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060" tabRatio="929" activeTab="1"/>
  </bookViews>
  <sheets>
    <sheet name="成绩条打印" sheetId="1" r:id="rId1"/>
    <sheet name="按班级打印" sheetId="2" r:id="rId2"/>
    <sheet name="总分(全体)" sheetId="3" r:id="rId3"/>
    <sheet name="总分(一中)" sheetId="4" r:id="rId4"/>
    <sheet name="质量分析(总分) " sheetId="5" r:id="rId5"/>
    <sheet name="生物选考" sheetId="6" r:id="rId6"/>
    <sheet name="地理选考" sheetId="7" r:id="rId7"/>
    <sheet name="政治选考" sheetId="8" r:id="rId8"/>
  </sheets>
  <definedNames>
    <definedName name="生物均分">'质量分析(总分) '!$D$168,'质量分析(总分) '!#REF!,'质量分析(总分) '!$D$170,'质量分析(总分) '!$D$171,'质量分析(总分) '!$D$172,'质量分析(总分) '!$D$173,'质量分析(总分) '!$D$174,'质量分析(总分) '!#REF!,'质量分析(总分) '!#REF!,'质量分析(总分) '!#REF!,'质量分析(总分) '!#REF!,'质量分析(总分) '!#REF!,'质量分析(总分) '!#REF!</definedName>
    <definedName name="化学均分">'质量分析(总分) '!$D$141:$D$148,'质量分析(总分) '!$D$150:$D$154</definedName>
    <definedName name="_xlnm._FilterDatabase" localSheetId="2" hidden="1">'总分(全体)'!$A$1:$AT$839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<sst xmlns="http://schemas.openxmlformats.org/spreadsheetml/2006/main" count="27678" uniqueCount="1827">
  <si>
    <t>高三上
期末考</t>
  </si>
  <si>
    <t>班级</t>
  </si>
  <si>
    <t>姓名</t>
  </si>
  <si>
    <t>语文</t>
  </si>
  <si>
    <t>数学</t>
  </si>
  <si>
    <t>英语</t>
  </si>
  <si>
    <t>物理</t>
  </si>
  <si>
    <t>化学</t>
  </si>
  <si>
    <t>生物</t>
  </si>
  <si>
    <t>政治</t>
  </si>
  <si>
    <t>历史</t>
  </si>
  <si>
    <t>地理</t>
  </si>
  <si>
    <t>总分</t>
  </si>
  <si>
    <t>赋分</t>
  </si>
  <si>
    <t>平均分</t>
  </si>
  <si>
    <t xml:space="preserve">高三上
期末考
</t>
  </si>
  <si>
    <t>考号</t>
  </si>
  <si>
    <t>学号</t>
  </si>
  <si>
    <t>学籍校</t>
  </si>
  <si>
    <t>科类</t>
  </si>
  <si>
    <t>备注</t>
  </si>
  <si>
    <t>赋分总分</t>
  </si>
  <si>
    <t>赋分总分排名</t>
  </si>
  <si>
    <t>进退步</t>
  </si>
  <si>
    <t>联考排名</t>
  </si>
  <si>
    <t>语文排名</t>
  </si>
  <si>
    <t>数学排名</t>
  </si>
  <si>
    <t>英语排名</t>
  </si>
  <si>
    <t>物理排名</t>
  </si>
  <si>
    <t>历史排名</t>
  </si>
  <si>
    <t>化学赋分</t>
  </si>
  <si>
    <t>化学排名</t>
  </si>
  <si>
    <t>生物赋分</t>
  </si>
  <si>
    <t>生物排名</t>
  </si>
  <si>
    <t>政治赋分</t>
  </si>
  <si>
    <t>政治排名</t>
  </si>
  <si>
    <t>地理赋分</t>
  </si>
  <si>
    <t>地理排名</t>
  </si>
  <si>
    <t>选科</t>
  </si>
  <si>
    <t>座号</t>
  </si>
  <si>
    <t>化学教学班名称</t>
  </si>
  <si>
    <t>生物教学班名称</t>
  </si>
  <si>
    <t>政治教学班名称</t>
  </si>
  <si>
    <t>地理教学班名称</t>
  </si>
  <si>
    <t>上月考1排名</t>
  </si>
  <si>
    <t>上月考2排名</t>
  </si>
  <si>
    <t>上月考4排名</t>
  </si>
  <si>
    <t>上月考5排名</t>
  </si>
  <si>
    <t>上半期考排名</t>
  </si>
  <si>
    <t>上期末考排名</t>
  </si>
  <si>
    <t>郑智文</t>
  </si>
  <si>
    <t>32370010005</t>
  </si>
  <si>
    <t>一中</t>
  </si>
  <si>
    <t>物理类</t>
  </si>
  <si>
    <t>物化生</t>
  </si>
  <si>
    <t>林慧</t>
  </si>
  <si>
    <t>32370010014</t>
  </si>
  <si>
    <t>钟林斌</t>
  </si>
  <si>
    <t>32370010018</t>
  </si>
  <si>
    <t>占谨豪</t>
  </si>
  <si>
    <t>32370010057</t>
  </si>
  <si>
    <t>雷雯颖</t>
  </si>
  <si>
    <t>32370010102</t>
  </si>
  <si>
    <t>陈静怡</t>
  </si>
  <si>
    <t>32370010119</t>
  </si>
  <si>
    <t>吴冠轩</t>
  </si>
  <si>
    <t>32370010130</t>
  </si>
  <si>
    <t>刘畅</t>
  </si>
  <si>
    <t>32370010148</t>
  </si>
  <si>
    <t>吴宇豪</t>
  </si>
  <si>
    <t>32370010198</t>
  </si>
  <si>
    <t>林津如</t>
  </si>
  <si>
    <t>32370010204</t>
  </si>
  <si>
    <t>范佳馨</t>
  </si>
  <si>
    <t>32370010212</t>
  </si>
  <si>
    <t>林铭昊</t>
  </si>
  <si>
    <t>32370010236</t>
  </si>
  <si>
    <t>林奇正</t>
  </si>
  <si>
    <t>32370010246</t>
  </si>
  <si>
    <t>王铭宇</t>
  </si>
  <si>
    <t>32370010256</t>
  </si>
  <si>
    <t>雷永宏</t>
  </si>
  <si>
    <t>32370010317</t>
  </si>
  <si>
    <t>陈宇衡</t>
  </si>
  <si>
    <t>32370010338</t>
  </si>
  <si>
    <t>陈勃丞</t>
  </si>
  <si>
    <t>32370010344</t>
  </si>
  <si>
    <t>杨炳华</t>
  </si>
  <si>
    <t>32370010402</t>
  </si>
  <si>
    <t>薛智豪</t>
  </si>
  <si>
    <t>32370010404</t>
  </si>
  <si>
    <t>阮奕杰</t>
  </si>
  <si>
    <t>32370010428</t>
  </si>
  <si>
    <t>詹文杰</t>
  </si>
  <si>
    <t>32370010429</t>
  </si>
  <si>
    <t>毕禾</t>
  </si>
  <si>
    <t>32370010457</t>
  </si>
  <si>
    <t>林开馨</t>
  </si>
  <si>
    <t>32370010470</t>
  </si>
  <si>
    <t>卓胤霖</t>
  </si>
  <si>
    <t>32370010510</t>
  </si>
  <si>
    <t>谢承烨</t>
  </si>
  <si>
    <t>32370010534</t>
  </si>
  <si>
    <t>郭仕涛</t>
  </si>
  <si>
    <t>32370010546</t>
  </si>
  <si>
    <t>刘文鼎</t>
  </si>
  <si>
    <t>32370010595</t>
  </si>
  <si>
    <t>吴钰婷</t>
  </si>
  <si>
    <t>32370010600</t>
  </si>
  <si>
    <t>沈芝含</t>
  </si>
  <si>
    <t>32370010624</t>
  </si>
  <si>
    <t>陈林榕</t>
  </si>
  <si>
    <t>32370010628</t>
  </si>
  <si>
    <t>叶柏坤</t>
  </si>
  <si>
    <t>32370010641</t>
  </si>
  <si>
    <t>林至勤</t>
  </si>
  <si>
    <t>32370010658</t>
  </si>
  <si>
    <t>赖妍君</t>
  </si>
  <si>
    <t>32370010684</t>
  </si>
  <si>
    <t>王潇静</t>
  </si>
  <si>
    <t>32370010691</t>
  </si>
  <si>
    <t>林琮喜</t>
  </si>
  <si>
    <t>32370010696</t>
  </si>
  <si>
    <t>林锦鸿</t>
  </si>
  <si>
    <t>32370010700</t>
  </si>
  <si>
    <t>彭琪宇</t>
  </si>
  <si>
    <t>32370010703</t>
  </si>
  <si>
    <t>陈颖源</t>
  </si>
  <si>
    <t>32370010739</t>
  </si>
  <si>
    <t>林展锐</t>
  </si>
  <si>
    <t>32370010012</t>
  </si>
  <si>
    <t>黄昱霖</t>
  </si>
  <si>
    <t>32370019017H</t>
  </si>
  <si>
    <t>一中中美</t>
  </si>
  <si>
    <t>何志杰</t>
  </si>
  <si>
    <t>32370019020H</t>
  </si>
  <si>
    <t>陈品宁</t>
  </si>
  <si>
    <t>32370019025H</t>
  </si>
  <si>
    <t>倪晨</t>
  </si>
  <si>
    <t>32370019068H</t>
  </si>
  <si>
    <t>林子博</t>
  </si>
  <si>
    <t>32370019070H</t>
  </si>
  <si>
    <t>陈玺</t>
  </si>
  <si>
    <t>32370019073H</t>
  </si>
  <si>
    <t>李涵喆</t>
  </si>
  <si>
    <t>32370019097H</t>
  </si>
  <si>
    <t>杨琀智</t>
  </si>
  <si>
    <t>32370010031</t>
  </si>
  <si>
    <t>郑林程俊</t>
  </si>
  <si>
    <t>32370010043</t>
  </si>
  <si>
    <t>黄炜博</t>
  </si>
  <si>
    <t>32370010045</t>
  </si>
  <si>
    <t>陈旭阳</t>
  </si>
  <si>
    <t>32370010050</t>
  </si>
  <si>
    <t>陈祎芸</t>
  </si>
  <si>
    <t>32370010053</t>
  </si>
  <si>
    <t>李伟豪</t>
  </si>
  <si>
    <t>32370010068</t>
  </si>
  <si>
    <t>王张伟</t>
  </si>
  <si>
    <t>32370010117</t>
  </si>
  <si>
    <t>陆之南</t>
  </si>
  <si>
    <t>32370010133</t>
  </si>
  <si>
    <t>缪翊坤</t>
  </si>
  <si>
    <t>32370010090</t>
  </si>
  <si>
    <t>吴秋霞</t>
  </si>
  <si>
    <t>32370010150</t>
  </si>
  <si>
    <t>范权庆</t>
  </si>
  <si>
    <t>32370010151</t>
  </si>
  <si>
    <t>张竣恒</t>
  </si>
  <si>
    <t>32370010185</t>
  </si>
  <si>
    <t>阮冠弘</t>
  </si>
  <si>
    <t>32370010197</t>
  </si>
  <si>
    <t>郑涵中</t>
  </si>
  <si>
    <t>32370010202</t>
  </si>
  <si>
    <t>汤泽涌</t>
  </si>
  <si>
    <t>32370010226</t>
  </si>
  <si>
    <t>范煜坤</t>
  </si>
  <si>
    <t>32370010244</t>
  </si>
  <si>
    <t>阮禹诚</t>
  </si>
  <si>
    <t>32370010251</t>
  </si>
  <si>
    <t>林晓轩</t>
  </si>
  <si>
    <t>32370010289</t>
  </si>
  <si>
    <t>刘兆彬</t>
  </si>
  <si>
    <t>32370010304</t>
  </si>
  <si>
    <t>林兰珂</t>
  </si>
  <si>
    <t>32370010369</t>
  </si>
  <si>
    <t>薛欧祺</t>
  </si>
  <si>
    <t>32370010373</t>
  </si>
  <si>
    <t>张越翔</t>
  </si>
  <si>
    <t>32370010376</t>
  </si>
  <si>
    <t>张耘通</t>
  </si>
  <si>
    <t>32370010389</t>
  </si>
  <si>
    <t>王子浩</t>
  </si>
  <si>
    <t>32370010391</t>
  </si>
  <si>
    <t>苏芝宁</t>
  </si>
  <si>
    <t>32370010423</t>
  </si>
  <si>
    <t>刘晏祯</t>
  </si>
  <si>
    <t>32370010465</t>
  </si>
  <si>
    <t>陈奕斌</t>
  </si>
  <si>
    <t>32370010484</t>
  </si>
  <si>
    <t>李增炜</t>
  </si>
  <si>
    <t>32370010539</t>
  </si>
  <si>
    <t>薛皓仁</t>
  </si>
  <si>
    <t>32370010556</t>
  </si>
  <si>
    <t>郑囿希</t>
  </si>
  <si>
    <t>32370010574</t>
  </si>
  <si>
    <t>吴坛俪</t>
  </si>
  <si>
    <t>32370010582</t>
  </si>
  <si>
    <t>沈子坤</t>
  </si>
  <si>
    <t>32370010638</t>
  </si>
  <si>
    <t>张芯瑜</t>
  </si>
  <si>
    <t>32370010654</t>
  </si>
  <si>
    <t>雷耀翔</t>
  </si>
  <si>
    <t>32370010664</t>
  </si>
  <si>
    <t>许芳菲</t>
  </si>
  <si>
    <t>32370010686</t>
  </si>
  <si>
    <t>李祉和</t>
  </si>
  <si>
    <t>32370010702</t>
  </si>
  <si>
    <t>刘若琳</t>
  </si>
  <si>
    <t>32370010705</t>
  </si>
  <si>
    <t>叶思彤</t>
  </si>
  <si>
    <t>32370010709</t>
  </si>
  <si>
    <t>王慧均</t>
  </si>
  <si>
    <t>32370010713</t>
  </si>
  <si>
    <t>刘思言</t>
  </si>
  <si>
    <t>32370010740</t>
  </si>
  <si>
    <t>郑艺鑫</t>
  </si>
  <si>
    <t>32370019005H</t>
  </si>
  <si>
    <t>郭俊余</t>
  </si>
  <si>
    <t>32370019007H</t>
  </si>
  <si>
    <t>林芯瑶</t>
  </si>
  <si>
    <t>32370019028H</t>
  </si>
  <si>
    <t>7009扆山</t>
  </si>
  <si>
    <t>扆山</t>
  </si>
  <si>
    <t>叶恒</t>
  </si>
  <si>
    <t>32370019047H</t>
  </si>
  <si>
    <t>林宏杰</t>
  </si>
  <si>
    <t>32370019063H</t>
  </si>
  <si>
    <t>陈嘉辉</t>
  </si>
  <si>
    <t>32370019066H</t>
  </si>
  <si>
    <t>林芳</t>
  </si>
  <si>
    <t>32370010009</t>
  </si>
  <si>
    <t>周子森</t>
  </si>
  <si>
    <t>32370010016</t>
  </si>
  <si>
    <t>陈奕豪</t>
  </si>
  <si>
    <t>32370010062</t>
  </si>
  <si>
    <t>阮鋆阳</t>
  </si>
  <si>
    <t>32370010065</t>
  </si>
  <si>
    <t>吴承书</t>
  </si>
  <si>
    <t>32370010120</t>
  </si>
  <si>
    <t>陈铮</t>
  </si>
  <si>
    <t>32370010138</t>
  </si>
  <si>
    <t>韩东霖</t>
  </si>
  <si>
    <t>32370010140</t>
  </si>
  <si>
    <t>邱琳琅</t>
  </si>
  <si>
    <t>32370010228</t>
  </si>
  <si>
    <t>叶金凤</t>
  </si>
  <si>
    <t>32370010243</t>
  </si>
  <si>
    <t>施诺晨</t>
  </si>
  <si>
    <t>32370010249</t>
  </si>
  <si>
    <t>张扬堃</t>
  </si>
  <si>
    <t>32370010264</t>
  </si>
  <si>
    <t>余锦丽</t>
  </si>
  <si>
    <t>32370010281</t>
  </si>
  <si>
    <t>林欣悦</t>
  </si>
  <si>
    <t>32370010285</t>
  </si>
  <si>
    <t>叶俊宇</t>
  </si>
  <si>
    <t>32370010291</t>
  </si>
  <si>
    <t>王奕涵</t>
  </si>
  <si>
    <t>32370010294</t>
  </si>
  <si>
    <t>刘苏权</t>
  </si>
  <si>
    <t>32370010303</t>
  </si>
  <si>
    <t>江小华</t>
  </si>
  <si>
    <t>32370010328</t>
  </si>
  <si>
    <t>林榕青</t>
  </si>
  <si>
    <t>32370010341</t>
  </si>
  <si>
    <t>刘鸿舜</t>
  </si>
  <si>
    <t>32370010343</t>
  </si>
  <si>
    <t>陈世杰</t>
  </si>
  <si>
    <t>32370010349</t>
  </si>
  <si>
    <t>钟文琦</t>
  </si>
  <si>
    <t>32370010359</t>
  </si>
  <si>
    <t>薛志君</t>
  </si>
  <si>
    <t>32370010416</t>
  </si>
  <si>
    <t>蒋谨隆</t>
  </si>
  <si>
    <t>32370010426</t>
  </si>
  <si>
    <t>何爽</t>
  </si>
  <si>
    <t>32370010443</t>
  </si>
  <si>
    <t>林雅欣</t>
  </si>
  <si>
    <t>32370010446</t>
  </si>
  <si>
    <t>罗龙帅</t>
  </si>
  <si>
    <t>32370010474</t>
  </si>
  <si>
    <t>刘宇坤</t>
  </si>
  <si>
    <t>32370010480</t>
  </si>
  <si>
    <t>林桠楠</t>
  </si>
  <si>
    <t>32370010485</t>
  </si>
  <si>
    <t>赵智琳</t>
  </si>
  <si>
    <t>32370010588</t>
  </si>
  <si>
    <t>陈梓涵</t>
  </si>
  <si>
    <t>32370010591</t>
  </si>
  <si>
    <t>张琪</t>
  </si>
  <si>
    <t>32370010601</t>
  </si>
  <si>
    <t>杨皓然</t>
  </si>
  <si>
    <t>32370010666</t>
  </si>
  <si>
    <t>李仲衡</t>
  </si>
  <si>
    <t>32370010679</t>
  </si>
  <si>
    <t>叶天乐</t>
  </si>
  <si>
    <t>32370010681</t>
  </si>
  <si>
    <t>巫佩耘</t>
  </si>
  <si>
    <t>32370010716</t>
  </si>
  <si>
    <t>林义翔</t>
  </si>
  <si>
    <t>32370010729</t>
  </si>
  <si>
    <t>林飞杨</t>
  </si>
  <si>
    <t>32370010743</t>
  </si>
  <si>
    <t>范子悦</t>
  </si>
  <si>
    <t>32370010411</t>
  </si>
  <si>
    <t>钟霖君</t>
  </si>
  <si>
    <t>32370019002H</t>
  </si>
  <si>
    <t>张云飞</t>
  </si>
  <si>
    <t>32370019004H</t>
  </si>
  <si>
    <t>连晨希</t>
  </si>
  <si>
    <t>32370019071H</t>
  </si>
  <si>
    <t>游钰奇</t>
  </si>
  <si>
    <t>32370019086H</t>
  </si>
  <si>
    <t>高梓文</t>
  </si>
  <si>
    <t>32370019087H</t>
  </si>
  <si>
    <t>章舒恒</t>
  </si>
  <si>
    <t>20239232028</t>
  </si>
  <si>
    <t>寄读</t>
  </si>
  <si>
    <t>缪泓辉</t>
  </si>
  <si>
    <t>20239232029</t>
  </si>
  <si>
    <t>补习</t>
  </si>
  <si>
    <t>杨峻滔</t>
  </si>
  <si>
    <t>20249233001</t>
  </si>
  <si>
    <t>32370010447</t>
  </si>
  <si>
    <t>阮家俊</t>
  </si>
  <si>
    <t>32370010038</t>
  </si>
  <si>
    <t>王以恒</t>
  </si>
  <si>
    <t>32370010047</t>
  </si>
  <si>
    <t>缪有宸</t>
  </si>
  <si>
    <t>32370010064</t>
  </si>
  <si>
    <t>邱洲胜</t>
  </si>
  <si>
    <t>32370010071</t>
  </si>
  <si>
    <t>陈唯宇</t>
  </si>
  <si>
    <t>32370010092</t>
  </si>
  <si>
    <t>游家宝</t>
  </si>
  <si>
    <t>32370010110</t>
  </si>
  <si>
    <t>林芝同</t>
  </si>
  <si>
    <t>32370010193</t>
  </si>
  <si>
    <t>吴哲宇</t>
  </si>
  <si>
    <t>32370010247</t>
  </si>
  <si>
    <t>彭锦轩</t>
  </si>
  <si>
    <t>32370010298</t>
  </si>
  <si>
    <t>郑强椿</t>
  </si>
  <si>
    <t>32370010310</t>
  </si>
  <si>
    <t>陈墨轩</t>
  </si>
  <si>
    <t>32370010335</t>
  </si>
  <si>
    <t>毛欣怡</t>
  </si>
  <si>
    <t>32370010385</t>
  </si>
  <si>
    <t>陈事业</t>
  </si>
  <si>
    <t>32370010403</t>
  </si>
  <si>
    <t>陈浩海</t>
  </si>
  <si>
    <t>32370010406</t>
  </si>
  <si>
    <t>王鑫</t>
  </si>
  <si>
    <t>32370010408</t>
  </si>
  <si>
    <t>缪鑫</t>
  </si>
  <si>
    <t>32370010420</t>
  </si>
  <si>
    <t>王辰弘</t>
  </si>
  <si>
    <t>32370010468</t>
  </si>
  <si>
    <t>范杨杰</t>
  </si>
  <si>
    <t>32370010472</t>
  </si>
  <si>
    <t>阮璐</t>
  </si>
  <si>
    <t>32370010476</t>
  </si>
  <si>
    <t>王海丞</t>
  </si>
  <si>
    <t>32370010486</t>
  </si>
  <si>
    <t>童游珺</t>
  </si>
  <si>
    <t>32370010498</t>
  </si>
  <si>
    <t>钟杰彬</t>
  </si>
  <si>
    <t>32370010503</t>
  </si>
  <si>
    <t>游阳阳</t>
  </si>
  <si>
    <t>32370010564</t>
  </si>
  <si>
    <t>陆叙言</t>
  </si>
  <si>
    <t>32370010567</t>
  </si>
  <si>
    <t>陈思锴</t>
  </si>
  <si>
    <t>32370010577</t>
  </si>
  <si>
    <t>钟政妤</t>
  </si>
  <si>
    <t>32370010586</t>
  </si>
  <si>
    <t>王品元</t>
  </si>
  <si>
    <t>32370010594</t>
  </si>
  <si>
    <t>朱赫俊</t>
  </si>
  <si>
    <t>32370010605</t>
  </si>
  <si>
    <t>康佳豪</t>
  </si>
  <si>
    <t>32370010616</t>
  </si>
  <si>
    <t>雷美琴</t>
  </si>
  <si>
    <t>32370010639</t>
  </si>
  <si>
    <t>游楚晖</t>
  </si>
  <si>
    <t>32370010661</t>
  </si>
  <si>
    <t>周筠</t>
  </si>
  <si>
    <t>32370010665</t>
  </si>
  <si>
    <t>林鑫</t>
  </si>
  <si>
    <t>32370010678</t>
  </si>
  <si>
    <t>杨淋钠</t>
  </si>
  <si>
    <t>32370010730</t>
  </si>
  <si>
    <t>郭家顺</t>
  </si>
  <si>
    <t>32370010358</t>
  </si>
  <si>
    <t>陈柏霖</t>
  </si>
  <si>
    <t>32370019016H</t>
  </si>
  <si>
    <t>陈冠霖</t>
  </si>
  <si>
    <t>32370019032H</t>
  </si>
  <si>
    <t>李楠</t>
  </si>
  <si>
    <t>32370019081H</t>
  </si>
  <si>
    <t>陈垕锜</t>
  </si>
  <si>
    <t>32370019090H</t>
  </si>
  <si>
    <t>池子扬</t>
  </si>
  <si>
    <t>20249131004</t>
  </si>
  <si>
    <t>王守鑫</t>
  </si>
  <si>
    <t>32370010027</t>
  </si>
  <si>
    <t>林易成</t>
  </si>
  <si>
    <t>32370010032</t>
  </si>
  <si>
    <t>柳翔匀</t>
  </si>
  <si>
    <t>32370010049</t>
  </si>
  <si>
    <t>毛雯婷</t>
  </si>
  <si>
    <t>32370010109</t>
  </si>
  <si>
    <t>宋秋萍</t>
  </si>
  <si>
    <t>32370010118</t>
  </si>
  <si>
    <t>吴忆枫</t>
  </si>
  <si>
    <t>32370010126</t>
  </si>
  <si>
    <t>刘量秋</t>
  </si>
  <si>
    <t>32370010128</t>
  </si>
  <si>
    <t>林夏瑶</t>
  </si>
  <si>
    <t>32370010132</t>
  </si>
  <si>
    <t>缪宏捷</t>
  </si>
  <si>
    <t>32370010154</t>
  </si>
  <si>
    <t>张建琳</t>
  </si>
  <si>
    <t>32370010177</t>
  </si>
  <si>
    <t>雷铭杰</t>
  </si>
  <si>
    <t>32370010190</t>
  </si>
  <si>
    <t>凌野</t>
  </si>
  <si>
    <t>32370010196</t>
  </si>
  <si>
    <t>苏俊益</t>
  </si>
  <si>
    <t>32370010206</t>
  </si>
  <si>
    <t>张楚楚</t>
  </si>
  <si>
    <t>32370010254</t>
  </si>
  <si>
    <t>刘诗琪</t>
  </si>
  <si>
    <t>32370010274</t>
  </si>
  <si>
    <t>谢皓杰</t>
  </si>
  <si>
    <t>32370010314</t>
  </si>
  <si>
    <t>杨佳伟</t>
  </si>
  <si>
    <t>32370010315</t>
  </si>
  <si>
    <t>毛智霖</t>
  </si>
  <si>
    <t>32370010316</t>
  </si>
  <si>
    <t>连昊铮</t>
  </si>
  <si>
    <t>32370010336</t>
  </si>
  <si>
    <t>林国伟</t>
  </si>
  <si>
    <t>32370010350</t>
  </si>
  <si>
    <t>曾嘉辉</t>
  </si>
  <si>
    <t>32370010351</t>
  </si>
  <si>
    <t>阮楷哲</t>
  </si>
  <si>
    <t>32370010371</t>
  </si>
  <si>
    <t>刘伊晨</t>
  </si>
  <si>
    <t>32370010390</t>
  </si>
  <si>
    <t>张嘉铭</t>
  </si>
  <si>
    <t>32370010394</t>
  </si>
  <si>
    <t>郑琪琪</t>
  </si>
  <si>
    <t>32370010397</t>
  </si>
  <si>
    <t>徐梓靖</t>
  </si>
  <si>
    <t>32370010409</t>
  </si>
  <si>
    <t>黄家凌</t>
  </si>
  <si>
    <t>32370010418</t>
  </si>
  <si>
    <t>王昱泽</t>
  </si>
  <si>
    <t>32370010425</t>
  </si>
  <si>
    <t>陈品宇</t>
  </si>
  <si>
    <t>32370010439</t>
  </si>
  <si>
    <t>潘姿含</t>
  </si>
  <si>
    <t>32370010442</t>
  </si>
  <si>
    <t>陈雯锦</t>
  </si>
  <si>
    <t>32370010479</t>
  </si>
  <si>
    <t>林之衡</t>
  </si>
  <si>
    <t>32370010482</t>
  </si>
  <si>
    <t>郭艺涵</t>
  </si>
  <si>
    <t>32370010487</t>
  </si>
  <si>
    <t>陈梓泠</t>
  </si>
  <si>
    <t>32370010504</t>
  </si>
  <si>
    <t>林胤光</t>
  </si>
  <si>
    <t>32370010535</t>
  </si>
  <si>
    <t>阮郁景</t>
  </si>
  <si>
    <t>32370010584</t>
  </si>
  <si>
    <t>林乐</t>
  </si>
  <si>
    <t>32370010614</t>
  </si>
  <si>
    <t>王忠铠</t>
  </si>
  <si>
    <t>32370010617</t>
  </si>
  <si>
    <t>叶子枨</t>
  </si>
  <si>
    <t>32370010631</t>
  </si>
  <si>
    <t>缪元杰</t>
  </si>
  <si>
    <t>32370010683</t>
  </si>
  <si>
    <t>陈诗思</t>
  </si>
  <si>
    <t>32370010689</t>
  </si>
  <si>
    <t>吴金娜</t>
  </si>
  <si>
    <t>32370010692</t>
  </si>
  <si>
    <t>江奥阳</t>
  </si>
  <si>
    <t>32370010694</t>
  </si>
  <si>
    <t>邱子铭</t>
  </si>
  <si>
    <t>32370019026H</t>
  </si>
  <si>
    <t>陈志伟</t>
  </si>
  <si>
    <t>32370019033H</t>
  </si>
  <si>
    <t>凌义涵</t>
  </si>
  <si>
    <t>32370019065H</t>
  </si>
  <si>
    <t>郑泽明</t>
  </si>
  <si>
    <t>32370019075H</t>
  </si>
  <si>
    <t>刘臻</t>
  </si>
  <si>
    <t>32270010155</t>
  </si>
  <si>
    <t>7001扆山</t>
  </si>
  <si>
    <t>生物选考6,15班</t>
  </si>
  <si>
    <t>陈鸿昊</t>
  </si>
  <si>
    <t>32370010036</t>
  </si>
  <si>
    <t>江贺强</t>
  </si>
  <si>
    <t>32370010060</t>
  </si>
  <si>
    <t>李文晟</t>
  </si>
  <si>
    <t>32370010072</t>
  </si>
  <si>
    <t>林星缊</t>
  </si>
  <si>
    <t>32370010079</t>
  </si>
  <si>
    <t>郑成伟</t>
  </si>
  <si>
    <t>32370010094</t>
  </si>
  <si>
    <t>马钰颖</t>
  </si>
  <si>
    <t>32370010141</t>
  </si>
  <si>
    <t>林诗淼</t>
  </si>
  <si>
    <t>32370010147</t>
  </si>
  <si>
    <t>王灿辉</t>
  </si>
  <si>
    <t>32370010158</t>
  </si>
  <si>
    <t>陈龙棠</t>
  </si>
  <si>
    <t>32370010160</t>
  </si>
  <si>
    <t>王语菲</t>
  </si>
  <si>
    <t>32370010163</t>
  </si>
  <si>
    <t>陈良</t>
  </si>
  <si>
    <t>32370010171</t>
  </si>
  <si>
    <t>陈秉煌</t>
  </si>
  <si>
    <t>32370010181</t>
  </si>
  <si>
    <t>阮晶晶</t>
  </si>
  <si>
    <t>32370010230</t>
  </si>
  <si>
    <t>王博泽</t>
  </si>
  <si>
    <t>32370010258</t>
  </si>
  <si>
    <t>缪芷莹</t>
  </si>
  <si>
    <t>32370010295</t>
  </si>
  <si>
    <t>余杰</t>
  </si>
  <si>
    <t>32370010296</t>
  </si>
  <si>
    <t>郭涛瑞</t>
  </si>
  <si>
    <t>32370010326</t>
  </si>
  <si>
    <t>陈轩宇</t>
  </si>
  <si>
    <t>32370010362</t>
  </si>
  <si>
    <t>张钰杰</t>
  </si>
  <si>
    <t>32370010370</t>
  </si>
  <si>
    <t>林俊宇</t>
  </si>
  <si>
    <t>32370010384</t>
  </si>
  <si>
    <t>王韬</t>
  </si>
  <si>
    <t>32370010417</t>
  </si>
  <si>
    <t>李胤贤</t>
  </si>
  <si>
    <t>32370010506</t>
  </si>
  <si>
    <t>王诗雅</t>
  </si>
  <si>
    <t>32370010512</t>
  </si>
  <si>
    <t>吴雨轩</t>
  </si>
  <si>
    <t>32370010518</t>
  </si>
  <si>
    <t>林扬善</t>
  </si>
  <si>
    <t>32370010543</t>
  </si>
  <si>
    <t>黄睿杰</t>
  </si>
  <si>
    <t>32370010549</t>
  </si>
  <si>
    <t>宋欣妍</t>
  </si>
  <si>
    <t>32370010554</t>
  </si>
  <si>
    <t>陈璐垚</t>
  </si>
  <si>
    <t>32370010580</t>
  </si>
  <si>
    <t>江贺旺</t>
  </si>
  <si>
    <t>32370010585</t>
  </si>
  <si>
    <t>郑嘉琪</t>
  </si>
  <si>
    <t>32370010598</t>
  </si>
  <si>
    <t>孙晓玲</t>
  </si>
  <si>
    <t>32370010604</t>
  </si>
  <si>
    <t>徐静雯</t>
  </si>
  <si>
    <t>32370010629</t>
  </si>
  <si>
    <t>陈依晗</t>
  </si>
  <si>
    <t>32370010642</t>
  </si>
  <si>
    <t>刘姝辰</t>
  </si>
  <si>
    <t>32370010657</t>
  </si>
  <si>
    <t>刘子熠</t>
  </si>
  <si>
    <t>32370010726</t>
  </si>
  <si>
    <t>王祉媛</t>
  </si>
  <si>
    <t>32370010103</t>
  </si>
  <si>
    <t>郑雯献</t>
  </si>
  <si>
    <t>32370019018H</t>
  </si>
  <si>
    <t>苏子翔</t>
  </si>
  <si>
    <t>32370019037H</t>
  </si>
  <si>
    <t>冯炳兆</t>
  </si>
  <si>
    <t>32370019044H</t>
  </si>
  <si>
    <t>陈秉辉</t>
  </si>
  <si>
    <t>32370019064H</t>
  </si>
  <si>
    <t>季铮</t>
  </si>
  <si>
    <t>32370019096H</t>
  </si>
  <si>
    <t>陈泓任</t>
  </si>
  <si>
    <t>32370019098H</t>
  </si>
  <si>
    <t>张钧涵</t>
  </si>
  <si>
    <t>20249131007</t>
  </si>
  <si>
    <t>杨雪艳</t>
  </si>
  <si>
    <t>32370010006</t>
  </si>
  <si>
    <t>张吴宏宇</t>
  </si>
  <si>
    <t>32370010015</t>
  </si>
  <si>
    <t>张伟翔</t>
  </si>
  <si>
    <t>32370010021</t>
  </si>
  <si>
    <t>何昊杰</t>
  </si>
  <si>
    <t>32370010056</t>
  </si>
  <si>
    <t>杨欣昊</t>
  </si>
  <si>
    <t>32370010080</t>
  </si>
  <si>
    <t>郑鹏飞</t>
  </si>
  <si>
    <t>32370010135</t>
  </si>
  <si>
    <t>杨凯璐</t>
  </si>
  <si>
    <t>32370010136</t>
  </si>
  <si>
    <t>谢振申</t>
  </si>
  <si>
    <t>32370010182</t>
  </si>
  <si>
    <t>吴叔伦</t>
  </si>
  <si>
    <t>32370010210</t>
  </si>
  <si>
    <t>蒲建均</t>
  </si>
  <si>
    <t>32370010223</t>
  </si>
  <si>
    <t>林烯钡</t>
  </si>
  <si>
    <t>32370010232</t>
  </si>
  <si>
    <t>缪林伊凡</t>
  </si>
  <si>
    <t>32370010234</t>
  </si>
  <si>
    <t>叶鑫</t>
  </si>
  <si>
    <t>32370010239</t>
  </si>
  <si>
    <t>李金浩</t>
  </si>
  <si>
    <t>32370010273</t>
  </si>
  <si>
    <t>刘岩</t>
  </si>
  <si>
    <t>32370010275</t>
  </si>
  <si>
    <t>兰鹏翔</t>
  </si>
  <si>
    <t>32370010280</t>
  </si>
  <si>
    <t>郑博鸿</t>
  </si>
  <si>
    <t>32370010302</t>
  </si>
  <si>
    <t>冯东瑾</t>
  </si>
  <si>
    <t>32370010322</t>
  </si>
  <si>
    <t>游水平</t>
  </si>
  <si>
    <t>32370010356</t>
  </si>
  <si>
    <t>刘诗凡</t>
  </si>
  <si>
    <t>32370010374</t>
  </si>
  <si>
    <t>郭祯敏</t>
  </si>
  <si>
    <t>32370010415</t>
  </si>
  <si>
    <t>林子健</t>
  </si>
  <si>
    <t>32370010424</t>
  </si>
  <si>
    <t>刘力豪</t>
  </si>
  <si>
    <t>32370010451</t>
  </si>
  <si>
    <t>钟可欣</t>
  </si>
  <si>
    <t>32370010473</t>
  </si>
  <si>
    <t>章茜茜</t>
  </si>
  <si>
    <t>32370010483</t>
  </si>
  <si>
    <t>刘建钦</t>
  </si>
  <si>
    <t>32370010500</t>
  </si>
  <si>
    <t>马晓敏</t>
  </si>
  <si>
    <t>32370010559</t>
  </si>
  <si>
    <t>金玉婷</t>
  </si>
  <si>
    <t>32370010606</t>
  </si>
  <si>
    <t>陈宏玮</t>
  </si>
  <si>
    <t>32370010608</t>
  </si>
  <si>
    <t>陈棂哲</t>
  </si>
  <si>
    <t>32370010612</t>
  </si>
  <si>
    <t>汤雯娜</t>
  </si>
  <si>
    <t>32370010618</t>
  </si>
  <si>
    <t>张顺</t>
  </si>
  <si>
    <t>32370010645</t>
  </si>
  <si>
    <t>林首道</t>
  </si>
  <si>
    <t>32370010693</t>
  </si>
  <si>
    <t>刘倩菲</t>
  </si>
  <si>
    <t>32370010646</t>
  </si>
  <si>
    <t>罗子翔</t>
  </si>
  <si>
    <t>32370010697</t>
  </si>
  <si>
    <t>许超杨</t>
  </si>
  <si>
    <t>32370010701</t>
  </si>
  <si>
    <t>林宇鑫</t>
  </si>
  <si>
    <t>32370010706</t>
  </si>
  <si>
    <t>周剑聪</t>
  </si>
  <si>
    <t>32370010714</t>
  </si>
  <si>
    <t>陈凯</t>
  </si>
  <si>
    <t>32370010731</t>
  </si>
  <si>
    <t>林子宸</t>
  </si>
  <si>
    <t>32370010738</t>
  </si>
  <si>
    <t>李欣瑶</t>
  </si>
  <si>
    <t>32370010750</t>
  </si>
  <si>
    <t>洪靓</t>
  </si>
  <si>
    <t>32370019024H</t>
  </si>
  <si>
    <t>陈亿果</t>
  </si>
  <si>
    <t>32370019029H</t>
  </si>
  <si>
    <t>李勇毅</t>
  </si>
  <si>
    <t>32370019042H</t>
  </si>
  <si>
    <t>孙茂景</t>
  </si>
  <si>
    <t>32370019055H</t>
  </si>
  <si>
    <t>陆晋开</t>
  </si>
  <si>
    <t>32370019060H</t>
  </si>
  <si>
    <t>叶柏淳</t>
  </si>
  <si>
    <t>32370019072H</t>
  </si>
  <si>
    <t>张哲滔</t>
  </si>
  <si>
    <t>32370010022</t>
  </si>
  <si>
    <t>郑楠</t>
  </si>
  <si>
    <t>32370010023</t>
  </si>
  <si>
    <t>缪沂珊</t>
  </si>
  <si>
    <t>32370010076</t>
  </si>
  <si>
    <t>林志至</t>
  </si>
  <si>
    <t>32370010078</t>
  </si>
  <si>
    <t>钟宜可</t>
  </si>
  <si>
    <t>32370010089</t>
  </si>
  <si>
    <t>薛鑫杰</t>
  </si>
  <si>
    <t>32370010100</t>
  </si>
  <si>
    <t>雷锦汐</t>
  </si>
  <si>
    <t>32370010199</t>
  </si>
  <si>
    <t>胡梦馨</t>
  </si>
  <si>
    <t>32370010211</t>
  </si>
  <si>
    <t>龚柳丹</t>
  </si>
  <si>
    <t>32370010215</t>
  </si>
  <si>
    <t>郭锦烨</t>
  </si>
  <si>
    <t>32370010245</t>
  </si>
  <si>
    <t>戴相龙</t>
  </si>
  <si>
    <t>32370010250</t>
  </si>
  <si>
    <t>钟秋瑶</t>
  </si>
  <si>
    <t>32370010257</t>
  </si>
  <si>
    <t>郑一诺</t>
  </si>
  <si>
    <t>32370010252</t>
  </si>
  <si>
    <t>林炜婷</t>
  </si>
  <si>
    <t>32370010262</t>
  </si>
  <si>
    <t>王元荣</t>
  </si>
  <si>
    <t>32370010272</t>
  </si>
  <si>
    <t>郑权懿</t>
  </si>
  <si>
    <t>32370010337</t>
  </si>
  <si>
    <t>赖俊轩</t>
  </si>
  <si>
    <t>32370010375</t>
  </si>
  <si>
    <t>刘原畅</t>
  </si>
  <si>
    <t>32370010395</t>
  </si>
  <si>
    <t>何桢琦</t>
  </si>
  <si>
    <t>32370010432</t>
  </si>
  <si>
    <t>李嘉豪</t>
  </si>
  <si>
    <t>32370010434</t>
  </si>
  <si>
    <t>林原毅</t>
  </si>
  <si>
    <t>32370010444</t>
  </si>
  <si>
    <t>林田庚</t>
  </si>
  <si>
    <t>32370010462</t>
  </si>
  <si>
    <t>郭涛</t>
  </si>
  <si>
    <t>32370010469</t>
  </si>
  <si>
    <t>林家祺</t>
  </si>
  <si>
    <t>32370010497</t>
  </si>
  <si>
    <t>蔡浩锋</t>
  </si>
  <si>
    <t>32370010635</t>
  </si>
  <si>
    <t>陈栩</t>
  </si>
  <si>
    <t>32370010640</t>
  </si>
  <si>
    <t>詹依玮</t>
  </si>
  <si>
    <t>32370010671</t>
  </si>
  <si>
    <t>林思航</t>
  </si>
  <si>
    <t>32370010710</t>
  </si>
  <si>
    <t>李雨萱</t>
  </si>
  <si>
    <t>32370010712</t>
  </si>
  <si>
    <t>刘敬伟</t>
  </si>
  <si>
    <t>32370010720</t>
  </si>
  <si>
    <t>王烨</t>
  </si>
  <si>
    <t>32370010745</t>
  </si>
  <si>
    <t>陈启信</t>
  </si>
  <si>
    <t>32370010751</t>
  </si>
  <si>
    <t>刘梦洁</t>
  </si>
  <si>
    <t>32370019006H</t>
  </si>
  <si>
    <t>黄博林</t>
  </si>
  <si>
    <t>32370019010H</t>
  </si>
  <si>
    <t>阮则源</t>
  </si>
  <si>
    <t>32370019015H</t>
  </si>
  <si>
    <t>张源</t>
  </si>
  <si>
    <t>32370019019H</t>
  </si>
  <si>
    <t>余火</t>
  </si>
  <si>
    <t>32370019027H</t>
  </si>
  <si>
    <t>黄梓伦</t>
  </si>
  <si>
    <t>32370019051H</t>
  </si>
  <si>
    <t>王梓涵</t>
  </si>
  <si>
    <t>32370019054H</t>
  </si>
  <si>
    <t>钟欢妍</t>
  </si>
  <si>
    <t>32370019082H</t>
  </si>
  <si>
    <t>陈禹诺</t>
  </si>
  <si>
    <t>20249232001</t>
  </si>
  <si>
    <t>陈思尹</t>
  </si>
  <si>
    <t>32370010004</t>
  </si>
  <si>
    <t>毛翊乔</t>
  </si>
  <si>
    <t>32370010007</t>
  </si>
  <si>
    <t>陈思危</t>
  </si>
  <si>
    <t>32370010105</t>
  </si>
  <si>
    <t>叶紫</t>
  </si>
  <si>
    <t>32370010030</t>
  </si>
  <si>
    <t>叶矞坤</t>
  </si>
  <si>
    <t>32370010172</t>
  </si>
  <si>
    <t>王翔禾</t>
  </si>
  <si>
    <t>32370010093</t>
  </si>
  <si>
    <t>郑皓元</t>
  </si>
  <si>
    <t>32370010146</t>
  </si>
  <si>
    <t>连国宇</t>
  </si>
  <si>
    <t>32370010187</t>
  </si>
  <si>
    <t>杨航硕</t>
  </si>
  <si>
    <t>32370010139</t>
  </si>
  <si>
    <t>陈梓杰</t>
  </si>
  <si>
    <t>32370010214</t>
  </si>
  <si>
    <t>郑皓森</t>
  </si>
  <si>
    <t>32370010191</t>
  </si>
  <si>
    <t>彭俊鑫</t>
  </si>
  <si>
    <t>32370010179</t>
  </si>
  <si>
    <t>缪陈言</t>
  </si>
  <si>
    <t>32370010240</t>
  </si>
  <si>
    <t>苏鑫</t>
  </si>
  <si>
    <t>32370010265</t>
  </si>
  <si>
    <t>缪良松</t>
  </si>
  <si>
    <t>32370010271</t>
  </si>
  <si>
    <t>肖铭锋</t>
  </si>
  <si>
    <t>32370010313</t>
  </si>
  <si>
    <t>吴诗芳</t>
  </si>
  <si>
    <t>32370010283</t>
  </si>
  <si>
    <t>林浩</t>
  </si>
  <si>
    <t>32370010307</t>
  </si>
  <si>
    <t>黄启源</t>
  </si>
  <si>
    <t>32370010301</t>
  </si>
  <si>
    <t>李彦德</t>
  </si>
  <si>
    <t>32370010267</t>
  </si>
  <si>
    <t>王子函</t>
  </si>
  <si>
    <t>32370010380</t>
  </si>
  <si>
    <t>范志华</t>
  </si>
  <si>
    <t>32370010383</t>
  </si>
  <si>
    <t>吴思睿</t>
  </si>
  <si>
    <t>32370010464</t>
  </si>
  <si>
    <t>苏陈烨</t>
  </si>
  <si>
    <t>32370010475</t>
  </si>
  <si>
    <t>陈彦宏</t>
  </si>
  <si>
    <t>32370010477</t>
  </si>
  <si>
    <t>陈诗涵</t>
  </si>
  <si>
    <t>32370010502</t>
  </si>
  <si>
    <t>潘雨彤</t>
  </si>
  <si>
    <t>32370010494</t>
  </si>
  <si>
    <t>刘若铃</t>
  </si>
  <si>
    <t>32370010450</t>
  </si>
  <si>
    <t>吴思恺</t>
  </si>
  <si>
    <t>32370010511</t>
  </si>
  <si>
    <t>郭睿宸</t>
  </si>
  <si>
    <t>32370010522</t>
  </si>
  <si>
    <t>钟志文</t>
  </si>
  <si>
    <t>32370010563</t>
  </si>
  <si>
    <t>陈珺涵</t>
  </si>
  <si>
    <t>32370010569</t>
  </si>
  <si>
    <t>叶阳杰</t>
  </si>
  <si>
    <t>32370010566</t>
  </si>
  <si>
    <t>温帅宏蔓</t>
  </si>
  <si>
    <t>32370010330</t>
  </si>
  <si>
    <t>肖谷宇</t>
  </si>
  <si>
    <t>32370010572</t>
  </si>
  <si>
    <t>郭思辰</t>
  </si>
  <si>
    <t>32370010568</t>
  </si>
  <si>
    <t>林文华</t>
  </si>
  <si>
    <t>32370010677</t>
  </si>
  <si>
    <t>卢禹西</t>
  </si>
  <si>
    <t>32370010623</t>
  </si>
  <si>
    <t>阮晨曦</t>
  </si>
  <si>
    <t>32370010648</t>
  </si>
  <si>
    <t>杨竣淇</t>
  </si>
  <si>
    <t>32370010732</t>
  </si>
  <si>
    <t>范铭东</t>
  </si>
  <si>
    <t>32370010557</t>
  </si>
  <si>
    <t>陈进</t>
  </si>
  <si>
    <t>32370010651</t>
  </si>
  <si>
    <t>余沛玲</t>
  </si>
  <si>
    <t>32370010734</t>
  </si>
  <si>
    <t>林正阳</t>
  </si>
  <si>
    <t>32370010020</t>
  </si>
  <si>
    <t>生物选考10.16班</t>
  </si>
  <si>
    <t>连丰锴</t>
  </si>
  <si>
    <t>32370010025</t>
  </si>
  <si>
    <t>物化地</t>
  </si>
  <si>
    <t>地理选考10.16班</t>
  </si>
  <si>
    <t>阮曦丞</t>
  </si>
  <si>
    <t>32370010052</t>
  </si>
  <si>
    <t>郑乐凡</t>
  </si>
  <si>
    <t>32370010063</t>
  </si>
  <si>
    <t>林俊熙</t>
  </si>
  <si>
    <t>32370010073</t>
  </si>
  <si>
    <t>陈一诺</t>
  </si>
  <si>
    <t>32370010075</t>
  </si>
  <si>
    <t>陈姝文</t>
  </si>
  <si>
    <t>32370010085</t>
  </si>
  <si>
    <t>王紫菱</t>
  </si>
  <si>
    <t>32370010115</t>
  </si>
  <si>
    <t>物化政</t>
  </si>
  <si>
    <t>汤若菲</t>
  </si>
  <si>
    <t>32370010124</t>
  </si>
  <si>
    <t>谢政良</t>
  </si>
  <si>
    <t>32370010134</t>
  </si>
  <si>
    <t>陈金云</t>
  </si>
  <si>
    <t>32370010201</t>
  </si>
  <si>
    <t>刘禹良</t>
  </si>
  <si>
    <t>32370010216</t>
  </si>
  <si>
    <t>李佳栩</t>
  </si>
  <si>
    <t>32370010217</t>
  </si>
  <si>
    <t>曾羿</t>
  </si>
  <si>
    <t>32370010221</t>
  </si>
  <si>
    <t>黄陈栩</t>
  </si>
  <si>
    <t>32370010268</t>
  </si>
  <si>
    <t>陈斯硕</t>
  </si>
  <si>
    <t>32370010300</t>
  </si>
  <si>
    <t>陈少印</t>
  </si>
  <si>
    <t>32370010347</t>
  </si>
  <si>
    <t>何颢祯</t>
  </si>
  <si>
    <t>32370010305</t>
  </si>
  <si>
    <t>张荣卿</t>
  </si>
  <si>
    <t>32370010324</t>
  </si>
  <si>
    <t>潘铭彦</t>
  </si>
  <si>
    <t>32370010334</t>
  </si>
  <si>
    <t>张倍思杰</t>
  </si>
  <si>
    <t>32370010346</t>
  </si>
  <si>
    <t>林彦含</t>
  </si>
  <si>
    <t>32370010357</t>
  </si>
  <si>
    <t>陈心妍</t>
  </si>
  <si>
    <t>32370010400</t>
  </si>
  <si>
    <t>董泓辉</t>
  </si>
  <si>
    <t>32370010419</t>
  </si>
  <si>
    <t>苏友鑫</t>
  </si>
  <si>
    <t>32370010437</t>
  </si>
  <si>
    <t>詹舒琳</t>
  </si>
  <si>
    <t>32370010453</t>
  </si>
  <si>
    <t>袁子涵</t>
  </si>
  <si>
    <t>32370010445</t>
  </si>
  <si>
    <t>陈柏宏</t>
  </si>
  <si>
    <t>32370010478</t>
  </si>
  <si>
    <t>郑翔译</t>
  </si>
  <si>
    <t>32370010528</t>
  </si>
  <si>
    <t>林晰冉</t>
  </si>
  <si>
    <t>32370010491</t>
  </si>
  <si>
    <t>陈凌冉</t>
  </si>
  <si>
    <t>32370010515</t>
  </si>
  <si>
    <t>林瀚东</t>
  </si>
  <si>
    <t>32370010537</t>
  </si>
  <si>
    <t>范骐菁</t>
  </si>
  <si>
    <t>32370010525</t>
  </si>
  <si>
    <t>郑佳霖</t>
  </si>
  <si>
    <t>32370010531</t>
  </si>
  <si>
    <t>郑敬霖</t>
  </si>
  <si>
    <t>32370010718</t>
  </si>
  <si>
    <t>林义航</t>
  </si>
  <si>
    <t>32370010538</t>
  </si>
  <si>
    <t>陈彤垚</t>
  </si>
  <si>
    <t>32370010547</t>
  </si>
  <si>
    <t>郭书晗</t>
  </si>
  <si>
    <t>32370010719</t>
  </si>
  <si>
    <t>王刘栋</t>
  </si>
  <si>
    <t>32370010550</t>
  </si>
  <si>
    <t>刘孝斌</t>
  </si>
  <si>
    <t>32370010593</t>
  </si>
  <si>
    <t>温馨妍</t>
  </si>
  <si>
    <t>32370010636</t>
  </si>
  <si>
    <t>叶河图</t>
  </si>
  <si>
    <t>32370010659</t>
  </si>
  <si>
    <t>缪东昊</t>
  </si>
  <si>
    <t>32370010668</t>
  </si>
  <si>
    <t>郑轲文</t>
  </si>
  <si>
    <t>32370010676</t>
  </si>
  <si>
    <t>王祉程</t>
  </si>
  <si>
    <t>32370010682</t>
  </si>
  <si>
    <t>郑楷杰</t>
  </si>
  <si>
    <t>32370010707</t>
  </si>
  <si>
    <t>陈新宇</t>
  </si>
  <si>
    <t>32370010717</t>
  </si>
  <si>
    <t>兰佳韵</t>
  </si>
  <si>
    <t>32370010737</t>
  </si>
  <si>
    <t>陈柳好</t>
  </si>
  <si>
    <t>32370010176</t>
  </si>
  <si>
    <t>郑元</t>
  </si>
  <si>
    <t>20239231004</t>
  </si>
  <si>
    <t>寄读扆山</t>
  </si>
  <si>
    <t>阮浩轩</t>
  </si>
  <si>
    <t>20229231006</t>
  </si>
  <si>
    <t>补习扆山</t>
  </si>
  <si>
    <t>李思翰</t>
  </si>
  <si>
    <t>32570010486</t>
  </si>
  <si>
    <t>李玺同</t>
  </si>
  <si>
    <t>32370010017</t>
  </si>
  <si>
    <t>池佳哲</t>
  </si>
  <si>
    <t>32370010074</t>
  </si>
  <si>
    <t>陈奎言</t>
  </si>
  <si>
    <t>32370010087</t>
  </si>
  <si>
    <t>龚锦树</t>
  </si>
  <si>
    <t>32370010111</t>
  </si>
  <si>
    <t>张龚林敏</t>
  </si>
  <si>
    <t>32370010116</t>
  </si>
  <si>
    <t>林欣怡</t>
  </si>
  <si>
    <t>32370010125</t>
  </si>
  <si>
    <t>雷明霖</t>
  </si>
  <si>
    <t>32370010137</t>
  </si>
  <si>
    <t>郭栩宁</t>
  </si>
  <si>
    <t>32370010186</t>
  </si>
  <si>
    <t>黄舒铃</t>
  </si>
  <si>
    <t>32370010192</t>
  </si>
  <si>
    <t>杨锐</t>
  </si>
  <si>
    <t>32370010200</t>
  </si>
  <si>
    <t>刘芝娴</t>
  </si>
  <si>
    <t>32370010208</t>
  </si>
  <si>
    <t>张霖翔</t>
  </si>
  <si>
    <t>32370010231</t>
  </si>
  <si>
    <t>王佳倪</t>
  </si>
  <si>
    <t>32370010277</t>
  </si>
  <si>
    <t>陈实</t>
  </si>
  <si>
    <t>32370010287</t>
  </si>
  <si>
    <t>林大凯</t>
  </si>
  <si>
    <t>32370010361</t>
  </si>
  <si>
    <t>叶冠勇</t>
  </si>
  <si>
    <t>32370010393</t>
  </si>
  <si>
    <t>刘益烨</t>
  </si>
  <si>
    <t>32370010398</t>
  </si>
  <si>
    <t>童钲淇</t>
  </si>
  <si>
    <t>32370010405</t>
  </si>
  <si>
    <t>王涵烨</t>
  </si>
  <si>
    <t>32370010421</t>
  </si>
  <si>
    <t>32370010517</t>
  </si>
  <si>
    <t>郑博元</t>
  </si>
  <si>
    <t>32370010529</t>
  </si>
  <si>
    <t>林巧艺</t>
  </si>
  <si>
    <t>32370010555</t>
  </si>
  <si>
    <t>陈可可</t>
  </si>
  <si>
    <t>32370010561</t>
  </si>
  <si>
    <t>郑堡中</t>
  </si>
  <si>
    <t>32370010602</t>
  </si>
  <si>
    <t>刘乐轩</t>
  </si>
  <si>
    <t>32370010615</t>
  </si>
  <si>
    <t>郑钠耘</t>
  </si>
  <si>
    <t>32370010619</t>
  </si>
  <si>
    <t>黄静雯</t>
  </si>
  <si>
    <t>32370010620</t>
  </si>
  <si>
    <t>肖启同</t>
  </si>
  <si>
    <t>32370010649</t>
  </si>
  <si>
    <t>苏轼予</t>
  </si>
  <si>
    <t>32370010652</t>
  </si>
  <si>
    <t>王思颖</t>
  </si>
  <si>
    <t>32370010687</t>
  </si>
  <si>
    <t>林辞秋</t>
  </si>
  <si>
    <t>32370010704</t>
  </si>
  <si>
    <t>黄义新</t>
  </si>
  <si>
    <t>32370010723</t>
  </si>
  <si>
    <t>王顾衡</t>
  </si>
  <si>
    <t>32370010309</t>
  </si>
  <si>
    <t>潘谦予</t>
  </si>
  <si>
    <t>32370010157</t>
  </si>
  <si>
    <t>陈思宇</t>
  </si>
  <si>
    <t>32370019009H</t>
  </si>
  <si>
    <t>陈钰婕</t>
  </si>
  <si>
    <t>32370019014H</t>
  </si>
  <si>
    <t>郭明俊</t>
  </si>
  <si>
    <t>32370019023H</t>
  </si>
  <si>
    <t>林锦城</t>
  </si>
  <si>
    <t>32370019041H</t>
  </si>
  <si>
    <t>李锫元</t>
  </si>
  <si>
    <t>32370019059H</t>
  </si>
  <si>
    <t>陈威铭</t>
  </si>
  <si>
    <t>32370019079H</t>
  </si>
  <si>
    <t>王启鉴</t>
  </si>
  <si>
    <t>20239231002</t>
  </si>
  <si>
    <t>马恺骏</t>
  </si>
  <si>
    <t>20239231005</t>
  </si>
  <si>
    <t>张羽芊</t>
  </si>
  <si>
    <t>20239231006</t>
  </si>
  <si>
    <t>李浩铭</t>
  </si>
  <si>
    <t>20249232003</t>
  </si>
  <si>
    <t>陈奥博</t>
  </si>
  <si>
    <t>32373050569</t>
  </si>
  <si>
    <t>郑智远</t>
  </si>
  <si>
    <t>20229231005</t>
  </si>
  <si>
    <t>王雨杰</t>
  </si>
  <si>
    <t>32370010029</t>
  </si>
  <si>
    <t>谢颖杉</t>
  </si>
  <si>
    <t>32370010041</t>
  </si>
  <si>
    <t>林朋翔</t>
  </si>
  <si>
    <t>32370010061</t>
  </si>
  <si>
    <t>吴琨</t>
  </si>
  <si>
    <t>32370010088</t>
  </si>
  <si>
    <t>王璟昀</t>
  </si>
  <si>
    <t>32370010098</t>
  </si>
  <si>
    <t>阮智钦</t>
  </si>
  <si>
    <t>32370010106</t>
  </si>
  <si>
    <t>缪博恒</t>
  </si>
  <si>
    <t>32370010153</t>
  </si>
  <si>
    <t>江钊凡</t>
  </si>
  <si>
    <t>32370010159</t>
  </si>
  <si>
    <t>占彦杰</t>
  </si>
  <si>
    <t>32370010164</t>
  </si>
  <si>
    <t>林靖媛</t>
  </si>
  <si>
    <t>32370010219</t>
  </si>
  <si>
    <t>吕梓源</t>
  </si>
  <si>
    <t>32370010220</t>
  </si>
  <si>
    <t>林梓渊</t>
  </si>
  <si>
    <t>32370010255</t>
  </si>
  <si>
    <t>范凌诚</t>
  </si>
  <si>
    <t>32370010292</t>
  </si>
  <si>
    <t>林楚衡</t>
  </si>
  <si>
    <t>32370010321</t>
  </si>
  <si>
    <t>赵禹博</t>
  </si>
  <si>
    <t>32370010333</t>
  </si>
  <si>
    <t>陈子颜</t>
  </si>
  <si>
    <t>32370010345</t>
  </si>
  <si>
    <t>施闽乐</t>
  </si>
  <si>
    <t>32370010348</t>
  </si>
  <si>
    <t>郑昕晨</t>
  </si>
  <si>
    <t>32370010352</t>
  </si>
  <si>
    <t>林钲涛</t>
  </si>
  <si>
    <t>32370010353</t>
  </si>
  <si>
    <t>高家梁</t>
  </si>
  <si>
    <t>32370010382</t>
  </si>
  <si>
    <t>林丹丹</t>
  </si>
  <si>
    <t>32370010412</t>
  </si>
  <si>
    <t>强宇阳</t>
  </si>
  <si>
    <t>32370010438</t>
  </si>
  <si>
    <t>刘立烨</t>
  </si>
  <si>
    <t>32370010440</t>
  </si>
  <si>
    <t>林韩萍</t>
  </si>
  <si>
    <t>32370010456</t>
  </si>
  <si>
    <t>许子涵</t>
  </si>
  <si>
    <t>32370010489</t>
  </si>
  <si>
    <t>黄雅晴</t>
  </si>
  <si>
    <t>32370010496</t>
  </si>
  <si>
    <t>占陕弘</t>
  </si>
  <si>
    <t>32370010530</t>
  </si>
  <si>
    <t>谢武翔</t>
  </si>
  <si>
    <t>32370010548</t>
  </si>
  <si>
    <t>龚榆乔</t>
  </si>
  <si>
    <t>32370010553</t>
  </si>
  <si>
    <t>彭涛</t>
  </si>
  <si>
    <t>32370010609</t>
  </si>
  <si>
    <t>方嘉鸿</t>
  </si>
  <si>
    <t>32370010688</t>
  </si>
  <si>
    <t>林诗涵</t>
  </si>
  <si>
    <t>32370010728</t>
  </si>
  <si>
    <t>陈俊豪</t>
  </si>
  <si>
    <t>32370019049H</t>
  </si>
  <si>
    <t>连钦旖</t>
  </si>
  <si>
    <t>32370019062H</t>
  </si>
  <si>
    <t>赵浩筌</t>
  </si>
  <si>
    <t>32370019069H</t>
  </si>
  <si>
    <t>陈雯慧</t>
  </si>
  <si>
    <t>32370019085H</t>
  </si>
  <si>
    <t>刘宇柠</t>
  </si>
  <si>
    <t>32370019095H</t>
  </si>
  <si>
    <t>范炜铭</t>
  </si>
  <si>
    <t>32370019099H</t>
  </si>
  <si>
    <t>陈旺兴</t>
  </si>
  <si>
    <t>32370010001</t>
  </si>
  <si>
    <t>吴星辰</t>
  </si>
  <si>
    <t>32370010019</t>
  </si>
  <si>
    <t>物生地</t>
  </si>
  <si>
    <t>生物选考12,13,15,17,18班</t>
  </si>
  <si>
    <t>罗子皓</t>
  </si>
  <si>
    <t>32370010008</t>
  </si>
  <si>
    <t>单意轩</t>
  </si>
  <si>
    <t>32370010026</t>
  </si>
  <si>
    <t>薛乔薰</t>
  </si>
  <si>
    <t>32370010034</t>
  </si>
  <si>
    <t>陈浩楠</t>
  </si>
  <si>
    <t>32370010035</t>
  </si>
  <si>
    <t>张晋侨</t>
  </si>
  <si>
    <t>32370010051</t>
  </si>
  <si>
    <t>陈昕瑞</t>
  </si>
  <si>
    <t>32370010055</t>
  </si>
  <si>
    <t>陈谢杰</t>
  </si>
  <si>
    <t>32370010070</t>
  </si>
  <si>
    <t>陈佩贤</t>
  </si>
  <si>
    <t>32370010083</t>
  </si>
  <si>
    <t>邓雨菲</t>
  </si>
  <si>
    <t>32370010095</t>
  </si>
  <si>
    <t>陈星珲</t>
  </si>
  <si>
    <t>32370010101</t>
  </si>
  <si>
    <t>林文博</t>
  </si>
  <si>
    <t>32370010113</t>
  </si>
  <si>
    <t>施鑫宇</t>
  </si>
  <si>
    <t>32370010142</t>
  </si>
  <si>
    <t>刘佳鑫</t>
  </si>
  <si>
    <t>32370010144</t>
  </si>
  <si>
    <t>苏靖轩</t>
  </si>
  <si>
    <t>32370010145</t>
  </si>
  <si>
    <t>林泉杰</t>
  </si>
  <si>
    <t>32370010178</t>
  </si>
  <si>
    <t>周伊</t>
  </si>
  <si>
    <t>32370010222</t>
  </si>
  <si>
    <t>陈锐森</t>
  </si>
  <si>
    <t>32370010225</t>
  </si>
  <si>
    <t>刘左缘</t>
  </si>
  <si>
    <t>32370010253</t>
  </si>
  <si>
    <t>李锋瑞</t>
  </si>
  <si>
    <t>32370010276</t>
  </si>
  <si>
    <t>林文静</t>
  </si>
  <si>
    <t>32370010312</t>
  </si>
  <si>
    <t>兰彦博</t>
  </si>
  <si>
    <t>32370010320</t>
  </si>
  <si>
    <t>林垚晴</t>
  </si>
  <si>
    <t>32370010323</t>
  </si>
  <si>
    <t>林逸豪</t>
  </si>
  <si>
    <t>32370010354</t>
  </si>
  <si>
    <t>尤颢烨</t>
  </si>
  <si>
    <t>32370010378</t>
  </si>
  <si>
    <t>罗淞严</t>
  </si>
  <si>
    <t>32370010430</t>
  </si>
  <si>
    <t>张庭恺</t>
  </si>
  <si>
    <t>32370010433</t>
  </si>
  <si>
    <t>杨秀梅</t>
  </si>
  <si>
    <t>32370010441</t>
  </si>
  <si>
    <t>张志炎</t>
  </si>
  <si>
    <t>32370010449</t>
  </si>
  <si>
    <t>赵钰洁</t>
  </si>
  <si>
    <t>32370010452</t>
  </si>
  <si>
    <t>吴铃华</t>
  </si>
  <si>
    <t>32370010455</t>
  </si>
  <si>
    <t>王启山</t>
  </si>
  <si>
    <t>32370010459</t>
  </si>
  <si>
    <t>郑耀杰</t>
  </si>
  <si>
    <t>32370010513</t>
  </si>
  <si>
    <t>王国锋</t>
  </si>
  <si>
    <t>32370010575</t>
  </si>
  <si>
    <t>吴思慧</t>
  </si>
  <si>
    <t>32370010596</t>
  </si>
  <si>
    <t>苏钦涵</t>
  </si>
  <si>
    <t>32370010597</t>
  </si>
  <si>
    <t>邱舒宇</t>
  </si>
  <si>
    <t>32370010747</t>
  </si>
  <si>
    <t>王千嘉</t>
  </si>
  <si>
    <t>32370010077</t>
  </si>
  <si>
    <t>刘茏剑</t>
  </si>
  <si>
    <t>32370019001H</t>
  </si>
  <si>
    <t>郭子琳</t>
  </si>
  <si>
    <t>32370019031H</t>
  </si>
  <si>
    <t>林奕</t>
  </si>
  <si>
    <t>32370019036H</t>
  </si>
  <si>
    <t>苏庭萱</t>
  </si>
  <si>
    <t>32370019038H</t>
  </si>
  <si>
    <t>缪婷钰</t>
  </si>
  <si>
    <t>32370019043H</t>
  </si>
  <si>
    <t>郭宇昊</t>
  </si>
  <si>
    <t>32370019053H</t>
  </si>
  <si>
    <t>詹妍</t>
  </si>
  <si>
    <t>32370019094H</t>
  </si>
  <si>
    <t>苏启梦</t>
  </si>
  <si>
    <t>32370019083H</t>
  </si>
  <si>
    <t>陈静瑶</t>
  </si>
  <si>
    <t>32370010040</t>
  </si>
  <si>
    <t>刘耀文</t>
  </si>
  <si>
    <t>32370010046</t>
  </si>
  <si>
    <t>陈芷妍</t>
  </si>
  <si>
    <t>32370010048</t>
  </si>
  <si>
    <t>廖勇</t>
  </si>
  <si>
    <t>32370010066</t>
  </si>
  <si>
    <t>郑少涵</t>
  </si>
  <si>
    <t>32370010069</t>
  </si>
  <si>
    <t>陈韵烨</t>
  </si>
  <si>
    <t>32370010081</t>
  </si>
  <si>
    <t>王博毅</t>
  </si>
  <si>
    <t>32370010096</t>
  </si>
  <si>
    <t>罗芊与</t>
  </si>
  <si>
    <t>32370010108</t>
  </si>
  <si>
    <t>郑云露</t>
  </si>
  <si>
    <t>32370010123</t>
  </si>
  <si>
    <t>吴昊霖</t>
  </si>
  <si>
    <t>32370010180</t>
  </si>
  <si>
    <t>王子怡</t>
  </si>
  <si>
    <t>32370010205</t>
  </si>
  <si>
    <t>游易晴</t>
  </si>
  <si>
    <t>32370010224</t>
  </si>
  <si>
    <t>刘子庆</t>
  </si>
  <si>
    <t>32370010259</t>
  </si>
  <si>
    <t>缪妍</t>
  </si>
  <si>
    <t>32370010279</t>
  </si>
  <si>
    <t>王思妍</t>
  </si>
  <si>
    <t>32370010284</t>
  </si>
  <si>
    <t>葛政杰</t>
  </si>
  <si>
    <t>32370010293</t>
  </si>
  <si>
    <t>林捷然</t>
  </si>
  <si>
    <t>32370010306</t>
  </si>
  <si>
    <t>汤紫怡</t>
  </si>
  <si>
    <t>32370010360</t>
  </si>
  <si>
    <t>缪依霖</t>
  </si>
  <si>
    <t>32370010365</t>
  </si>
  <si>
    <t>王颖萱</t>
  </si>
  <si>
    <t>32370010372</t>
  </si>
  <si>
    <t>吴宇彤</t>
  </si>
  <si>
    <t>32370010377</t>
  </si>
  <si>
    <t>姚青妍</t>
  </si>
  <si>
    <t>32370010379</t>
  </si>
  <si>
    <t>郑清源</t>
  </si>
  <si>
    <t>32370010422</t>
  </si>
  <si>
    <t>李梓桐</t>
  </si>
  <si>
    <t>32370010448</t>
  </si>
  <si>
    <t>张佳童</t>
  </si>
  <si>
    <t>32370010454</t>
  </si>
  <si>
    <t>郭雅璐</t>
  </si>
  <si>
    <t>32370010467</t>
  </si>
  <si>
    <t>姜雨若</t>
  </si>
  <si>
    <t>32370010488</t>
  </si>
  <si>
    <t>毛苡昕</t>
  </si>
  <si>
    <t>32370010505</t>
  </si>
  <si>
    <t>黄梓轩</t>
  </si>
  <si>
    <t>32370010507</t>
  </si>
  <si>
    <t>连艺舒</t>
  </si>
  <si>
    <t>32370010541</t>
  </si>
  <si>
    <t>缪岑晗</t>
  </si>
  <si>
    <t>32370010524</t>
  </si>
  <si>
    <t>陈双喆</t>
  </si>
  <si>
    <t>32370010545</t>
  </si>
  <si>
    <t>池妍欣</t>
  </si>
  <si>
    <t>32370010551</t>
  </si>
  <si>
    <t>陈宇珊</t>
  </si>
  <si>
    <t>32370010560</t>
  </si>
  <si>
    <t>王锦玉</t>
  </si>
  <si>
    <t>32370010579</t>
  </si>
  <si>
    <t>张子慧</t>
  </si>
  <si>
    <t>32370010583</t>
  </si>
  <si>
    <t>陈鑫萌</t>
  </si>
  <si>
    <t>32370010633</t>
  </si>
  <si>
    <t>高迎祥</t>
  </si>
  <si>
    <t>32370010644</t>
  </si>
  <si>
    <t>林哲涵</t>
  </si>
  <si>
    <t>32370010663</t>
  </si>
  <si>
    <t>陈若兮</t>
  </si>
  <si>
    <t>32370010675</t>
  </si>
  <si>
    <t>孙杰炎</t>
  </si>
  <si>
    <t>32370010695</t>
  </si>
  <si>
    <t>雷民杰</t>
  </si>
  <si>
    <t>32370010711</t>
  </si>
  <si>
    <t>高亮月</t>
  </si>
  <si>
    <t>32370010736</t>
  </si>
  <si>
    <t>彭雨萱</t>
  </si>
  <si>
    <t>32370010749</t>
  </si>
  <si>
    <t>陈颢恺</t>
  </si>
  <si>
    <t>32370010690</t>
  </si>
  <si>
    <t>王心恬</t>
  </si>
  <si>
    <t>32370019008H</t>
  </si>
  <si>
    <t>黄祺欢</t>
  </si>
  <si>
    <t>32370019045H</t>
  </si>
  <si>
    <t>王颖欣</t>
  </si>
  <si>
    <t>32370019050H</t>
  </si>
  <si>
    <t>李一诺</t>
  </si>
  <si>
    <t>32370019093H</t>
  </si>
  <si>
    <t>谢宇江</t>
  </si>
  <si>
    <t>32270010590</t>
  </si>
  <si>
    <t>苏沫婗</t>
  </si>
  <si>
    <t>32370010003</t>
  </si>
  <si>
    <t>郑旭舒</t>
  </si>
  <si>
    <t>32370010011</t>
  </si>
  <si>
    <t>谢茗鋆</t>
  </si>
  <si>
    <t>32370010013</t>
  </si>
  <si>
    <t>史佳瑶</t>
  </si>
  <si>
    <t>32370010114</t>
  </si>
  <si>
    <t>姚翔</t>
  </si>
  <si>
    <t>32370010121</t>
  </si>
  <si>
    <t>陈雅欣</t>
  </si>
  <si>
    <t>32370010129</t>
  </si>
  <si>
    <t>谢垚华</t>
  </si>
  <si>
    <t>32370010131</t>
  </si>
  <si>
    <t>黄芝宁</t>
  </si>
  <si>
    <t>32370010155</t>
  </si>
  <si>
    <t>钟淇琪</t>
  </si>
  <si>
    <t>32370010156</t>
  </si>
  <si>
    <t>兰兰</t>
  </si>
  <si>
    <t>32370010170</t>
  </si>
  <si>
    <t>汤楚鋆</t>
  </si>
  <si>
    <t>32370010188</t>
  </si>
  <si>
    <t>林诗颖</t>
  </si>
  <si>
    <t>32370010189</t>
  </si>
  <si>
    <t>游锶</t>
  </si>
  <si>
    <t>32370010195</t>
  </si>
  <si>
    <t>郑雅彬</t>
  </si>
  <si>
    <t>32370010218</t>
  </si>
  <si>
    <t>物生政</t>
  </si>
  <si>
    <t>苏超杰</t>
  </si>
  <si>
    <t>32370010282</t>
  </si>
  <si>
    <t>刘果果</t>
  </si>
  <si>
    <t>32370010288</t>
  </si>
  <si>
    <t>林梓涵</t>
  </si>
  <si>
    <t>32370010299</t>
  </si>
  <si>
    <t>陈佳婷</t>
  </si>
  <si>
    <t>32370010311</t>
  </si>
  <si>
    <t>缪思涵</t>
  </si>
  <si>
    <t>32370010319</t>
  </si>
  <si>
    <t>缪媛羽</t>
  </si>
  <si>
    <t>32370010332</t>
  </si>
  <si>
    <t>汤宋敏</t>
  </si>
  <si>
    <t>32370010363</t>
  </si>
  <si>
    <t>李尹杰</t>
  </si>
  <si>
    <t>32370010410</t>
  </si>
  <si>
    <t>余月清</t>
  </si>
  <si>
    <t>32370010414</t>
  </si>
  <si>
    <t>陈思滢</t>
  </si>
  <si>
    <t>32370010431</t>
  </si>
  <si>
    <t>陈熠荣</t>
  </si>
  <si>
    <t>32370010458</t>
  </si>
  <si>
    <t>林小惠</t>
  </si>
  <si>
    <t>32370010463</t>
  </si>
  <si>
    <t>章语萌</t>
  </si>
  <si>
    <t>32370010466</t>
  </si>
  <si>
    <t>郑桦溢</t>
  </si>
  <si>
    <t>32370010471</t>
  </si>
  <si>
    <t>范文珍</t>
  </si>
  <si>
    <t>32370010492</t>
  </si>
  <si>
    <t>吴余希</t>
  </si>
  <si>
    <t>32370010495</t>
  </si>
  <si>
    <t>张俊豪</t>
  </si>
  <si>
    <t>32370010519</t>
  </si>
  <si>
    <t>吴凡</t>
  </si>
  <si>
    <t>32370010521</t>
  </si>
  <si>
    <t>吴腾翔</t>
  </si>
  <si>
    <t>32370010544</t>
  </si>
  <si>
    <t>周婧怡</t>
  </si>
  <si>
    <t>32370010565</t>
  </si>
  <si>
    <t>陈馥羽</t>
  </si>
  <si>
    <t>32370010576</t>
  </si>
  <si>
    <t>张菱珊</t>
  </si>
  <si>
    <t>32370010603</t>
  </si>
  <si>
    <t>林浩远</t>
  </si>
  <si>
    <t>32370010627</t>
  </si>
  <si>
    <t>倪梦夕</t>
  </si>
  <si>
    <t>32370010632</t>
  </si>
  <si>
    <t>徐一璇</t>
  </si>
  <si>
    <t>32370010669</t>
  </si>
  <si>
    <t>谢超群</t>
  </si>
  <si>
    <t>32370010680</t>
  </si>
  <si>
    <t>兰艺涵</t>
  </si>
  <si>
    <t>32370010724</t>
  </si>
  <si>
    <t>杨倩</t>
  </si>
  <si>
    <t>32370010725</t>
  </si>
  <si>
    <t>刘西西</t>
  </si>
  <si>
    <t>32370010727</t>
  </si>
  <si>
    <t>章语铄</t>
  </si>
  <si>
    <t>32370019003H</t>
  </si>
  <si>
    <t>张镕轩</t>
  </si>
  <si>
    <t>32370019011H</t>
  </si>
  <si>
    <t>赵静雯</t>
  </si>
  <si>
    <t>32370019067H</t>
  </si>
  <si>
    <t>32370019092H</t>
  </si>
  <si>
    <t>陆焘</t>
  </si>
  <si>
    <t>20249131002</t>
  </si>
  <si>
    <t>刘逸凡</t>
  </si>
  <si>
    <t>20249131009</t>
  </si>
  <si>
    <t>傅影婷</t>
  </si>
  <si>
    <t>32270010272</t>
  </si>
  <si>
    <t>郑雨弦</t>
  </si>
  <si>
    <t>32370010028</t>
  </si>
  <si>
    <t>历史类</t>
  </si>
  <si>
    <t>历政地</t>
  </si>
  <si>
    <t>杨舒淇</t>
  </si>
  <si>
    <t>32370010033</t>
  </si>
  <si>
    <t>刘芷馨</t>
  </si>
  <si>
    <t>32370010099</t>
  </si>
  <si>
    <t>郑铭豪</t>
  </si>
  <si>
    <t>32370010107</t>
  </si>
  <si>
    <t>龚婧文</t>
  </si>
  <si>
    <t>32370010112</t>
  </si>
  <si>
    <t>缪剑韬</t>
  </si>
  <si>
    <t>32370010143</t>
  </si>
  <si>
    <t>历生政</t>
  </si>
  <si>
    <t>刘斯畅</t>
  </si>
  <si>
    <t>32370010183</t>
  </si>
  <si>
    <t>陈浚闻</t>
  </si>
  <si>
    <t>32370010213</t>
  </si>
  <si>
    <t>俞静</t>
  </si>
  <si>
    <t>32370010233</t>
  </si>
  <si>
    <t>张子瑶</t>
  </si>
  <si>
    <t>32370010241</t>
  </si>
  <si>
    <t>周天瑜</t>
  </si>
  <si>
    <t>32370010248</t>
  </si>
  <si>
    <t>董思涵</t>
  </si>
  <si>
    <t>32370010261</t>
  </si>
  <si>
    <t>刘宇轩</t>
  </si>
  <si>
    <t>32370010266</t>
  </si>
  <si>
    <t>林承</t>
  </si>
  <si>
    <t>32370010269</t>
  </si>
  <si>
    <t>阮欣怡</t>
  </si>
  <si>
    <t>32370010286</t>
  </si>
  <si>
    <t>张家良</t>
  </si>
  <si>
    <t>32370010329</t>
  </si>
  <si>
    <t>游秋杨</t>
  </si>
  <si>
    <t>32370010386</t>
  </si>
  <si>
    <t>郑颖</t>
  </si>
  <si>
    <t>32370010388</t>
  </si>
  <si>
    <t>刘招辉</t>
  </si>
  <si>
    <t>32370010413</t>
  </si>
  <si>
    <t>谢紫静</t>
  </si>
  <si>
    <t>32370010427</t>
  </si>
  <si>
    <t>王旭辉</t>
  </si>
  <si>
    <t>32370010501</t>
  </si>
  <si>
    <t>汤子畅</t>
  </si>
  <si>
    <t>32370010516</t>
  </si>
  <si>
    <t>郑琳燕</t>
  </si>
  <si>
    <t>32370010523</t>
  </si>
  <si>
    <t>王之宁</t>
  </si>
  <si>
    <t>32370010570</t>
  </si>
  <si>
    <t>王家琪</t>
  </si>
  <si>
    <t>32370010590</t>
  </si>
  <si>
    <t>陈莲娜</t>
  </si>
  <si>
    <t>32370010613</t>
  </si>
  <si>
    <t>谢昀真</t>
  </si>
  <si>
    <t>32370010622</t>
  </si>
  <si>
    <t>李琳朗</t>
  </si>
  <si>
    <t>32370010626</t>
  </si>
  <si>
    <t>林志海</t>
  </si>
  <si>
    <t>32370010634</t>
  </si>
  <si>
    <t>张家豪</t>
  </si>
  <si>
    <t>32370010647</t>
  </si>
  <si>
    <t>毛淋凯</t>
  </si>
  <si>
    <t>32370010673</t>
  </si>
  <si>
    <t>吴宛霖</t>
  </si>
  <si>
    <t>32370010674</t>
  </si>
  <si>
    <t>陈伊霖</t>
  </si>
  <si>
    <t>32370010722</t>
  </si>
  <si>
    <t>朱翎玮</t>
  </si>
  <si>
    <t>32370010733</t>
  </si>
  <si>
    <t>汤子扬</t>
  </si>
  <si>
    <t>32370010741</t>
  </si>
  <si>
    <t>丁望来</t>
  </si>
  <si>
    <t>32370010044</t>
  </si>
  <si>
    <t>王怡兰</t>
  </si>
  <si>
    <t>20239231003</t>
  </si>
  <si>
    <t>王妍</t>
  </si>
  <si>
    <t>32370010039</t>
  </si>
  <si>
    <t>吴映瑾</t>
  </si>
  <si>
    <t>32370010054</t>
  </si>
  <si>
    <t>吴龙杰</t>
  </si>
  <si>
    <t>32370010091</t>
  </si>
  <si>
    <t>陈嘉杰</t>
  </si>
  <si>
    <t>32370010104</t>
  </si>
  <si>
    <t>刘梓芸</t>
  </si>
  <si>
    <t>32370010127</t>
  </si>
  <si>
    <t>郑雨涵</t>
  </si>
  <si>
    <t>32370010161</t>
  </si>
  <si>
    <t>张一恺</t>
  </si>
  <si>
    <t>32370010162</t>
  </si>
  <si>
    <t>林青</t>
  </si>
  <si>
    <t>32370010165</t>
  </si>
  <si>
    <t>郑哲元</t>
  </si>
  <si>
    <t>32370010167</t>
  </si>
  <si>
    <t>刘诗颖</t>
  </si>
  <si>
    <t>32370010184</t>
  </si>
  <si>
    <t>林子宜</t>
  </si>
  <si>
    <t>32370010207</t>
  </si>
  <si>
    <t>林思宇</t>
  </si>
  <si>
    <t>32370010209</t>
  </si>
  <si>
    <t>杨思行</t>
  </si>
  <si>
    <t>32370010263</t>
  </si>
  <si>
    <t>赵舒颖</t>
  </si>
  <si>
    <t>32370010270</t>
  </si>
  <si>
    <t>潘思萌</t>
  </si>
  <si>
    <t>32370010340</t>
  </si>
  <si>
    <t>王欣妤</t>
  </si>
  <si>
    <t>32370010342</t>
  </si>
  <si>
    <t>历生地</t>
  </si>
  <si>
    <t>陈杨禹</t>
  </si>
  <si>
    <t>32370010364</t>
  </si>
  <si>
    <t>林煊忆</t>
  </si>
  <si>
    <t>32370010366</t>
  </si>
  <si>
    <t>许赐坤</t>
  </si>
  <si>
    <t>32370010367</t>
  </si>
  <si>
    <t>刘雨荷</t>
  </si>
  <si>
    <t>32370010381</t>
  </si>
  <si>
    <t>陈勇涵</t>
  </si>
  <si>
    <t>32370010396</t>
  </si>
  <si>
    <t>薛媛薰</t>
  </si>
  <si>
    <t>32370010436</t>
  </si>
  <si>
    <t>蒲宇锋</t>
  </si>
  <si>
    <t>32370010481</t>
  </si>
  <si>
    <t>兰周霖</t>
  </si>
  <si>
    <t>32370010508</t>
  </si>
  <si>
    <t>32370010527</t>
  </si>
  <si>
    <t>詹美怡</t>
  </si>
  <si>
    <t>32370010533</t>
  </si>
  <si>
    <t>郑晨欣</t>
  </si>
  <si>
    <t>32370010558</t>
  </si>
  <si>
    <t>曾沅翊</t>
  </si>
  <si>
    <t>32370010653</t>
  </si>
  <si>
    <t>林雨萱</t>
  </si>
  <si>
    <t>32370010721</t>
  </si>
  <si>
    <t>吴思尧</t>
  </si>
  <si>
    <t>32370010742</t>
  </si>
  <si>
    <t>黄雨薰</t>
  </si>
  <si>
    <t>32370010097</t>
  </si>
  <si>
    <t>杨欣妍</t>
  </si>
  <si>
    <t>32370010589</t>
  </si>
  <si>
    <t>陈麒帧</t>
  </si>
  <si>
    <t>32370010753</t>
  </si>
  <si>
    <t>郭晏清</t>
  </si>
  <si>
    <t>32370019035H</t>
  </si>
  <si>
    <t>刘彦吟</t>
  </si>
  <si>
    <t>32370019046H</t>
  </si>
  <si>
    <t>施沁妤</t>
  </si>
  <si>
    <t>32370019058H</t>
  </si>
  <si>
    <t>陈凯晖</t>
  </si>
  <si>
    <t>32370019078H</t>
  </si>
  <si>
    <t>王梦欣</t>
  </si>
  <si>
    <t>32370019084H</t>
  </si>
  <si>
    <t>李娜</t>
  </si>
  <si>
    <t>32370019088H</t>
  </si>
  <si>
    <t>黄小晶</t>
  </si>
  <si>
    <t>32370019089H</t>
  </si>
  <si>
    <t>王小娴</t>
  </si>
  <si>
    <t>32370019091H</t>
  </si>
  <si>
    <t>温国烽</t>
  </si>
  <si>
    <t>32370019100H</t>
  </si>
  <si>
    <t>刘芝含</t>
  </si>
  <si>
    <t>20249131003</t>
  </si>
  <si>
    <t>缪妤</t>
  </si>
  <si>
    <t>32370010010</t>
  </si>
  <si>
    <t>地理选考18班</t>
  </si>
  <si>
    <t>吴东凯</t>
  </si>
  <si>
    <t>32370010058</t>
  </si>
  <si>
    <t>彭鑫业</t>
  </si>
  <si>
    <t>32370010059</t>
  </si>
  <si>
    <t>苏铭好</t>
  </si>
  <si>
    <t>32370010173</t>
  </si>
  <si>
    <t>刘芷源</t>
  </si>
  <si>
    <t>32370010174</t>
  </si>
  <si>
    <t>郑昕妤</t>
  </si>
  <si>
    <t>32370010318</t>
  </si>
  <si>
    <t>王佳颖</t>
  </si>
  <si>
    <t>32370010325</t>
  </si>
  <si>
    <t>占宇杰</t>
  </si>
  <si>
    <t>32370010339</t>
  </si>
  <si>
    <t>吴慧滢</t>
  </si>
  <si>
    <t>32370010355</t>
  </si>
  <si>
    <t>郑巧晓</t>
  </si>
  <si>
    <t>32370010407</t>
  </si>
  <si>
    <t>何旻佳</t>
  </si>
  <si>
    <t>32370010435</t>
  </si>
  <si>
    <t>阮语兰</t>
  </si>
  <si>
    <t>32370010461</t>
  </si>
  <si>
    <t>林鑫瑶</t>
  </si>
  <si>
    <t>32370010499</t>
  </si>
  <si>
    <t>游文杏</t>
  </si>
  <si>
    <t>32370010536</t>
  </si>
  <si>
    <t>郭睿哲</t>
  </si>
  <si>
    <t>32370010552</t>
  </si>
  <si>
    <t>刘启杰</t>
  </si>
  <si>
    <t>32370010578</t>
  </si>
  <si>
    <t>郑柏妍</t>
  </si>
  <si>
    <t>32370010587</t>
  </si>
  <si>
    <t>林育瑶</t>
  </si>
  <si>
    <t>32370010592</t>
  </si>
  <si>
    <t>陈韵惜</t>
  </si>
  <si>
    <t>32370010607</t>
  </si>
  <si>
    <t>陈诗谩</t>
  </si>
  <si>
    <t>32370010611</t>
  </si>
  <si>
    <t>陈思颖</t>
  </si>
  <si>
    <t>32370010637</t>
  </si>
  <si>
    <t>郑思婷</t>
  </si>
  <si>
    <t>32370010643</t>
  </si>
  <si>
    <t>黄莹莹</t>
  </si>
  <si>
    <t>32370010660</t>
  </si>
  <si>
    <t>凌明龙</t>
  </si>
  <si>
    <t>32370010667</t>
  </si>
  <si>
    <t>张梓灏</t>
  </si>
  <si>
    <t>32370010672</t>
  </si>
  <si>
    <t>林欣瑶</t>
  </si>
  <si>
    <t>32370010685</t>
  </si>
  <si>
    <t>林冰</t>
  </si>
  <si>
    <t>32370010744</t>
  </si>
  <si>
    <t>吴婷丽</t>
  </si>
  <si>
    <t>32370010746</t>
  </si>
  <si>
    <t>颜子超</t>
  </si>
  <si>
    <t>32370010735</t>
  </si>
  <si>
    <t>龚思源</t>
  </si>
  <si>
    <t>32370019012H</t>
  </si>
  <si>
    <t>高泉蓁</t>
  </si>
  <si>
    <t>32370019013H</t>
  </si>
  <si>
    <t>陈志涛</t>
  </si>
  <si>
    <t>32370019021H</t>
  </si>
  <si>
    <t>叶奕涵</t>
  </si>
  <si>
    <t>32370019034H</t>
  </si>
  <si>
    <t>陈思言</t>
  </si>
  <si>
    <t>32370019048H</t>
  </si>
  <si>
    <t>尤思然</t>
  </si>
  <si>
    <t>32370019056H</t>
  </si>
  <si>
    <t>王嘉阳</t>
  </si>
  <si>
    <t>32370019057H</t>
  </si>
  <si>
    <t>林蒨蒨</t>
  </si>
  <si>
    <t>32370019074H</t>
  </si>
  <si>
    <t>王钰倩</t>
  </si>
  <si>
    <t>32370019076H</t>
  </si>
  <si>
    <t>王薇婷</t>
  </si>
  <si>
    <t>32370019077H</t>
  </si>
  <si>
    <t>黄致中</t>
  </si>
  <si>
    <t>20239231008</t>
  </si>
  <si>
    <t>王睿林</t>
  </si>
  <si>
    <t>20249131005</t>
  </si>
  <si>
    <t>占熠晨</t>
  </si>
  <si>
    <t>20249131006</t>
  </si>
  <si>
    <t>杨皓程</t>
  </si>
  <si>
    <t>32370010024</t>
  </si>
  <si>
    <t>詹茜匀</t>
  </si>
  <si>
    <t>32370010084</t>
  </si>
  <si>
    <t>杨镇宏</t>
  </si>
  <si>
    <t>32370010086</t>
  </si>
  <si>
    <t>魏来</t>
  </si>
  <si>
    <t>32370010122</t>
  </si>
  <si>
    <t>占嘉恒</t>
  </si>
  <si>
    <t>32370010149</t>
  </si>
  <si>
    <t>谢莹莹</t>
  </si>
  <si>
    <t>32370010152</t>
  </si>
  <si>
    <t>赵晨悦</t>
  </si>
  <si>
    <t>32370010203</t>
  </si>
  <si>
    <t>陈瑶欣</t>
  </si>
  <si>
    <t>32370010227</t>
  </si>
  <si>
    <t>缪定衡</t>
  </si>
  <si>
    <t>32370010238</t>
  </si>
  <si>
    <t>王紫儒</t>
  </si>
  <si>
    <t>32370010278</t>
  </si>
  <si>
    <t>郭力文</t>
  </si>
  <si>
    <t>32370010290</t>
  </si>
  <si>
    <t>王梓棋</t>
  </si>
  <si>
    <t>32370010297</t>
  </si>
  <si>
    <t>李想</t>
  </si>
  <si>
    <t>32370010331</t>
  </si>
  <si>
    <t>蔡源培</t>
  </si>
  <si>
    <t>32370010368</t>
  </si>
  <si>
    <t>林显峰</t>
  </si>
  <si>
    <t>32370010387</t>
  </si>
  <si>
    <t>吴凯杰</t>
  </si>
  <si>
    <t>32370010490</t>
  </si>
  <si>
    <t>兰天泽</t>
  </si>
  <si>
    <t>32370010493</t>
  </si>
  <si>
    <t>黄熙杰</t>
  </si>
  <si>
    <t>32370010520</t>
  </si>
  <si>
    <t>许皓</t>
  </si>
  <si>
    <t>32370010542</t>
  </si>
  <si>
    <t>郑力铭</t>
  </si>
  <si>
    <t>32370010514</t>
  </si>
  <si>
    <t>张栩芸</t>
  </si>
  <si>
    <t>32370010509</t>
  </si>
  <si>
    <t>陈文杰</t>
  </si>
  <si>
    <t>32370010571</t>
  </si>
  <si>
    <t>王铮文</t>
  </si>
  <si>
    <t>32370010573</t>
  </si>
  <si>
    <t>钟亿杨</t>
  </si>
  <si>
    <t>32370010581</t>
  </si>
  <si>
    <t>林勇廷</t>
  </si>
  <si>
    <t>32370010599</t>
  </si>
  <si>
    <t>林志鸿</t>
  </si>
  <si>
    <t>32370010610</t>
  </si>
  <si>
    <t>林欣宇</t>
  </si>
  <si>
    <t>32370010625</t>
  </si>
  <si>
    <t>王毓华</t>
  </si>
  <si>
    <t>32370010656</t>
  </si>
  <si>
    <t>兰子涵</t>
  </si>
  <si>
    <t>32370010670</t>
  </si>
  <si>
    <t>缪轩</t>
  </si>
  <si>
    <t>32370010699</t>
  </si>
  <si>
    <t>郭嘉铭</t>
  </si>
  <si>
    <t>32370010708</t>
  </si>
  <si>
    <t>王晗鉴</t>
  </si>
  <si>
    <t>32370010748</t>
  </si>
  <si>
    <t>2023级高三上期末考总分统计表</t>
  </si>
  <si>
    <t>基本情况</t>
  </si>
  <si>
    <t>各分数段人数(人)</t>
  </si>
  <si>
    <t>分班</t>
  </si>
  <si>
    <t>月考1</t>
  </si>
  <si>
    <t>月考2</t>
  </si>
  <si>
    <t>半期考</t>
  </si>
  <si>
    <t>月考4</t>
  </si>
  <si>
    <t>月考5</t>
  </si>
  <si>
    <t>期末考</t>
  </si>
  <si>
    <t>类别</t>
  </si>
  <si>
    <t>实考</t>
  </si>
  <si>
    <t>超均率</t>
  </si>
  <si>
    <t>名次</t>
  </si>
  <si>
    <t>最高分</t>
  </si>
  <si>
    <t>/</t>
  </si>
  <si>
    <t/>
  </si>
  <si>
    <t>2023级高三上期末考语文统计表</t>
  </si>
  <si>
    <t>各项人数</t>
  </si>
  <si>
    <t>优秀</t>
  </si>
  <si>
    <t>良好</t>
  </si>
  <si>
    <t>及格</t>
  </si>
  <si>
    <t>年段</t>
  </si>
  <si>
    <t>2023级高三上期末考数学统计表</t>
  </si>
  <si>
    <t>2023级高三上期末考英语统计表</t>
  </si>
  <si>
    <t>2023级高三上期末考物理统计表</t>
  </si>
  <si>
    <t>2023级高三上期末考化学统计表</t>
  </si>
  <si>
    <t>年段合计</t>
  </si>
  <si>
    <t>2023级高三上期末考生物统计表</t>
  </si>
  <si>
    <t>10(18))16(5)</t>
  </si>
  <si>
    <t>13(12)15(2)17(1)18(7)</t>
  </si>
  <si>
    <t>2023级高三上期末考历史统计表</t>
  </si>
  <si>
    <t>2023级高三上期末考政治统计表</t>
  </si>
  <si>
    <t>2023级高三上期末考地理统计表</t>
  </si>
  <si>
    <t>10(12)16(33)</t>
  </si>
  <si>
    <t>教学班名称</t>
  </si>
  <si>
    <t>学生学号</t>
  </si>
  <si>
    <t>学生姓名</t>
  </si>
  <si>
    <t>学生性别</t>
  </si>
  <si>
    <t>扩展号</t>
  </si>
  <si>
    <t>选课组合</t>
  </si>
  <si>
    <t>行政班</t>
  </si>
  <si>
    <t>男</t>
  </si>
  <si>
    <t>物理,化学,生物</t>
  </si>
  <si>
    <t>高二10班</t>
  </si>
  <si>
    <t>女</t>
  </si>
  <si>
    <t>历史,生物,政治</t>
  </si>
  <si>
    <t>高二16班</t>
  </si>
  <si>
    <t>20249131008</t>
  </si>
  <si>
    <t>郭玮佳</t>
  </si>
  <si>
    <t>物理,生物,地理</t>
  </si>
  <si>
    <t>高二13班</t>
  </si>
  <si>
    <t>32370010166</t>
  </si>
  <si>
    <t>王敏琦</t>
  </si>
  <si>
    <t>历史,生物,地理</t>
  </si>
  <si>
    <t>高二17班</t>
  </si>
  <si>
    <t>高二18班</t>
  </si>
  <si>
    <t>高二6班</t>
  </si>
  <si>
    <t>32370010002</t>
  </si>
  <si>
    <t>郭郅淏</t>
  </si>
  <si>
    <t>32370010037</t>
  </si>
  <si>
    <t>肖怡</t>
  </si>
  <si>
    <t>物理,生物,政治</t>
  </si>
  <si>
    <t>高二15班</t>
  </si>
  <si>
    <t>32370010650</t>
  </si>
  <si>
    <t>林桦</t>
  </si>
  <si>
    <t>物理,化学,政治</t>
  </si>
  <si>
    <t>物理,化学,地理</t>
  </si>
  <si>
    <t>历史,政治,地理</t>
  </si>
  <si>
    <t>32370010042</t>
  </si>
  <si>
    <t>苏彤彤</t>
  </si>
  <si>
    <t>32170019103</t>
  </si>
  <si>
    <t>叶国华</t>
  </si>
  <si>
    <t>32370010260</t>
  </si>
  <si>
    <t>罗子豪</t>
  </si>
  <si>
    <t>32370010399</t>
  </si>
  <si>
    <t>杨颜朵</t>
  </si>
  <si>
    <t>32370010715</t>
  </si>
  <si>
    <t>缪佳倪</t>
  </si>
  <si>
    <t>32370019080H</t>
  </si>
  <si>
    <t>邹咏珊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</si>
</sst>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_ "/>
    <numFmt numFmtId="178" formatCode="0.0_ "/>
    <numFmt numFmtId="179" formatCode="0.0_);[Red]\(0.0\)"/>
    <numFmt numFmtId="180" formatCode="0;[Red]0"/>
  </numFmts>
  <fonts count="45">
    <font>
      <sz val="11"/>
      <color theme="1"/>
      <name val="宋体"/>
      <charset val="134"/>
      <scheme val="minor"/>
    </font>
    <font>
      <sz val="10"/>
      <color indexed="8"/>
      <name val="Arial"/>
      <charset val="0"/>
    </font>
    <font>
      <sz val="10"/>
      <name val="Arial"/>
      <charset val="0"/>
    </font>
    <font>
      <sz val="10"/>
      <name val="宋体"/>
      <charset val="0"/>
    </font>
    <font>
      <sz val="10"/>
      <color indexed="8"/>
      <name val="Arial"/>
      <charset val="134"/>
    </font>
    <font>
      <b/>
      <sz val="18"/>
      <color rgb="FF000000"/>
      <name val="宋体"/>
      <charset val="134"/>
    </font>
    <font>
      <sz val="11"/>
      <name val="微软雅黑"/>
      <charset val="134"/>
    </font>
    <font>
      <sz val="11"/>
      <color indexed="8"/>
      <name val="微软雅黑"/>
      <charset val="134"/>
    </font>
    <font>
      <sz val="10"/>
      <name val="微软雅黑"/>
      <charset val="134"/>
    </font>
    <font>
      <sz val="10"/>
      <color indexed="8"/>
      <name val="微软雅黑"/>
      <charset val="134"/>
    </font>
    <font>
      <sz val="11"/>
      <color indexed="8"/>
      <name val="Calibri"/>
      <charset val="134"/>
    </font>
    <font>
      <sz val="10"/>
      <color indexed="8"/>
      <name val="Calibri"/>
      <charset val="134"/>
    </font>
    <font>
      <sz val="10.5"/>
      <name val="宋体"/>
      <charset val="134"/>
    </font>
    <font>
      <sz val="10.5"/>
      <color indexed="8"/>
      <name val="Arial"/>
      <charset val="134"/>
    </font>
    <font>
      <sz val="8"/>
      <color indexed="8"/>
      <name val="Arial"/>
      <charset val="134"/>
    </font>
    <font>
      <sz val="10"/>
      <name val="宋体"/>
      <charset val="134"/>
    </font>
    <font>
      <sz val="10"/>
      <name val="Arial"/>
      <charset val="134"/>
    </font>
    <font>
      <sz val="11"/>
      <color rgb="FF000000"/>
      <name val="宋体"/>
      <charset val="134"/>
    </font>
    <font>
      <b/>
      <sz val="18"/>
      <color rgb="FF000000"/>
      <name val="宋体"/>
      <charset val="134"/>
      <scheme val="minor"/>
    </font>
    <font>
      <sz val="12"/>
      <color rgb="FF000000"/>
      <name val="宋体"/>
      <charset val="134"/>
    </font>
    <font>
      <sz val="10"/>
      <color rgb="FF000000"/>
      <name val="宋体"/>
      <charset val="134"/>
    </font>
    <font>
      <sz val="8"/>
      <color indexed="8"/>
      <name val="微软雅黑"/>
      <charset val="134"/>
    </font>
    <font>
      <b/>
      <sz val="11"/>
      <name val="宋体"/>
      <charset val="134"/>
      <scheme val="minor"/>
    </font>
    <font>
      <sz val="11.5"/>
      <color theme="1"/>
      <name val="宋体"/>
      <charset val="134"/>
      <scheme val="minor"/>
    </font>
    <font>
      <b/>
      <sz val="11.5"/>
      <color indexed="8"/>
      <name val="宋体"/>
      <charset val="134"/>
      <scheme val="minor"/>
    </font>
    <font>
      <b/>
      <sz val="11.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rgb="FF90EE90"/>
        <bgColor rgb="FF90EE9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0" fillId="4" borderId="8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1" fillId="0" borderId="9">
      <alignment vertical="center"/>
    </xf>
    <xf numFmtId="0" fontId="32" fillId="0" borderId="9">
      <alignment vertical="center"/>
    </xf>
    <xf numFmtId="0" fontId="33" fillId="0" borderId="10">
      <alignment vertical="center"/>
    </xf>
    <xf numFmtId="0" fontId="33" fillId="0" borderId="0">
      <alignment vertical="center"/>
    </xf>
    <xf numFmtId="0" fontId="34" fillId="5" borderId="11">
      <alignment vertical="center"/>
    </xf>
    <xf numFmtId="0" fontId="35" fillId="6" borderId="12">
      <alignment vertical="center"/>
    </xf>
    <xf numFmtId="0" fontId="36" fillId="6" borderId="11">
      <alignment vertical="center"/>
    </xf>
    <xf numFmtId="0" fontId="37" fillId="7" borderId="13">
      <alignment vertical="center"/>
    </xf>
    <xf numFmtId="0" fontId="38" fillId="0" borderId="14">
      <alignment vertical="center"/>
    </xf>
    <xf numFmtId="0" fontId="39" fillId="0" borderId="15">
      <alignment vertical="center"/>
    </xf>
    <xf numFmtId="0" fontId="40" fillId="8" borderId="0">
      <alignment vertical="center"/>
    </xf>
    <xf numFmtId="0" fontId="41" fillId="9" borderId="0">
      <alignment vertical="center"/>
    </xf>
    <xf numFmtId="0" fontId="42" fillId="10" borderId="0">
      <alignment vertical="center"/>
    </xf>
    <xf numFmtId="0" fontId="43" fillId="11" borderId="0">
      <alignment vertical="center"/>
    </xf>
    <xf numFmtId="0" fontId="44" fillId="12" borderId="0">
      <alignment vertical="center"/>
    </xf>
    <xf numFmtId="0" fontId="44" fillId="13" borderId="0">
      <alignment vertical="center"/>
    </xf>
    <xf numFmtId="0" fontId="43" fillId="14" borderId="0">
      <alignment vertical="center"/>
    </xf>
    <xf numFmtId="0" fontId="43" fillId="15" borderId="0">
      <alignment vertical="center"/>
    </xf>
    <xf numFmtId="0" fontId="44" fillId="16" borderId="0">
      <alignment vertical="center"/>
    </xf>
    <xf numFmtId="0" fontId="44" fillId="17" borderId="0">
      <alignment vertical="center"/>
    </xf>
    <xf numFmtId="0" fontId="43" fillId="18" borderId="0">
      <alignment vertical="center"/>
    </xf>
    <xf numFmtId="0" fontId="43" fillId="19" borderId="0">
      <alignment vertical="center"/>
    </xf>
    <xf numFmtId="0" fontId="44" fillId="20" borderId="0">
      <alignment vertical="center"/>
    </xf>
    <xf numFmtId="0" fontId="44" fillId="21" borderId="0">
      <alignment vertical="center"/>
    </xf>
    <xf numFmtId="0" fontId="43" fillId="22" borderId="0">
      <alignment vertical="center"/>
    </xf>
    <xf numFmtId="0" fontId="43" fillId="23" borderId="0">
      <alignment vertical="center"/>
    </xf>
    <xf numFmtId="0" fontId="44" fillId="24" borderId="0">
      <alignment vertical="center"/>
    </xf>
    <xf numFmtId="0" fontId="44" fillId="25" borderId="0">
      <alignment vertical="center"/>
    </xf>
    <xf numFmtId="0" fontId="43" fillId="26" borderId="0">
      <alignment vertical="center"/>
    </xf>
    <xf numFmtId="0" fontId="43" fillId="27" borderId="0">
      <alignment vertical="center"/>
    </xf>
    <xf numFmtId="0" fontId="44" fillId="28" borderId="0">
      <alignment vertical="center"/>
    </xf>
    <xf numFmtId="0" fontId="44" fillId="29" borderId="0">
      <alignment vertical="center"/>
    </xf>
    <xf numFmtId="0" fontId="43" fillId="30" borderId="0">
      <alignment vertical="center"/>
    </xf>
    <xf numFmtId="0" fontId="43" fillId="31" borderId="0">
      <alignment vertical="center"/>
    </xf>
    <xf numFmtId="0" fontId="44" fillId="32" borderId="0">
      <alignment vertical="center"/>
    </xf>
    <xf numFmtId="0" fontId="44" fillId="33" borderId="0">
      <alignment vertical="center"/>
    </xf>
    <xf numFmtId="0" fontId="43" fillId="34" borderId="0">
      <alignment vertical="center"/>
    </xf>
    <xf numFmtId="0" fontId="0" fillId="0" borderId="0"/>
  </cellStyleXfs>
  <cellXfs count="6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49" applyFont="1" applyAlignment="1">
      <alignment horizontal="center" vertical="center"/>
    </xf>
    <xf numFmtId="176" fontId="4" fillId="0" borderId="0" xfId="49" applyNumberFormat="1" applyFont="1" applyAlignment="1">
      <alignment horizontal="center" vertical="center"/>
    </xf>
    <xf numFmtId="177" fontId="4" fillId="0" borderId="0" xfId="49" applyNumberFormat="1" applyFont="1" applyAlignment="1">
      <alignment horizontal="center" vertical="center"/>
    </xf>
    <xf numFmtId="178" fontId="4" fillId="0" borderId="0" xfId="49" applyNumberFormat="1" applyFont="1" applyAlignment="1">
      <alignment horizontal="center" vertical="center"/>
    </xf>
    <xf numFmtId="10" fontId="4" fillId="0" borderId="0" xfId="49" applyNumberFormat="1" applyFont="1" applyAlignment="1">
      <alignment horizontal="center" vertical="center"/>
    </xf>
    <xf numFmtId="179" fontId="4" fillId="0" borderId="0" xfId="49" applyNumberFormat="1" applyFont="1" applyAlignment="1">
      <alignment horizontal="center" vertical="center"/>
    </xf>
    <xf numFmtId="0" fontId="0" fillId="0" borderId="0" xfId="49"/>
    <xf numFmtId="0" fontId="5" fillId="0" borderId="0" xfId="49" applyFont="1" applyAlignment="1">
      <alignment horizontal="center" vertical="center"/>
    </xf>
    <xf numFmtId="176" fontId="6" fillId="0" borderId="2" xfId="49" applyNumberFormat="1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176" fontId="7" fillId="0" borderId="2" xfId="49" applyNumberFormat="1" applyFont="1" applyBorder="1" applyAlignment="1">
      <alignment horizontal="center" vertical="center"/>
    </xf>
    <xf numFmtId="0" fontId="0" fillId="0" borderId="2" xfId="0" applyBorder="1"/>
    <xf numFmtId="0" fontId="0" fillId="0" borderId="2" xfId="0" applyBorder="1"/>
    <xf numFmtId="0" fontId="6" fillId="0" borderId="2" xfId="49" applyFont="1" applyBorder="1" applyAlignment="1">
      <alignment horizontal="center" vertical="center" wrapText="1"/>
    </xf>
    <xf numFmtId="178" fontId="6" fillId="0" borderId="2" xfId="49" applyNumberFormat="1" applyFont="1" applyBorder="1" applyAlignment="1">
      <alignment horizontal="center" vertical="center"/>
    </xf>
    <xf numFmtId="10" fontId="8" fillId="0" borderId="2" xfId="49" applyNumberFormat="1" applyFont="1" applyBorder="1" applyAlignment="1">
      <alignment horizontal="center" vertical="center"/>
    </xf>
    <xf numFmtId="0" fontId="6" fillId="0" borderId="2" xfId="49" applyFont="1" applyBorder="1" applyAlignment="1">
      <alignment horizontal="center" vertical="center"/>
    </xf>
    <xf numFmtId="10" fontId="8" fillId="0" borderId="2" xfId="49" applyNumberFormat="1" applyFont="1" applyBorder="1" applyAlignment="1">
      <alignment horizontal="center" vertical="center"/>
    </xf>
    <xf numFmtId="0" fontId="7" fillId="0" borderId="2" xfId="49" applyFont="1" applyBorder="1" applyAlignment="1">
      <alignment horizontal="center" vertical="center"/>
    </xf>
    <xf numFmtId="178" fontId="7" fillId="0" borderId="2" xfId="49" applyNumberFormat="1" applyFont="1" applyBorder="1" applyAlignment="1">
      <alignment horizontal="center" vertical="center"/>
    </xf>
    <xf numFmtId="10" fontId="9" fillId="0" borderId="2" xfId="49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178" fontId="10" fillId="0" borderId="2" xfId="0" applyNumberFormat="1" applyFont="1" applyBorder="1" applyAlignment="1">
      <alignment horizontal="center" vertical="center" wrapText="1"/>
    </xf>
    <xf numFmtId="10" fontId="11" fillId="0" borderId="2" xfId="0" applyNumberFormat="1" applyFont="1" applyBorder="1" applyAlignment="1">
      <alignment horizontal="center" vertical="center" wrapText="1"/>
    </xf>
    <xf numFmtId="0" fontId="0" fillId="0" borderId="2" xfId="49" applyBorder="1" applyAlignment="1">
      <alignment horizontal="center"/>
    </xf>
    <xf numFmtId="10" fontId="4" fillId="0" borderId="2" xfId="49" applyNumberFormat="1" applyFont="1" applyBorder="1" applyAlignment="1">
      <alignment horizontal="center" vertical="center"/>
    </xf>
    <xf numFmtId="178" fontId="4" fillId="0" borderId="2" xfId="49" applyNumberFormat="1" applyFont="1" applyBorder="1" applyAlignment="1">
      <alignment horizontal="center" vertical="center"/>
    </xf>
    <xf numFmtId="0" fontId="4" fillId="0" borderId="2" xfId="49" applyFont="1" applyBorder="1" applyAlignment="1">
      <alignment horizontal="center" vertical="center"/>
    </xf>
    <xf numFmtId="176" fontId="4" fillId="0" borderId="2" xfId="49" applyNumberFormat="1" applyFont="1" applyBorder="1" applyAlignment="1">
      <alignment horizontal="center" vertical="center"/>
    </xf>
    <xf numFmtId="179" fontId="4" fillId="0" borderId="2" xfId="49" applyNumberFormat="1" applyFont="1" applyBorder="1" applyAlignment="1">
      <alignment horizontal="center" vertical="center"/>
    </xf>
    <xf numFmtId="10" fontId="12" fillId="0" borderId="2" xfId="0" applyNumberFormat="1" applyFont="1" applyBorder="1" applyAlignment="1">
      <alignment horizontal="center" vertical="center"/>
    </xf>
    <xf numFmtId="180" fontId="12" fillId="0" borderId="2" xfId="0" applyNumberFormat="1" applyFont="1" applyBorder="1" applyAlignment="1">
      <alignment horizontal="center" vertical="center"/>
    </xf>
    <xf numFmtId="10" fontId="13" fillId="0" borderId="2" xfId="0" applyNumberFormat="1" applyFont="1" applyBorder="1" applyAlignment="1">
      <alignment horizontal="center" vertical="center"/>
    </xf>
    <xf numFmtId="180" fontId="14" fillId="0" borderId="2" xfId="0" applyNumberFormat="1" applyFont="1" applyBorder="1" applyAlignment="1">
      <alignment horizontal="center" vertical="center"/>
    </xf>
    <xf numFmtId="180" fontId="4" fillId="0" borderId="2" xfId="0" applyNumberFormat="1" applyFont="1" applyBorder="1" applyAlignment="1">
      <alignment horizontal="center" vertical="center"/>
    </xf>
    <xf numFmtId="180" fontId="15" fillId="0" borderId="2" xfId="0" applyNumberFormat="1" applyFont="1" applyBorder="1" applyAlignment="1">
      <alignment horizontal="center" vertical="center"/>
    </xf>
    <xf numFmtId="180" fontId="16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8" fillId="0" borderId="0" xfId="49" applyFont="1" applyAlignment="1">
      <alignment horizontal="center" vertical="center"/>
    </xf>
    <xf numFmtId="0" fontId="19" fillId="0" borderId="0" xfId="49" applyFont="1" applyAlignment="1">
      <alignment horizontal="left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1" fillId="0" borderId="2" xfId="49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2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23" fillId="0" borderId="0" xfId="0" applyFont="1"/>
    <xf numFmtId="0" fontId="24" fillId="0" borderId="2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0" fillId="0" borderId="6" xfId="0" applyBorder="1"/>
    <xf numFmtId="0" fontId="24" fillId="0" borderId="2" xfId="0" applyFont="1" applyBorder="1" applyAlignment="1">
      <alignment horizontal="center" vertical="center"/>
    </xf>
    <xf numFmtId="0" fontId="0" fillId="0" borderId="7" xfId="0" applyBorder="1"/>
    <xf numFmtId="178" fontId="24" fillId="0" borderId="2" xfId="0" applyNumberFormat="1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M4189"/>
  <sheetViews>
    <sheetView view="pageBreakPreview" zoomScale="115" zoomScaleNormal="100" workbookViewId="0">
      <selection activeCell="N24" sqref="N24"/>
    </sheetView>
  </sheetViews>
  <sheetFormatPr defaultColWidth="9" defaultRowHeight="12" customHeight="1"/>
  <cols>
    <col min="1" max="1" width="7.5" style="57" customWidth="1"/>
    <col min="2" max="2" width="5.38461538461539" style="57" customWidth="1"/>
    <col min="3" max="3" width="10.6923076923077" style="57" customWidth="1"/>
    <col min="4" max="5" width="6.15384615384615" style="57" customWidth="1"/>
    <col min="6" max="6" width="7.07692307692308" style="57" customWidth="1"/>
    <col min="7" max="12" width="6.15384615384615" style="57" customWidth="1"/>
    <col min="13" max="13" width="7.07692307692308" style="57" customWidth="1"/>
    <col min="14" max="16384" width="9" style="57" customWidth="1"/>
  </cols>
  <sheetData>
    <row r="1" customHeight="1" spans="1:13">
      <c r="A1" s="58" t="s">
        <v>0</v>
      </c>
      <c r="B1" s="59" t="s">
        <v>1</v>
      </c>
      <c r="C1" s="59" t="s">
        <v>2</v>
      </c>
      <c r="D1" s="60" t="s">
        <v>3</v>
      </c>
      <c r="E1" s="60" t="s">
        <v>4</v>
      </c>
      <c r="F1" s="60" t="s">
        <v>5</v>
      </c>
      <c r="G1" s="60" t="s">
        <v>6</v>
      </c>
      <c r="H1" s="60" t="s">
        <v>7</v>
      </c>
      <c r="I1" s="60" t="s">
        <v>8</v>
      </c>
      <c r="J1" s="60" t="s">
        <v>9</v>
      </c>
      <c r="K1" s="60" t="s">
        <v>10</v>
      </c>
      <c r="L1" s="61" t="s">
        <v>11</v>
      </c>
      <c r="M1" s="61" t="s">
        <v>12</v>
      </c>
    </row>
    <row r="2" customHeight="1" spans="1:13">
      <c r="A2" s="62"/>
      <c r="B2" s="63">
        <f ca="1">INDIRECT("'按班级打印'!G"&amp;ROUNDDOWN((ROW()-1)/5,0)+2)</f>
        <v>1</v>
      </c>
      <c r="C2" s="63" t="str">
        <f ca="1">INDIRECT("'按班级打印'!A"&amp;ROUNDDOWN((ROW()-1)/5,0)+2)</f>
        <v>郑智文</v>
      </c>
      <c r="D2" s="63">
        <f ca="1">INDIRECT("'按班级打印'!M"&amp;ROUNDDOWN((ROW()-1)/5,0)+2)</f>
        <v>105</v>
      </c>
      <c r="E2" s="63">
        <f ca="1">INDIRECT("'按班级打印'!o"&amp;ROUNDDOWN((ROW()-1)/5,0)+2)</f>
        <v>70</v>
      </c>
      <c r="F2" s="63">
        <f ca="1">INDIRECT("'按班级打印'!q"&amp;ROUNDDOWN((ROW()-1)/5,0)+2)</f>
        <v>119</v>
      </c>
      <c r="G2" s="63">
        <f ca="1">IF(INDIRECT("'按班级打印'!s"&amp;ROUNDDOWN((ROW()-1)/5,0)+2)&gt;0,INDIRECT("'按班级打印'!s"&amp;ROUNDDOWN((ROW()-1)/5,0)+2),"")</f>
        <v>66.5</v>
      </c>
      <c r="H2" s="63">
        <f ca="1">IF(INDIRECT("'按班级打印'!w"&amp;ROUNDDOWN((ROW()-1)/5,0)+2)&gt;0,INDIRECT("'按班级打印'!w"&amp;ROUNDDOWN((ROW()-1)/5,0)+2),"")</f>
        <v>50.5</v>
      </c>
      <c r="I2" s="63">
        <f ca="1">IF(INDIRECT("'按班级打印'!z"&amp;ROUNDDOWN((ROW()-1)/5,0)+2)&gt;0,INDIRECT("'按班级打印'!z"&amp;ROUNDDOWN((ROW()-1)/5,0)+2),"")</f>
        <v>64</v>
      </c>
      <c r="J2" s="63" t="str">
        <f ca="1">IF(INDIRECT("'按班级打印'!ac"&amp;ROUNDDOWN((ROW()-1)/5,0)+2)&gt;0,INDIRECT("'按班级打印'!ac"&amp;ROUNDDOWN((ROW()-1)/5,0)+2),"")</f>
        <v/>
      </c>
      <c r="K2" s="63" t="str">
        <f ca="1">IF(INDIRECT("'按班级打印'!u"&amp;ROUNDDOWN((ROW()-1)/5,0)+2)&gt;0,INDIRECT("'按班级打印'!u"&amp;ROUNDDOWN((ROW()-1)/5,0)+2),"")</f>
        <v/>
      </c>
      <c r="L2" s="63" t="str">
        <f ca="1">IF(INDIRECT("'按班级打印'!af"&amp;ROUNDDOWN((ROW()-1)/5,0)+2)&gt;0,INDIRECT("'按班级打印'!af"&amp;ROUNDDOWN((ROW()-1)/5,0)+2),"")</f>
        <v/>
      </c>
      <c r="M2" s="63">
        <f ca="1">INDIRECT("'按班级打印'!H"&amp;ROUNDDOWN((ROW()-1)/5,0)+2)</f>
        <v>475</v>
      </c>
    </row>
    <row r="3" customHeight="1" spans="1:13">
      <c r="A3" s="64"/>
      <c r="B3" s="64"/>
      <c r="C3" s="63" t="s">
        <v>13</v>
      </c>
      <c r="D3" s="63">
        <f ca="1">INDIRECT("'按班级打印'!M"&amp;ROUNDDOWN((ROW()-1)/5,0)+2)</f>
        <v>105</v>
      </c>
      <c r="E3" s="63">
        <f ca="1">INDIRECT("'按班级打印'!o"&amp;ROUNDDOWN((ROW()-1)/5,0)+2)</f>
        <v>70</v>
      </c>
      <c r="F3" s="63">
        <f ca="1">INDIRECT("'按班级打印'!q"&amp;ROUNDDOWN((ROW()-1)/5,0)+2)</f>
        <v>119</v>
      </c>
      <c r="G3" s="63">
        <f ca="1">IF(INDIRECT("'按班级打印'!s"&amp;ROUNDDOWN((ROW()-1)/5,0)+2)&gt;0,INDIRECT("'按班级打印'!s"&amp;ROUNDDOWN((ROW()-1)/5,0)+2),"")</f>
        <v>66.5</v>
      </c>
      <c r="H3" s="63">
        <f ca="1">IF(INDIRECT("'按班级打印'!x"&amp;ROUNDDOWN((ROW()-1)/5,0)+2)&gt;0,INDIRECT("'按班级打印'!x"&amp;ROUNDDOWN((ROW()-1)/5,0)+2),"")</f>
        <v>76</v>
      </c>
      <c r="I3" s="63">
        <f ca="1">IF(INDIRECT("'按班级打印'!aa"&amp;ROUNDDOWN((ROW()-1)/5,0)+2)&gt;0,INDIRECT("'按班级打印'!aa"&amp;ROUNDDOWN((ROW()-1)/5,0)+2),"")</f>
        <v>73</v>
      </c>
      <c r="J3" s="63" t="str">
        <f ca="1">IF(INDIRECT("'按班级打印'!ad"&amp;ROUNDDOWN((ROW()-1)/5,0)+2)&gt;0,INDIRECT("'按班级打印'!ad"&amp;ROUNDDOWN((ROW()-1)/5,0)+2),"")</f>
        <v/>
      </c>
      <c r="K3" s="63" t="str">
        <f ca="1">IF(INDIRECT("'按班级打印'!u"&amp;ROUNDDOWN((ROW()-1)/5,0)+2)&gt;0,INDIRECT("'按班级打印'!u"&amp;ROUNDDOWN((ROW()-1)/5,0)+2),"")</f>
        <v/>
      </c>
      <c r="L3" s="63" t="str">
        <f ca="1">IF(INDIRECT("'按班级打印'!ag"&amp;ROUNDDOWN((ROW()-1)/5,0)+2)&gt;0,INDIRECT("'按班级打印'!ag"&amp;ROUNDDOWN((ROW()-1)/5,0)+2),"")</f>
        <v/>
      </c>
      <c r="M3" s="63">
        <f ca="1">INDIRECT("'按班级打印'!I"&amp;ROUNDDOWN((ROW()-1)/5,0)+2)</f>
        <v>509.5</v>
      </c>
    </row>
    <row r="4" customHeight="1" spans="1:13">
      <c r="A4" s="63" t="str">
        <f ca="1">INDIRECT("'按班级打印'!E"&amp;ROUNDDOWN((ROW()-1)/5,0)+2)</f>
        <v>物理类</v>
      </c>
      <c r="B4" s="14"/>
      <c r="C4" s="63" t="s">
        <v>14</v>
      </c>
      <c r="D4" s="65">
        <f>'质量分析(总分) '!$D$55</f>
        <v>105.000612745098</v>
      </c>
      <c r="E4" s="65">
        <f>'质量分析(总分) '!$D$82</f>
        <v>91.5242034313726</v>
      </c>
      <c r="F4" s="65">
        <f>'质量分析(总分) '!$D$109</f>
        <v>108.863970588235</v>
      </c>
      <c r="G4" s="65">
        <f ca="1">IF(_xlfn.NUMBERVALUE(G2)&gt;0,'质量分析(总分) '!$D$133,"")</f>
        <v>62.6521428571429</v>
      </c>
      <c r="H4" s="65">
        <f ca="1">IF(_xlfn.NUMBERVALUE(H2)&gt;0,'质量分析(总分) '!$D$157,"")</f>
        <v>81.8686131386861</v>
      </c>
      <c r="I4" s="65">
        <f ca="1">IF(_xlfn.NUMBERVALUE(I2)&gt;0,'质量分析(总分) '!$D$180,"")</f>
        <v>83.3676470588235</v>
      </c>
      <c r="J4" s="65" t="str">
        <f ca="1">IF(_xlfn.NUMBERVALUE(J2)&gt;0,'质量分析(总分) '!$D$208,"")</f>
        <v/>
      </c>
      <c r="K4" s="65" t="str">
        <f ca="1">IF(_xlfn.NUMBERVALUE(K2)&gt;0,'质量分析(总分) '!$D$194,"")</f>
        <v/>
      </c>
      <c r="L4" s="65" t="str">
        <f ca="1">IF(_xlfn.NUMBERVALUE(L2)&gt;0,'质量分析(总分) '!$D$222,"")</f>
        <v/>
      </c>
      <c r="M4" s="65">
        <f ca="1">IF(_xlfn.NUMBERVALUE(G2)&gt;0,'质量分析(总分) '!$D$23,'质量分析(总分) '!$D$28)</f>
        <v>535.869285714286</v>
      </c>
    </row>
    <row r="6" customHeight="1" spans="1:13">
      <c r="A6" s="58" t="s">
        <v>15</v>
      </c>
      <c r="B6" s="59" t="s">
        <v>1</v>
      </c>
      <c r="C6" s="59" t="s">
        <v>2</v>
      </c>
      <c r="D6" s="60" t="s">
        <v>3</v>
      </c>
      <c r="E6" s="60" t="s">
        <v>4</v>
      </c>
      <c r="F6" s="60" t="s">
        <v>5</v>
      </c>
      <c r="G6" s="60" t="s">
        <v>6</v>
      </c>
      <c r="H6" s="60" t="s">
        <v>7</v>
      </c>
      <c r="I6" s="60" t="s">
        <v>8</v>
      </c>
      <c r="J6" s="60" t="s">
        <v>9</v>
      </c>
      <c r="K6" s="60" t="s">
        <v>10</v>
      </c>
      <c r="L6" s="61" t="s">
        <v>11</v>
      </c>
      <c r="M6" s="61" t="s">
        <v>12</v>
      </c>
    </row>
    <row r="7" customHeight="1" spans="1:13">
      <c r="A7" s="62"/>
      <c r="B7" s="63">
        <f ca="1">INDIRECT("'按班级打印'!G"&amp;ROUNDDOWN((ROW()-1)/5,0)+2)</f>
        <v>1</v>
      </c>
      <c r="C7" s="63" t="str">
        <f ca="1">INDIRECT("'按班级打印'!A"&amp;ROUNDDOWN((ROW()-1)/5,0)+2)</f>
        <v>林慧</v>
      </c>
      <c r="D7" s="63">
        <f ca="1">INDIRECT("'按班级打印'!M"&amp;ROUNDDOWN((ROW()-1)/5,0)+2)</f>
        <v>89</v>
      </c>
      <c r="E7" s="63">
        <f ca="1">INDIRECT("'按班级打印'!o"&amp;ROUNDDOWN((ROW()-1)/5,0)+2)</f>
        <v>114</v>
      </c>
      <c r="F7" s="63">
        <f ca="1">INDIRECT("'按班级打印'!q"&amp;ROUNDDOWN((ROW()-1)/5,0)+2)</f>
        <v>87</v>
      </c>
      <c r="G7" s="63">
        <f ca="1">IF(INDIRECT("'按班级打印'!s"&amp;ROUNDDOWN((ROW()-1)/5,0)+2)&gt;0,INDIRECT("'按班级打印'!s"&amp;ROUNDDOWN((ROW()-1)/5,0)+2),"")</f>
        <v>60</v>
      </c>
      <c r="H7" s="63">
        <f ca="1">IF(INDIRECT("'按班级打印'!w"&amp;ROUNDDOWN((ROW()-1)/5,0)+2)&gt;0,INDIRECT("'按班级打印'!w"&amp;ROUNDDOWN((ROW()-1)/5,0)+2),"")</f>
        <v>62</v>
      </c>
      <c r="I7" s="63">
        <f ca="1">IF(INDIRECT("'按班级打印'!z"&amp;ROUNDDOWN((ROW()-1)/5,0)+2)&gt;0,INDIRECT("'按班级打印'!z"&amp;ROUNDDOWN((ROW()-1)/5,0)+2),"")</f>
        <v>73.5</v>
      </c>
      <c r="J7" s="63" t="str">
        <f ca="1">IF(INDIRECT("'按班级打印'!ac"&amp;ROUNDDOWN((ROW()-1)/5,0)+2)&gt;0,INDIRECT("'按班级打印'!ac"&amp;ROUNDDOWN((ROW()-1)/5,0)+2),"")</f>
        <v/>
      </c>
      <c r="K7" s="63" t="str">
        <f ca="1">IF(INDIRECT("'按班级打印'!u"&amp;ROUNDDOWN((ROW()-1)/5,0)+2)&gt;0,INDIRECT("'按班级打印'!u"&amp;ROUNDDOWN((ROW()-1)/5,0)+2),"")</f>
        <v/>
      </c>
      <c r="L7" s="63" t="str">
        <f ca="1">IF(INDIRECT("'按班级打印'!af"&amp;ROUNDDOWN((ROW()-1)/5,0)+2)&gt;0,INDIRECT("'按班级打印'!af"&amp;ROUNDDOWN((ROW()-1)/5,0)+2),"")</f>
        <v/>
      </c>
      <c r="M7" s="63">
        <f ca="1">INDIRECT("'按班级打印'!H"&amp;ROUNDDOWN((ROW()-1)/5,0)+2)</f>
        <v>485.5</v>
      </c>
    </row>
    <row r="8" customHeight="1" spans="1:13">
      <c r="A8" s="64"/>
      <c r="B8" s="64"/>
      <c r="C8" s="63" t="s">
        <v>13</v>
      </c>
      <c r="D8" s="63">
        <f ca="1">INDIRECT("'按班级打印'!M"&amp;ROUNDDOWN((ROW()-1)/5,0)+2)</f>
        <v>89</v>
      </c>
      <c r="E8" s="63">
        <f ca="1">INDIRECT("'按班级打印'!o"&amp;ROUNDDOWN((ROW()-1)/5,0)+2)</f>
        <v>114</v>
      </c>
      <c r="F8" s="63">
        <f ca="1">INDIRECT("'按班级打印'!q"&amp;ROUNDDOWN((ROW()-1)/5,0)+2)</f>
        <v>87</v>
      </c>
      <c r="G8" s="63">
        <f ca="1">IF(INDIRECT("'按班级打印'!s"&amp;ROUNDDOWN((ROW()-1)/5,0)+2)&gt;0,INDIRECT("'按班级打印'!s"&amp;ROUNDDOWN((ROW()-1)/5,0)+2),"")</f>
        <v>60</v>
      </c>
      <c r="H8" s="63">
        <f ca="1">IF(INDIRECT("'按班级打印'!x"&amp;ROUNDDOWN((ROW()-1)/5,0)+2)&gt;0,INDIRECT("'按班级打印'!x"&amp;ROUNDDOWN((ROW()-1)/5,0)+2),"")</f>
        <v>85</v>
      </c>
      <c r="I8" s="63">
        <f ca="1">IF(INDIRECT("'按班级打印'!aa"&amp;ROUNDDOWN((ROW()-1)/5,0)+2)&gt;0,INDIRECT("'按班级打印'!aa"&amp;ROUNDDOWN((ROW()-1)/5,0)+2),"")</f>
        <v>82</v>
      </c>
      <c r="J8" s="63" t="str">
        <f ca="1">IF(INDIRECT("'按班级打印'!ad"&amp;ROUNDDOWN((ROW()-1)/5,0)+2)&gt;0,INDIRECT("'按班级打印'!ad"&amp;ROUNDDOWN((ROW()-1)/5,0)+2),"")</f>
        <v/>
      </c>
      <c r="K8" s="63" t="str">
        <f ca="1">IF(INDIRECT("'按班级打印'!u"&amp;ROUNDDOWN((ROW()-1)/5,0)+2)&gt;0,INDIRECT("'按班级打印'!u"&amp;ROUNDDOWN((ROW()-1)/5,0)+2),"")</f>
        <v/>
      </c>
      <c r="L8" s="63" t="str">
        <f ca="1">IF(INDIRECT("'按班级打印'!ag"&amp;ROUNDDOWN((ROW()-1)/5,0)+2)&gt;0,INDIRECT("'按班级打印'!ag"&amp;ROUNDDOWN((ROW()-1)/5,0)+2),"")</f>
        <v/>
      </c>
      <c r="M8" s="63">
        <f ca="1">INDIRECT("'按班级打印'!I"&amp;ROUNDDOWN((ROW()-1)/5,0)+2)</f>
        <v>517</v>
      </c>
    </row>
    <row r="9" customHeight="1" spans="1:13">
      <c r="A9" s="63" t="str">
        <f ca="1">INDIRECT("'按班级打印'!E"&amp;ROUNDDOWN((ROW()-1)/5,0)+2)</f>
        <v>物理类</v>
      </c>
      <c r="B9" s="14"/>
      <c r="C9" s="63" t="s">
        <v>14</v>
      </c>
      <c r="D9" s="65">
        <f>'质量分析(总分) '!$D$55</f>
        <v>105.000612745098</v>
      </c>
      <c r="E9" s="65">
        <f>'质量分析(总分) '!$D$82</f>
        <v>91.5242034313726</v>
      </c>
      <c r="F9" s="65">
        <f>'质量分析(总分) '!$D$109</f>
        <v>108.863970588235</v>
      </c>
      <c r="G9" s="65">
        <f ca="1">IF(_xlfn.NUMBERVALUE(G7)&gt;0,'质量分析(总分) '!$D$133,"")</f>
        <v>62.6521428571429</v>
      </c>
      <c r="H9" s="65">
        <f ca="1">IF(_xlfn.NUMBERVALUE(H7)&gt;0,'质量分析(总分) '!$D$157,"")</f>
        <v>81.8686131386861</v>
      </c>
      <c r="I9" s="65">
        <f ca="1">IF(_xlfn.NUMBERVALUE(I7)&gt;0,'质量分析(总分) '!$D$180,"")</f>
        <v>83.3676470588235</v>
      </c>
      <c r="J9" s="65" t="str">
        <f ca="1">IF(_xlfn.NUMBERVALUE(J7)&gt;0,'质量分析(总分) '!$D$208,"")</f>
        <v/>
      </c>
      <c r="K9" s="65" t="str">
        <f ca="1">IF(_xlfn.NUMBERVALUE(K7)&gt;0,'质量分析(总分) '!$D$194,"")</f>
        <v/>
      </c>
      <c r="L9" s="65" t="str">
        <f ca="1">IF(_xlfn.NUMBERVALUE(L7)&gt;0,'质量分析(总分) '!$D$222,"")</f>
        <v/>
      </c>
      <c r="M9" s="65">
        <f ca="1">IF(_xlfn.NUMBERVALUE(G7)&gt;0,'质量分析(总分) '!$D$23,'质量分析(总分) '!$D$28)</f>
        <v>535.869285714286</v>
      </c>
    </row>
    <row r="11" customHeight="1" spans="1:13">
      <c r="A11" s="58" t="s">
        <v>15</v>
      </c>
      <c r="B11" s="59" t="s">
        <v>1</v>
      </c>
      <c r="C11" s="59" t="s">
        <v>2</v>
      </c>
      <c r="D11" s="60" t="s">
        <v>3</v>
      </c>
      <c r="E11" s="60" t="s">
        <v>4</v>
      </c>
      <c r="F11" s="60" t="s">
        <v>5</v>
      </c>
      <c r="G11" s="60" t="s">
        <v>6</v>
      </c>
      <c r="H11" s="60" t="s">
        <v>7</v>
      </c>
      <c r="I11" s="60" t="s">
        <v>8</v>
      </c>
      <c r="J11" s="60" t="s">
        <v>9</v>
      </c>
      <c r="K11" s="60" t="s">
        <v>10</v>
      </c>
      <c r="L11" s="61" t="s">
        <v>11</v>
      </c>
      <c r="M11" s="61" t="s">
        <v>12</v>
      </c>
    </row>
    <row r="12" customHeight="1" spans="1:13">
      <c r="A12" s="62"/>
      <c r="B12" s="63">
        <f ca="1">INDIRECT("'按班级打印'!G"&amp;ROUNDDOWN((ROW()-1)/5,0)+2)</f>
        <v>1</v>
      </c>
      <c r="C12" s="63" t="str">
        <f ca="1">INDIRECT("'按班级打印'!A"&amp;ROUNDDOWN((ROW()-1)/5,0)+2)</f>
        <v>钟林斌</v>
      </c>
      <c r="D12" s="63">
        <f ca="1">INDIRECT("'按班级打印'!M"&amp;ROUNDDOWN((ROW()-1)/5,0)+2)</f>
        <v>100.5</v>
      </c>
      <c r="E12" s="63">
        <f ca="1">INDIRECT("'按班级打印'!o"&amp;ROUNDDOWN((ROW()-1)/5,0)+2)</f>
        <v>108.5</v>
      </c>
      <c r="F12" s="63">
        <f ca="1">INDIRECT("'按班级打印'!q"&amp;ROUNDDOWN((ROW()-1)/5,0)+2)</f>
        <v>116.5</v>
      </c>
      <c r="G12" s="63">
        <f ca="1">IF(INDIRECT("'按班级打印'!s"&amp;ROUNDDOWN((ROW()-1)/5,0)+2)&gt;0,INDIRECT("'按班级打印'!s"&amp;ROUNDDOWN((ROW()-1)/5,0)+2),"")</f>
        <v>61.5</v>
      </c>
      <c r="H12" s="63">
        <f ca="1">IF(INDIRECT("'按班级打印'!w"&amp;ROUNDDOWN((ROW()-1)/5,0)+2)&gt;0,INDIRECT("'按班级打印'!w"&amp;ROUNDDOWN((ROW()-1)/5,0)+2),"")</f>
        <v>65.5</v>
      </c>
      <c r="I12" s="63">
        <f ca="1">IF(INDIRECT("'按班级打印'!z"&amp;ROUNDDOWN((ROW()-1)/5,0)+2)&gt;0,INDIRECT("'按班级打印'!z"&amp;ROUNDDOWN((ROW()-1)/5,0)+2),"")</f>
        <v>84.5</v>
      </c>
      <c r="J12" s="63" t="str">
        <f ca="1">IF(INDIRECT("'按班级打印'!ac"&amp;ROUNDDOWN((ROW()-1)/5,0)+2)&gt;0,INDIRECT("'按班级打印'!ac"&amp;ROUNDDOWN((ROW()-1)/5,0)+2),"")</f>
        <v/>
      </c>
      <c r="K12" s="63" t="str">
        <f ca="1">IF(INDIRECT("'按班级打印'!u"&amp;ROUNDDOWN((ROW()-1)/5,0)+2)&gt;0,INDIRECT("'按班级打印'!u"&amp;ROUNDDOWN((ROW()-1)/5,0)+2),"")</f>
        <v/>
      </c>
      <c r="L12" s="63" t="str">
        <f ca="1">IF(INDIRECT("'按班级打印'!af"&amp;ROUNDDOWN((ROW()-1)/5,0)+2)&gt;0,INDIRECT("'按班级打印'!af"&amp;ROUNDDOWN((ROW()-1)/5,0)+2),"")</f>
        <v/>
      </c>
      <c r="M12" s="63">
        <f ca="1">INDIRECT("'按班级打印'!H"&amp;ROUNDDOWN((ROW()-1)/5,0)+2)</f>
        <v>537</v>
      </c>
    </row>
    <row r="13" customHeight="1" spans="1:13">
      <c r="A13" s="64"/>
      <c r="B13" s="64"/>
      <c r="C13" s="63" t="s">
        <v>13</v>
      </c>
      <c r="D13" s="63">
        <f ca="1">INDIRECT("'按班级打印'!M"&amp;ROUNDDOWN((ROW()-1)/5,0)+2)</f>
        <v>100.5</v>
      </c>
      <c r="E13" s="63">
        <f ca="1">INDIRECT("'按班级打印'!o"&amp;ROUNDDOWN((ROW()-1)/5,0)+2)</f>
        <v>108.5</v>
      </c>
      <c r="F13" s="63">
        <f ca="1">INDIRECT("'按班级打印'!q"&amp;ROUNDDOWN((ROW()-1)/5,0)+2)</f>
        <v>116.5</v>
      </c>
      <c r="G13" s="63">
        <f ca="1">IF(INDIRECT("'按班级打印'!s"&amp;ROUNDDOWN((ROW()-1)/5,0)+2)&gt;0,INDIRECT("'按班级打印'!s"&amp;ROUNDDOWN((ROW()-1)/5,0)+2),"")</f>
        <v>61.5</v>
      </c>
      <c r="H13" s="63">
        <f ca="1">IF(INDIRECT("'按班级打印'!x"&amp;ROUNDDOWN((ROW()-1)/5,0)+2)&gt;0,INDIRECT("'按班级打印'!x"&amp;ROUNDDOWN((ROW()-1)/5,0)+2),"")</f>
        <v>87</v>
      </c>
      <c r="I13" s="63">
        <f ca="1">IF(INDIRECT("'按班级打印'!aa"&amp;ROUNDDOWN((ROW()-1)/5,0)+2)&gt;0,INDIRECT("'按班级打印'!aa"&amp;ROUNDDOWN((ROW()-1)/5,0)+2),"")</f>
        <v>92</v>
      </c>
      <c r="J13" s="63" t="str">
        <f ca="1">IF(INDIRECT("'按班级打印'!ad"&amp;ROUNDDOWN((ROW()-1)/5,0)+2)&gt;0,INDIRECT("'按班级打印'!ad"&amp;ROUNDDOWN((ROW()-1)/5,0)+2),"")</f>
        <v/>
      </c>
      <c r="K13" s="63" t="str">
        <f ca="1">IF(INDIRECT("'按班级打印'!u"&amp;ROUNDDOWN((ROW()-1)/5,0)+2)&gt;0,INDIRECT("'按班级打印'!u"&amp;ROUNDDOWN((ROW()-1)/5,0)+2),"")</f>
        <v/>
      </c>
      <c r="L13" s="63" t="str">
        <f ca="1">IF(INDIRECT("'按班级打印'!ag"&amp;ROUNDDOWN((ROW()-1)/5,0)+2)&gt;0,INDIRECT("'按班级打印'!ag"&amp;ROUNDDOWN((ROW()-1)/5,0)+2),"")</f>
        <v/>
      </c>
      <c r="M13" s="63">
        <f ca="1">INDIRECT("'按班级打印'!I"&amp;ROUNDDOWN((ROW()-1)/5,0)+2)</f>
        <v>566</v>
      </c>
    </row>
    <row r="14" customHeight="1" spans="1:13">
      <c r="A14" s="63" t="str">
        <f ca="1">INDIRECT("'按班级打印'!E"&amp;ROUNDDOWN((ROW()-1)/5,0)+2)</f>
        <v>物理类</v>
      </c>
      <c r="B14" s="14"/>
      <c r="C14" s="63" t="s">
        <v>14</v>
      </c>
      <c r="D14" s="65">
        <f>'质量分析(总分) '!$D$55</f>
        <v>105.000612745098</v>
      </c>
      <c r="E14" s="65">
        <f>'质量分析(总分) '!$D$82</f>
        <v>91.5242034313726</v>
      </c>
      <c r="F14" s="65">
        <f>'质量分析(总分) '!$D$109</f>
        <v>108.863970588235</v>
      </c>
      <c r="G14" s="65">
        <f ca="1">IF(_xlfn.NUMBERVALUE(G12)&gt;0,'质量分析(总分) '!$D$133,"")</f>
        <v>62.6521428571429</v>
      </c>
      <c r="H14" s="65">
        <f ca="1">IF(_xlfn.NUMBERVALUE(H12)&gt;0,'质量分析(总分) '!$D$157,"")</f>
        <v>81.8686131386861</v>
      </c>
      <c r="I14" s="65">
        <f ca="1">IF(_xlfn.NUMBERVALUE(I12)&gt;0,'质量分析(总分) '!$D$180,"")</f>
        <v>83.3676470588235</v>
      </c>
      <c r="J14" s="65" t="str">
        <f ca="1">IF(_xlfn.NUMBERVALUE(J12)&gt;0,'质量分析(总分) '!$D$208,"")</f>
        <v/>
      </c>
      <c r="K14" s="65" t="str">
        <f ca="1">IF(_xlfn.NUMBERVALUE(K12)&gt;0,'质量分析(总分) '!$D$194,"")</f>
        <v/>
      </c>
      <c r="L14" s="65" t="str">
        <f ca="1">IF(_xlfn.NUMBERVALUE(L12)&gt;0,'质量分析(总分) '!$D$222,"")</f>
        <v/>
      </c>
      <c r="M14" s="65">
        <f ca="1">IF(_xlfn.NUMBERVALUE(G12)&gt;0,'质量分析(总分) '!$D$23,'质量分析(总分) '!$D$28)</f>
        <v>535.869285714286</v>
      </c>
    </row>
    <row r="16" customHeight="1" spans="1:13">
      <c r="A16" s="58" t="s">
        <v>15</v>
      </c>
      <c r="B16" s="59" t="s">
        <v>1</v>
      </c>
      <c r="C16" s="59" t="s">
        <v>2</v>
      </c>
      <c r="D16" s="60" t="s">
        <v>3</v>
      </c>
      <c r="E16" s="60" t="s">
        <v>4</v>
      </c>
      <c r="F16" s="60" t="s">
        <v>5</v>
      </c>
      <c r="G16" s="60" t="s">
        <v>6</v>
      </c>
      <c r="H16" s="60" t="s">
        <v>7</v>
      </c>
      <c r="I16" s="60" t="s">
        <v>8</v>
      </c>
      <c r="J16" s="60" t="s">
        <v>9</v>
      </c>
      <c r="K16" s="60" t="s">
        <v>10</v>
      </c>
      <c r="L16" s="61" t="s">
        <v>11</v>
      </c>
      <c r="M16" s="61" t="s">
        <v>12</v>
      </c>
    </row>
    <row r="17" customHeight="1" spans="1:13">
      <c r="A17" s="62"/>
      <c r="B17" s="63">
        <f ca="1">INDIRECT("'按班级打印'!G"&amp;ROUNDDOWN((ROW()-1)/5,0)+2)</f>
        <v>1</v>
      </c>
      <c r="C17" s="63" t="str">
        <f ca="1">INDIRECT("'按班级打印'!A"&amp;ROUNDDOWN((ROW()-1)/5,0)+2)</f>
        <v>占谨豪</v>
      </c>
      <c r="D17" s="63">
        <f ca="1">INDIRECT("'按班级打印'!M"&amp;ROUNDDOWN((ROW()-1)/5,0)+2)</f>
        <v>105</v>
      </c>
      <c r="E17" s="63">
        <f ca="1">INDIRECT("'按班级打印'!o"&amp;ROUNDDOWN((ROW()-1)/5,0)+2)</f>
        <v>78.5</v>
      </c>
      <c r="F17" s="63">
        <f ca="1">INDIRECT("'按班级打印'!q"&amp;ROUNDDOWN((ROW()-1)/5,0)+2)</f>
        <v>85.5</v>
      </c>
      <c r="G17" s="63">
        <f ca="1">IF(INDIRECT("'按班级打印'!s"&amp;ROUNDDOWN((ROW()-1)/5,0)+2)&gt;0,INDIRECT("'按班级打印'!s"&amp;ROUNDDOWN((ROW()-1)/5,0)+2),"")</f>
        <v>62</v>
      </c>
      <c r="H17" s="63">
        <f ca="1">IF(INDIRECT("'按班级打印'!w"&amp;ROUNDDOWN((ROW()-1)/5,0)+2)&gt;0,INDIRECT("'按班级打印'!w"&amp;ROUNDDOWN((ROW()-1)/5,0)+2),"")</f>
        <v>50</v>
      </c>
      <c r="I17" s="63">
        <f ca="1">IF(INDIRECT("'按班级打印'!z"&amp;ROUNDDOWN((ROW()-1)/5,0)+2)&gt;0,INDIRECT("'按班级打印'!z"&amp;ROUNDDOWN((ROW()-1)/5,0)+2),"")</f>
        <v>69</v>
      </c>
      <c r="J17" s="63" t="str">
        <f ca="1">IF(INDIRECT("'按班级打印'!ac"&amp;ROUNDDOWN((ROW()-1)/5,0)+2)&gt;0,INDIRECT("'按班级打印'!ac"&amp;ROUNDDOWN((ROW()-1)/5,0)+2),"")</f>
        <v/>
      </c>
      <c r="K17" s="63" t="str">
        <f ca="1">IF(INDIRECT("'按班级打印'!u"&amp;ROUNDDOWN((ROW()-1)/5,0)+2)&gt;0,INDIRECT("'按班级打印'!u"&amp;ROUNDDOWN((ROW()-1)/5,0)+2),"")</f>
        <v/>
      </c>
      <c r="L17" s="63" t="str">
        <f ca="1">IF(INDIRECT("'按班级打印'!af"&amp;ROUNDDOWN((ROW()-1)/5,0)+2)&gt;0,INDIRECT("'按班级打印'!af"&amp;ROUNDDOWN((ROW()-1)/5,0)+2),"")</f>
        <v/>
      </c>
      <c r="M17" s="63">
        <f ca="1">INDIRECT("'按班级打印'!H"&amp;ROUNDDOWN((ROW()-1)/5,0)+2)</f>
        <v>450</v>
      </c>
    </row>
    <row r="18" customHeight="1" spans="1:13">
      <c r="A18" s="64"/>
      <c r="B18" s="64"/>
      <c r="C18" s="63" t="s">
        <v>13</v>
      </c>
      <c r="D18" s="63">
        <f ca="1">INDIRECT("'按班级打印'!M"&amp;ROUNDDOWN((ROW()-1)/5,0)+2)</f>
        <v>105</v>
      </c>
      <c r="E18" s="63">
        <f ca="1">INDIRECT("'按班级打印'!o"&amp;ROUNDDOWN((ROW()-1)/5,0)+2)</f>
        <v>78.5</v>
      </c>
      <c r="F18" s="63">
        <f ca="1">INDIRECT("'按班级打印'!q"&amp;ROUNDDOWN((ROW()-1)/5,0)+2)</f>
        <v>85.5</v>
      </c>
      <c r="G18" s="63">
        <f ca="1">IF(INDIRECT("'按班级打印'!s"&amp;ROUNDDOWN((ROW()-1)/5,0)+2)&gt;0,INDIRECT("'按班级打印'!s"&amp;ROUNDDOWN((ROW()-1)/5,0)+2),"")</f>
        <v>62</v>
      </c>
      <c r="H18" s="63">
        <f ca="1">IF(INDIRECT("'按班级打印'!x"&amp;ROUNDDOWN((ROW()-1)/5,0)+2)&gt;0,INDIRECT("'按班级打印'!x"&amp;ROUNDDOWN((ROW()-1)/5,0)+2),"")</f>
        <v>76</v>
      </c>
      <c r="I18" s="63">
        <f ca="1">IF(INDIRECT("'按班级打印'!aa"&amp;ROUNDDOWN((ROW()-1)/5,0)+2)&gt;0,INDIRECT("'按班级打印'!aa"&amp;ROUNDDOWN((ROW()-1)/5,0)+2),"")</f>
        <v>78</v>
      </c>
      <c r="J18" s="63" t="str">
        <f ca="1">IF(INDIRECT("'按班级打印'!ad"&amp;ROUNDDOWN((ROW()-1)/5,0)+2)&gt;0,INDIRECT("'按班级打印'!ad"&amp;ROUNDDOWN((ROW()-1)/5,0)+2),"")</f>
        <v/>
      </c>
      <c r="K18" s="63" t="str">
        <f ca="1">IF(INDIRECT("'按班级打印'!u"&amp;ROUNDDOWN((ROW()-1)/5,0)+2)&gt;0,INDIRECT("'按班级打印'!u"&amp;ROUNDDOWN((ROW()-1)/5,0)+2),"")</f>
        <v/>
      </c>
      <c r="L18" s="63" t="str">
        <f ca="1">IF(INDIRECT("'按班级打印'!ag"&amp;ROUNDDOWN((ROW()-1)/5,0)+2)&gt;0,INDIRECT("'按班级打印'!ag"&amp;ROUNDDOWN((ROW()-1)/5,0)+2),"")</f>
        <v/>
      </c>
      <c r="M18" s="63">
        <f ca="1">INDIRECT("'按班级打印'!I"&amp;ROUNDDOWN((ROW()-1)/5,0)+2)</f>
        <v>485</v>
      </c>
    </row>
    <row r="19" customHeight="1" spans="1:13">
      <c r="A19" s="63" t="str">
        <f ca="1">INDIRECT("'按班级打印'!E"&amp;ROUNDDOWN((ROW()-1)/5,0)+2)</f>
        <v>物理类</v>
      </c>
      <c r="B19" s="14"/>
      <c r="C19" s="63" t="s">
        <v>14</v>
      </c>
      <c r="D19" s="65">
        <f>'质量分析(总分) '!$D$55</f>
        <v>105.000612745098</v>
      </c>
      <c r="E19" s="65">
        <f>'质量分析(总分) '!$D$82</f>
        <v>91.5242034313726</v>
      </c>
      <c r="F19" s="65">
        <f>'质量分析(总分) '!$D$109</f>
        <v>108.863970588235</v>
      </c>
      <c r="G19" s="65">
        <f ca="1">IF(_xlfn.NUMBERVALUE(G17)&gt;0,'质量分析(总分) '!$D$133,"")</f>
        <v>62.6521428571429</v>
      </c>
      <c r="H19" s="65">
        <f ca="1">IF(_xlfn.NUMBERVALUE(H17)&gt;0,'质量分析(总分) '!$D$157,"")</f>
        <v>81.8686131386861</v>
      </c>
      <c r="I19" s="65">
        <f ca="1">IF(_xlfn.NUMBERVALUE(I17)&gt;0,'质量分析(总分) '!$D$180,"")</f>
        <v>83.3676470588235</v>
      </c>
      <c r="J19" s="65" t="str">
        <f ca="1">IF(_xlfn.NUMBERVALUE(J17)&gt;0,'质量分析(总分) '!$D$208,"")</f>
        <v/>
      </c>
      <c r="K19" s="65" t="str">
        <f ca="1">IF(_xlfn.NUMBERVALUE(K17)&gt;0,'质量分析(总分) '!$D$194,"")</f>
        <v/>
      </c>
      <c r="L19" s="65" t="str">
        <f ca="1">IF(_xlfn.NUMBERVALUE(L17)&gt;0,'质量分析(总分) '!$D$222,"")</f>
        <v/>
      </c>
      <c r="M19" s="65">
        <f ca="1">IF(_xlfn.NUMBERVALUE(G17)&gt;0,'质量分析(总分) '!$D$23,'质量分析(总分) '!$D$28)</f>
        <v>535.869285714286</v>
      </c>
    </row>
    <row r="21" customHeight="1" spans="1:13">
      <c r="A21" s="58" t="s">
        <v>15</v>
      </c>
      <c r="B21" s="59" t="s">
        <v>1</v>
      </c>
      <c r="C21" s="59" t="s">
        <v>2</v>
      </c>
      <c r="D21" s="60" t="s">
        <v>3</v>
      </c>
      <c r="E21" s="60" t="s">
        <v>4</v>
      </c>
      <c r="F21" s="60" t="s">
        <v>5</v>
      </c>
      <c r="G21" s="60" t="s">
        <v>6</v>
      </c>
      <c r="H21" s="60" t="s">
        <v>7</v>
      </c>
      <c r="I21" s="60" t="s">
        <v>8</v>
      </c>
      <c r="J21" s="60" t="s">
        <v>9</v>
      </c>
      <c r="K21" s="60" t="s">
        <v>10</v>
      </c>
      <c r="L21" s="61" t="s">
        <v>11</v>
      </c>
      <c r="M21" s="61" t="s">
        <v>12</v>
      </c>
    </row>
    <row r="22" customHeight="1" spans="1:13">
      <c r="A22" s="62"/>
      <c r="B22" s="63">
        <f ca="1">INDIRECT("'按班级打印'!G"&amp;ROUNDDOWN((ROW()-1)/5,0)+2)</f>
        <v>1</v>
      </c>
      <c r="C22" s="63" t="str">
        <f ca="1">INDIRECT("'按班级打印'!A"&amp;ROUNDDOWN((ROW()-1)/5,0)+2)</f>
        <v>雷雯颖</v>
      </c>
      <c r="D22" s="63">
        <f ca="1">INDIRECT("'按班级打印'!M"&amp;ROUNDDOWN((ROW()-1)/5,0)+2)</f>
        <v>102</v>
      </c>
      <c r="E22" s="63">
        <f ca="1">INDIRECT("'按班级打印'!o"&amp;ROUNDDOWN((ROW()-1)/5,0)+2)</f>
        <v>79.5</v>
      </c>
      <c r="F22" s="63">
        <f ca="1">INDIRECT("'按班级打印'!q"&amp;ROUNDDOWN((ROW()-1)/5,0)+2)</f>
        <v>111.5</v>
      </c>
      <c r="G22" s="63">
        <f ca="1">IF(INDIRECT("'按班级打印'!s"&amp;ROUNDDOWN((ROW()-1)/5,0)+2)&gt;0,INDIRECT("'按班级打印'!s"&amp;ROUNDDOWN((ROW()-1)/5,0)+2),"")</f>
        <v>67.5</v>
      </c>
      <c r="H22" s="63">
        <f ca="1">IF(INDIRECT("'按班级打印'!w"&amp;ROUNDDOWN((ROW()-1)/5,0)+2)&gt;0,INDIRECT("'按班级打印'!w"&amp;ROUNDDOWN((ROW()-1)/5,0)+2),"")</f>
        <v>56</v>
      </c>
      <c r="I22" s="63">
        <f ca="1">IF(INDIRECT("'按班级打印'!z"&amp;ROUNDDOWN((ROW()-1)/5,0)+2)&gt;0,INDIRECT("'按班级打印'!z"&amp;ROUNDDOWN((ROW()-1)/5,0)+2),"")</f>
        <v>78.5</v>
      </c>
      <c r="J22" s="63" t="str">
        <f ca="1">IF(INDIRECT("'按班级打印'!ac"&amp;ROUNDDOWN((ROW()-1)/5,0)+2)&gt;0,INDIRECT("'按班级打印'!ac"&amp;ROUNDDOWN((ROW()-1)/5,0)+2),"")</f>
        <v/>
      </c>
      <c r="K22" s="63" t="str">
        <f ca="1">IF(INDIRECT("'按班级打印'!u"&amp;ROUNDDOWN((ROW()-1)/5,0)+2)&gt;0,INDIRECT("'按班级打印'!u"&amp;ROUNDDOWN((ROW()-1)/5,0)+2),"")</f>
        <v/>
      </c>
      <c r="L22" s="63" t="str">
        <f ca="1">IF(INDIRECT("'按班级打印'!af"&amp;ROUNDDOWN((ROW()-1)/5,0)+2)&gt;0,INDIRECT("'按班级打印'!af"&amp;ROUNDDOWN((ROW()-1)/5,0)+2),"")</f>
        <v/>
      </c>
      <c r="M22" s="63">
        <f ca="1">INDIRECT("'按班级打印'!H"&amp;ROUNDDOWN((ROW()-1)/5,0)+2)</f>
        <v>495</v>
      </c>
    </row>
    <row r="23" customHeight="1" spans="1:13">
      <c r="A23" s="64"/>
      <c r="B23" s="64"/>
      <c r="C23" s="63" t="s">
        <v>13</v>
      </c>
      <c r="D23" s="63">
        <f ca="1">INDIRECT("'按班级打印'!M"&amp;ROUNDDOWN((ROW()-1)/5,0)+2)</f>
        <v>102</v>
      </c>
      <c r="E23" s="63">
        <f ca="1">INDIRECT("'按班级打印'!o"&amp;ROUNDDOWN((ROW()-1)/5,0)+2)</f>
        <v>79.5</v>
      </c>
      <c r="F23" s="63">
        <f ca="1">INDIRECT("'按班级打印'!q"&amp;ROUNDDOWN((ROW()-1)/5,0)+2)</f>
        <v>111.5</v>
      </c>
      <c r="G23" s="63">
        <f ca="1">IF(INDIRECT("'按班级打印'!s"&amp;ROUNDDOWN((ROW()-1)/5,0)+2)&gt;0,INDIRECT("'按班级打印'!s"&amp;ROUNDDOWN((ROW()-1)/5,0)+2),"")</f>
        <v>67.5</v>
      </c>
      <c r="H23" s="63">
        <f ca="1">IF(INDIRECT("'按班级打印'!x"&amp;ROUNDDOWN((ROW()-1)/5,0)+2)&gt;0,INDIRECT("'按班级打印'!x"&amp;ROUNDDOWN((ROW()-1)/5,0)+2),"")</f>
        <v>80</v>
      </c>
      <c r="I23" s="63">
        <f ca="1">IF(INDIRECT("'按班级打印'!aa"&amp;ROUNDDOWN((ROW()-1)/5,0)+2)&gt;0,INDIRECT("'按班级打印'!aa"&amp;ROUNDDOWN((ROW()-1)/5,0)+2),"")</f>
        <v>87</v>
      </c>
      <c r="J23" s="63" t="str">
        <f ca="1">IF(INDIRECT("'按班级打印'!ad"&amp;ROUNDDOWN((ROW()-1)/5,0)+2)&gt;0,INDIRECT("'按班级打印'!ad"&amp;ROUNDDOWN((ROW()-1)/5,0)+2),"")</f>
        <v/>
      </c>
      <c r="K23" s="63" t="str">
        <f ca="1">IF(INDIRECT("'按班级打印'!u"&amp;ROUNDDOWN((ROW()-1)/5,0)+2)&gt;0,INDIRECT("'按班级打印'!u"&amp;ROUNDDOWN((ROW()-1)/5,0)+2),"")</f>
        <v/>
      </c>
      <c r="L23" s="63" t="str">
        <f ca="1">IF(INDIRECT("'按班级打印'!ag"&amp;ROUNDDOWN((ROW()-1)/5,0)+2)&gt;0,INDIRECT("'按班级打印'!ag"&amp;ROUNDDOWN((ROW()-1)/5,0)+2),"")</f>
        <v/>
      </c>
      <c r="M23" s="63">
        <f ca="1">INDIRECT("'按班级打印'!I"&amp;ROUNDDOWN((ROW()-1)/5,0)+2)</f>
        <v>527.5</v>
      </c>
    </row>
    <row r="24" customHeight="1" spans="1:13">
      <c r="A24" s="63" t="str">
        <f ca="1">INDIRECT("'按班级打印'!E"&amp;ROUNDDOWN((ROW()-1)/5,0)+2)</f>
        <v>物理类</v>
      </c>
      <c r="B24" s="14"/>
      <c r="C24" s="63" t="s">
        <v>14</v>
      </c>
      <c r="D24" s="65">
        <f>'质量分析(总分) '!$D$55</f>
        <v>105.000612745098</v>
      </c>
      <c r="E24" s="65">
        <f>'质量分析(总分) '!$D$82</f>
        <v>91.5242034313726</v>
      </c>
      <c r="F24" s="65">
        <f>'质量分析(总分) '!$D$109</f>
        <v>108.863970588235</v>
      </c>
      <c r="G24" s="65">
        <f ca="1">IF(_xlfn.NUMBERVALUE(G22)&gt;0,'质量分析(总分) '!$D$133,"")</f>
        <v>62.6521428571429</v>
      </c>
      <c r="H24" s="65">
        <f ca="1">IF(_xlfn.NUMBERVALUE(H22)&gt;0,'质量分析(总分) '!$D$157,"")</f>
        <v>81.8686131386861</v>
      </c>
      <c r="I24" s="65">
        <f ca="1">IF(_xlfn.NUMBERVALUE(I22)&gt;0,'质量分析(总分) '!$D$180,"")</f>
        <v>83.3676470588235</v>
      </c>
      <c r="J24" s="65" t="str">
        <f ca="1">IF(_xlfn.NUMBERVALUE(J22)&gt;0,'质量分析(总分) '!$D$208,"")</f>
        <v/>
      </c>
      <c r="K24" s="65" t="str">
        <f ca="1">IF(_xlfn.NUMBERVALUE(K22)&gt;0,'质量分析(总分) '!$D$194,"")</f>
        <v/>
      </c>
      <c r="L24" s="65" t="str">
        <f ca="1">IF(_xlfn.NUMBERVALUE(L22)&gt;0,'质量分析(总分) '!$D$222,"")</f>
        <v/>
      </c>
      <c r="M24" s="65">
        <f ca="1">IF(_xlfn.NUMBERVALUE(G22)&gt;0,'质量分析(总分) '!$D$23,'质量分析(总分) '!$D$28)</f>
        <v>535.869285714286</v>
      </c>
    </row>
    <row r="26" customHeight="1" spans="1:13">
      <c r="A26" s="58" t="s">
        <v>15</v>
      </c>
      <c r="B26" s="59" t="s">
        <v>1</v>
      </c>
      <c r="C26" s="59" t="s">
        <v>2</v>
      </c>
      <c r="D26" s="60" t="s">
        <v>3</v>
      </c>
      <c r="E26" s="60" t="s">
        <v>4</v>
      </c>
      <c r="F26" s="60" t="s">
        <v>5</v>
      </c>
      <c r="G26" s="60" t="s">
        <v>6</v>
      </c>
      <c r="H26" s="60" t="s">
        <v>7</v>
      </c>
      <c r="I26" s="60" t="s">
        <v>8</v>
      </c>
      <c r="J26" s="60" t="s">
        <v>9</v>
      </c>
      <c r="K26" s="60" t="s">
        <v>10</v>
      </c>
      <c r="L26" s="61" t="s">
        <v>11</v>
      </c>
      <c r="M26" s="61" t="s">
        <v>12</v>
      </c>
    </row>
    <row r="27" customHeight="1" spans="1:13">
      <c r="A27" s="62"/>
      <c r="B27" s="63">
        <f ca="1">INDIRECT("'按班级打印'!G"&amp;ROUNDDOWN((ROW()-1)/5,0)+2)</f>
        <v>1</v>
      </c>
      <c r="C27" s="63" t="str">
        <f ca="1">INDIRECT("'按班级打印'!A"&amp;ROUNDDOWN((ROW()-1)/5,0)+2)</f>
        <v>陈静怡</v>
      </c>
      <c r="D27" s="63">
        <f ca="1">INDIRECT("'按班级打印'!M"&amp;ROUNDDOWN((ROW()-1)/5,0)+2)</f>
        <v>101.5</v>
      </c>
      <c r="E27" s="63">
        <f ca="1">INDIRECT("'按班级打印'!o"&amp;ROUNDDOWN((ROW()-1)/5,0)+2)</f>
        <v>96.5</v>
      </c>
      <c r="F27" s="63">
        <f ca="1">INDIRECT("'按班级打印'!q"&amp;ROUNDDOWN((ROW()-1)/5,0)+2)</f>
        <v>113</v>
      </c>
      <c r="G27" s="63">
        <f ca="1">IF(INDIRECT("'按班级打印'!s"&amp;ROUNDDOWN((ROW()-1)/5,0)+2)&gt;0,INDIRECT("'按班级打印'!s"&amp;ROUNDDOWN((ROW()-1)/5,0)+2),"")</f>
        <v>77</v>
      </c>
      <c r="H27" s="63">
        <f ca="1">IF(INDIRECT("'按班级打印'!w"&amp;ROUNDDOWN((ROW()-1)/5,0)+2)&gt;0,INDIRECT("'按班级打印'!w"&amp;ROUNDDOWN((ROW()-1)/5,0)+2),"")</f>
        <v>65</v>
      </c>
      <c r="I27" s="63">
        <f ca="1">IF(INDIRECT("'按班级打印'!z"&amp;ROUNDDOWN((ROW()-1)/5,0)+2)&gt;0,INDIRECT("'按班级打印'!z"&amp;ROUNDDOWN((ROW()-1)/5,0)+2),"")</f>
        <v>78</v>
      </c>
      <c r="J27" s="63" t="str">
        <f ca="1">IF(INDIRECT("'按班级打印'!ac"&amp;ROUNDDOWN((ROW()-1)/5,0)+2)&gt;0,INDIRECT("'按班级打印'!ac"&amp;ROUNDDOWN((ROW()-1)/5,0)+2),"")</f>
        <v/>
      </c>
      <c r="K27" s="63" t="str">
        <f ca="1">IF(INDIRECT("'按班级打印'!u"&amp;ROUNDDOWN((ROW()-1)/5,0)+2)&gt;0,INDIRECT("'按班级打印'!u"&amp;ROUNDDOWN((ROW()-1)/5,0)+2),"")</f>
        <v/>
      </c>
      <c r="L27" s="63" t="str">
        <f ca="1">IF(INDIRECT("'按班级打印'!af"&amp;ROUNDDOWN((ROW()-1)/5,0)+2)&gt;0,INDIRECT("'按班级打印'!af"&amp;ROUNDDOWN((ROW()-1)/5,0)+2),"")</f>
        <v/>
      </c>
      <c r="M27" s="63">
        <f ca="1">INDIRECT("'按班级打印'!H"&amp;ROUNDDOWN((ROW()-1)/5,0)+2)</f>
        <v>531</v>
      </c>
    </row>
    <row r="28" customHeight="1" spans="1:13">
      <c r="A28" s="64"/>
      <c r="B28" s="64"/>
      <c r="C28" s="63" t="s">
        <v>13</v>
      </c>
      <c r="D28" s="63">
        <f ca="1">INDIRECT("'按班级打印'!M"&amp;ROUNDDOWN((ROW()-1)/5,0)+2)</f>
        <v>101.5</v>
      </c>
      <c r="E28" s="63">
        <f ca="1">INDIRECT("'按班级打印'!o"&amp;ROUNDDOWN((ROW()-1)/5,0)+2)</f>
        <v>96.5</v>
      </c>
      <c r="F28" s="63">
        <f ca="1">INDIRECT("'按班级打印'!q"&amp;ROUNDDOWN((ROW()-1)/5,0)+2)</f>
        <v>113</v>
      </c>
      <c r="G28" s="63">
        <f ca="1">IF(INDIRECT("'按班级打印'!s"&amp;ROUNDDOWN((ROW()-1)/5,0)+2)&gt;0,INDIRECT("'按班级打印'!s"&amp;ROUNDDOWN((ROW()-1)/5,0)+2),"")</f>
        <v>77</v>
      </c>
      <c r="H28" s="63">
        <f ca="1">IF(INDIRECT("'按班级打印'!x"&amp;ROUNDDOWN((ROW()-1)/5,0)+2)&gt;0,INDIRECT("'按班级打印'!x"&amp;ROUNDDOWN((ROW()-1)/5,0)+2),"")</f>
        <v>87</v>
      </c>
      <c r="I28" s="63">
        <f ca="1">IF(INDIRECT("'按班级打印'!aa"&amp;ROUNDDOWN((ROW()-1)/5,0)+2)&gt;0,INDIRECT("'按班级打印'!aa"&amp;ROUNDDOWN((ROW()-1)/5,0)+2),"")</f>
        <v>87</v>
      </c>
      <c r="J28" s="63" t="str">
        <f ca="1">IF(INDIRECT("'按班级打印'!ad"&amp;ROUNDDOWN((ROW()-1)/5,0)+2)&gt;0,INDIRECT("'按班级打印'!ad"&amp;ROUNDDOWN((ROW()-1)/5,0)+2),"")</f>
        <v/>
      </c>
      <c r="K28" s="63" t="str">
        <f ca="1">IF(INDIRECT("'按班级打印'!u"&amp;ROUNDDOWN((ROW()-1)/5,0)+2)&gt;0,INDIRECT("'按班级打印'!u"&amp;ROUNDDOWN((ROW()-1)/5,0)+2),"")</f>
        <v/>
      </c>
      <c r="L28" s="63" t="str">
        <f ca="1">IF(INDIRECT("'按班级打印'!ag"&amp;ROUNDDOWN((ROW()-1)/5,0)+2)&gt;0,INDIRECT("'按班级打印'!ag"&amp;ROUNDDOWN((ROW()-1)/5,0)+2),"")</f>
        <v/>
      </c>
      <c r="M28" s="63">
        <f ca="1">INDIRECT("'按班级打印'!I"&amp;ROUNDDOWN((ROW()-1)/5,0)+2)</f>
        <v>562</v>
      </c>
    </row>
    <row r="29" customHeight="1" spans="1:13">
      <c r="A29" s="63" t="str">
        <f ca="1">INDIRECT("'按班级打印'!E"&amp;ROUNDDOWN((ROW()-1)/5,0)+2)</f>
        <v>物理类</v>
      </c>
      <c r="B29" s="14"/>
      <c r="C29" s="63" t="s">
        <v>14</v>
      </c>
      <c r="D29" s="65">
        <f>'质量分析(总分) '!$D$55</f>
        <v>105.000612745098</v>
      </c>
      <c r="E29" s="65">
        <f>'质量分析(总分) '!$D$82</f>
        <v>91.5242034313726</v>
      </c>
      <c r="F29" s="65">
        <f>'质量分析(总分) '!$D$109</f>
        <v>108.863970588235</v>
      </c>
      <c r="G29" s="65">
        <f ca="1">IF(_xlfn.NUMBERVALUE(G27)&gt;0,'质量分析(总分) '!$D$133,"")</f>
        <v>62.6521428571429</v>
      </c>
      <c r="H29" s="65">
        <f ca="1">IF(_xlfn.NUMBERVALUE(H27)&gt;0,'质量分析(总分) '!$D$157,"")</f>
        <v>81.8686131386861</v>
      </c>
      <c r="I29" s="65">
        <f ca="1">IF(_xlfn.NUMBERVALUE(I27)&gt;0,'质量分析(总分) '!$D$180,"")</f>
        <v>83.3676470588235</v>
      </c>
      <c r="J29" s="65" t="str">
        <f ca="1">IF(_xlfn.NUMBERVALUE(J27)&gt;0,'质量分析(总分) '!$D$208,"")</f>
        <v/>
      </c>
      <c r="K29" s="65" t="str">
        <f ca="1">IF(_xlfn.NUMBERVALUE(K27)&gt;0,'质量分析(总分) '!$D$194,"")</f>
        <v/>
      </c>
      <c r="L29" s="65" t="str">
        <f ca="1">IF(_xlfn.NUMBERVALUE(L27)&gt;0,'质量分析(总分) '!$D$222,"")</f>
        <v/>
      </c>
      <c r="M29" s="65">
        <f ca="1">IF(_xlfn.NUMBERVALUE(G27)&gt;0,'质量分析(总分) '!$D$23,'质量分析(总分) '!$D$28)</f>
        <v>535.869285714286</v>
      </c>
    </row>
    <row r="31" customHeight="1" spans="1:13">
      <c r="A31" s="58" t="s">
        <v>15</v>
      </c>
      <c r="B31" s="59" t="s">
        <v>1</v>
      </c>
      <c r="C31" s="59" t="s">
        <v>2</v>
      </c>
      <c r="D31" s="60" t="s">
        <v>3</v>
      </c>
      <c r="E31" s="60" t="s">
        <v>4</v>
      </c>
      <c r="F31" s="60" t="s">
        <v>5</v>
      </c>
      <c r="G31" s="60" t="s">
        <v>6</v>
      </c>
      <c r="H31" s="60" t="s">
        <v>7</v>
      </c>
      <c r="I31" s="60" t="s">
        <v>8</v>
      </c>
      <c r="J31" s="60" t="s">
        <v>9</v>
      </c>
      <c r="K31" s="60" t="s">
        <v>10</v>
      </c>
      <c r="L31" s="61" t="s">
        <v>11</v>
      </c>
      <c r="M31" s="61" t="s">
        <v>12</v>
      </c>
    </row>
    <row r="32" customHeight="1" spans="1:13">
      <c r="A32" s="62"/>
      <c r="B32" s="63">
        <f ca="1">INDIRECT("'按班级打印'!G"&amp;ROUNDDOWN((ROW()-1)/5,0)+2)</f>
        <v>1</v>
      </c>
      <c r="C32" s="63" t="str">
        <f ca="1">INDIRECT("'按班级打印'!A"&amp;ROUNDDOWN((ROW()-1)/5,0)+2)</f>
        <v>吴冠轩</v>
      </c>
      <c r="D32" s="63">
        <f ca="1">INDIRECT("'按班级打印'!M"&amp;ROUNDDOWN((ROW()-1)/5,0)+2)</f>
        <v>106</v>
      </c>
      <c r="E32" s="63">
        <f ca="1">INDIRECT("'按班级打印'!o"&amp;ROUNDDOWN((ROW()-1)/5,0)+2)</f>
        <v>107</v>
      </c>
      <c r="F32" s="63">
        <f ca="1">INDIRECT("'按班级打印'!q"&amp;ROUNDDOWN((ROW()-1)/5,0)+2)</f>
        <v>107.5</v>
      </c>
      <c r="G32" s="63">
        <f ca="1">IF(INDIRECT("'按班级打印'!s"&amp;ROUNDDOWN((ROW()-1)/5,0)+2)&gt;0,INDIRECT("'按班级打印'!s"&amp;ROUNDDOWN((ROW()-1)/5,0)+2),"")</f>
        <v>78</v>
      </c>
      <c r="H32" s="63">
        <f ca="1">IF(INDIRECT("'按班级打印'!w"&amp;ROUNDDOWN((ROW()-1)/5,0)+2)&gt;0,INDIRECT("'按班级打印'!w"&amp;ROUNDDOWN((ROW()-1)/5,0)+2),"")</f>
        <v>69.5</v>
      </c>
      <c r="I32" s="63">
        <f ca="1">IF(INDIRECT("'按班级打印'!z"&amp;ROUNDDOWN((ROW()-1)/5,0)+2)&gt;0,INDIRECT("'按班级打印'!z"&amp;ROUNDDOWN((ROW()-1)/5,0)+2),"")</f>
        <v>78.5</v>
      </c>
      <c r="J32" s="63" t="str">
        <f ca="1">IF(INDIRECT("'按班级打印'!ac"&amp;ROUNDDOWN((ROW()-1)/5,0)+2)&gt;0,INDIRECT("'按班级打印'!ac"&amp;ROUNDDOWN((ROW()-1)/5,0)+2),"")</f>
        <v/>
      </c>
      <c r="K32" s="63" t="str">
        <f ca="1">IF(INDIRECT("'按班级打印'!u"&amp;ROUNDDOWN((ROW()-1)/5,0)+2)&gt;0,INDIRECT("'按班级打印'!u"&amp;ROUNDDOWN((ROW()-1)/5,0)+2),"")</f>
        <v/>
      </c>
      <c r="L32" s="63" t="str">
        <f ca="1">IF(INDIRECT("'按班级打印'!af"&amp;ROUNDDOWN((ROW()-1)/5,0)+2)&gt;0,INDIRECT("'按班级打印'!af"&amp;ROUNDDOWN((ROW()-1)/5,0)+2),"")</f>
        <v/>
      </c>
      <c r="M32" s="63">
        <f ca="1">INDIRECT("'按班级打印'!H"&amp;ROUNDDOWN((ROW()-1)/5,0)+2)</f>
        <v>546.5</v>
      </c>
    </row>
    <row r="33" customHeight="1" spans="1:13">
      <c r="A33" s="64"/>
      <c r="B33" s="64"/>
      <c r="C33" s="63" t="s">
        <v>13</v>
      </c>
      <c r="D33" s="63">
        <f ca="1">INDIRECT("'按班级打印'!M"&amp;ROUNDDOWN((ROW()-1)/5,0)+2)</f>
        <v>106</v>
      </c>
      <c r="E33" s="63">
        <f ca="1">INDIRECT("'按班级打印'!o"&amp;ROUNDDOWN((ROW()-1)/5,0)+2)</f>
        <v>107</v>
      </c>
      <c r="F33" s="63">
        <f ca="1">INDIRECT("'按班级打印'!q"&amp;ROUNDDOWN((ROW()-1)/5,0)+2)</f>
        <v>107.5</v>
      </c>
      <c r="G33" s="63">
        <f ca="1">IF(INDIRECT("'按班级打印'!s"&amp;ROUNDDOWN((ROW()-1)/5,0)+2)&gt;0,INDIRECT("'按班级打印'!s"&amp;ROUNDDOWN((ROW()-1)/5,0)+2),"")</f>
        <v>78</v>
      </c>
      <c r="H33" s="63">
        <f ca="1">IF(INDIRECT("'按班级打印'!x"&amp;ROUNDDOWN((ROW()-1)/5,0)+2)&gt;0,INDIRECT("'按班级打印'!x"&amp;ROUNDDOWN((ROW()-1)/5,0)+2),"")</f>
        <v>89</v>
      </c>
      <c r="I33" s="63">
        <f ca="1">IF(INDIRECT("'按班级打印'!aa"&amp;ROUNDDOWN((ROW()-1)/5,0)+2)&gt;0,INDIRECT("'按班级打印'!aa"&amp;ROUNDDOWN((ROW()-1)/5,0)+2),"")</f>
        <v>87</v>
      </c>
      <c r="J33" s="63" t="str">
        <f ca="1">IF(INDIRECT("'按班级打印'!ad"&amp;ROUNDDOWN((ROW()-1)/5,0)+2)&gt;0,INDIRECT("'按班级打印'!ad"&amp;ROUNDDOWN((ROW()-1)/5,0)+2),"")</f>
        <v/>
      </c>
      <c r="K33" s="63" t="str">
        <f ca="1">IF(INDIRECT("'按班级打印'!u"&amp;ROUNDDOWN((ROW()-1)/5,0)+2)&gt;0,INDIRECT("'按班级打印'!u"&amp;ROUNDDOWN((ROW()-1)/5,0)+2),"")</f>
        <v/>
      </c>
      <c r="L33" s="63" t="str">
        <f ca="1">IF(INDIRECT("'按班级打印'!ag"&amp;ROUNDDOWN((ROW()-1)/5,0)+2)&gt;0,INDIRECT("'按班级打印'!ag"&amp;ROUNDDOWN((ROW()-1)/5,0)+2),"")</f>
        <v/>
      </c>
      <c r="M33" s="63">
        <f ca="1">INDIRECT("'按班级打印'!I"&amp;ROUNDDOWN((ROW()-1)/5,0)+2)</f>
        <v>574.5</v>
      </c>
    </row>
    <row r="34" customHeight="1" spans="1:13">
      <c r="A34" s="63" t="str">
        <f ca="1">INDIRECT("'按班级打印'!E"&amp;ROUNDDOWN((ROW()-1)/5,0)+2)</f>
        <v>物理类</v>
      </c>
      <c r="B34" s="14"/>
      <c r="C34" s="63" t="s">
        <v>14</v>
      </c>
      <c r="D34" s="65">
        <f>'质量分析(总分) '!$D$55</f>
        <v>105.000612745098</v>
      </c>
      <c r="E34" s="65">
        <f>'质量分析(总分) '!$D$82</f>
        <v>91.5242034313726</v>
      </c>
      <c r="F34" s="65">
        <f>'质量分析(总分) '!$D$109</f>
        <v>108.863970588235</v>
      </c>
      <c r="G34" s="65">
        <f ca="1">IF(_xlfn.NUMBERVALUE(G32)&gt;0,'质量分析(总分) '!$D$133,"")</f>
        <v>62.6521428571429</v>
      </c>
      <c r="H34" s="65">
        <f ca="1">IF(_xlfn.NUMBERVALUE(H32)&gt;0,'质量分析(总分) '!$D$157,"")</f>
        <v>81.8686131386861</v>
      </c>
      <c r="I34" s="65">
        <f ca="1">IF(_xlfn.NUMBERVALUE(I32)&gt;0,'质量分析(总分) '!$D$180,"")</f>
        <v>83.3676470588235</v>
      </c>
      <c r="J34" s="65" t="str">
        <f ca="1">IF(_xlfn.NUMBERVALUE(J32)&gt;0,'质量分析(总分) '!$D$208,"")</f>
        <v/>
      </c>
      <c r="K34" s="65" t="str">
        <f ca="1">IF(_xlfn.NUMBERVALUE(K32)&gt;0,'质量分析(总分) '!$D$194,"")</f>
        <v/>
      </c>
      <c r="L34" s="65" t="str">
        <f ca="1">IF(_xlfn.NUMBERVALUE(L32)&gt;0,'质量分析(总分) '!$D$222,"")</f>
        <v/>
      </c>
      <c r="M34" s="65">
        <f ca="1">IF(_xlfn.NUMBERVALUE(G32)&gt;0,'质量分析(总分) '!$D$23,'质量分析(总分) '!$D$28)</f>
        <v>535.869285714286</v>
      </c>
    </row>
    <row r="36" customHeight="1" spans="1:13">
      <c r="A36" s="58" t="s">
        <v>15</v>
      </c>
      <c r="B36" s="59" t="s">
        <v>1</v>
      </c>
      <c r="C36" s="59" t="s">
        <v>2</v>
      </c>
      <c r="D36" s="60" t="s">
        <v>3</v>
      </c>
      <c r="E36" s="60" t="s">
        <v>4</v>
      </c>
      <c r="F36" s="60" t="s">
        <v>5</v>
      </c>
      <c r="G36" s="60" t="s">
        <v>6</v>
      </c>
      <c r="H36" s="60" t="s">
        <v>7</v>
      </c>
      <c r="I36" s="60" t="s">
        <v>8</v>
      </c>
      <c r="J36" s="60" t="s">
        <v>9</v>
      </c>
      <c r="K36" s="60" t="s">
        <v>10</v>
      </c>
      <c r="L36" s="61" t="s">
        <v>11</v>
      </c>
      <c r="M36" s="61" t="s">
        <v>12</v>
      </c>
    </row>
    <row r="37" customHeight="1" spans="1:13">
      <c r="A37" s="62"/>
      <c r="B37" s="63">
        <f ca="1">INDIRECT("'按班级打印'!G"&amp;ROUNDDOWN((ROW()-1)/5,0)+2)</f>
        <v>1</v>
      </c>
      <c r="C37" s="63" t="str">
        <f ca="1">INDIRECT("'按班级打印'!A"&amp;ROUNDDOWN((ROW()-1)/5,0)+2)</f>
        <v>刘畅</v>
      </c>
      <c r="D37" s="63">
        <f ca="1">INDIRECT("'按班级打印'!M"&amp;ROUNDDOWN((ROW()-1)/5,0)+2)</f>
        <v>107</v>
      </c>
      <c r="E37" s="63">
        <f ca="1">INDIRECT("'按班级打印'!o"&amp;ROUNDDOWN((ROW()-1)/5,0)+2)</f>
        <v>112.5</v>
      </c>
      <c r="F37" s="63">
        <f ca="1">INDIRECT("'按班级打印'!q"&amp;ROUNDDOWN((ROW()-1)/5,0)+2)</f>
        <v>123</v>
      </c>
      <c r="G37" s="63">
        <f ca="1">IF(INDIRECT("'按班级打印'!s"&amp;ROUNDDOWN((ROW()-1)/5,0)+2)&gt;0,INDIRECT("'按班级打印'!s"&amp;ROUNDDOWN((ROW()-1)/5,0)+2),"")</f>
        <v>70.5</v>
      </c>
      <c r="H37" s="63">
        <f ca="1">IF(INDIRECT("'按班级打印'!w"&amp;ROUNDDOWN((ROW()-1)/5,0)+2)&gt;0,INDIRECT("'按班级打印'!w"&amp;ROUNDDOWN((ROW()-1)/5,0)+2),"")</f>
        <v>80</v>
      </c>
      <c r="I37" s="63">
        <f ca="1">IF(INDIRECT("'按班级打印'!z"&amp;ROUNDDOWN((ROW()-1)/5,0)+2)&gt;0,INDIRECT("'按班级打印'!z"&amp;ROUNDDOWN((ROW()-1)/5,0)+2),"")</f>
        <v>82.5</v>
      </c>
      <c r="J37" s="63" t="str">
        <f ca="1">IF(INDIRECT("'按班级打印'!ac"&amp;ROUNDDOWN((ROW()-1)/5,0)+2)&gt;0,INDIRECT("'按班级打印'!ac"&amp;ROUNDDOWN((ROW()-1)/5,0)+2),"")</f>
        <v/>
      </c>
      <c r="K37" s="63" t="str">
        <f ca="1">IF(INDIRECT("'按班级打印'!u"&amp;ROUNDDOWN((ROW()-1)/5,0)+2)&gt;0,INDIRECT("'按班级打印'!u"&amp;ROUNDDOWN((ROW()-1)/5,0)+2),"")</f>
        <v/>
      </c>
      <c r="L37" s="63" t="str">
        <f ca="1">IF(INDIRECT("'按班级打印'!af"&amp;ROUNDDOWN((ROW()-1)/5,0)+2)&gt;0,INDIRECT("'按班级打印'!af"&amp;ROUNDDOWN((ROW()-1)/5,0)+2),"")</f>
        <v/>
      </c>
      <c r="M37" s="63">
        <f ca="1">INDIRECT("'按班级打印'!H"&amp;ROUNDDOWN((ROW()-1)/5,0)+2)</f>
        <v>575.5</v>
      </c>
    </row>
    <row r="38" customHeight="1" spans="1:13">
      <c r="A38" s="64"/>
      <c r="B38" s="64"/>
      <c r="C38" s="63" t="s">
        <v>13</v>
      </c>
      <c r="D38" s="63">
        <f ca="1">INDIRECT("'按班级打印'!M"&amp;ROUNDDOWN((ROW()-1)/5,0)+2)</f>
        <v>107</v>
      </c>
      <c r="E38" s="63">
        <f ca="1">INDIRECT("'按班级打印'!o"&amp;ROUNDDOWN((ROW()-1)/5,0)+2)</f>
        <v>112.5</v>
      </c>
      <c r="F38" s="63">
        <f ca="1">INDIRECT("'按班级打印'!q"&amp;ROUNDDOWN((ROW()-1)/5,0)+2)</f>
        <v>123</v>
      </c>
      <c r="G38" s="63">
        <f ca="1">IF(INDIRECT("'按班级打印'!s"&amp;ROUNDDOWN((ROW()-1)/5,0)+2)&gt;0,INDIRECT("'按班级打印'!s"&amp;ROUNDDOWN((ROW()-1)/5,0)+2),"")</f>
        <v>70.5</v>
      </c>
      <c r="H38" s="63">
        <f ca="1">IF(INDIRECT("'按班级打印'!x"&amp;ROUNDDOWN((ROW()-1)/5,0)+2)&gt;0,INDIRECT("'按班级打印'!x"&amp;ROUNDDOWN((ROW()-1)/5,0)+2),"")</f>
        <v>93</v>
      </c>
      <c r="I38" s="63">
        <f ca="1">IF(INDIRECT("'按班级打印'!aa"&amp;ROUNDDOWN((ROW()-1)/5,0)+2)&gt;0,INDIRECT("'按班级打印'!aa"&amp;ROUNDDOWN((ROW()-1)/5,0)+2),"")</f>
        <v>90</v>
      </c>
      <c r="J38" s="63" t="str">
        <f ca="1">IF(INDIRECT("'按班级打印'!ad"&amp;ROUNDDOWN((ROW()-1)/5,0)+2)&gt;0,INDIRECT("'按班级打印'!ad"&amp;ROUNDDOWN((ROW()-1)/5,0)+2),"")</f>
        <v/>
      </c>
      <c r="K38" s="63" t="str">
        <f ca="1">IF(INDIRECT("'按班级打印'!u"&amp;ROUNDDOWN((ROW()-1)/5,0)+2)&gt;0,INDIRECT("'按班级打印'!u"&amp;ROUNDDOWN((ROW()-1)/5,0)+2),"")</f>
        <v/>
      </c>
      <c r="L38" s="63" t="str">
        <f ca="1">IF(INDIRECT("'按班级打印'!ag"&amp;ROUNDDOWN((ROW()-1)/5,0)+2)&gt;0,INDIRECT("'按班级打印'!ag"&amp;ROUNDDOWN((ROW()-1)/5,0)+2),"")</f>
        <v/>
      </c>
      <c r="M38" s="63">
        <f ca="1">INDIRECT("'按班级打印'!I"&amp;ROUNDDOWN((ROW()-1)/5,0)+2)</f>
        <v>596</v>
      </c>
    </row>
    <row r="39" customHeight="1" spans="1:13">
      <c r="A39" s="63" t="str">
        <f ca="1">INDIRECT("'按班级打印'!E"&amp;ROUNDDOWN((ROW()-1)/5,0)+2)</f>
        <v>物理类</v>
      </c>
      <c r="B39" s="14"/>
      <c r="C39" s="63" t="s">
        <v>14</v>
      </c>
      <c r="D39" s="65">
        <f>'质量分析(总分) '!$D$55</f>
        <v>105.000612745098</v>
      </c>
      <c r="E39" s="65">
        <f>'质量分析(总分) '!$D$82</f>
        <v>91.5242034313726</v>
      </c>
      <c r="F39" s="65">
        <f>'质量分析(总分) '!$D$109</f>
        <v>108.863970588235</v>
      </c>
      <c r="G39" s="65">
        <f ca="1">IF(_xlfn.NUMBERVALUE(G37)&gt;0,'质量分析(总分) '!$D$133,"")</f>
        <v>62.6521428571429</v>
      </c>
      <c r="H39" s="65">
        <f ca="1">IF(_xlfn.NUMBERVALUE(H37)&gt;0,'质量分析(总分) '!$D$157,"")</f>
        <v>81.8686131386861</v>
      </c>
      <c r="I39" s="65">
        <f ca="1">IF(_xlfn.NUMBERVALUE(I37)&gt;0,'质量分析(总分) '!$D$180,"")</f>
        <v>83.3676470588235</v>
      </c>
      <c r="J39" s="65" t="str">
        <f ca="1">IF(_xlfn.NUMBERVALUE(J37)&gt;0,'质量分析(总分) '!$D$208,"")</f>
        <v/>
      </c>
      <c r="K39" s="65" t="str">
        <f ca="1">IF(_xlfn.NUMBERVALUE(K37)&gt;0,'质量分析(总分) '!$D$194,"")</f>
        <v/>
      </c>
      <c r="L39" s="65" t="str">
        <f ca="1">IF(_xlfn.NUMBERVALUE(L37)&gt;0,'质量分析(总分) '!$D$222,"")</f>
        <v/>
      </c>
      <c r="M39" s="65">
        <f ca="1">IF(_xlfn.NUMBERVALUE(G37)&gt;0,'质量分析(总分) '!$D$23,'质量分析(总分) '!$D$28)</f>
        <v>535.869285714286</v>
      </c>
    </row>
    <row r="41" customHeight="1" spans="1:13">
      <c r="A41" s="58" t="s">
        <v>15</v>
      </c>
      <c r="B41" s="59" t="s">
        <v>1</v>
      </c>
      <c r="C41" s="59" t="s">
        <v>2</v>
      </c>
      <c r="D41" s="60" t="s">
        <v>3</v>
      </c>
      <c r="E41" s="60" t="s">
        <v>4</v>
      </c>
      <c r="F41" s="60" t="s">
        <v>5</v>
      </c>
      <c r="G41" s="60" t="s">
        <v>6</v>
      </c>
      <c r="H41" s="60" t="s">
        <v>7</v>
      </c>
      <c r="I41" s="60" t="s">
        <v>8</v>
      </c>
      <c r="J41" s="60" t="s">
        <v>9</v>
      </c>
      <c r="K41" s="60" t="s">
        <v>10</v>
      </c>
      <c r="L41" s="61" t="s">
        <v>11</v>
      </c>
      <c r="M41" s="61" t="s">
        <v>12</v>
      </c>
    </row>
    <row r="42" customHeight="1" spans="1:13">
      <c r="A42" s="62"/>
      <c r="B42" s="63">
        <f ca="1">INDIRECT("'按班级打印'!G"&amp;ROUNDDOWN((ROW()-1)/5,0)+2)</f>
        <v>1</v>
      </c>
      <c r="C42" s="63" t="str">
        <f ca="1">INDIRECT("'按班级打印'!A"&amp;ROUNDDOWN((ROW()-1)/5,0)+2)</f>
        <v>吴宇豪</v>
      </c>
      <c r="D42" s="63">
        <f ca="1">INDIRECT("'按班级打印'!M"&amp;ROUNDDOWN((ROW()-1)/5,0)+2)</f>
        <v>111</v>
      </c>
      <c r="E42" s="63">
        <f ca="1">INDIRECT("'按班级打印'!o"&amp;ROUNDDOWN((ROW()-1)/5,0)+2)</f>
        <v>104</v>
      </c>
      <c r="F42" s="63">
        <f ca="1">INDIRECT("'按班级打印'!q"&amp;ROUNDDOWN((ROW()-1)/5,0)+2)</f>
        <v>104</v>
      </c>
      <c r="G42" s="63">
        <f ca="1">IF(INDIRECT("'按班级打印'!s"&amp;ROUNDDOWN((ROW()-1)/5,0)+2)&gt;0,INDIRECT("'按班级打印'!s"&amp;ROUNDDOWN((ROW()-1)/5,0)+2),"")</f>
        <v>63.5</v>
      </c>
      <c r="H42" s="63">
        <f ca="1">IF(INDIRECT("'按班级打印'!w"&amp;ROUNDDOWN((ROW()-1)/5,0)+2)&gt;0,INDIRECT("'按班级打印'!w"&amp;ROUNDDOWN((ROW()-1)/5,0)+2),"")</f>
        <v>65</v>
      </c>
      <c r="I42" s="63">
        <f ca="1">IF(INDIRECT("'按班级打印'!z"&amp;ROUNDDOWN((ROW()-1)/5,0)+2)&gt;0,INDIRECT("'按班级打印'!z"&amp;ROUNDDOWN((ROW()-1)/5,0)+2),"")</f>
        <v>75.5</v>
      </c>
      <c r="J42" s="63" t="str">
        <f ca="1">IF(INDIRECT("'按班级打印'!ac"&amp;ROUNDDOWN((ROW()-1)/5,0)+2)&gt;0,INDIRECT("'按班级打印'!ac"&amp;ROUNDDOWN((ROW()-1)/5,0)+2),"")</f>
        <v/>
      </c>
      <c r="K42" s="63" t="str">
        <f ca="1">IF(INDIRECT("'按班级打印'!u"&amp;ROUNDDOWN((ROW()-1)/5,0)+2)&gt;0,INDIRECT("'按班级打印'!u"&amp;ROUNDDOWN((ROW()-1)/5,0)+2),"")</f>
        <v/>
      </c>
      <c r="L42" s="63" t="str">
        <f ca="1">IF(INDIRECT("'按班级打印'!af"&amp;ROUNDDOWN((ROW()-1)/5,0)+2)&gt;0,INDIRECT("'按班级打印'!af"&amp;ROUNDDOWN((ROW()-1)/5,0)+2),"")</f>
        <v/>
      </c>
      <c r="M42" s="63">
        <f ca="1">INDIRECT("'按班级打印'!H"&amp;ROUNDDOWN((ROW()-1)/5,0)+2)</f>
        <v>523</v>
      </c>
    </row>
    <row r="43" customHeight="1" spans="1:13">
      <c r="A43" s="64"/>
      <c r="B43" s="64"/>
      <c r="C43" s="63" t="s">
        <v>13</v>
      </c>
      <c r="D43" s="63">
        <f ca="1">INDIRECT("'按班级打印'!M"&amp;ROUNDDOWN((ROW()-1)/5,0)+2)</f>
        <v>111</v>
      </c>
      <c r="E43" s="63">
        <f ca="1">INDIRECT("'按班级打印'!o"&amp;ROUNDDOWN((ROW()-1)/5,0)+2)</f>
        <v>104</v>
      </c>
      <c r="F43" s="63">
        <f ca="1">INDIRECT("'按班级打印'!q"&amp;ROUNDDOWN((ROW()-1)/5,0)+2)</f>
        <v>104</v>
      </c>
      <c r="G43" s="63">
        <f ca="1">IF(INDIRECT("'按班级打印'!s"&amp;ROUNDDOWN((ROW()-1)/5,0)+2)&gt;0,INDIRECT("'按班级打印'!s"&amp;ROUNDDOWN((ROW()-1)/5,0)+2),"")</f>
        <v>63.5</v>
      </c>
      <c r="H43" s="63">
        <f ca="1">IF(INDIRECT("'按班级打印'!x"&amp;ROUNDDOWN((ROW()-1)/5,0)+2)&gt;0,INDIRECT("'按班级打印'!x"&amp;ROUNDDOWN((ROW()-1)/5,0)+2),"")</f>
        <v>87</v>
      </c>
      <c r="I43" s="63">
        <f ca="1">IF(INDIRECT("'按班级打印'!aa"&amp;ROUNDDOWN((ROW()-1)/5,0)+2)&gt;0,INDIRECT("'按班级打印'!aa"&amp;ROUNDDOWN((ROW()-1)/5,0)+2),"")</f>
        <v>84</v>
      </c>
      <c r="J43" s="63" t="str">
        <f ca="1">IF(INDIRECT("'按班级打印'!ad"&amp;ROUNDDOWN((ROW()-1)/5,0)+2)&gt;0,INDIRECT("'按班级打印'!ad"&amp;ROUNDDOWN((ROW()-1)/5,0)+2),"")</f>
        <v/>
      </c>
      <c r="K43" s="63" t="str">
        <f ca="1">IF(INDIRECT("'按班级打印'!u"&amp;ROUNDDOWN((ROW()-1)/5,0)+2)&gt;0,INDIRECT("'按班级打印'!u"&amp;ROUNDDOWN((ROW()-1)/5,0)+2),"")</f>
        <v/>
      </c>
      <c r="L43" s="63" t="str">
        <f ca="1">IF(INDIRECT("'按班级打印'!ag"&amp;ROUNDDOWN((ROW()-1)/5,0)+2)&gt;0,INDIRECT("'按班级打印'!ag"&amp;ROUNDDOWN((ROW()-1)/5,0)+2),"")</f>
        <v/>
      </c>
      <c r="M43" s="63">
        <f ca="1">INDIRECT("'按班级打印'!I"&amp;ROUNDDOWN((ROW()-1)/5,0)+2)</f>
        <v>553.5</v>
      </c>
    </row>
    <row r="44" customHeight="1" spans="1:13">
      <c r="A44" s="63" t="str">
        <f ca="1">INDIRECT("'按班级打印'!E"&amp;ROUNDDOWN((ROW()-1)/5,0)+2)</f>
        <v>物理类</v>
      </c>
      <c r="B44" s="14"/>
      <c r="C44" s="63" t="s">
        <v>14</v>
      </c>
      <c r="D44" s="65">
        <f>'质量分析(总分) '!$D$55</f>
        <v>105.000612745098</v>
      </c>
      <c r="E44" s="65">
        <f>'质量分析(总分) '!$D$82</f>
        <v>91.5242034313726</v>
      </c>
      <c r="F44" s="65">
        <f>'质量分析(总分) '!$D$109</f>
        <v>108.863970588235</v>
      </c>
      <c r="G44" s="65">
        <f ca="1">IF(_xlfn.NUMBERVALUE(G42)&gt;0,'质量分析(总分) '!$D$133,"")</f>
        <v>62.6521428571429</v>
      </c>
      <c r="H44" s="65">
        <f ca="1">IF(_xlfn.NUMBERVALUE(H42)&gt;0,'质量分析(总分) '!$D$157,"")</f>
        <v>81.8686131386861</v>
      </c>
      <c r="I44" s="65">
        <f ca="1">IF(_xlfn.NUMBERVALUE(I42)&gt;0,'质量分析(总分) '!$D$180,"")</f>
        <v>83.3676470588235</v>
      </c>
      <c r="J44" s="65" t="str">
        <f ca="1">IF(_xlfn.NUMBERVALUE(J42)&gt;0,'质量分析(总分) '!$D$208,"")</f>
        <v/>
      </c>
      <c r="K44" s="65" t="str">
        <f ca="1">IF(_xlfn.NUMBERVALUE(K42)&gt;0,'质量分析(总分) '!$D$194,"")</f>
        <v/>
      </c>
      <c r="L44" s="65" t="str">
        <f ca="1">IF(_xlfn.NUMBERVALUE(L42)&gt;0,'质量分析(总分) '!$D$222,"")</f>
        <v/>
      </c>
      <c r="M44" s="65">
        <f ca="1">IF(_xlfn.NUMBERVALUE(G42)&gt;0,'质量分析(总分) '!$D$23,'质量分析(总分) '!$D$28)</f>
        <v>535.869285714286</v>
      </c>
    </row>
    <row r="46" customHeight="1" spans="1:13">
      <c r="A46" s="58" t="s">
        <v>15</v>
      </c>
      <c r="B46" s="59" t="s">
        <v>1</v>
      </c>
      <c r="C46" s="59" t="s">
        <v>2</v>
      </c>
      <c r="D46" s="60" t="s">
        <v>3</v>
      </c>
      <c r="E46" s="60" t="s">
        <v>4</v>
      </c>
      <c r="F46" s="60" t="s">
        <v>5</v>
      </c>
      <c r="G46" s="60" t="s">
        <v>6</v>
      </c>
      <c r="H46" s="60" t="s">
        <v>7</v>
      </c>
      <c r="I46" s="60" t="s">
        <v>8</v>
      </c>
      <c r="J46" s="60" t="s">
        <v>9</v>
      </c>
      <c r="K46" s="60" t="s">
        <v>10</v>
      </c>
      <c r="L46" s="61" t="s">
        <v>11</v>
      </c>
      <c r="M46" s="61" t="s">
        <v>12</v>
      </c>
    </row>
    <row r="47" customHeight="1" spans="1:13">
      <c r="A47" s="62"/>
      <c r="B47" s="63">
        <f ca="1">INDIRECT("'按班级打印'!G"&amp;ROUNDDOWN((ROW()-1)/5,0)+2)</f>
        <v>1</v>
      </c>
      <c r="C47" s="63" t="str">
        <f ca="1">INDIRECT("'按班级打印'!A"&amp;ROUNDDOWN((ROW()-1)/5,0)+2)</f>
        <v>林津如</v>
      </c>
      <c r="D47" s="63">
        <f ca="1">INDIRECT("'按班级打印'!M"&amp;ROUNDDOWN((ROW()-1)/5,0)+2)</f>
        <v>114.5</v>
      </c>
      <c r="E47" s="63">
        <f ca="1">INDIRECT("'按班级打印'!o"&amp;ROUNDDOWN((ROW()-1)/5,0)+2)</f>
        <v>89.5</v>
      </c>
      <c r="F47" s="63">
        <f ca="1">INDIRECT("'按班级打印'!q"&amp;ROUNDDOWN((ROW()-1)/5,0)+2)</f>
        <v>111</v>
      </c>
      <c r="G47" s="63">
        <f ca="1">IF(INDIRECT("'按班级打印'!s"&amp;ROUNDDOWN((ROW()-1)/5,0)+2)&gt;0,INDIRECT("'按班级打印'!s"&amp;ROUNDDOWN((ROW()-1)/5,0)+2),"")</f>
        <v>60</v>
      </c>
      <c r="H47" s="63">
        <f ca="1">IF(INDIRECT("'按班级打印'!w"&amp;ROUNDDOWN((ROW()-1)/5,0)+2)&gt;0,INDIRECT("'按班级打印'!w"&amp;ROUNDDOWN((ROW()-1)/5,0)+2),"")</f>
        <v>76</v>
      </c>
      <c r="I47" s="63">
        <f ca="1">IF(INDIRECT("'按班级打印'!z"&amp;ROUNDDOWN((ROW()-1)/5,0)+2)&gt;0,INDIRECT("'按班级打印'!z"&amp;ROUNDDOWN((ROW()-1)/5,0)+2),"")</f>
        <v>77.5</v>
      </c>
      <c r="J47" s="63" t="str">
        <f ca="1">IF(INDIRECT("'按班级打印'!ac"&amp;ROUNDDOWN((ROW()-1)/5,0)+2)&gt;0,INDIRECT("'按班级打印'!ac"&amp;ROUNDDOWN((ROW()-1)/5,0)+2),"")</f>
        <v/>
      </c>
      <c r="K47" s="63" t="str">
        <f ca="1">IF(INDIRECT("'按班级打印'!u"&amp;ROUNDDOWN((ROW()-1)/5,0)+2)&gt;0,INDIRECT("'按班级打印'!u"&amp;ROUNDDOWN((ROW()-1)/5,0)+2),"")</f>
        <v/>
      </c>
      <c r="L47" s="63" t="str">
        <f ca="1">IF(INDIRECT("'按班级打印'!af"&amp;ROUNDDOWN((ROW()-1)/5,0)+2)&gt;0,INDIRECT("'按班级打印'!af"&amp;ROUNDDOWN((ROW()-1)/5,0)+2),"")</f>
        <v/>
      </c>
      <c r="M47" s="63">
        <f ca="1">INDIRECT("'按班级打印'!H"&amp;ROUNDDOWN((ROW()-1)/5,0)+2)</f>
        <v>528.5</v>
      </c>
    </row>
    <row r="48" customHeight="1" spans="1:13">
      <c r="A48" s="64"/>
      <c r="B48" s="64"/>
      <c r="C48" s="63" t="s">
        <v>13</v>
      </c>
      <c r="D48" s="63">
        <f ca="1">INDIRECT("'按班级打印'!M"&amp;ROUNDDOWN((ROW()-1)/5,0)+2)</f>
        <v>114.5</v>
      </c>
      <c r="E48" s="63">
        <f ca="1">INDIRECT("'按班级打印'!o"&amp;ROUNDDOWN((ROW()-1)/5,0)+2)</f>
        <v>89.5</v>
      </c>
      <c r="F48" s="63">
        <f ca="1">INDIRECT("'按班级打印'!q"&amp;ROUNDDOWN((ROW()-1)/5,0)+2)</f>
        <v>111</v>
      </c>
      <c r="G48" s="63">
        <f ca="1">IF(INDIRECT("'按班级打印'!s"&amp;ROUNDDOWN((ROW()-1)/5,0)+2)&gt;0,INDIRECT("'按班级打印'!s"&amp;ROUNDDOWN((ROW()-1)/5,0)+2),"")</f>
        <v>60</v>
      </c>
      <c r="H48" s="63">
        <f ca="1">IF(INDIRECT("'按班级打印'!x"&amp;ROUNDDOWN((ROW()-1)/5,0)+2)&gt;0,INDIRECT("'按班级打印'!x"&amp;ROUNDDOWN((ROW()-1)/5,0)+2),"")</f>
        <v>91</v>
      </c>
      <c r="I48" s="63">
        <f ca="1">IF(INDIRECT("'按班级打印'!aa"&amp;ROUNDDOWN((ROW()-1)/5,0)+2)&gt;0,INDIRECT("'按班级打印'!aa"&amp;ROUNDDOWN((ROW()-1)/5,0)+2),"")</f>
        <v>87</v>
      </c>
      <c r="J48" s="63" t="str">
        <f ca="1">IF(INDIRECT("'按班级打印'!ad"&amp;ROUNDDOWN((ROW()-1)/5,0)+2)&gt;0,INDIRECT("'按班级打印'!ad"&amp;ROUNDDOWN((ROW()-1)/5,0)+2),"")</f>
        <v/>
      </c>
      <c r="K48" s="63" t="str">
        <f ca="1">IF(INDIRECT("'按班级打印'!u"&amp;ROUNDDOWN((ROW()-1)/5,0)+2)&gt;0,INDIRECT("'按班级打印'!u"&amp;ROUNDDOWN((ROW()-1)/5,0)+2),"")</f>
        <v/>
      </c>
      <c r="L48" s="63" t="str">
        <f ca="1">IF(INDIRECT("'按班级打印'!ag"&amp;ROUNDDOWN((ROW()-1)/5,0)+2)&gt;0,INDIRECT("'按班级打印'!ag"&amp;ROUNDDOWN((ROW()-1)/5,0)+2),"")</f>
        <v/>
      </c>
      <c r="M48" s="63">
        <f ca="1">INDIRECT("'按班级打印'!I"&amp;ROUNDDOWN((ROW()-1)/5,0)+2)</f>
        <v>553</v>
      </c>
    </row>
    <row r="49" customHeight="1" spans="1:13">
      <c r="A49" s="63" t="str">
        <f ca="1">INDIRECT("'按班级打印'!E"&amp;ROUNDDOWN((ROW()-1)/5,0)+2)</f>
        <v>物理类</v>
      </c>
      <c r="B49" s="14"/>
      <c r="C49" s="63" t="s">
        <v>14</v>
      </c>
      <c r="D49" s="65">
        <f>'质量分析(总分) '!$D$55</f>
        <v>105.000612745098</v>
      </c>
      <c r="E49" s="65">
        <f>'质量分析(总分) '!$D$82</f>
        <v>91.5242034313726</v>
      </c>
      <c r="F49" s="65">
        <f>'质量分析(总分) '!$D$109</f>
        <v>108.863970588235</v>
      </c>
      <c r="G49" s="65">
        <f ca="1">IF(_xlfn.NUMBERVALUE(G47)&gt;0,'质量分析(总分) '!$D$133,"")</f>
        <v>62.6521428571429</v>
      </c>
      <c r="H49" s="65">
        <f ca="1">IF(_xlfn.NUMBERVALUE(H47)&gt;0,'质量分析(总分) '!$D$157,"")</f>
        <v>81.8686131386861</v>
      </c>
      <c r="I49" s="65">
        <f ca="1">IF(_xlfn.NUMBERVALUE(I47)&gt;0,'质量分析(总分) '!$D$180,"")</f>
        <v>83.3676470588235</v>
      </c>
      <c r="J49" s="65" t="str">
        <f ca="1">IF(_xlfn.NUMBERVALUE(J47)&gt;0,'质量分析(总分) '!$D$208,"")</f>
        <v/>
      </c>
      <c r="K49" s="65" t="str">
        <f ca="1">IF(_xlfn.NUMBERVALUE(K47)&gt;0,'质量分析(总分) '!$D$194,"")</f>
        <v/>
      </c>
      <c r="L49" s="65" t="str">
        <f ca="1">IF(_xlfn.NUMBERVALUE(L47)&gt;0,'质量分析(总分) '!$D$222,"")</f>
        <v/>
      </c>
      <c r="M49" s="65">
        <f ca="1">IF(_xlfn.NUMBERVALUE(G47)&gt;0,'质量分析(总分) '!$D$23,'质量分析(总分) '!$D$28)</f>
        <v>535.869285714286</v>
      </c>
    </row>
    <row r="51" customHeight="1" spans="1:13">
      <c r="A51" s="58" t="s">
        <v>15</v>
      </c>
      <c r="B51" s="59" t="s">
        <v>1</v>
      </c>
      <c r="C51" s="59" t="s">
        <v>2</v>
      </c>
      <c r="D51" s="60" t="s">
        <v>3</v>
      </c>
      <c r="E51" s="60" t="s">
        <v>4</v>
      </c>
      <c r="F51" s="60" t="s">
        <v>5</v>
      </c>
      <c r="G51" s="60" t="s">
        <v>6</v>
      </c>
      <c r="H51" s="60" t="s">
        <v>7</v>
      </c>
      <c r="I51" s="60" t="s">
        <v>8</v>
      </c>
      <c r="J51" s="60" t="s">
        <v>9</v>
      </c>
      <c r="K51" s="60" t="s">
        <v>10</v>
      </c>
      <c r="L51" s="61" t="s">
        <v>11</v>
      </c>
      <c r="M51" s="61" t="s">
        <v>12</v>
      </c>
    </row>
    <row r="52" customHeight="1" spans="1:13">
      <c r="A52" s="62"/>
      <c r="B52" s="63">
        <f ca="1">INDIRECT("'按班级打印'!G"&amp;ROUNDDOWN((ROW()-1)/5,0)+2)</f>
        <v>1</v>
      </c>
      <c r="C52" s="63" t="str">
        <f ca="1">INDIRECT("'按班级打印'!A"&amp;ROUNDDOWN((ROW()-1)/5,0)+2)</f>
        <v>范佳馨</v>
      </c>
      <c r="D52" s="63">
        <f ca="1">INDIRECT("'按班级打印'!M"&amp;ROUNDDOWN((ROW()-1)/5,0)+2)</f>
        <v>118.5</v>
      </c>
      <c r="E52" s="63">
        <f ca="1">INDIRECT("'按班级打印'!o"&amp;ROUNDDOWN((ROW()-1)/5,0)+2)</f>
        <v>104</v>
      </c>
      <c r="F52" s="63">
        <f ca="1">INDIRECT("'按班级打印'!q"&amp;ROUNDDOWN((ROW()-1)/5,0)+2)</f>
        <v>121</v>
      </c>
      <c r="G52" s="63">
        <f ca="1">IF(INDIRECT("'按班级打印'!s"&amp;ROUNDDOWN((ROW()-1)/5,0)+2)&gt;0,INDIRECT("'按班级打印'!s"&amp;ROUNDDOWN((ROW()-1)/5,0)+2),"")</f>
        <v>60</v>
      </c>
      <c r="H52" s="63">
        <f ca="1">IF(INDIRECT("'按班级打印'!w"&amp;ROUNDDOWN((ROW()-1)/5,0)+2)&gt;0,INDIRECT("'按班级打印'!w"&amp;ROUNDDOWN((ROW()-1)/5,0)+2),"")</f>
        <v>69.5</v>
      </c>
      <c r="I52" s="63">
        <f ca="1">IF(INDIRECT("'按班级打印'!z"&amp;ROUNDDOWN((ROW()-1)/5,0)+2)&gt;0,INDIRECT("'按班级打印'!z"&amp;ROUNDDOWN((ROW()-1)/5,0)+2),"")</f>
        <v>79.25</v>
      </c>
      <c r="J52" s="63" t="str">
        <f ca="1">IF(INDIRECT("'按班级打印'!ac"&amp;ROUNDDOWN((ROW()-1)/5,0)+2)&gt;0,INDIRECT("'按班级打印'!ac"&amp;ROUNDDOWN((ROW()-1)/5,0)+2),"")</f>
        <v/>
      </c>
      <c r="K52" s="63" t="str">
        <f ca="1">IF(INDIRECT("'按班级打印'!u"&amp;ROUNDDOWN((ROW()-1)/5,0)+2)&gt;0,INDIRECT("'按班级打印'!u"&amp;ROUNDDOWN((ROW()-1)/5,0)+2),"")</f>
        <v/>
      </c>
      <c r="L52" s="63" t="str">
        <f ca="1">IF(INDIRECT("'按班级打印'!af"&amp;ROUNDDOWN((ROW()-1)/5,0)+2)&gt;0,INDIRECT("'按班级打印'!af"&amp;ROUNDDOWN((ROW()-1)/5,0)+2),"")</f>
        <v/>
      </c>
      <c r="M52" s="63">
        <f ca="1">INDIRECT("'按班级打印'!H"&amp;ROUNDDOWN((ROW()-1)/5,0)+2)</f>
        <v>552.25</v>
      </c>
    </row>
    <row r="53" customHeight="1" spans="1:13">
      <c r="A53" s="64"/>
      <c r="B53" s="64"/>
      <c r="C53" s="63" t="s">
        <v>13</v>
      </c>
      <c r="D53" s="63">
        <f ca="1">INDIRECT("'按班级打印'!M"&amp;ROUNDDOWN((ROW()-1)/5,0)+2)</f>
        <v>118.5</v>
      </c>
      <c r="E53" s="63">
        <f ca="1">INDIRECT("'按班级打印'!o"&amp;ROUNDDOWN((ROW()-1)/5,0)+2)</f>
        <v>104</v>
      </c>
      <c r="F53" s="63">
        <f ca="1">INDIRECT("'按班级打印'!q"&amp;ROUNDDOWN((ROW()-1)/5,0)+2)</f>
        <v>121</v>
      </c>
      <c r="G53" s="63">
        <f ca="1">IF(INDIRECT("'按班级打印'!s"&amp;ROUNDDOWN((ROW()-1)/5,0)+2)&gt;0,INDIRECT("'按班级打印'!s"&amp;ROUNDDOWN((ROW()-1)/5,0)+2),"")</f>
        <v>60</v>
      </c>
      <c r="H53" s="63">
        <f ca="1">IF(INDIRECT("'按班级打印'!x"&amp;ROUNDDOWN((ROW()-1)/5,0)+2)&gt;0,INDIRECT("'按班级打印'!x"&amp;ROUNDDOWN((ROW()-1)/5,0)+2),"")</f>
        <v>89</v>
      </c>
      <c r="I53" s="63">
        <f ca="1">IF(INDIRECT("'按班级打印'!aa"&amp;ROUNDDOWN((ROW()-1)/5,0)+2)&gt;0,INDIRECT("'按班级打印'!aa"&amp;ROUNDDOWN((ROW()-1)/5,0)+2),"")</f>
        <v>88</v>
      </c>
      <c r="J53" s="63" t="str">
        <f ca="1">IF(INDIRECT("'按班级打印'!ad"&amp;ROUNDDOWN((ROW()-1)/5,0)+2)&gt;0,INDIRECT("'按班级打印'!ad"&amp;ROUNDDOWN((ROW()-1)/5,0)+2),"")</f>
        <v/>
      </c>
      <c r="K53" s="63" t="str">
        <f ca="1">IF(INDIRECT("'按班级打印'!u"&amp;ROUNDDOWN((ROW()-1)/5,0)+2)&gt;0,INDIRECT("'按班级打印'!u"&amp;ROUNDDOWN((ROW()-1)/5,0)+2),"")</f>
        <v/>
      </c>
      <c r="L53" s="63" t="str">
        <f ca="1">IF(INDIRECT("'按班级打印'!ag"&amp;ROUNDDOWN((ROW()-1)/5,0)+2)&gt;0,INDIRECT("'按班级打印'!ag"&amp;ROUNDDOWN((ROW()-1)/5,0)+2),"")</f>
        <v/>
      </c>
      <c r="M53" s="63">
        <f ca="1">INDIRECT("'按班级打印'!I"&amp;ROUNDDOWN((ROW()-1)/5,0)+2)</f>
        <v>580.5</v>
      </c>
    </row>
    <row r="54" customHeight="1" spans="1:13">
      <c r="A54" s="63" t="str">
        <f ca="1">INDIRECT("'按班级打印'!E"&amp;ROUNDDOWN((ROW()-1)/5,0)+2)</f>
        <v>物理类</v>
      </c>
      <c r="B54" s="14"/>
      <c r="C54" s="63" t="s">
        <v>14</v>
      </c>
      <c r="D54" s="65">
        <f>'质量分析(总分) '!$D$55</f>
        <v>105.000612745098</v>
      </c>
      <c r="E54" s="65">
        <f>'质量分析(总分) '!$D$82</f>
        <v>91.5242034313726</v>
      </c>
      <c r="F54" s="65">
        <f>'质量分析(总分) '!$D$109</f>
        <v>108.863970588235</v>
      </c>
      <c r="G54" s="65">
        <f ca="1">IF(_xlfn.NUMBERVALUE(G52)&gt;0,'质量分析(总分) '!$D$133,"")</f>
        <v>62.6521428571429</v>
      </c>
      <c r="H54" s="65">
        <f ca="1">IF(_xlfn.NUMBERVALUE(H52)&gt;0,'质量分析(总分) '!$D$157,"")</f>
        <v>81.8686131386861</v>
      </c>
      <c r="I54" s="65">
        <f ca="1">IF(_xlfn.NUMBERVALUE(I52)&gt;0,'质量分析(总分) '!$D$180,"")</f>
        <v>83.3676470588235</v>
      </c>
      <c r="J54" s="65" t="str">
        <f ca="1">IF(_xlfn.NUMBERVALUE(J52)&gt;0,'质量分析(总分) '!$D$208,"")</f>
        <v/>
      </c>
      <c r="K54" s="65" t="str">
        <f ca="1">IF(_xlfn.NUMBERVALUE(K52)&gt;0,'质量分析(总分) '!$D$194,"")</f>
        <v/>
      </c>
      <c r="L54" s="65" t="str">
        <f ca="1">IF(_xlfn.NUMBERVALUE(L52)&gt;0,'质量分析(总分) '!$D$222,"")</f>
        <v/>
      </c>
      <c r="M54" s="65">
        <f ca="1">IF(_xlfn.NUMBERVALUE(G52)&gt;0,'质量分析(总分) '!$D$23,'质量分析(总分) '!$D$28)</f>
        <v>535.869285714286</v>
      </c>
    </row>
    <row r="56" customHeight="1" spans="1:13">
      <c r="A56" s="58" t="s">
        <v>15</v>
      </c>
      <c r="B56" s="59" t="s">
        <v>1</v>
      </c>
      <c r="C56" s="59" t="s">
        <v>2</v>
      </c>
      <c r="D56" s="60" t="s">
        <v>3</v>
      </c>
      <c r="E56" s="60" t="s">
        <v>4</v>
      </c>
      <c r="F56" s="60" t="s">
        <v>5</v>
      </c>
      <c r="G56" s="60" t="s">
        <v>6</v>
      </c>
      <c r="H56" s="60" t="s">
        <v>7</v>
      </c>
      <c r="I56" s="60" t="s">
        <v>8</v>
      </c>
      <c r="J56" s="60" t="s">
        <v>9</v>
      </c>
      <c r="K56" s="60" t="s">
        <v>10</v>
      </c>
      <c r="L56" s="61" t="s">
        <v>11</v>
      </c>
      <c r="M56" s="61" t="s">
        <v>12</v>
      </c>
    </row>
    <row r="57" customHeight="1" spans="1:13">
      <c r="A57" s="62"/>
      <c r="B57" s="63">
        <f ca="1">INDIRECT("'按班级打印'!G"&amp;ROUNDDOWN((ROW()-1)/5,0)+2)</f>
        <v>1</v>
      </c>
      <c r="C57" s="63" t="str">
        <f ca="1">INDIRECT("'按班级打印'!A"&amp;ROUNDDOWN((ROW()-1)/5,0)+2)</f>
        <v>林铭昊</v>
      </c>
      <c r="D57" s="63">
        <f ca="1">INDIRECT("'按班级打印'!M"&amp;ROUNDDOWN((ROW()-1)/5,0)+2)</f>
        <v>93.5</v>
      </c>
      <c r="E57" s="63">
        <f ca="1">INDIRECT("'按班级打印'!o"&amp;ROUNDDOWN((ROW()-1)/5,0)+2)</f>
        <v>113.5</v>
      </c>
      <c r="F57" s="63">
        <f ca="1">INDIRECT("'按班级打印'!q"&amp;ROUNDDOWN((ROW()-1)/5,0)+2)</f>
        <v>107</v>
      </c>
      <c r="G57" s="63">
        <f ca="1">IF(INDIRECT("'按班级打印'!s"&amp;ROUNDDOWN((ROW()-1)/5,0)+2)&gt;0,INDIRECT("'按班级打印'!s"&amp;ROUNDDOWN((ROW()-1)/5,0)+2),"")</f>
        <v>81</v>
      </c>
      <c r="H57" s="63">
        <f ca="1">IF(INDIRECT("'按班级打印'!w"&amp;ROUNDDOWN((ROW()-1)/5,0)+2)&gt;0,INDIRECT("'按班级打印'!w"&amp;ROUNDDOWN((ROW()-1)/5,0)+2),"")</f>
        <v>68</v>
      </c>
      <c r="I57" s="63">
        <f ca="1">IF(INDIRECT("'按班级打印'!z"&amp;ROUNDDOWN((ROW()-1)/5,0)+2)&gt;0,INDIRECT("'按班级打印'!z"&amp;ROUNDDOWN((ROW()-1)/5,0)+2),"")</f>
        <v>79</v>
      </c>
      <c r="J57" s="63" t="str">
        <f ca="1">IF(INDIRECT("'按班级打印'!ac"&amp;ROUNDDOWN((ROW()-1)/5,0)+2)&gt;0,INDIRECT("'按班级打印'!ac"&amp;ROUNDDOWN((ROW()-1)/5,0)+2),"")</f>
        <v/>
      </c>
      <c r="K57" s="63" t="str">
        <f ca="1">IF(INDIRECT("'按班级打印'!u"&amp;ROUNDDOWN((ROW()-1)/5,0)+2)&gt;0,INDIRECT("'按班级打印'!u"&amp;ROUNDDOWN((ROW()-1)/5,0)+2),"")</f>
        <v/>
      </c>
      <c r="L57" s="63" t="str">
        <f ca="1">IF(INDIRECT("'按班级打印'!af"&amp;ROUNDDOWN((ROW()-1)/5,0)+2)&gt;0,INDIRECT("'按班级打印'!af"&amp;ROUNDDOWN((ROW()-1)/5,0)+2),"")</f>
        <v/>
      </c>
      <c r="M57" s="63">
        <f ca="1">INDIRECT("'按班级打印'!H"&amp;ROUNDDOWN((ROW()-1)/5,0)+2)</f>
        <v>542</v>
      </c>
    </row>
    <row r="58" customHeight="1" spans="1:13">
      <c r="A58" s="64"/>
      <c r="B58" s="64"/>
      <c r="C58" s="63" t="s">
        <v>13</v>
      </c>
      <c r="D58" s="63">
        <f ca="1">INDIRECT("'按班级打印'!M"&amp;ROUNDDOWN((ROW()-1)/5,0)+2)</f>
        <v>93.5</v>
      </c>
      <c r="E58" s="63">
        <f ca="1">INDIRECT("'按班级打印'!o"&amp;ROUNDDOWN((ROW()-1)/5,0)+2)</f>
        <v>113.5</v>
      </c>
      <c r="F58" s="63">
        <f ca="1">INDIRECT("'按班级打印'!q"&amp;ROUNDDOWN((ROW()-1)/5,0)+2)</f>
        <v>107</v>
      </c>
      <c r="G58" s="63">
        <f ca="1">IF(INDIRECT("'按班级打印'!s"&amp;ROUNDDOWN((ROW()-1)/5,0)+2)&gt;0,INDIRECT("'按班级打印'!s"&amp;ROUNDDOWN((ROW()-1)/5,0)+2),"")</f>
        <v>81</v>
      </c>
      <c r="H58" s="63">
        <f ca="1">IF(INDIRECT("'按班级打印'!x"&amp;ROUNDDOWN((ROW()-1)/5,0)+2)&gt;0,INDIRECT("'按班级打印'!x"&amp;ROUNDDOWN((ROW()-1)/5,0)+2),"")</f>
        <v>88</v>
      </c>
      <c r="I58" s="63">
        <f ca="1">IF(INDIRECT("'按班级打印'!aa"&amp;ROUNDDOWN((ROW()-1)/5,0)+2)&gt;0,INDIRECT("'按班级打印'!aa"&amp;ROUNDDOWN((ROW()-1)/5,0)+2),"")</f>
        <v>88</v>
      </c>
      <c r="J58" s="63" t="str">
        <f ca="1">IF(INDIRECT("'按班级打印'!ad"&amp;ROUNDDOWN((ROW()-1)/5,0)+2)&gt;0,INDIRECT("'按班级打印'!ad"&amp;ROUNDDOWN((ROW()-1)/5,0)+2),"")</f>
        <v/>
      </c>
      <c r="K58" s="63" t="str">
        <f ca="1">IF(INDIRECT("'按班级打印'!u"&amp;ROUNDDOWN((ROW()-1)/5,0)+2)&gt;0,INDIRECT("'按班级打印'!u"&amp;ROUNDDOWN((ROW()-1)/5,0)+2),"")</f>
        <v/>
      </c>
      <c r="L58" s="63" t="str">
        <f ca="1">IF(INDIRECT("'按班级打印'!ag"&amp;ROUNDDOWN((ROW()-1)/5,0)+2)&gt;0,INDIRECT("'按班级打印'!ag"&amp;ROUNDDOWN((ROW()-1)/5,0)+2),"")</f>
        <v/>
      </c>
      <c r="M58" s="63">
        <f ca="1">INDIRECT("'按班级打印'!I"&amp;ROUNDDOWN((ROW()-1)/5,0)+2)</f>
        <v>571</v>
      </c>
    </row>
    <row r="59" customHeight="1" spans="1:13">
      <c r="A59" s="63" t="str">
        <f ca="1">INDIRECT("'按班级打印'!E"&amp;ROUNDDOWN((ROW()-1)/5,0)+2)</f>
        <v>物理类</v>
      </c>
      <c r="B59" s="14"/>
      <c r="C59" s="63" t="s">
        <v>14</v>
      </c>
      <c r="D59" s="65">
        <f>'质量分析(总分) '!$D$55</f>
        <v>105.000612745098</v>
      </c>
      <c r="E59" s="65">
        <f>'质量分析(总分) '!$D$82</f>
        <v>91.5242034313726</v>
      </c>
      <c r="F59" s="65">
        <f>'质量分析(总分) '!$D$109</f>
        <v>108.863970588235</v>
      </c>
      <c r="G59" s="65">
        <f ca="1">IF(_xlfn.NUMBERVALUE(G57)&gt;0,'质量分析(总分) '!$D$133,"")</f>
        <v>62.6521428571429</v>
      </c>
      <c r="H59" s="65">
        <f ca="1">IF(_xlfn.NUMBERVALUE(H57)&gt;0,'质量分析(总分) '!$D$157,"")</f>
        <v>81.8686131386861</v>
      </c>
      <c r="I59" s="65">
        <f ca="1">IF(_xlfn.NUMBERVALUE(I57)&gt;0,'质量分析(总分) '!$D$180,"")</f>
        <v>83.3676470588235</v>
      </c>
      <c r="J59" s="65" t="str">
        <f ca="1">IF(_xlfn.NUMBERVALUE(J57)&gt;0,'质量分析(总分) '!$D$208,"")</f>
        <v/>
      </c>
      <c r="K59" s="65" t="str">
        <f ca="1">IF(_xlfn.NUMBERVALUE(K57)&gt;0,'质量分析(总分) '!$D$194,"")</f>
        <v/>
      </c>
      <c r="L59" s="65" t="str">
        <f ca="1">IF(_xlfn.NUMBERVALUE(L57)&gt;0,'质量分析(总分) '!$D$222,"")</f>
        <v/>
      </c>
      <c r="M59" s="65">
        <f ca="1">IF(_xlfn.NUMBERVALUE(G57)&gt;0,'质量分析(总分) '!$D$23,'质量分析(总分) '!$D$28)</f>
        <v>535.869285714286</v>
      </c>
    </row>
    <row r="61" customHeight="1" spans="1:13">
      <c r="A61" s="58" t="s">
        <v>15</v>
      </c>
      <c r="B61" s="59" t="s">
        <v>1</v>
      </c>
      <c r="C61" s="59" t="s">
        <v>2</v>
      </c>
      <c r="D61" s="60" t="s">
        <v>3</v>
      </c>
      <c r="E61" s="60" t="s">
        <v>4</v>
      </c>
      <c r="F61" s="60" t="s">
        <v>5</v>
      </c>
      <c r="G61" s="60" t="s">
        <v>6</v>
      </c>
      <c r="H61" s="60" t="s">
        <v>7</v>
      </c>
      <c r="I61" s="60" t="s">
        <v>8</v>
      </c>
      <c r="J61" s="60" t="s">
        <v>9</v>
      </c>
      <c r="K61" s="60" t="s">
        <v>10</v>
      </c>
      <c r="L61" s="61" t="s">
        <v>11</v>
      </c>
      <c r="M61" s="61" t="s">
        <v>12</v>
      </c>
    </row>
    <row r="62" customHeight="1" spans="1:13">
      <c r="A62" s="62"/>
      <c r="B62" s="63">
        <f ca="1">INDIRECT("'按班级打印'!G"&amp;ROUNDDOWN((ROW()-1)/5,0)+2)</f>
        <v>1</v>
      </c>
      <c r="C62" s="63" t="str">
        <f ca="1">INDIRECT("'按班级打印'!A"&amp;ROUNDDOWN((ROW()-1)/5,0)+2)</f>
        <v>林奇正</v>
      </c>
      <c r="D62" s="63">
        <f ca="1">INDIRECT("'按班级打印'!M"&amp;ROUNDDOWN((ROW()-1)/5,0)+2)</f>
        <v>107</v>
      </c>
      <c r="E62" s="63">
        <f ca="1">INDIRECT("'按班级打印'!o"&amp;ROUNDDOWN((ROW()-1)/5,0)+2)</f>
        <v>84.5</v>
      </c>
      <c r="F62" s="63">
        <f ca="1">INDIRECT("'按班级打印'!q"&amp;ROUNDDOWN((ROW()-1)/5,0)+2)</f>
        <v>110.5</v>
      </c>
      <c r="G62" s="63">
        <f ca="1">IF(INDIRECT("'按班级打印'!s"&amp;ROUNDDOWN((ROW()-1)/5,0)+2)&gt;0,INDIRECT("'按班级打印'!s"&amp;ROUNDDOWN((ROW()-1)/5,0)+2),"")</f>
        <v>56</v>
      </c>
      <c r="H62" s="63">
        <f ca="1">IF(INDIRECT("'按班级打印'!w"&amp;ROUNDDOWN((ROW()-1)/5,0)+2)&gt;0,INDIRECT("'按班级打印'!w"&amp;ROUNDDOWN((ROW()-1)/5,0)+2),"")</f>
        <v>63.5</v>
      </c>
      <c r="I62" s="63">
        <f ca="1">IF(INDIRECT("'按班级打印'!z"&amp;ROUNDDOWN((ROW()-1)/5,0)+2)&gt;0,INDIRECT("'按班级打印'!z"&amp;ROUNDDOWN((ROW()-1)/5,0)+2),"")</f>
        <v>65</v>
      </c>
      <c r="J62" s="63" t="str">
        <f ca="1">IF(INDIRECT("'按班级打印'!ac"&amp;ROUNDDOWN((ROW()-1)/5,0)+2)&gt;0,INDIRECT("'按班级打印'!ac"&amp;ROUNDDOWN((ROW()-1)/5,0)+2),"")</f>
        <v/>
      </c>
      <c r="K62" s="63" t="str">
        <f ca="1">IF(INDIRECT("'按班级打印'!u"&amp;ROUNDDOWN((ROW()-1)/5,0)+2)&gt;0,INDIRECT("'按班级打印'!u"&amp;ROUNDDOWN((ROW()-1)/5,0)+2),"")</f>
        <v/>
      </c>
      <c r="L62" s="63" t="str">
        <f ca="1">IF(INDIRECT("'按班级打印'!af"&amp;ROUNDDOWN((ROW()-1)/5,0)+2)&gt;0,INDIRECT("'按班级打印'!af"&amp;ROUNDDOWN((ROW()-1)/5,0)+2),"")</f>
        <v/>
      </c>
      <c r="M62" s="63">
        <f ca="1">INDIRECT("'按班级打印'!H"&amp;ROUNDDOWN((ROW()-1)/5,0)+2)</f>
        <v>486.5</v>
      </c>
    </row>
    <row r="63" customHeight="1" spans="1:13">
      <c r="A63" s="64"/>
      <c r="B63" s="64"/>
      <c r="C63" s="63" t="s">
        <v>13</v>
      </c>
      <c r="D63" s="63">
        <f ca="1">INDIRECT("'按班级打印'!M"&amp;ROUNDDOWN((ROW()-1)/5,0)+2)</f>
        <v>107</v>
      </c>
      <c r="E63" s="63">
        <f ca="1">INDIRECT("'按班级打印'!o"&amp;ROUNDDOWN((ROW()-1)/5,0)+2)</f>
        <v>84.5</v>
      </c>
      <c r="F63" s="63">
        <f ca="1">INDIRECT("'按班级打印'!q"&amp;ROUNDDOWN((ROW()-1)/5,0)+2)</f>
        <v>110.5</v>
      </c>
      <c r="G63" s="63">
        <f ca="1">IF(INDIRECT("'按班级打印'!s"&amp;ROUNDDOWN((ROW()-1)/5,0)+2)&gt;0,INDIRECT("'按班级打印'!s"&amp;ROUNDDOWN((ROW()-1)/5,0)+2),"")</f>
        <v>56</v>
      </c>
      <c r="H63" s="63">
        <f ca="1">IF(INDIRECT("'按班级打印'!x"&amp;ROUNDDOWN((ROW()-1)/5,0)+2)&gt;0,INDIRECT("'按班级打印'!x"&amp;ROUNDDOWN((ROW()-1)/5,0)+2),"")</f>
        <v>86</v>
      </c>
      <c r="I63" s="63">
        <f ca="1">IF(INDIRECT("'按班级打印'!aa"&amp;ROUNDDOWN((ROW()-1)/5,0)+2)&gt;0,INDIRECT("'按班级打印'!aa"&amp;ROUNDDOWN((ROW()-1)/5,0)+2),"")</f>
        <v>74</v>
      </c>
      <c r="J63" s="63" t="str">
        <f ca="1">IF(INDIRECT("'按班级打印'!ad"&amp;ROUNDDOWN((ROW()-1)/5,0)+2)&gt;0,INDIRECT("'按班级打印'!ad"&amp;ROUNDDOWN((ROW()-1)/5,0)+2),"")</f>
        <v/>
      </c>
      <c r="K63" s="63" t="str">
        <f ca="1">IF(INDIRECT("'按班级打印'!u"&amp;ROUNDDOWN((ROW()-1)/5,0)+2)&gt;0,INDIRECT("'按班级打印'!u"&amp;ROUNDDOWN((ROW()-1)/5,0)+2),"")</f>
        <v/>
      </c>
      <c r="L63" s="63" t="str">
        <f ca="1">IF(INDIRECT("'按班级打印'!ag"&amp;ROUNDDOWN((ROW()-1)/5,0)+2)&gt;0,INDIRECT("'按班级打印'!ag"&amp;ROUNDDOWN((ROW()-1)/5,0)+2),"")</f>
        <v/>
      </c>
      <c r="M63" s="63">
        <f ca="1">INDIRECT("'按班级打印'!I"&amp;ROUNDDOWN((ROW()-1)/5,0)+2)</f>
        <v>518</v>
      </c>
    </row>
    <row r="64" customHeight="1" spans="1:13">
      <c r="A64" s="63" t="str">
        <f ca="1">INDIRECT("'按班级打印'!E"&amp;ROUNDDOWN((ROW()-1)/5,0)+2)</f>
        <v>物理类</v>
      </c>
      <c r="B64" s="14"/>
      <c r="C64" s="63" t="s">
        <v>14</v>
      </c>
      <c r="D64" s="65">
        <f>'质量分析(总分) '!$D$55</f>
        <v>105.000612745098</v>
      </c>
      <c r="E64" s="65">
        <f>'质量分析(总分) '!$D$82</f>
        <v>91.5242034313726</v>
      </c>
      <c r="F64" s="65">
        <f>'质量分析(总分) '!$D$109</f>
        <v>108.863970588235</v>
      </c>
      <c r="G64" s="65">
        <f ca="1">IF(_xlfn.NUMBERVALUE(G62)&gt;0,'质量分析(总分) '!$D$133,"")</f>
        <v>62.6521428571429</v>
      </c>
      <c r="H64" s="65">
        <f ca="1">IF(_xlfn.NUMBERVALUE(H62)&gt;0,'质量分析(总分) '!$D$157,"")</f>
        <v>81.8686131386861</v>
      </c>
      <c r="I64" s="65">
        <f ca="1">IF(_xlfn.NUMBERVALUE(I62)&gt;0,'质量分析(总分) '!$D$180,"")</f>
        <v>83.3676470588235</v>
      </c>
      <c r="J64" s="65" t="str">
        <f ca="1">IF(_xlfn.NUMBERVALUE(J62)&gt;0,'质量分析(总分) '!$D$208,"")</f>
        <v/>
      </c>
      <c r="K64" s="65" t="str">
        <f ca="1">IF(_xlfn.NUMBERVALUE(K62)&gt;0,'质量分析(总分) '!$D$194,"")</f>
        <v/>
      </c>
      <c r="L64" s="65" t="str">
        <f ca="1">IF(_xlfn.NUMBERVALUE(L62)&gt;0,'质量分析(总分) '!$D$222,"")</f>
        <v/>
      </c>
      <c r="M64" s="65">
        <f ca="1">IF(_xlfn.NUMBERVALUE(G62)&gt;0,'质量分析(总分) '!$D$23,'质量分析(总分) '!$D$28)</f>
        <v>535.869285714286</v>
      </c>
    </row>
    <row r="66" customHeight="1" spans="1:13">
      <c r="A66" s="58" t="s">
        <v>15</v>
      </c>
      <c r="B66" s="59" t="s">
        <v>1</v>
      </c>
      <c r="C66" s="59" t="s">
        <v>2</v>
      </c>
      <c r="D66" s="60" t="s">
        <v>3</v>
      </c>
      <c r="E66" s="60" t="s">
        <v>4</v>
      </c>
      <c r="F66" s="60" t="s">
        <v>5</v>
      </c>
      <c r="G66" s="60" t="s">
        <v>6</v>
      </c>
      <c r="H66" s="60" t="s">
        <v>7</v>
      </c>
      <c r="I66" s="60" t="s">
        <v>8</v>
      </c>
      <c r="J66" s="60" t="s">
        <v>9</v>
      </c>
      <c r="K66" s="60" t="s">
        <v>10</v>
      </c>
      <c r="L66" s="61" t="s">
        <v>11</v>
      </c>
      <c r="M66" s="61" t="s">
        <v>12</v>
      </c>
    </row>
    <row r="67" customHeight="1" spans="1:13">
      <c r="A67" s="62"/>
      <c r="B67" s="63">
        <f ca="1">INDIRECT("'按班级打印'!G"&amp;ROUNDDOWN((ROW()-1)/5,0)+2)</f>
        <v>1</v>
      </c>
      <c r="C67" s="63" t="str">
        <f ca="1">INDIRECT("'按班级打印'!A"&amp;ROUNDDOWN((ROW()-1)/5,0)+2)</f>
        <v>王铭宇</v>
      </c>
      <c r="D67" s="63">
        <f ca="1">INDIRECT("'按班级打印'!M"&amp;ROUNDDOWN((ROW()-1)/5,0)+2)</f>
        <v>105.5</v>
      </c>
      <c r="E67" s="63">
        <f ca="1">INDIRECT("'按班级打印'!o"&amp;ROUNDDOWN((ROW()-1)/5,0)+2)</f>
        <v>108.5</v>
      </c>
      <c r="F67" s="63">
        <f ca="1">INDIRECT("'按班级打印'!q"&amp;ROUNDDOWN((ROW()-1)/5,0)+2)</f>
        <v>107.5</v>
      </c>
      <c r="G67" s="63">
        <f ca="1">IF(INDIRECT("'按班级打印'!s"&amp;ROUNDDOWN((ROW()-1)/5,0)+2)&gt;0,INDIRECT("'按班级打印'!s"&amp;ROUNDDOWN((ROW()-1)/5,0)+2),"")</f>
        <v>83</v>
      </c>
      <c r="H67" s="63">
        <f ca="1">IF(INDIRECT("'按班级打印'!w"&amp;ROUNDDOWN((ROW()-1)/5,0)+2)&gt;0,INDIRECT("'按班级打印'!w"&amp;ROUNDDOWN((ROW()-1)/5,0)+2),"")</f>
        <v>81</v>
      </c>
      <c r="I67" s="63">
        <f ca="1">IF(INDIRECT("'按班级打印'!z"&amp;ROUNDDOWN((ROW()-1)/5,0)+2)&gt;0,INDIRECT("'按班级打印'!z"&amp;ROUNDDOWN((ROW()-1)/5,0)+2),"")</f>
        <v>85.5</v>
      </c>
      <c r="J67" s="63" t="str">
        <f ca="1">IF(INDIRECT("'按班级打印'!ac"&amp;ROUNDDOWN((ROW()-1)/5,0)+2)&gt;0,INDIRECT("'按班级打印'!ac"&amp;ROUNDDOWN((ROW()-1)/5,0)+2),"")</f>
        <v/>
      </c>
      <c r="K67" s="63" t="str">
        <f ca="1">IF(INDIRECT("'按班级打印'!u"&amp;ROUNDDOWN((ROW()-1)/5,0)+2)&gt;0,INDIRECT("'按班级打印'!u"&amp;ROUNDDOWN((ROW()-1)/5,0)+2),"")</f>
        <v/>
      </c>
      <c r="L67" s="63" t="str">
        <f ca="1">IF(INDIRECT("'按班级打印'!af"&amp;ROUNDDOWN((ROW()-1)/5,0)+2)&gt;0,INDIRECT("'按班级打印'!af"&amp;ROUNDDOWN((ROW()-1)/5,0)+2),"")</f>
        <v/>
      </c>
      <c r="M67" s="63">
        <f ca="1">INDIRECT("'按班级打印'!H"&amp;ROUNDDOWN((ROW()-1)/5,0)+2)</f>
        <v>571</v>
      </c>
    </row>
    <row r="68" customHeight="1" spans="1:13">
      <c r="A68" s="64"/>
      <c r="B68" s="64"/>
      <c r="C68" s="63" t="s">
        <v>13</v>
      </c>
      <c r="D68" s="63">
        <f ca="1">INDIRECT("'按班级打印'!M"&amp;ROUNDDOWN((ROW()-1)/5,0)+2)</f>
        <v>105.5</v>
      </c>
      <c r="E68" s="63">
        <f ca="1">INDIRECT("'按班级打印'!o"&amp;ROUNDDOWN((ROW()-1)/5,0)+2)</f>
        <v>108.5</v>
      </c>
      <c r="F68" s="63">
        <f ca="1">INDIRECT("'按班级打印'!q"&amp;ROUNDDOWN((ROW()-1)/5,0)+2)</f>
        <v>107.5</v>
      </c>
      <c r="G68" s="63">
        <f ca="1">IF(INDIRECT("'按班级打印'!s"&amp;ROUNDDOWN((ROW()-1)/5,0)+2)&gt;0,INDIRECT("'按班级打印'!s"&amp;ROUNDDOWN((ROW()-1)/5,0)+2),"")</f>
        <v>83</v>
      </c>
      <c r="H68" s="63">
        <f ca="1">IF(INDIRECT("'按班级打印'!x"&amp;ROUNDDOWN((ROW()-1)/5,0)+2)&gt;0,INDIRECT("'按班级打印'!x"&amp;ROUNDDOWN((ROW()-1)/5,0)+2),"")</f>
        <v>93</v>
      </c>
      <c r="I68" s="63">
        <f ca="1">IF(INDIRECT("'按班级打印'!aa"&amp;ROUNDDOWN((ROW()-1)/5,0)+2)&gt;0,INDIRECT("'按班级打印'!aa"&amp;ROUNDDOWN((ROW()-1)/5,0)+2),"")</f>
        <v>92</v>
      </c>
      <c r="J68" s="63" t="str">
        <f ca="1">IF(INDIRECT("'按班级打印'!ad"&amp;ROUNDDOWN((ROW()-1)/5,0)+2)&gt;0,INDIRECT("'按班级打印'!ad"&amp;ROUNDDOWN((ROW()-1)/5,0)+2),"")</f>
        <v/>
      </c>
      <c r="K68" s="63" t="str">
        <f ca="1">IF(INDIRECT("'按班级打印'!u"&amp;ROUNDDOWN((ROW()-1)/5,0)+2)&gt;0,INDIRECT("'按班级打印'!u"&amp;ROUNDDOWN((ROW()-1)/5,0)+2),"")</f>
        <v/>
      </c>
      <c r="L68" s="63" t="str">
        <f ca="1">IF(INDIRECT("'按班级打印'!ag"&amp;ROUNDDOWN((ROW()-1)/5,0)+2)&gt;0,INDIRECT("'按班级打印'!ag"&amp;ROUNDDOWN((ROW()-1)/5,0)+2),"")</f>
        <v/>
      </c>
      <c r="M68" s="63">
        <f ca="1">INDIRECT("'按班级打印'!I"&amp;ROUNDDOWN((ROW()-1)/5,0)+2)</f>
        <v>589.5</v>
      </c>
    </row>
    <row r="69" customHeight="1" spans="1:13">
      <c r="A69" s="63" t="str">
        <f ca="1">INDIRECT("'按班级打印'!E"&amp;ROUNDDOWN((ROW()-1)/5,0)+2)</f>
        <v>物理类</v>
      </c>
      <c r="B69" s="14"/>
      <c r="C69" s="63" t="s">
        <v>14</v>
      </c>
      <c r="D69" s="65">
        <f>'质量分析(总分) '!$D$55</f>
        <v>105.000612745098</v>
      </c>
      <c r="E69" s="65">
        <f>'质量分析(总分) '!$D$82</f>
        <v>91.5242034313726</v>
      </c>
      <c r="F69" s="65">
        <f>'质量分析(总分) '!$D$109</f>
        <v>108.863970588235</v>
      </c>
      <c r="G69" s="65">
        <f ca="1">IF(_xlfn.NUMBERVALUE(G67)&gt;0,'质量分析(总分) '!$D$133,"")</f>
        <v>62.6521428571429</v>
      </c>
      <c r="H69" s="65">
        <f ca="1">IF(_xlfn.NUMBERVALUE(H67)&gt;0,'质量分析(总分) '!$D$157,"")</f>
        <v>81.8686131386861</v>
      </c>
      <c r="I69" s="65">
        <f ca="1">IF(_xlfn.NUMBERVALUE(I67)&gt;0,'质量分析(总分) '!$D$180,"")</f>
        <v>83.3676470588235</v>
      </c>
      <c r="J69" s="65" t="str">
        <f ca="1">IF(_xlfn.NUMBERVALUE(J67)&gt;0,'质量分析(总分) '!$D$208,"")</f>
        <v/>
      </c>
      <c r="K69" s="65" t="str">
        <f ca="1">IF(_xlfn.NUMBERVALUE(K67)&gt;0,'质量分析(总分) '!$D$194,"")</f>
        <v/>
      </c>
      <c r="L69" s="65" t="str">
        <f ca="1">IF(_xlfn.NUMBERVALUE(L67)&gt;0,'质量分析(总分) '!$D$222,"")</f>
        <v/>
      </c>
      <c r="M69" s="65">
        <f ca="1">IF(_xlfn.NUMBERVALUE(G67)&gt;0,'质量分析(总分) '!$D$23,'质量分析(总分) '!$D$28)</f>
        <v>535.869285714286</v>
      </c>
    </row>
    <row r="71" customHeight="1" spans="1:13">
      <c r="A71" s="58" t="s">
        <v>15</v>
      </c>
      <c r="B71" s="59" t="s">
        <v>1</v>
      </c>
      <c r="C71" s="59" t="s">
        <v>2</v>
      </c>
      <c r="D71" s="60" t="s">
        <v>3</v>
      </c>
      <c r="E71" s="60" t="s">
        <v>4</v>
      </c>
      <c r="F71" s="60" t="s">
        <v>5</v>
      </c>
      <c r="G71" s="60" t="s">
        <v>6</v>
      </c>
      <c r="H71" s="60" t="s">
        <v>7</v>
      </c>
      <c r="I71" s="60" t="s">
        <v>8</v>
      </c>
      <c r="J71" s="60" t="s">
        <v>9</v>
      </c>
      <c r="K71" s="60" t="s">
        <v>10</v>
      </c>
      <c r="L71" s="61" t="s">
        <v>11</v>
      </c>
      <c r="M71" s="61" t="s">
        <v>12</v>
      </c>
    </row>
    <row r="72" customHeight="1" spans="1:13">
      <c r="A72" s="62"/>
      <c r="B72" s="63">
        <f ca="1">INDIRECT("'按班级打印'!G"&amp;ROUNDDOWN((ROW()-1)/5,0)+2)</f>
        <v>1</v>
      </c>
      <c r="C72" s="63" t="str">
        <f ca="1">INDIRECT("'按班级打印'!A"&amp;ROUNDDOWN((ROW()-1)/5,0)+2)</f>
        <v>雷永宏</v>
      </c>
      <c r="D72" s="63">
        <f ca="1">INDIRECT("'按班级打印'!M"&amp;ROUNDDOWN((ROW()-1)/5,0)+2)</f>
        <v>106.5</v>
      </c>
      <c r="E72" s="63">
        <f ca="1">INDIRECT("'按班级打印'!o"&amp;ROUNDDOWN((ROW()-1)/5,0)+2)</f>
        <v>98</v>
      </c>
      <c r="F72" s="63">
        <f ca="1">INDIRECT("'按班级打印'!q"&amp;ROUNDDOWN((ROW()-1)/5,0)+2)</f>
        <v>103</v>
      </c>
      <c r="G72" s="63">
        <f ca="1">IF(INDIRECT("'按班级打印'!s"&amp;ROUNDDOWN((ROW()-1)/5,0)+2)&gt;0,INDIRECT("'按班级打印'!s"&amp;ROUNDDOWN((ROW()-1)/5,0)+2),"")</f>
        <v>61.5</v>
      </c>
      <c r="H72" s="63">
        <f ca="1">IF(INDIRECT("'按班级打印'!w"&amp;ROUNDDOWN((ROW()-1)/5,0)+2)&gt;0,INDIRECT("'按班级打印'!w"&amp;ROUNDDOWN((ROW()-1)/5,0)+2),"")</f>
        <v>69</v>
      </c>
      <c r="I72" s="63">
        <f ca="1">IF(INDIRECT("'按班级打印'!z"&amp;ROUNDDOWN((ROW()-1)/5,0)+2)&gt;0,INDIRECT("'按班级打印'!z"&amp;ROUNDDOWN((ROW()-1)/5,0)+2),"")</f>
        <v>74</v>
      </c>
      <c r="J72" s="63" t="str">
        <f ca="1">IF(INDIRECT("'按班级打印'!ac"&amp;ROUNDDOWN((ROW()-1)/5,0)+2)&gt;0,INDIRECT("'按班级打印'!ac"&amp;ROUNDDOWN((ROW()-1)/5,0)+2),"")</f>
        <v/>
      </c>
      <c r="K72" s="63" t="str">
        <f ca="1">IF(INDIRECT("'按班级打印'!u"&amp;ROUNDDOWN((ROW()-1)/5,0)+2)&gt;0,INDIRECT("'按班级打印'!u"&amp;ROUNDDOWN((ROW()-1)/5,0)+2),"")</f>
        <v/>
      </c>
      <c r="L72" s="63" t="str">
        <f ca="1">IF(INDIRECT("'按班级打印'!af"&amp;ROUNDDOWN((ROW()-1)/5,0)+2)&gt;0,INDIRECT("'按班级打印'!af"&amp;ROUNDDOWN((ROW()-1)/5,0)+2),"")</f>
        <v/>
      </c>
      <c r="M72" s="63">
        <f ca="1">INDIRECT("'按班级打印'!H"&amp;ROUNDDOWN((ROW()-1)/5,0)+2)</f>
        <v>512</v>
      </c>
    </row>
    <row r="73" customHeight="1" spans="1:13">
      <c r="A73" s="64"/>
      <c r="B73" s="64"/>
      <c r="C73" s="63" t="s">
        <v>13</v>
      </c>
      <c r="D73" s="63">
        <f ca="1">INDIRECT("'按班级打印'!M"&amp;ROUNDDOWN((ROW()-1)/5,0)+2)</f>
        <v>106.5</v>
      </c>
      <c r="E73" s="63">
        <f ca="1">INDIRECT("'按班级打印'!o"&amp;ROUNDDOWN((ROW()-1)/5,0)+2)</f>
        <v>98</v>
      </c>
      <c r="F73" s="63">
        <f ca="1">INDIRECT("'按班级打印'!q"&amp;ROUNDDOWN((ROW()-1)/5,0)+2)</f>
        <v>103</v>
      </c>
      <c r="G73" s="63">
        <f ca="1">IF(INDIRECT("'按班级打印'!s"&amp;ROUNDDOWN((ROW()-1)/5,0)+2)&gt;0,INDIRECT("'按班级打印'!s"&amp;ROUNDDOWN((ROW()-1)/5,0)+2),"")</f>
        <v>61.5</v>
      </c>
      <c r="H73" s="63">
        <f ca="1">IF(INDIRECT("'按班级打印'!x"&amp;ROUNDDOWN((ROW()-1)/5,0)+2)&gt;0,INDIRECT("'按班级打印'!x"&amp;ROUNDDOWN((ROW()-1)/5,0)+2),"")</f>
        <v>89</v>
      </c>
      <c r="I73" s="63">
        <f ca="1">IF(INDIRECT("'按班级打印'!aa"&amp;ROUNDDOWN((ROW()-1)/5,0)+2)&gt;0,INDIRECT("'按班级打印'!aa"&amp;ROUNDDOWN((ROW()-1)/5,0)+2),"")</f>
        <v>83</v>
      </c>
      <c r="J73" s="63" t="str">
        <f ca="1">IF(INDIRECT("'按班级打印'!ad"&amp;ROUNDDOWN((ROW()-1)/5,0)+2)&gt;0,INDIRECT("'按班级打印'!ad"&amp;ROUNDDOWN((ROW()-1)/5,0)+2),"")</f>
        <v/>
      </c>
      <c r="K73" s="63" t="str">
        <f ca="1">IF(INDIRECT("'按班级打印'!u"&amp;ROUNDDOWN((ROW()-1)/5,0)+2)&gt;0,INDIRECT("'按班级打印'!u"&amp;ROUNDDOWN((ROW()-1)/5,0)+2),"")</f>
        <v/>
      </c>
      <c r="L73" s="63" t="str">
        <f ca="1">IF(INDIRECT("'按班级打印'!ag"&amp;ROUNDDOWN((ROW()-1)/5,0)+2)&gt;0,INDIRECT("'按班级打印'!ag"&amp;ROUNDDOWN((ROW()-1)/5,0)+2),"")</f>
        <v/>
      </c>
      <c r="M73" s="63">
        <f ca="1">INDIRECT("'按班级打印'!I"&amp;ROUNDDOWN((ROW()-1)/5,0)+2)</f>
        <v>541</v>
      </c>
    </row>
    <row r="74" customHeight="1" spans="1:13">
      <c r="A74" s="63" t="str">
        <f ca="1">INDIRECT("'按班级打印'!E"&amp;ROUNDDOWN((ROW()-1)/5,0)+2)</f>
        <v>物理类</v>
      </c>
      <c r="B74" s="14"/>
      <c r="C74" s="63" t="s">
        <v>14</v>
      </c>
      <c r="D74" s="65">
        <f>'质量分析(总分) '!$D$55</f>
        <v>105.000612745098</v>
      </c>
      <c r="E74" s="65">
        <f>'质量分析(总分) '!$D$82</f>
        <v>91.5242034313726</v>
      </c>
      <c r="F74" s="65">
        <f>'质量分析(总分) '!$D$109</f>
        <v>108.863970588235</v>
      </c>
      <c r="G74" s="65">
        <f ca="1">IF(_xlfn.NUMBERVALUE(G72)&gt;0,'质量分析(总分) '!$D$133,"")</f>
        <v>62.6521428571429</v>
      </c>
      <c r="H74" s="65">
        <f ca="1">IF(_xlfn.NUMBERVALUE(H72)&gt;0,'质量分析(总分) '!$D$157,"")</f>
        <v>81.8686131386861</v>
      </c>
      <c r="I74" s="65">
        <f ca="1">IF(_xlfn.NUMBERVALUE(I72)&gt;0,'质量分析(总分) '!$D$180,"")</f>
        <v>83.3676470588235</v>
      </c>
      <c r="J74" s="65" t="str">
        <f ca="1">IF(_xlfn.NUMBERVALUE(J72)&gt;0,'质量分析(总分) '!$D$208,"")</f>
        <v/>
      </c>
      <c r="K74" s="65" t="str">
        <f ca="1">IF(_xlfn.NUMBERVALUE(K72)&gt;0,'质量分析(总分) '!$D$194,"")</f>
        <v/>
      </c>
      <c r="L74" s="65" t="str">
        <f ca="1">IF(_xlfn.NUMBERVALUE(L72)&gt;0,'质量分析(总分) '!$D$222,"")</f>
        <v/>
      </c>
      <c r="M74" s="65">
        <f ca="1">IF(_xlfn.NUMBERVALUE(G72)&gt;0,'质量分析(总分) '!$D$23,'质量分析(总分) '!$D$28)</f>
        <v>535.869285714286</v>
      </c>
    </row>
    <row r="76" customHeight="1" spans="1:13">
      <c r="A76" s="58" t="s">
        <v>15</v>
      </c>
      <c r="B76" s="59" t="s">
        <v>1</v>
      </c>
      <c r="C76" s="59" t="s">
        <v>2</v>
      </c>
      <c r="D76" s="60" t="s">
        <v>3</v>
      </c>
      <c r="E76" s="60" t="s">
        <v>4</v>
      </c>
      <c r="F76" s="60" t="s">
        <v>5</v>
      </c>
      <c r="G76" s="60" t="s">
        <v>6</v>
      </c>
      <c r="H76" s="60" t="s">
        <v>7</v>
      </c>
      <c r="I76" s="60" t="s">
        <v>8</v>
      </c>
      <c r="J76" s="60" t="s">
        <v>9</v>
      </c>
      <c r="K76" s="60" t="s">
        <v>10</v>
      </c>
      <c r="L76" s="61" t="s">
        <v>11</v>
      </c>
      <c r="M76" s="61" t="s">
        <v>12</v>
      </c>
    </row>
    <row r="77" customHeight="1" spans="1:13">
      <c r="A77" s="62"/>
      <c r="B77" s="63">
        <f ca="1">INDIRECT("'按班级打印'!G"&amp;ROUNDDOWN((ROW()-1)/5,0)+2)</f>
        <v>1</v>
      </c>
      <c r="C77" s="63" t="str">
        <f ca="1">INDIRECT("'按班级打印'!A"&amp;ROUNDDOWN((ROW()-1)/5,0)+2)</f>
        <v>陈宇衡</v>
      </c>
      <c r="D77" s="63">
        <f ca="1">INDIRECT("'按班级打印'!M"&amp;ROUNDDOWN((ROW()-1)/5,0)+2)</f>
        <v>103.5</v>
      </c>
      <c r="E77" s="63">
        <f ca="1">INDIRECT("'按班级打印'!o"&amp;ROUNDDOWN((ROW()-1)/5,0)+2)</f>
        <v>106</v>
      </c>
      <c r="F77" s="63">
        <f ca="1">INDIRECT("'按班级打印'!q"&amp;ROUNDDOWN((ROW()-1)/5,0)+2)</f>
        <v>103.5</v>
      </c>
      <c r="G77" s="63">
        <f ca="1">IF(INDIRECT("'按班级打印'!s"&amp;ROUNDDOWN((ROW()-1)/5,0)+2)&gt;0,INDIRECT("'按班级打印'!s"&amp;ROUNDDOWN((ROW()-1)/5,0)+2),"")</f>
        <v>58.5</v>
      </c>
      <c r="H77" s="63">
        <f ca="1">IF(INDIRECT("'按班级打印'!w"&amp;ROUNDDOWN((ROW()-1)/5,0)+2)&gt;0,INDIRECT("'按班级打印'!w"&amp;ROUNDDOWN((ROW()-1)/5,0)+2),"")</f>
        <v>47</v>
      </c>
      <c r="I77" s="63">
        <f ca="1">IF(INDIRECT("'按班级打印'!z"&amp;ROUNDDOWN((ROW()-1)/5,0)+2)&gt;0,INDIRECT("'按班级打印'!z"&amp;ROUNDDOWN((ROW()-1)/5,0)+2),"")</f>
        <v>77.5</v>
      </c>
      <c r="J77" s="63" t="str">
        <f ca="1">IF(INDIRECT("'按班级打印'!ac"&amp;ROUNDDOWN((ROW()-1)/5,0)+2)&gt;0,INDIRECT("'按班级打印'!ac"&amp;ROUNDDOWN((ROW()-1)/5,0)+2),"")</f>
        <v/>
      </c>
      <c r="K77" s="63" t="str">
        <f ca="1">IF(INDIRECT("'按班级打印'!u"&amp;ROUNDDOWN((ROW()-1)/5,0)+2)&gt;0,INDIRECT("'按班级打印'!u"&amp;ROUNDDOWN((ROW()-1)/5,0)+2),"")</f>
        <v/>
      </c>
      <c r="L77" s="63" t="str">
        <f ca="1">IF(INDIRECT("'按班级打印'!af"&amp;ROUNDDOWN((ROW()-1)/5,0)+2)&gt;0,INDIRECT("'按班级打印'!af"&amp;ROUNDDOWN((ROW()-1)/5,0)+2),"")</f>
        <v/>
      </c>
      <c r="M77" s="63">
        <f ca="1">INDIRECT("'按班级打印'!H"&amp;ROUNDDOWN((ROW()-1)/5,0)+2)</f>
        <v>496</v>
      </c>
    </row>
    <row r="78" customHeight="1" spans="1:13">
      <c r="A78" s="64"/>
      <c r="B78" s="64"/>
      <c r="C78" s="63" t="s">
        <v>13</v>
      </c>
      <c r="D78" s="63">
        <f ca="1">INDIRECT("'按班级打印'!M"&amp;ROUNDDOWN((ROW()-1)/5,0)+2)</f>
        <v>103.5</v>
      </c>
      <c r="E78" s="63">
        <f ca="1">INDIRECT("'按班级打印'!o"&amp;ROUNDDOWN((ROW()-1)/5,0)+2)</f>
        <v>106</v>
      </c>
      <c r="F78" s="63">
        <f ca="1">INDIRECT("'按班级打印'!q"&amp;ROUNDDOWN((ROW()-1)/5,0)+2)</f>
        <v>103.5</v>
      </c>
      <c r="G78" s="63">
        <f ca="1">IF(INDIRECT("'按班级打印'!s"&amp;ROUNDDOWN((ROW()-1)/5,0)+2)&gt;0,INDIRECT("'按班级打印'!s"&amp;ROUNDDOWN((ROW()-1)/5,0)+2),"")</f>
        <v>58.5</v>
      </c>
      <c r="H78" s="63">
        <f ca="1">IF(INDIRECT("'按班级打印'!x"&amp;ROUNDDOWN((ROW()-1)/5,0)+2)&gt;0,INDIRECT("'按班级打印'!x"&amp;ROUNDDOWN((ROW()-1)/5,0)+2),"")</f>
        <v>74</v>
      </c>
      <c r="I78" s="63">
        <f ca="1">IF(INDIRECT("'按班级打印'!aa"&amp;ROUNDDOWN((ROW()-1)/5,0)+2)&gt;0,INDIRECT("'按班级打印'!aa"&amp;ROUNDDOWN((ROW()-1)/5,0)+2),"")</f>
        <v>87</v>
      </c>
      <c r="J78" s="63" t="str">
        <f ca="1">IF(INDIRECT("'按班级打印'!ad"&amp;ROUNDDOWN((ROW()-1)/5,0)+2)&gt;0,INDIRECT("'按班级打印'!ad"&amp;ROUNDDOWN((ROW()-1)/5,0)+2),"")</f>
        <v/>
      </c>
      <c r="K78" s="63" t="str">
        <f ca="1">IF(INDIRECT("'按班级打印'!u"&amp;ROUNDDOWN((ROW()-1)/5,0)+2)&gt;0,INDIRECT("'按班级打印'!u"&amp;ROUNDDOWN((ROW()-1)/5,0)+2),"")</f>
        <v/>
      </c>
      <c r="L78" s="63" t="str">
        <f ca="1">IF(INDIRECT("'按班级打印'!ag"&amp;ROUNDDOWN((ROW()-1)/5,0)+2)&gt;0,INDIRECT("'按班级打印'!ag"&amp;ROUNDDOWN((ROW()-1)/5,0)+2),"")</f>
        <v/>
      </c>
      <c r="M78" s="63">
        <f ca="1">INDIRECT("'按班级打印'!I"&amp;ROUNDDOWN((ROW()-1)/5,0)+2)</f>
        <v>532.5</v>
      </c>
    </row>
    <row r="79" customHeight="1" spans="1:13">
      <c r="A79" s="63" t="str">
        <f ca="1">INDIRECT("'按班级打印'!E"&amp;ROUNDDOWN((ROW()-1)/5,0)+2)</f>
        <v>物理类</v>
      </c>
      <c r="B79" s="14"/>
      <c r="C79" s="63" t="s">
        <v>14</v>
      </c>
      <c r="D79" s="65">
        <f>'质量分析(总分) '!$D$55</f>
        <v>105.000612745098</v>
      </c>
      <c r="E79" s="65">
        <f>'质量分析(总分) '!$D$82</f>
        <v>91.5242034313726</v>
      </c>
      <c r="F79" s="65">
        <f>'质量分析(总分) '!$D$109</f>
        <v>108.863970588235</v>
      </c>
      <c r="G79" s="65">
        <f ca="1">IF(_xlfn.NUMBERVALUE(G77)&gt;0,'质量分析(总分) '!$D$133,"")</f>
        <v>62.6521428571429</v>
      </c>
      <c r="H79" s="65">
        <f ca="1">IF(_xlfn.NUMBERVALUE(H77)&gt;0,'质量分析(总分) '!$D$157,"")</f>
        <v>81.8686131386861</v>
      </c>
      <c r="I79" s="65">
        <f ca="1">IF(_xlfn.NUMBERVALUE(I77)&gt;0,'质量分析(总分) '!$D$180,"")</f>
        <v>83.3676470588235</v>
      </c>
      <c r="J79" s="65" t="str">
        <f ca="1">IF(_xlfn.NUMBERVALUE(J77)&gt;0,'质量分析(总分) '!$D$208,"")</f>
        <v/>
      </c>
      <c r="K79" s="65" t="str">
        <f ca="1">IF(_xlfn.NUMBERVALUE(K77)&gt;0,'质量分析(总分) '!$D$194,"")</f>
        <v/>
      </c>
      <c r="L79" s="65" t="str">
        <f ca="1">IF(_xlfn.NUMBERVALUE(L77)&gt;0,'质量分析(总分) '!$D$222,"")</f>
        <v/>
      </c>
      <c r="M79" s="65">
        <f ca="1">IF(_xlfn.NUMBERVALUE(G77)&gt;0,'质量分析(总分) '!$D$23,'质量分析(总分) '!$D$28)</f>
        <v>535.869285714286</v>
      </c>
    </row>
    <row r="81" customHeight="1" spans="1:13">
      <c r="A81" s="58" t="s">
        <v>15</v>
      </c>
      <c r="B81" s="59" t="s">
        <v>1</v>
      </c>
      <c r="C81" s="59" t="s">
        <v>2</v>
      </c>
      <c r="D81" s="60" t="s">
        <v>3</v>
      </c>
      <c r="E81" s="60" t="s">
        <v>4</v>
      </c>
      <c r="F81" s="60" t="s">
        <v>5</v>
      </c>
      <c r="G81" s="60" t="s">
        <v>6</v>
      </c>
      <c r="H81" s="60" t="s">
        <v>7</v>
      </c>
      <c r="I81" s="60" t="s">
        <v>8</v>
      </c>
      <c r="J81" s="60" t="s">
        <v>9</v>
      </c>
      <c r="K81" s="60" t="s">
        <v>10</v>
      </c>
      <c r="L81" s="61" t="s">
        <v>11</v>
      </c>
      <c r="M81" s="61" t="s">
        <v>12</v>
      </c>
    </row>
    <row r="82" customHeight="1" spans="1:13">
      <c r="A82" s="62"/>
      <c r="B82" s="63">
        <f ca="1">INDIRECT("'按班级打印'!G"&amp;ROUNDDOWN((ROW()-1)/5,0)+2)</f>
        <v>1</v>
      </c>
      <c r="C82" s="63" t="str">
        <f ca="1">INDIRECT("'按班级打印'!A"&amp;ROUNDDOWN((ROW()-1)/5,0)+2)</f>
        <v>陈勃丞</v>
      </c>
      <c r="D82" s="63">
        <f ca="1">INDIRECT("'按班级打印'!M"&amp;ROUNDDOWN((ROW()-1)/5,0)+2)</f>
        <v>96.5</v>
      </c>
      <c r="E82" s="63">
        <f ca="1">INDIRECT("'按班级打印'!o"&amp;ROUNDDOWN((ROW()-1)/5,0)+2)</f>
        <v>92.5</v>
      </c>
      <c r="F82" s="63">
        <f ca="1">INDIRECT("'按班级打印'!q"&amp;ROUNDDOWN((ROW()-1)/5,0)+2)</f>
        <v>105</v>
      </c>
      <c r="G82" s="63">
        <f ca="1">IF(INDIRECT("'按班级打印'!s"&amp;ROUNDDOWN((ROW()-1)/5,0)+2)&gt;0,INDIRECT("'按班级打印'!s"&amp;ROUNDDOWN((ROW()-1)/5,0)+2),"")</f>
        <v>57</v>
      </c>
      <c r="H82" s="63">
        <f ca="1">IF(INDIRECT("'按班级打印'!w"&amp;ROUNDDOWN((ROW()-1)/5,0)+2)&gt;0,INDIRECT("'按班级打印'!w"&amp;ROUNDDOWN((ROW()-1)/5,0)+2),"")</f>
        <v>45</v>
      </c>
      <c r="I82" s="63">
        <f ca="1">IF(INDIRECT("'按班级打印'!z"&amp;ROUNDDOWN((ROW()-1)/5,0)+2)&gt;0,INDIRECT("'按班级打印'!z"&amp;ROUNDDOWN((ROW()-1)/5,0)+2),"")</f>
        <v>61.5</v>
      </c>
      <c r="J82" s="63" t="str">
        <f ca="1">IF(INDIRECT("'按班级打印'!ac"&amp;ROUNDDOWN((ROW()-1)/5,0)+2)&gt;0,INDIRECT("'按班级打印'!ac"&amp;ROUNDDOWN((ROW()-1)/5,0)+2),"")</f>
        <v/>
      </c>
      <c r="K82" s="63" t="str">
        <f ca="1">IF(INDIRECT("'按班级打印'!u"&amp;ROUNDDOWN((ROW()-1)/5,0)+2)&gt;0,INDIRECT("'按班级打印'!u"&amp;ROUNDDOWN((ROW()-1)/5,0)+2),"")</f>
        <v/>
      </c>
      <c r="L82" s="63" t="str">
        <f ca="1">IF(INDIRECT("'按班级打印'!af"&amp;ROUNDDOWN((ROW()-1)/5,0)+2)&gt;0,INDIRECT("'按班级打印'!af"&amp;ROUNDDOWN((ROW()-1)/5,0)+2),"")</f>
        <v/>
      </c>
      <c r="M82" s="63">
        <f ca="1">INDIRECT("'按班级打印'!H"&amp;ROUNDDOWN((ROW()-1)/5,0)+2)</f>
        <v>457.5</v>
      </c>
    </row>
    <row r="83" customHeight="1" spans="1:13">
      <c r="A83" s="64"/>
      <c r="B83" s="64"/>
      <c r="C83" s="63" t="s">
        <v>13</v>
      </c>
      <c r="D83" s="63">
        <f ca="1">INDIRECT("'按班级打印'!M"&amp;ROUNDDOWN((ROW()-1)/5,0)+2)</f>
        <v>96.5</v>
      </c>
      <c r="E83" s="63">
        <f ca="1">INDIRECT("'按班级打印'!o"&amp;ROUNDDOWN((ROW()-1)/5,0)+2)</f>
        <v>92.5</v>
      </c>
      <c r="F83" s="63">
        <f ca="1">INDIRECT("'按班级打印'!q"&amp;ROUNDDOWN((ROW()-1)/5,0)+2)</f>
        <v>105</v>
      </c>
      <c r="G83" s="63">
        <f ca="1">IF(INDIRECT("'按班级打印'!s"&amp;ROUNDDOWN((ROW()-1)/5,0)+2)&gt;0,INDIRECT("'按班级打印'!s"&amp;ROUNDDOWN((ROW()-1)/5,0)+2),"")</f>
        <v>57</v>
      </c>
      <c r="H83" s="63">
        <f ca="1">IF(INDIRECT("'按班级打印'!x"&amp;ROUNDDOWN((ROW()-1)/5,0)+2)&gt;0,INDIRECT("'按班级打印'!x"&amp;ROUNDDOWN((ROW()-1)/5,0)+2),"")</f>
        <v>72</v>
      </c>
      <c r="I83" s="63">
        <f ca="1">IF(INDIRECT("'按班级打印'!aa"&amp;ROUNDDOWN((ROW()-1)/5,0)+2)&gt;0,INDIRECT("'按班级打印'!aa"&amp;ROUNDDOWN((ROW()-1)/5,0)+2),"")</f>
        <v>71</v>
      </c>
      <c r="J83" s="63" t="str">
        <f ca="1">IF(INDIRECT("'按班级打印'!ad"&amp;ROUNDDOWN((ROW()-1)/5,0)+2)&gt;0,INDIRECT("'按班级打印'!ad"&amp;ROUNDDOWN((ROW()-1)/5,0)+2),"")</f>
        <v/>
      </c>
      <c r="K83" s="63" t="str">
        <f ca="1">IF(INDIRECT("'按班级打印'!u"&amp;ROUNDDOWN((ROW()-1)/5,0)+2)&gt;0,INDIRECT("'按班级打印'!u"&amp;ROUNDDOWN((ROW()-1)/5,0)+2),"")</f>
        <v/>
      </c>
      <c r="L83" s="63" t="str">
        <f ca="1">IF(INDIRECT("'按班级打印'!ag"&amp;ROUNDDOWN((ROW()-1)/5,0)+2)&gt;0,INDIRECT("'按班级打印'!ag"&amp;ROUNDDOWN((ROW()-1)/5,0)+2),"")</f>
        <v/>
      </c>
      <c r="M83" s="63">
        <f ca="1">INDIRECT("'按班级打印'!I"&amp;ROUNDDOWN((ROW()-1)/5,0)+2)</f>
        <v>494</v>
      </c>
    </row>
    <row r="84" customHeight="1" spans="1:13">
      <c r="A84" s="63" t="str">
        <f ca="1">INDIRECT("'按班级打印'!E"&amp;ROUNDDOWN((ROW()-1)/5,0)+2)</f>
        <v>物理类</v>
      </c>
      <c r="B84" s="14"/>
      <c r="C84" s="63" t="s">
        <v>14</v>
      </c>
      <c r="D84" s="65">
        <f>'质量分析(总分) '!$D$55</f>
        <v>105.000612745098</v>
      </c>
      <c r="E84" s="65">
        <f>'质量分析(总分) '!$D$82</f>
        <v>91.5242034313726</v>
      </c>
      <c r="F84" s="65">
        <f>'质量分析(总分) '!$D$109</f>
        <v>108.863970588235</v>
      </c>
      <c r="G84" s="65">
        <f ca="1">IF(_xlfn.NUMBERVALUE(G82)&gt;0,'质量分析(总分) '!$D$133,"")</f>
        <v>62.6521428571429</v>
      </c>
      <c r="H84" s="65">
        <f ca="1">IF(_xlfn.NUMBERVALUE(H82)&gt;0,'质量分析(总分) '!$D$157,"")</f>
        <v>81.8686131386861</v>
      </c>
      <c r="I84" s="65">
        <f ca="1">IF(_xlfn.NUMBERVALUE(I82)&gt;0,'质量分析(总分) '!$D$180,"")</f>
        <v>83.3676470588235</v>
      </c>
      <c r="J84" s="65" t="str">
        <f ca="1">IF(_xlfn.NUMBERVALUE(J82)&gt;0,'质量分析(总分) '!$D$208,"")</f>
        <v/>
      </c>
      <c r="K84" s="65" t="str">
        <f ca="1">IF(_xlfn.NUMBERVALUE(K82)&gt;0,'质量分析(总分) '!$D$194,"")</f>
        <v/>
      </c>
      <c r="L84" s="65" t="str">
        <f ca="1">IF(_xlfn.NUMBERVALUE(L82)&gt;0,'质量分析(总分) '!$D$222,"")</f>
        <v/>
      </c>
      <c r="M84" s="65">
        <f ca="1">IF(_xlfn.NUMBERVALUE(G82)&gt;0,'质量分析(总分) '!$D$23,'质量分析(总分) '!$D$28)</f>
        <v>535.869285714286</v>
      </c>
    </row>
    <row r="86" customHeight="1" spans="1:13">
      <c r="A86" s="58" t="s">
        <v>15</v>
      </c>
      <c r="B86" s="59" t="s">
        <v>1</v>
      </c>
      <c r="C86" s="59" t="s">
        <v>2</v>
      </c>
      <c r="D86" s="60" t="s">
        <v>3</v>
      </c>
      <c r="E86" s="60" t="s">
        <v>4</v>
      </c>
      <c r="F86" s="60" t="s">
        <v>5</v>
      </c>
      <c r="G86" s="60" t="s">
        <v>6</v>
      </c>
      <c r="H86" s="60" t="s">
        <v>7</v>
      </c>
      <c r="I86" s="60" t="s">
        <v>8</v>
      </c>
      <c r="J86" s="60" t="s">
        <v>9</v>
      </c>
      <c r="K86" s="60" t="s">
        <v>10</v>
      </c>
      <c r="L86" s="61" t="s">
        <v>11</v>
      </c>
      <c r="M86" s="61" t="s">
        <v>12</v>
      </c>
    </row>
    <row r="87" customHeight="1" spans="1:13">
      <c r="A87" s="62"/>
      <c r="B87" s="63">
        <f ca="1">INDIRECT("'按班级打印'!G"&amp;ROUNDDOWN((ROW()-1)/5,0)+2)</f>
        <v>1</v>
      </c>
      <c r="C87" s="63" t="str">
        <f ca="1">INDIRECT("'按班级打印'!A"&amp;ROUNDDOWN((ROW()-1)/5,0)+2)</f>
        <v>杨炳华</v>
      </c>
      <c r="D87" s="63">
        <f ca="1">INDIRECT("'按班级打印'!M"&amp;ROUNDDOWN((ROW()-1)/5,0)+2)</f>
        <v>115</v>
      </c>
      <c r="E87" s="63">
        <f ca="1">INDIRECT("'按班级打印'!o"&amp;ROUNDDOWN((ROW()-1)/5,0)+2)</f>
        <v>97.5</v>
      </c>
      <c r="F87" s="63">
        <f ca="1">INDIRECT("'按班级打印'!q"&amp;ROUNDDOWN((ROW()-1)/5,0)+2)</f>
        <v>111</v>
      </c>
      <c r="G87" s="63">
        <f ca="1">IF(INDIRECT("'按班级打印'!s"&amp;ROUNDDOWN((ROW()-1)/5,0)+2)&gt;0,INDIRECT("'按班级打印'!s"&amp;ROUNDDOWN((ROW()-1)/5,0)+2),"")</f>
        <v>59</v>
      </c>
      <c r="H87" s="63">
        <f ca="1">IF(INDIRECT("'按班级打印'!w"&amp;ROUNDDOWN((ROW()-1)/5,0)+2)&gt;0,INDIRECT("'按班级打印'!w"&amp;ROUNDDOWN((ROW()-1)/5,0)+2),"")</f>
        <v>76</v>
      </c>
      <c r="I87" s="63">
        <f ca="1">IF(INDIRECT("'按班级打印'!z"&amp;ROUNDDOWN((ROW()-1)/5,0)+2)&gt;0,INDIRECT("'按班级打印'!z"&amp;ROUNDDOWN((ROW()-1)/5,0)+2),"")</f>
        <v>79.5</v>
      </c>
      <c r="J87" s="63" t="str">
        <f ca="1">IF(INDIRECT("'按班级打印'!ac"&amp;ROUNDDOWN((ROW()-1)/5,0)+2)&gt;0,INDIRECT("'按班级打印'!ac"&amp;ROUNDDOWN((ROW()-1)/5,0)+2),"")</f>
        <v/>
      </c>
      <c r="K87" s="63" t="str">
        <f ca="1">IF(INDIRECT("'按班级打印'!u"&amp;ROUNDDOWN((ROW()-1)/5,0)+2)&gt;0,INDIRECT("'按班级打印'!u"&amp;ROUNDDOWN((ROW()-1)/5,0)+2),"")</f>
        <v/>
      </c>
      <c r="L87" s="63" t="str">
        <f ca="1">IF(INDIRECT("'按班级打印'!af"&amp;ROUNDDOWN((ROW()-1)/5,0)+2)&gt;0,INDIRECT("'按班级打印'!af"&amp;ROUNDDOWN((ROW()-1)/5,0)+2),"")</f>
        <v/>
      </c>
      <c r="M87" s="63">
        <f ca="1">INDIRECT("'按班级打印'!H"&amp;ROUNDDOWN((ROW()-1)/5,0)+2)</f>
        <v>538</v>
      </c>
    </row>
    <row r="88" customHeight="1" spans="1:13">
      <c r="A88" s="64"/>
      <c r="B88" s="64"/>
      <c r="C88" s="63" t="s">
        <v>13</v>
      </c>
      <c r="D88" s="63">
        <f ca="1">INDIRECT("'按班级打印'!M"&amp;ROUNDDOWN((ROW()-1)/5,0)+2)</f>
        <v>115</v>
      </c>
      <c r="E88" s="63">
        <f ca="1">INDIRECT("'按班级打印'!o"&amp;ROUNDDOWN((ROW()-1)/5,0)+2)</f>
        <v>97.5</v>
      </c>
      <c r="F88" s="63">
        <f ca="1">INDIRECT("'按班级打印'!q"&amp;ROUNDDOWN((ROW()-1)/5,0)+2)</f>
        <v>111</v>
      </c>
      <c r="G88" s="63">
        <f ca="1">IF(INDIRECT("'按班级打印'!s"&amp;ROUNDDOWN((ROW()-1)/5,0)+2)&gt;0,INDIRECT("'按班级打印'!s"&amp;ROUNDDOWN((ROW()-1)/5,0)+2),"")</f>
        <v>59</v>
      </c>
      <c r="H88" s="63">
        <f ca="1">IF(INDIRECT("'按班级打印'!x"&amp;ROUNDDOWN((ROW()-1)/5,0)+2)&gt;0,INDIRECT("'按班级打印'!x"&amp;ROUNDDOWN((ROW()-1)/5,0)+2),"")</f>
        <v>91</v>
      </c>
      <c r="I88" s="63">
        <f ca="1">IF(INDIRECT("'按班级打印'!aa"&amp;ROUNDDOWN((ROW()-1)/5,0)+2)&gt;0,INDIRECT("'按班级打印'!aa"&amp;ROUNDDOWN((ROW()-1)/5,0)+2),"")</f>
        <v>88</v>
      </c>
      <c r="J88" s="63" t="str">
        <f ca="1">IF(INDIRECT("'按班级打印'!ad"&amp;ROUNDDOWN((ROW()-1)/5,0)+2)&gt;0,INDIRECT("'按班级打印'!ad"&amp;ROUNDDOWN((ROW()-1)/5,0)+2),"")</f>
        <v/>
      </c>
      <c r="K88" s="63" t="str">
        <f ca="1">IF(INDIRECT("'按班级打印'!u"&amp;ROUNDDOWN((ROW()-1)/5,0)+2)&gt;0,INDIRECT("'按班级打印'!u"&amp;ROUNDDOWN((ROW()-1)/5,0)+2),"")</f>
        <v/>
      </c>
      <c r="L88" s="63" t="str">
        <f ca="1">IF(INDIRECT("'按班级打印'!ag"&amp;ROUNDDOWN((ROW()-1)/5,0)+2)&gt;0,INDIRECT("'按班级打印'!ag"&amp;ROUNDDOWN((ROW()-1)/5,0)+2),"")</f>
        <v/>
      </c>
      <c r="M88" s="63">
        <f ca="1">INDIRECT("'按班级打印'!I"&amp;ROUNDDOWN((ROW()-1)/5,0)+2)</f>
        <v>561.5</v>
      </c>
    </row>
    <row r="89" customHeight="1" spans="1:13">
      <c r="A89" s="63" t="str">
        <f ca="1">INDIRECT("'按班级打印'!E"&amp;ROUNDDOWN((ROW()-1)/5,0)+2)</f>
        <v>物理类</v>
      </c>
      <c r="B89" s="14"/>
      <c r="C89" s="63" t="s">
        <v>14</v>
      </c>
      <c r="D89" s="65">
        <f>'质量分析(总分) '!$D$55</f>
        <v>105.000612745098</v>
      </c>
      <c r="E89" s="65">
        <f>'质量分析(总分) '!$D$82</f>
        <v>91.5242034313726</v>
      </c>
      <c r="F89" s="65">
        <f>'质量分析(总分) '!$D$109</f>
        <v>108.863970588235</v>
      </c>
      <c r="G89" s="65">
        <f ca="1">IF(_xlfn.NUMBERVALUE(G87)&gt;0,'质量分析(总分) '!$D$133,"")</f>
        <v>62.6521428571429</v>
      </c>
      <c r="H89" s="65">
        <f ca="1">IF(_xlfn.NUMBERVALUE(H87)&gt;0,'质量分析(总分) '!$D$157,"")</f>
        <v>81.8686131386861</v>
      </c>
      <c r="I89" s="65">
        <f ca="1">IF(_xlfn.NUMBERVALUE(I87)&gt;0,'质量分析(总分) '!$D$180,"")</f>
        <v>83.3676470588235</v>
      </c>
      <c r="J89" s="65" t="str">
        <f ca="1">IF(_xlfn.NUMBERVALUE(J87)&gt;0,'质量分析(总分) '!$D$208,"")</f>
        <v/>
      </c>
      <c r="K89" s="65" t="str">
        <f ca="1">IF(_xlfn.NUMBERVALUE(K87)&gt;0,'质量分析(总分) '!$D$194,"")</f>
        <v/>
      </c>
      <c r="L89" s="65" t="str">
        <f ca="1">IF(_xlfn.NUMBERVALUE(L87)&gt;0,'质量分析(总分) '!$D$222,"")</f>
        <v/>
      </c>
      <c r="M89" s="65">
        <f ca="1">IF(_xlfn.NUMBERVALUE(G87)&gt;0,'质量分析(总分) '!$D$23,'质量分析(总分) '!$D$28)</f>
        <v>535.869285714286</v>
      </c>
    </row>
    <row r="91" customHeight="1" spans="1:13">
      <c r="A91" s="58" t="s">
        <v>15</v>
      </c>
      <c r="B91" s="59" t="s">
        <v>1</v>
      </c>
      <c r="C91" s="59" t="s">
        <v>2</v>
      </c>
      <c r="D91" s="60" t="s">
        <v>3</v>
      </c>
      <c r="E91" s="60" t="s">
        <v>4</v>
      </c>
      <c r="F91" s="60" t="s">
        <v>5</v>
      </c>
      <c r="G91" s="60" t="s">
        <v>6</v>
      </c>
      <c r="H91" s="60" t="s">
        <v>7</v>
      </c>
      <c r="I91" s="60" t="s">
        <v>8</v>
      </c>
      <c r="J91" s="60" t="s">
        <v>9</v>
      </c>
      <c r="K91" s="60" t="s">
        <v>10</v>
      </c>
      <c r="L91" s="61" t="s">
        <v>11</v>
      </c>
      <c r="M91" s="61" t="s">
        <v>12</v>
      </c>
    </row>
    <row r="92" customHeight="1" spans="1:13">
      <c r="A92" s="62"/>
      <c r="B92" s="63">
        <f ca="1">INDIRECT("'按班级打印'!G"&amp;ROUNDDOWN((ROW()-1)/5,0)+2)</f>
        <v>1</v>
      </c>
      <c r="C92" s="63" t="str">
        <f ca="1">INDIRECT("'按班级打印'!A"&amp;ROUNDDOWN((ROW()-1)/5,0)+2)</f>
        <v>薛智豪</v>
      </c>
      <c r="D92" s="63">
        <f ca="1">INDIRECT("'按班级打印'!M"&amp;ROUNDDOWN((ROW()-1)/5,0)+2)</f>
        <v>107</v>
      </c>
      <c r="E92" s="63">
        <f ca="1">INDIRECT("'按班级打印'!o"&amp;ROUNDDOWN((ROW()-1)/5,0)+2)</f>
        <v>102.5</v>
      </c>
      <c r="F92" s="63">
        <f ca="1">INDIRECT("'按班级打印'!q"&amp;ROUNDDOWN((ROW()-1)/5,0)+2)</f>
        <v>121.5</v>
      </c>
      <c r="G92" s="63">
        <f ca="1">IF(INDIRECT("'按班级打印'!s"&amp;ROUNDDOWN((ROW()-1)/5,0)+2)&gt;0,INDIRECT("'按班级打印'!s"&amp;ROUNDDOWN((ROW()-1)/5,0)+2),"")</f>
        <v>68.5</v>
      </c>
      <c r="H92" s="63">
        <f ca="1">IF(INDIRECT("'按班级打印'!w"&amp;ROUNDDOWN((ROW()-1)/5,0)+2)&gt;0,INDIRECT("'按班级打印'!w"&amp;ROUNDDOWN((ROW()-1)/5,0)+2),"")</f>
        <v>66.5</v>
      </c>
      <c r="I92" s="63">
        <f ca="1">IF(INDIRECT("'按班级打印'!z"&amp;ROUNDDOWN((ROW()-1)/5,0)+2)&gt;0,INDIRECT("'按班级打印'!z"&amp;ROUNDDOWN((ROW()-1)/5,0)+2),"")</f>
        <v>63</v>
      </c>
      <c r="J92" s="63" t="str">
        <f ca="1">IF(INDIRECT("'按班级打印'!ac"&amp;ROUNDDOWN((ROW()-1)/5,0)+2)&gt;0,INDIRECT("'按班级打印'!ac"&amp;ROUNDDOWN((ROW()-1)/5,0)+2),"")</f>
        <v/>
      </c>
      <c r="K92" s="63" t="str">
        <f ca="1">IF(INDIRECT("'按班级打印'!u"&amp;ROUNDDOWN((ROW()-1)/5,0)+2)&gt;0,INDIRECT("'按班级打印'!u"&amp;ROUNDDOWN((ROW()-1)/5,0)+2),"")</f>
        <v/>
      </c>
      <c r="L92" s="63" t="str">
        <f ca="1">IF(INDIRECT("'按班级打印'!af"&amp;ROUNDDOWN((ROW()-1)/5,0)+2)&gt;0,INDIRECT("'按班级打印'!af"&amp;ROUNDDOWN((ROW()-1)/5,0)+2),"")</f>
        <v/>
      </c>
      <c r="M92" s="63">
        <f ca="1">INDIRECT("'按班级打印'!H"&amp;ROUNDDOWN((ROW()-1)/5,0)+2)</f>
        <v>529</v>
      </c>
    </row>
    <row r="93" customHeight="1" spans="1:13">
      <c r="A93" s="64"/>
      <c r="B93" s="64"/>
      <c r="C93" s="63" t="s">
        <v>13</v>
      </c>
      <c r="D93" s="63">
        <f ca="1">INDIRECT("'按班级打印'!M"&amp;ROUNDDOWN((ROW()-1)/5,0)+2)</f>
        <v>107</v>
      </c>
      <c r="E93" s="63">
        <f ca="1">INDIRECT("'按班级打印'!o"&amp;ROUNDDOWN((ROW()-1)/5,0)+2)</f>
        <v>102.5</v>
      </c>
      <c r="F93" s="63">
        <f ca="1">INDIRECT("'按班级打印'!q"&amp;ROUNDDOWN((ROW()-1)/5,0)+2)</f>
        <v>121.5</v>
      </c>
      <c r="G93" s="63">
        <f ca="1">IF(INDIRECT("'按班级打印'!s"&amp;ROUNDDOWN((ROW()-1)/5,0)+2)&gt;0,INDIRECT("'按班级打印'!s"&amp;ROUNDDOWN((ROW()-1)/5,0)+2),"")</f>
        <v>68.5</v>
      </c>
      <c r="H93" s="63">
        <f ca="1">IF(INDIRECT("'按班级打印'!x"&amp;ROUNDDOWN((ROW()-1)/5,0)+2)&gt;0,INDIRECT("'按班级打印'!x"&amp;ROUNDDOWN((ROW()-1)/5,0)+2),"")</f>
        <v>88</v>
      </c>
      <c r="I93" s="63">
        <f ca="1">IF(INDIRECT("'按班级打印'!aa"&amp;ROUNDDOWN((ROW()-1)/5,0)+2)&gt;0,INDIRECT("'按班级打印'!aa"&amp;ROUNDDOWN((ROW()-1)/5,0)+2),"")</f>
        <v>72</v>
      </c>
      <c r="J93" s="63" t="str">
        <f ca="1">IF(INDIRECT("'按班级打印'!ad"&amp;ROUNDDOWN((ROW()-1)/5,0)+2)&gt;0,INDIRECT("'按班级打印'!ad"&amp;ROUNDDOWN((ROW()-1)/5,0)+2),"")</f>
        <v/>
      </c>
      <c r="K93" s="63" t="str">
        <f ca="1">IF(INDIRECT("'按班级打印'!u"&amp;ROUNDDOWN((ROW()-1)/5,0)+2)&gt;0,INDIRECT("'按班级打印'!u"&amp;ROUNDDOWN((ROW()-1)/5,0)+2),"")</f>
        <v/>
      </c>
      <c r="L93" s="63" t="str">
        <f ca="1">IF(INDIRECT("'按班级打印'!ag"&amp;ROUNDDOWN((ROW()-1)/5,0)+2)&gt;0,INDIRECT("'按班级打印'!ag"&amp;ROUNDDOWN((ROW()-1)/5,0)+2),"")</f>
        <v/>
      </c>
      <c r="M93" s="63">
        <f ca="1">INDIRECT("'按班级打印'!I"&amp;ROUNDDOWN((ROW()-1)/5,0)+2)</f>
        <v>559.5</v>
      </c>
    </row>
    <row r="94" customHeight="1" spans="1:13">
      <c r="A94" s="63" t="str">
        <f ca="1">INDIRECT("'按班级打印'!E"&amp;ROUNDDOWN((ROW()-1)/5,0)+2)</f>
        <v>物理类</v>
      </c>
      <c r="B94" s="14"/>
      <c r="C94" s="63" t="s">
        <v>14</v>
      </c>
      <c r="D94" s="65">
        <f>'质量分析(总分) '!$D$55</f>
        <v>105.000612745098</v>
      </c>
      <c r="E94" s="65">
        <f>'质量分析(总分) '!$D$82</f>
        <v>91.5242034313726</v>
      </c>
      <c r="F94" s="65">
        <f>'质量分析(总分) '!$D$109</f>
        <v>108.863970588235</v>
      </c>
      <c r="G94" s="65">
        <f ca="1">IF(_xlfn.NUMBERVALUE(G92)&gt;0,'质量分析(总分) '!$D$133,"")</f>
        <v>62.6521428571429</v>
      </c>
      <c r="H94" s="65">
        <f ca="1">IF(_xlfn.NUMBERVALUE(H92)&gt;0,'质量分析(总分) '!$D$157,"")</f>
        <v>81.8686131386861</v>
      </c>
      <c r="I94" s="65">
        <f ca="1">IF(_xlfn.NUMBERVALUE(I92)&gt;0,'质量分析(总分) '!$D$180,"")</f>
        <v>83.3676470588235</v>
      </c>
      <c r="J94" s="65" t="str">
        <f ca="1">IF(_xlfn.NUMBERVALUE(J92)&gt;0,'质量分析(总分) '!$D$208,"")</f>
        <v/>
      </c>
      <c r="K94" s="65" t="str">
        <f ca="1">IF(_xlfn.NUMBERVALUE(K92)&gt;0,'质量分析(总分) '!$D$194,"")</f>
        <v/>
      </c>
      <c r="L94" s="65" t="str">
        <f ca="1">IF(_xlfn.NUMBERVALUE(L92)&gt;0,'质量分析(总分) '!$D$222,"")</f>
        <v/>
      </c>
      <c r="M94" s="65">
        <f ca="1">IF(_xlfn.NUMBERVALUE(G92)&gt;0,'质量分析(总分) '!$D$23,'质量分析(总分) '!$D$28)</f>
        <v>535.869285714286</v>
      </c>
    </row>
    <row r="96" customHeight="1" spans="1:13">
      <c r="A96" s="58" t="s">
        <v>15</v>
      </c>
      <c r="B96" s="59" t="s">
        <v>1</v>
      </c>
      <c r="C96" s="59" t="s">
        <v>2</v>
      </c>
      <c r="D96" s="60" t="s">
        <v>3</v>
      </c>
      <c r="E96" s="60" t="s">
        <v>4</v>
      </c>
      <c r="F96" s="60" t="s">
        <v>5</v>
      </c>
      <c r="G96" s="60" t="s">
        <v>6</v>
      </c>
      <c r="H96" s="60" t="s">
        <v>7</v>
      </c>
      <c r="I96" s="60" t="s">
        <v>8</v>
      </c>
      <c r="J96" s="60" t="s">
        <v>9</v>
      </c>
      <c r="K96" s="60" t="s">
        <v>10</v>
      </c>
      <c r="L96" s="61" t="s">
        <v>11</v>
      </c>
      <c r="M96" s="61" t="s">
        <v>12</v>
      </c>
    </row>
    <row r="97" customHeight="1" spans="1:13">
      <c r="A97" s="62"/>
      <c r="B97" s="63">
        <f ca="1">INDIRECT("'按班级打印'!G"&amp;ROUNDDOWN((ROW()-1)/5,0)+2)</f>
        <v>1</v>
      </c>
      <c r="C97" s="63" t="str">
        <f ca="1">INDIRECT("'按班级打印'!A"&amp;ROUNDDOWN((ROW()-1)/5,0)+2)</f>
        <v>阮奕杰</v>
      </c>
      <c r="D97" s="63">
        <f ca="1">INDIRECT("'按班级打印'!M"&amp;ROUNDDOWN((ROW()-1)/5,0)+2)</f>
        <v>109</v>
      </c>
      <c r="E97" s="63">
        <f ca="1">INDIRECT("'按班级打印'!o"&amp;ROUNDDOWN((ROW()-1)/5,0)+2)</f>
        <v>104</v>
      </c>
      <c r="F97" s="63">
        <f ca="1">INDIRECT("'按班级打印'!q"&amp;ROUNDDOWN((ROW()-1)/5,0)+2)</f>
        <v>112.5</v>
      </c>
      <c r="G97" s="63">
        <f ca="1">IF(INDIRECT("'按班级打印'!s"&amp;ROUNDDOWN((ROW()-1)/5,0)+2)&gt;0,INDIRECT("'按班级打印'!s"&amp;ROUNDDOWN((ROW()-1)/5,0)+2),"")</f>
        <v>65.5</v>
      </c>
      <c r="H97" s="63">
        <f ca="1">IF(INDIRECT("'按班级打印'!w"&amp;ROUNDDOWN((ROW()-1)/5,0)+2)&gt;0,INDIRECT("'按班级打印'!w"&amp;ROUNDDOWN((ROW()-1)/5,0)+2),"")</f>
        <v>63</v>
      </c>
      <c r="I97" s="63">
        <f ca="1">IF(INDIRECT("'按班级打印'!z"&amp;ROUNDDOWN((ROW()-1)/5,0)+2)&gt;0,INDIRECT("'按班级打印'!z"&amp;ROUNDDOWN((ROW()-1)/5,0)+2),"")</f>
        <v>72.5</v>
      </c>
      <c r="J97" s="63" t="str">
        <f ca="1">IF(INDIRECT("'按班级打印'!ac"&amp;ROUNDDOWN((ROW()-1)/5,0)+2)&gt;0,INDIRECT("'按班级打印'!ac"&amp;ROUNDDOWN((ROW()-1)/5,0)+2),"")</f>
        <v/>
      </c>
      <c r="K97" s="63" t="str">
        <f ca="1">IF(INDIRECT("'按班级打印'!u"&amp;ROUNDDOWN((ROW()-1)/5,0)+2)&gt;0,INDIRECT("'按班级打印'!u"&amp;ROUNDDOWN((ROW()-1)/5,0)+2),"")</f>
        <v/>
      </c>
      <c r="L97" s="63" t="str">
        <f ca="1">IF(INDIRECT("'按班级打印'!af"&amp;ROUNDDOWN((ROW()-1)/5,0)+2)&gt;0,INDIRECT("'按班级打印'!af"&amp;ROUNDDOWN((ROW()-1)/5,0)+2),"")</f>
        <v/>
      </c>
      <c r="M97" s="63">
        <f ca="1">INDIRECT("'按班级打印'!H"&amp;ROUNDDOWN((ROW()-1)/5,0)+2)</f>
        <v>526.5</v>
      </c>
    </row>
    <row r="98" customHeight="1" spans="1:13">
      <c r="A98" s="64"/>
      <c r="B98" s="64"/>
      <c r="C98" s="63" t="s">
        <v>13</v>
      </c>
      <c r="D98" s="63">
        <f ca="1">INDIRECT("'按班级打印'!M"&amp;ROUNDDOWN((ROW()-1)/5,0)+2)</f>
        <v>109</v>
      </c>
      <c r="E98" s="63">
        <f ca="1">INDIRECT("'按班级打印'!o"&amp;ROUNDDOWN((ROW()-1)/5,0)+2)</f>
        <v>104</v>
      </c>
      <c r="F98" s="63">
        <f ca="1">INDIRECT("'按班级打印'!q"&amp;ROUNDDOWN((ROW()-1)/5,0)+2)</f>
        <v>112.5</v>
      </c>
      <c r="G98" s="63">
        <f ca="1">IF(INDIRECT("'按班级打印'!s"&amp;ROUNDDOWN((ROW()-1)/5,0)+2)&gt;0,INDIRECT("'按班级打印'!s"&amp;ROUNDDOWN((ROW()-1)/5,0)+2),"")</f>
        <v>65.5</v>
      </c>
      <c r="H98" s="63">
        <f ca="1">IF(INDIRECT("'按班级打印'!x"&amp;ROUNDDOWN((ROW()-1)/5,0)+2)&gt;0,INDIRECT("'按班级打印'!x"&amp;ROUNDDOWN((ROW()-1)/5,0)+2),"")</f>
        <v>86</v>
      </c>
      <c r="I98" s="63">
        <f ca="1">IF(INDIRECT("'按班级打印'!aa"&amp;ROUNDDOWN((ROW()-1)/5,0)+2)&gt;0,INDIRECT("'按班级打印'!aa"&amp;ROUNDDOWN((ROW()-1)/5,0)+2),"")</f>
        <v>81</v>
      </c>
      <c r="J98" s="63" t="str">
        <f ca="1">IF(INDIRECT("'按班级打印'!ad"&amp;ROUNDDOWN((ROW()-1)/5,0)+2)&gt;0,INDIRECT("'按班级打印'!ad"&amp;ROUNDDOWN((ROW()-1)/5,0)+2),"")</f>
        <v/>
      </c>
      <c r="K98" s="63" t="str">
        <f ca="1">IF(INDIRECT("'按班级打印'!u"&amp;ROUNDDOWN((ROW()-1)/5,0)+2)&gt;0,INDIRECT("'按班级打印'!u"&amp;ROUNDDOWN((ROW()-1)/5,0)+2),"")</f>
        <v/>
      </c>
      <c r="L98" s="63" t="str">
        <f ca="1">IF(INDIRECT("'按班级打印'!ag"&amp;ROUNDDOWN((ROW()-1)/5,0)+2)&gt;0,INDIRECT("'按班级打印'!ag"&amp;ROUNDDOWN((ROW()-1)/5,0)+2),"")</f>
        <v/>
      </c>
      <c r="M98" s="63">
        <f ca="1">INDIRECT("'按班级打印'!I"&amp;ROUNDDOWN((ROW()-1)/5,0)+2)</f>
        <v>558</v>
      </c>
    </row>
    <row r="99" customHeight="1" spans="1:13">
      <c r="A99" s="63" t="str">
        <f ca="1">INDIRECT("'按班级打印'!E"&amp;ROUNDDOWN((ROW()-1)/5,0)+2)</f>
        <v>物理类</v>
      </c>
      <c r="B99" s="14"/>
      <c r="C99" s="63" t="s">
        <v>14</v>
      </c>
      <c r="D99" s="65">
        <f>'质量分析(总分) '!$D$55</f>
        <v>105.000612745098</v>
      </c>
      <c r="E99" s="65">
        <f>'质量分析(总分) '!$D$82</f>
        <v>91.5242034313726</v>
      </c>
      <c r="F99" s="65">
        <f>'质量分析(总分) '!$D$109</f>
        <v>108.863970588235</v>
      </c>
      <c r="G99" s="65">
        <f ca="1">IF(_xlfn.NUMBERVALUE(G97)&gt;0,'质量分析(总分) '!$D$133,"")</f>
        <v>62.6521428571429</v>
      </c>
      <c r="H99" s="65">
        <f ca="1">IF(_xlfn.NUMBERVALUE(H97)&gt;0,'质量分析(总分) '!$D$157,"")</f>
        <v>81.8686131386861</v>
      </c>
      <c r="I99" s="65">
        <f ca="1">IF(_xlfn.NUMBERVALUE(I97)&gt;0,'质量分析(总分) '!$D$180,"")</f>
        <v>83.3676470588235</v>
      </c>
      <c r="J99" s="65" t="str">
        <f ca="1">IF(_xlfn.NUMBERVALUE(J97)&gt;0,'质量分析(总分) '!$D$208,"")</f>
        <v/>
      </c>
      <c r="K99" s="65" t="str">
        <f ca="1">IF(_xlfn.NUMBERVALUE(K97)&gt;0,'质量分析(总分) '!$D$194,"")</f>
        <v/>
      </c>
      <c r="L99" s="65" t="str">
        <f ca="1">IF(_xlfn.NUMBERVALUE(L97)&gt;0,'质量分析(总分) '!$D$222,"")</f>
        <v/>
      </c>
      <c r="M99" s="65">
        <f ca="1">IF(_xlfn.NUMBERVALUE(G97)&gt;0,'质量分析(总分) '!$D$23,'质量分析(总分) '!$D$28)</f>
        <v>535.869285714286</v>
      </c>
    </row>
    <row r="101" customHeight="1" spans="1:13">
      <c r="A101" s="58" t="s">
        <v>15</v>
      </c>
      <c r="B101" s="59" t="s">
        <v>1</v>
      </c>
      <c r="C101" s="59" t="s">
        <v>2</v>
      </c>
      <c r="D101" s="60" t="s">
        <v>3</v>
      </c>
      <c r="E101" s="60" t="s">
        <v>4</v>
      </c>
      <c r="F101" s="60" t="s">
        <v>5</v>
      </c>
      <c r="G101" s="60" t="s">
        <v>6</v>
      </c>
      <c r="H101" s="60" t="s">
        <v>7</v>
      </c>
      <c r="I101" s="60" t="s">
        <v>8</v>
      </c>
      <c r="J101" s="60" t="s">
        <v>9</v>
      </c>
      <c r="K101" s="60" t="s">
        <v>10</v>
      </c>
      <c r="L101" s="61" t="s">
        <v>11</v>
      </c>
      <c r="M101" s="61" t="s">
        <v>12</v>
      </c>
    </row>
    <row r="102" customHeight="1" spans="1:13">
      <c r="A102" s="62"/>
      <c r="B102" s="63">
        <f ca="1">INDIRECT("'按班级打印'!G"&amp;ROUNDDOWN((ROW()-1)/5,0)+2)</f>
        <v>1</v>
      </c>
      <c r="C102" s="63" t="str">
        <f ca="1">INDIRECT("'按班级打印'!A"&amp;ROUNDDOWN((ROW()-1)/5,0)+2)</f>
        <v>詹文杰</v>
      </c>
      <c r="D102" s="63">
        <f ca="1">INDIRECT("'按班级打印'!M"&amp;ROUNDDOWN((ROW()-1)/5,0)+2)</f>
        <v>105</v>
      </c>
      <c r="E102" s="63">
        <f ca="1">INDIRECT("'按班级打印'!o"&amp;ROUNDDOWN((ROW()-1)/5,0)+2)</f>
        <v>108.5</v>
      </c>
      <c r="F102" s="63">
        <f ca="1">INDIRECT("'按班级打印'!q"&amp;ROUNDDOWN((ROW()-1)/5,0)+2)</f>
        <v>121.5</v>
      </c>
      <c r="G102" s="63">
        <f ca="1">IF(INDIRECT("'按班级打印'!s"&amp;ROUNDDOWN((ROW()-1)/5,0)+2)&gt;0,INDIRECT("'按班级打印'!s"&amp;ROUNDDOWN((ROW()-1)/5,0)+2),"")</f>
        <v>61.5</v>
      </c>
      <c r="H102" s="63">
        <f ca="1">IF(INDIRECT("'按班级打印'!w"&amp;ROUNDDOWN((ROW()-1)/5,0)+2)&gt;0,INDIRECT("'按班级打印'!w"&amp;ROUNDDOWN((ROW()-1)/5,0)+2),"")</f>
        <v>60</v>
      </c>
      <c r="I102" s="63">
        <f ca="1">IF(INDIRECT("'按班级打印'!z"&amp;ROUNDDOWN((ROW()-1)/5,0)+2)&gt;0,INDIRECT("'按班级打印'!z"&amp;ROUNDDOWN((ROW()-1)/5,0)+2),"")</f>
        <v>76.5</v>
      </c>
      <c r="J102" s="63" t="str">
        <f ca="1">IF(INDIRECT("'按班级打印'!ac"&amp;ROUNDDOWN((ROW()-1)/5,0)+2)&gt;0,INDIRECT("'按班级打印'!ac"&amp;ROUNDDOWN((ROW()-1)/5,0)+2),"")</f>
        <v/>
      </c>
      <c r="K102" s="63" t="str">
        <f ca="1">IF(INDIRECT("'按班级打印'!u"&amp;ROUNDDOWN((ROW()-1)/5,0)+2)&gt;0,INDIRECT("'按班级打印'!u"&amp;ROUNDDOWN((ROW()-1)/5,0)+2),"")</f>
        <v/>
      </c>
      <c r="L102" s="63" t="str">
        <f ca="1">IF(INDIRECT("'按班级打印'!af"&amp;ROUNDDOWN((ROW()-1)/5,0)+2)&gt;0,INDIRECT("'按班级打印'!af"&amp;ROUNDDOWN((ROW()-1)/5,0)+2),"")</f>
        <v/>
      </c>
      <c r="M102" s="63">
        <f ca="1">INDIRECT("'按班级打印'!H"&amp;ROUNDDOWN((ROW()-1)/5,0)+2)</f>
        <v>533</v>
      </c>
    </row>
    <row r="103" customHeight="1" spans="1:13">
      <c r="A103" s="64"/>
      <c r="B103" s="64"/>
      <c r="C103" s="63" t="s">
        <v>13</v>
      </c>
      <c r="D103" s="63">
        <f ca="1">INDIRECT("'按班级打印'!M"&amp;ROUNDDOWN((ROW()-1)/5,0)+2)</f>
        <v>105</v>
      </c>
      <c r="E103" s="63">
        <f ca="1">INDIRECT("'按班级打印'!o"&amp;ROUNDDOWN((ROW()-1)/5,0)+2)</f>
        <v>108.5</v>
      </c>
      <c r="F103" s="63">
        <f ca="1">INDIRECT("'按班级打印'!q"&amp;ROUNDDOWN((ROW()-1)/5,0)+2)</f>
        <v>121.5</v>
      </c>
      <c r="G103" s="63">
        <f ca="1">IF(INDIRECT("'按班级打印'!s"&amp;ROUNDDOWN((ROW()-1)/5,0)+2)&gt;0,INDIRECT("'按班级打印'!s"&amp;ROUNDDOWN((ROW()-1)/5,0)+2),"")</f>
        <v>61.5</v>
      </c>
      <c r="H103" s="63">
        <f ca="1">IF(INDIRECT("'按班级打印'!x"&amp;ROUNDDOWN((ROW()-1)/5,0)+2)&gt;0,INDIRECT("'按班级打印'!x"&amp;ROUNDDOWN((ROW()-1)/5,0)+2),"")</f>
        <v>83</v>
      </c>
      <c r="I103" s="63">
        <f ca="1">IF(INDIRECT("'按班级打印'!aa"&amp;ROUNDDOWN((ROW()-1)/5,0)+2)&gt;0,INDIRECT("'按班级打印'!aa"&amp;ROUNDDOWN((ROW()-1)/5,0)+2),"")</f>
        <v>86</v>
      </c>
      <c r="J103" s="63" t="str">
        <f ca="1">IF(INDIRECT("'按班级打印'!ad"&amp;ROUNDDOWN((ROW()-1)/5,0)+2)&gt;0,INDIRECT("'按班级打印'!ad"&amp;ROUNDDOWN((ROW()-1)/5,0)+2),"")</f>
        <v/>
      </c>
      <c r="K103" s="63" t="str">
        <f ca="1">IF(INDIRECT("'按班级打印'!u"&amp;ROUNDDOWN((ROW()-1)/5,0)+2)&gt;0,INDIRECT("'按班级打印'!u"&amp;ROUNDDOWN((ROW()-1)/5,0)+2),"")</f>
        <v/>
      </c>
      <c r="L103" s="63" t="str">
        <f ca="1">IF(INDIRECT("'按班级打印'!ag"&amp;ROUNDDOWN((ROW()-1)/5,0)+2)&gt;0,INDIRECT("'按班级打印'!ag"&amp;ROUNDDOWN((ROW()-1)/5,0)+2),"")</f>
        <v/>
      </c>
      <c r="M103" s="63">
        <f ca="1">INDIRECT("'按班级打印'!I"&amp;ROUNDDOWN((ROW()-1)/5,0)+2)</f>
        <v>565.5</v>
      </c>
    </row>
    <row r="104" customHeight="1" spans="1:13">
      <c r="A104" s="63" t="str">
        <f ca="1">INDIRECT("'按班级打印'!E"&amp;ROUNDDOWN((ROW()-1)/5,0)+2)</f>
        <v>物理类</v>
      </c>
      <c r="B104" s="14"/>
      <c r="C104" s="63" t="s">
        <v>14</v>
      </c>
      <c r="D104" s="65">
        <f>'质量分析(总分) '!$D$55</f>
        <v>105.000612745098</v>
      </c>
      <c r="E104" s="65">
        <f>'质量分析(总分) '!$D$82</f>
        <v>91.5242034313726</v>
      </c>
      <c r="F104" s="65">
        <f>'质量分析(总分) '!$D$109</f>
        <v>108.863970588235</v>
      </c>
      <c r="G104" s="65">
        <f ca="1">IF(_xlfn.NUMBERVALUE(G102)&gt;0,'质量分析(总分) '!$D$133,"")</f>
        <v>62.6521428571429</v>
      </c>
      <c r="H104" s="65">
        <f ca="1">IF(_xlfn.NUMBERVALUE(H102)&gt;0,'质量分析(总分) '!$D$157,"")</f>
        <v>81.8686131386861</v>
      </c>
      <c r="I104" s="65">
        <f ca="1">IF(_xlfn.NUMBERVALUE(I102)&gt;0,'质量分析(总分) '!$D$180,"")</f>
        <v>83.3676470588235</v>
      </c>
      <c r="J104" s="65" t="str">
        <f ca="1">IF(_xlfn.NUMBERVALUE(J102)&gt;0,'质量分析(总分) '!$D$208,"")</f>
        <v/>
      </c>
      <c r="K104" s="65" t="str">
        <f ca="1">IF(_xlfn.NUMBERVALUE(K102)&gt;0,'质量分析(总分) '!$D$194,"")</f>
        <v/>
      </c>
      <c r="L104" s="65" t="str">
        <f ca="1">IF(_xlfn.NUMBERVALUE(L102)&gt;0,'质量分析(总分) '!$D$222,"")</f>
        <v/>
      </c>
      <c r="M104" s="65">
        <f ca="1">IF(_xlfn.NUMBERVALUE(G102)&gt;0,'质量分析(总分) '!$D$23,'质量分析(总分) '!$D$28)</f>
        <v>535.869285714286</v>
      </c>
    </row>
    <row r="106" customHeight="1" spans="1:13">
      <c r="A106" s="58" t="s">
        <v>15</v>
      </c>
      <c r="B106" s="59" t="s">
        <v>1</v>
      </c>
      <c r="C106" s="59" t="s">
        <v>2</v>
      </c>
      <c r="D106" s="60" t="s">
        <v>3</v>
      </c>
      <c r="E106" s="60" t="s">
        <v>4</v>
      </c>
      <c r="F106" s="60" t="s">
        <v>5</v>
      </c>
      <c r="G106" s="60" t="s">
        <v>6</v>
      </c>
      <c r="H106" s="60" t="s">
        <v>7</v>
      </c>
      <c r="I106" s="60" t="s">
        <v>8</v>
      </c>
      <c r="J106" s="60" t="s">
        <v>9</v>
      </c>
      <c r="K106" s="60" t="s">
        <v>10</v>
      </c>
      <c r="L106" s="61" t="s">
        <v>11</v>
      </c>
      <c r="M106" s="61" t="s">
        <v>12</v>
      </c>
    </row>
    <row r="107" customHeight="1" spans="1:13">
      <c r="A107" s="62"/>
      <c r="B107" s="63">
        <f ca="1">INDIRECT("'按班级打印'!G"&amp;ROUNDDOWN((ROW()-1)/5,0)+2)</f>
        <v>1</v>
      </c>
      <c r="C107" s="63" t="str">
        <f ca="1">INDIRECT("'按班级打印'!A"&amp;ROUNDDOWN((ROW()-1)/5,0)+2)</f>
        <v>毕禾</v>
      </c>
      <c r="D107" s="63">
        <f ca="1">INDIRECT("'按班级打印'!M"&amp;ROUNDDOWN((ROW()-1)/5,0)+2)</f>
        <v>102.5</v>
      </c>
      <c r="E107" s="63">
        <f ca="1">INDIRECT("'按班级打印'!o"&amp;ROUNDDOWN((ROW()-1)/5,0)+2)</f>
        <v>107</v>
      </c>
      <c r="F107" s="63">
        <f ca="1">INDIRECT("'按班级打印'!q"&amp;ROUNDDOWN((ROW()-1)/5,0)+2)</f>
        <v>115</v>
      </c>
      <c r="G107" s="63">
        <f ca="1">IF(INDIRECT("'按班级打印'!s"&amp;ROUNDDOWN((ROW()-1)/5,0)+2)&gt;0,INDIRECT("'按班级打印'!s"&amp;ROUNDDOWN((ROW()-1)/5,0)+2),"")</f>
        <v>53.5</v>
      </c>
      <c r="H107" s="63">
        <f ca="1">IF(INDIRECT("'按班级打印'!w"&amp;ROUNDDOWN((ROW()-1)/5,0)+2)&gt;0,INDIRECT("'按班级打印'!w"&amp;ROUNDDOWN((ROW()-1)/5,0)+2),"")</f>
        <v>58</v>
      </c>
      <c r="I107" s="63">
        <f ca="1">IF(INDIRECT("'按班级打印'!z"&amp;ROUNDDOWN((ROW()-1)/5,0)+2)&gt;0,INDIRECT("'按班级打印'!z"&amp;ROUNDDOWN((ROW()-1)/5,0)+2),"")</f>
        <v>64.5</v>
      </c>
      <c r="J107" s="63" t="str">
        <f ca="1">IF(INDIRECT("'按班级打印'!ac"&amp;ROUNDDOWN((ROW()-1)/5,0)+2)&gt;0,INDIRECT("'按班级打印'!ac"&amp;ROUNDDOWN((ROW()-1)/5,0)+2),"")</f>
        <v/>
      </c>
      <c r="K107" s="63" t="str">
        <f ca="1">IF(INDIRECT("'按班级打印'!u"&amp;ROUNDDOWN((ROW()-1)/5,0)+2)&gt;0,INDIRECT("'按班级打印'!u"&amp;ROUNDDOWN((ROW()-1)/5,0)+2),"")</f>
        <v/>
      </c>
      <c r="L107" s="63" t="str">
        <f ca="1">IF(INDIRECT("'按班级打印'!af"&amp;ROUNDDOWN((ROW()-1)/5,0)+2)&gt;0,INDIRECT("'按班级打印'!af"&amp;ROUNDDOWN((ROW()-1)/5,0)+2),"")</f>
        <v/>
      </c>
      <c r="M107" s="63">
        <f ca="1">INDIRECT("'按班级打印'!H"&amp;ROUNDDOWN((ROW()-1)/5,0)+2)</f>
        <v>500.5</v>
      </c>
    </row>
    <row r="108" customHeight="1" spans="1:13">
      <c r="A108" s="64"/>
      <c r="B108" s="64"/>
      <c r="C108" s="63" t="s">
        <v>13</v>
      </c>
      <c r="D108" s="63">
        <f ca="1">INDIRECT("'按班级打印'!M"&amp;ROUNDDOWN((ROW()-1)/5,0)+2)</f>
        <v>102.5</v>
      </c>
      <c r="E108" s="63">
        <f ca="1">INDIRECT("'按班级打印'!o"&amp;ROUNDDOWN((ROW()-1)/5,0)+2)</f>
        <v>107</v>
      </c>
      <c r="F108" s="63">
        <f ca="1">INDIRECT("'按班级打印'!q"&amp;ROUNDDOWN((ROW()-1)/5,0)+2)</f>
        <v>115</v>
      </c>
      <c r="G108" s="63">
        <f ca="1">IF(INDIRECT("'按班级打印'!s"&amp;ROUNDDOWN((ROW()-1)/5,0)+2)&gt;0,INDIRECT("'按班级打印'!s"&amp;ROUNDDOWN((ROW()-1)/5,0)+2),"")</f>
        <v>53.5</v>
      </c>
      <c r="H108" s="63">
        <f ca="1">IF(INDIRECT("'按班级打印'!x"&amp;ROUNDDOWN((ROW()-1)/5,0)+2)&gt;0,INDIRECT("'按班级打印'!x"&amp;ROUNDDOWN((ROW()-1)/5,0)+2),"")</f>
        <v>82</v>
      </c>
      <c r="I108" s="63">
        <f ca="1">IF(INDIRECT("'按班级打印'!aa"&amp;ROUNDDOWN((ROW()-1)/5,0)+2)&gt;0,INDIRECT("'按班级打印'!aa"&amp;ROUNDDOWN((ROW()-1)/5,0)+2),"")</f>
        <v>74</v>
      </c>
      <c r="J108" s="63" t="str">
        <f ca="1">IF(INDIRECT("'按班级打印'!ad"&amp;ROUNDDOWN((ROW()-1)/5,0)+2)&gt;0,INDIRECT("'按班级打印'!ad"&amp;ROUNDDOWN((ROW()-1)/5,0)+2),"")</f>
        <v/>
      </c>
      <c r="K108" s="63" t="str">
        <f ca="1">IF(INDIRECT("'按班级打印'!u"&amp;ROUNDDOWN((ROW()-1)/5,0)+2)&gt;0,INDIRECT("'按班级打印'!u"&amp;ROUNDDOWN((ROW()-1)/5,0)+2),"")</f>
        <v/>
      </c>
      <c r="L108" s="63" t="str">
        <f ca="1">IF(INDIRECT("'按班级打印'!ag"&amp;ROUNDDOWN((ROW()-1)/5,0)+2)&gt;0,INDIRECT("'按班级打印'!ag"&amp;ROUNDDOWN((ROW()-1)/5,0)+2),"")</f>
        <v/>
      </c>
      <c r="M108" s="63">
        <f ca="1">INDIRECT("'按班级打印'!I"&amp;ROUNDDOWN((ROW()-1)/5,0)+2)</f>
        <v>534</v>
      </c>
    </row>
    <row r="109" customHeight="1" spans="1:13">
      <c r="A109" s="63" t="str">
        <f ca="1">INDIRECT("'按班级打印'!E"&amp;ROUNDDOWN((ROW()-1)/5,0)+2)</f>
        <v>物理类</v>
      </c>
      <c r="B109" s="14"/>
      <c r="C109" s="63" t="s">
        <v>14</v>
      </c>
      <c r="D109" s="65">
        <f>'质量分析(总分) '!$D$55</f>
        <v>105.000612745098</v>
      </c>
      <c r="E109" s="65">
        <f>'质量分析(总分) '!$D$82</f>
        <v>91.5242034313726</v>
      </c>
      <c r="F109" s="65">
        <f>'质量分析(总分) '!$D$109</f>
        <v>108.863970588235</v>
      </c>
      <c r="G109" s="65">
        <f ca="1">IF(_xlfn.NUMBERVALUE(G107)&gt;0,'质量分析(总分) '!$D$133,"")</f>
        <v>62.6521428571429</v>
      </c>
      <c r="H109" s="65">
        <f ca="1">IF(_xlfn.NUMBERVALUE(H107)&gt;0,'质量分析(总分) '!$D$157,"")</f>
        <v>81.8686131386861</v>
      </c>
      <c r="I109" s="65">
        <f ca="1">IF(_xlfn.NUMBERVALUE(I107)&gt;0,'质量分析(总分) '!$D$180,"")</f>
        <v>83.3676470588235</v>
      </c>
      <c r="J109" s="65" t="str">
        <f ca="1">IF(_xlfn.NUMBERVALUE(J107)&gt;0,'质量分析(总分) '!$D$208,"")</f>
        <v/>
      </c>
      <c r="K109" s="65" t="str">
        <f ca="1">IF(_xlfn.NUMBERVALUE(K107)&gt;0,'质量分析(总分) '!$D$194,"")</f>
        <v/>
      </c>
      <c r="L109" s="65" t="str">
        <f ca="1">IF(_xlfn.NUMBERVALUE(L107)&gt;0,'质量分析(总分) '!$D$222,"")</f>
        <v/>
      </c>
      <c r="M109" s="65">
        <f ca="1">IF(_xlfn.NUMBERVALUE(G107)&gt;0,'质量分析(总分) '!$D$23,'质量分析(总分) '!$D$28)</f>
        <v>535.869285714286</v>
      </c>
    </row>
    <row r="111" customHeight="1" spans="1:13">
      <c r="A111" s="58" t="s">
        <v>15</v>
      </c>
      <c r="B111" s="59" t="s">
        <v>1</v>
      </c>
      <c r="C111" s="59" t="s">
        <v>2</v>
      </c>
      <c r="D111" s="60" t="s">
        <v>3</v>
      </c>
      <c r="E111" s="60" t="s">
        <v>4</v>
      </c>
      <c r="F111" s="60" t="s">
        <v>5</v>
      </c>
      <c r="G111" s="60" t="s">
        <v>6</v>
      </c>
      <c r="H111" s="60" t="s">
        <v>7</v>
      </c>
      <c r="I111" s="60" t="s">
        <v>8</v>
      </c>
      <c r="J111" s="60" t="s">
        <v>9</v>
      </c>
      <c r="K111" s="60" t="s">
        <v>10</v>
      </c>
      <c r="L111" s="61" t="s">
        <v>11</v>
      </c>
      <c r="M111" s="61" t="s">
        <v>12</v>
      </c>
    </row>
    <row r="112" customHeight="1" spans="1:13">
      <c r="A112" s="62"/>
      <c r="B112" s="63">
        <f ca="1">INDIRECT("'按班级打印'!G"&amp;ROUNDDOWN((ROW()-1)/5,0)+2)</f>
        <v>1</v>
      </c>
      <c r="C112" s="63" t="str">
        <f ca="1">INDIRECT("'按班级打印'!A"&amp;ROUNDDOWN((ROW()-1)/5,0)+2)</f>
        <v>林开馨</v>
      </c>
      <c r="D112" s="63">
        <f ca="1">INDIRECT("'按班级打印'!M"&amp;ROUNDDOWN((ROW()-1)/5,0)+2)</f>
        <v>100.5</v>
      </c>
      <c r="E112" s="63">
        <f ca="1">INDIRECT("'按班级打印'!o"&amp;ROUNDDOWN((ROW()-1)/5,0)+2)</f>
        <v>99</v>
      </c>
      <c r="F112" s="63">
        <f ca="1">INDIRECT("'按班级打印'!q"&amp;ROUNDDOWN((ROW()-1)/5,0)+2)</f>
        <v>94</v>
      </c>
      <c r="G112" s="63">
        <f ca="1">IF(INDIRECT("'按班级打印'!s"&amp;ROUNDDOWN((ROW()-1)/5,0)+2)&gt;0,INDIRECT("'按班级打印'!s"&amp;ROUNDDOWN((ROW()-1)/5,0)+2),"")</f>
        <v>33</v>
      </c>
      <c r="H112" s="63">
        <f ca="1">IF(INDIRECT("'按班级打印'!w"&amp;ROUNDDOWN((ROW()-1)/5,0)+2)&gt;0,INDIRECT("'按班级打印'!w"&amp;ROUNDDOWN((ROW()-1)/5,0)+2),"")</f>
        <v>49</v>
      </c>
      <c r="I112" s="63">
        <f ca="1">IF(INDIRECT("'按班级打印'!z"&amp;ROUNDDOWN((ROW()-1)/5,0)+2)&gt;0,INDIRECT("'按班级打印'!z"&amp;ROUNDDOWN((ROW()-1)/5,0)+2),"")</f>
        <v>78</v>
      </c>
      <c r="J112" s="63" t="str">
        <f ca="1">IF(INDIRECT("'按班级打印'!ac"&amp;ROUNDDOWN((ROW()-1)/5,0)+2)&gt;0,INDIRECT("'按班级打印'!ac"&amp;ROUNDDOWN((ROW()-1)/5,0)+2),"")</f>
        <v/>
      </c>
      <c r="K112" s="63" t="str">
        <f ca="1">IF(INDIRECT("'按班级打印'!u"&amp;ROUNDDOWN((ROW()-1)/5,0)+2)&gt;0,INDIRECT("'按班级打印'!u"&amp;ROUNDDOWN((ROW()-1)/5,0)+2),"")</f>
        <v/>
      </c>
      <c r="L112" s="63" t="str">
        <f ca="1">IF(INDIRECT("'按班级打印'!af"&amp;ROUNDDOWN((ROW()-1)/5,0)+2)&gt;0,INDIRECT("'按班级打印'!af"&amp;ROUNDDOWN((ROW()-1)/5,0)+2),"")</f>
        <v/>
      </c>
      <c r="M112" s="63">
        <f ca="1">INDIRECT("'按班级打印'!H"&amp;ROUNDDOWN((ROW()-1)/5,0)+2)</f>
        <v>453.5</v>
      </c>
    </row>
    <row r="113" customHeight="1" spans="1:13">
      <c r="A113" s="64"/>
      <c r="B113" s="64"/>
      <c r="C113" s="63" t="s">
        <v>13</v>
      </c>
      <c r="D113" s="63">
        <f ca="1">INDIRECT("'按班级打印'!M"&amp;ROUNDDOWN((ROW()-1)/5,0)+2)</f>
        <v>100.5</v>
      </c>
      <c r="E113" s="63">
        <f ca="1">INDIRECT("'按班级打印'!o"&amp;ROUNDDOWN((ROW()-1)/5,0)+2)</f>
        <v>99</v>
      </c>
      <c r="F113" s="63">
        <f ca="1">INDIRECT("'按班级打印'!q"&amp;ROUNDDOWN((ROW()-1)/5,0)+2)</f>
        <v>94</v>
      </c>
      <c r="G113" s="63">
        <f ca="1">IF(INDIRECT("'按班级打印'!s"&amp;ROUNDDOWN((ROW()-1)/5,0)+2)&gt;0,INDIRECT("'按班级打印'!s"&amp;ROUNDDOWN((ROW()-1)/5,0)+2),"")</f>
        <v>33</v>
      </c>
      <c r="H113" s="63">
        <f ca="1">IF(INDIRECT("'按班级打印'!x"&amp;ROUNDDOWN((ROW()-1)/5,0)+2)&gt;0,INDIRECT("'按班级打印'!x"&amp;ROUNDDOWN((ROW()-1)/5,0)+2),"")</f>
        <v>75</v>
      </c>
      <c r="I113" s="63">
        <f ca="1">IF(INDIRECT("'按班级打印'!aa"&amp;ROUNDDOWN((ROW()-1)/5,0)+2)&gt;0,INDIRECT("'按班级打印'!aa"&amp;ROUNDDOWN((ROW()-1)/5,0)+2),"")</f>
        <v>87</v>
      </c>
      <c r="J113" s="63" t="str">
        <f ca="1">IF(INDIRECT("'按班级打印'!ad"&amp;ROUNDDOWN((ROW()-1)/5,0)+2)&gt;0,INDIRECT("'按班级打印'!ad"&amp;ROUNDDOWN((ROW()-1)/5,0)+2),"")</f>
        <v/>
      </c>
      <c r="K113" s="63" t="str">
        <f ca="1">IF(INDIRECT("'按班级打印'!u"&amp;ROUNDDOWN((ROW()-1)/5,0)+2)&gt;0,INDIRECT("'按班级打印'!u"&amp;ROUNDDOWN((ROW()-1)/5,0)+2),"")</f>
        <v/>
      </c>
      <c r="L113" s="63" t="str">
        <f ca="1">IF(INDIRECT("'按班级打印'!ag"&amp;ROUNDDOWN((ROW()-1)/5,0)+2)&gt;0,INDIRECT("'按班级打印'!ag"&amp;ROUNDDOWN((ROW()-1)/5,0)+2),"")</f>
        <v/>
      </c>
      <c r="M113" s="63">
        <f ca="1">INDIRECT("'按班级打印'!I"&amp;ROUNDDOWN((ROW()-1)/5,0)+2)</f>
        <v>488.5</v>
      </c>
    </row>
    <row r="114" customHeight="1" spans="1:13">
      <c r="A114" s="63" t="str">
        <f ca="1">INDIRECT("'按班级打印'!E"&amp;ROUNDDOWN((ROW()-1)/5,0)+2)</f>
        <v>物理类</v>
      </c>
      <c r="B114" s="14"/>
      <c r="C114" s="63" t="s">
        <v>14</v>
      </c>
      <c r="D114" s="65">
        <f>'质量分析(总分) '!$D$55</f>
        <v>105.000612745098</v>
      </c>
      <c r="E114" s="65">
        <f>'质量分析(总分) '!$D$82</f>
        <v>91.5242034313726</v>
      </c>
      <c r="F114" s="65">
        <f>'质量分析(总分) '!$D$109</f>
        <v>108.863970588235</v>
      </c>
      <c r="G114" s="65">
        <f ca="1">IF(_xlfn.NUMBERVALUE(G112)&gt;0,'质量分析(总分) '!$D$133,"")</f>
        <v>62.6521428571429</v>
      </c>
      <c r="H114" s="65">
        <f ca="1">IF(_xlfn.NUMBERVALUE(H112)&gt;0,'质量分析(总分) '!$D$157,"")</f>
        <v>81.8686131386861</v>
      </c>
      <c r="I114" s="65">
        <f ca="1">IF(_xlfn.NUMBERVALUE(I112)&gt;0,'质量分析(总分) '!$D$180,"")</f>
        <v>83.3676470588235</v>
      </c>
      <c r="J114" s="65" t="str">
        <f ca="1">IF(_xlfn.NUMBERVALUE(J112)&gt;0,'质量分析(总分) '!$D$208,"")</f>
        <v/>
      </c>
      <c r="K114" s="65" t="str">
        <f ca="1">IF(_xlfn.NUMBERVALUE(K112)&gt;0,'质量分析(总分) '!$D$194,"")</f>
        <v/>
      </c>
      <c r="L114" s="65" t="str">
        <f ca="1">IF(_xlfn.NUMBERVALUE(L112)&gt;0,'质量分析(总分) '!$D$222,"")</f>
        <v/>
      </c>
      <c r="M114" s="65">
        <f ca="1">IF(_xlfn.NUMBERVALUE(G112)&gt;0,'质量分析(总分) '!$D$23,'质量分析(总分) '!$D$28)</f>
        <v>535.869285714286</v>
      </c>
    </row>
    <row r="116" customHeight="1" spans="1:13">
      <c r="A116" s="58" t="s">
        <v>15</v>
      </c>
      <c r="B116" s="59" t="s">
        <v>1</v>
      </c>
      <c r="C116" s="59" t="s">
        <v>2</v>
      </c>
      <c r="D116" s="60" t="s">
        <v>3</v>
      </c>
      <c r="E116" s="60" t="s">
        <v>4</v>
      </c>
      <c r="F116" s="60" t="s">
        <v>5</v>
      </c>
      <c r="G116" s="60" t="s">
        <v>6</v>
      </c>
      <c r="H116" s="60" t="s">
        <v>7</v>
      </c>
      <c r="I116" s="60" t="s">
        <v>8</v>
      </c>
      <c r="J116" s="60" t="s">
        <v>9</v>
      </c>
      <c r="K116" s="60" t="s">
        <v>10</v>
      </c>
      <c r="L116" s="61" t="s">
        <v>11</v>
      </c>
      <c r="M116" s="61" t="s">
        <v>12</v>
      </c>
    </row>
    <row r="117" customHeight="1" spans="1:13">
      <c r="A117" s="62"/>
      <c r="B117" s="63">
        <f ca="1">INDIRECT("'按班级打印'!G"&amp;ROUNDDOWN((ROW()-1)/5,0)+2)</f>
        <v>1</v>
      </c>
      <c r="C117" s="63" t="str">
        <f ca="1">INDIRECT("'按班级打印'!A"&amp;ROUNDDOWN((ROW()-1)/5,0)+2)</f>
        <v>卓胤霖</v>
      </c>
      <c r="D117" s="63">
        <f ca="1">INDIRECT("'按班级打印'!M"&amp;ROUNDDOWN((ROW()-1)/5,0)+2)</f>
        <v>105.5</v>
      </c>
      <c r="E117" s="63">
        <f ca="1">INDIRECT("'按班级打印'!o"&amp;ROUNDDOWN((ROW()-1)/5,0)+2)</f>
        <v>99.5</v>
      </c>
      <c r="F117" s="63">
        <f ca="1">INDIRECT("'按班级打印'!q"&amp;ROUNDDOWN((ROW()-1)/5,0)+2)</f>
        <v>125.5</v>
      </c>
      <c r="G117" s="63">
        <f ca="1">IF(INDIRECT("'按班级打印'!s"&amp;ROUNDDOWN((ROW()-1)/5,0)+2)&gt;0,INDIRECT("'按班级打印'!s"&amp;ROUNDDOWN((ROW()-1)/5,0)+2),"")</f>
        <v>68</v>
      </c>
      <c r="H117" s="63">
        <f ca="1">IF(INDIRECT("'按班级打印'!w"&amp;ROUNDDOWN((ROW()-1)/5,0)+2)&gt;0,INDIRECT("'按班级打印'!w"&amp;ROUNDDOWN((ROW()-1)/5,0)+2),"")</f>
        <v>65</v>
      </c>
      <c r="I117" s="63">
        <f ca="1">IF(INDIRECT("'按班级打印'!z"&amp;ROUNDDOWN((ROW()-1)/5,0)+2)&gt;0,INDIRECT("'按班级打印'!z"&amp;ROUNDDOWN((ROW()-1)/5,0)+2),"")</f>
        <v>73.5</v>
      </c>
      <c r="J117" s="63" t="str">
        <f ca="1">IF(INDIRECT("'按班级打印'!ac"&amp;ROUNDDOWN((ROW()-1)/5,0)+2)&gt;0,INDIRECT("'按班级打印'!ac"&amp;ROUNDDOWN((ROW()-1)/5,0)+2),"")</f>
        <v/>
      </c>
      <c r="K117" s="63" t="str">
        <f ca="1">IF(INDIRECT("'按班级打印'!u"&amp;ROUNDDOWN((ROW()-1)/5,0)+2)&gt;0,INDIRECT("'按班级打印'!u"&amp;ROUNDDOWN((ROW()-1)/5,0)+2),"")</f>
        <v/>
      </c>
      <c r="L117" s="63" t="str">
        <f ca="1">IF(INDIRECT("'按班级打印'!af"&amp;ROUNDDOWN((ROW()-1)/5,0)+2)&gt;0,INDIRECT("'按班级打印'!af"&amp;ROUNDDOWN((ROW()-1)/5,0)+2),"")</f>
        <v/>
      </c>
      <c r="M117" s="63">
        <f ca="1">INDIRECT("'按班级打印'!H"&amp;ROUNDDOWN((ROW()-1)/5,0)+2)</f>
        <v>537</v>
      </c>
    </row>
    <row r="118" customHeight="1" spans="1:13">
      <c r="A118" s="64"/>
      <c r="B118" s="64"/>
      <c r="C118" s="63" t="s">
        <v>13</v>
      </c>
      <c r="D118" s="63">
        <f ca="1">INDIRECT("'按班级打印'!M"&amp;ROUNDDOWN((ROW()-1)/5,0)+2)</f>
        <v>105.5</v>
      </c>
      <c r="E118" s="63">
        <f ca="1">INDIRECT("'按班级打印'!o"&amp;ROUNDDOWN((ROW()-1)/5,0)+2)</f>
        <v>99.5</v>
      </c>
      <c r="F118" s="63">
        <f ca="1">INDIRECT("'按班级打印'!q"&amp;ROUNDDOWN((ROW()-1)/5,0)+2)</f>
        <v>125.5</v>
      </c>
      <c r="G118" s="63">
        <f ca="1">IF(INDIRECT("'按班级打印'!s"&amp;ROUNDDOWN((ROW()-1)/5,0)+2)&gt;0,INDIRECT("'按班级打印'!s"&amp;ROUNDDOWN((ROW()-1)/5,0)+2),"")</f>
        <v>68</v>
      </c>
      <c r="H118" s="63">
        <f ca="1">IF(INDIRECT("'按班级打印'!x"&amp;ROUNDDOWN((ROW()-1)/5,0)+2)&gt;0,INDIRECT("'按班级打印'!x"&amp;ROUNDDOWN((ROW()-1)/5,0)+2),"")</f>
        <v>87</v>
      </c>
      <c r="I118" s="63">
        <f ca="1">IF(INDIRECT("'按班级打印'!aa"&amp;ROUNDDOWN((ROW()-1)/5,0)+2)&gt;0,INDIRECT("'按班级打印'!aa"&amp;ROUNDDOWN((ROW()-1)/5,0)+2),"")</f>
        <v>82</v>
      </c>
      <c r="J118" s="63" t="str">
        <f ca="1">IF(INDIRECT("'按班级打印'!ad"&amp;ROUNDDOWN((ROW()-1)/5,0)+2)&gt;0,INDIRECT("'按班级打印'!ad"&amp;ROUNDDOWN((ROW()-1)/5,0)+2),"")</f>
        <v/>
      </c>
      <c r="K118" s="63" t="str">
        <f ca="1">IF(INDIRECT("'按班级打印'!u"&amp;ROUNDDOWN((ROW()-1)/5,0)+2)&gt;0,INDIRECT("'按班级打印'!u"&amp;ROUNDDOWN((ROW()-1)/5,0)+2),"")</f>
        <v/>
      </c>
      <c r="L118" s="63" t="str">
        <f ca="1">IF(INDIRECT("'按班级打印'!ag"&amp;ROUNDDOWN((ROW()-1)/5,0)+2)&gt;0,INDIRECT("'按班级打印'!ag"&amp;ROUNDDOWN((ROW()-1)/5,0)+2),"")</f>
        <v/>
      </c>
      <c r="M118" s="63">
        <f ca="1">INDIRECT("'按班级打印'!I"&amp;ROUNDDOWN((ROW()-1)/5,0)+2)</f>
        <v>567.5</v>
      </c>
    </row>
    <row r="119" customHeight="1" spans="1:13">
      <c r="A119" s="63" t="str">
        <f ca="1">INDIRECT("'按班级打印'!E"&amp;ROUNDDOWN((ROW()-1)/5,0)+2)</f>
        <v>物理类</v>
      </c>
      <c r="B119" s="14"/>
      <c r="C119" s="63" t="s">
        <v>14</v>
      </c>
      <c r="D119" s="65">
        <f>'质量分析(总分) '!$D$55</f>
        <v>105.000612745098</v>
      </c>
      <c r="E119" s="65">
        <f>'质量分析(总分) '!$D$82</f>
        <v>91.5242034313726</v>
      </c>
      <c r="F119" s="65">
        <f>'质量分析(总分) '!$D$109</f>
        <v>108.863970588235</v>
      </c>
      <c r="G119" s="65">
        <f ca="1">IF(_xlfn.NUMBERVALUE(G117)&gt;0,'质量分析(总分) '!$D$133,"")</f>
        <v>62.6521428571429</v>
      </c>
      <c r="H119" s="65">
        <f ca="1">IF(_xlfn.NUMBERVALUE(H117)&gt;0,'质量分析(总分) '!$D$157,"")</f>
        <v>81.8686131386861</v>
      </c>
      <c r="I119" s="65">
        <f ca="1">IF(_xlfn.NUMBERVALUE(I117)&gt;0,'质量分析(总分) '!$D$180,"")</f>
        <v>83.3676470588235</v>
      </c>
      <c r="J119" s="65" t="str">
        <f ca="1">IF(_xlfn.NUMBERVALUE(J117)&gt;0,'质量分析(总分) '!$D$208,"")</f>
        <v/>
      </c>
      <c r="K119" s="65" t="str">
        <f ca="1">IF(_xlfn.NUMBERVALUE(K117)&gt;0,'质量分析(总分) '!$D$194,"")</f>
        <v/>
      </c>
      <c r="L119" s="65" t="str">
        <f ca="1">IF(_xlfn.NUMBERVALUE(L117)&gt;0,'质量分析(总分) '!$D$222,"")</f>
        <v/>
      </c>
      <c r="M119" s="65">
        <f ca="1">IF(_xlfn.NUMBERVALUE(G117)&gt;0,'质量分析(总分) '!$D$23,'质量分析(总分) '!$D$28)</f>
        <v>535.869285714286</v>
      </c>
    </row>
    <row r="121" customHeight="1" spans="1:13">
      <c r="A121" s="58" t="s">
        <v>15</v>
      </c>
      <c r="B121" s="59" t="s">
        <v>1</v>
      </c>
      <c r="C121" s="59" t="s">
        <v>2</v>
      </c>
      <c r="D121" s="60" t="s">
        <v>3</v>
      </c>
      <c r="E121" s="60" t="s">
        <v>4</v>
      </c>
      <c r="F121" s="60" t="s">
        <v>5</v>
      </c>
      <c r="G121" s="60" t="s">
        <v>6</v>
      </c>
      <c r="H121" s="60" t="s">
        <v>7</v>
      </c>
      <c r="I121" s="60" t="s">
        <v>8</v>
      </c>
      <c r="J121" s="60" t="s">
        <v>9</v>
      </c>
      <c r="K121" s="60" t="s">
        <v>10</v>
      </c>
      <c r="L121" s="61" t="s">
        <v>11</v>
      </c>
      <c r="M121" s="61" t="s">
        <v>12</v>
      </c>
    </row>
    <row r="122" customHeight="1" spans="1:13">
      <c r="A122" s="62"/>
      <c r="B122" s="63">
        <f ca="1">INDIRECT("'按班级打印'!G"&amp;ROUNDDOWN((ROW()-1)/5,0)+2)</f>
        <v>1</v>
      </c>
      <c r="C122" s="63" t="str">
        <f ca="1">INDIRECT("'按班级打印'!A"&amp;ROUNDDOWN((ROW()-1)/5,0)+2)</f>
        <v>谢承烨</v>
      </c>
      <c r="D122" s="63">
        <f ca="1">INDIRECT("'按班级打印'!M"&amp;ROUNDDOWN((ROW()-1)/5,0)+2)</f>
        <v>108.5</v>
      </c>
      <c r="E122" s="63">
        <f ca="1">INDIRECT("'按班级打印'!o"&amp;ROUNDDOWN((ROW()-1)/5,0)+2)</f>
        <v>85.5</v>
      </c>
      <c r="F122" s="63">
        <f ca="1">INDIRECT("'按班级打印'!q"&amp;ROUNDDOWN((ROW()-1)/5,0)+2)</f>
        <v>101</v>
      </c>
      <c r="G122" s="63">
        <f ca="1">IF(INDIRECT("'按班级打印'!s"&amp;ROUNDDOWN((ROW()-1)/5,0)+2)&gt;0,INDIRECT("'按班级打印'!s"&amp;ROUNDDOWN((ROW()-1)/5,0)+2),"")</f>
        <v>34</v>
      </c>
      <c r="H122" s="63">
        <f ca="1">IF(INDIRECT("'按班级打印'!w"&amp;ROUNDDOWN((ROW()-1)/5,0)+2)&gt;0,INDIRECT("'按班级打印'!w"&amp;ROUNDDOWN((ROW()-1)/5,0)+2),"")</f>
        <v>41</v>
      </c>
      <c r="I122" s="63">
        <f ca="1">IF(INDIRECT("'按班级打印'!z"&amp;ROUNDDOWN((ROW()-1)/5,0)+2)&gt;0,INDIRECT("'按班级打印'!z"&amp;ROUNDDOWN((ROW()-1)/5,0)+2),"")</f>
        <v>61</v>
      </c>
      <c r="J122" s="63" t="str">
        <f ca="1">IF(INDIRECT("'按班级打印'!ac"&amp;ROUNDDOWN((ROW()-1)/5,0)+2)&gt;0,INDIRECT("'按班级打印'!ac"&amp;ROUNDDOWN((ROW()-1)/5,0)+2),"")</f>
        <v/>
      </c>
      <c r="K122" s="63" t="str">
        <f ca="1">IF(INDIRECT("'按班级打印'!u"&amp;ROUNDDOWN((ROW()-1)/5,0)+2)&gt;0,INDIRECT("'按班级打印'!u"&amp;ROUNDDOWN((ROW()-1)/5,0)+2),"")</f>
        <v/>
      </c>
      <c r="L122" s="63" t="str">
        <f ca="1">IF(INDIRECT("'按班级打印'!af"&amp;ROUNDDOWN((ROW()-1)/5,0)+2)&gt;0,INDIRECT("'按班级打印'!af"&amp;ROUNDDOWN((ROW()-1)/5,0)+2),"")</f>
        <v/>
      </c>
      <c r="M122" s="63">
        <f ca="1">INDIRECT("'按班级打印'!H"&amp;ROUNDDOWN((ROW()-1)/5,0)+2)</f>
        <v>431</v>
      </c>
    </row>
    <row r="123" customHeight="1" spans="1:13">
      <c r="A123" s="64"/>
      <c r="B123" s="64"/>
      <c r="C123" s="63" t="s">
        <v>13</v>
      </c>
      <c r="D123" s="63">
        <f ca="1">INDIRECT("'按班级打印'!M"&amp;ROUNDDOWN((ROW()-1)/5,0)+2)</f>
        <v>108.5</v>
      </c>
      <c r="E123" s="63">
        <f ca="1">INDIRECT("'按班级打印'!o"&amp;ROUNDDOWN((ROW()-1)/5,0)+2)</f>
        <v>85.5</v>
      </c>
      <c r="F123" s="63">
        <f ca="1">INDIRECT("'按班级打印'!q"&amp;ROUNDDOWN((ROW()-1)/5,0)+2)</f>
        <v>101</v>
      </c>
      <c r="G123" s="63">
        <f ca="1">IF(INDIRECT("'按班级打印'!s"&amp;ROUNDDOWN((ROW()-1)/5,0)+2)&gt;0,INDIRECT("'按班级打印'!s"&amp;ROUNDDOWN((ROW()-1)/5,0)+2),"")</f>
        <v>34</v>
      </c>
      <c r="H123" s="63">
        <f ca="1">IF(INDIRECT("'按班级打印'!x"&amp;ROUNDDOWN((ROW()-1)/5,0)+2)&gt;0,INDIRECT("'按班级打印'!x"&amp;ROUNDDOWN((ROW()-1)/5,0)+2),"")</f>
        <v>68</v>
      </c>
      <c r="I123" s="63">
        <f ca="1">IF(INDIRECT("'按班级打印'!aa"&amp;ROUNDDOWN((ROW()-1)/5,0)+2)&gt;0,INDIRECT("'按班级打印'!aa"&amp;ROUNDDOWN((ROW()-1)/5,0)+2),"")</f>
        <v>70</v>
      </c>
      <c r="J123" s="63" t="str">
        <f ca="1">IF(INDIRECT("'按班级打印'!ad"&amp;ROUNDDOWN((ROW()-1)/5,0)+2)&gt;0,INDIRECT("'按班级打印'!ad"&amp;ROUNDDOWN((ROW()-1)/5,0)+2),"")</f>
        <v/>
      </c>
      <c r="K123" s="63" t="str">
        <f ca="1">IF(INDIRECT("'按班级打印'!u"&amp;ROUNDDOWN((ROW()-1)/5,0)+2)&gt;0,INDIRECT("'按班级打印'!u"&amp;ROUNDDOWN((ROW()-1)/5,0)+2),"")</f>
        <v/>
      </c>
      <c r="L123" s="63" t="str">
        <f ca="1">IF(INDIRECT("'按班级打印'!ag"&amp;ROUNDDOWN((ROW()-1)/5,0)+2)&gt;0,INDIRECT("'按班级打印'!ag"&amp;ROUNDDOWN((ROW()-1)/5,0)+2),"")</f>
        <v/>
      </c>
      <c r="M123" s="63">
        <f ca="1">INDIRECT("'按班级打印'!I"&amp;ROUNDDOWN((ROW()-1)/5,0)+2)</f>
        <v>467</v>
      </c>
    </row>
    <row r="124" customHeight="1" spans="1:13">
      <c r="A124" s="63" t="str">
        <f ca="1">INDIRECT("'按班级打印'!E"&amp;ROUNDDOWN((ROW()-1)/5,0)+2)</f>
        <v>物理类</v>
      </c>
      <c r="B124" s="14"/>
      <c r="C124" s="63" t="s">
        <v>14</v>
      </c>
      <c r="D124" s="65">
        <f>'质量分析(总分) '!$D$55</f>
        <v>105.000612745098</v>
      </c>
      <c r="E124" s="65">
        <f>'质量分析(总分) '!$D$82</f>
        <v>91.5242034313726</v>
      </c>
      <c r="F124" s="65">
        <f>'质量分析(总分) '!$D$109</f>
        <v>108.863970588235</v>
      </c>
      <c r="G124" s="65">
        <f ca="1">IF(_xlfn.NUMBERVALUE(G122)&gt;0,'质量分析(总分) '!$D$133,"")</f>
        <v>62.6521428571429</v>
      </c>
      <c r="H124" s="65">
        <f ca="1">IF(_xlfn.NUMBERVALUE(H122)&gt;0,'质量分析(总分) '!$D$157,"")</f>
        <v>81.8686131386861</v>
      </c>
      <c r="I124" s="65">
        <f ca="1">IF(_xlfn.NUMBERVALUE(I122)&gt;0,'质量分析(总分) '!$D$180,"")</f>
        <v>83.3676470588235</v>
      </c>
      <c r="J124" s="65" t="str">
        <f ca="1">IF(_xlfn.NUMBERVALUE(J122)&gt;0,'质量分析(总分) '!$D$208,"")</f>
        <v/>
      </c>
      <c r="K124" s="65" t="str">
        <f ca="1">IF(_xlfn.NUMBERVALUE(K122)&gt;0,'质量分析(总分) '!$D$194,"")</f>
        <v/>
      </c>
      <c r="L124" s="65" t="str">
        <f ca="1">IF(_xlfn.NUMBERVALUE(L122)&gt;0,'质量分析(总分) '!$D$222,"")</f>
        <v/>
      </c>
      <c r="M124" s="65">
        <f ca="1">IF(_xlfn.NUMBERVALUE(G122)&gt;0,'质量分析(总分) '!$D$23,'质量分析(总分) '!$D$28)</f>
        <v>535.869285714286</v>
      </c>
    </row>
    <row r="126" customHeight="1" spans="1:13">
      <c r="A126" s="58" t="s">
        <v>15</v>
      </c>
      <c r="B126" s="59" t="s">
        <v>1</v>
      </c>
      <c r="C126" s="59" t="s">
        <v>2</v>
      </c>
      <c r="D126" s="60" t="s">
        <v>3</v>
      </c>
      <c r="E126" s="60" t="s">
        <v>4</v>
      </c>
      <c r="F126" s="60" t="s">
        <v>5</v>
      </c>
      <c r="G126" s="60" t="s">
        <v>6</v>
      </c>
      <c r="H126" s="60" t="s">
        <v>7</v>
      </c>
      <c r="I126" s="60" t="s">
        <v>8</v>
      </c>
      <c r="J126" s="60" t="s">
        <v>9</v>
      </c>
      <c r="K126" s="60" t="s">
        <v>10</v>
      </c>
      <c r="L126" s="61" t="s">
        <v>11</v>
      </c>
      <c r="M126" s="61" t="s">
        <v>12</v>
      </c>
    </row>
    <row r="127" customHeight="1" spans="1:13">
      <c r="A127" s="62"/>
      <c r="B127" s="63">
        <f ca="1">INDIRECT("'按班级打印'!G"&amp;ROUNDDOWN((ROW()-1)/5,0)+2)</f>
        <v>1</v>
      </c>
      <c r="C127" s="63" t="str">
        <f ca="1">INDIRECT("'按班级打印'!A"&amp;ROUNDDOWN((ROW()-1)/5,0)+2)</f>
        <v>郭仕涛</v>
      </c>
      <c r="D127" s="63">
        <f ca="1">INDIRECT("'按班级打印'!M"&amp;ROUNDDOWN((ROW()-1)/5,0)+2)</f>
        <v>97.5</v>
      </c>
      <c r="E127" s="63">
        <f ca="1">INDIRECT("'按班级打印'!o"&amp;ROUNDDOWN((ROW()-1)/5,0)+2)</f>
        <v>79.5</v>
      </c>
      <c r="F127" s="63">
        <f ca="1">INDIRECT("'按班级打印'!q"&amp;ROUNDDOWN((ROW()-1)/5,0)+2)</f>
        <v>112</v>
      </c>
      <c r="G127" s="63">
        <f ca="1">IF(INDIRECT("'按班级打印'!s"&amp;ROUNDDOWN((ROW()-1)/5,0)+2)&gt;0,INDIRECT("'按班级打印'!s"&amp;ROUNDDOWN((ROW()-1)/5,0)+2),"")</f>
        <v>71</v>
      </c>
      <c r="H127" s="63">
        <f ca="1">IF(INDIRECT("'按班级打印'!w"&amp;ROUNDDOWN((ROW()-1)/5,0)+2)&gt;0,INDIRECT("'按班级打印'!w"&amp;ROUNDDOWN((ROW()-1)/5,0)+2),"")</f>
        <v>57.5</v>
      </c>
      <c r="I127" s="63">
        <f ca="1">IF(INDIRECT("'按班级打印'!z"&amp;ROUNDDOWN((ROW()-1)/5,0)+2)&gt;0,INDIRECT("'按班级打印'!z"&amp;ROUNDDOWN((ROW()-1)/5,0)+2),"")</f>
        <v>68</v>
      </c>
      <c r="J127" s="63" t="str">
        <f ca="1">IF(INDIRECT("'按班级打印'!ac"&amp;ROUNDDOWN((ROW()-1)/5,0)+2)&gt;0,INDIRECT("'按班级打印'!ac"&amp;ROUNDDOWN((ROW()-1)/5,0)+2),"")</f>
        <v/>
      </c>
      <c r="K127" s="63" t="str">
        <f ca="1">IF(INDIRECT("'按班级打印'!u"&amp;ROUNDDOWN((ROW()-1)/5,0)+2)&gt;0,INDIRECT("'按班级打印'!u"&amp;ROUNDDOWN((ROW()-1)/5,0)+2),"")</f>
        <v/>
      </c>
      <c r="L127" s="63" t="str">
        <f ca="1">IF(INDIRECT("'按班级打印'!af"&amp;ROUNDDOWN((ROW()-1)/5,0)+2)&gt;0,INDIRECT("'按班级打印'!af"&amp;ROUNDDOWN((ROW()-1)/5,0)+2),"")</f>
        <v/>
      </c>
      <c r="M127" s="63">
        <f ca="1">INDIRECT("'按班级打印'!H"&amp;ROUNDDOWN((ROW()-1)/5,0)+2)</f>
        <v>485.5</v>
      </c>
    </row>
    <row r="128" customHeight="1" spans="1:13">
      <c r="A128" s="64"/>
      <c r="B128" s="64"/>
      <c r="C128" s="63" t="s">
        <v>13</v>
      </c>
      <c r="D128" s="63">
        <f ca="1">INDIRECT("'按班级打印'!M"&amp;ROUNDDOWN((ROW()-1)/5,0)+2)</f>
        <v>97.5</v>
      </c>
      <c r="E128" s="63">
        <f ca="1">INDIRECT("'按班级打印'!o"&amp;ROUNDDOWN((ROW()-1)/5,0)+2)</f>
        <v>79.5</v>
      </c>
      <c r="F128" s="63">
        <f ca="1">INDIRECT("'按班级打印'!q"&amp;ROUNDDOWN((ROW()-1)/5,0)+2)</f>
        <v>112</v>
      </c>
      <c r="G128" s="63">
        <f ca="1">IF(INDIRECT("'按班级打印'!s"&amp;ROUNDDOWN((ROW()-1)/5,0)+2)&gt;0,INDIRECT("'按班级打印'!s"&amp;ROUNDDOWN((ROW()-1)/5,0)+2),"")</f>
        <v>71</v>
      </c>
      <c r="H128" s="63">
        <f ca="1">IF(INDIRECT("'按班级打印'!x"&amp;ROUNDDOWN((ROW()-1)/5,0)+2)&gt;0,INDIRECT("'按班级打印'!x"&amp;ROUNDDOWN((ROW()-1)/5,0)+2),"")</f>
        <v>82</v>
      </c>
      <c r="I128" s="63">
        <f ca="1">IF(INDIRECT("'按班级打印'!aa"&amp;ROUNDDOWN((ROW()-1)/5,0)+2)&gt;0,INDIRECT("'按班级打印'!aa"&amp;ROUNDDOWN((ROW()-1)/5,0)+2),"")</f>
        <v>77</v>
      </c>
      <c r="J128" s="63" t="str">
        <f ca="1">IF(INDIRECT("'按班级打印'!ad"&amp;ROUNDDOWN((ROW()-1)/5,0)+2)&gt;0,INDIRECT("'按班级打印'!ad"&amp;ROUNDDOWN((ROW()-1)/5,0)+2),"")</f>
        <v/>
      </c>
      <c r="K128" s="63" t="str">
        <f ca="1">IF(INDIRECT("'按班级打印'!u"&amp;ROUNDDOWN((ROW()-1)/5,0)+2)&gt;0,INDIRECT("'按班级打印'!u"&amp;ROUNDDOWN((ROW()-1)/5,0)+2),"")</f>
        <v/>
      </c>
      <c r="L128" s="63" t="str">
        <f ca="1">IF(INDIRECT("'按班级打印'!ag"&amp;ROUNDDOWN((ROW()-1)/5,0)+2)&gt;0,INDIRECT("'按班级打印'!ag"&amp;ROUNDDOWN((ROW()-1)/5,0)+2),"")</f>
        <v/>
      </c>
      <c r="M128" s="63">
        <f ca="1">INDIRECT("'按班级打印'!I"&amp;ROUNDDOWN((ROW()-1)/5,0)+2)</f>
        <v>519</v>
      </c>
    </row>
    <row r="129" customHeight="1" spans="1:13">
      <c r="A129" s="63" t="str">
        <f ca="1">INDIRECT("'按班级打印'!E"&amp;ROUNDDOWN((ROW()-1)/5,0)+2)</f>
        <v>物理类</v>
      </c>
      <c r="B129" s="14"/>
      <c r="C129" s="63" t="s">
        <v>14</v>
      </c>
      <c r="D129" s="65">
        <f>'质量分析(总分) '!$D$55</f>
        <v>105.000612745098</v>
      </c>
      <c r="E129" s="65">
        <f>'质量分析(总分) '!$D$82</f>
        <v>91.5242034313726</v>
      </c>
      <c r="F129" s="65">
        <f>'质量分析(总分) '!$D$109</f>
        <v>108.863970588235</v>
      </c>
      <c r="G129" s="65">
        <f ca="1">IF(_xlfn.NUMBERVALUE(G127)&gt;0,'质量分析(总分) '!$D$133,"")</f>
        <v>62.6521428571429</v>
      </c>
      <c r="H129" s="65">
        <f ca="1">IF(_xlfn.NUMBERVALUE(H127)&gt;0,'质量分析(总分) '!$D$157,"")</f>
        <v>81.8686131386861</v>
      </c>
      <c r="I129" s="65">
        <f ca="1">IF(_xlfn.NUMBERVALUE(I127)&gt;0,'质量分析(总分) '!$D$180,"")</f>
        <v>83.3676470588235</v>
      </c>
      <c r="J129" s="65" t="str">
        <f ca="1">IF(_xlfn.NUMBERVALUE(J127)&gt;0,'质量分析(总分) '!$D$208,"")</f>
        <v/>
      </c>
      <c r="K129" s="65" t="str">
        <f ca="1">IF(_xlfn.NUMBERVALUE(K127)&gt;0,'质量分析(总分) '!$D$194,"")</f>
        <v/>
      </c>
      <c r="L129" s="65" t="str">
        <f ca="1">IF(_xlfn.NUMBERVALUE(L127)&gt;0,'质量分析(总分) '!$D$222,"")</f>
        <v/>
      </c>
      <c r="M129" s="65">
        <f ca="1">IF(_xlfn.NUMBERVALUE(G127)&gt;0,'质量分析(总分) '!$D$23,'质量分析(总分) '!$D$28)</f>
        <v>535.869285714286</v>
      </c>
    </row>
    <row r="131" customHeight="1" spans="1:13">
      <c r="A131" s="58" t="s">
        <v>15</v>
      </c>
      <c r="B131" s="59" t="s">
        <v>1</v>
      </c>
      <c r="C131" s="59" t="s">
        <v>2</v>
      </c>
      <c r="D131" s="60" t="s">
        <v>3</v>
      </c>
      <c r="E131" s="60" t="s">
        <v>4</v>
      </c>
      <c r="F131" s="60" t="s">
        <v>5</v>
      </c>
      <c r="G131" s="60" t="s">
        <v>6</v>
      </c>
      <c r="H131" s="60" t="s">
        <v>7</v>
      </c>
      <c r="I131" s="60" t="s">
        <v>8</v>
      </c>
      <c r="J131" s="60" t="s">
        <v>9</v>
      </c>
      <c r="K131" s="60" t="s">
        <v>10</v>
      </c>
      <c r="L131" s="61" t="s">
        <v>11</v>
      </c>
      <c r="M131" s="61" t="s">
        <v>12</v>
      </c>
    </row>
    <row r="132" customHeight="1" spans="1:13">
      <c r="A132" s="62"/>
      <c r="B132" s="63">
        <f ca="1">INDIRECT("'按班级打印'!G"&amp;ROUNDDOWN((ROW()-1)/5,0)+2)</f>
        <v>1</v>
      </c>
      <c r="C132" s="63" t="str">
        <f ca="1">INDIRECT("'按班级打印'!A"&amp;ROUNDDOWN((ROW()-1)/5,0)+2)</f>
        <v>刘文鼎</v>
      </c>
      <c r="D132" s="63">
        <f ca="1">INDIRECT("'按班级打印'!M"&amp;ROUNDDOWN((ROW()-1)/5,0)+2)</f>
        <v>98.5</v>
      </c>
      <c r="E132" s="63">
        <f ca="1">INDIRECT("'按班级打印'!o"&amp;ROUNDDOWN((ROW()-1)/5,0)+2)</f>
        <v>106</v>
      </c>
      <c r="F132" s="63">
        <f ca="1">INDIRECT("'按班级打印'!q"&amp;ROUNDDOWN((ROW()-1)/5,0)+2)</f>
        <v>108</v>
      </c>
      <c r="G132" s="63">
        <f ca="1">IF(INDIRECT("'按班级打印'!s"&amp;ROUNDDOWN((ROW()-1)/5,0)+2)&gt;0,INDIRECT("'按班级打印'!s"&amp;ROUNDDOWN((ROW()-1)/5,0)+2),"")</f>
        <v>80</v>
      </c>
      <c r="H132" s="63">
        <f ca="1">IF(INDIRECT("'按班级打印'!w"&amp;ROUNDDOWN((ROW()-1)/5,0)+2)&gt;0,INDIRECT("'按班级打印'!w"&amp;ROUNDDOWN((ROW()-1)/5,0)+2),"")</f>
        <v>65.5</v>
      </c>
      <c r="I132" s="63">
        <f ca="1">IF(INDIRECT("'按班级打印'!z"&amp;ROUNDDOWN((ROW()-1)/5,0)+2)&gt;0,INDIRECT("'按班级打印'!z"&amp;ROUNDDOWN((ROW()-1)/5,0)+2),"")</f>
        <v>77</v>
      </c>
      <c r="J132" s="63" t="str">
        <f ca="1">IF(INDIRECT("'按班级打印'!ac"&amp;ROUNDDOWN((ROW()-1)/5,0)+2)&gt;0,INDIRECT("'按班级打印'!ac"&amp;ROUNDDOWN((ROW()-1)/5,0)+2),"")</f>
        <v/>
      </c>
      <c r="K132" s="63" t="str">
        <f ca="1">IF(INDIRECT("'按班级打印'!u"&amp;ROUNDDOWN((ROW()-1)/5,0)+2)&gt;0,INDIRECT("'按班级打印'!u"&amp;ROUNDDOWN((ROW()-1)/5,0)+2),"")</f>
        <v/>
      </c>
      <c r="L132" s="63" t="str">
        <f ca="1">IF(INDIRECT("'按班级打印'!af"&amp;ROUNDDOWN((ROW()-1)/5,0)+2)&gt;0,INDIRECT("'按班级打印'!af"&amp;ROUNDDOWN((ROW()-1)/5,0)+2),"")</f>
        <v/>
      </c>
      <c r="M132" s="63">
        <f ca="1">INDIRECT("'按班级打印'!H"&amp;ROUNDDOWN((ROW()-1)/5,0)+2)</f>
        <v>535</v>
      </c>
    </row>
    <row r="133" customHeight="1" spans="1:13">
      <c r="A133" s="64"/>
      <c r="B133" s="64"/>
      <c r="C133" s="63" t="s">
        <v>13</v>
      </c>
      <c r="D133" s="63">
        <f ca="1">INDIRECT("'按班级打印'!M"&amp;ROUNDDOWN((ROW()-1)/5,0)+2)</f>
        <v>98.5</v>
      </c>
      <c r="E133" s="63">
        <f ca="1">INDIRECT("'按班级打印'!o"&amp;ROUNDDOWN((ROW()-1)/5,0)+2)</f>
        <v>106</v>
      </c>
      <c r="F133" s="63">
        <f ca="1">INDIRECT("'按班级打印'!q"&amp;ROUNDDOWN((ROW()-1)/5,0)+2)</f>
        <v>108</v>
      </c>
      <c r="G133" s="63">
        <f ca="1">IF(INDIRECT("'按班级打印'!s"&amp;ROUNDDOWN((ROW()-1)/5,0)+2)&gt;0,INDIRECT("'按班级打印'!s"&amp;ROUNDDOWN((ROW()-1)/5,0)+2),"")</f>
        <v>80</v>
      </c>
      <c r="H133" s="63">
        <f ca="1">IF(INDIRECT("'按班级打印'!x"&amp;ROUNDDOWN((ROW()-1)/5,0)+2)&gt;0,INDIRECT("'按班级打印'!x"&amp;ROUNDDOWN((ROW()-1)/5,0)+2),"")</f>
        <v>87</v>
      </c>
      <c r="I133" s="63">
        <f ca="1">IF(INDIRECT("'按班级打印'!aa"&amp;ROUNDDOWN((ROW()-1)/5,0)+2)&gt;0,INDIRECT("'按班级打印'!aa"&amp;ROUNDDOWN((ROW()-1)/5,0)+2),"")</f>
        <v>86</v>
      </c>
      <c r="J133" s="63" t="str">
        <f ca="1">IF(INDIRECT("'按班级打印'!ad"&amp;ROUNDDOWN((ROW()-1)/5,0)+2)&gt;0,INDIRECT("'按班级打印'!ad"&amp;ROUNDDOWN((ROW()-1)/5,0)+2),"")</f>
        <v/>
      </c>
      <c r="K133" s="63" t="str">
        <f ca="1">IF(INDIRECT("'按班级打印'!u"&amp;ROUNDDOWN((ROW()-1)/5,0)+2)&gt;0,INDIRECT("'按班级打印'!u"&amp;ROUNDDOWN((ROW()-1)/5,0)+2),"")</f>
        <v/>
      </c>
      <c r="L133" s="63" t="str">
        <f ca="1">IF(INDIRECT("'按班级打印'!ag"&amp;ROUNDDOWN((ROW()-1)/5,0)+2)&gt;0,INDIRECT("'按班级打印'!ag"&amp;ROUNDDOWN((ROW()-1)/5,0)+2),"")</f>
        <v/>
      </c>
      <c r="M133" s="63">
        <f ca="1">INDIRECT("'按班级打印'!I"&amp;ROUNDDOWN((ROW()-1)/5,0)+2)</f>
        <v>565.5</v>
      </c>
    </row>
    <row r="134" customHeight="1" spans="1:13">
      <c r="A134" s="63" t="str">
        <f ca="1">INDIRECT("'按班级打印'!E"&amp;ROUNDDOWN((ROW()-1)/5,0)+2)</f>
        <v>物理类</v>
      </c>
      <c r="B134" s="14"/>
      <c r="C134" s="63" t="s">
        <v>14</v>
      </c>
      <c r="D134" s="65">
        <f>'质量分析(总分) '!$D$55</f>
        <v>105.000612745098</v>
      </c>
      <c r="E134" s="65">
        <f>'质量分析(总分) '!$D$82</f>
        <v>91.5242034313726</v>
      </c>
      <c r="F134" s="65">
        <f>'质量分析(总分) '!$D$109</f>
        <v>108.863970588235</v>
      </c>
      <c r="G134" s="65">
        <f ca="1">IF(_xlfn.NUMBERVALUE(G132)&gt;0,'质量分析(总分) '!$D$133,"")</f>
        <v>62.6521428571429</v>
      </c>
      <c r="H134" s="65">
        <f ca="1">IF(_xlfn.NUMBERVALUE(H132)&gt;0,'质量分析(总分) '!$D$157,"")</f>
        <v>81.8686131386861</v>
      </c>
      <c r="I134" s="65">
        <f ca="1">IF(_xlfn.NUMBERVALUE(I132)&gt;0,'质量分析(总分) '!$D$180,"")</f>
        <v>83.3676470588235</v>
      </c>
      <c r="J134" s="65" t="str">
        <f ca="1">IF(_xlfn.NUMBERVALUE(J132)&gt;0,'质量分析(总分) '!$D$208,"")</f>
        <v/>
      </c>
      <c r="K134" s="65" t="str">
        <f ca="1">IF(_xlfn.NUMBERVALUE(K132)&gt;0,'质量分析(总分) '!$D$194,"")</f>
        <v/>
      </c>
      <c r="L134" s="65" t="str">
        <f ca="1">IF(_xlfn.NUMBERVALUE(L132)&gt;0,'质量分析(总分) '!$D$222,"")</f>
        <v/>
      </c>
      <c r="M134" s="65">
        <f ca="1">IF(_xlfn.NUMBERVALUE(G132)&gt;0,'质量分析(总分) '!$D$23,'质量分析(总分) '!$D$28)</f>
        <v>535.869285714286</v>
      </c>
    </row>
    <row r="136" customHeight="1" spans="1:13">
      <c r="A136" s="58" t="s">
        <v>15</v>
      </c>
      <c r="B136" s="59" t="s">
        <v>1</v>
      </c>
      <c r="C136" s="59" t="s">
        <v>2</v>
      </c>
      <c r="D136" s="60" t="s">
        <v>3</v>
      </c>
      <c r="E136" s="60" t="s">
        <v>4</v>
      </c>
      <c r="F136" s="60" t="s">
        <v>5</v>
      </c>
      <c r="G136" s="60" t="s">
        <v>6</v>
      </c>
      <c r="H136" s="60" t="s">
        <v>7</v>
      </c>
      <c r="I136" s="60" t="s">
        <v>8</v>
      </c>
      <c r="J136" s="60" t="s">
        <v>9</v>
      </c>
      <c r="K136" s="60" t="s">
        <v>10</v>
      </c>
      <c r="L136" s="61" t="s">
        <v>11</v>
      </c>
      <c r="M136" s="61" t="s">
        <v>12</v>
      </c>
    </row>
    <row r="137" customHeight="1" spans="1:13">
      <c r="A137" s="62"/>
      <c r="B137" s="63">
        <f ca="1">INDIRECT("'按班级打印'!G"&amp;ROUNDDOWN((ROW()-1)/5,0)+2)</f>
        <v>1</v>
      </c>
      <c r="C137" s="63" t="str">
        <f ca="1">INDIRECT("'按班级打印'!A"&amp;ROUNDDOWN((ROW()-1)/5,0)+2)</f>
        <v>吴钰婷</v>
      </c>
      <c r="D137" s="63">
        <f ca="1">INDIRECT("'按班级打印'!M"&amp;ROUNDDOWN((ROW()-1)/5,0)+2)</f>
        <v>108.5</v>
      </c>
      <c r="E137" s="63">
        <f ca="1">INDIRECT("'按班级打印'!o"&amp;ROUNDDOWN((ROW()-1)/5,0)+2)</f>
        <v>114</v>
      </c>
      <c r="F137" s="63">
        <f ca="1">INDIRECT("'按班级打印'!q"&amp;ROUNDDOWN((ROW()-1)/5,0)+2)</f>
        <v>113.5</v>
      </c>
      <c r="G137" s="63">
        <f ca="1">IF(INDIRECT("'按班级打印'!s"&amp;ROUNDDOWN((ROW()-1)/5,0)+2)&gt;0,INDIRECT("'按班级打印'!s"&amp;ROUNDDOWN((ROW()-1)/5,0)+2),"")</f>
        <v>75.5</v>
      </c>
      <c r="H137" s="63">
        <f ca="1">IF(INDIRECT("'按班级打印'!w"&amp;ROUNDDOWN((ROW()-1)/5,0)+2)&gt;0,INDIRECT("'按班级打印'!w"&amp;ROUNDDOWN((ROW()-1)/5,0)+2),"")</f>
        <v>71</v>
      </c>
      <c r="I137" s="63">
        <f ca="1">IF(INDIRECT("'按班级打印'!z"&amp;ROUNDDOWN((ROW()-1)/5,0)+2)&gt;0,INDIRECT("'按班级打印'!z"&amp;ROUNDDOWN((ROW()-1)/5,0)+2),"")</f>
        <v>81</v>
      </c>
      <c r="J137" s="63" t="str">
        <f ca="1">IF(INDIRECT("'按班级打印'!ac"&amp;ROUNDDOWN((ROW()-1)/5,0)+2)&gt;0,INDIRECT("'按班级打印'!ac"&amp;ROUNDDOWN((ROW()-1)/5,0)+2),"")</f>
        <v/>
      </c>
      <c r="K137" s="63" t="str">
        <f ca="1">IF(INDIRECT("'按班级打印'!u"&amp;ROUNDDOWN((ROW()-1)/5,0)+2)&gt;0,INDIRECT("'按班级打印'!u"&amp;ROUNDDOWN((ROW()-1)/5,0)+2),"")</f>
        <v/>
      </c>
      <c r="L137" s="63" t="str">
        <f ca="1">IF(INDIRECT("'按班级打印'!af"&amp;ROUNDDOWN((ROW()-1)/5,0)+2)&gt;0,INDIRECT("'按班级打印'!af"&amp;ROUNDDOWN((ROW()-1)/5,0)+2),"")</f>
        <v/>
      </c>
      <c r="M137" s="63">
        <f ca="1">INDIRECT("'按班级打印'!H"&amp;ROUNDDOWN((ROW()-1)/5,0)+2)</f>
        <v>563.5</v>
      </c>
    </row>
    <row r="138" customHeight="1" spans="1:13">
      <c r="A138" s="64"/>
      <c r="B138" s="64"/>
      <c r="C138" s="63" t="s">
        <v>13</v>
      </c>
      <c r="D138" s="63">
        <f ca="1">INDIRECT("'按班级打印'!M"&amp;ROUNDDOWN((ROW()-1)/5,0)+2)</f>
        <v>108.5</v>
      </c>
      <c r="E138" s="63">
        <f ca="1">INDIRECT("'按班级打印'!o"&amp;ROUNDDOWN((ROW()-1)/5,0)+2)</f>
        <v>114</v>
      </c>
      <c r="F138" s="63">
        <f ca="1">INDIRECT("'按班级打印'!q"&amp;ROUNDDOWN((ROW()-1)/5,0)+2)</f>
        <v>113.5</v>
      </c>
      <c r="G138" s="63">
        <f ca="1">IF(INDIRECT("'按班级打印'!s"&amp;ROUNDDOWN((ROW()-1)/5,0)+2)&gt;0,INDIRECT("'按班级打印'!s"&amp;ROUNDDOWN((ROW()-1)/5,0)+2),"")</f>
        <v>75.5</v>
      </c>
      <c r="H138" s="63">
        <f ca="1">IF(INDIRECT("'按班级打印'!x"&amp;ROUNDDOWN((ROW()-1)/5,0)+2)&gt;0,INDIRECT("'按班级打印'!x"&amp;ROUNDDOWN((ROW()-1)/5,0)+2),"")</f>
        <v>89</v>
      </c>
      <c r="I138" s="63">
        <f ca="1">IF(INDIRECT("'按班级打印'!aa"&amp;ROUNDDOWN((ROW()-1)/5,0)+2)&gt;0,INDIRECT("'按班级打印'!aa"&amp;ROUNDDOWN((ROW()-1)/5,0)+2),"")</f>
        <v>89</v>
      </c>
      <c r="J138" s="63" t="str">
        <f ca="1">IF(INDIRECT("'按班级打印'!ad"&amp;ROUNDDOWN((ROW()-1)/5,0)+2)&gt;0,INDIRECT("'按班级打印'!ad"&amp;ROUNDDOWN((ROW()-1)/5,0)+2),"")</f>
        <v/>
      </c>
      <c r="K138" s="63" t="str">
        <f ca="1">IF(INDIRECT("'按班级打印'!u"&amp;ROUNDDOWN((ROW()-1)/5,0)+2)&gt;0,INDIRECT("'按班级打印'!u"&amp;ROUNDDOWN((ROW()-1)/5,0)+2),"")</f>
        <v/>
      </c>
      <c r="L138" s="63" t="str">
        <f ca="1">IF(INDIRECT("'按班级打印'!ag"&amp;ROUNDDOWN((ROW()-1)/5,0)+2)&gt;0,INDIRECT("'按班级打印'!ag"&amp;ROUNDDOWN((ROW()-1)/5,0)+2),"")</f>
        <v/>
      </c>
      <c r="M138" s="63">
        <f ca="1">INDIRECT("'按班级打印'!I"&amp;ROUNDDOWN((ROW()-1)/5,0)+2)</f>
        <v>589.5</v>
      </c>
    </row>
    <row r="139" customHeight="1" spans="1:13">
      <c r="A139" s="63" t="str">
        <f ca="1">INDIRECT("'按班级打印'!E"&amp;ROUNDDOWN((ROW()-1)/5,0)+2)</f>
        <v>物理类</v>
      </c>
      <c r="B139" s="14"/>
      <c r="C139" s="63" t="s">
        <v>14</v>
      </c>
      <c r="D139" s="65">
        <f>'质量分析(总分) '!$D$55</f>
        <v>105.000612745098</v>
      </c>
      <c r="E139" s="65">
        <f>'质量分析(总分) '!$D$82</f>
        <v>91.5242034313726</v>
      </c>
      <c r="F139" s="65">
        <f>'质量分析(总分) '!$D$109</f>
        <v>108.863970588235</v>
      </c>
      <c r="G139" s="65">
        <f ca="1">IF(_xlfn.NUMBERVALUE(G137)&gt;0,'质量分析(总分) '!$D$133,"")</f>
        <v>62.6521428571429</v>
      </c>
      <c r="H139" s="65">
        <f ca="1">IF(_xlfn.NUMBERVALUE(H137)&gt;0,'质量分析(总分) '!$D$157,"")</f>
        <v>81.8686131386861</v>
      </c>
      <c r="I139" s="65">
        <f ca="1">IF(_xlfn.NUMBERVALUE(I137)&gt;0,'质量分析(总分) '!$D$180,"")</f>
        <v>83.3676470588235</v>
      </c>
      <c r="J139" s="65" t="str">
        <f ca="1">IF(_xlfn.NUMBERVALUE(J137)&gt;0,'质量分析(总分) '!$D$208,"")</f>
        <v/>
      </c>
      <c r="K139" s="65" t="str">
        <f ca="1">IF(_xlfn.NUMBERVALUE(K137)&gt;0,'质量分析(总分) '!$D$194,"")</f>
        <v/>
      </c>
      <c r="L139" s="65" t="str">
        <f ca="1">IF(_xlfn.NUMBERVALUE(L137)&gt;0,'质量分析(总分) '!$D$222,"")</f>
        <v/>
      </c>
      <c r="M139" s="65">
        <f ca="1">IF(_xlfn.NUMBERVALUE(G137)&gt;0,'质量分析(总分) '!$D$23,'质量分析(总分) '!$D$28)</f>
        <v>535.869285714286</v>
      </c>
    </row>
    <row r="141" customHeight="1" spans="1:13">
      <c r="A141" s="58" t="s">
        <v>15</v>
      </c>
      <c r="B141" s="59" t="s">
        <v>1</v>
      </c>
      <c r="C141" s="59" t="s">
        <v>2</v>
      </c>
      <c r="D141" s="60" t="s">
        <v>3</v>
      </c>
      <c r="E141" s="60" t="s">
        <v>4</v>
      </c>
      <c r="F141" s="60" t="s">
        <v>5</v>
      </c>
      <c r="G141" s="60" t="s">
        <v>6</v>
      </c>
      <c r="H141" s="60" t="s">
        <v>7</v>
      </c>
      <c r="I141" s="60" t="s">
        <v>8</v>
      </c>
      <c r="J141" s="60" t="s">
        <v>9</v>
      </c>
      <c r="K141" s="60" t="s">
        <v>10</v>
      </c>
      <c r="L141" s="61" t="s">
        <v>11</v>
      </c>
      <c r="M141" s="61" t="s">
        <v>12</v>
      </c>
    </row>
    <row r="142" customHeight="1" spans="1:13">
      <c r="A142" s="62"/>
      <c r="B142" s="63">
        <f ca="1">INDIRECT("'按班级打印'!G"&amp;ROUNDDOWN((ROW()-1)/5,0)+2)</f>
        <v>1</v>
      </c>
      <c r="C142" s="63" t="str">
        <f ca="1">INDIRECT("'按班级打印'!A"&amp;ROUNDDOWN((ROW()-1)/5,0)+2)</f>
        <v>沈芝含</v>
      </c>
      <c r="D142" s="63">
        <f ca="1">INDIRECT("'按班级打印'!M"&amp;ROUNDDOWN((ROW()-1)/5,0)+2)</f>
        <v>113</v>
      </c>
      <c r="E142" s="63">
        <f ca="1">INDIRECT("'按班级打印'!o"&amp;ROUNDDOWN((ROW()-1)/5,0)+2)</f>
        <v>107</v>
      </c>
      <c r="F142" s="63">
        <f ca="1">INDIRECT("'按班级打印'!q"&amp;ROUNDDOWN((ROW()-1)/5,0)+2)</f>
        <v>119.5</v>
      </c>
      <c r="G142" s="63">
        <f ca="1">IF(INDIRECT("'按班级打印'!s"&amp;ROUNDDOWN((ROW()-1)/5,0)+2)&gt;0,INDIRECT("'按班级打印'!s"&amp;ROUNDDOWN((ROW()-1)/5,0)+2),"")</f>
        <v>57</v>
      </c>
      <c r="H142" s="63">
        <f ca="1">IF(INDIRECT("'按班级打印'!w"&amp;ROUNDDOWN((ROW()-1)/5,0)+2)&gt;0,INDIRECT("'按班级打印'!w"&amp;ROUNDDOWN((ROW()-1)/5,0)+2),"")</f>
        <v>70</v>
      </c>
      <c r="I142" s="63">
        <f ca="1">IF(INDIRECT("'按班级打印'!z"&amp;ROUNDDOWN((ROW()-1)/5,0)+2)&gt;0,INDIRECT("'按班级打印'!z"&amp;ROUNDDOWN((ROW()-1)/5,0)+2),"")</f>
        <v>80.5</v>
      </c>
      <c r="J142" s="63" t="str">
        <f ca="1">IF(INDIRECT("'按班级打印'!ac"&amp;ROUNDDOWN((ROW()-1)/5,0)+2)&gt;0,INDIRECT("'按班级打印'!ac"&amp;ROUNDDOWN((ROW()-1)/5,0)+2),"")</f>
        <v/>
      </c>
      <c r="K142" s="63" t="str">
        <f ca="1">IF(INDIRECT("'按班级打印'!u"&amp;ROUNDDOWN((ROW()-1)/5,0)+2)&gt;0,INDIRECT("'按班级打印'!u"&amp;ROUNDDOWN((ROW()-1)/5,0)+2),"")</f>
        <v/>
      </c>
      <c r="L142" s="63" t="str">
        <f ca="1">IF(INDIRECT("'按班级打印'!af"&amp;ROUNDDOWN((ROW()-1)/5,0)+2)&gt;0,INDIRECT("'按班级打印'!af"&amp;ROUNDDOWN((ROW()-1)/5,0)+2),"")</f>
        <v/>
      </c>
      <c r="M142" s="63">
        <f ca="1">INDIRECT("'按班级打印'!H"&amp;ROUNDDOWN((ROW()-1)/5,0)+2)</f>
        <v>547</v>
      </c>
    </row>
    <row r="143" customHeight="1" spans="1:13">
      <c r="A143" s="64"/>
      <c r="B143" s="64"/>
      <c r="C143" s="63" t="s">
        <v>13</v>
      </c>
      <c r="D143" s="63">
        <f ca="1">INDIRECT("'按班级打印'!M"&amp;ROUNDDOWN((ROW()-1)/5,0)+2)</f>
        <v>113</v>
      </c>
      <c r="E143" s="63">
        <f ca="1">INDIRECT("'按班级打印'!o"&amp;ROUNDDOWN((ROW()-1)/5,0)+2)</f>
        <v>107</v>
      </c>
      <c r="F143" s="63">
        <f ca="1">INDIRECT("'按班级打印'!q"&amp;ROUNDDOWN((ROW()-1)/5,0)+2)</f>
        <v>119.5</v>
      </c>
      <c r="G143" s="63">
        <f ca="1">IF(INDIRECT("'按班级打印'!s"&amp;ROUNDDOWN((ROW()-1)/5,0)+2)&gt;0,INDIRECT("'按班级打印'!s"&amp;ROUNDDOWN((ROW()-1)/5,0)+2),"")</f>
        <v>57</v>
      </c>
      <c r="H143" s="63">
        <f ca="1">IF(INDIRECT("'按班级打印'!x"&amp;ROUNDDOWN((ROW()-1)/5,0)+2)&gt;0,INDIRECT("'按班级打印'!x"&amp;ROUNDDOWN((ROW()-1)/5,0)+2),"")</f>
        <v>89</v>
      </c>
      <c r="I143" s="63">
        <f ca="1">IF(INDIRECT("'按班级打印'!aa"&amp;ROUNDDOWN((ROW()-1)/5,0)+2)&gt;0,INDIRECT("'按班级打印'!aa"&amp;ROUNDDOWN((ROW()-1)/5,0)+2),"")</f>
        <v>89</v>
      </c>
      <c r="J143" s="63" t="str">
        <f ca="1">IF(INDIRECT("'按班级打印'!ad"&amp;ROUNDDOWN((ROW()-1)/5,0)+2)&gt;0,INDIRECT("'按班级打印'!ad"&amp;ROUNDDOWN((ROW()-1)/5,0)+2),"")</f>
        <v/>
      </c>
      <c r="K143" s="63" t="str">
        <f ca="1">IF(INDIRECT("'按班级打印'!u"&amp;ROUNDDOWN((ROW()-1)/5,0)+2)&gt;0,INDIRECT("'按班级打印'!u"&amp;ROUNDDOWN((ROW()-1)/5,0)+2),"")</f>
        <v/>
      </c>
      <c r="L143" s="63" t="str">
        <f ca="1">IF(INDIRECT("'按班级打印'!ag"&amp;ROUNDDOWN((ROW()-1)/5,0)+2)&gt;0,INDIRECT("'按班级打印'!ag"&amp;ROUNDDOWN((ROW()-1)/5,0)+2),"")</f>
        <v/>
      </c>
      <c r="M143" s="63">
        <f ca="1">INDIRECT("'按班级打印'!I"&amp;ROUNDDOWN((ROW()-1)/5,0)+2)</f>
        <v>574.5</v>
      </c>
    </row>
    <row r="144" customHeight="1" spans="1:13">
      <c r="A144" s="63" t="str">
        <f ca="1">INDIRECT("'按班级打印'!E"&amp;ROUNDDOWN((ROW()-1)/5,0)+2)</f>
        <v>物理类</v>
      </c>
      <c r="B144" s="14"/>
      <c r="C144" s="63" t="s">
        <v>14</v>
      </c>
      <c r="D144" s="65">
        <f>'质量分析(总分) '!$D$55</f>
        <v>105.000612745098</v>
      </c>
      <c r="E144" s="65">
        <f>'质量分析(总分) '!$D$82</f>
        <v>91.5242034313726</v>
      </c>
      <c r="F144" s="65">
        <f>'质量分析(总分) '!$D$109</f>
        <v>108.863970588235</v>
      </c>
      <c r="G144" s="65">
        <f ca="1">IF(_xlfn.NUMBERVALUE(G142)&gt;0,'质量分析(总分) '!$D$133,"")</f>
        <v>62.6521428571429</v>
      </c>
      <c r="H144" s="65">
        <f ca="1">IF(_xlfn.NUMBERVALUE(H142)&gt;0,'质量分析(总分) '!$D$157,"")</f>
        <v>81.8686131386861</v>
      </c>
      <c r="I144" s="65">
        <f ca="1">IF(_xlfn.NUMBERVALUE(I142)&gt;0,'质量分析(总分) '!$D$180,"")</f>
        <v>83.3676470588235</v>
      </c>
      <c r="J144" s="65" t="str">
        <f ca="1">IF(_xlfn.NUMBERVALUE(J142)&gt;0,'质量分析(总分) '!$D$208,"")</f>
        <v/>
      </c>
      <c r="K144" s="65" t="str">
        <f ca="1">IF(_xlfn.NUMBERVALUE(K142)&gt;0,'质量分析(总分) '!$D$194,"")</f>
        <v/>
      </c>
      <c r="L144" s="65" t="str">
        <f ca="1">IF(_xlfn.NUMBERVALUE(L142)&gt;0,'质量分析(总分) '!$D$222,"")</f>
        <v/>
      </c>
      <c r="M144" s="65">
        <f ca="1">IF(_xlfn.NUMBERVALUE(G142)&gt;0,'质量分析(总分) '!$D$23,'质量分析(总分) '!$D$28)</f>
        <v>535.869285714286</v>
      </c>
    </row>
    <row r="146" customHeight="1" spans="1:13">
      <c r="A146" s="58" t="s">
        <v>15</v>
      </c>
      <c r="B146" s="59" t="s">
        <v>1</v>
      </c>
      <c r="C146" s="59" t="s">
        <v>2</v>
      </c>
      <c r="D146" s="60" t="s">
        <v>3</v>
      </c>
      <c r="E146" s="60" t="s">
        <v>4</v>
      </c>
      <c r="F146" s="60" t="s">
        <v>5</v>
      </c>
      <c r="G146" s="60" t="s">
        <v>6</v>
      </c>
      <c r="H146" s="60" t="s">
        <v>7</v>
      </c>
      <c r="I146" s="60" t="s">
        <v>8</v>
      </c>
      <c r="J146" s="60" t="s">
        <v>9</v>
      </c>
      <c r="K146" s="60" t="s">
        <v>10</v>
      </c>
      <c r="L146" s="61" t="s">
        <v>11</v>
      </c>
      <c r="M146" s="61" t="s">
        <v>12</v>
      </c>
    </row>
    <row r="147" customHeight="1" spans="1:13">
      <c r="A147" s="62"/>
      <c r="B147" s="63">
        <f ca="1">INDIRECT("'按班级打印'!G"&amp;ROUNDDOWN((ROW()-1)/5,0)+2)</f>
        <v>1</v>
      </c>
      <c r="C147" s="63" t="str">
        <f ca="1">INDIRECT("'按班级打印'!A"&amp;ROUNDDOWN((ROW()-1)/5,0)+2)</f>
        <v>陈林榕</v>
      </c>
      <c r="D147" s="63">
        <f ca="1">INDIRECT("'按班级打印'!M"&amp;ROUNDDOWN((ROW()-1)/5,0)+2)</f>
        <v>107.5</v>
      </c>
      <c r="E147" s="63">
        <f ca="1">INDIRECT("'按班级打印'!o"&amp;ROUNDDOWN((ROW()-1)/5,0)+2)</f>
        <v>101.5</v>
      </c>
      <c r="F147" s="63">
        <f ca="1">INDIRECT("'按班级打印'!q"&amp;ROUNDDOWN((ROW()-1)/5,0)+2)</f>
        <v>121.5</v>
      </c>
      <c r="G147" s="63">
        <f ca="1">IF(INDIRECT("'按班级打印'!s"&amp;ROUNDDOWN((ROW()-1)/5,0)+2)&gt;0,INDIRECT("'按班级打印'!s"&amp;ROUNDDOWN((ROW()-1)/5,0)+2),"")</f>
        <v>73</v>
      </c>
      <c r="H147" s="63">
        <f ca="1">IF(INDIRECT("'按班级打印'!w"&amp;ROUNDDOWN((ROW()-1)/5,0)+2)&gt;0,INDIRECT("'按班级打印'!w"&amp;ROUNDDOWN((ROW()-1)/5,0)+2),"")</f>
        <v>82</v>
      </c>
      <c r="I147" s="63">
        <f ca="1">IF(INDIRECT("'按班级打印'!z"&amp;ROUNDDOWN((ROW()-1)/5,0)+2)&gt;0,INDIRECT("'按班级打印'!z"&amp;ROUNDDOWN((ROW()-1)/5,0)+2),"")</f>
        <v>88</v>
      </c>
      <c r="J147" s="63" t="str">
        <f ca="1">IF(INDIRECT("'按班级打印'!ac"&amp;ROUNDDOWN((ROW()-1)/5,0)+2)&gt;0,INDIRECT("'按班级打印'!ac"&amp;ROUNDDOWN((ROW()-1)/5,0)+2),"")</f>
        <v/>
      </c>
      <c r="K147" s="63" t="str">
        <f ca="1">IF(INDIRECT("'按班级打印'!u"&amp;ROUNDDOWN((ROW()-1)/5,0)+2)&gt;0,INDIRECT("'按班级打印'!u"&amp;ROUNDDOWN((ROW()-1)/5,0)+2),"")</f>
        <v/>
      </c>
      <c r="L147" s="63" t="str">
        <f ca="1">IF(INDIRECT("'按班级打印'!af"&amp;ROUNDDOWN((ROW()-1)/5,0)+2)&gt;0,INDIRECT("'按班级打印'!af"&amp;ROUNDDOWN((ROW()-1)/5,0)+2),"")</f>
        <v/>
      </c>
      <c r="M147" s="63">
        <f ca="1">INDIRECT("'按班级打印'!H"&amp;ROUNDDOWN((ROW()-1)/5,0)+2)</f>
        <v>573.5</v>
      </c>
    </row>
    <row r="148" customHeight="1" spans="1:13">
      <c r="A148" s="64"/>
      <c r="B148" s="64"/>
      <c r="C148" s="63" t="s">
        <v>13</v>
      </c>
      <c r="D148" s="63">
        <f ca="1">INDIRECT("'按班级打印'!M"&amp;ROUNDDOWN((ROW()-1)/5,0)+2)</f>
        <v>107.5</v>
      </c>
      <c r="E148" s="63">
        <f ca="1">INDIRECT("'按班级打印'!o"&amp;ROUNDDOWN((ROW()-1)/5,0)+2)</f>
        <v>101.5</v>
      </c>
      <c r="F148" s="63">
        <f ca="1">INDIRECT("'按班级打印'!q"&amp;ROUNDDOWN((ROW()-1)/5,0)+2)</f>
        <v>121.5</v>
      </c>
      <c r="G148" s="63">
        <f ca="1">IF(INDIRECT("'按班级打印'!s"&amp;ROUNDDOWN((ROW()-1)/5,0)+2)&gt;0,INDIRECT("'按班级打印'!s"&amp;ROUNDDOWN((ROW()-1)/5,0)+2),"")</f>
        <v>73</v>
      </c>
      <c r="H148" s="63">
        <f ca="1">IF(INDIRECT("'按班级打印'!x"&amp;ROUNDDOWN((ROW()-1)/5,0)+2)&gt;0,INDIRECT("'按班级打印'!x"&amp;ROUNDDOWN((ROW()-1)/5,0)+2),"")</f>
        <v>94</v>
      </c>
      <c r="I148" s="63">
        <f ca="1">IF(INDIRECT("'按班级打印'!aa"&amp;ROUNDDOWN((ROW()-1)/5,0)+2)&gt;0,INDIRECT("'按班级打印'!aa"&amp;ROUNDDOWN((ROW()-1)/5,0)+2),"")</f>
        <v>94</v>
      </c>
      <c r="J148" s="63" t="str">
        <f ca="1">IF(INDIRECT("'按班级打印'!ad"&amp;ROUNDDOWN((ROW()-1)/5,0)+2)&gt;0,INDIRECT("'按班级打印'!ad"&amp;ROUNDDOWN((ROW()-1)/5,0)+2),"")</f>
        <v/>
      </c>
      <c r="K148" s="63" t="str">
        <f ca="1">IF(INDIRECT("'按班级打印'!u"&amp;ROUNDDOWN((ROW()-1)/5,0)+2)&gt;0,INDIRECT("'按班级打印'!u"&amp;ROUNDDOWN((ROW()-1)/5,0)+2),"")</f>
        <v/>
      </c>
      <c r="L148" s="63" t="str">
        <f ca="1">IF(INDIRECT("'按班级打印'!ag"&amp;ROUNDDOWN((ROW()-1)/5,0)+2)&gt;0,INDIRECT("'按班级打印'!ag"&amp;ROUNDDOWN((ROW()-1)/5,0)+2),"")</f>
        <v/>
      </c>
      <c r="M148" s="63">
        <f ca="1">INDIRECT("'按班级打印'!I"&amp;ROUNDDOWN((ROW()-1)/5,0)+2)</f>
        <v>591.5</v>
      </c>
    </row>
    <row r="149" customHeight="1" spans="1:13">
      <c r="A149" s="63" t="str">
        <f ca="1">INDIRECT("'按班级打印'!E"&amp;ROUNDDOWN((ROW()-1)/5,0)+2)</f>
        <v>物理类</v>
      </c>
      <c r="B149" s="14"/>
      <c r="C149" s="63" t="s">
        <v>14</v>
      </c>
      <c r="D149" s="65">
        <f>'质量分析(总分) '!$D$55</f>
        <v>105.000612745098</v>
      </c>
      <c r="E149" s="65">
        <f>'质量分析(总分) '!$D$82</f>
        <v>91.5242034313726</v>
      </c>
      <c r="F149" s="65">
        <f>'质量分析(总分) '!$D$109</f>
        <v>108.863970588235</v>
      </c>
      <c r="G149" s="65">
        <f ca="1">IF(_xlfn.NUMBERVALUE(G147)&gt;0,'质量分析(总分) '!$D$133,"")</f>
        <v>62.6521428571429</v>
      </c>
      <c r="H149" s="65">
        <f ca="1">IF(_xlfn.NUMBERVALUE(H147)&gt;0,'质量分析(总分) '!$D$157,"")</f>
        <v>81.8686131386861</v>
      </c>
      <c r="I149" s="65">
        <f ca="1">IF(_xlfn.NUMBERVALUE(I147)&gt;0,'质量分析(总分) '!$D$180,"")</f>
        <v>83.3676470588235</v>
      </c>
      <c r="J149" s="65" t="str">
        <f ca="1">IF(_xlfn.NUMBERVALUE(J147)&gt;0,'质量分析(总分) '!$D$208,"")</f>
        <v/>
      </c>
      <c r="K149" s="65" t="str">
        <f ca="1">IF(_xlfn.NUMBERVALUE(K147)&gt;0,'质量分析(总分) '!$D$194,"")</f>
        <v/>
      </c>
      <c r="L149" s="65" t="str">
        <f ca="1">IF(_xlfn.NUMBERVALUE(L147)&gt;0,'质量分析(总分) '!$D$222,"")</f>
        <v/>
      </c>
      <c r="M149" s="65">
        <f ca="1">IF(_xlfn.NUMBERVALUE(G147)&gt;0,'质量分析(总分) '!$D$23,'质量分析(总分) '!$D$28)</f>
        <v>535.869285714286</v>
      </c>
    </row>
    <row r="151" customHeight="1" spans="1:13">
      <c r="A151" s="58" t="s">
        <v>15</v>
      </c>
      <c r="B151" s="59" t="s">
        <v>1</v>
      </c>
      <c r="C151" s="59" t="s">
        <v>2</v>
      </c>
      <c r="D151" s="60" t="s">
        <v>3</v>
      </c>
      <c r="E151" s="60" t="s">
        <v>4</v>
      </c>
      <c r="F151" s="60" t="s">
        <v>5</v>
      </c>
      <c r="G151" s="60" t="s">
        <v>6</v>
      </c>
      <c r="H151" s="60" t="s">
        <v>7</v>
      </c>
      <c r="I151" s="60" t="s">
        <v>8</v>
      </c>
      <c r="J151" s="60" t="s">
        <v>9</v>
      </c>
      <c r="K151" s="60" t="s">
        <v>10</v>
      </c>
      <c r="L151" s="61" t="s">
        <v>11</v>
      </c>
      <c r="M151" s="61" t="s">
        <v>12</v>
      </c>
    </row>
    <row r="152" customHeight="1" spans="1:13">
      <c r="A152" s="62"/>
      <c r="B152" s="63">
        <f ca="1">INDIRECT("'按班级打印'!G"&amp;ROUNDDOWN((ROW()-1)/5,0)+2)</f>
        <v>1</v>
      </c>
      <c r="C152" s="63" t="str">
        <f ca="1">INDIRECT("'按班级打印'!A"&amp;ROUNDDOWN((ROW()-1)/5,0)+2)</f>
        <v>叶柏坤</v>
      </c>
      <c r="D152" s="63">
        <f ca="1">INDIRECT("'按班级打印'!M"&amp;ROUNDDOWN((ROW()-1)/5,0)+2)</f>
        <v>113</v>
      </c>
      <c r="E152" s="63">
        <f ca="1">INDIRECT("'按班级打印'!o"&amp;ROUNDDOWN((ROW()-1)/5,0)+2)</f>
        <v>107.5</v>
      </c>
      <c r="F152" s="63">
        <f ca="1">INDIRECT("'按班级打印'!q"&amp;ROUNDDOWN((ROW()-1)/5,0)+2)</f>
        <v>90</v>
      </c>
      <c r="G152" s="63">
        <f ca="1">IF(INDIRECT("'按班级打印'!s"&amp;ROUNDDOWN((ROW()-1)/5,0)+2)&gt;0,INDIRECT("'按班级打印'!s"&amp;ROUNDDOWN((ROW()-1)/5,0)+2),"")</f>
        <v>66.75</v>
      </c>
      <c r="H152" s="63">
        <f ca="1">IF(INDIRECT("'按班级打印'!w"&amp;ROUNDDOWN((ROW()-1)/5,0)+2)&gt;0,INDIRECT("'按班级打印'!w"&amp;ROUNDDOWN((ROW()-1)/5,0)+2),"")</f>
        <v>55</v>
      </c>
      <c r="I152" s="63">
        <f ca="1">IF(INDIRECT("'按班级打印'!z"&amp;ROUNDDOWN((ROW()-1)/5,0)+2)&gt;0,INDIRECT("'按班级打印'!z"&amp;ROUNDDOWN((ROW()-1)/5,0)+2),"")</f>
        <v>64.5</v>
      </c>
      <c r="J152" s="63" t="str">
        <f ca="1">IF(INDIRECT("'按班级打印'!ac"&amp;ROUNDDOWN((ROW()-1)/5,0)+2)&gt;0,INDIRECT("'按班级打印'!ac"&amp;ROUNDDOWN((ROW()-1)/5,0)+2),"")</f>
        <v/>
      </c>
      <c r="K152" s="63" t="str">
        <f ca="1">IF(INDIRECT("'按班级打印'!u"&amp;ROUNDDOWN((ROW()-1)/5,0)+2)&gt;0,INDIRECT("'按班级打印'!u"&amp;ROUNDDOWN((ROW()-1)/5,0)+2),"")</f>
        <v/>
      </c>
      <c r="L152" s="63" t="str">
        <f ca="1">IF(INDIRECT("'按班级打印'!af"&amp;ROUNDDOWN((ROW()-1)/5,0)+2)&gt;0,INDIRECT("'按班级打印'!af"&amp;ROUNDDOWN((ROW()-1)/5,0)+2),"")</f>
        <v/>
      </c>
      <c r="M152" s="63">
        <f ca="1">INDIRECT("'按班级打印'!H"&amp;ROUNDDOWN((ROW()-1)/5,0)+2)</f>
        <v>496.75</v>
      </c>
    </row>
    <row r="153" customHeight="1" spans="1:13">
      <c r="A153" s="64"/>
      <c r="B153" s="64"/>
      <c r="C153" s="63" t="s">
        <v>13</v>
      </c>
      <c r="D153" s="63">
        <f ca="1">INDIRECT("'按班级打印'!M"&amp;ROUNDDOWN((ROW()-1)/5,0)+2)</f>
        <v>113</v>
      </c>
      <c r="E153" s="63">
        <f ca="1">INDIRECT("'按班级打印'!o"&amp;ROUNDDOWN((ROW()-1)/5,0)+2)</f>
        <v>107.5</v>
      </c>
      <c r="F153" s="63">
        <f ca="1">INDIRECT("'按班级打印'!q"&amp;ROUNDDOWN((ROW()-1)/5,0)+2)</f>
        <v>90</v>
      </c>
      <c r="G153" s="63">
        <f ca="1">IF(INDIRECT("'按班级打印'!s"&amp;ROUNDDOWN((ROW()-1)/5,0)+2)&gt;0,INDIRECT("'按班级打印'!s"&amp;ROUNDDOWN((ROW()-1)/5,0)+2),"")</f>
        <v>66.75</v>
      </c>
      <c r="H153" s="63">
        <f ca="1">IF(INDIRECT("'按班级打印'!x"&amp;ROUNDDOWN((ROW()-1)/5,0)+2)&gt;0,INDIRECT("'按班级打印'!x"&amp;ROUNDDOWN((ROW()-1)/5,0)+2),"")</f>
        <v>80</v>
      </c>
      <c r="I153" s="63">
        <f ca="1">IF(INDIRECT("'按班级打印'!aa"&amp;ROUNDDOWN((ROW()-1)/5,0)+2)&gt;0,INDIRECT("'按班级打印'!aa"&amp;ROUNDDOWN((ROW()-1)/5,0)+2),"")</f>
        <v>74</v>
      </c>
      <c r="J153" s="63" t="str">
        <f ca="1">IF(INDIRECT("'按班级打印'!ad"&amp;ROUNDDOWN((ROW()-1)/5,0)+2)&gt;0,INDIRECT("'按班级打印'!ad"&amp;ROUNDDOWN((ROW()-1)/5,0)+2),"")</f>
        <v/>
      </c>
      <c r="K153" s="63" t="str">
        <f ca="1">IF(INDIRECT("'按班级打印'!u"&amp;ROUNDDOWN((ROW()-1)/5,0)+2)&gt;0,INDIRECT("'按班级打印'!u"&amp;ROUNDDOWN((ROW()-1)/5,0)+2),"")</f>
        <v/>
      </c>
      <c r="L153" s="63" t="str">
        <f ca="1">IF(INDIRECT("'按班级打印'!ag"&amp;ROUNDDOWN((ROW()-1)/5,0)+2)&gt;0,INDIRECT("'按班级打印'!ag"&amp;ROUNDDOWN((ROW()-1)/5,0)+2),"")</f>
        <v/>
      </c>
      <c r="M153" s="63">
        <f ca="1">INDIRECT("'按班级打印'!I"&amp;ROUNDDOWN((ROW()-1)/5,0)+2)</f>
        <v>531.25</v>
      </c>
    </row>
    <row r="154" customHeight="1" spans="1:13">
      <c r="A154" s="63" t="str">
        <f ca="1">INDIRECT("'按班级打印'!E"&amp;ROUNDDOWN((ROW()-1)/5,0)+2)</f>
        <v>物理类</v>
      </c>
      <c r="B154" s="14"/>
      <c r="C154" s="63" t="s">
        <v>14</v>
      </c>
      <c r="D154" s="65">
        <f>'质量分析(总分) '!$D$55</f>
        <v>105.000612745098</v>
      </c>
      <c r="E154" s="65">
        <f>'质量分析(总分) '!$D$82</f>
        <v>91.5242034313726</v>
      </c>
      <c r="F154" s="65">
        <f>'质量分析(总分) '!$D$109</f>
        <v>108.863970588235</v>
      </c>
      <c r="G154" s="65">
        <f ca="1">IF(_xlfn.NUMBERVALUE(G152)&gt;0,'质量分析(总分) '!$D$133,"")</f>
        <v>62.6521428571429</v>
      </c>
      <c r="H154" s="65">
        <f ca="1">IF(_xlfn.NUMBERVALUE(H152)&gt;0,'质量分析(总分) '!$D$157,"")</f>
        <v>81.8686131386861</v>
      </c>
      <c r="I154" s="65">
        <f ca="1">IF(_xlfn.NUMBERVALUE(I152)&gt;0,'质量分析(总分) '!$D$180,"")</f>
        <v>83.3676470588235</v>
      </c>
      <c r="J154" s="65" t="str">
        <f ca="1">IF(_xlfn.NUMBERVALUE(J152)&gt;0,'质量分析(总分) '!$D$208,"")</f>
        <v/>
      </c>
      <c r="K154" s="65" t="str">
        <f ca="1">IF(_xlfn.NUMBERVALUE(K152)&gt;0,'质量分析(总分) '!$D$194,"")</f>
        <v/>
      </c>
      <c r="L154" s="65" t="str">
        <f ca="1">IF(_xlfn.NUMBERVALUE(L152)&gt;0,'质量分析(总分) '!$D$222,"")</f>
        <v/>
      </c>
      <c r="M154" s="65">
        <f ca="1">IF(_xlfn.NUMBERVALUE(G152)&gt;0,'质量分析(总分) '!$D$23,'质量分析(总分) '!$D$28)</f>
        <v>535.869285714286</v>
      </c>
    </row>
    <row r="156" customHeight="1" spans="1:13">
      <c r="A156" s="58" t="s">
        <v>15</v>
      </c>
      <c r="B156" s="59" t="s">
        <v>1</v>
      </c>
      <c r="C156" s="59" t="s">
        <v>2</v>
      </c>
      <c r="D156" s="60" t="s">
        <v>3</v>
      </c>
      <c r="E156" s="60" t="s">
        <v>4</v>
      </c>
      <c r="F156" s="60" t="s">
        <v>5</v>
      </c>
      <c r="G156" s="60" t="s">
        <v>6</v>
      </c>
      <c r="H156" s="60" t="s">
        <v>7</v>
      </c>
      <c r="I156" s="60" t="s">
        <v>8</v>
      </c>
      <c r="J156" s="60" t="s">
        <v>9</v>
      </c>
      <c r="K156" s="60" t="s">
        <v>10</v>
      </c>
      <c r="L156" s="61" t="s">
        <v>11</v>
      </c>
      <c r="M156" s="61" t="s">
        <v>12</v>
      </c>
    </row>
    <row r="157" customHeight="1" spans="1:13">
      <c r="A157" s="62"/>
      <c r="B157" s="63">
        <f ca="1">INDIRECT("'按班级打印'!G"&amp;ROUNDDOWN((ROW()-1)/5,0)+2)</f>
        <v>1</v>
      </c>
      <c r="C157" s="63" t="str">
        <f ca="1">INDIRECT("'按班级打印'!A"&amp;ROUNDDOWN((ROW()-1)/5,0)+2)</f>
        <v>林至勤</v>
      </c>
      <c r="D157" s="63">
        <f ca="1">INDIRECT("'按班级打印'!M"&amp;ROUNDDOWN((ROW()-1)/5,0)+2)</f>
        <v>106.5</v>
      </c>
      <c r="E157" s="63">
        <f ca="1">INDIRECT("'按班级打印'!o"&amp;ROUNDDOWN((ROW()-1)/5,0)+2)</f>
        <v>104</v>
      </c>
      <c r="F157" s="63">
        <f ca="1">INDIRECT("'按班级打印'!q"&amp;ROUNDDOWN((ROW()-1)/5,0)+2)</f>
        <v>111</v>
      </c>
      <c r="G157" s="63">
        <f ca="1">IF(INDIRECT("'按班级打印'!s"&amp;ROUNDDOWN((ROW()-1)/5,0)+2)&gt;0,INDIRECT("'按班级打印'!s"&amp;ROUNDDOWN((ROW()-1)/5,0)+2),"")</f>
        <v>74.5</v>
      </c>
      <c r="H157" s="63">
        <f ca="1">IF(INDIRECT("'按班级打印'!w"&amp;ROUNDDOWN((ROW()-1)/5,0)+2)&gt;0,INDIRECT("'按班级打印'!w"&amp;ROUNDDOWN((ROW()-1)/5,0)+2),"")</f>
        <v>69</v>
      </c>
      <c r="I157" s="63">
        <f ca="1">IF(INDIRECT("'按班级打印'!z"&amp;ROUNDDOWN((ROW()-1)/5,0)+2)&gt;0,INDIRECT("'按班级打印'!z"&amp;ROUNDDOWN((ROW()-1)/5,0)+2),"")</f>
        <v>69</v>
      </c>
      <c r="J157" s="63" t="str">
        <f ca="1">IF(INDIRECT("'按班级打印'!ac"&amp;ROUNDDOWN((ROW()-1)/5,0)+2)&gt;0,INDIRECT("'按班级打印'!ac"&amp;ROUNDDOWN((ROW()-1)/5,0)+2),"")</f>
        <v/>
      </c>
      <c r="K157" s="63" t="str">
        <f ca="1">IF(INDIRECT("'按班级打印'!u"&amp;ROUNDDOWN((ROW()-1)/5,0)+2)&gt;0,INDIRECT("'按班级打印'!u"&amp;ROUNDDOWN((ROW()-1)/5,0)+2),"")</f>
        <v/>
      </c>
      <c r="L157" s="63" t="str">
        <f ca="1">IF(INDIRECT("'按班级打印'!af"&amp;ROUNDDOWN((ROW()-1)/5,0)+2)&gt;0,INDIRECT("'按班级打印'!af"&amp;ROUNDDOWN((ROW()-1)/5,0)+2),"")</f>
        <v/>
      </c>
      <c r="M157" s="63">
        <f ca="1">INDIRECT("'按班级打印'!H"&amp;ROUNDDOWN((ROW()-1)/5,0)+2)</f>
        <v>534</v>
      </c>
    </row>
    <row r="158" customHeight="1" spans="1:13">
      <c r="A158" s="64"/>
      <c r="B158" s="64"/>
      <c r="C158" s="63" t="s">
        <v>13</v>
      </c>
      <c r="D158" s="63">
        <f ca="1">INDIRECT("'按班级打印'!M"&amp;ROUNDDOWN((ROW()-1)/5,0)+2)</f>
        <v>106.5</v>
      </c>
      <c r="E158" s="63">
        <f ca="1">INDIRECT("'按班级打印'!o"&amp;ROUNDDOWN((ROW()-1)/5,0)+2)</f>
        <v>104</v>
      </c>
      <c r="F158" s="63">
        <f ca="1">INDIRECT("'按班级打印'!q"&amp;ROUNDDOWN((ROW()-1)/5,0)+2)</f>
        <v>111</v>
      </c>
      <c r="G158" s="63">
        <f ca="1">IF(INDIRECT("'按班级打印'!s"&amp;ROUNDDOWN((ROW()-1)/5,0)+2)&gt;0,INDIRECT("'按班级打印'!s"&amp;ROUNDDOWN((ROW()-1)/5,0)+2),"")</f>
        <v>74.5</v>
      </c>
      <c r="H158" s="63">
        <f ca="1">IF(INDIRECT("'按班级打印'!x"&amp;ROUNDDOWN((ROW()-1)/5,0)+2)&gt;0,INDIRECT("'按班级打印'!x"&amp;ROUNDDOWN((ROW()-1)/5,0)+2),"")</f>
        <v>89</v>
      </c>
      <c r="I158" s="63">
        <f ca="1">IF(INDIRECT("'按班级打印'!aa"&amp;ROUNDDOWN((ROW()-1)/5,0)+2)&gt;0,INDIRECT("'按班级打印'!aa"&amp;ROUNDDOWN((ROW()-1)/5,0)+2),"")</f>
        <v>78</v>
      </c>
      <c r="J158" s="63" t="str">
        <f ca="1">IF(INDIRECT("'按班级打印'!ad"&amp;ROUNDDOWN((ROW()-1)/5,0)+2)&gt;0,INDIRECT("'按班级打印'!ad"&amp;ROUNDDOWN((ROW()-1)/5,0)+2),"")</f>
        <v/>
      </c>
      <c r="K158" s="63" t="str">
        <f ca="1">IF(INDIRECT("'按班级打印'!u"&amp;ROUNDDOWN((ROW()-1)/5,0)+2)&gt;0,INDIRECT("'按班级打印'!u"&amp;ROUNDDOWN((ROW()-1)/5,0)+2),"")</f>
        <v/>
      </c>
      <c r="L158" s="63" t="str">
        <f ca="1">IF(INDIRECT("'按班级打印'!ag"&amp;ROUNDDOWN((ROW()-1)/5,0)+2)&gt;0,INDIRECT("'按班级打印'!ag"&amp;ROUNDDOWN((ROW()-1)/5,0)+2),"")</f>
        <v/>
      </c>
      <c r="M158" s="63">
        <f ca="1">INDIRECT("'按班级打印'!I"&amp;ROUNDDOWN((ROW()-1)/5,0)+2)</f>
        <v>563</v>
      </c>
    </row>
    <row r="159" customHeight="1" spans="1:13">
      <c r="A159" s="63" t="str">
        <f ca="1">INDIRECT("'按班级打印'!E"&amp;ROUNDDOWN((ROW()-1)/5,0)+2)</f>
        <v>物理类</v>
      </c>
      <c r="B159" s="14"/>
      <c r="C159" s="63" t="s">
        <v>14</v>
      </c>
      <c r="D159" s="65">
        <f>'质量分析(总分) '!$D$55</f>
        <v>105.000612745098</v>
      </c>
      <c r="E159" s="65">
        <f>'质量分析(总分) '!$D$82</f>
        <v>91.5242034313726</v>
      </c>
      <c r="F159" s="65">
        <f>'质量分析(总分) '!$D$109</f>
        <v>108.863970588235</v>
      </c>
      <c r="G159" s="65">
        <f ca="1">IF(_xlfn.NUMBERVALUE(G157)&gt;0,'质量分析(总分) '!$D$133,"")</f>
        <v>62.6521428571429</v>
      </c>
      <c r="H159" s="65">
        <f ca="1">IF(_xlfn.NUMBERVALUE(H157)&gt;0,'质量分析(总分) '!$D$157,"")</f>
        <v>81.8686131386861</v>
      </c>
      <c r="I159" s="65">
        <f ca="1">IF(_xlfn.NUMBERVALUE(I157)&gt;0,'质量分析(总分) '!$D$180,"")</f>
        <v>83.3676470588235</v>
      </c>
      <c r="J159" s="65" t="str">
        <f ca="1">IF(_xlfn.NUMBERVALUE(J157)&gt;0,'质量分析(总分) '!$D$208,"")</f>
        <v/>
      </c>
      <c r="K159" s="65" t="str">
        <f ca="1">IF(_xlfn.NUMBERVALUE(K157)&gt;0,'质量分析(总分) '!$D$194,"")</f>
        <v/>
      </c>
      <c r="L159" s="65" t="str">
        <f ca="1">IF(_xlfn.NUMBERVALUE(L157)&gt;0,'质量分析(总分) '!$D$222,"")</f>
        <v/>
      </c>
      <c r="M159" s="65">
        <f ca="1">IF(_xlfn.NUMBERVALUE(G157)&gt;0,'质量分析(总分) '!$D$23,'质量分析(总分) '!$D$28)</f>
        <v>535.869285714286</v>
      </c>
    </row>
    <row r="161" customHeight="1" spans="1:13">
      <c r="A161" s="58" t="s">
        <v>15</v>
      </c>
      <c r="B161" s="59" t="s">
        <v>1</v>
      </c>
      <c r="C161" s="59" t="s">
        <v>2</v>
      </c>
      <c r="D161" s="60" t="s">
        <v>3</v>
      </c>
      <c r="E161" s="60" t="s">
        <v>4</v>
      </c>
      <c r="F161" s="60" t="s">
        <v>5</v>
      </c>
      <c r="G161" s="60" t="s">
        <v>6</v>
      </c>
      <c r="H161" s="60" t="s">
        <v>7</v>
      </c>
      <c r="I161" s="60" t="s">
        <v>8</v>
      </c>
      <c r="J161" s="60" t="s">
        <v>9</v>
      </c>
      <c r="K161" s="60" t="s">
        <v>10</v>
      </c>
      <c r="L161" s="61" t="s">
        <v>11</v>
      </c>
      <c r="M161" s="61" t="s">
        <v>12</v>
      </c>
    </row>
    <row r="162" customHeight="1" spans="1:13">
      <c r="A162" s="62"/>
      <c r="B162" s="63">
        <f ca="1">INDIRECT("'按班级打印'!G"&amp;ROUNDDOWN((ROW()-1)/5,0)+2)</f>
        <v>1</v>
      </c>
      <c r="C162" s="63" t="str">
        <f ca="1">INDIRECT("'按班级打印'!A"&amp;ROUNDDOWN((ROW()-1)/5,0)+2)</f>
        <v>赖妍君</v>
      </c>
      <c r="D162" s="63">
        <f ca="1">INDIRECT("'按班级打印'!M"&amp;ROUNDDOWN((ROW()-1)/5,0)+2)</f>
        <v>101</v>
      </c>
      <c r="E162" s="63">
        <f ca="1">INDIRECT("'按班级打印'!o"&amp;ROUNDDOWN((ROW()-1)/5,0)+2)</f>
        <v>71</v>
      </c>
      <c r="F162" s="63">
        <f ca="1">INDIRECT("'按班级打印'!q"&amp;ROUNDDOWN((ROW()-1)/5,0)+2)</f>
        <v>95.5</v>
      </c>
      <c r="G162" s="63">
        <f ca="1">IF(INDIRECT("'按班级打印'!s"&amp;ROUNDDOWN((ROW()-1)/5,0)+2)&gt;0,INDIRECT("'按班级打印'!s"&amp;ROUNDDOWN((ROW()-1)/5,0)+2),"")</f>
        <v>31</v>
      </c>
      <c r="H162" s="63">
        <f ca="1">IF(INDIRECT("'按班级打印'!w"&amp;ROUNDDOWN((ROW()-1)/5,0)+2)&gt;0,INDIRECT("'按班级打印'!w"&amp;ROUNDDOWN((ROW()-1)/5,0)+2),"")</f>
        <v>40.5</v>
      </c>
      <c r="I162" s="63">
        <f ca="1">IF(INDIRECT("'按班级打印'!z"&amp;ROUNDDOWN((ROW()-1)/5,0)+2)&gt;0,INDIRECT("'按班级打印'!z"&amp;ROUNDDOWN((ROW()-1)/5,0)+2),"")</f>
        <v>62.5</v>
      </c>
      <c r="J162" s="63" t="str">
        <f ca="1">IF(INDIRECT("'按班级打印'!ac"&amp;ROUNDDOWN((ROW()-1)/5,0)+2)&gt;0,INDIRECT("'按班级打印'!ac"&amp;ROUNDDOWN((ROW()-1)/5,0)+2),"")</f>
        <v/>
      </c>
      <c r="K162" s="63" t="str">
        <f ca="1">IF(INDIRECT("'按班级打印'!u"&amp;ROUNDDOWN((ROW()-1)/5,0)+2)&gt;0,INDIRECT("'按班级打印'!u"&amp;ROUNDDOWN((ROW()-1)/5,0)+2),"")</f>
        <v/>
      </c>
      <c r="L162" s="63" t="str">
        <f ca="1">IF(INDIRECT("'按班级打印'!af"&amp;ROUNDDOWN((ROW()-1)/5,0)+2)&gt;0,INDIRECT("'按班级打印'!af"&amp;ROUNDDOWN((ROW()-1)/5,0)+2),"")</f>
        <v/>
      </c>
      <c r="M162" s="63">
        <f ca="1">INDIRECT("'按班级打印'!H"&amp;ROUNDDOWN((ROW()-1)/5,0)+2)</f>
        <v>401.5</v>
      </c>
    </row>
    <row r="163" customHeight="1" spans="1:13">
      <c r="A163" s="64"/>
      <c r="B163" s="64"/>
      <c r="C163" s="63" t="s">
        <v>13</v>
      </c>
      <c r="D163" s="63">
        <f ca="1">INDIRECT("'按班级打印'!M"&amp;ROUNDDOWN((ROW()-1)/5,0)+2)</f>
        <v>101</v>
      </c>
      <c r="E163" s="63">
        <f ca="1">INDIRECT("'按班级打印'!o"&amp;ROUNDDOWN((ROW()-1)/5,0)+2)</f>
        <v>71</v>
      </c>
      <c r="F163" s="63">
        <f ca="1">INDIRECT("'按班级打印'!q"&amp;ROUNDDOWN((ROW()-1)/5,0)+2)</f>
        <v>95.5</v>
      </c>
      <c r="G163" s="63">
        <f ca="1">IF(INDIRECT("'按班级打印'!s"&amp;ROUNDDOWN((ROW()-1)/5,0)+2)&gt;0,INDIRECT("'按班级打印'!s"&amp;ROUNDDOWN((ROW()-1)/5,0)+2),"")</f>
        <v>31</v>
      </c>
      <c r="H163" s="63">
        <f ca="1">IF(INDIRECT("'按班级打印'!x"&amp;ROUNDDOWN((ROW()-1)/5,0)+2)&gt;0,INDIRECT("'按班级打印'!x"&amp;ROUNDDOWN((ROW()-1)/5,0)+2),"")</f>
        <v>68</v>
      </c>
      <c r="I163" s="63">
        <f ca="1">IF(INDIRECT("'按班级打印'!aa"&amp;ROUNDDOWN((ROW()-1)/5,0)+2)&gt;0,INDIRECT("'按班级打印'!aa"&amp;ROUNDDOWN((ROW()-1)/5,0)+2),"")</f>
        <v>72</v>
      </c>
      <c r="J163" s="63" t="str">
        <f ca="1">IF(INDIRECT("'按班级打印'!ad"&amp;ROUNDDOWN((ROW()-1)/5,0)+2)&gt;0,INDIRECT("'按班级打印'!ad"&amp;ROUNDDOWN((ROW()-1)/5,0)+2),"")</f>
        <v/>
      </c>
      <c r="K163" s="63" t="str">
        <f ca="1">IF(INDIRECT("'按班级打印'!u"&amp;ROUNDDOWN((ROW()-1)/5,0)+2)&gt;0,INDIRECT("'按班级打印'!u"&amp;ROUNDDOWN((ROW()-1)/5,0)+2),"")</f>
        <v/>
      </c>
      <c r="L163" s="63" t="str">
        <f ca="1">IF(INDIRECT("'按班级打印'!ag"&amp;ROUNDDOWN((ROW()-1)/5,0)+2)&gt;0,INDIRECT("'按班级打印'!ag"&amp;ROUNDDOWN((ROW()-1)/5,0)+2),"")</f>
        <v/>
      </c>
      <c r="M163" s="63">
        <f ca="1">INDIRECT("'按班级打印'!I"&amp;ROUNDDOWN((ROW()-1)/5,0)+2)</f>
        <v>438.5</v>
      </c>
    </row>
    <row r="164" customHeight="1" spans="1:13">
      <c r="A164" s="63" t="str">
        <f ca="1">INDIRECT("'按班级打印'!E"&amp;ROUNDDOWN((ROW()-1)/5,0)+2)</f>
        <v>物理类</v>
      </c>
      <c r="B164" s="14"/>
      <c r="C164" s="63" t="s">
        <v>14</v>
      </c>
      <c r="D164" s="65">
        <f>'质量分析(总分) '!$D$55</f>
        <v>105.000612745098</v>
      </c>
      <c r="E164" s="65">
        <f>'质量分析(总分) '!$D$82</f>
        <v>91.5242034313726</v>
      </c>
      <c r="F164" s="65">
        <f>'质量分析(总分) '!$D$109</f>
        <v>108.863970588235</v>
      </c>
      <c r="G164" s="65">
        <f ca="1">IF(_xlfn.NUMBERVALUE(G162)&gt;0,'质量分析(总分) '!$D$133,"")</f>
        <v>62.6521428571429</v>
      </c>
      <c r="H164" s="65">
        <f ca="1">IF(_xlfn.NUMBERVALUE(H162)&gt;0,'质量分析(总分) '!$D$157,"")</f>
        <v>81.8686131386861</v>
      </c>
      <c r="I164" s="65">
        <f ca="1">IF(_xlfn.NUMBERVALUE(I162)&gt;0,'质量分析(总分) '!$D$180,"")</f>
        <v>83.3676470588235</v>
      </c>
      <c r="J164" s="65" t="str">
        <f ca="1">IF(_xlfn.NUMBERVALUE(J162)&gt;0,'质量分析(总分) '!$D$208,"")</f>
        <v/>
      </c>
      <c r="K164" s="65" t="str">
        <f ca="1">IF(_xlfn.NUMBERVALUE(K162)&gt;0,'质量分析(总分) '!$D$194,"")</f>
        <v/>
      </c>
      <c r="L164" s="65" t="str">
        <f ca="1">IF(_xlfn.NUMBERVALUE(L162)&gt;0,'质量分析(总分) '!$D$222,"")</f>
        <v/>
      </c>
      <c r="M164" s="65">
        <f ca="1">IF(_xlfn.NUMBERVALUE(G162)&gt;0,'质量分析(总分) '!$D$23,'质量分析(总分) '!$D$28)</f>
        <v>535.869285714286</v>
      </c>
    </row>
    <row r="166" customHeight="1" spans="1:13">
      <c r="A166" s="58" t="s">
        <v>15</v>
      </c>
      <c r="B166" s="59" t="s">
        <v>1</v>
      </c>
      <c r="C166" s="59" t="s">
        <v>2</v>
      </c>
      <c r="D166" s="60" t="s">
        <v>3</v>
      </c>
      <c r="E166" s="60" t="s">
        <v>4</v>
      </c>
      <c r="F166" s="60" t="s">
        <v>5</v>
      </c>
      <c r="G166" s="60" t="s">
        <v>6</v>
      </c>
      <c r="H166" s="60" t="s">
        <v>7</v>
      </c>
      <c r="I166" s="60" t="s">
        <v>8</v>
      </c>
      <c r="J166" s="60" t="s">
        <v>9</v>
      </c>
      <c r="K166" s="60" t="s">
        <v>10</v>
      </c>
      <c r="L166" s="61" t="s">
        <v>11</v>
      </c>
      <c r="M166" s="61" t="s">
        <v>12</v>
      </c>
    </row>
    <row r="167" customHeight="1" spans="1:13">
      <c r="A167" s="62"/>
      <c r="B167" s="63">
        <f ca="1">INDIRECT("'按班级打印'!G"&amp;ROUNDDOWN((ROW()-1)/5,0)+2)</f>
        <v>1</v>
      </c>
      <c r="C167" s="63" t="str">
        <f ca="1">INDIRECT("'按班级打印'!A"&amp;ROUNDDOWN((ROW()-1)/5,0)+2)</f>
        <v>王潇静</v>
      </c>
      <c r="D167" s="63">
        <f ca="1">INDIRECT("'按班级打印'!M"&amp;ROUNDDOWN((ROW()-1)/5,0)+2)</f>
        <v>95.5</v>
      </c>
      <c r="E167" s="63">
        <f ca="1">INDIRECT("'按班级打印'!o"&amp;ROUNDDOWN((ROW()-1)/5,0)+2)</f>
        <v>105.5</v>
      </c>
      <c r="F167" s="63">
        <f ca="1">INDIRECT("'按班级打印'!q"&amp;ROUNDDOWN((ROW()-1)/5,0)+2)</f>
        <v>119</v>
      </c>
      <c r="G167" s="63">
        <f ca="1">IF(INDIRECT("'按班级打印'!s"&amp;ROUNDDOWN((ROW()-1)/5,0)+2)&gt;0,INDIRECT("'按班级打印'!s"&amp;ROUNDDOWN((ROW()-1)/5,0)+2),"")</f>
        <v>78.5</v>
      </c>
      <c r="H167" s="63">
        <f ca="1">IF(INDIRECT("'按班级打印'!w"&amp;ROUNDDOWN((ROW()-1)/5,0)+2)&gt;0,INDIRECT("'按班级打印'!w"&amp;ROUNDDOWN((ROW()-1)/5,0)+2),"")</f>
        <v>56.5</v>
      </c>
      <c r="I167" s="63">
        <f ca="1">IF(INDIRECT("'按班级打印'!z"&amp;ROUNDDOWN((ROW()-1)/5,0)+2)&gt;0,INDIRECT("'按班级打印'!z"&amp;ROUNDDOWN((ROW()-1)/5,0)+2),"")</f>
        <v>82.5</v>
      </c>
      <c r="J167" s="63" t="str">
        <f ca="1">IF(INDIRECT("'按班级打印'!ac"&amp;ROUNDDOWN((ROW()-1)/5,0)+2)&gt;0,INDIRECT("'按班级打印'!ac"&amp;ROUNDDOWN((ROW()-1)/5,0)+2),"")</f>
        <v/>
      </c>
      <c r="K167" s="63" t="str">
        <f ca="1">IF(INDIRECT("'按班级打印'!u"&amp;ROUNDDOWN((ROW()-1)/5,0)+2)&gt;0,INDIRECT("'按班级打印'!u"&amp;ROUNDDOWN((ROW()-1)/5,0)+2),"")</f>
        <v/>
      </c>
      <c r="L167" s="63" t="str">
        <f ca="1">IF(INDIRECT("'按班级打印'!af"&amp;ROUNDDOWN((ROW()-1)/5,0)+2)&gt;0,INDIRECT("'按班级打印'!af"&amp;ROUNDDOWN((ROW()-1)/5,0)+2),"")</f>
        <v/>
      </c>
      <c r="M167" s="63">
        <f ca="1">INDIRECT("'按班级打印'!H"&amp;ROUNDDOWN((ROW()-1)/5,0)+2)</f>
        <v>537.5</v>
      </c>
    </row>
    <row r="168" customHeight="1" spans="1:13">
      <c r="A168" s="64"/>
      <c r="B168" s="64"/>
      <c r="C168" s="63" t="s">
        <v>13</v>
      </c>
      <c r="D168" s="63">
        <f ca="1">INDIRECT("'按班级打印'!M"&amp;ROUNDDOWN((ROW()-1)/5,0)+2)</f>
        <v>95.5</v>
      </c>
      <c r="E168" s="63">
        <f ca="1">INDIRECT("'按班级打印'!o"&amp;ROUNDDOWN((ROW()-1)/5,0)+2)</f>
        <v>105.5</v>
      </c>
      <c r="F168" s="63">
        <f ca="1">INDIRECT("'按班级打印'!q"&amp;ROUNDDOWN((ROW()-1)/5,0)+2)</f>
        <v>119</v>
      </c>
      <c r="G168" s="63">
        <f ca="1">IF(INDIRECT("'按班级打印'!s"&amp;ROUNDDOWN((ROW()-1)/5,0)+2)&gt;0,INDIRECT("'按班级打印'!s"&amp;ROUNDDOWN((ROW()-1)/5,0)+2),"")</f>
        <v>78.5</v>
      </c>
      <c r="H168" s="63">
        <f ca="1">IF(INDIRECT("'按班级打印'!x"&amp;ROUNDDOWN((ROW()-1)/5,0)+2)&gt;0,INDIRECT("'按班级打印'!x"&amp;ROUNDDOWN((ROW()-1)/5,0)+2),"")</f>
        <v>81</v>
      </c>
      <c r="I168" s="63">
        <f ca="1">IF(INDIRECT("'按班级打印'!aa"&amp;ROUNDDOWN((ROW()-1)/5,0)+2)&gt;0,INDIRECT("'按班级打印'!aa"&amp;ROUNDDOWN((ROW()-1)/5,0)+2),"")</f>
        <v>90</v>
      </c>
      <c r="J168" s="63" t="str">
        <f ca="1">IF(INDIRECT("'按班级打印'!ad"&amp;ROUNDDOWN((ROW()-1)/5,0)+2)&gt;0,INDIRECT("'按班级打印'!ad"&amp;ROUNDDOWN((ROW()-1)/5,0)+2),"")</f>
        <v/>
      </c>
      <c r="K168" s="63" t="str">
        <f ca="1">IF(INDIRECT("'按班级打印'!u"&amp;ROUNDDOWN((ROW()-1)/5,0)+2)&gt;0,INDIRECT("'按班级打印'!u"&amp;ROUNDDOWN((ROW()-1)/5,0)+2),"")</f>
        <v/>
      </c>
      <c r="L168" s="63" t="str">
        <f ca="1">IF(INDIRECT("'按班级打印'!ag"&amp;ROUNDDOWN((ROW()-1)/5,0)+2)&gt;0,INDIRECT("'按班级打印'!ag"&amp;ROUNDDOWN((ROW()-1)/5,0)+2),"")</f>
        <v/>
      </c>
      <c r="M168" s="63">
        <f ca="1">INDIRECT("'按班级打印'!I"&amp;ROUNDDOWN((ROW()-1)/5,0)+2)</f>
        <v>569.5</v>
      </c>
    </row>
    <row r="169" customHeight="1" spans="1:13">
      <c r="A169" s="63" t="str">
        <f ca="1">INDIRECT("'按班级打印'!E"&amp;ROUNDDOWN((ROW()-1)/5,0)+2)</f>
        <v>物理类</v>
      </c>
      <c r="B169" s="14"/>
      <c r="C169" s="63" t="s">
        <v>14</v>
      </c>
      <c r="D169" s="65">
        <f>'质量分析(总分) '!$D$55</f>
        <v>105.000612745098</v>
      </c>
      <c r="E169" s="65">
        <f>'质量分析(总分) '!$D$82</f>
        <v>91.5242034313726</v>
      </c>
      <c r="F169" s="65">
        <f>'质量分析(总分) '!$D$109</f>
        <v>108.863970588235</v>
      </c>
      <c r="G169" s="65">
        <f ca="1">IF(_xlfn.NUMBERVALUE(G167)&gt;0,'质量分析(总分) '!$D$133,"")</f>
        <v>62.6521428571429</v>
      </c>
      <c r="H169" s="65">
        <f ca="1">IF(_xlfn.NUMBERVALUE(H167)&gt;0,'质量分析(总分) '!$D$157,"")</f>
        <v>81.8686131386861</v>
      </c>
      <c r="I169" s="65">
        <f ca="1">IF(_xlfn.NUMBERVALUE(I167)&gt;0,'质量分析(总分) '!$D$180,"")</f>
        <v>83.3676470588235</v>
      </c>
      <c r="J169" s="65" t="str">
        <f ca="1">IF(_xlfn.NUMBERVALUE(J167)&gt;0,'质量分析(总分) '!$D$208,"")</f>
        <v/>
      </c>
      <c r="K169" s="65" t="str">
        <f ca="1">IF(_xlfn.NUMBERVALUE(K167)&gt;0,'质量分析(总分) '!$D$194,"")</f>
        <v/>
      </c>
      <c r="L169" s="65" t="str">
        <f ca="1">IF(_xlfn.NUMBERVALUE(L167)&gt;0,'质量分析(总分) '!$D$222,"")</f>
        <v/>
      </c>
      <c r="M169" s="65">
        <f ca="1">IF(_xlfn.NUMBERVALUE(G167)&gt;0,'质量分析(总分) '!$D$23,'质量分析(总分) '!$D$28)</f>
        <v>535.869285714286</v>
      </c>
    </row>
    <row r="171" customHeight="1" spans="1:13">
      <c r="A171" s="58" t="s">
        <v>15</v>
      </c>
      <c r="B171" s="59" t="s">
        <v>1</v>
      </c>
      <c r="C171" s="59" t="s">
        <v>2</v>
      </c>
      <c r="D171" s="60" t="s">
        <v>3</v>
      </c>
      <c r="E171" s="60" t="s">
        <v>4</v>
      </c>
      <c r="F171" s="60" t="s">
        <v>5</v>
      </c>
      <c r="G171" s="60" t="s">
        <v>6</v>
      </c>
      <c r="H171" s="60" t="s">
        <v>7</v>
      </c>
      <c r="I171" s="60" t="s">
        <v>8</v>
      </c>
      <c r="J171" s="60" t="s">
        <v>9</v>
      </c>
      <c r="K171" s="60" t="s">
        <v>10</v>
      </c>
      <c r="L171" s="61" t="s">
        <v>11</v>
      </c>
      <c r="M171" s="61" t="s">
        <v>12</v>
      </c>
    </row>
    <row r="172" customHeight="1" spans="1:13">
      <c r="A172" s="62"/>
      <c r="B172" s="63">
        <f ca="1">INDIRECT("'按班级打印'!G"&amp;ROUNDDOWN((ROW()-1)/5,0)+2)</f>
        <v>1</v>
      </c>
      <c r="C172" s="63" t="str">
        <f ca="1">INDIRECT("'按班级打印'!A"&amp;ROUNDDOWN((ROW()-1)/5,0)+2)</f>
        <v>林琮喜</v>
      </c>
      <c r="D172" s="63">
        <f ca="1">INDIRECT("'按班级打印'!M"&amp;ROUNDDOWN((ROW()-1)/5,0)+2)</f>
        <v>99</v>
      </c>
      <c r="E172" s="63">
        <f ca="1">INDIRECT("'按班级打印'!o"&amp;ROUNDDOWN((ROW()-1)/5,0)+2)</f>
        <v>103.5</v>
      </c>
      <c r="F172" s="63">
        <f ca="1">INDIRECT("'按班级打印'!q"&amp;ROUNDDOWN((ROW()-1)/5,0)+2)</f>
        <v>113</v>
      </c>
      <c r="G172" s="63">
        <f ca="1">IF(INDIRECT("'按班级打印'!s"&amp;ROUNDDOWN((ROW()-1)/5,0)+2)&gt;0,INDIRECT("'按班级打印'!s"&amp;ROUNDDOWN((ROW()-1)/5,0)+2),"")</f>
        <v>69</v>
      </c>
      <c r="H172" s="63">
        <f ca="1">IF(INDIRECT("'按班级打印'!w"&amp;ROUNDDOWN((ROW()-1)/5,0)+2)&gt;0,INDIRECT("'按班级打印'!w"&amp;ROUNDDOWN((ROW()-1)/5,0)+2),"")</f>
        <v>75</v>
      </c>
      <c r="I172" s="63">
        <f ca="1">IF(INDIRECT("'按班级打印'!z"&amp;ROUNDDOWN((ROW()-1)/5,0)+2)&gt;0,INDIRECT("'按班级打印'!z"&amp;ROUNDDOWN((ROW()-1)/5,0)+2),"")</f>
        <v>78.5</v>
      </c>
      <c r="J172" s="63" t="str">
        <f ca="1">IF(INDIRECT("'按班级打印'!ac"&amp;ROUNDDOWN((ROW()-1)/5,0)+2)&gt;0,INDIRECT("'按班级打印'!ac"&amp;ROUNDDOWN((ROW()-1)/5,0)+2),"")</f>
        <v/>
      </c>
      <c r="K172" s="63" t="str">
        <f ca="1">IF(INDIRECT("'按班级打印'!u"&amp;ROUNDDOWN((ROW()-1)/5,0)+2)&gt;0,INDIRECT("'按班级打印'!u"&amp;ROUNDDOWN((ROW()-1)/5,0)+2),"")</f>
        <v/>
      </c>
      <c r="L172" s="63" t="str">
        <f ca="1">IF(INDIRECT("'按班级打印'!af"&amp;ROUNDDOWN((ROW()-1)/5,0)+2)&gt;0,INDIRECT("'按班级打印'!af"&amp;ROUNDDOWN((ROW()-1)/5,0)+2),"")</f>
        <v/>
      </c>
      <c r="M172" s="63">
        <f ca="1">INDIRECT("'按班级打印'!H"&amp;ROUNDDOWN((ROW()-1)/5,0)+2)</f>
        <v>538</v>
      </c>
    </row>
    <row r="173" customHeight="1" spans="1:13">
      <c r="A173" s="64"/>
      <c r="B173" s="64"/>
      <c r="C173" s="63" t="s">
        <v>13</v>
      </c>
      <c r="D173" s="63">
        <f ca="1">INDIRECT("'按班级打印'!M"&amp;ROUNDDOWN((ROW()-1)/5,0)+2)</f>
        <v>99</v>
      </c>
      <c r="E173" s="63">
        <f ca="1">INDIRECT("'按班级打印'!o"&amp;ROUNDDOWN((ROW()-1)/5,0)+2)</f>
        <v>103.5</v>
      </c>
      <c r="F173" s="63">
        <f ca="1">INDIRECT("'按班级打印'!q"&amp;ROUNDDOWN((ROW()-1)/5,0)+2)</f>
        <v>113</v>
      </c>
      <c r="G173" s="63">
        <f ca="1">IF(INDIRECT("'按班级打印'!s"&amp;ROUNDDOWN((ROW()-1)/5,0)+2)&gt;0,INDIRECT("'按班级打印'!s"&amp;ROUNDDOWN((ROW()-1)/5,0)+2),"")</f>
        <v>69</v>
      </c>
      <c r="H173" s="63">
        <f ca="1">IF(INDIRECT("'按班级打印'!x"&amp;ROUNDDOWN((ROW()-1)/5,0)+2)&gt;0,INDIRECT("'按班级打印'!x"&amp;ROUNDDOWN((ROW()-1)/5,0)+2),"")</f>
        <v>91</v>
      </c>
      <c r="I173" s="63">
        <f ca="1">IF(INDIRECT("'按班级打印'!aa"&amp;ROUNDDOWN((ROW()-1)/5,0)+2)&gt;0,INDIRECT("'按班级打印'!aa"&amp;ROUNDDOWN((ROW()-1)/5,0)+2),"")</f>
        <v>87</v>
      </c>
      <c r="J173" s="63" t="str">
        <f ca="1">IF(INDIRECT("'按班级打印'!ad"&amp;ROUNDDOWN((ROW()-1)/5,0)+2)&gt;0,INDIRECT("'按班级打印'!ad"&amp;ROUNDDOWN((ROW()-1)/5,0)+2),"")</f>
        <v/>
      </c>
      <c r="K173" s="63" t="str">
        <f ca="1">IF(INDIRECT("'按班级打印'!u"&amp;ROUNDDOWN((ROW()-1)/5,0)+2)&gt;0,INDIRECT("'按班级打印'!u"&amp;ROUNDDOWN((ROW()-1)/5,0)+2),"")</f>
        <v/>
      </c>
      <c r="L173" s="63" t="str">
        <f ca="1">IF(INDIRECT("'按班级打印'!ag"&amp;ROUNDDOWN((ROW()-1)/5,0)+2)&gt;0,INDIRECT("'按班级打印'!ag"&amp;ROUNDDOWN((ROW()-1)/5,0)+2),"")</f>
        <v/>
      </c>
      <c r="M173" s="63">
        <f ca="1">INDIRECT("'按班级打印'!I"&amp;ROUNDDOWN((ROW()-1)/5,0)+2)</f>
        <v>562.5</v>
      </c>
    </row>
    <row r="174" customHeight="1" spans="1:13">
      <c r="A174" s="63" t="str">
        <f ca="1">INDIRECT("'按班级打印'!E"&amp;ROUNDDOWN((ROW()-1)/5,0)+2)</f>
        <v>物理类</v>
      </c>
      <c r="B174" s="14"/>
      <c r="C174" s="63" t="s">
        <v>14</v>
      </c>
      <c r="D174" s="65">
        <f>'质量分析(总分) '!$D$55</f>
        <v>105.000612745098</v>
      </c>
      <c r="E174" s="65">
        <f>'质量分析(总分) '!$D$82</f>
        <v>91.5242034313726</v>
      </c>
      <c r="F174" s="65">
        <f>'质量分析(总分) '!$D$109</f>
        <v>108.863970588235</v>
      </c>
      <c r="G174" s="65">
        <f ca="1">IF(_xlfn.NUMBERVALUE(G172)&gt;0,'质量分析(总分) '!$D$133,"")</f>
        <v>62.6521428571429</v>
      </c>
      <c r="H174" s="65">
        <f ca="1">IF(_xlfn.NUMBERVALUE(H172)&gt;0,'质量分析(总分) '!$D$157,"")</f>
        <v>81.8686131386861</v>
      </c>
      <c r="I174" s="65">
        <f ca="1">IF(_xlfn.NUMBERVALUE(I172)&gt;0,'质量分析(总分) '!$D$180,"")</f>
        <v>83.3676470588235</v>
      </c>
      <c r="J174" s="65" t="str">
        <f ca="1">IF(_xlfn.NUMBERVALUE(J172)&gt;0,'质量分析(总分) '!$D$208,"")</f>
        <v/>
      </c>
      <c r="K174" s="65" t="str">
        <f ca="1">IF(_xlfn.NUMBERVALUE(K172)&gt;0,'质量分析(总分) '!$D$194,"")</f>
        <v/>
      </c>
      <c r="L174" s="65" t="str">
        <f ca="1">IF(_xlfn.NUMBERVALUE(L172)&gt;0,'质量分析(总分) '!$D$222,"")</f>
        <v/>
      </c>
      <c r="M174" s="65">
        <f ca="1">IF(_xlfn.NUMBERVALUE(G172)&gt;0,'质量分析(总分) '!$D$23,'质量分析(总分) '!$D$28)</f>
        <v>535.869285714286</v>
      </c>
    </row>
    <row r="176" customHeight="1" spans="1:13">
      <c r="A176" s="58" t="s">
        <v>15</v>
      </c>
      <c r="B176" s="59" t="s">
        <v>1</v>
      </c>
      <c r="C176" s="59" t="s">
        <v>2</v>
      </c>
      <c r="D176" s="60" t="s">
        <v>3</v>
      </c>
      <c r="E176" s="60" t="s">
        <v>4</v>
      </c>
      <c r="F176" s="60" t="s">
        <v>5</v>
      </c>
      <c r="G176" s="60" t="s">
        <v>6</v>
      </c>
      <c r="H176" s="60" t="s">
        <v>7</v>
      </c>
      <c r="I176" s="60" t="s">
        <v>8</v>
      </c>
      <c r="J176" s="60" t="s">
        <v>9</v>
      </c>
      <c r="K176" s="60" t="s">
        <v>10</v>
      </c>
      <c r="L176" s="61" t="s">
        <v>11</v>
      </c>
      <c r="M176" s="61" t="s">
        <v>12</v>
      </c>
    </row>
    <row r="177" customHeight="1" spans="1:13">
      <c r="A177" s="62"/>
      <c r="B177" s="63">
        <f ca="1">INDIRECT("'按班级打印'!G"&amp;ROUNDDOWN((ROW()-1)/5,0)+2)</f>
        <v>1</v>
      </c>
      <c r="C177" s="63" t="str">
        <f ca="1">INDIRECT("'按班级打印'!A"&amp;ROUNDDOWN((ROW()-1)/5,0)+2)</f>
        <v>林锦鸿</v>
      </c>
      <c r="D177" s="63">
        <f ca="1">INDIRECT("'按班级打印'!M"&amp;ROUNDDOWN((ROW()-1)/5,0)+2)</f>
        <v>105.5</v>
      </c>
      <c r="E177" s="63">
        <f ca="1">INDIRECT("'按班级打印'!o"&amp;ROUNDDOWN((ROW()-1)/5,0)+2)</f>
        <v>88.5</v>
      </c>
      <c r="F177" s="63">
        <f ca="1">INDIRECT("'按班级打印'!q"&amp;ROUNDDOWN((ROW()-1)/5,0)+2)</f>
        <v>107</v>
      </c>
      <c r="G177" s="63">
        <f ca="1">IF(INDIRECT("'按班级打印'!s"&amp;ROUNDDOWN((ROW()-1)/5,0)+2)&gt;0,INDIRECT("'按班级打印'!s"&amp;ROUNDDOWN((ROW()-1)/5,0)+2),"")</f>
        <v>64</v>
      </c>
      <c r="H177" s="63">
        <f ca="1">IF(INDIRECT("'按班级打印'!w"&amp;ROUNDDOWN((ROW()-1)/5,0)+2)&gt;0,INDIRECT("'按班级打印'!w"&amp;ROUNDDOWN((ROW()-1)/5,0)+2),"")</f>
        <v>66.5</v>
      </c>
      <c r="I177" s="63">
        <f ca="1">IF(INDIRECT("'按班级打印'!z"&amp;ROUNDDOWN((ROW()-1)/5,0)+2)&gt;0,INDIRECT("'按班级打印'!z"&amp;ROUNDDOWN((ROW()-1)/5,0)+2),"")</f>
        <v>69</v>
      </c>
      <c r="J177" s="63" t="str">
        <f ca="1">IF(INDIRECT("'按班级打印'!ac"&amp;ROUNDDOWN((ROW()-1)/5,0)+2)&gt;0,INDIRECT("'按班级打印'!ac"&amp;ROUNDDOWN((ROW()-1)/5,0)+2),"")</f>
        <v/>
      </c>
      <c r="K177" s="63" t="str">
        <f ca="1">IF(INDIRECT("'按班级打印'!u"&amp;ROUNDDOWN((ROW()-1)/5,0)+2)&gt;0,INDIRECT("'按班级打印'!u"&amp;ROUNDDOWN((ROW()-1)/5,0)+2),"")</f>
        <v/>
      </c>
      <c r="L177" s="63" t="str">
        <f ca="1">IF(INDIRECT("'按班级打印'!af"&amp;ROUNDDOWN((ROW()-1)/5,0)+2)&gt;0,INDIRECT("'按班级打印'!af"&amp;ROUNDDOWN((ROW()-1)/5,0)+2),"")</f>
        <v/>
      </c>
      <c r="M177" s="63">
        <f ca="1">INDIRECT("'按班级打印'!H"&amp;ROUNDDOWN((ROW()-1)/5,0)+2)</f>
        <v>500.5</v>
      </c>
    </row>
    <row r="178" customHeight="1" spans="1:13">
      <c r="A178" s="64"/>
      <c r="B178" s="64"/>
      <c r="C178" s="63" t="s">
        <v>13</v>
      </c>
      <c r="D178" s="63">
        <f ca="1">INDIRECT("'按班级打印'!M"&amp;ROUNDDOWN((ROW()-1)/5,0)+2)</f>
        <v>105.5</v>
      </c>
      <c r="E178" s="63">
        <f ca="1">INDIRECT("'按班级打印'!o"&amp;ROUNDDOWN((ROW()-1)/5,0)+2)</f>
        <v>88.5</v>
      </c>
      <c r="F178" s="63">
        <f ca="1">INDIRECT("'按班级打印'!q"&amp;ROUNDDOWN((ROW()-1)/5,0)+2)</f>
        <v>107</v>
      </c>
      <c r="G178" s="63">
        <f ca="1">IF(INDIRECT("'按班级打印'!s"&amp;ROUNDDOWN((ROW()-1)/5,0)+2)&gt;0,INDIRECT("'按班级打印'!s"&amp;ROUNDDOWN((ROW()-1)/5,0)+2),"")</f>
        <v>64</v>
      </c>
      <c r="H178" s="63">
        <f ca="1">IF(INDIRECT("'按班级打印'!x"&amp;ROUNDDOWN((ROW()-1)/5,0)+2)&gt;0,INDIRECT("'按班级打印'!x"&amp;ROUNDDOWN((ROW()-1)/5,0)+2),"")</f>
        <v>88</v>
      </c>
      <c r="I178" s="63">
        <f ca="1">IF(INDIRECT("'按班级打印'!aa"&amp;ROUNDDOWN((ROW()-1)/5,0)+2)&gt;0,INDIRECT("'按班级打印'!aa"&amp;ROUNDDOWN((ROW()-1)/5,0)+2),"")</f>
        <v>78</v>
      </c>
      <c r="J178" s="63" t="str">
        <f ca="1">IF(INDIRECT("'按班级打印'!ad"&amp;ROUNDDOWN((ROW()-1)/5,0)+2)&gt;0,INDIRECT("'按班级打印'!ad"&amp;ROUNDDOWN((ROW()-1)/5,0)+2),"")</f>
        <v/>
      </c>
      <c r="K178" s="63" t="str">
        <f ca="1">IF(INDIRECT("'按班级打印'!u"&amp;ROUNDDOWN((ROW()-1)/5,0)+2)&gt;0,INDIRECT("'按班级打印'!u"&amp;ROUNDDOWN((ROW()-1)/5,0)+2),"")</f>
        <v/>
      </c>
      <c r="L178" s="63" t="str">
        <f ca="1">IF(INDIRECT("'按班级打印'!ag"&amp;ROUNDDOWN((ROW()-1)/5,0)+2)&gt;0,INDIRECT("'按班级打印'!ag"&amp;ROUNDDOWN((ROW()-1)/5,0)+2),"")</f>
        <v/>
      </c>
      <c r="M178" s="63">
        <f ca="1">INDIRECT("'按班级打印'!I"&amp;ROUNDDOWN((ROW()-1)/5,0)+2)</f>
        <v>531</v>
      </c>
    </row>
    <row r="179" customHeight="1" spans="1:13">
      <c r="A179" s="63" t="str">
        <f ca="1">INDIRECT("'按班级打印'!E"&amp;ROUNDDOWN((ROW()-1)/5,0)+2)</f>
        <v>物理类</v>
      </c>
      <c r="B179" s="14"/>
      <c r="C179" s="63" t="s">
        <v>14</v>
      </c>
      <c r="D179" s="65">
        <f>'质量分析(总分) '!$D$55</f>
        <v>105.000612745098</v>
      </c>
      <c r="E179" s="65">
        <f>'质量分析(总分) '!$D$82</f>
        <v>91.5242034313726</v>
      </c>
      <c r="F179" s="65">
        <f>'质量分析(总分) '!$D$109</f>
        <v>108.863970588235</v>
      </c>
      <c r="G179" s="65">
        <f ca="1">IF(_xlfn.NUMBERVALUE(G177)&gt;0,'质量分析(总分) '!$D$133,"")</f>
        <v>62.6521428571429</v>
      </c>
      <c r="H179" s="65">
        <f ca="1">IF(_xlfn.NUMBERVALUE(H177)&gt;0,'质量分析(总分) '!$D$157,"")</f>
        <v>81.8686131386861</v>
      </c>
      <c r="I179" s="65">
        <f ca="1">IF(_xlfn.NUMBERVALUE(I177)&gt;0,'质量分析(总分) '!$D$180,"")</f>
        <v>83.3676470588235</v>
      </c>
      <c r="J179" s="65" t="str">
        <f ca="1">IF(_xlfn.NUMBERVALUE(J177)&gt;0,'质量分析(总分) '!$D$208,"")</f>
        <v/>
      </c>
      <c r="K179" s="65" t="str">
        <f ca="1">IF(_xlfn.NUMBERVALUE(K177)&gt;0,'质量分析(总分) '!$D$194,"")</f>
        <v/>
      </c>
      <c r="L179" s="65" t="str">
        <f ca="1">IF(_xlfn.NUMBERVALUE(L177)&gt;0,'质量分析(总分) '!$D$222,"")</f>
        <v/>
      </c>
      <c r="M179" s="65">
        <f ca="1">IF(_xlfn.NUMBERVALUE(G177)&gt;0,'质量分析(总分) '!$D$23,'质量分析(总分) '!$D$28)</f>
        <v>535.869285714286</v>
      </c>
    </row>
    <row r="181" customHeight="1" spans="1:13">
      <c r="A181" s="58" t="s">
        <v>15</v>
      </c>
      <c r="B181" s="59" t="s">
        <v>1</v>
      </c>
      <c r="C181" s="59" t="s">
        <v>2</v>
      </c>
      <c r="D181" s="60" t="s">
        <v>3</v>
      </c>
      <c r="E181" s="60" t="s">
        <v>4</v>
      </c>
      <c r="F181" s="60" t="s">
        <v>5</v>
      </c>
      <c r="G181" s="60" t="s">
        <v>6</v>
      </c>
      <c r="H181" s="60" t="s">
        <v>7</v>
      </c>
      <c r="I181" s="60" t="s">
        <v>8</v>
      </c>
      <c r="J181" s="60" t="s">
        <v>9</v>
      </c>
      <c r="K181" s="60" t="s">
        <v>10</v>
      </c>
      <c r="L181" s="61" t="s">
        <v>11</v>
      </c>
      <c r="M181" s="61" t="s">
        <v>12</v>
      </c>
    </row>
    <row r="182" customHeight="1" spans="1:13">
      <c r="A182" s="62"/>
      <c r="B182" s="63">
        <f ca="1">INDIRECT("'按班级打印'!G"&amp;ROUNDDOWN((ROW()-1)/5,0)+2)</f>
        <v>1</v>
      </c>
      <c r="C182" s="63" t="str">
        <f ca="1">INDIRECT("'按班级打印'!A"&amp;ROUNDDOWN((ROW()-1)/5,0)+2)</f>
        <v>彭琪宇</v>
      </c>
      <c r="D182" s="63">
        <f ca="1">INDIRECT("'按班级打印'!M"&amp;ROUNDDOWN((ROW()-1)/5,0)+2)</f>
        <v>85</v>
      </c>
      <c r="E182" s="63">
        <f ca="1">INDIRECT("'按班级打印'!o"&amp;ROUNDDOWN((ROW()-1)/5,0)+2)</f>
        <v>105</v>
      </c>
      <c r="F182" s="63">
        <f ca="1">INDIRECT("'按班级打印'!q"&amp;ROUNDDOWN((ROW()-1)/5,0)+2)</f>
        <v>91</v>
      </c>
      <c r="G182" s="63">
        <f ca="1">IF(INDIRECT("'按班级打印'!s"&amp;ROUNDDOWN((ROW()-1)/5,0)+2)&gt;0,INDIRECT("'按班级打印'!s"&amp;ROUNDDOWN((ROW()-1)/5,0)+2),"")</f>
        <v>37.5</v>
      </c>
      <c r="H182" s="63">
        <f ca="1">IF(INDIRECT("'按班级打印'!w"&amp;ROUNDDOWN((ROW()-1)/5,0)+2)&gt;0,INDIRECT("'按班级打印'!w"&amp;ROUNDDOWN((ROW()-1)/5,0)+2),"")</f>
        <v>43</v>
      </c>
      <c r="I182" s="63">
        <f ca="1">IF(INDIRECT("'按班级打印'!z"&amp;ROUNDDOWN((ROW()-1)/5,0)+2)&gt;0,INDIRECT("'按班级打印'!z"&amp;ROUNDDOWN((ROW()-1)/5,0)+2),"")</f>
        <v>46</v>
      </c>
      <c r="J182" s="63" t="str">
        <f ca="1">IF(INDIRECT("'按班级打印'!ac"&amp;ROUNDDOWN((ROW()-1)/5,0)+2)&gt;0,INDIRECT("'按班级打印'!ac"&amp;ROUNDDOWN((ROW()-1)/5,0)+2),"")</f>
        <v/>
      </c>
      <c r="K182" s="63" t="str">
        <f ca="1">IF(INDIRECT("'按班级打印'!u"&amp;ROUNDDOWN((ROW()-1)/5,0)+2)&gt;0,INDIRECT("'按班级打印'!u"&amp;ROUNDDOWN((ROW()-1)/5,0)+2),"")</f>
        <v/>
      </c>
      <c r="L182" s="63" t="str">
        <f ca="1">IF(INDIRECT("'按班级打印'!af"&amp;ROUNDDOWN((ROW()-1)/5,0)+2)&gt;0,INDIRECT("'按班级打印'!af"&amp;ROUNDDOWN((ROW()-1)/5,0)+2),"")</f>
        <v/>
      </c>
      <c r="M182" s="63">
        <f ca="1">INDIRECT("'按班级打印'!H"&amp;ROUNDDOWN((ROW()-1)/5,0)+2)</f>
        <v>407.5</v>
      </c>
    </row>
    <row r="183" customHeight="1" spans="1:13">
      <c r="A183" s="64"/>
      <c r="B183" s="64"/>
      <c r="C183" s="63" t="s">
        <v>13</v>
      </c>
      <c r="D183" s="63">
        <f ca="1">INDIRECT("'按班级打印'!M"&amp;ROUNDDOWN((ROW()-1)/5,0)+2)</f>
        <v>85</v>
      </c>
      <c r="E183" s="63">
        <f ca="1">INDIRECT("'按班级打印'!o"&amp;ROUNDDOWN((ROW()-1)/5,0)+2)</f>
        <v>105</v>
      </c>
      <c r="F183" s="63">
        <f ca="1">INDIRECT("'按班级打印'!q"&amp;ROUNDDOWN((ROW()-1)/5,0)+2)</f>
        <v>91</v>
      </c>
      <c r="G183" s="63">
        <f ca="1">IF(INDIRECT("'按班级打印'!s"&amp;ROUNDDOWN((ROW()-1)/5,0)+2)&gt;0,INDIRECT("'按班级打印'!s"&amp;ROUNDDOWN((ROW()-1)/5,0)+2),"")</f>
        <v>37.5</v>
      </c>
      <c r="H183" s="63">
        <f ca="1">IF(INDIRECT("'按班级打印'!x"&amp;ROUNDDOWN((ROW()-1)/5,0)+2)&gt;0,INDIRECT("'按班级打印'!x"&amp;ROUNDDOWN((ROW()-1)/5,0)+2),"")</f>
        <v>70</v>
      </c>
      <c r="I183" s="63">
        <f ca="1">IF(INDIRECT("'按班级打印'!aa"&amp;ROUNDDOWN((ROW()-1)/5,0)+2)&gt;0,INDIRECT("'按班级打印'!aa"&amp;ROUNDDOWN((ROW()-1)/5,0)+2),"")</f>
        <v>59</v>
      </c>
      <c r="J183" s="63" t="str">
        <f ca="1">IF(INDIRECT("'按班级打印'!ad"&amp;ROUNDDOWN((ROW()-1)/5,0)+2)&gt;0,INDIRECT("'按班级打印'!ad"&amp;ROUNDDOWN((ROW()-1)/5,0)+2),"")</f>
        <v/>
      </c>
      <c r="K183" s="63" t="str">
        <f ca="1">IF(INDIRECT("'按班级打印'!u"&amp;ROUNDDOWN((ROW()-1)/5,0)+2)&gt;0,INDIRECT("'按班级打印'!u"&amp;ROUNDDOWN((ROW()-1)/5,0)+2),"")</f>
        <v/>
      </c>
      <c r="L183" s="63" t="str">
        <f ca="1">IF(INDIRECT("'按班级打印'!ag"&amp;ROUNDDOWN((ROW()-1)/5,0)+2)&gt;0,INDIRECT("'按班级打印'!ag"&amp;ROUNDDOWN((ROW()-1)/5,0)+2),"")</f>
        <v/>
      </c>
      <c r="M183" s="63">
        <f ca="1">INDIRECT("'按班级打印'!I"&amp;ROUNDDOWN((ROW()-1)/5,0)+2)</f>
        <v>447.5</v>
      </c>
    </row>
    <row r="184" customHeight="1" spans="1:13">
      <c r="A184" s="63" t="str">
        <f ca="1">INDIRECT("'按班级打印'!E"&amp;ROUNDDOWN((ROW()-1)/5,0)+2)</f>
        <v>物理类</v>
      </c>
      <c r="B184" s="14"/>
      <c r="C184" s="63" t="s">
        <v>14</v>
      </c>
      <c r="D184" s="65">
        <f>'质量分析(总分) '!$D$55</f>
        <v>105.000612745098</v>
      </c>
      <c r="E184" s="65">
        <f>'质量分析(总分) '!$D$82</f>
        <v>91.5242034313726</v>
      </c>
      <c r="F184" s="65">
        <f>'质量分析(总分) '!$D$109</f>
        <v>108.863970588235</v>
      </c>
      <c r="G184" s="65">
        <f ca="1">IF(_xlfn.NUMBERVALUE(G182)&gt;0,'质量分析(总分) '!$D$133,"")</f>
        <v>62.6521428571429</v>
      </c>
      <c r="H184" s="65">
        <f ca="1">IF(_xlfn.NUMBERVALUE(H182)&gt;0,'质量分析(总分) '!$D$157,"")</f>
        <v>81.8686131386861</v>
      </c>
      <c r="I184" s="65">
        <f ca="1">IF(_xlfn.NUMBERVALUE(I182)&gt;0,'质量分析(总分) '!$D$180,"")</f>
        <v>83.3676470588235</v>
      </c>
      <c r="J184" s="65" t="str">
        <f ca="1">IF(_xlfn.NUMBERVALUE(J182)&gt;0,'质量分析(总分) '!$D$208,"")</f>
        <v/>
      </c>
      <c r="K184" s="65" t="str">
        <f ca="1">IF(_xlfn.NUMBERVALUE(K182)&gt;0,'质量分析(总分) '!$D$194,"")</f>
        <v/>
      </c>
      <c r="L184" s="65" t="str">
        <f ca="1">IF(_xlfn.NUMBERVALUE(L182)&gt;0,'质量分析(总分) '!$D$222,"")</f>
        <v/>
      </c>
      <c r="M184" s="65">
        <f ca="1">IF(_xlfn.NUMBERVALUE(G182)&gt;0,'质量分析(总分) '!$D$23,'质量分析(总分) '!$D$28)</f>
        <v>535.869285714286</v>
      </c>
    </row>
    <row r="186" customHeight="1" spans="1:13">
      <c r="A186" s="58" t="s">
        <v>15</v>
      </c>
      <c r="B186" s="59" t="s">
        <v>1</v>
      </c>
      <c r="C186" s="59" t="s">
        <v>2</v>
      </c>
      <c r="D186" s="60" t="s">
        <v>3</v>
      </c>
      <c r="E186" s="60" t="s">
        <v>4</v>
      </c>
      <c r="F186" s="60" t="s">
        <v>5</v>
      </c>
      <c r="G186" s="60" t="s">
        <v>6</v>
      </c>
      <c r="H186" s="60" t="s">
        <v>7</v>
      </c>
      <c r="I186" s="60" t="s">
        <v>8</v>
      </c>
      <c r="J186" s="60" t="s">
        <v>9</v>
      </c>
      <c r="K186" s="60" t="s">
        <v>10</v>
      </c>
      <c r="L186" s="61" t="s">
        <v>11</v>
      </c>
      <c r="M186" s="61" t="s">
        <v>12</v>
      </c>
    </row>
    <row r="187" customHeight="1" spans="1:13">
      <c r="A187" s="62"/>
      <c r="B187" s="63">
        <f ca="1">INDIRECT("'按班级打印'!G"&amp;ROUNDDOWN((ROW()-1)/5,0)+2)</f>
        <v>1</v>
      </c>
      <c r="C187" s="63" t="str">
        <f ca="1">INDIRECT("'按班级打印'!A"&amp;ROUNDDOWN((ROW()-1)/5,0)+2)</f>
        <v>陈颖源</v>
      </c>
      <c r="D187" s="63">
        <f ca="1">INDIRECT("'按班级打印'!M"&amp;ROUNDDOWN((ROW()-1)/5,0)+2)</f>
        <v>98.5</v>
      </c>
      <c r="E187" s="63">
        <f ca="1">INDIRECT("'按班级打印'!o"&amp;ROUNDDOWN((ROW()-1)/5,0)+2)</f>
        <v>79</v>
      </c>
      <c r="F187" s="63">
        <f ca="1">INDIRECT("'按班级打印'!q"&amp;ROUNDDOWN((ROW()-1)/5,0)+2)</f>
        <v>68</v>
      </c>
      <c r="G187" s="63">
        <f ca="1">IF(INDIRECT("'按班级打印'!s"&amp;ROUNDDOWN((ROW()-1)/5,0)+2)&gt;0,INDIRECT("'按班级打印'!s"&amp;ROUNDDOWN((ROW()-1)/5,0)+2),"")</f>
        <v>49</v>
      </c>
      <c r="H187" s="63">
        <f ca="1">IF(INDIRECT("'按班级打印'!w"&amp;ROUNDDOWN((ROW()-1)/5,0)+2)&gt;0,INDIRECT("'按班级打印'!w"&amp;ROUNDDOWN((ROW()-1)/5,0)+2),"")</f>
        <v>53</v>
      </c>
      <c r="I187" s="63">
        <f ca="1">IF(INDIRECT("'按班级打印'!z"&amp;ROUNDDOWN((ROW()-1)/5,0)+2)&gt;0,INDIRECT("'按班级打印'!z"&amp;ROUNDDOWN((ROW()-1)/5,0)+2),"")</f>
        <v>67.5</v>
      </c>
      <c r="J187" s="63" t="str">
        <f ca="1">IF(INDIRECT("'按班级打印'!ac"&amp;ROUNDDOWN((ROW()-1)/5,0)+2)&gt;0,INDIRECT("'按班级打印'!ac"&amp;ROUNDDOWN((ROW()-1)/5,0)+2),"")</f>
        <v/>
      </c>
      <c r="K187" s="63" t="str">
        <f ca="1">IF(INDIRECT("'按班级打印'!u"&amp;ROUNDDOWN((ROW()-1)/5,0)+2)&gt;0,INDIRECT("'按班级打印'!u"&amp;ROUNDDOWN((ROW()-1)/5,0)+2),"")</f>
        <v/>
      </c>
      <c r="L187" s="63" t="str">
        <f ca="1">IF(INDIRECT("'按班级打印'!af"&amp;ROUNDDOWN((ROW()-1)/5,0)+2)&gt;0,INDIRECT("'按班级打印'!af"&amp;ROUNDDOWN((ROW()-1)/5,0)+2),"")</f>
        <v/>
      </c>
      <c r="M187" s="63">
        <f ca="1">INDIRECT("'按班级打印'!H"&amp;ROUNDDOWN((ROW()-1)/5,0)+2)</f>
        <v>415</v>
      </c>
    </row>
    <row r="188" customHeight="1" spans="1:13">
      <c r="A188" s="64"/>
      <c r="B188" s="64"/>
      <c r="C188" s="63" t="s">
        <v>13</v>
      </c>
      <c r="D188" s="63">
        <f ca="1">INDIRECT("'按班级打印'!M"&amp;ROUNDDOWN((ROW()-1)/5,0)+2)</f>
        <v>98.5</v>
      </c>
      <c r="E188" s="63">
        <f ca="1">INDIRECT("'按班级打印'!o"&amp;ROUNDDOWN((ROW()-1)/5,0)+2)</f>
        <v>79</v>
      </c>
      <c r="F188" s="63">
        <f ca="1">INDIRECT("'按班级打印'!q"&amp;ROUNDDOWN((ROW()-1)/5,0)+2)</f>
        <v>68</v>
      </c>
      <c r="G188" s="63">
        <f ca="1">IF(INDIRECT("'按班级打印'!s"&amp;ROUNDDOWN((ROW()-1)/5,0)+2)&gt;0,INDIRECT("'按班级打印'!s"&amp;ROUNDDOWN((ROW()-1)/5,0)+2),"")</f>
        <v>49</v>
      </c>
      <c r="H188" s="63">
        <f ca="1">IF(INDIRECT("'按班级打印'!x"&amp;ROUNDDOWN((ROW()-1)/5,0)+2)&gt;0,INDIRECT("'按班级打印'!x"&amp;ROUNDDOWN((ROW()-1)/5,0)+2),"")</f>
        <v>78</v>
      </c>
      <c r="I188" s="63">
        <f ca="1">IF(INDIRECT("'按班级打印'!aa"&amp;ROUNDDOWN((ROW()-1)/5,0)+2)&gt;0,INDIRECT("'按班级打印'!aa"&amp;ROUNDDOWN((ROW()-1)/5,0)+2),"")</f>
        <v>77</v>
      </c>
      <c r="J188" s="63" t="str">
        <f ca="1">IF(INDIRECT("'按班级打印'!ad"&amp;ROUNDDOWN((ROW()-1)/5,0)+2)&gt;0,INDIRECT("'按班级打印'!ad"&amp;ROUNDDOWN((ROW()-1)/5,0)+2),"")</f>
        <v/>
      </c>
      <c r="K188" s="63" t="str">
        <f ca="1">IF(INDIRECT("'按班级打印'!u"&amp;ROUNDDOWN((ROW()-1)/5,0)+2)&gt;0,INDIRECT("'按班级打印'!u"&amp;ROUNDDOWN((ROW()-1)/5,0)+2),"")</f>
        <v/>
      </c>
      <c r="L188" s="63" t="str">
        <f ca="1">IF(INDIRECT("'按班级打印'!ag"&amp;ROUNDDOWN((ROW()-1)/5,0)+2)&gt;0,INDIRECT("'按班级打印'!ag"&amp;ROUNDDOWN((ROW()-1)/5,0)+2),"")</f>
        <v/>
      </c>
      <c r="M188" s="63">
        <f ca="1">INDIRECT("'按班级打印'!I"&amp;ROUNDDOWN((ROW()-1)/5,0)+2)</f>
        <v>449.5</v>
      </c>
    </row>
    <row r="189" customHeight="1" spans="1:13">
      <c r="A189" s="63" t="str">
        <f ca="1">INDIRECT("'按班级打印'!E"&amp;ROUNDDOWN((ROW()-1)/5,0)+2)</f>
        <v>物理类</v>
      </c>
      <c r="B189" s="14"/>
      <c r="C189" s="63" t="s">
        <v>14</v>
      </c>
      <c r="D189" s="65">
        <f>'质量分析(总分) '!$D$55</f>
        <v>105.000612745098</v>
      </c>
      <c r="E189" s="65">
        <f>'质量分析(总分) '!$D$82</f>
        <v>91.5242034313726</v>
      </c>
      <c r="F189" s="65">
        <f>'质量分析(总分) '!$D$109</f>
        <v>108.863970588235</v>
      </c>
      <c r="G189" s="65">
        <f ca="1">IF(_xlfn.NUMBERVALUE(G187)&gt;0,'质量分析(总分) '!$D$133,"")</f>
        <v>62.6521428571429</v>
      </c>
      <c r="H189" s="65">
        <f ca="1">IF(_xlfn.NUMBERVALUE(H187)&gt;0,'质量分析(总分) '!$D$157,"")</f>
        <v>81.8686131386861</v>
      </c>
      <c r="I189" s="65">
        <f ca="1">IF(_xlfn.NUMBERVALUE(I187)&gt;0,'质量分析(总分) '!$D$180,"")</f>
        <v>83.3676470588235</v>
      </c>
      <c r="J189" s="65" t="str">
        <f ca="1">IF(_xlfn.NUMBERVALUE(J187)&gt;0,'质量分析(总分) '!$D$208,"")</f>
        <v/>
      </c>
      <c r="K189" s="65" t="str">
        <f ca="1">IF(_xlfn.NUMBERVALUE(K187)&gt;0,'质量分析(总分) '!$D$194,"")</f>
        <v/>
      </c>
      <c r="L189" s="65" t="str">
        <f ca="1">IF(_xlfn.NUMBERVALUE(L187)&gt;0,'质量分析(总分) '!$D$222,"")</f>
        <v/>
      </c>
      <c r="M189" s="65">
        <f ca="1">IF(_xlfn.NUMBERVALUE(G187)&gt;0,'质量分析(总分) '!$D$23,'质量分析(总分) '!$D$28)</f>
        <v>535.869285714286</v>
      </c>
    </row>
    <row r="191" customHeight="1" spans="1:13">
      <c r="A191" s="58" t="s">
        <v>15</v>
      </c>
      <c r="B191" s="59" t="s">
        <v>1</v>
      </c>
      <c r="C191" s="59" t="s">
        <v>2</v>
      </c>
      <c r="D191" s="60" t="s">
        <v>3</v>
      </c>
      <c r="E191" s="60" t="s">
        <v>4</v>
      </c>
      <c r="F191" s="60" t="s">
        <v>5</v>
      </c>
      <c r="G191" s="60" t="s">
        <v>6</v>
      </c>
      <c r="H191" s="60" t="s">
        <v>7</v>
      </c>
      <c r="I191" s="60" t="s">
        <v>8</v>
      </c>
      <c r="J191" s="60" t="s">
        <v>9</v>
      </c>
      <c r="K191" s="60" t="s">
        <v>10</v>
      </c>
      <c r="L191" s="61" t="s">
        <v>11</v>
      </c>
      <c r="M191" s="61" t="s">
        <v>12</v>
      </c>
    </row>
    <row r="192" customHeight="1" spans="1:13">
      <c r="A192" s="62"/>
      <c r="B192" s="63">
        <f ca="1">INDIRECT("'按班级打印'!G"&amp;ROUNDDOWN((ROW()-1)/5,0)+2)</f>
        <v>1</v>
      </c>
      <c r="C192" s="63" t="str">
        <f ca="1">INDIRECT("'按班级打印'!A"&amp;ROUNDDOWN((ROW()-1)/5,0)+2)</f>
        <v>林展锐</v>
      </c>
      <c r="D192" s="63">
        <f ca="1">INDIRECT("'按班级打印'!M"&amp;ROUNDDOWN((ROW()-1)/5,0)+2)</f>
        <v>110</v>
      </c>
      <c r="E192" s="63">
        <f ca="1">INDIRECT("'按班级打印'!o"&amp;ROUNDDOWN((ROW()-1)/5,0)+2)</f>
        <v>107</v>
      </c>
      <c r="F192" s="63">
        <f ca="1">INDIRECT("'按班级打印'!q"&amp;ROUNDDOWN((ROW()-1)/5,0)+2)</f>
        <v>95</v>
      </c>
      <c r="G192" s="63">
        <f ca="1">IF(INDIRECT("'按班级打印'!s"&amp;ROUNDDOWN((ROW()-1)/5,0)+2)&gt;0,INDIRECT("'按班级打印'!s"&amp;ROUNDDOWN((ROW()-1)/5,0)+2),"")</f>
        <v>76</v>
      </c>
      <c r="H192" s="63">
        <f ca="1">IF(INDIRECT("'按班级打印'!w"&amp;ROUNDDOWN((ROW()-1)/5,0)+2)&gt;0,INDIRECT("'按班级打印'!w"&amp;ROUNDDOWN((ROW()-1)/5,0)+2),"")</f>
        <v>74</v>
      </c>
      <c r="I192" s="63">
        <f ca="1">IF(INDIRECT("'按班级打印'!z"&amp;ROUNDDOWN((ROW()-1)/5,0)+2)&gt;0,INDIRECT("'按班级打印'!z"&amp;ROUNDDOWN((ROW()-1)/5,0)+2),"")</f>
        <v>84</v>
      </c>
      <c r="J192" s="63" t="str">
        <f ca="1">IF(INDIRECT("'按班级打印'!ac"&amp;ROUNDDOWN((ROW()-1)/5,0)+2)&gt;0,INDIRECT("'按班级打印'!ac"&amp;ROUNDDOWN((ROW()-1)/5,0)+2),"")</f>
        <v/>
      </c>
      <c r="K192" s="63" t="str">
        <f ca="1">IF(INDIRECT("'按班级打印'!u"&amp;ROUNDDOWN((ROW()-1)/5,0)+2)&gt;0,INDIRECT("'按班级打印'!u"&amp;ROUNDDOWN((ROW()-1)/5,0)+2),"")</f>
        <v/>
      </c>
      <c r="L192" s="63" t="str">
        <f ca="1">IF(INDIRECT("'按班级打印'!af"&amp;ROUNDDOWN((ROW()-1)/5,0)+2)&gt;0,INDIRECT("'按班级打印'!af"&amp;ROUNDDOWN((ROW()-1)/5,0)+2),"")</f>
        <v/>
      </c>
      <c r="M192" s="63">
        <f ca="1">INDIRECT("'按班级打印'!H"&amp;ROUNDDOWN((ROW()-1)/5,0)+2)</f>
        <v>546</v>
      </c>
    </row>
    <row r="193" customHeight="1" spans="1:13">
      <c r="A193" s="64"/>
      <c r="B193" s="64"/>
      <c r="C193" s="63" t="s">
        <v>13</v>
      </c>
      <c r="D193" s="63">
        <f ca="1">INDIRECT("'按班级打印'!M"&amp;ROUNDDOWN((ROW()-1)/5,0)+2)</f>
        <v>110</v>
      </c>
      <c r="E193" s="63">
        <f ca="1">INDIRECT("'按班级打印'!o"&amp;ROUNDDOWN((ROW()-1)/5,0)+2)</f>
        <v>107</v>
      </c>
      <c r="F193" s="63">
        <f ca="1">INDIRECT("'按班级打印'!q"&amp;ROUNDDOWN((ROW()-1)/5,0)+2)</f>
        <v>95</v>
      </c>
      <c r="G193" s="63">
        <f ca="1">IF(INDIRECT("'按班级打印'!s"&amp;ROUNDDOWN((ROW()-1)/5,0)+2)&gt;0,INDIRECT("'按班级打印'!s"&amp;ROUNDDOWN((ROW()-1)/5,0)+2),"")</f>
        <v>76</v>
      </c>
      <c r="H193" s="63">
        <f ca="1">IF(INDIRECT("'按班级打印'!x"&amp;ROUNDDOWN((ROW()-1)/5,0)+2)&gt;0,INDIRECT("'按班级打印'!x"&amp;ROUNDDOWN((ROW()-1)/5,0)+2),"")</f>
        <v>91</v>
      </c>
      <c r="I193" s="63">
        <f ca="1">IF(INDIRECT("'按班级打印'!aa"&amp;ROUNDDOWN((ROW()-1)/5,0)+2)&gt;0,INDIRECT("'按班级打印'!aa"&amp;ROUNDDOWN((ROW()-1)/5,0)+2),"")</f>
        <v>91</v>
      </c>
      <c r="J193" s="63" t="str">
        <f ca="1">IF(INDIRECT("'按班级打印'!ad"&amp;ROUNDDOWN((ROW()-1)/5,0)+2)&gt;0,INDIRECT("'按班级打印'!ad"&amp;ROUNDDOWN((ROW()-1)/5,0)+2),"")</f>
        <v/>
      </c>
      <c r="K193" s="63" t="str">
        <f ca="1">IF(INDIRECT("'按班级打印'!u"&amp;ROUNDDOWN((ROW()-1)/5,0)+2)&gt;0,INDIRECT("'按班级打印'!u"&amp;ROUNDDOWN((ROW()-1)/5,0)+2),"")</f>
        <v/>
      </c>
      <c r="L193" s="63" t="str">
        <f ca="1">IF(INDIRECT("'按班级打印'!ag"&amp;ROUNDDOWN((ROW()-1)/5,0)+2)&gt;0,INDIRECT("'按班级打印'!ag"&amp;ROUNDDOWN((ROW()-1)/5,0)+2),"")</f>
        <v/>
      </c>
      <c r="M193" s="63">
        <f ca="1">INDIRECT("'按班级打印'!I"&amp;ROUNDDOWN((ROW()-1)/5,0)+2)</f>
        <v>570</v>
      </c>
    </row>
    <row r="194" customHeight="1" spans="1:13">
      <c r="A194" s="63" t="str">
        <f ca="1">INDIRECT("'按班级打印'!E"&amp;ROUNDDOWN((ROW()-1)/5,0)+2)</f>
        <v>物理类</v>
      </c>
      <c r="B194" s="14"/>
      <c r="C194" s="63" t="s">
        <v>14</v>
      </c>
      <c r="D194" s="65">
        <f>'质量分析(总分) '!$D$55</f>
        <v>105.000612745098</v>
      </c>
      <c r="E194" s="65">
        <f>'质量分析(总分) '!$D$82</f>
        <v>91.5242034313726</v>
      </c>
      <c r="F194" s="65">
        <f>'质量分析(总分) '!$D$109</f>
        <v>108.863970588235</v>
      </c>
      <c r="G194" s="65">
        <f ca="1">IF(_xlfn.NUMBERVALUE(G192)&gt;0,'质量分析(总分) '!$D$133,"")</f>
        <v>62.6521428571429</v>
      </c>
      <c r="H194" s="65">
        <f ca="1">IF(_xlfn.NUMBERVALUE(H192)&gt;0,'质量分析(总分) '!$D$157,"")</f>
        <v>81.8686131386861</v>
      </c>
      <c r="I194" s="65">
        <f ca="1">IF(_xlfn.NUMBERVALUE(I192)&gt;0,'质量分析(总分) '!$D$180,"")</f>
        <v>83.3676470588235</v>
      </c>
      <c r="J194" s="65" t="str">
        <f ca="1">IF(_xlfn.NUMBERVALUE(J192)&gt;0,'质量分析(总分) '!$D$208,"")</f>
        <v/>
      </c>
      <c r="K194" s="65" t="str">
        <f ca="1">IF(_xlfn.NUMBERVALUE(K192)&gt;0,'质量分析(总分) '!$D$194,"")</f>
        <v/>
      </c>
      <c r="L194" s="65" t="str">
        <f ca="1">IF(_xlfn.NUMBERVALUE(L192)&gt;0,'质量分析(总分) '!$D$222,"")</f>
        <v/>
      </c>
      <c r="M194" s="65">
        <f ca="1">IF(_xlfn.NUMBERVALUE(G192)&gt;0,'质量分析(总分) '!$D$23,'质量分析(总分) '!$D$28)</f>
        <v>535.869285714286</v>
      </c>
    </row>
    <row r="196" customHeight="1" spans="1:13">
      <c r="A196" s="58" t="s">
        <v>15</v>
      </c>
      <c r="B196" s="59" t="s">
        <v>1</v>
      </c>
      <c r="C196" s="59" t="s">
        <v>2</v>
      </c>
      <c r="D196" s="60" t="s">
        <v>3</v>
      </c>
      <c r="E196" s="60" t="s">
        <v>4</v>
      </c>
      <c r="F196" s="60" t="s">
        <v>5</v>
      </c>
      <c r="G196" s="60" t="s">
        <v>6</v>
      </c>
      <c r="H196" s="60" t="s">
        <v>7</v>
      </c>
      <c r="I196" s="60" t="s">
        <v>8</v>
      </c>
      <c r="J196" s="60" t="s">
        <v>9</v>
      </c>
      <c r="K196" s="60" t="s">
        <v>10</v>
      </c>
      <c r="L196" s="61" t="s">
        <v>11</v>
      </c>
      <c r="M196" s="61" t="s">
        <v>12</v>
      </c>
    </row>
    <row r="197" customHeight="1" spans="1:13">
      <c r="A197" s="62"/>
      <c r="B197" s="63">
        <f ca="1">INDIRECT("'按班级打印'!G"&amp;ROUNDDOWN((ROW()-1)/5,0)+2)</f>
        <v>1</v>
      </c>
      <c r="C197" s="63" t="str">
        <f ca="1">INDIRECT("'按班级打印'!A"&amp;ROUNDDOWN((ROW()-1)/5,0)+2)</f>
        <v>黄昱霖</v>
      </c>
      <c r="D197" s="63">
        <f ca="1">INDIRECT("'按班级打印'!M"&amp;ROUNDDOWN((ROW()-1)/5,0)+2)</f>
        <v>94.5</v>
      </c>
      <c r="E197" s="63">
        <f ca="1">INDIRECT("'按班级打印'!o"&amp;ROUNDDOWN((ROW()-1)/5,0)+2)</f>
        <v>73.5</v>
      </c>
      <c r="F197" s="63">
        <f ca="1">INDIRECT("'按班级打印'!q"&amp;ROUNDDOWN((ROW()-1)/5,0)+2)</f>
        <v>98</v>
      </c>
      <c r="G197" s="63">
        <f ca="1">IF(INDIRECT("'按班级打印'!s"&amp;ROUNDDOWN((ROW()-1)/5,0)+2)&gt;0,INDIRECT("'按班级打印'!s"&amp;ROUNDDOWN((ROW()-1)/5,0)+2),"")</f>
        <v>65.5</v>
      </c>
      <c r="H197" s="63">
        <f ca="1">IF(INDIRECT("'按班级打印'!w"&amp;ROUNDDOWN((ROW()-1)/5,0)+2)&gt;0,INDIRECT("'按班级打印'!w"&amp;ROUNDDOWN((ROW()-1)/5,0)+2),"")</f>
        <v>39.5</v>
      </c>
      <c r="I197" s="63">
        <f ca="1">IF(INDIRECT("'按班级打印'!z"&amp;ROUNDDOWN((ROW()-1)/5,0)+2)&gt;0,INDIRECT("'按班级打印'!z"&amp;ROUNDDOWN((ROW()-1)/5,0)+2),"")</f>
        <v>71.5</v>
      </c>
      <c r="J197" s="63" t="str">
        <f ca="1">IF(INDIRECT("'按班级打印'!ac"&amp;ROUNDDOWN((ROW()-1)/5,0)+2)&gt;0,INDIRECT("'按班级打印'!ac"&amp;ROUNDDOWN((ROW()-1)/5,0)+2),"")</f>
        <v/>
      </c>
      <c r="K197" s="63" t="str">
        <f ca="1">IF(INDIRECT("'按班级打印'!u"&amp;ROUNDDOWN((ROW()-1)/5,0)+2)&gt;0,INDIRECT("'按班级打印'!u"&amp;ROUNDDOWN((ROW()-1)/5,0)+2),"")</f>
        <v/>
      </c>
      <c r="L197" s="63" t="str">
        <f ca="1">IF(INDIRECT("'按班级打印'!af"&amp;ROUNDDOWN((ROW()-1)/5,0)+2)&gt;0,INDIRECT("'按班级打印'!af"&amp;ROUNDDOWN((ROW()-1)/5,0)+2),"")</f>
        <v/>
      </c>
      <c r="M197" s="63">
        <f ca="1">INDIRECT("'按班级打印'!H"&amp;ROUNDDOWN((ROW()-1)/5,0)+2)</f>
        <v>442.5</v>
      </c>
    </row>
    <row r="198" customHeight="1" spans="1:13">
      <c r="A198" s="64"/>
      <c r="B198" s="64"/>
      <c r="C198" s="63" t="s">
        <v>13</v>
      </c>
      <c r="D198" s="63">
        <f ca="1">INDIRECT("'按班级打印'!M"&amp;ROUNDDOWN((ROW()-1)/5,0)+2)</f>
        <v>94.5</v>
      </c>
      <c r="E198" s="63">
        <f ca="1">INDIRECT("'按班级打印'!o"&amp;ROUNDDOWN((ROW()-1)/5,0)+2)</f>
        <v>73.5</v>
      </c>
      <c r="F198" s="63">
        <f ca="1">INDIRECT("'按班级打印'!q"&amp;ROUNDDOWN((ROW()-1)/5,0)+2)</f>
        <v>98</v>
      </c>
      <c r="G198" s="63">
        <f ca="1">IF(INDIRECT("'按班级打印'!s"&amp;ROUNDDOWN((ROW()-1)/5,0)+2)&gt;0,INDIRECT("'按班级打印'!s"&amp;ROUNDDOWN((ROW()-1)/5,0)+2),"")</f>
        <v>65.5</v>
      </c>
      <c r="H198" s="63">
        <f ca="1">IF(INDIRECT("'按班级打印'!x"&amp;ROUNDDOWN((ROW()-1)/5,0)+2)&gt;0,INDIRECT("'按班级打印'!x"&amp;ROUNDDOWN((ROW()-1)/5,0)+2),"")</f>
        <v>67</v>
      </c>
      <c r="I198" s="63">
        <f ca="1">IF(INDIRECT("'按班级打印'!aa"&amp;ROUNDDOWN((ROW()-1)/5,0)+2)&gt;0,INDIRECT("'按班级打印'!aa"&amp;ROUNDDOWN((ROW()-1)/5,0)+2),"")</f>
        <v>80</v>
      </c>
      <c r="J198" s="63" t="str">
        <f ca="1">IF(INDIRECT("'按班级打印'!ad"&amp;ROUNDDOWN((ROW()-1)/5,0)+2)&gt;0,INDIRECT("'按班级打印'!ad"&amp;ROUNDDOWN((ROW()-1)/5,0)+2),"")</f>
        <v/>
      </c>
      <c r="K198" s="63" t="str">
        <f ca="1">IF(INDIRECT("'按班级打印'!u"&amp;ROUNDDOWN((ROW()-1)/5,0)+2)&gt;0,INDIRECT("'按班级打印'!u"&amp;ROUNDDOWN((ROW()-1)/5,0)+2),"")</f>
        <v/>
      </c>
      <c r="L198" s="63" t="str">
        <f ca="1">IF(INDIRECT("'按班级打印'!ag"&amp;ROUNDDOWN((ROW()-1)/5,0)+2)&gt;0,INDIRECT("'按班级打印'!ag"&amp;ROUNDDOWN((ROW()-1)/5,0)+2),"")</f>
        <v/>
      </c>
      <c r="M198" s="63">
        <f ca="1">INDIRECT("'按班级打印'!I"&amp;ROUNDDOWN((ROW()-1)/5,0)+2)</f>
        <v>478.5</v>
      </c>
    </row>
    <row r="199" customHeight="1" spans="1:13">
      <c r="A199" s="63" t="str">
        <f ca="1">INDIRECT("'按班级打印'!E"&amp;ROUNDDOWN((ROW()-1)/5,0)+2)</f>
        <v>物理类</v>
      </c>
      <c r="B199" s="14"/>
      <c r="C199" s="63" t="s">
        <v>14</v>
      </c>
      <c r="D199" s="65">
        <f>'质量分析(总分) '!$D$55</f>
        <v>105.000612745098</v>
      </c>
      <c r="E199" s="65">
        <f>'质量分析(总分) '!$D$82</f>
        <v>91.5242034313726</v>
      </c>
      <c r="F199" s="65">
        <f>'质量分析(总分) '!$D$109</f>
        <v>108.863970588235</v>
      </c>
      <c r="G199" s="65">
        <f ca="1">IF(_xlfn.NUMBERVALUE(G197)&gt;0,'质量分析(总分) '!$D$133,"")</f>
        <v>62.6521428571429</v>
      </c>
      <c r="H199" s="65">
        <f ca="1">IF(_xlfn.NUMBERVALUE(H197)&gt;0,'质量分析(总分) '!$D$157,"")</f>
        <v>81.8686131386861</v>
      </c>
      <c r="I199" s="65">
        <f ca="1">IF(_xlfn.NUMBERVALUE(I197)&gt;0,'质量分析(总分) '!$D$180,"")</f>
        <v>83.3676470588235</v>
      </c>
      <c r="J199" s="65" t="str">
        <f ca="1">IF(_xlfn.NUMBERVALUE(J197)&gt;0,'质量分析(总分) '!$D$208,"")</f>
        <v/>
      </c>
      <c r="K199" s="65" t="str">
        <f ca="1">IF(_xlfn.NUMBERVALUE(K197)&gt;0,'质量分析(总分) '!$D$194,"")</f>
        <v/>
      </c>
      <c r="L199" s="65" t="str">
        <f ca="1">IF(_xlfn.NUMBERVALUE(L197)&gt;0,'质量分析(总分) '!$D$222,"")</f>
        <v/>
      </c>
      <c r="M199" s="65">
        <f ca="1">IF(_xlfn.NUMBERVALUE(G197)&gt;0,'质量分析(总分) '!$D$23,'质量分析(总分) '!$D$28)</f>
        <v>535.869285714286</v>
      </c>
    </row>
    <row r="201" customHeight="1" spans="1:13">
      <c r="A201" s="58" t="s">
        <v>15</v>
      </c>
      <c r="B201" s="59" t="s">
        <v>1</v>
      </c>
      <c r="C201" s="59" t="s">
        <v>2</v>
      </c>
      <c r="D201" s="60" t="s">
        <v>3</v>
      </c>
      <c r="E201" s="60" t="s">
        <v>4</v>
      </c>
      <c r="F201" s="60" t="s">
        <v>5</v>
      </c>
      <c r="G201" s="60" t="s">
        <v>6</v>
      </c>
      <c r="H201" s="60" t="s">
        <v>7</v>
      </c>
      <c r="I201" s="60" t="s">
        <v>8</v>
      </c>
      <c r="J201" s="60" t="s">
        <v>9</v>
      </c>
      <c r="K201" s="60" t="s">
        <v>10</v>
      </c>
      <c r="L201" s="61" t="s">
        <v>11</v>
      </c>
      <c r="M201" s="61" t="s">
        <v>12</v>
      </c>
    </row>
    <row r="202" customHeight="1" spans="1:13">
      <c r="A202" s="62"/>
      <c r="B202" s="63">
        <f ca="1">INDIRECT("'按班级打印'!G"&amp;ROUNDDOWN((ROW()-1)/5,0)+2)</f>
        <v>1</v>
      </c>
      <c r="C202" s="63" t="str">
        <f ca="1">INDIRECT("'按班级打印'!A"&amp;ROUNDDOWN((ROW()-1)/5,0)+2)</f>
        <v>何志杰</v>
      </c>
      <c r="D202" s="63">
        <f ca="1">INDIRECT("'按班级打印'!M"&amp;ROUNDDOWN((ROW()-1)/5,0)+2)</f>
        <v>90.5</v>
      </c>
      <c r="E202" s="63">
        <f ca="1">INDIRECT("'按班级打印'!o"&amp;ROUNDDOWN((ROW()-1)/5,0)+2)</f>
        <v>103.5</v>
      </c>
      <c r="F202" s="63">
        <f ca="1">INDIRECT("'按班级打印'!q"&amp;ROUNDDOWN((ROW()-1)/5,0)+2)</f>
        <v>87.5</v>
      </c>
      <c r="G202" s="63">
        <f ca="1">IF(INDIRECT("'按班级打印'!s"&amp;ROUNDDOWN((ROW()-1)/5,0)+2)&gt;0,INDIRECT("'按班级打印'!s"&amp;ROUNDDOWN((ROW()-1)/5,0)+2),"")</f>
        <v>54.5</v>
      </c>
      <c r="H202" s="63">
        <f ca="1">IF(INDIRECT("'按班级打印'!w"&amp;ROUNDDOWN((ROW()-1)/5,0)+2)&gt;0,INDIRECT("'按班级打印'!w"&amp;ROUNDDOWN((ROW()-1)/5,0)+2),"")</f>
        <v>46</v>
      </c>
      <c r="I202" s="63">
        <f ca="1">IF(INDIRECT("'按班级打印'!z"&amp;ROUNDDOWN((ROW()-1)/5,0)+2)&gt;0,INDIRECT("'按班级打印'!z"&amp;ROUNDDOWN((ROW()-1)/5,0)+2),"")</f>
        <v>56.5</v>
      </c>
      <c r="J202" s="63" t="str">
        <f ca="1">IF(INDIRECT("'按班级打印'!ac"&amp;ROUNDDOWN((ROW()-1)/5,0)+2)&gt;0,INDIRECT("'按班级打印'!ac"&amp;ROUNDDOWN((ROW()-1)/5,0)+2),"")</f>
        <v/>
      </c>
      <c r="K202" s="63" t="str">
        <f ca="1">IF(INDIRECT("'按班级打印'!u"&amp;ROUNDDOWN((ROW()-1)/5,0)+2)&gt;0,INDIRECT("'按班级打印'!u"&amp;ROUNDDOWN((ROW()-1)/5,0)+2),"")</f>
        <v/>
      </c>
      <c r="L202" s="63" t="str">
        <f ca="1">IF(INDIRECT("'按班级打印'!af"&amp;ROUNDDOWN((ROW()-1)/5,0)+2)&gt;0,INDIRECT("'按班级打印'!af"&amp;ROUNDDOWN((ROW()-1)/5,0)+2),"")</f>
        <v/>
      </c>
      <c r="M202" s="63">
        <f ca="1">INDIRECT("'按班级打印'!H"&amp;ROUNDDOWN((ROW()-1)/5,0)+2)</f>
        <v>438.5</v>
      </c>
    </row>
    <row r="203" customHeight="1" spans="1:13">
      <c r="A203" s="64"/>
      <c r="B203" s="64"/>
      <c r="C203" s="63" t="s">
        <v>13</v>
      </c>
      <c r="D203" s="63">
        <f ca="1">INDIRECT("'按班级打印'!M"&amp;ROUNDDOWN((ROW()-1)/5,0)+2)</f>
        <v>90.5</v>
      </c>
      <c r="E203" s="63">
        <f ca="1">INDIRECT("'按班级打印'!o"&amp;ROUNDDOWN((ROW()-1)/5,0)+2)</f>
        <v>103.5</v>
      </c>
      <c r="F203" s="63">
        <f ca="1">INDIRECT("'按班级打印'!q"&amp;ROUNDDOWN((ROW()-1)/5,0)+2)</f>
        <v>87.5</v>
      </c>
      <c r="G203" s="63">
        <f ca="1">IF(INDIRECT("'按班级打印'!s"&amp;ROUNDDOWN((ROW()-1)/5,0)+2)&gt;0,INDIRECT("'按班级打印'!s"&amp;ROUNDDOWN((ROW()-1)/5,0)+2),"")</f>
        <v>54.5</v>
      </c>
      <c r="H203" s="63">
        <f ca="1">IF(INDIRECT("'按班级打印'!x"&amp;ROUNDDOWN((ROW()-1)/5,0)+2)&gt;0,INDIRECT("'按班级打印'!x"&amp;ROUNDDOWN((ROW()-1)/5,0)+2),"")</f>
        <v>73</v>
      </c>
      <c r="I203" s="63">
        <f ca="1">IF(INDIRECT("'按班级打印'!aa"&amp;ROUNDDOWN((ROW()-1)/5,0)+2)&gt;0,INDIRECT("'按班级打印'!aa"&amp;ROUNDDOWN((ROW()-1)/5,0)+2),"")</f>
        <v>66</v>
      </c>
      <c r="J203" s="63" t="str">
        <f ca="1">IF(INDIRECT("'按班级打印'!ad"&amp;ROUNDDOWN((ROW()-1)/5,0)+2)&gt;0,INDIRECT("'按班级打印'!ad"&amp;ROUNDDOWN((ROW()-1)/5,0)+2),"")</f>
        <v/>
      </c>
      <c r="K203" s="63" t="str">
        <f ca="1">IF(INDIRECT("'按班级打印'!u"&amp;ROUNDDOWN((ROW()-1)/5,0)+2)&gt;0,INDIRECT("'按班级打印'!u"&amp;ROUNDDOWN((ROW()-1)/5,0)+2),"")</f>
        <v/>
      </c>
      <c r="L203" s="63" t="str">
        <f ca="1">IF(INDIRECT("'按班级打印'!ag"&amp;ROUNDDOWN((ROW()-1)/5,0)+2)&gt;0,INDIRECT("'按班级打印'!ag"&amp;ROUNDDOWN((ROW()-1)/5,0)+2),"")</f>
        <v/>
      </c>
      <c r="M203" s="63">
        <f ca="1">INDIRECT("'按班级打印'!I"&amp;ROUNDDOWN((ROW()-1)/5,0)+2)</f>
        <v>475</v>
      </c>
    </row>
    <row r="204" customHeight="1" spans="1:13">
      <c r="A204" s="63" t="str">
        <f ca="1">INDIRECT("'按班级打印'!E"&amp;ROUNDDOWN((ROW()-1)/5,0)+2)</f>
        <v>物理类</v>
      </c>
      <c r="B204" s="14"/>
      <c r="C204" s="63" t="s">
        <v>14</v>
      </c>
      <c r="D204" s="65">
        <f>'质量分析(总分) '!$D$55</f>
        <v>105.000612745098</v>
      </c>
      <c r="E204" s="65">
        <f>'质量分析(总分) '!$D$82</f>
        <v>91.5242034313726</v>
      </c>
      <c r="F204" s="65">
        <f>'质量分析(总分) '!$D$109</f>
        <v>108.863970588235</v>
      </c>
      <c r="G204" s="65">
        <f ca="1">IF(_xlfn.NUMBERVALUE(G202)&gt;0,'质量分析(总分) '!$D$133,"")</f>
        <v>62.6521428571429</v>
      </c>
      <c r="H204" s="65">
        <f ca="1">IF(_xlfn.NUMBERVALUE(H202)&gt;0,'质量分析(总分) '!$D$157,"")</f>
        <v>81.8686131386861</v>
      </c>
      <c r="I204" s="65">
        <f ca="1">IF(_xlfn.NUMBERVALUE(I202)&gt;0,'质量分析(总分) '!$D$180,"")</f>
        <v>83.3676470588235</v>
      </c>
      <c r="J204" s="65" t="str">
        <f ca="1">IF(_xlfn.NUMBERVALUE(J202)&gt;0,'质量分析(总分) '!$D$208,"")</f>
        <v/>
      </c>
      <c r="K204" s="65" t="str">
        <f ca="1">IF(_xlfn.NUMBERVALUE(K202)&gt;0,'质量分析(总分) '!$D$194,"")</f>
        <v/>
      </c>
      <c r="L204" s="65" t="str">
        <f ca="1">IF(_xlfn.NUMBERVALUE(L202)&gt;0,'质量分析(总分) '!$D$222,"")</f>
        <v/>
      </c>
      <c r="M204" s="65">
        <f ca="1">IF(_xlfn.NUMBERVALUE(G202)&gt;0,'质量分析(总分) '!$D$23,'质量分析(总分) '!$D$28)</f>
        <v>535.869285714286</v>
      </c>
    </row>
    <row r="206" customHeight="1" spans="1:13">
      <c r="A206" s="58" t="s">
        <v>15</v>
      </c>
      <c r="B206" s="59" t="s">
        <v>1</v>
      </c>
      <c r="C206" s="59" t="s">
        <v>2</v>
      </c>
      <c r="D206" s="60" t="s">
        <v>3</v>
      </c>
      <c r="E206" s="60" t="s">
        <v>4</v>
      </c>
      <c r="F206" s="60" t="s">
        <v>5</v>
      </c>
      <c r="G206" s="60" t="s">
        <v>6</v>
      </c>
      <c r="H206" s="60" t="s">
        <v>7</v>
      </c>
      <c r="I206" s="60" t="s">
        <v>8</v>
      </c>
      <c r="J206" s="60" t="s">
        <v>9</v>
      </c>
      <c r="K206" s="60" t="s">
        <v>10</v>
      </c>
      <c r="L206" s="61" t="s">
        <v>11</v>
      </c>
      <c r="M206" s="61" t="s">
        <v>12</v>
      </c>
    </row>
    <row r="207" customHeight="1" spans="1:13">
      <c r="A207" s="62"/>
      <c r="B207" s="63">
        <f ca="1">INDIRECT("'按班级打印'!G"&amp;ROUNDDOWN((ROW()-1)/5,0)+2)</f>
        <v>1</v>
      </c>
      <c r="C207" s="63" t="str">
        <f ca="1">INDIRECT("'按班级打印'!A"&amp;ROUNDDOWN((ROW()-1)/5,0)+2)</f>
        <v>陈品宁</v>
      </c>
      <c r="D207" s="63">
        <f ca="1">INDIRECT("'按班级打印'!M"&amp;ROUNDDOWN((ROW()-1)/5,0)+2)</f>
        <v>92.5</v>
      </c>
      <c r="E207" s="63">
        <f ca="1">INDIRECT("'按班级打印'!o"&amp;ROUNDDOWN((ROW()-1)/5,0)+2)</f>
        <v>107</v>
      </c>
      <c r="F207" s="63">
        <f ca="1">INDIRECT("'按班级打印'!q"&amp;ROUNDDOWN((ROW()-1)/5,0)+2)</f>
        <v>86.5</v>
      </c>
      <c r="G207" s="63">
        <f ca="1">IF(INDIRECT("'按班级打印'!s"&amp;ROUNDDOWN((ROW()-1)/5,0)+2)&gt;0,INDIRECT("'按班级打印'!s"&amp;ROUNDDOWN((ROW()-1)/5,0)+2),"")</f>
        <v>54.5</v>
      </c>
      <c r="H207" s="63">
        <f ca="1">IF(INDIRECT("'按班级打印'!w"&amp;ROUNDDOWN((ROW()-1)/5,0)+2)&gt;0,INDIRECT("'按班级打印'!w"&amp;ROUNDDOWN((ROW()-1)/5,0)+2),"")</f>
        <v>38.5</v>
      </c>
      <c r="I207" s="63">
        <f ca="1">IF(INDIRECT("'按班级打印'!z"&amp;ROUNDDOWN((ROW()-1)/5,0)+2)&gt;0,INDIRECT("'按班级打印'!z"&amp;ROUNDDOWN((ROW()-1)/5,0)+2),"")</f>
        <v>56</v>
      </c>
      <c r="J207" s="63" t="str">
        <f ca="1">IF(INDIRECT("'按班级打印'!ac"&amp;ROUNDDOWN((ROW()-1)/5,0)+2)&gt;0,INDIRECT("'按班级打印'!ac"&amp;ROUNDDOWN((ROW()-1)/5,0)+2),"")</f>
        <v/>
      </c>
      <c r="K207" s="63" t="str">
        <f ca="1">IF(INDIRECT("'按班级打印'!u"&amp;ROUNDDOWN((ROW()-1)/5,0)+2)&gt;0,INDIRECT("'按班级打印'!u"&amp;ROUNDDOWN((ROW()-1)/5,0)+2),"")</f>
        <v/>
      </c>
      <c r="L207" s="63" t="str">
        <f ca="1">IF(INDIRECT("'按班级打印'!af"&amp;ROUNDDOWN((ROW()-1)/5,0)+2)&gt;0,INDIRECT("'按班级打印'!af"&amp;ROUNDDOWN((ROW()-1)/5,0)+2),"")</f>
        <v/>
      </c>
      <c r="M207" s="63">
        <f ca="1">INDIRECT("'按班级打印'!H"&amp;ROUNDDOWN((ROW()-1)/5,0)+2)</f>
        <v>435</v>
      </c>
    </row>
    <row r="208" customHeight="1" spans="1:13">
      <c r="A208" s="64"/>
      <c r="B208" s="64"/>
      <c r="C208" s="63" t="s">
        <v>13</v>
      </c>
      <c r="D208" s="63">
        <f ca="1">INDIRECT("'按班级打印'!M"&amp;ROUNDDOWN((ROW()-1)/5,0)+2)</f>
        <v>92.5</v>
      </c>
      <c r="E208" s="63">
        <f ca="1">INDIRECT("'按班级打印'!o"&amp;ROUNDDOWN((ROW()-1)/5,0)+2)</f>
        <v>107</v>
      </c>
      <c r="F208" s="63">
        <f ca="1">INDIRECT("'按班级打印'!q"&amp;ROUNDDOWN((ROW()-1)/5,0)+2)</f>
        <v>86.5</v>
      </c>
      <c r="G208" s="63">
        <f ca="1">IF(INDIRECT("'按班级打印'!s"&amp;ROUNDDOWN((ROW()-1)/5,0)+2)&gt;0,INDIRECT("'按班级打印'!s"&amp;ROUNDDOWN((ROW()-1)/5,0)+2),"")</f>
        <v>54.5</v>
      </c>
      <c r="H208" s="63">
        <f ca="1">IF(INDIRECT("'按班级打印'!x"&amp;ROUNDDOWN((ROW()-1)/5,0)+2)&gt;0,INDIRECT("'按班级打印'!x"&amp;ROUNDDOWN((ROW()-1)/5,0)+2),"")</f>
        <v>66</v>
      </c>
      <c r="I208" s="63">
        <f ca="1">IF(INDIRECT("'按班级打印'!aa"&amp;ROUNDDOWN((ROW()-1)/5,0)+2)&gt;0,INDIRECT("'按班级打印'!aa"&amp;ROUNDDOWN((ROW()-1)/5,0)+2),"")</f>
        <v>66</v>
      </c>
      <c r="J208" s="63" t="str">
        <f ca="1">IF(INDIRECT("'按班级打印'!ad"&amp;ROUNDDOWN((ROW()-1)/5,0)+2)&gt;0,INDIRECT("'按班级打印'!ad"&amp;ROUNDDOWN((ROW()-1)/5,0)+2),"")</f>
        <v/>
      </c>
      <c r="K208" s="63" t="str">
        <f ca="1">IF(INDIRECT("'按班级打印'!u"&amp;ROUNDDOWN((ROW()-1)/5,0)+2)&gt;0,INDIRECT("'按班级打印'!u"&amp;ROUNDDOWN((ROW()-1)/5,0)+2),"")</f>
        <v/>
      </c>
      <c r="L208" s="63" t="str">
        <f ca="1">IF(INDIRECT("'按班级打印'!ag"&amp;ROUNDDOWN((ROW()-1)/5,0)+2)&gt;0,INDIRECT("'按班级打印'!ag"&amp;ROUNDDOWN((ROW()-1)/5,0)+2),"")</f>
        <v/>
      </c>
      <c r="M208" s="63">
        <f ca="1">INDIRECT("'按班级打印'!I"&amp;ROUNDDOWN((ROW()-1)/5,0)+2)</f>
        <v>472.5</v>
      </c>
    </row>
    <row r="209" customHeight="1" spans="1:13">
      <c r="A209" s="63" t="str">
        <f ca="1">INDIRECT("'按班级打印'!E"&amp;ROUNDDOWN((ROW()-1)/5,0)+2)</f>
        <v>物理类</v>
      </c>
      <c r="B209" s="14"/>
      <c r="C209" s="63" t="s">
        <v>14</v>
      </c>
      <c r="D209" s="65">
        <f>'质量分析(总分) '!$D$55</f>
        <v>105.000612745098</v>
      </c>
      <c r="E209" s="65">
        <f>'质量分析(总分) '!$D$82</f>
        <v>91.5242034313726</v>
      </c>
      <c r="F209" s="65">
        <f>'质量分析(总分) '!$D$109</f>
        <v>108.863970588235</v>
      </c>
      <c r="G209" s="65">
        <f ca="1">IF(_xlfn.NUMBERVALUE(G207)&gt;0,'质量分析(总分) '!$D$133,"")</f>
        <v>62.6521428571429</v>
      </c>
      <c r="H209" s="65">
        <f ca="1">IF(_xlfn.NUMBERVALUE(H207)&gt;0,'质量分析(总分) '!$D$157,"")</f>
        <v>81.8686131386861</v>
      </c>
      <c r="I209" s="65">
        <f ca="1">IF(_xlfn.NUMBERVALUE(I207)&gt;0,'质量分析(总分) '!$D$180,"")</f>
        <v>83.3676470588235</v>
      </c>
      <c r="J209" s="65" t="str">
        <f ca="1">IF(_xlfn.NUMBERVALUE(J207)&gt;0,'质量分析(总分) '!$D$208,"")</f>
        <v/>
      </c>
      <c r="K209" s="65" t="str">
        <f ca="1">IF(_xlfn.NUMBERVALUE(K207)&gt;0,'质量分析(总分) '!$D$194,"")</f>
        <v/>
      </c>
      <c r="L209" s="65" t="str">
        <f ca="1">IF(_xlfn.NUMBERVALUE(L207)&gt;0,'质量分析(总分) '!$D$222,"")</f>
        <v/>
      </c>
      <c r="M209" s="65">
        <f ca="1">IF(_xlfn.NUMBERVALUE(G207)&gt;0,'质量分析(总分) '!$D$23,'质量分析(总分) '!$D$28)</f>
        <v>535.869285714286</v>
      </c>
    </row>
    <row r="211" customHeight="1" spans="1:13">
      <c r="A211" s="58" t="s">
        <v>15</v>
      </c>
      <c r="B211" s="59" t="s">
        <v>1</v>
      </c>
      <c r="C211" s="59" t="s">
        <v>2</v>
      </c>
      <c r="D211" s="60" t="s">
        <v>3</v>
      </c>
      <c r="E211" s="60" t="s">
        <v>4</v>
      </c>
      <c r="F211" s="60" t="s">
        <v>5</v>
      </c>
      <c r="G211" s="60" t="s">
        <v>6</v>
      </c>
      <c r="H211" s="60" t="s">
        <v>7</v>
      </c>
      <c r="I211" s="60" t="s">
        <v>8</v>
      </c>
      <c r="J211" s="60" t="s">
        <v>9</v>
      </c>
      <c r="K211" s="60" t="s">
        <v>10</v>
      </c>
      <c r="L211" s="61" t="s">
        <v>11</v>
      </c>
      <c r="M211" s="61" t="s">
        <v>12</v>
      </c>
    </row>
    <row r="212" customHeight="1" spans="1:13">
      <c r="A212" s="62"/>
      <c r="B212" s="63">
        <f ca="1">INDIRECT("'按班级打印'!G"&amp;ROUNDDOWN((ROW()-1)/5,0)+2)</f>
        <v>1</v>
      </c>
      <c r="C212" s="63" t="str">
        <f ca="1">INDIRECT("'按班级打印'!A"&amp;ROUNDDOWN((ROW()-1)/5,0)+2)</f>
        <v>倪晨</v>
      </c>
      <c r="D212" s="63">
        <f ca="1">INDIRECT("'按班级打印'!M"&amp;ROUNDDOWN((ROW()-1)/5,0)+2)</f>
        <v>96.5</v>
      </c>
      <c r="E212" s="63">
        <f ca="1">INDIRECT("'按班级打印'!o"&amp;ROUNDDOWN((ROW()-1)/5,0)+2)</f>
        <v>71</v>
      </c>
      <c r="F212" s="63">
        <f ca="1">INDIRECT("'按班级打印'!q"&amp;ROUNDDOWN((ROW()-1)/5,0)+2)</f>
        <v>90.5</v>
      </c>
      <c r="G212" s="63">
        <f ca="1">IF(INDIRECT("'按班级打印'!s"&amp;ROUNDDOWN((ROW()-1)/5,0)+2)&gt;0,INDIRECT("'按班级打印'!s"&amp;ROUNDDOWN((ROW()-1)/5,0)+2),"")</f>
        <v>64</v>
      </c>
      <c r="H212" s="63">
        <f ca="1">IF(INDIRECT("'按班级打印'!w"&amp;ROUNDDOWN((ROW()-1)/5,0)+2)&gt;0,INDIRECT("'按班级打印'!w"&amp;ROUNDDOWN((ROW()-1)/5,0)+2),"")</f>
        <v>54</v>
      </c>
      <c r="I212" s="63">
        <f ca="1">IF(INDIRECT("'按班级打印'!z"&amp;ROUNDDOWN((ROW()-1)/5,0)+2)&gt;0,INDIRECT("'按班级打印'!z"&amp;ROUNDDOWN((ROW()-1)/5,0)+2),"")</f>
        <v>80</v>
      </c>
      <c r="J212" s="63" t="str">
        <f ca="1">IF(INDIRECT("'按班级打印'!ac"&amp;ROUNDDOWN((ROW()-1)/5,0)+2)&gt;0,INDIRECT("'按班级打印'!ac"&amp;ROUNDDOWN((ROW()-1)/5,0)+2),"")</f>
        <v/>
      </c>
      <c r="K212" s="63" t="str">
        <f ca="1">IF(INDIRECT("'按班级打印'!u"&amp;ROUNDDOWN((ROW()-1)/5,0)+2)&gt;0,INDIRECT("'按班级打印'!u"&amp;ROUNDDOWN((ROW()-1)/5,0)+2),"")</f>
        <v/>
      </c>
      <c r="L212" s="63" t="str">
        <f ca="1">IF(INDIRECT("'按班级打印'!af"&amp;ROUNDDOWN((ROW()-1)/5,0)+2)&gt;0,INDIRECT("'按班级打印'!af"&amp;ROUNDDOWN((ROW()-1)/5,0)+2),"")</f>
        <v/>
      </c>
      <c r="M212" s="63">
        <f ca="1">INDIRECT("'按班级打印'!H"&amp;ROUNDDOWN((ROW()-1)/5,0)+2)</f>
        <v>456</v>
      </c>
    </row>
    <row r="213" customHeight="1" spans="1:13">
      <c r="A213" s="64"/>
      <c r="B213" s="64"/>
      <c r="C213" s="63" t="s">
        <v>13</v>
      </c>
      <c r="D213" s="63">
        <f ca="1">INDIRECT("'按班级打印'!M"&amp;ROUNDDOWN((ROW()-1)/5,0)+2)</f>
        <v>96.5</v>
      </c>
      <c r="E213" s="63">
        <f ca="1">INDIRECT("'按班级打印'!o"&amp;ROUNDDOWN((ROW()-1)/5,0)+2)</f>
        <v>71</v>
      </c>
      <c r="F213" s="63">
        <f ca="1">INDIRECT("'按班级打印'!q"&amp;ROUNDDOWN((ROW()-1)/5,0)+2)</f>
        <v>90.5</v>
      </c>
      <c r="G213" s="63">
        <f ca="1">IF(INDIRECT("'按班级打印'!s"&amp;ROUNDDOWN((ROW()-1)/5,0)+2)&gt;0,INDIRECT("'按班级打印'!s"&amp;ROUNDDOWN((ROW()-1)/5,0)+2),"")</f>
        <v>64</v>
      </c>
      <c r="H213" s="63">
        <f ca="1">IF(INDIRECT("'按班级打印'!x"&amp;ROUNDDOWN((ROW()-1)/5,0)+2)&gt;0,INDIRECT("'按班级打印'!x"&amp;ROUNDDOWN((ROW()-1)/5,0)+2),"")</f>
        <v>79</v>
      </c>
      <c r="I213" s="63">
        <f ca="1">IF(INDIRECT("'按班级打印'!aa"&amp;ROUNDDOWN((ROW()-1)/5,0)+2)&gt;0,INDIRECT("'按班级打印'!aa"&amp;ROUNDDOWN((ROW()-1)/5,0)+2),"")</f>
        <v>88</v>
      </c>
      <c r="J213" s="63" t="str">
        <f ca="1">IF(INDIRECT("'按班级打印'!ad"&amp;ROUNDDOWN((ROW()-1)/5,0)+2)&gt;0,INDIRECT("'按班级打印'!ad"&amp;ROUNDDOWN((ROW()-1)/5,0)+2),"")</f>
        <v/>
      </c>
      <c r="K213" s="63" t="str">
        <f ca="1">IF(INDIRECT("'按班级打印'!u"&amp;ROUNDDOWN((ROW()-1)/5,0)+2)&gt;0,INDIRECT("'按班级打印'!u"&amp;ROUNDDOWN((ROW()-1)/5,0)+2),"")</f>
        <v/>
      </c>
      <c r="L213" s="63" t="str">
        <f ca="1">IF(INDIRECT("'按班级打印'!ag"&amp;ROUNDDOWN((ROW()-1)/5,0)+2)&gt;0,INDIRECT("'按班级打印'!ag"&amp;ROUNDDOWN((ROW()-1)/5,0)+2),"")</f>
        <v/>
      </c>
      <c r="M213" s="63">
        <f ca="1">INDIRECT("'按班级打印'!I"&amp;ROUNDDOWN((ROW()-1)/5,0)+2)</f>
        <v>489</v>
      </c>
    </row>
    <row r="214" customHeight="1" spans="1:13">
      <c r="A214" s="63" t="str">
        <f ca="1">INDIRECT("'按班级打印'!E"&amp;ROUNDDOWN((ROW()-1)/5,0)+2)</f>
        <v>物理类</v>
      </c>
      <c r="B214" s="14"/>
      <c r="C214" s="63" t="s">
        <v>14</v>
      </c>
      <c r="D214" s="65">
        <f>'质量分析(总分) '!$D$55</f>
        <v>105.000612745098</v>
      </c>
      <c r="E214" s="65">
        <f>'质量分析(总分) '!$D$82</f>
        <v>91.5242034313726</v>
      </c>
      <c r="F214" s="65">
        <f>'质量分析(总分) '!$D$109</f>
        <v>108.863970588235</v>
      </c>
      <c r="G214" s="65">
        <f ca="1">IF(_xlfn.NUMBERVALUE(G212)&gt;0,'质量分析(总分) '!$D$133,"")</f>
        <v>62.6521428571429</v>
      </c>
      <c r="H214" s="65">
        <f ca="1">IF(_xlfn.NUMBERVALUE(H212)&gt;0,'质量分析(总分) '!$D$157,"")</f>
        <v>81.8686131386861</v>
      </c>
      <c r="I214" s="65">
        <f ca="1">IF(_xlfn.NUMBERVALUE(I212)&gt;0,'质量分析(总分) '!$D$180,"")</f>
        <v>83.3676470588235</v>
      </c>
      <c r="J214" s="65" t="str">
        <f ca="1">IF(_xlfn.NUMBERVALUE(J212)&gt;0,'质量分析(总分) '!$D$208,"")</f>
        <v/>
      </c>
      <c r="K214" s="65" t="str">
        <f ca="1">IF(_xlfn.NUMBERVALUE(K212)&gt;0,'质量分析(总分) '!$D$194,"")</f>
        <v/>
      </c>
      <c r="L214" s="65" t="str">
        <f ca="1">IF(_xlfn.NUMBERVALUE(L212)&gt;0,'质量分析(总分) '!$D$222,"")</f>
        <v/>
      </c>
      <c r="M214" s="65">
        <f ca="1">IF(_xlfn.NUMBERVALUE(G212)&gt;0,'质量分析(总分) '!$D$23,'质量分析(总分) '!$D$28)</f>
        <v>535.869285714286</v>
      </c>
    </row>
    <row r="216" customHeight="1" spans="1:13">
      <c r="A216" s="58" t="s">
        <v>15</v>
      </c>
      <c r="B216" s="59" t="s">
        <v>1</v>
      </c>
      <c r="C216" s="59" t="s">
        <v>2</v>
      </c>
      <c r="D216" s="60" t="s">
        <v>3</v>
      </c>
      <c r="E216" s="60" t="s">
        <v>4</v>
      </c>
      <c r="F216" s="60" t="s">
        <v>5</v>
      </c>
      <c r="G216" s="60" t="s">
        <v>6</v>
      </c>
      <c r="H216" s="60" t="s">
        <v>7</v>
      </c>
      <c r="I216" s="60" t="s">
        <v>8</v>
      </c>
      <c r="J216" s="60" t="s">
        <v>9</v>
      </c>
      <c r="K216" s="60" t="s">
        <v>10</v>
      </c>
      <c r="L216" s="61" t="s">
        <v>11</v>
      </c>
      <c r="M216" s="61" t="s">
        <v>12</v>
      </c>
    </row>
    <row r="217" customHeight="1" spans="1:13">
      <c r="A217" s="62"/>
      <c r="B217" s="63">
        <f ca="1">INDIRECT("'按班级打印'!G"&amp;ROUNDDOWN((ROW()-1)/5,0)+2)</f>
        <v>1</v>
      </c>
      <c r="C217" s="63" t="str">
        <f ca="1">INDIRECT("'按班级打印'!A"&amp;ROUNDDOWN((ROW()-1)/5,0)+2)</f>
        <v>林子博</v>
      </c>
      <c r="D217" s="63">
        <f ca="1">INDIRECT("'按班级打印'!M"&amp;ROUNDDOWN((ROW()-1)/5,0)+2)</f>
        <v>100.5</v>
      </c>
      <c r="E217" s="63">
        <f ca="1">INDIRECT("'按班级打印'!o"&amp;ROUNDDOWN((ROW()-1)/5,0)+2)</f>
        <v>73.5</v>
      </c>
      <c r="F217" s="63">
        <f ca="1">INDIRECT("'按班级打印'!q"&amp;ROUNDDOWN((ROW()-1)/5,0)+2)</f>
        <v>84</v>
      </c>
      <c r="G217" s="63">
        <f ca="1">IF(INDIRECT("'按班级打印'!s"&amp;ROUNDDOWN((ROW()-1)/5,0)+2)&gt;0,INDIRECT("'按班级打印'!s"&amp;ROUNDDOWN((ROW()-1)/5,0)+2),"")</f>
        <v>46.5</v>
      </c>
      <c r="H217" s="63">
        <f ca="1">IF(INDIRECT("'按班级打印'!w"&amp;ROUNDDOWN((ROW()-1)/5,0)+2)&gt;0,INDIRECT("'按班级打印'!w"&amp;ROUNDDOWN((ROW()-1)/5,0)+2),"")</f>
        <v>46</v>
      </c>
      <c r="I217" s="63">
        <f ca="1">IF(INDIRECT("'按班级打印'!z"&amp;ROUNDDOWN((ROW()-1)/5,0)+2)&gt;0,INDIRECT("'按班级打印'!z"&amp;ROUNDDOWN((ROW()-1)/5,0)+2),"")</f>
        <v>69.5</v>
      </c>
      <c r="J217" s="63" t="str">
        <f ca="1">IF(INDIRECT("'按班级打印'!ac"&amp;ROUNDDOWN((ROW()-1)/5,0)+2)&gt;0,INDIRECT("'按班级打印'!ac"&amp;ROUNDDOWN((ROW()-1)/5,0)+2),"")</f>
        <v/>
      </c>
      <c r="K217" s="63" t="str">
        <f ca="1">IF(INDIRECT("'按班级打印'!u"&amp;ROUNDDOWN((ROW()-1)/5,0)+2)&gt;0,INDIRECT("'按班级打印'!u"&amp;ROUNDDOWN((ROW()-1)/5,0)+2),"")</f>
        <v/>
      </c>
      <c r="L217" s="63" t="str">
        <f ca="1">IF(INDIRECT("'按班级打印'!af"&amp;ROUNDDOWN((ROW()-1)/5,0)+2)&gt;0,INDIRECT("'按班级打印'!af"&amp;ROUNDDOWN((ROW()-1)/5,0)+2),"")</f>
        <v/>
      </c>
      <c r="M217" s="63">
        <f ca="1">INDIRECT("'按班级打印'!H"&amp;ROUNDDOWN((ROW()-1)/5,0)+2)</f>
        <v>420</v>
      </c>
    </row>
    <row r="218" customHeight="1" spans="1:13">
      <c r="A218" s="64"/>
      <c r="B218" s="64"/>
      <c r="C218" s="63" t="s">
        <v>13</v>
      </c>
      <c r="D218" s="63">
        <f ca="1">INDIRECT("'按班级打印'!M"&amp;ROUNDDOWN((ROW()-1)/5,0)+2)</f>
        <v>100.5</v>
      </c>
      <c r="E218" s="63">
        <f ca="1">INDIRECT("'按班级打印'!o"&amp;ROUNDDOWN((ROW()-1)/5,0)+2)</f>
        <v>73.5</v>
      </c>
      <c r="F218" s="63">
        <f ca="1">INDIRECT("'按班级打印'!q"&amp;ROUNDDOWN((ROW()-1)/5,0)+2)</f>
        <v>84</v>
      </c>
      <c r="G218" s="63">
        <f ca="1">IF(INDIRECT("'按班级打印'!s"&amp;ROUNDDOWN((ROW()-1)/5,0)+2)&gt;0,INDIRECT("'按班级打印'!s"&amp;ROUNDDOWN((ROW()-1)/5,0)+2),"")</f>
        <v>46.5</v>
      </c>
      <c r="H218" s="63">
        <f ca="1">IF(INDIRECT("'按班级打印'!x"&amp;ROUNDDOWN((ROW()-1)/5,0)+2)&gt;0,INDIRECT("'按班级打印'!x"&amp;ROUNDDOWN((ROW()-1)/5,0)+2),"")</f>
        <v>73</v>
      </c>
      <c r="I218" s="63">
        <f ca="1">IF(INDIRECT("'按班级打印'!aa"&amp;ROUNDDOWN((ROW()-1)/5,0)+2)&gt;0,INDIRECT("'按班级打印'!aa"&amp;ROUNDDOWN((ROW()-1)/5,0)+2),"")</f>
        <v>79</v>
      </c>
      <c r="J218" s="63" t="str">
        <f ca="1">IF(INDIRECT("'按班级打印'!ad"&amp;ROUNDDOWN((ROW()-1)/5,0)+2)&gt;0,INDIRECT("'按班级打印'!ad"&amp;ROUNDDOWN((ROW()-1)/5,0)+2),"")</f>
        <v/>
      </c>
      <c r="K218" s="63" t="str">
        <f ca="1">IF(INDIRECT("'按班级打印'!u"&amp;ROUNDDOWN((ROW()-1)/5,0)+2)&gt;0,INDIRECT("'按班级打印'!u"&amp;ROUNDDOWN((ROW()-1)/5,0)+2),"")</f>
        <v/>
      </c>
      <c r="L218" s="63" t="str">
        <f ca="1">IF(INDIRECT("'按班级打印'!ag"&amp;ROUNDDOWN((ROW()-1)/5,0)+2)&gt;0,INDIRECT("'按班级打印'!ag"&amp;ROUNDDOWN((ROW()-1)/5,0)+2),"")</f>
        <v/>
      </c>
      <c r="M218" s="63">
        <f ca="1">INDIRECT("'按班级打印'!I"&amp;ROUNDDOWN((ROW()-1)/5,0)+2)</f>
        <v>456.5</v>
      </c>
    </row>
    <row r="219" customHeight="1" spans="1:13">
      <c r="A219" s="63" t="str">
        <f ca="1">INDIRECT("'按班级打印'!E"&amp;ROUNDDOWN((ROW()-1)/5,0)+2)</f>
        <v>物理类</v>
      </c>
      <c r="B219" s="14"/>
      <c r="C219" s="63" t="s">
        <v>14</v>
      </c>
      <c r="D219" s="65">
        <f>'质量分析(总分) '!$D$55</f>
        <v>105.000612745098</v>
      </c>
      <c r="E219" s="65">
        <f>'质量分析(总分) '!$D$82</f>
        <v>91.5242034313726</v>
      </c>
      <c r="F219" s="65">
        <f>'质量分析(总分) '!$D$109</f>
        <v>108.863970588235</v>
      </c>
      <c r="G219" s="65">
        <f ca="1">IF(_xlfn.NUMBERVALUE(G217)&gt;0,'质量分析(总分) '!$D$133,"")</f>
        <v>62.6521428571429</v>
      </c>
      <c r="H219" s="65">
        <f ca="1">IF(_xlfn.NUMBERVALUE(H217)&gt;0,'质量分析(总分) '!$D$157,"")</f>
        <v>81.8686131386861</v>
      </c>
      <c r="I219" s="65">
        <f ca="1">IF(_xlfn.NUMBERVALUE(I217)&gt;0,'质量分析(总分) '!$D$180,"")</f>
        <v>83.3676470588235</v>
      </c>
      <c r="J219" s="65" t="str">
        <f ca="1">IF(_xlfn.NUMBERVALUE(J217)&gt;0,'质量分析(总分) '!$D$208,"")</f>
        <v/>
      </c>
      <c r="K219" s="65" t="str">
        <f ca="1">IF(_xlfn.NUMBERVALUE(K217)&gt;0,'质量分析(总分) '!$D$194,"")</f>
        <v/>
      </c>
      <c r="L219" s="65" t="str">
        <f ca="1">IF(_xlfn.NUMBERVALUE(L217)&gt;0,'质量分析(总分) '!$D$222,"")</f>
        <v/>
      </c>
      <c r="M219" s="65">
        <f ca="1">IF(_xlfn.NUMBERVALUE(G217)&gt;0,'质量分析(总分) '!$D$23,'质量分析(总分) '!$D$28)</f>
        <v>535.869285714286</v>
      </c>
    </row>
    <row r="221" customHeight="1" spans="1:13">
      <c r="A221" s="58" t="s">
        <v>15</v>
      </c>
      <c r="B221" s="59" t="s">
        <v>1</v>
      </c>
      <c r="C221" s="59" t="s">
        <v>2</v>
      </c>
      <c r="D221" s="60" t="s">
        <v>3</v>
      </c>
      <c r="E221" s="60" t="s">
        <v>4</v>
      </c>
      <c r="F221" s="60" t="s">
        <v>5</v>
      </c>
      <c r="G221" s="60" t="s">
        <v>6</v>
      </c>
      <c r="H221" s="60" t="s">
        <v>7</v>
      </c>
      <c r="I221" s="60" t="s">
        <v>8</v>
      </c>
      <c r="J221" s="60" t="s">
        <v>9</v>
      </c>
      <c r="K221" s="60" t="s">
        <v>10</v>
      </c>
      <c r="L221" s="61" t="s">
        <v>11</v>
      </c>
      <c r="M221" s="61" t="s">
        <v>12</v>
      </c>
    </row>
    <row r="222" customHeight="1" spans="1:13">
      <c r="A222" s="62"/>
      <c r="B222" s="63">
        <f ca="1">INDIRECT("'按班级打印'!G"&amp;ROUNDDOWN((ROW()-1)/5,0)+2)</f>
        <v>1</v>
      </c>
      <c r="C222" s="63" t="str">
        <f ca="1">INDIRECT("'按班级打印'!A"&amp;ROUNDDOWN((ROW()-1)/5,0)+2)</f>
        <v>陈玺</v>
      </c>
      <c r="D222" s="63">
        <f ca="1">INDIRECT("'按班级打印'!M"&amp;ROUNDDOWN((ROW()-1)/5,0)+2)</f>
        <v>93</v>
      </c>
      <c r="E222" s="63">
        <f ca="1">INDIRECT("'按班级打印'!o"&amp;ROUNDDOWN((ROW()-1)/5,0)+2)</f>
        <v>84.5</v>
      </c>
      <c r="F222" s="63">
        <f ca="1">INDIRECT("'按班级打印'!q"&amp;ROUNDDOWN((ROW()-1)/5,0)+2)</f>
        <v>90.5</v>
      </c>
      <c r="G222" s="63">
        <f ca="1">IF(INDIRECT("'按班级打印'!s"&amp;ROUNDDOWN((ROW()-1)/5,0)+2)&gt;0,INDIRECT("'按班级打印'!s"&amp;ROUNDDOWN((ROW()-1)/5,0)+2),"")</f>
        <v>57.5</v>
      </c>
      <c r="H222" s="63">
        <f ca="1">IF(INDIRECT("'按班级打印'!w"&amp;ROUNDDOWN((ROW()-1)/5,0)+2)&gt;0,INDIRECT("'按班级打印'!w"&amp;ROUNDDOWN((ROW()-1)/5,0)+2),"")</f>
        <v>60</v>
      </c>
      <c r="I222" s="63">
        <f ca="1">IF(INDIRECT("'按班级打印'!z"&amp;ROUNDDOWN((ROW()-1)/5,0)+2)&gt;0,INDIRECT("'按班级打印'!z"&amp;ROUNDDOWN((ROW()-1)/5,0)+2),"")</f>
        <v>68</v>
      </c>
      <c r="J222" s="63" t="str">
        <f ca="1">IF(INDIRECT("'按班级打印'!ac"&amp;ROUNDDOWN((ROW()-1)/5,0)+2)&gt;0,INDIRECT("'按班级打印'!ac"&amp;ROUNDDOWN((ROW()-1)/5,0)+2),"")</f>
        <v/>
      </c>
      <c r="K222" s="63" t="str">
        <f ca="1">IF(INDIRECT("'按班级打印'!u"&amp;ROUNDDOWN((ROW()-1)/5,0)+2)&gt;0,INDIRECT("'按班级打印'!u"&amp;ROUNDDOWN((ROW()-1)/5,0)+2),"")</f>
        <v/>
      </c>
      <c r="L222" s="63" t="str">
        <f ca="1">IF(INDIRECT("'按班级打印'!af"&amp;ROUNDDOWN((ROW()-1)/5,0)+2)&gt;0,INDIRECT("'按班级打印'!af"&amp;ROUNDDOWN((ROW()-1)/5,0)+2),"")</f>
        <v/>
      </c>
      <c r="M222" s="63">
        <f ca="1">INDIRECT("'按班级打印'!H"&amp;ROUNDDOWN((ROW()-1)/5,0)+2)</f>
        <v>453.5</v>
      </c>
    </row>
    <row r="223" customHeight="1" spans="1:13">
      <c r="A223" s="64"/>
      <c r="B223" s="64"/>
      <c r="C223" s="63" t="s">
        <v>13</v>
      </c>
      <c r="D223" s="63">
        <f ca="1">INDIRECT("'按班级打印'!M"&amp;ROUNDDOWN((ROW()-1)/5,0)+2)</f>
        <v>93</v>
      </c>
      <c r="E223" s="63">
        <f ca="1">INDIRECT("'按班级打印'!o"&amp;ROUNDDOWN((ROW()-1)/5,0)+2)</f>
        <v>84.5</v>
      </c>
      <c r="F223" s="63">
        <f ca="1">INDIRECT("'按班级打印'!q"&amp;ROUNDDOWN((ROW()-1)/5,0)+2)</f>
        <v>90.5</v>
      </c>
      <c r="G223" s="63">
        <f ca="1">IF(INDIRECT("'按班级打印'!s"&amp;ROUNDDOWN((ROW()-1)/5,0)+2)&gt;0,INDIRECT("'按班级打印'!s"&amp;ROUNDDOWN((ROW()-1)/5,0)+2),"")</f>
        <v>57.5</v>
      </c>
      <c r="H223" s="63">
        <f ca="1">IF(INDIRECT("'按班级打印'!x"&amp;ROUNDDOWN((ROW()-1)/5,0)+2)&gt;0,INDIRECT("'按班级打印'!x"&amp;ROUNDDOWN((ROW()-1)/5,0)+2),"")</f>
        <v>83</v>
      </c>
      <c r="I223" s="63">
        <f ca="1">IF(INDIRECT("'按班级打印'!aa"&amp;ROUNDDOWN((ROW()-1)/5,0)+2)&gt;0,INDIRECT("'按班级打印'!aa"&amp;ROUNDDOWN((ROW()-1)/5,0)+2),"")</f>
        <v>77</v>
      </c>
      <c r="J223" s="63" t="str">
        <f ca="1">IF(INDIRECT("'按班级打印'!ad"&amp;ROUNDDOWN((ROW()-1)/5,0)+2)&gt;0,INDIRECT("'按班级打印'!ad"&amp;ROUNDDOWN((ROW()-1)/5,0)+2),"")</f>
        <v/>
      </c>
      <c r="K223" s="63" t="str">
        <f ca="1">IF(INDIRECT("'按班级打印'!u"&amp;ROUNDDOWN((ROW()-1)/5,0)+2)&gt;0,INDIRECT("'按班级打印'!u"&amp;ROUNDDOWN((ROW()-1)/5,0)+2),"")</f>
        <v/>
      </c>
      <c r="L223" s="63" t="str">
        <f ca="1">IF(INDIRECT("'按班级打印'!ag"&amp;ROUNDDOWN((ROW()-1)/5,0)+2)&gt;0,INDIRECT("'按班级打印'!ag"&amp;ROUNDDOWN((ROW()-1)/5,0)+2),"")</f>
        <v/>
      </c>
      <c r="M223" s="63">
        <f ca="1">INDIRECT("'按班级打印'!I"&amp;ROUNDDOWN((ROW()-1)/5,0)+2)</f>
        <v>485.5</v>
      </c>
    </row>
    <row r="224" customHeight="1" spans="1:13">
      <c r="A224" s="63" t="str">
        <f ca="1">INDIRECT("'按班级打印'!E"&amp;ROUNDDOWN((ROW()-1)/5,0)+2)</f>
        <v>物理类</v>
      </c>
      <c r="B224" s="14"/>
      <c r="C224" s="63" t="s">
        <v>14</v>
      </c>
      <c r="D224" s="65">
        <f>'质量分析(总分) '!$D$55</f>
        <v>105.000612745098</v>
      </c>
      <c r="E224" s="65">
        <f>'质量分析(总分) '!$D$82</f>
        <v>91.5242034313726</v>
      </c>
      <c r="F224" s="65">
        <f>'质量分析(总分) '!$D$109</f>
        <v>108.863970588235</v>
      </c>
      <c r="G224" s="65">
        <f ca="1">IF(_xlfn.NUMBERVALUE(G222)&gt;0,'质量分析(总分) '!$D$133,"")</f>
        <v>62.6521428571429</v>
      </c>
      <c r="H224" s="65">
        <f ca="1">IF(_xlfn.NUMBERVALUE(H222)&gt;0,'质量分析(总分) '!$D$157,"")</f>
        <v>81.8686131386861</v>
      </c>
      <c r="I224" s="65">
        <f ca="1">IF(_xlfn.NUMBERVALUE(I222)&gt;0,'质量分析(总分) '!$D$180,"")</f>
        <v>83.3676470588235</v>
      </c>
      <c r="J224" s="65" t="str">
        <f ca="1">IF(_xlfn.NUMBERVALUE(J222)&gt;0,'质量分析(总分) '!$D$208,"")</f>
        <v/>
      </c>
      <c r="K224" s="65" t="str">
        <f ca="1">IF(_xlfn.NUMBERVALUE(K222)&gt;0,'质量分析(总分) '!$D$194,"")</f>
        <v/>
      </c>
      <c r="L224" s="65" t="str">
        <f ca="1">IF(_xlfn.NUMBERVALUE(L222)&gt;0,'质量分析(总分) '!$D$222,"")</f>
        <v/>
      </c>
      <c r="M224" s="65">
        <f ca="1">IF(_xlfn.NUMBERVALUE(G222)&gt;0,'质量分析(总分) '!$D$23,'质量分析(总分) '!$D$28)</f>
        <v>535.869285714286</v>
      </c>
    </row>
    <row r="226" customHeight="1" spans="1:13">
      <c r="A226" s="58" t="s">
        <v>15</v>
      </c>
      <c r="B226" s="59" t="s">
        <v>1</v>
      </c>
      <c r="C226" s="59" t="s">
        <v>2</v>
      </c>
      <c r="D226" s="60" t="s">
        <v>3</v>
      </c>
      <c r="E226" s="60" t="s">
        <v>4</v>
      </c>
      <c r="F226" s="60" t="s">
        <v>5</v>
      </c>
      <c r="G226" s="60" t="s">
        <v>6</v>
      </c>
      <c r="H226" s="60" t="s">
        <v>7</v>
      </c>
      <c r="I226" s="60" t="s">
        <v>8</v>
      </c>
      <c r="J226" s="60" t="s">
        <v>9</v>
      </c>
      <c r="K226" s="60" t="s">
        <v>10</v>
      </c>
      <c r="L226" s="61" t="s">
        <v>11</v>
      </c>
      <c r="M226" s="61" t="s">
        <v>12</v>
      </c>
    </row>
    <row r="227" customHeight="1" spans="1:13">
      <c r="A227" s="62"/>
      <c r="B227" s="63">
        <f ca="1">INDIRECT("'按班级打印'!G"&amp;ROUNDDOWN((ROW()-1)/5,0)+2)</f>
        <v>1</v>
      </c>
      <c r="C227" s="63" t="str">
        <f ca="1">INDIRECT("'按班级打印'!A"&amp;ROUNDDOWN((ROW()-1)/5,0)+2)</f>
        <v>李涵喆</v>
      </c>
      <c r="D227" s="63">
        <f ca="1">INDIRECT("'按班级打印'!M"&amp;ROUNDDOWN((ROW()-1)/5,0)+2)</f>
        <v>103</v>
      </c>
      <c r="E227" s="63">
        <f ca="1">INDIRECT("'按班级打印'!o"&amp;ROUNDDOWN((ROW()-1)/5,0)+2)</f>
        <v>85</v>
      </c>
      <c r="F227" s="63">
        <f ca="1">INDIRECT("'按班级打印'!q"&amp;ROUNDDOWN((ROW()-1)/5,0)+2)</f>
        <v>76</v>
      </c>
      <c r="G227" s="63">
        <f ca="1">IF(INDIRECT("'按班级打印'!s"&amp;ROUNDDOWN((ROW()-1)/5,0)+2)&gt;0,INDIRECT("'按班级打印'!s"&amp;ROUNDDOWN((ROW()-1)/5,0)+2),"")</f>
        <v>35.5</v>
      </c>
      <c r="H227" s="63">
        <f ca="1">IF(INDIRECT("'按班级打印'!w"&amp;ROUNDDOWN((ROW()-1)/5,0)+2)&gt;0,INDIRECT("'按班级打印'!w"&amp;ROUNDDOWN((ROW()-1)/5,0)+2),"")</f>
        <v>58.5</v>
      </c>
      <c r="I227" s="63">
        <f ca="1">IF(INDIRECT("'按班级打印'!z"&amp;ROUNDDOWN((ROW()-1)/5,0)+2)&gt;0,INDIRECT("'按班级打印'!z"&amp;ROUNDDOWN((ROW()-1)/5,0)+2),"")</f>
        <v>52.5</v>
      </c>
      <c r="J227" s="63" t="str">
        <f ca="1">IF(INDIRECT("'按班级打印'!ac"&amp;ROUNDDOWN((ROW()-1)/5,0)+2)&gt;0,INDIRECT("'按班级打印'!ac"&amp;ROUNDDOWN((ROW()-1)/5,0)+2),"")</f>
        <v/>
      </c>
      <c r="K227" s="63" t="str">
        <f ca="1">IF(INDIRECT("'按班级打印'!u"&amp;ROUNDDOWN((ROW()-1)/5,0)+2)&gt;0,INDIRECT("'按班级打印'!u"&amp;ROUNDDOWN((ROW()-1)/5,0)+2),"")</f>
        <v/>
      </c>
      <c r="L227" s="63" t="str">
        <f ca="1">IF(INDIRECT("'按班级打印'!af"&amp;ROUNDDOWN((ROW()-1)/5,0)+2)&gt;0,INDIRECT("'按班级打印'!af"&amp;ROUNDDOWN((ROW()-1)/5,0)+2),"")</f>
        <v/>
      </c>
      <c r="M227" s="63">
        <f ca="1">INDIRECT("'按班级打印'!H"&amp;ROUNDDOWN((ROW()-1)/5,0)+2)</f>
        <v>410.5</v>
      </c>
    </row>
    <row r="228" customHeight="1" spans="1:13">
      <c r="A228" s="64"/>
      <c r="B228" s="64"/>
      <c r="C228" s="63" t="s">
        <v>13</v>
      </c>
      <c r="D228" s="63">
        <f ca="1">INDIRECT("'按班级打印'!M"&amp;ROUNDDOWN((ROW()-1)/5,0)+2)</f>
        <v>103</v>
      </c>
      <c r="E228" s="63">
        <f ca="1">INDIRECT("'按班级打印'!o"&amp;ROUNDDOWN((ROW()-1)/5,0)+2)</f>
        <v>85</v>
      </c>
      <c r="F228" s="63">
        <f ca="1">INDIRECT("'按班级打印'!q"&amp;ROUNDDOWN((ROW()-1)/5,0)+2)</f>
        <v>76</v>
      </c>
      <c r="G228" s="63">
        <f ca="1">IF(INDIRECT("'按班级打印'!s"&amp;ROUNDDOWN((ROW()-1)/5,0)+2)&gt;0,INDIRECT("'按班级打印'!s"&amp;ROUNDDOWN((ROW()-1)/5,0)+2),"")</f>
        <v>35.5</v>
      </c>
      <c r="H228" s="63">
        <f ca="1">IF(INDIRECT("'按班级打印'!x"&amp;ROUNDDOWN((ROW()-1)/5,0)+2)&gt;0,INDIRECT("'按班级打印'!x"&amp;ROUNDDOWN((ROW()-1)/5,0)+2),"")</f>
        <v>82</v>
      </c>
      <c r="I228" s="63">
        <f ca="1">IF(INDIRECT("'按班级打印'!aa"&amp;ROUNDDOWN((ROW()-1)/5,0)+2)&gt;0,INDIRECT("'按班级打印'!aa"&amp;ROUNDDOWN((ROW()-1)/5,0)+2),"")</f>
        <v>63</v>
      </c>
      <c r="J228" s="63" t="str">
        <f ca="1">IF(INDIRECT("'按班级打印'!ad"&amp;ROUNDDOWN((ROW()-1)/5,0)+2)&gt;0,INDIRECT("'按班级打印'!ad"&amp;ROUNDDOWN((ROW()-1)/5,0)+2),"")</f>
        <v/>
      </c>
      <c r="K228" s="63" t="str">
        <f ca="1">IF(INDIRECT("'按班级打印'!u"&amp;ROUNDDOWN((ROW()-1)/5,0)+2)&gt;0,INDIRECT("'按班级打印'!u"&amp;ROUNDDOWN((ROW()-1)/5,0)+2),"")</f>
        <v/>
      </c>
      <c r="L228" s="63" t="str">
        <f ca="1">IF(INDIRECT("'按班级打印'!ag"&amp;ROUNDDOWN((ROW()-1)/5,0)+2)&gt;0,INDIRECT("'按班级打印'!ag"&amp;ROUNDDOWN((ROW()-1)/5,0)+2),"")</f>
        <v/>
      </c>
      <c r="M228" s="63">
        <f ca="1">INDIRECT("'按班级打印'!I"&amp;ROUNDDOWN((ROW()-1)/5,0)+2)</f>
        <v>444.5</v>
      </c>
    </row>
    <row r="229" customHeight="1" spans="1:13">
      <c r="A229" s="63" t="str">
        <f ca="1">INDIRECT("'按班级打印'!E"&amp;ROUNDDOWN((ROW()-1)/5,0)+2)</f>
        <v>物理类</v>
      </c>
      <c r="B229" s="14"/>
      <c r="C229" s="63" t="s">
        <v>14</v>
      </c>
      <c r="D229" s="65">
        <f>'质量分析(总分) '!$D$55</f>
        <v>105.000612745098</v>
      </c>
      <c r="E229" s="65">
        <f>'质量分析(总分) '!$D$82</f>
        <v>91.5242034313726</v>
      </c>
      <c r="F229" s="65">
        <f>'质量分析(总分) '!$D$109</f>
        <v>108.863970588235</v>
      </c>
      <c r="G229" s="65">
        <f ca="1">IF(_xlfn.NUMBERVALUE(G227)&gt;0,'质量分析(总分) '!$D$133,"")</f>
        <v>62.6521428571429</v>
      </c>
      <c r="H229" s="65">
        <f ca="1">IF(_xlfn.NUMBERVALUE(H227)&gt;0,'质量分析(总分) '!$D$157,"")</f>
        <v>81.8686131386861</v>
      </c>
      <c r="I229" s="65">
        <f ca="1">IF(_xlfn.NUMBERVALUE(I227)&gt;0,'质量分析(总分) '!$D$180,"")</f>
        <v>83.3676470588235</v>
      </c>
      <c r="J229" s="65" t="str">
        <f ca="1">IF(_xlfn.NUMBERVALUE(J227)&gt;0,'质量分析(总分) '!$D$208,"")</f>
        <v/>
      </c>
      <c r="K229" s="65" t="str">
        <f ca="1">IF(_xlfn.NUMBERVALUE(K227)&gt;0,'质量分析(总分) '!$D$194,"")</f>
        <v/>
      </c>
      <c r="L229" s="65" t="str">
        <f ca="1">IF(_xlfn.NUMBERVALUE(L227)&gt;0,'质量分析(总分) '!$D$222,"")</f>
        <v/>
      </c>
      <c r="M229" s="65">
        <f ca="1">IF(_xlfn.NUMBERVALUE(G227)&gt;0,'质量分析(总分) '!$D$23,'质量分析(总分) '!$D$28)</f>
        <v>535.869285714286</v>
      </c>
    </row>
    <row r="231" customHeight="1" spans="1:13">
      <c r="A231" s="58" t="s">
        <v>15</v>
      </c>
      <c r="B231" s="59" t="s">
        <v>1</v>
      </c>
      <c r="C231" s="59" t="s">
        <v>2</v>
      </c>
      <c r="D231" s="60" t="s">
        <v>3</v>
      </c>
      <c r="E231" s="60" t="s">
        <v>4</v>
      </c>
      <c r="F231" s="60" t="s">
        <v>5</v>
      </c>
      <c r="G231" s="60" t="s">
        <v>6</v>
      </c>
      <c r="H231" s="60" t="s">
        <v>7</v>
      </c>
      <c r="I231" s="60" t="s">
        <v>8</v>
      </c>
      <c r="J231" s="60" t="s">
        <v>9</v>
      </c>
      <c r="K231" s="60" t="s">
        <v>10</v>
      </c>
      <c r="L231" s="61" t="s">
        <v>11</v>
      </c>
      <c r="M231" s="61" t="s">
        <v>12</v>
      </c>
    </row>
    <row r="232" customHeight="1" spans="1:13">
      <c r="A232" s="62"/>
      <c r="B232" s="63">
        <f ca="1">INDIRECT("'按班级打印'!G"&amp;ROUNDDOWN((ROW()-1)/5,0)+2)</f>
        <v>2</v>
      </c>
      <c r="C232" s="63" t="str">
        <f ca="1">INDIRECT("'按班级打印'!A"&amp;ROUNDDOWN((ROW()-1)/5,0)+2)</f>
        <v>杨琀智</v>
      </c>
      <c r="D232" s="63">
        <f ca="1">INDIRECT("'按班级打印'!M"&amp;ROUNDDOWN((ROW()-1)/5,0)+2)</f>
        <v>111</v>
      </c>
      <c r="E232" s="63">
        <f ca="1">INDIRECT("'按班级打印'!o"&amp;ROUNDDOWN((ROW()-1)/5,0)+2)</f>
        <v>82.5</v>
      </c>
      <c r="F232" s="63">
        <f ca="1">INDIRECT("'按班级打印'!q"&amp;ROUNDDOWN((ROW()-1)/5,0)+2)</f>
        <v>117</v>
      </c>
      <c r="G232" s="63">
        <f ca="1">IF(INDIRECT("'按班级打印'!s"&amp;ROUNDDOWN((ROW()-1)/5,0)+2)&gt;0,INDIRECT("'按班级打印'!s"&amp;ROUNDDOWN((ROW()-1)/5,0)+2),"")</f>
        <v>66.5</v>
      </c>
      <c r="H232" s="63">
        <f ca="1">IF(INDIRECT("'按班级打印'!w"&amp;ROUNDDOWN((ROW()-1)/5,0)+2)&gt;0,INDIRECT("'按班级打印'!w"&amp;ROUNDDOWN((ROW()-1)/5,0)+2),"")</f>
        <v>54</v>
      </c>
      <c r="I232" s="63">
        <f ca="1">IF(INDIRECT("'按班级打印'!z"&amp;ROUNDDOWN((ROW()-1)/5,0)+2)&gt;0,INDIRECT("'按班级打印'!z"&amp;ROUNDDOWN((ROW()-1)/5,0)+2),"")</f>
        <v>77</v>
      </c>
      <c r="J232" s="63" t="str">
        <f ca="1">IF(INDIRECT("'按班级打印'!ac"&amp;ROUNDDOWN((ROW()-1)/5,0)+2)&gt;0,INDIRECT("'按班级打印'!ac"&amp;ROUNDDOWN((ROW()-1)/5,0)+2),"")</f>
        <v/>
      </c>
      <c r="K232" s="63" t="str">
        <f ca="1">IF(INDIRECT("'按班级打印'!u"&amp;ROUNDDOWN((ROW()-1)/5,0)+2)&gt;0,INDIRECT("'按班级打印'!u"&amp;ROUNDDOWN((ROW()-1)/5,0)+2),"")</f>
        <v/>
      </c>
      <c r="L232" s="63" t="str">
        <f ca="1">IF(INDIRECT("'按班级打印'!af"&amp;ROUNDDOWN((ROW()-1)/5,0)+2)&gt;0,INDIRECT("'按班级打印'!af"&amp;ROUNDDOWN((ROW()-1)/5,0)+2),"")</f>
        <v/>
      </c>
      <c r="M232" s="63">
        <f ca="1">INDIRECT("'按班级打印'!H"&amp;ROUNDDOWN((ROW()-1)/5,0)+2)</f>
        <v>508</v>
      </c>
    </row>
    <row r="233" customHeight="1" spans="1:13">
      <c r="A233" s="64"/>
      <c r="B233" s="64"/>
      <c r="C233" s="63" t="s">
        <v>13</v>
      </c>
      <c r="D233" s="63">
        <f ca="1">INDIRECT("'按班级打印'!M"&amp;ROUNDDOWN((ROW()-1)/5,0)+2)</f>
        <v>111</v>
      </c>
      <c r="E233" s="63">
        <f ca="1">INDIRECT("'按班级打印'!o"&amp;ROUNDDOWN((ROW()-1)/5,0)+2)</f>
        <v>82.5</v>
      </c>
      <c r="F233" s="63">
        <f ca="1">INDIRECT("'按班级打印'!q"&amp;ROUNDDOWN((ROW()-1)/5,0)+2)</f>
        <v>117</v>
      </c>
      <c r="G233" s="63">
        <f ca="1">IF(INDIRECT("'按班级打印'!s"&amp;ROUNDDOWN((ROW()-1)/5,0)+2)&gt;0,INDIRECT("'按班级打印'!s"&amp;ROUNDDOWN((ROW()-1)/5,0)+2),"")</f>
        <v>66.5</v>
      </c>
      <c r="H233" s="63">
        <f ca="1">IF(INDIRECT("'按班级打印'!x"&amp;ROUNDDOWN((ROW()-1)/5,0)+2)&gt;0,INDIRECT("'按班级打印'!x"&amp;ROUNDDOWN((ROW()-1)/5,0)+2),"")</f>
        <v>79</v>
      </c>
      <c r="I233" s="63">
        <f ca="1">IF(INDIRECT("'按班级打印'!aa"&amp;ROUNDDOWN((ROW()-1)/5,0)+2)&gt;0,INDIRECT("'按班级打印'!aa"&amp;ROUNDDOWN((ROW()-1)/5,0)+2),"")</f>
        <v>86</v>
      </c>
      <c r="J233" s="63" t="str">
        <f ca="1">IF(INDIRECT("'按班级打印'!ad"&amp;ROUNDDOWN((ROW()-1)/5,0)+2)&gt;0,INDIRECT("'按班级打印'!ad"&amp;ROUNDDOWN((ROW()-1)/5,0)+2),"")</f>
        <v/>
      </c>
      <c r="K233" s="63" t="str">
        <f ca="1">IF(INDIRECT("'按班级打印'!u"&amp;ROUNDDOWN((ROW()-1)/5,0)+2)&gt;0,INDIRECT("'按班级打印'!u"&amp;ROUNDDOWN((ROW()-1)/5,0)+2),"")</f>
        <v/>
      </c>
      <c r="L233" s="63" t="str">
        <f ca="1">IF(INDIRECT("'按班级打印'!ag"&amp;ROUNDDOWN((ROW()-1)/5,0)+2)&gt;0,INDIRECT("'按班级打印'!ag"&amp;ROUNDDOWN((ROW()-1)/5,0)+2),"")</f>
        <v/>
      </c>
      <c r="M233" s="63">
        <f ca="1">INDIRECT("'按班级打印'!I"&amp;ROUNDDOWN((ROW()-1)/5,0)+2)</f>
        <v>542</v>
      </c>
    </row>
    <row r="234" customHeight="1" spans="1:13">
      <c r="A234" s="63" t="str">
        <f ca="1">INDIRECT("'按班级打印'!E"&amp;ROUNDDOWN((ROW()-1)/5,0)+2)</f>
        <v>物理类</v>
      </c>
      <c r="B234" s="14"/>
      <c r="C234" s="63" t="s">
        <v>14</v>
      </c>
      <c r="D234" s="65">
        <f>'质量分析(总分) '!$D$55</f>
        <v>105.000612745098</v>
      </c>
      <c r="E234" s="65">
        <f>'质量分析(总分) '!$D$82</f>
        <v>91.5242034313726</v>
      </c>
      <c r="F234" s="65">
        <f>'质量分析(总分) '!$D$109</f>
        <v>108.863970588235</v>
      </c>
      <c r="G234" s="65">
        <f ca="1">IF(_xlfn.NUMBERVALUE(G232)&gt;0,'质量分析(总分) '!$D$133,"")</f>
        <v>62.6521428571429</v>
      </c>
      <c r="H234" s="65">
        <f ca="1">IF(_xlfn.NUMBERVALUE(H232)&gt;0,'质量分析(总分) '!$D$157,"")</f>
        <v>81.8686131386861</v>
      </c>
      <c r="I234" s="65">
        <f ca="1">IF(_xlfn.NUMBERVALUE(I232)&gt;0,'质量分析(总分) '!$D$180,"")</f>
        <v>83.3676470588235</v>
      </c>
      <c r="J234" s="65" t="str">
        <f ca="1">IF(_xlfn.NUMBERVALUE(J232)&gt;0,'质量分析(总分) '!$D$208,"")</f>
        <v/>
      </c>
      <c r="K234" s="65" t="str">
        <f ca="1">IF(_xlfn.NUMBERVALUE(K232)&gt;0,'质量分析(总分) '!$D$194,"")</f>
        <v/>
      </c>
      <c r="L234" s="65" t="str">
        <f ca="1">IF(_xlfn.NUMBERVALUE(L232)&gt;0,'质量分析(总分) '!$D$222,"")</f>
        <v/>
      </c>
      <c r="M234" s="65">
        <f ca="1">IF(_xlfn.NUMBERVALUE(G232)&gt;0,'质量分析(总分) '!$D$23,'质量分析(总分) '!$D$28)</f>
        <v>535.869285714286</v>
      </c>
    </row>
    <row r="236" customHeight="1" spans="1:13">
      <c r="A236" s="58" t="s">
        <v>15</v>
      </c>
      <c r="B236" s="59" t="s">
        <v>1</v>
      </c>
      <c r="C236" s="59" t="s">
        <v>2</v>
      </c>
      <c r="D236" s="60" t="s">
        <v>3</v>
      </c>
      <c r="E236" s="60" t="s">
        <v>4</v>
      </c>
      <c r="F236" s="60" t="s">
        <v>5</v>
      </c>
      <c r="G236" s="60" t="s">
        <v>6</v>
      </c>
      <c r="H236" s="60" t="s">
        <v>7</v>
      </c>
      <c r="I236" s="60" t="s">
        <v>8</v>
      </c>
      <c r="J236" s="60" t="s">
        <v>9</v>
      </c>
      <c r="K236" s="60" t="s">
        <v>10</v>
      </c>
      <c r="L236" s="61" t="s">
        <v>11</v>
      </c>
      <c r="M236" s="61" t="s">
        <v>12</v>
      </c>
    </row>
    <row r="237" customHeight="1" spans="1:13">
      <c r="A237" s="62"/>
      <c r="B237" s="63">
        <f ca="1">INDIRECT("'按班级打印'!G"&amp;ROUNDDOWN((ROW()-1)/5,0)+2)</f>
        <v>2</v>
      </c>
      <c r="C237" s="63" t="str">
        <f ca="1">INDIRECT("'按班级打印'!A"&amp;ROUNDDOWN((ROW()-1)/5,0)+2)</f>
        <v>郑林程俊</v>
      </c>
      <c r="D237" s="63">
        <f ca="1">INDIRECT("'按班级打印'!M"&amp;ROUNDDOWN((ROW()-1)/5,0)+2)</f>
        <v>105.5</v>
      </c>
      <c r="E237" s="63">
        <f ca="1">INDIRECT("'按班级打印'!o"&amp;ROUNDDOWN((ROW()-1)/5,0)+2)</f>
        <v>118.5</v>
      </c>
      <c r="F237" s="63">
        <f ca="1">INDIRECT("'按班级打印'!q"&amp;ROUNDDOWN((ROW()-1)/5,0)+2)</f>
        <v>104</v>
      </c>
      <c r="G237" s="63">
        <f ca="1">IF(INDIRECT("'按班级打印'!s"&amp;ROUNDDOWN((ROW()-1)/5,0)+2)&gt;0,INDIRECT("'按班级打印'!s"&amp;ROUNDDOWN((ROW()-1)/5,0)+2),"")</f>
        <v>82</v>
      </c>
      <c r="H237" s="63">
        <f ca="1">IF(INDIRECT("'按班级打印'!w"&amp;ROUNDDOWN((ROW()-1)/5,0)+2)&gt;0,INDIRECT("'按班级打印'!w"&amp;ROUNDDOWN((ROW()-1)/5,0)+2),"")</f>
        <v>64</v>
      </c>
      <c r="I237" s="63">
        <f ca="1">IF(INDIRECT("'按班级打印'!z"&amp;ROUNDDOWN((ROW()-1)/5,0)+2)&gt;0,INDIRECT("'按班级打印'!z"&amp;ROUNDDOWN((ROW()-1)/5,0)+2),"")</f>
        <v>69.5</v>
      </c>
      <c r="J237" s="63" t="str">
        <f ca="1">IF(INDIRECT("'按班级打印'!ac"&amp;ROUNDDOWN((ROW()-1)/5,0)+2)&gt;0,INDIRECT("'按班级打印'!ac"&amp;ROUNDDOWN((ROW()-1)/5,0)+2),"")</f>
        <v/>
      </c>
      <c r="K237" s="63" t="str">
        <f ca="1">IF(INDIRECT("'按班级打印'!u"&amp;ROUNDDOWN((ROW()-1)/5,0)+2)&gt;0,INDIRECT("'按班级打印'!u"&amp;ROUNDDOWN((ROW()-1)/5,0)+2),"")</f>
        <v/>
      </c>
      <c r="L237" s="63" t="str">
        <f ca="1">IF(INDIRECT("'按班级打印'!af"&amp;ROUNDDOWN((ROW()-1)/5,0)+2)&gt;0,INDIRECT("'按班级打印'!af"&amp;ROUNDDOWN((ROW()-1)/5,0)+2),"")</f>
        <v/>
      </c>
      <c r="M237" s="63">
        <f ca="1">INDIRECT("'按班级打印'!H"&amp;ROUNDDOWN((ROW()-1)/5,0)+2)</f>
        <v>543.5</v>
      </c>
    </row>
    <row r="238" customHeight="1" spans="1:13">
      <c r="A238" s="64"/>
      <c r="B238" s="64"/>
      <c r="C238" s="63" t="s">
        <v>13</v>
      </c>
      <c r="D238" s="63">
        <f ca="1">INDIRECT("'按班级打印'!M"&amp;ROUNDDOWN((ROW()-1)/5,0)+2)</f>
        <v>105.5</v>
      </c>
      <c r="E238" s="63">
        <f ca="1">INDIRECT("'按班级打印'!o"&amp;ROUNDDOWN((ROW()-1)/5,0)+2)</f>
        <v>118.5</v>
      </c>
      <c r="F238" s="63">
        <f ca="1">INDIRECT("'按班级打印'!q"&amp;ROUNDDOWN((ROW()-1)/5,0)+2)</f>
        <v>104</v>
      </c>
      <c r="G238" s="63">
        <f ca="1">IF(INDIRECT("'按班级打印'!s"&amp;ROUNDDOWN((ROW()-1)/5,0)+2)&gt;0,INDIRECT("'按班级打印'!s"&amp;ROUNDDOWN((ROW()-1)/5,0)+2),"")</f>
        <v>82</v>
      </c>
      <c r="H238" s="63">
        <f ca="1">IF(INDIRECT("'按班级打印'!x"&amp;ROUNDDOWN((ROW()-1)/5,0)+2)&gt;0,INDIRECT("'按班级打印'!x"&amp;ROUNDDOWN((ROW()-1)/5,0)+2),"")</f>
        <v>87</v>
      </c>
      <c r="I238" s="63">
        <f ca="1">IF(INDIRECT("'按班级打印'!aa"&amp;ROUNDDOWN((ROW()-1)/5,0)+2)&gt;0,INDIRECT("'按班级打印'!aa"&amp;ROUNDDOWN((ROW()-1)/5,0)+2),"")</f>
        <v>79</v>
      </c>
      <c r="J238" s="63" t="str">
        <f ca="1">IF(INDIRECT("'按班级打印'!ad"&amp;ROUNDDOWN((ROW()-1)/5,0)+2)&gt;0,INDIRECT("'按班级打印'!ad"&amp;ROUNDDOWN((ROW()-1)/5,0)+2),"")</f>
        <v/>
      </c>
      <c r="K238" s="63" t="str">
        <f ca="1">IF(INDIRECT("'按班级打印'!u"&amp;ROUNDDOWN((ROW()-1)/5,0)+2)&gt;0,INDIRECT("'按班级打印'!u"&amp;ROUNDDOWN((ROW()-1)/5,0)+2),"")</f>
        <v/>
      </c>
      <c r="L238" s="63" t="str">
        <f ca="1">IF(INDIRECT("'按班级打印'!ag"&amp;ROUNDDOWN((ROW()-1)/5,0)+2)&gt;0,INDIRECT("'按班级打印'!ag"&amp;ROUNDDOWN((ROW()-1)/5,0)+2),"")</f>
        <v/>
      </c>
      <c r="M238" s="63">
        <f ca="1">INDIRECT("'按班级打印'!I"&amp;ROUNDDOWN((ROW()-1)/5,0)+2)</f>
        <v>576</v>
      </c>
    </row>
    <row r="239" customHeight="1" spans="1:13">
      <c r="A239" s="63" t="str">
        <f ca="1">INDIRECT("'按班级打印'!E"&amp;ROUNDDOWN((ROW()-1)/5,0)+2)</f>
        <v>物理类</v>
      </c>
      <c r="B239" s="14"/>
      <c r="C239" s="63" t="s">
        <v>14</v>
      </c>
      <c r="D239" s="65">
        <f>'质量分析(总分) '!$D$55</f>
        <v>105.000612745098</v>
      </c>
      <c r="E239" s="65">
        <f>'质量分析(总分) '!$D$82</f>
        <v>91.5242034313726</v>
      </c>
      <c r="F239" s="65">
        <f>'质量分析(总分) '!$D$109</f>
        <v>108.863970588235</v>
      </c>
      <c r="G239" s="65">
        <f ca="1">IF(_xlfn.NUMBERVALUE(G237)&gt;0,'质量分析(总分) '!$D$133,"")</f>
        <v>62.6521428571429</v>
      </c>
      <c r="H239" s="65">
        <f ca="1">IF(_xlfn.NUMBERVALUE(H237)&gt;0,'质量分析(总分) '!$D$157,"")</f>
        <v>81.8686131386861</v>
      </c>
      <c r="I239" s="65">
        <f ca="1">IF(_xlfn.NUMBERVALUE(I237)&gt;0,'质量分析(总分) '!$D$180,"")</f>
        <v>83.3676470588235</v>
      </c>
      <c r="J239" s="65" t="str">
        <f ca="1">IF(_xlfn.NUMBERVALUE(J237)&gt;0,'质量分析(总分) '!$D$208,"")</f>
        <v/>
      </c>
      <c r="K239" s="65" t="str">
        <f ca="1">IF(_xlfn.NUMBERVALUE(K237)&gt;0,'质量分析(总分) '!$D$194,"")</f>
        <v/>
      </c>
      <c r="L239" s="65" t="str">
        <f ca="1">IF(_xlfn.NUMBERVALUE(L237)&gt;0,'质量分析(总分) '!$D$222,"")</f>
        <v/>
      </c>
      <c r="M239" s="65">
        <f ca="1">IF(_xlfn.NUMBERVALUE(G237)&gt;0,'质量分析(总分) '!$D$23,'质量分析(总分) '!$D$28)</f>
        <v>535.869285714286</v>
      </c>
    </row>
    <row r="241" customHeight="1" spans="1:13">
      <c r="A241" s="58" t="s">
        <v>15</v>
      </c>
      <c r="B241" s="59" t="s">
        <v>1</v>
      </c>
      <c r="C241" s="59" t="s">
        <v>2</v>
      </c>
      <c r="D241" s="60" t="s">
        <v>3</v>
      </c>
      <c r="E241" s="60" t="s">
        <v>4</v>
      </c>
      <c r="F241" s="60" t="s">
        <v>5</v>
      </c>
      <c r="G241" s="60" t="s">
        <v>6</v>
      </c>
      <c r="H241" s="60" t="s">
        <v>7</v>
      </c>
      <c r="I241" s="60" t="s">
        <v>8</v>
      </c>
      <c r="J241" s="60" t="s">
        <v>9</v>
      </c>
      <c r="K241" s="60" t="s">
        <v>10</v>
      </c>
      <c r="L241" s="61" t="s">
        <v>11</v>
      </c>
      <c r="M241" s="61" t="s">
        <v>12</v>
      </c>
    </row>
    <row r="242" customHeight="1" spans="1:13">
      <c r="A242" s="62"/>
      <c r="B242" s="63">
        <f ca="1">INDIRECT("'按班级打印'!G"&amp;ROUNDDOWN((ROW()-1)/5,0)+2)</f>
        <v>2</v>
      </c>
      <c r="C242" s="63" t="str">
        <f ca="1">INDIRECT("'按班级打印'!A"&amp;ROUNDDOWN((ROW()-1)/5,0)+2)</f>
        <v>黄炜博</v>
      </c>
      <c r="D242" s="63">
        <f ca="1">INDIRECT("'按班级打印'!M"&amp;ROUNDDOWN((ROW()-1)/5,0)+2)</f>
        <v>109.5</v>
      </c>
      <c r="E242" s="63">
        <f ca="1">INDIRECT("'按班级打印'!o"&amp;ROUNDDOWN((ROW()-1)/5,0)+2)</f>
        <v>99</v>
      </c>
      <c r="F242" s="63">
        <f ca="1">INDIRECT("'按班级打印'!q"&amp;ROUNDDOWN((ROW()-1)/5,0)+2)</f>
        <v>120.5</v>
      </c>
      <c r="G242" s="63">
        <f ca="1">IF(INDIRECT("'按班级打印'!s"&amp;ROUNDDOWN((ROW()-1)/5,0)+2)&gt;0,INDIRECT("'按班级打印'!s"&amp;ROUNDDOWN((ROW()-1)/5,0)+2),"")</f>
        <v>78.5</v>
      </c>
      <c r="H242" s="63">
        <f ca="1">IF(INDIRECT("'按班级打印'!w"&amp;ROUNDDOWN((ROW()-1)/5,0)+2)&gt;0,INDIRECT("'按班级打印'!w"&amp;ROUNDDOWN((ROW()-1)/5,0)+2),"")</f>
        <v>66.5</v>
      </c>
      <c r="I242" s="63">
        <f ca="1">IF(INDIRECT("'按班级打印'!z"&amp;ROUNDDOWN((ROW()-1)/5,0)+2)&gt;0,INDIRECT("'按班级打印'!z"&amp;ROUNDDOWN((ROW()-1)/5,0)+2),"")</f>
        <v>77</v>
      </c>
      <c r="J242" s="63" t="str">
        <f ca="1">IF(INDIRECT("'按班级打印'!ac"&amp;ROUNDDOWN((ROW()-1)/5,0)+2)&gt;0,INDIRECT("'按班级打印'!ac"&amp;ROUNDDOWN((ROW()-1)/5,0)+2),"")</f>
        <v/>
      </c>
      <c r="K242" s="63" t="str">
        <f ca="1">IF(INDIRECT("'按班级打印'!u"&amp;ROUNDDOWN((ROW()-1)/5,0)+2)&gt;0,INDIRECT("'按班级打印'!u"&amp;ROUNDDOWN((ROW()-1)/5,0)+2),"")</f>
        <v/>
      </c>
      <c r="L242" s="63" t="str">
        <f ca="1">IF(INDIRECT("'按班级打印'!af"&amp;ROUNDDOWN((ROW()-1)/5,0)+2)&gt;0,INDIRECT("'按班级打印'!af"&amp;ROUNDDOWN((ROW()-1)/5,0)+2),"")</f>
        <v/>
      </c>
      <c r="M242" s="63">
        <f ca="1">INDIRECT("'按班级打印'!H"&amp;ROUNDDOWN((ROW()-1)/5,0)+2)</f>
        <v>551</v>
      </c>
    </row>
    <row r="243" customHeight="1" spans="1:13">
      <c r="A243" s="64"/>
      <c r="B243" s="64"/>
      <c r="C243" s="63" t="s">
        <v>13</v>
      </c>
      <c r="D243" s="63">
        <f ca="1">INDIRECT("'按班级打印'!M"&amp;ROUNDDOWN((ROW()-1)/5,0)+2)</f>
        <v>109.5</v>
      </c>
      <c r="E243" s="63">
        <f ca="1">INDIRECT("'按班级打印'!o"&amp;ROUNDDOWN((ROW()-1)/5,0)+2)</f>
        <v>99</v>
      </c>
      <c r="F243" s="63">
        <f ca="1">INDIRECT("'按班级打印'!q"&amp;ROUNDDOWN((ROW()-1)/5,0)+2)</f>
        <v>120.5</v>
      </c>
      <c r="G243" s="63">
        <f ca="1">IF(INDIRECT("'按班级打印'!s"&amp;ROUNDDOWN((ROW()-1)/5,0)+2)&gt;0,INDIRECT("'按班级打印'!s"&amp;ROUNDDOWN((ROW()-1)/5,0)+2),"")</f>
        <v>78.5</v>
      </c>
      <c r="H243" s="63">
        <f ca="1">IF(INDIRECT("'按班级打印'!x"&amp;ROUNDDOWN((ROW()-1)/5,0)+2)&gt;0,INDIRECT("'按班级打印'!x"&amp;ROUNDDOWN((ROW()-1)/5,0)+2),"")</f>
        <v>88</v>
      </c>
      <c r="I243" s="63">
        <f ca="1">IF(INDIRECT("'按班级打印'!aa"&amp;ROUNDDOWN((ROW()-1)/5,0)+2)&gt;0,INDIRECT("'按班级打印'!aa"&amp;ROUNDDOWN((ROW()-1)/5,0)+2),"")</f>
        <v>86</v>
      </c>
      <c r="J243" s="63" t="str">
        <f ca="1">IF(INDIRECT("'按班级打印'!ad"&amp;ROUNDDOWN((ROW()-1)/5,0)+2)&gt;0,INDIRECT("'按班级打印'!ad"&amp;ROUNDDOWN((ROW()-1)/5,0)+2),"")</f>
        <v/>
      </c>
      <c r="K243" s="63" t="str">
        <f ca="1">IF(INDIRECT("'按班级打印'!u"&amp;ROUNDDOWN((ROW()-1)/5,0)+2)&gt;0,INDIRECT("'按班级打印'!u"&amp;ROUNDDOWN((ROW()-1)/5,0)+2),"")</f>
        <v/>
      </c>
      <c r="L243" s="63" t="str">
        <f ca="1">IF(INDIRECT("'按班级打印'!ag"&amp;ROUNDDOWN((ROW()-1)/5,0)+2)&gt;0,INDIRECT("'按班级打印'!ag"&amp;ROUNDDOWN((ROW()-1)/5,0)+2),"")</f>
        <v/>
      </c>
      <c r="M243" s="63">
        <f ca="1">INDIRECT("'按班级打印'!I"&amp;ROUNDDOWN((ROW()-1)/5,0)+2)</f>
        <v>581.5</v>
      </c>
    </row>
    <row r="244" customHeight="1" spans="1:13">
      <c r="A244" s="63" t="str">
        <f ca="1">INDIRECT("'按班级打印'!E"&amp;ROUNDDOWN((ROW()-1)/5,0)+2)</f>
        <v>物理类</v>
      </c>
      <c r="B244" s="14"/>
      <c r="C244" s="63" t="s">
        <v>14</v>
      </c>
      <c r="D244" s="65">
        <f>'质量分析(总分) '!$D$55</f>
        <v>105.000612745098</v>
      </c>
      <c r="E244" s="65">
        <f>'质量分析(总分) '!$D$82</f>
        <v>91.5242034313726</v>
      </c>
      <c r="F244" s="65">
        <f>'质量分析(总分) '!$D$109</f>
        <v>108.863970588235</v>
      </c>
      <c r="G244" s="65">
        <f ca="1">IF(_xlfn.NUMBERVALUE(G242)&gt;0,'质量分析(总分) '!$D$133,"")</f>
        <v>62.6521428571429</v>
      </c>
      <c r="H244" s="65">
        <f ca="1">IF(_xlfn.NUMBERVALUE(H242)&gt;0,'质量分析(总分) '!$D$157,"")</f>
        <v>81.8686131386861</v>
      </c>
      <c r="I244" s="65">
        <f ca="1">IF(_xlfn.NUMBERVALUE(I242)&gt;0,'质量分析(总分) '!$D$180,"")</f>
        <v>83.3676470588235</v>
      </c>
      <c r="J244" s="65" t="str">
        <f ca="1">IF(_xlfn.NUMBERVALUE(J242)&gt;0,'质量分析(总分) '!$D$208,"")</f>
        <v/>
      </c>
      <c r="K244" s="65" t="str">
        <f ca="1">IF(_xlfn.NUMBERVALUE(K242)&gt;0,'质量分析(总分) '!$D$194,"")</f>
        <v/>
      </c>
      <c r="L244" s="65" t="str">
        <f ca="1">IF(_xlfn.NUMBERVALUE(L242)&gt;0,'质量分析(总分) '!$D$222,"")</f>
        <v/>
      </c>
      <c r="M244" s="65">
        <f ca="1">IF(_xlfn.NUMBERVALUE(G242)&gt;0,'质量分析(总分) '!$D$23,'质量分析(总分) '!$D$28)</f>
        <v>535.869285714286</v>
      </c>
    </row>
    <row r="246" customHeight="1" spans="1:13">
      <c r="A246" s="58" t="s">
        <v>15</v>
      </c>
      <c r="B246" s="59" t="s">
        <v>1</v>
      </c>
      <c r="C246" s="59" t="s">
        <v>2</v>
      </c>
      <c r="D246" s="60" t="s">
        <v>3</v>
      </c>
      <c r="E246" s="60" t="s">
        <v>4</v>
      </c>
      <c r="F246" s="60" t="s">
        <v>5</v>
      </c>
      <c r="G246" s="60" t="s">
        <v>6</v>
      </c>
      <c r="H246" s="60" t="s">
        <v>7</v>
      </c>
      <c r="I246" s="60" t="s">
        <v>8</v>
      </c>
      <c r="J246" s="60" t="s">
        <v>9</v>
      </c>
      <c r="K246" s="60" t="s">
        <v>10</v>
      </c>
      <c r="L246" s="61" t="s">
        <v>11</v>
      </c>
      <c r="M246" s="61" t="s">
        <v>12</v>
      </c>
    </row>
    <row r="247" customHeight="1" spans="1:13">
      <c r="A247" s="62"/>
      <c r="B247" s="63">
        <f ca="1">INDIRECT("'按班级打印'!G"&amp;ROUNDDOWN((ROW()-1)/5,0)+2)</f>
        <v>2</v>
      </c>
      <c r="C247" s="63" t="str">
        <f ca="1">INDIRECT("'按班级打印'!A"&amp;ROUNDDOWN((ROW()-1)/5,0)+2)</f>
        <v>陈旭阳</v>
      </c>
      <c r="D247" s="63">
        <f ca="1">INDIRECT("'按班级打印'!M"&amp;ROUNDDOWN((ROW()-1)/5,0)+2)</f>
        <v>99.5</v>
      </c>
      <c r="E247" s="63">
        <f ca="1">INDIRECT("'按班级打印'!o"&amp;ROUNDDOWN((ROW()-1)/5,0)+2)</f>
        <v>92.5</v>
      </c>
      <c r="F247" s="63">
        <f ca="1">INDIRECT("'按班级打印'!q"&amp;ROUNDDOWN((ROW()-1)/5,0)+2)</f>
        <v>109</v>
      </c>
      <c r="G247" s="63">
        <f ca="1">IF(INDIRECT("'按班级打印'!s"&amp;ROUNDDOWN((ROW()-1)/5,0)+2)&gt;0,INDIRECT("'按班级打印'!s"&amp;ROUNDDOWN((ROW()-1)/5,0)+2),"")</f>
        <v>67</v>
      </c>
      <c r="H247" s="63">
        <f ca="1">IF(INDIRECT("'按班级打印'!w"&amp;ROUNDDOWN((ROW()-1)/5,0)+2)&gt;0,INDIRECT("'按班级打印'!w"&amp;ROUNDDOWN((ROW()-1)/5,0)+2),"")</f>
        <v>58.5</v>
      </c>
      <c r="I247" s="63">
        <f ca="1">IF(INDIRECT("'按班级打印'!z"&amp;ROUNDDOWN((ROW()-1)/5,0)+2)&gt;0,INDIRECT("'按班级打印'!z"&amp;ROUNDDOWN((ROW()-1)/5,0)+2),"")</f>
        <v>80</v>
      </c>
      <c r="J247" s="63" t="str">
        <f ca="1">IF(INDIRECT("'按班级打印'!ac"&amp;ROUNDDOWN((ROW()-1)/5,0)+2)&gt;0,INDIRECT("'按班级打印'!ac"&amp;ROUNDDOWN((ROW()-1)/5,0)+2),"")</f>
        <v/>
      </c>
      <c r="K247" s="63" t="str">
        <f ca="1">IF(INDIRECT("'按班级打印'!u"&amp;ROUNDDOWN((ROW()-1)/5,0)+2)&gt;0,INDIRECT("'按班级打印'!u"&amp;ROUNDDOWN((ROW()-1)/5,0)+2),"")</f>
        <v/>
      </c>
      <c r="L247" s="63" t="str">
        <f ca="1">IF(INDIRECT("'按班级打印'!af"&amp;ROUNDDOWN((ROW()-1)/5,0)+2)&gt;0,INDIRECT("'按班级打印'!af"&amp;ROUNDDOWN((ROW()-1)/5,0)+2),"")</f>
        <v/>
      </c>
      <c r="M247" s="63">
        <f ca="1">INDIRECT("'按班级打印'!H"&amp;ROUNDDOWN((ROW()-1)/5,0)+2)</f>
        <v>506.5</v>
      </c>
    </row>
    <row r="248" customHeight="1" spans="1:13">
      <c r="A248" s="64"/>
      <c r="B248" s="64"/>
      <c r="C248" s="63" t="s">
        <v>13</v>
      </c>
      <c r="D248" s="63">
        <f ca="1">INDIRECT("'按班级打印'!M"&amp;ROUNDDOWN((ROW()-1)/5,0)+2)</f>
        <v>99.5</v>
      </c>
      <c r="E248" s="63">
        <f ca="1">INDIRECT("'按班级打印'!o"&amp;ROUNDDOWN((ROW()-1)/5,0)+2)</f>
        <v>92.5</v>
      </c>
      <c r="F248" s="63">
        <f ca="1">INDIRECT("'按班级打印'!q"&amp;ROUNDDOWN((ROW()-1)/5,0)+2)</f>
        <v>109</v>
      </c>
      <c r="G248" s="63">
        <f ca="1">IF(INDIRECT("'按班级打印'!s"&amp;ROUNDDOWN((ROW()-1)/5,0)+2)&gt;0,INDIRECT("'按班级打印'!s"&amp;ROUNDDOWN((ROW()-1)/5,0)+2),"")</f>
        <v>67</v>
      </c>
      <c r="H248" s="63">
        <f ca="1">IF(INDIRECT("'按班级打印'!x"&amp;ROUNDDOWN((ROW()-1)/5,0)+2)&gt;0,INDIRECT("'按班级打印'!x"&amp;ROUNDDOWN((ROW()-1)/5,0)+2),"")</f>
        <v>82</v>
      </c>
      <c r="I248" s="63">
        <f ca="1">IF(INDIRECT("'按班级打印'!aa"&amp;ROUNDDOWN((ROW()-1)/5,0)+2)&gt;0,INDIRECT("'按班级打印'!aa"&amp;ROUNDDOWN((ROW()-1)/5,0)+2),"")</f>
        <v>88</v>
      </c>
      <c r="J248" s="63" t="str">
        <f ca="1">IF(INDIRECT("'按班级打印'!ad"&amp;ROUNDDOWN((ROW()-1)/5,0)+2)&gt;0,INDIRECT("'按班级打印'!ad"&amp;ROUNDDOWN((ROW()-1)/5,0)+2),"")</f>
        <v/>
      </c>
      <c r="K248" s="63" t="str">
        <f ca="1">IF(INDIRECT("'按班级打印'!u"&amp;ROUNDDOWN((ROW()-1)/5,0)+2)&gt;0,INDIRECT("'按班级打印'!u"&amp;ROUNDDOWN((ROW()-1)/5,0)+2),"")</f>
        <v/>
      </c>
      <c r="L248" s="63" t="str">
        <f ca="1">IF(INDIRECT("'按班级打印'!ag"&amp;ROUNDDOWN((ROW()-1)/5,0)+2)&gt;0,INDIRECT("'按班级打印'!ag"&amp;ROUNDDOWN((ROW()-1)/5,0)+2),"")</f>
        <v/>
      </c>
      <c r="M248" s="63">
        <f ca="1">INDIRECT("'按班级打印'!I"&amp;ROUNDDOWN((ROW()-1)/5,0)+2)</f>
        <v>538</v>
      </c>
    </row>
    <row r="249" customHeight="1" spans="1:13">
      <c r="A249" s="63" t="str">
        <f ca="1">INDIRECT("'按班级打印'!E"&amp;ROUNDDOWN((ROW()-1)/5,0)+2)</f>
        <v>物理类</v>
      </c>
      <c r="B249" s="14"/>
      <c r="C249" s="63" t="s">
        <v>14</v>
      </c>
      <c r="D249" s="65">
        <f>'质量分析(总分) '!$D$55</f>
        <v>105.000612745098</v>
      </c>
      <c r="E249" s="65">
        <f>'质量分析(总分) '!$D$82</f>
        <v>91.5242034313726</v>
      </c>
      <c r="F249" s="65">
        <f>'质量分析(总分) '!$D$109</f>
        <v>108.863970588235</v>
      </c>
      <c r="G249" s="65">
        <f ca="1">IF(_xlfn.NUMBERVALUE(G247)&gt;0,'质量分析(总分) '!$D$133,"")</f>
        <v>62.6521428571429</v>
      </c>
      <c r="H249" s="65">
        <f ca="1">IF(_xlfn.NUMBERVALUE(H247)&gt;0,'质量分析(总分) '!$D$157,"")</f>
        <v>81.8686131386861</v>
      </c>
      <c r="I249" s="65">
        <f ca="1">IF(_xlfn.NUMBERVALUE(I247)&gt;0,'质量分析(总分) '!$D$180,"")</f>
        <v>83.3676470588235</v>
      </c>
      <c r="J249" s="65" t="str">
        <f ca="1">IF(_xlfn.NUMBERVALUE(J247)&gt;0,'质量分析(总分) '!$D$208,"")</f>
        <v/>
      </c>
      <c r="K249" s="65" t="str">
        <f ca="1">IF(_xlfn.NUMBERVALUE(K247)&gt;0,'质量分析(总分) '!$D$194,"")</f>
        <v/>
      </c>
      <c r="L249" s="65" t="str">
        <f ca="1">IF(_xlfn.NUMBERVALUE(L247)&gt;0,'质量分析(总分) '!$D$222,"")</f>
        <v/>
      </c>
      <c r="M249" s="65">
        <f ca="1">IF(_xlfn.NUMBERVALUE(G247)&gt;0,'质量分析(总分) '!$D$23,'质量分析(总分) '!$D$28)</f>
        <v>535.869285714286</v>
      </c>
    </row>
    <row r="251" customHeight="1" spans="1:13">
      <c r="A251" s="58" t="s">
        <v>15</v>
      </c>
      <c r="B251" s="59" t="s">
        <v>1</v>
      </c>
      <c r="C251" s="59" t="s">
        <v>2</v>
      </c>
      <c r="D251" s="60" t="s">
        <v>3</v>
      </c>
      <c r="E251" s="60" t="s">
        <v>4</v>
      </c>
      <c r="F251" s="60" t="s">
        <v>5</v>
      </c>
      <c r="G251" s="60" t="s">
        <v>6</v>
      </c>
      <c r="H251" s="60" t="s">
        <v>7</v>
      </c>
      <c r="I251" s="60" t="s">
        <v>8</v>
      </c>
      <c r="J251" s="60" t="s">
        <v>9</v>
      </c>
      <c r="K251" s="60" t="s">
        <v>10</v>
      </c>
      <c r="L251" s="61" t="s">
        <v>11</v>
      </c>
      <c r="M251" s="61" t="s">
        <v>12</v>
      </c>
    </row>
    <row r="252" customHeight="1" spans="1:13">
      <c r="A252" s="62"/>
      <c r="B252" s="63">
        <f ca="1">INDIRECT("'按班级打印'!G"&amp;ROUNDDOWN((ROW()-1)/5,0)+2)</f>
        <v>2</v>
      </c>
      <c r="C252" s="63" t="str">
        <f ca="1">INDIRECT("'按班级打印'!A"&amp;ROUNDDOWN((ROW()-1)/5,0)+2)</f>
        <v>陈祎芸</v>
      </c>
      <c r="D252" s="63">
        <f ca="1">INDIRECT("'按班级打印'!M"&amp;ROUNDDOWN((ROW()-1)/5,0)+2)</f>
        <v>111.5</v>
      </c>
      <c r="E252" s="63">
        <f ca="1">INDIRECT("'按班级打印'!o"&amp;ROUNDDOWN((ROW()-1)/5,0)+2)</f>
        <v>93.5</v>
      </c>
      <c r="F252" s="63">
        <f ca="1">INDIRECT("'按班级打印'!q"&amp;ROUNDDOWN((ROW()-1)/5,0)+2)</f>
        <v>126</v>
      </c>
      <c r="G252" s="63">
        <f ca="1">IF(INDIRECT("'按班级打印'!s"&amp;ROUNDDOWN((ROW()-1)/5,0)+2)&gt;0,INDIRECT("'按班级打印'!s"&amp;ROUNDDOWN((ROW()-1)/5,0)+2),"")</f>
        <v>52.5</v>
      </c>
      <c r="H252" s="63">
        <f ca="1">IF(INDIRECT("'按班级打印'!w"&amp;ROUNDDOWN((ROW()-1)/5,0)+2)&gt;0,INDIRECT("'按班级打印'!w"&amp;ROUNDDOWN((ROW()-1)/5,0)+2),"")</f>
        <v>51</v>
      </c>
      <c r="I252" s="63">
        <f ca="1">IF(INDIRECT("'按班级打印'!z"&amp;ROUNDDOWN((ROW()-1)/5,0)+2)&gt;0,INDIRECT("'按班级打印'!z"&amp;ROUNDDOWN((ROW()-1)/5,0)+2),"")</f>
        <v>76.5</v>
      </c>
      <c r="J252" s="63" t="str">
        <f ca="1">IF(INDIRECT("'按班级打印'!ac"&amp;ROUNDDOWN((ROW()-1)/5,0)+2)&gt;0,INDIRECT("'按班级打印'!ac"&amp;ROUNDDOWN((ROW()-1)/5,0)+2),"")</f>
        <v/>
      </c>
      <c r="K252" s="63" t="str">
        <f ca="1">IF(INDIRECT("'按班级打印'!u"&amp;ROUNDDOWN((ROW()-1)/5,0)+2)&gt;0,INDIRECT("'按班级打印'!u"&amp;ROUNDDOWN((ROW()-1)/5,0)+2),"")</f>
        <v/>
      </c>
      <c r="L252" s="63" t="str">
        <f ca="1">IF(INDIRECT("'按班级打印'!af"&amp;ROUNDDOWN((ROW()-1)/5,0)+2)&gt;0,INDIRECT("'按班级打印'!af"&amp;ROUNDDOWN((ROW()-1)/5,0)+2),"")</f>
        <v/>
      </c>
      <c r="M252" s="63">
        <f ca="1">INDIRECT("'按班级打印'!H"&amp;ROUNDDOWN((ROW()-1)/5,0)+2)</f>
        <v>511</v>
      </c>
    </row>
    <row r="253" customHeight="1" spans="1:13">
      <c r="A253" s="64"/>
      <c r="B253" s="64"/>
      <c r="C253" s="63" t="s">
        <v>13</v>
      </c>
      <c r="D253" s="63">
        <f ca="1">INDIRECT("'按班级打印'!M"&amp;ROUNDDOWN((ROW()-1)/5,0)+2)</f>
        <v>111.5</v>
      </c>
      <c r="E253" s="63">
        <f ca="1">INDIRECT("'按班级打印'!o"&amp;ROUNDDOWN((ROW()-1)/5,0)+2)</f>
        <v>93.5</v>
      </c>
      <c r="F253" s="63">
        <f ca="1">INDIRECT("'按班级打印'!q"&amp;ROUNDDOWN((ROW()-1)/5,0)+2)</f>
        <v>126</v>
      </c>
      <c r="G253" s="63">
        <f ca="1">IF(INDIRECT("'按班级打印'!s"&amp;ROUNDDOWN((ROW()-1)/5,0)+2)&gt;0,INDIRECT("'按班级打印'!s"&amp;ROUNDDOWN((ROW()-1)/5,0)+2),"")</f>
        <v>52.5</v>
      </c>
      <c r="H253" s="63">
        <f ca="1">IF(INDIRECT("'按班级打印'!x"&amp;ROUNDDOWN((ROW()-1)/5,0)+2)&gt;0,INDIRECT("'按班级打印'!x"&amp;ROUNDDOWN((ROW()-1)/5,0)+2),"")</f>
        <v>77</v>
      </c>
      <c r="I253" s="63">
        <f ca="1">IF(INDIRECT("'按班级打印'!aa"&amp;ROUNDDOWN((ROW()-1)/5,0)+2)&gt;0,INDIRECT("'按班级打印'!aa"&amp;ROUNDDOWN((ROW()-1)/5,0)+2),"")</f>
        <v>86</v>
      </c>
      <c r="J253" s="63" t="str">
        <f ca="1">IF(INDIRECT("'按班级打印'!ad"&amp;ROUNDDOWN((ROW()-1)/5,0)+2)&gt;0,INDIRECT("'按班级打印'!ad"&amp;ROUNDDOWN((ROW()-1)/5,0)+2),"")</f>
        <v/>
      </c>
      <c r="K253" s="63" t="str">
        <f ca="1">IF(INDIRECT("'按班级打印'!u"&amp;ROUNDDOWN((ROW()-1)/5,0)+2)&gt;0,INDIRECT("'按班级打印'!u"&amp;ROUNDDOWN((ROW()-1)/5,0)+2),"")</f>
        <v/>
      </c>
      <c r="L253" s="63" t="str">
        <f ca="1">IF(INDIRECT("'按班级打印'!ag"&amp;ROUNDDOWN((ROW()-1)/5,0)+2)&gt;0,INDIRECT("'按班级打印'!ag"&amp;ROUNDDOWN((ROW()-1)/5,0)+2),"")</f>
        <v/>
      </c>
      <c r="M253" s="63">
        <f ca="1">INDIRECT("'按班级打印'!I"&amp;ROUNDDOWN((ROW()-1)/5,0)+2)</f>
        <v>546.5</v>
      </c>
    </row>
    <row r="254" customHeight="1" spans="1:13">
      <c r="A254" s="63" t="str">
        <f ca="1">INDIRECT("'按班级打印'!E"&amp;ROUNDDOWN((ROW()-1)/5,0)+2)</f>
        <v>物理类</v>
      </c>
      <c r="B254" s="14"/>
      <c r="C254" s="63" t="s">
        <v>14</v>
      </c>
      <c r="D254" s="65">
        <f>'质量分析(总分) '!$D$55</f>
        <v>105.000612745098</v>
      </c>
      <c r="E254" s="65">
        <f>'质量分析(总分) '!$D$82</f>
        <v>91.5242034313726</v>
      </c>
      <c r="F254" s="65">
        <f>'质量分析(总分) '!$D$109</f>
        <v>108.863970588235</v>
      </c>
      <c r="G254" s="65">
        <f ca="1">IF(_xlfn.NUMBERVALUE(G252)&gt;0,'质量分析(总分) '!$D$133,"")</f>
        <v>62.6521428571429</v>
      </c>
      <c r="H254" s="65">
        <f ca="1">IF(_xlfn.NUMBERVALUE(H252)&gt;0,'质量分析(总分) '!$D$157,"")</f>
        <v>81.8686131386861</v>
      </c>
      <c r="I254" s="65">
        <f ca="1">IF(_xlfn.NUMBERVALUE(I252)&gt;0,'质量分析(总分) '!$D$180,"")</f>
        <v>83.3676470588235</v>
      </c>
      <c r="J254" s="65" t="str">
        <f ca="1">IF(_xlfn.NUMBERVALUE(J252)&gt;0,'质量分析(总分) '!$D$208,"")</f>
        <v/>
      </c>
      <c r="K254" s="65" t="str">
        <f ca="1">IF(_xlfn.NUMBERVALUE(K252)&gt;0,'质量分析(总分) '!$D$194,"")</f>
        <v/>
      </c>
      <c r="L254" s="65" t="str">
        <f ca="1">IF(_xlfn.NUMBERVALUE(L252)&gt;0,'质量分析(总分) '!$D$222,"")</f>
        <v/>
      </c>
      <c r="M254" s="65">
        <f ca="1">IF(_xlfn.NUMBERVALUE(G252)&gt;0,'质量分析(总分) '!$D$23,'质量分析(总分) '!$D$28)</f>
        <v>535.869285714286</v>
      </c>
    </row>
    <row r="256" customHeight="1" spans="1:13">
      <c r="A256" s="58" t="s">
        <v>15</v>
      </c>
      <c r="B256" s="59" t="s">
        <v>1</v>
      </c>
      <c r="C256" s="59" t="s">
        <v>2</v>
      </c>
      <c r="D256" s="60" t="s">
        <v>3</v>
      </c>
      <c r="E256" s="60" t="s">
        <v>4</v>
      </c>
      <c r="F256" s="60" t="s">
        <v>5</v>
      </c>
      <c r="G256" s="60" t="s">
        <v>6</v>
      </c>
      <c r="H256" s="60" t="s">
        <v>7</v>
      </c>
      <c r="I256" s="60" t="s">
        <v>8</v>
      </c>
      <c r="J256" s="60" t="s">
        <v>9</v>
      </c>
      <c r="K256" s="60" t="s">
        <v>10</v>
      </c>
      <c r="L256" s="61" t="s">
        <v>11</v>
      </c>
      <c r="M256" s="61" t="s">
        <v>12</v>
      </c>
    </row>
    <row r="257" customHeight="1" spans="1:13">
      <c r="A257" s="62"/>
      <c r="B257" s="63">
        <f ca="1">INDIRECT("'按班级打印'!G"&amp;ROUNDDOWN((ROW()-1)/5,0)+2)</f>
        <v>2</v>
      </c>
      <c r="C257" s="63" t="str">
        <f ca="1">INDIRECT("'按班级打印'!A"&amp;ROUNDDOWN((ROW()-1)/5,0)+2)</f>
        <v>李伟豪</v>
      </c>
      <c r="D257" s="63">
        <f ca="1">INDIRECT("'按班级打印'!M"&amp;ROUNDDOWN((ROW()-1)/5,0)+2)</f>
        <v>95</v>
      </c>
      <c r="E257" s="63">
        <f ca="1">INDIRECT("'按班级打印'!o"&amp;ROUNDDOWN((ROW()-1)/5,0)+2)</f>
        <v>85.5</v>
      </c>
      <c r="F257" s="63">
        <f ca="1">INDIRECT("'按班级打印'!q"&amp;ROUNDDOWN((ROW()-1)/5,0)+2)</f>
        <v>106</v>
      </c>
      <c r="G257" s="63">
        <f ca="1">IF(INDIRECT("'按班级打印'!s"&amp;ROUNDDOWN((ROW()-1)/5,0)+2)&gt;0,INDIRECT("'按班级打印'!s"&amp;ROUNDDOWN((ROW()-1)/5,0)+2),"")</f>
        <v>61</v>
      </c>
      <c r="H257" s="63">
        <f ca="1">IF(INDIRECT("'按班级打印'!w"&amp;ROUNDDOWN((ROW()-1)/5,0)+2)&gt;0,INDIRECT("'按班级打印'!w"&amp;ROUNDDOWN((ROW()-1)/5,0)+2),"")</f>
        <v>47</v>
      </c>
      <c r="I257" s="63">
        <f ca="1">IF(INDIRECT("'按班级打印'!z"&amp;ROUNDDOWN((ROW()-1)/5,0)+2)&gt;0,INDIRECT("'按班级打印'!z"&amp;ROUNDDOWN((ROW()-1)/5,0)+2),"")</f>
        <v>53</v>
      </c>
      <c r="J257" s="63" t="str">
        <f ca="1">IF(INDIRECT("'按班级打印'!ac"&amp;ROUNDDOWN((ROW()-1)/5,0)+2)&gt;0,INDIRECT("'按班级打印'!ac"&amp;ROUNDDOWN((ROW()-1)/5,0)+2),"")</f>
        <v/>
      </c>
      <c r="K257" s="63" t="str">
        <f ca="1">IF(INDIRECT("'按班级打印'!u"&amp;ROUNDDOWN((ROW()-1)/5,0)+2)&gt;0,INDIRECT("'按班级打印'!u"&amp;ROUNDDOWN((ROW()-1)/5,0)+2),"")</f>
        <v/>
      </c>
      <c r="L257" s="63" t="str">
        <f ca="1">IF(INDIRECT("'按班级打印'!af"&amp;ROUNDDOWN((ROW()-1)/5,0)+2)&gt;0,INDIRECT("'按班级打印'!af"&amp;ROUNDDOWN((ROW()-1)/5,0)+2),"")</f>
        <v/>
      </c>
      <c r="M257" s="63">
        <f ca="1">INDIRECT("'按班级打印'!H"&amp;ROUNDDOWN((ROW()-1)/5,0)+2)</f>
        <v>447.5</v>
      </c>
    </row>
    <row r="258" customHeight="1" spans="1:13">
      <c r="A258" s="64"/>
      <c r="B258" s="64"/>
      <c r="C258" s="63" t="s">
        <v>13</v>
      </c>
      <c r="D258" s="63">
        <f ca="1">INDIRECT("'按班级打印'!M"&amp;ROUNDDOWN((ROW()-1)/5,0)+2)</f>
        <v>95</v>
      </c>
      <c r="E258" s="63">
        <f ca="1">INDIRECT("'按班级打印'!o"&amp;ROUNDDOWN((ROW()-1)/5,0)+2)</f>
        <v>85.5</v>
      </c>
      <c r="F258" s="63">
        <f ca="1">INDIRECT("'按班级打印'!q"&amp;ROUNDDOWN((ROW()-1)/5,0)+2)</f>
        <v>106</v>
      </c>
      <c r="G258" s="63">
        <f ca="1">IF(INDIRECT("'按班级打印'!s"&amp;ROUNDDOWN((ROW()-1)/5,0)+2)&gt;0,INDIRECT("'按班级打印'!s"&amp;ROUNDDOWN((ROW()-1)/5,0)+2),"")</f>
        <v>61</v>
      </c>
      <c r="H258" s="63">
        <f ca="1">IF(INDIRECT("'按班级打印'!x"&amp;ROUNDDOWN((ROW()-1)/5,0)+2)&gt;0,INDIRECT("'按班级打印'!x"&amp;ROUNDDOWN((ROW()-1)/5,0)+2),"")</f>
        <v>74</v>
      </c>
      <c r="I258" s="63">
        <f ca="1">IF(INDIRECT("'按班级打印'!aa"&amp;ROUNDDOWN((ROW()-1)/5,0)+2)&gt;0,INDIRECT("'按班级打印'!aa"&amp;ROUNDDOWN((ROW()-1)/5,0)+2),"")</f>
        <v>64</v>
      </c>
      <c r="J258" s="63" t="str">
        <f ca="1">IF(INDIRECT("'按班级打印'!ad"&amp;ROUNDDOWN((ROW()-1)/5,0)+2)&gt;0,INDIRECT("'按班级打印'!ad"&amp;ROUNDDOWN((ROW()-1)/5,0)+2),"")</f>
        <v/>
      </c>
      <c r="K258" s="63" t="str">
        <f ca="1">IF(INDIRECT("'按班级打印'!u"&amp;ROUNDDOWN((ROW()-1)/5,0)+2)&gt;0,INDIRECT("'按班级打印'!u"&amp;ROUNDDOWN((ROW()-1)/5,0)+2),"")</f>
        <v/>
      </c>
      <c r="L258" s="63" t="str">
        <f ca="1">IF(INDIRECT("'按班级打印'!ag"&amp;ROUNDDOWN((ROW()-1)/5,0)+2)&gt;0,INDIRECT("'按班级打印'!ag"&amp;ROUNDDOWN((ROW()-1)/5,0)+2),"")</f>
        <v/>
      </c>
      <c r="M258" s="63">
        <f ca="1">INDIRECT("'按班级打印'!I"&amp;ROUNDDOWN((ROW()-1)/5,0)+2)</f>
        <v>485.5</v>
      </c>
    </row>
    <row r="259" customHeight="1" spans="1:13">
      <c r="A259" s="63" t="str">
        <f ca="1">INDIRECT("'按班级打印'!E"&amp;ROUNDDOWN((ROW()-1)/5,0)+2)</f>
        <v>物理类</v>
      </c>
      <c r="B259" s="14"/>
      <c r="C259" s="63" t="s">
        <v>14</v>
      </c>
      <c r="D259" s="65">
        <f>'质量分析(总分) '!$D$55</f>
        <v>105.000612745098</v>
      </c>
      <c r="E259" s="65">
        <f>'质量分析(总分) '!$D$82</f>
        <v>91.5242034313726</v>
      </c>
      <c r="F259" s="65">
        <f>'质量分析(总分) '!$D$109</f>
        <v>108.863970588235</v>
      </c>
      <c r="G259" s="65">
        <f ca="1">IF(_xlfn.NUMBERVALUE(G257)&gt;0,'质量分析(总分) '!$D$133,"")</f>
        <v>62.6521428571429</v>
      </c>
      <c r="H259" s="65">
        <f ca="1">IF(_xlfn.NUMBERVALUE(H257)&gt;0,'质量分析(总分) '!$D$157,"")</f>
        <v>81.8686131386861</v>
      </c>
      <c r="I259" s="65">
        <f ca="1">IF(_xlfn.NUMBERVALUE(I257)&gt;0,'质量分析(总分) '!$D$180,"")</f>
        <v>83.3676470588235</v>
      </c>
      <c r="J259" s="65" t="str">
        <f ca="1">IF(_xlfn.NUMBERVALUE(J257)&gt;0,'质量分析(总分) '!$D$208,"")</f>
        <v/>
      </c>
      <c r="K259" s="65" t="str">
        <f ca="1">IF(_xlfn.NUMBERVALUE(K257)&gt;0,'质量分析(总分) '!$D$194,"")</f>
        <v/>
      </c>
      <c r="L259" s="65" t="str">
        <f ca="1">IF(_xlfn.NUMBERVALUE(L257)&gt;0,'质量分析(总分) '!$D$222,"")</f>
        <v/>
      </c>
      <c r="M259" s="65">
        <f ca="1">IF(_xlfn.NUMBERVALUE(G257)&gt;0,'质量分析(总分) '!$D$23,'质量分析(总分) '!$D$28)</f>
        <v>535.869285714286</v>
      </c>
    </row>
    <row r="261" customHeight="1" spans="1:13">
      <c r="A261" s="58" t="s">
        <v>15</v>
      </c>
      <c r="B261" s="59" t="s">
        <v>1</v>
      </c>
      <c r="C261" s="59" t="s">
        <v>2</v>
      </c>
      <c r="D261" s="60" t="s">
        <v>3</v>
      </c>
      <c r="E261" s="60" t="s">
        <v>4</v>
      </c>
      <c r="F261" s="60" t="s">
        <v>5</v>
      </c>
      <c r="G261" s="60" t="s">
        <v>6</v>
      </c>
      <c r="H261" s="60" t="s">
        <v>7</v>
      </c>
      <c r="I261" s="60" t="s">
        <v>8</v>
      </c>
      <c r="J261" s="60" t="s">
        <v>9</v>
      </c>
      <c r="K261" s="60" t="s">
        <v>10</v>
      </c>
      <c r="L261" s="61" t="s">
        <v>11</v>
      </c>
      <c r="M261" s="61" t="s">
        <v>12</v>
      </c>
    </row>
    <row r="262" customHeight="1" spans="1:13">
      <c r="A262" s="62"/>
      <c r="B262" s="63">
        <f ca="1">INDIRECT("'按班级打印'!G"&amp;ROUNDDOWN((ROW()-1)/5,0)+2)</f>
        <v>2</v>
      </c>
      <c r="C262" s="63" t="str">
        <f ca="1">INDIRECT("'按班级打印'!A"&amp;ROUNDDOWN((ROW()-1)/5,0)+2)</f>
        <v>王张伟</v>
      </c>
      <c r="D262" s="63">
        <f ca="1">INDIRECT("'按班级打印'!M"&amp;ROUNDDOWN((ROW()-1)/5,0)+2)</f>
        <v>95</v>
      </c>
      <c r="E262" s="63">
        <f ca="1">INDIRECT("'按班级打印'!o"&amp;ROUNDDOWN((ROW()-1)/5,0)+2)</f>
        <v>104.5</v>
      </c>
      <c r="F262" s="63">
        <f ca="1">INDIRECT("'按班级打印'!q"&amp;ROUNDDOWN((ROW()-1)/5,0)+2)</f>
        <v>108</v>
      </c>
      <c r="G262" s="63">
        <f ca="1">IF(INDIRECT("'按班级打印'!s"&amp;ROUNDDOWN((ROW()-1)/5,0)+2)&gt;0,INDIRECT("'按班级打印'!s"&amp;ROUNDDOWN((ROW()-1)/5,0)+2),"")</f>
        <v>59</v>
      </c>
      <c r="H262" s="63">
        <f ca="1">IF(INDIRECT("'按班级打印'!w"&amp;ROUNDDOWN((ROW()-1)/5,0)+2)&gt;0,INDIRECT("'按班级打印'!w"&amp;ROUNDDOWN((ROW()-1)/5,0)+2),"")</f>
        <v>75</v>
      </c>
      <c r="I262" s="63">
        <f ca="1">IF(INDIRECT("'按班级打印'!z"&amp;ROUNDDOWN((ROW()-1)/5,0)+2)&gt;0,INDIRECT("'按班级打印'!z"&amp;ROUNDDOWN((ROW()-1)/5,0)+2),"")</f>
        <v>80</v>
      </c>
      <c r="J262" s="63" t="str">
        <f ca="1">IF(INDIRECT("'按班级打印'!ac"&amp;ROUNDDOWN((ROW()-1)/5,0)+2)&gt;0,INDIRECT("'按班级打印'!ac"&amp;ROUNDDOWN((ROW()-1)/5,0)+2),"")</f>
        <v/>
      </c>
      <c r="K262" s="63" t="str">
        <f ca="1">IF(INDIRECT("'按班级打印'!u"&amp;ROUNDDOWN((ROW()-1)/5,0)+2)&gt;0,INDIRECT("'按班级打印'!u"&amp;ROUNDDOWN((ROW()-1)/5,0)+2),"")</f>
        <v/>
      </c>
      <c r="L262" s="63" t="str">
        <f ca="1">IF(INDIRECT("'按班级打印'!af"&amp;ROUNDDOWN((ROW()-1)/5,0)+2)&gt;0,INDIRECT("'按班级打印'!af"&amp;ROUNDDOWN((ROW()-1)/5,0)+2),"")</f>
        <v/>
      </c>
      <c r="M262" s="63">
        <f ca="1">INDIRECT("'按班级打印'!H"&amp;ROUNDDOWN((ROW()-1)/5,0)+2)</f>
        <v>521.5</v>
      </c>
    </row>
    <row r="263" customHeight="1" spans="1:13">
      <c r="A263" s="64"/>
      <c r="B263" s="64"/>
      <c r="C263" s="63" t="s">
        <v>13</v>
      </c>
      <c r="D263" s="63">
        <f ca="1">INDIRECT("'按班级打印'!M"&amp;ROUNDDOWN((ROW()-1)/5,0)+2)</f>
        <v>95</v>
      </c>
      <c r="E263" s="63">
        <f ca="1">INDIRECT("'按班级打印'!o"&amp;ROUNDDOWN((ROW()-1)/5,0)+2)</f>
        <v>104.5</v>
      </c>
      <c r="F263" s="63">
        <f ca="1">INDIRECT("'按班级打印'!q"&amp;ROUNDDOWN((ROW()-1)/5,0)+2)</f>
        <v>108</v>
      </c>
      <c r="G263" s="63">
        <f ca="1">IF(INDIRECT("'按班级打印'!s"&amp;ROUNDDOWN((ROW()-1)/5,0)+2)&gt;0,INDIRECT("'按班级打印'!s"&amp;ROUNDDOWN((ROW()-1)/5,0)+2),"")</f>
        <v>59</v>
      </c>
      <c r="H263" s="63">
        <f ca="1">IF(INDIRECT("'按班级打印'!x"&amp;ROUNDDOWN((ROW()-1)/5,0)+2)&gt;0,INDIRECT("'按班级打印'!x"&amp;ROUNDDOWN((ROW()-1)/5,0)+2),"")</f>
        <v>91</v>
      </c>
      <c r="I263" s="63">
        <f ca="1">IF(INDIRECT("'按班级打印'!aa"&amp;ROUNDDOWN((ROW()-1)/5,0)+2)&gt;0,INDIRECT("'按班级打印'!aa"&amp;ROUNDDOWN((ROW()-1)/5,0)+2),"")</f>
        <v>88</v>
      </c>
      <c r="J263" s="63" t="str">
        <f ca="1">IF(INDIRECT("'按班级打印'!ad"&amp;ROUNDDOWN((ROW()-1)/5,0)+2)&gt;0,INDIRECT("'按班级打印'!ad"&amp;ROUNDDOWN((ROW()-1)/5,0)+2),"")</f>
        <v/>
      </c>
      <c r="K263" s="63" t="str">
        <f ca="1">IF(INDIRECT("'按班级打印'!u"&amp;ROUNDDOWN((ROW()-1)/5,0)+2)&gt;0,INDIRECT("'按班级打印'!u"&amp;ROUNDDOWN((ROW()-1)/5,0)+2),"")</f>
        <v/>
      </c>
      <c r="L263" s="63" t="str">
        <f ca="1">IF(INDIRECT("'按班级打印'!ag"&amp;ROUNDDOWN((ROW()-1)/5,0)+2)&gt;0,INDIRECT("'按班级打印'!ag"&amp;ROUNDDOWN((ROW()-1)/5,0)+2),"")</f>
        <v/>
      </c>
      <c r="M263" s="63">
        <f ca="1">INDIRECT("'按班级打印'!I"&amp;ROUNDDOWN((ROW()-1)/5,0)+2)</f>
        <v>545.5</v>
      </c>
    </row>
    <row r="264" customHeight="1" spans="1:13">
      <c r="A264" s="63" t="str">
        <f ca="1">INDIRECT("'按班级打印'!E"&amp;ROUNDDOWN((ROW()-1)/5,0)+2)</f>
        <v>物理类</v>
      </c>
      <c r="B264" s="14"/>
      <c r="C264" s="63" t="s">
        <v>14</v>
      </c>
      <c r="D264" s="65">
        <f>'质量分析(总分) '!$D$55</f>
        <v>105.000612745098</v>
      </c>
      <c r="E264" s="65">
        <f>'质量分析(总分) '!$D$82</f>
        <v>91.5242034313726</v>
      </c>
      <c r="F264" s="65">
        <f>'质量分析(总分) '!$D$109</f>
        <v>108.863970588235</v>
      </c>
      <c r="G264" s="65">
        <f ca="1">IF(_xlfn.NUMBERVALUE(G262)&gt;0,'质量分析(总分) '!$D$133,"")</f>
        <v>62.6521428571429</v>
      </c>
      <c r="H264" s="65">
        <f ca="1">IF(_xlfn.NUMBERVALUE(H262)&gt;0,'质量分析(总分) '!$D$157,"")</f>
        <v>81.8686131386861</v>
      </c>
      <c r="I264" s="65">
        <f ca="1">IF(_xlfn.NUMBERVALUE(I262)&gt;0,'质量分析(总分) '!$D$180,"")</f>
        <v>83.3676470588235</v>
      </c>
      <c r="J264" s="65" t="str">
        <f ca="1">IF(_xlfn.NUMBERVALUE(J262)&gt;0,'质量分析(总分) '!$D$208,"")</f>
        <v/>
      </c>
      <c r="K264" s="65" t="str">
        <f ca="1">IF(_xlfn.NUMBERVALUE(K262)&gt;0,'质量分析(总分) '!$D$194,"")</f>
        <v/>
      </c>
      <c r="L264" s="65" t="str">
        <f ca="1">IF(_xlfn.NUMBERVALUE(L262)&gt;0,'质量分析(总分) '!$D$222,"")</f>
        <v/>
      </c>
      <c r="M264" s="65">
        <f ca="1">IF(_xlfn.NUMBERVALUE(G262)&gt;0,'质量分析(总分) '!$D$23,'质量分析(总分) '!$D$28)</f>
        <v>535.869285714286</v>
      </c>
    </row>
    <row r="266" customHeight="1" spans="1:13">
      <c r="A266" s="58" t="s">
        <v>15</v>
      </c>
      <c r="B266" s="59" t="s">
        <v>1</v>
      </c>
      <c r="C266" s="59" t="s">
        <v>2</v>
      </c>
      <c r="D266" s="60" t="s">
        <v>3</v>
      </c>
      <c r="E266" s="60" t="s">
        <v>4</v>
      </c>
      <c r="F266" s="60" t="s">
        <v>5</v>
      </c>
      <c r="G266" s="60" t="s">
        <v>6</v>
      </c>
      <c r="H266" s="60" t="s">
        <v>7</v>
      </c>
      <c r="I266" s="60" t="s">
        <v>8</v>
      </c>
      <c r="J266" s="60" t="s">
        <v>9</v>
      </c>
      <c r="K266" s="60" t="s">
        <v>10</v>
      </c>
      <c r="L266" s="61" t="s">
        <v>11</v>
      </c>
      <c r="M266" s="61" t="s">
        <v>12</v>
      </c>
    </row>
    <row r="267" customHeight="1" spans="1:13">
      <c r="A267" s="62"/>
      <c r="B267" s="63">
        <f ca="1">INDIRECT("'按班级打印'!G"&amp;ROUNDDOWN((ROW()-1)/5,0)+2)</f>
        <v>2</v>
      </c>
      <c r="C267" s="63" t="str">
        <f ca="1">INDIRECT("'按班级打印'!A"&amp;ROUNDDOWN((ROW()-1)/5,0)+2)</f>
        <v>陆之南</v>
      </c>
      <c r="D267" s="63">
        <f ca="1">INDIRECT("'按班级打印'!M"&amp;ROUNDDOWN((ROW()-1)/5,0)+2)</f>
        <v>112.5</v>
      </c>
      <c r="E267" s="63">
        <f ca="1">INDIRECT("'按班级打印'!o"&amp;ROUNDDOWN((ROW()-1)/5,0)+2)</f>
        <v>103</v>
      </c>
      <c r="F267" s="63">
        <f ca="1">INDIRECT("'按班级打印'!q"&amp;ROUNDDOWN((ROW()-1)/5,0)+2)</f>
        <v>110</v>
      </c>
      <c r="G267" s="63">
        <f ca="1">IF(INDIRECT("'按班级打印'!s"&amp;ROUNDDOWN((ROW()-1)/5,0)+2)&gt;0,INDIRECT("'按班级打印'!s"&amp;ROUNDDOWN((ROW()-1)/5,0)+2),"")</f>
        <v>82.5</v>
      </c>
      <c r="H267" s="63">
        <f ca="1">IF(INDIRECT("'按班级打印'!w"&amp;ROUNDDOWN((ROW()-1)/5,0)+2)&gt;0,INDIRECT("'按班级打印'!w"&amp;ROUNDDOWN((ROW()-1)/5,0)+2),"")</f>
        <v>77.5</v>
      </c>
      <c r="I267" s="63">
        <f ca="1">IF(INDIRECT("'按班级打印'!z"&amp;ROUNDDOWN((ROW()-1)/5,0)+2)&gt;0,INDIRECT("'按班级打印'!z"&amp;ROUNDDOWN((ROW()-1)/5,0)+2),"")</f>
        <v>70.5</v>
      </c>
      <c r="J267" s="63" t="str">
        <f ca="1">IF(INDIRECT("'按班级打印'!ac"&amp;ROUNDDOWN((ROW()-1)/5,0)+2)&gt;0,INDIRECT("'按班级打印'!ac"&amp;ROUNDDOWN((ROW()-1)/5,0)+2),"")</f>
        <v/>
      </c>
      <c r="K267" s="63" t="str">
        <f ca="1">IF(INDIRECT("'按班级打印'!u"&amp;ROUNDDOWN((ROW()-1)/5,0)+2)&gt;0,INDIRECT("'按班级打印'!u"&amp;ROUNDDOWN((ROW()-1)/5,0)+2),"")</f>
        <v/>
      </c>
      <c r="L267" s="63" t="str">
        <f ca="1">IF(INDIRECT("'按班级打印'!af"&amp;ROUNDDOWN((ROW()-1)/5,0)+2)&gt;0,INDIRECT("'按班级打印'!af"&amp;ROUNDDOWN((ROW()-1)/5,0)+2),"")</f>
        <v/>
      </c>
      <c r="M267" s="63">
        <f ca="1">INDIRECT("'按班级打印'!H"&amp;ROUNDDOWN((ROW()-1)/5,0)+2)</f>
        <v>556</v>
      </c>
    </row>
    <row r="268" customHeight="1" spans="1:13">
      <c r="A268" s="64"/>
      <c r="B268" s="64"/>
      <c r="C268" s="63" t="s">
        <v>13</v>
      </c>
      <c r="D268" s="63">
        <f ca="1">INDIRECT("'按班级打印'!M"&amp;ROUNDDOWN((ROW()-1)/5,0)+2)</f>
        <v>112.5</v>
      </c>
      <c r="E268" s="63">
        <f ca="1">INDIRECT("'按班级打印'!o"&amp;ROUNDDOWN((ROW()-1)/5,0)+2)</f>
        <v>103</v>
      </c>
      <c r="F268" s="63">
        <f ca="1">INDIRECT("'按班级打印'!q"&amp;ROUNDDOWN((ROW()-1)/5,0)+2)</f>
        <v>110</v>
      </c>
      <c r="G268" s="63">
        <f ca="1">IF(INDIRECT("'按班级打印'!s"&amp;ROUNDDOWN((ROW()-1)/5,0)+2)&gt;0,INDIRECT("'按班级打印'!s"&amp;ROUNDDOWN((ROW()-1)/5,0)+2),"")</f>
        <v>82.5</v>
      </c>
      <c r="H268" s="63">
        <f ca="1">IF(INDIRECT("'按班级打印'!x"&amp;ROUNDDOWN((ROW()-1)/5,0)+2)&gt;0,INDIRECT("'按班级打印'!x"&amp;ROUNDDOWN((ROW()-1)/5,0)+2),"")</f>
        <v>92</v>
      </c>
      <c r="I268" s="63">
        <f ca="1">IF(INDIRECT("'按班级打印'!aa"&amp;ROUNDDOWN((ROW()-1)/5,0)+2)&gt;0,INDIRECT("'按班级打印'!aa"&amp;ROUNDDOWN((ROW()-1)/5,0)+2),"")</f>
        <v>80</v>
      </c>
      <c r="J268" s="63" t="str">
        <f ca="1">IF(INDIRECT("'按班级打印'!ad"&amp;ROUNDDOWN((ROW()-1)/5,0)+2)&gt;0,INDIRECT("'按班级打印'!ad"&amp;ROUNDDOWN((ROW()-1)/5,0)+2),"")</f>
        <v/>
      </c>
      <c r="K268" s="63" t="str">
        <f ca="1">IF(INDIRECT("'按班级打印'!u"&amp;ROUNDDOWN((ROW()-1)/5,0)+2)&gt;0,INDIRECT("'按班级打印'!u"&amp;ROUNDDOWN((ROW()-1)/5,0)+2),"")</f>
        <v/>
      </c>
      <c r="L268" s="63" t="str">
        <f ca="1">IF(INDIRECT("'按班级打印'!ag"&amp;ROUNDDOWN((ROW()-1)/5,0)+2)&gt;0,INDIRECT("'按班级打印'!ag"&amp;ROUNDDOWN((ROW()-1)/5,0)+2),"")</f>
        <v/>
      </c>
      <c r="M268" s="63">
        <f ca="1">INDIRECT("'按班级打印'!I"&amp;ROUNDDOWN((ROW()-1)/5,0)+2)</f>
        <v>580</v>
      </c>
    </row>
    <row r="269" customHeight="1" spans="1:13">
      <c r="A269" s="63" t="str">
        <f ca="1">INDIRECT("'按班级打印'!E"&amp;ROUNDDOWN((ROW()-1)/5,0)+2)</f>
        <v>物理类</v>
      </c>
      <c r="B269" s="14"/>
      <c r="C269" s="63" t="s">
        <v>14</v>
      </c>
      <c r="D269" s="65">
        <f>'质量分析(总分) '!$D$55</f>
        <v>105.000612745098</v>
      </c>
      <c r="E269" s="65">
        <f>'质量分析(总分) '!$D$82</f>
        <v>91.5242034313726</v>
      </c>
      <c r="F269" s="65">
        <f>'质量分析(总分) '!$D$109</f>
        <v>108.863970588235</v>
      </c>
      <c r="G269" s="65">
        <f ca="1">IF(_xlfn.NUMBERVALUE(G267)&gt;0,'质量分析(总分) '!$D$133,"")</f>
        <v>62.6521428571429</v>
      </c>
      <c r="H269" s="65">
        <f ca="1">IF(_xlfn.NUMBERVALUE(H267)&gt;0,'质量分析(总分) '!$D$157,"")</f>
        <v>81.8686131386861</v>
      </c>
      <c r="I269" s="65">
        <f ca="1">IF(_xlfn.NUMBERVALUE(I267)&gt;0,'质量分析(总分) '!$D$180,"")</f>
        <v>83.3676470588235</v>
      </c>
      <c r="J269" s="65" t="str">
        <f ca="1">IF(_xlfn.NUMBERVALUE(J267)&gt;0,'质量分析(总分) '!$D$208,"")</f>
        <v/>
      </c>
      <c r="K269" s="65" t="str">
        <f ca="1">IF(_xlfn.NUMBERVALUE(K267)&gt;0,'质量分析(总分) '!$D$194,"")</f>
        <v/>
      </c>
      <c r="L269" s="65" t="str">
        <f ca="1">IF(_xlfn.NUMBERVALUE(L267)&gt;0,'质量分析(总分) '!$D$222,"")</f>
        <v/>
      </c>
      <c r="M269" s="65">
        <f ca="1">IF(_xlfn.NUMBERVALUE(G267)&gt;0,'质量分析(总分) '!$D$23,'质量分析(总分) '!$D$28)</f>
        <v>535.869285714286</v>
      </c>
    </row>
    <row r="271" customHeight="1" spans="1:13">
      <c r="A271" s="58" t="s">
        <v>15</v>
      </c>
      <c r="B271" s="59" t="s">
        <v>1</v>
      </c>
      <c r="C271" s="59" t="s">
        <v>2</v>
      </c>
      <c r="D271" s="60" t="s">
        <v>3</v>
      </c>
      <c r="E271" s="60" t="s">
        <v>4</v>
      </c>
      <c r="F271" s="60" t="s">
        <v>5</v>
      </c>
      <c r="G271" s="60" t="s">
        <v>6</v>
      </c>
      <c r="H271" s="60" t="s">
        <v>7</v>
      </c>
      <c r="I271" s="60" t="s">
        <v>8</v>
      </c>
      <c r="J271" s="60" t="s">
        <v>9</v>
      </c>
      <c r="K271" s="60" t="s">
        <v>10</v>
      </c>
      <c r="L271" s="61" t="s">
        <v>11</v>
      </c>
      <c r="M271" s="61" t="s">
        <v>12</v>
      </c>
    </row>
    <row r="272" customHeight="1" spans="1:13">
      <c r="A272" s="62"/>
      <c r="B272" s="63">
        <f ca="1">INDIRECT("'按班级打印'!G"&amp;ROUNDDOWN((ROW()-1)/5,0)+2)</f>
        <v>2</v>
      </c>
      <c r="C272" s="63" t="str">
        <f ca="1">INDIRECT("'按班级打印'!A"&amp;ROUNDDOWN((ROW()-1)/5,0)+2)</f>
        <v>缪翊坤</v>
      </c>
      <c r="D272" s="63">
        <f ca="1">INDIRECT("'按班级打印'!M"&amp;ROUNDDOWN((ROW()-1)/5,0)+2)</f>
        <v>83.5</v>
      </c>
      <c r="E272" s="63">
        <f ca="1">INDIRECT("'按班级打印'!o"&amp;ROUNDDOWN((ROW()-1)/5,0)+2)</f>
        <v>93.5</v>
      </c>
      <c r="F272" s="63">
        <f ca="1">INDIRECT("'按班级打印'!q"&amp;ROUNDDOWN((ROW()-1)/5,0)+2)</f>
        <v>122</v>
      </c>
      <c r="G272" s="63">
        <f ca="1">IF(INDIRECT("'按班级打印'!s"&amp;ROUNDDOWN((ROW()-1)/5,0)+2)&gt;0,INDIRECT("'按班级打印'!s"&amp;ROUNDDOWN((ROW()-1)/5,0)+2),"")</f>
        <v>65</v>
      </c>
      <c r="H272" s="63">
        <f ca="1">IF(INDIRECT("'按班级打印'!w"&amp;ROUNDDOWN((ROW()-1)/5,0)+2)&gt;0,INDIRECT("'按班级打印'!w"&amp;ROUNDDOWN((ROW()-1)/5,0)+2),"")</f>
        <v>60.5</v>
      </c>
      <c r="I272" s="63">
        <f ca="1">IF(INDIRECT("'按班级打印'!z"&amp;ROUNDDOWN((ROW()-1)/5,0)+2)&gt;0,INDIRECT("'按班级打印'!z"&amp;ROUNDDOWN((ROW()-1)/5,0)+2),"")</f>
        <v>74.5</v>
      </c>
      <c r="J272" s="63" t="str">
        <f ca="1">IF(INDIRECT("'按班级打印'!ac"&amp;ROUNDDOWN((ROW()-1)/5,0)+2)&gt;0,INDIRECT("'按班级打印'!ac"&amp;ROUNDDOWN((ROW()-1)/5,0)+2),"")</f>
        <v/>
      </c>
      <c r="K272" s="63" t="str">
        <f ca="1">IF(INDIRECT("'按班级打印'!u"&amp;ROUNDDOWN((ROW()-1)/5,0)+2)&gt;0,INDIRECT("'按班级打印'!u"&amp;ROUNDDOWN((ROW()-1)/5,0)+2),"")</f>
        <v/>
      </c>
      <c r="L272" s="63" t="str">
        <f ca="1">IF(INDIRECT("'按班级打印'!af"&amp;ROUNDDOWN((ROW()-1)/5,0)+2)&gt;0,INDIRECT("'按班级打印'!af"&amp;ROUNDDOWN((ROW()-1)/5,0)+2),"")</f>
        <v/>
      </c>
      <c r="M272" s="63">
        <f ca="1">INDIRECT("'按班级打印'!H"&amp;ROUNDDOWN((ROW()-1)/5,0)+2)</f>
        <v>499</v>
      </c>
    </row>
    <row r="273" customHeight="1" spans="1:13">
      <c r="A273" s="64"/>
      <c r="B273" s="64"/>
      <c r="C273" s="63" t="s">
        <v>13</v>
      </c>
      <c r="D273" s="63">
        <f ca="1">INDIRECT("'按班级打印'!M"&amp;ROUNDDOWN((ROW()-1)/5,0)+2)</f>
        <v>83.5</v>
      </c>
      <c r="E273" s="63">
        <f ca="1">INDIRECT("'按班级打印'!o"&amp;ROUNDDOWN((ROW()-1)/5,0)+2)</f>
        <v>93.5</v>
      </c>
      <c r="F273" s="63">
        <f ca="1">INDIRECT("'按班级打印'!q"&amp;ROUNDDOWN((ROW()-1)/5,0)+2)</f>
        <v>122</v>
      </c>
      <c r="G273" s="63">
        <f ca="1">IF(INDIRECT("'按班级打印'!s"&amp;ROUNDDOWN((ROW()-1)/5,0)+2)&gt;0,INDIRECT("'按班级打印'!s"&amp;ROUNDDOWN((ROW()-1)/5,0)+2),"")</f>
        <v>65</v>
      </c>
      <c r="H273" s="63">
        <f ca="1">IF(INDIRECT("'按班级打印'!x"&amp;ROUNDDOWN((ROW()-1)/5,0)+2)&gt;0,INDIRECT("'按班级打印'!x"&amp;ROUNDDOWN((ROW()-1)/5,0)+2),"")</f>
        <v>84</v>
      </c>
      <c r="I273" s="63">
        <f ca="1">IF(INDIRECT("'按班级打印'!aa"&amp;ROUNDDOWN((ROW()-1)/5,0)+2)&gt;0,INDIRECT("'按班级打印'!aa"&amp;ROUNDDOWN((ROW()-1)/5,0)+2),"")</f>
        <v>83</v>
      </c>
      <c r="J273" s="63" t="str">
        <f ca="1">IF(INDIRECT("'按班级打印'!ad"&amp;ROUNDDOWN((ROW()-1)/5,0)+2)&gt;0,INDIRECT("'按班级打印'!ad"&amp;ROUNDDOWN((ROW()-1)/5,0)+2),"")</f>
        <v/>
      </c>
      <c r="K273" s="63" t="str">
        <f ca="1">IF(INDIRECT("'按班级打印'!u"&amp;ROUNDDOWN((ROW()-1)/5,0)+2)&gt;0,INDIRECT("'按班级打印'!u"&amp;ROUNDDOWN((ROW()-1)/5,0)+2),"")</f>
        <v/>
      </c>
      <c r="L273" s="63" t="str">
        <f ca="1">IF(INDIRECT("'按班级打印'!ag"&amp;ROUNDDOWN((ROW()-1)/5,0)+2)&gt;0,INDIRECT("'按班级打印'!ag"&amp;ROUNDDOWN((ROW()-1)/5,0)+2),"")</f>
        <v/>
      </c>
      <c r="M273" s="63">
        <f ca="1">INDIRECT("'按班级打印'!I"&amp;ROUNDDOWN((ROW()-1)/5,0)+2)</f>
        <v>531</v>
      </c>
    </row>
    <row r="274" customHeight="1" spans="1:13">
      <c r="A274" s="63" t="str">
        <f ca="1">INDIRECT("'按班级打印'!E"&amp;ROUNDDOWN((ROW()-1)/5,0)+2)</f>
        <v>物理类</v>
      </c>
      <c r="B274" s="14"/>
      <c r="C274" s="63" t="s">
        <v>14</v>
      </c>
      <c r="D274" s="65">
        <f>'质量分析(总分) '!$D$55</f>
        <v>105.000612745098</v>
      </c>
      <c r="E274" s="65">
        <f>'质量分析(总分) '!$D$82</f>
        <v>91.5242034313726</v>
      </c>
      <c r="F274" s="65">
        <f>'质量分析(总分) '!$D$109</f>
        <v>108.863970588235</v>
      </c>
      <c r="G274" s="65">
        <f ca="1">IF(_xlfn.NUMBERVALUE(G272)&gt;0,'质量分析(总分) '!$D$133,"")</f>
        <v>62.6521428571429</v>
      </c>
      <c r="H274" s="65">
        <f ca="1">IF(_xlfn.NUMBERVALUE(H272)&gt;0,'质量分析(总分) '!$D$157,"")</f>
        <v>81.8686131386861</v>
      </c>
      <c r="I274" s="65">
        <f ca="1">IF(_xlfn.NUMBERVALUE(I272)&gt;0,'质量分析(总分) '!$D$180,"")</f>
        <v>83.3676470588235</v>
      </c>
      <c r="J274" s="65" t="str">
        <f ca="1">IF(_xlfn.NUMBERVALUE(J272)&gt;0,'质量分析(总分) '!$D$208,"")</f>
        <v/>
      </c>
      <c r="K274" s="65" t="str">
        <f ca="1">IF(_xlfn.NUMBERVALUE(K272)&gt;0,'质量分析(总分) '!$D$194,"")</f>
        <v/>
      </c>
      <c r="L274" s="65" t="str">
        <f ca="1">IF(_xlfn.NUMBERVALUE(L272)&gt;0,'质量分析(总分) '!$D$222,"")</f>
        <v/>
      </c>
      <c r="M274" s="65">
        <f ca="1">IF(_xlfn.NUMBERVALUE(G272)&gt;0,'质量分析(总分) '!$D$23,'质量分析(总分) '!$D$28)</f>
        <v>535.869285714286</v>
      </c>
    </row>
    <row r="276" customHeight="1" spans="1:13">
      <c r="A276" s="58" t="s">
        <v>15</v>
      </c>
      <c r="B276" s="59" t="s">
        <v>1</v>
      </c>
      <c r="C276" s="59" t="s">
        <v>2</v>
      </c>
      <c r="D276" s="60" t="s">
        <v>3</v>
      </c>
      <c r="E276" s="60" t="s">
        <v>4</v>
      </c>
      <c r="F276" s="60" t="s">
        <v>5</v>
      </c>
      <c r="G276" s="60" t="s">
        <v>6</v>
      </c>
      <c r="H276" s="60" t="s">
        <v>7</v>
      </c>
      <c r="I276" s="60" t="s">
        <v>8</v>
      </c>
      <c r="J276" s="60" t="s">
        <v>9</v>
      </c>
      <c r="K276" s="60" t="s">
        <v>10</v>
      </c>
      <c r="L276" s="61" t="s">
        <v>11</v>
      </c>
      <c r="M276" s="61" t="s">
        <v>12</v>
      </c>
    </row>
    <row r="277" customHeight="1" spans="1:13">
      <c r="A277" s="62"/>
      <c r="B277" s="63">
        <f ca="1">INDIRECT("'按班级打印'!G"&amp;ROUNDDOWN((ROW()-1)/5,0)+2)</f>
        <v>2</v>
      </c>
      <c r="C277" s="63" t="str">
        <f ca="1">INDIRECT("'按班级打印'!A"&amp;ROUNDDOWN((ROW()-1)/5,0)+2)</f>
        <v>吴秋霞</v>
      </c>
      <c r="D277" s="63">
        <f ca="1">INDIRECT("'按班级打印'!M"&amp;ROUNDDOWN((ROW()-1)/5,0)+2)</f>
        <v>104.5</v>
      </c>
      <c r="E277" s="63">
        <f ca="1">INDIRECT("'按班级打印'!o"&amp;ROUNDDOWN((ROW()-1)/5,0)+2)</f>
        <v>86.5</v>
      </c>
      <c r="F277" s="63">
        <f ca="1">INDIRECT("'按班级打印'!q"&amp;ROUNDDOWN((ROW()-1)/5,0)+2)</f>
        <v>117.5</v>
      </c>
      <c r="G277" s="63">
        <f ca="1">IF(INDIRECT("'按班级打印'!s"&amp;ROUNDDOWN((ROW()-1)/5,0)+2)&gt;0,INDIRECT("'按班级打印'!s"&amp;ROUNDDOWN((ROW()-1)/5,0)+2),"")</f>
        <v>50</v>
      </c>
      <c r="H277" s="63">
        <f ca="1">IF(INDIRECT("'按班级打印'!w"&amp;ROUNDDOWN((ROW()-1)/5,0)+2)&gt;0,INDIRECT("'按班级打印'!w"&amp;ROUNDDOWN((ROW()-1)/5,0)+2),"")</f>
        <v>61.5</v>
      </c>
      <c r="I277" s="63">
        <f ca="1">IF(INDIRECT("'按班级打印'!z"&amp;ROUNDDOWN((ROW()-1)/5,0)+2)&gt;0,INDIRECT("'按班级打印'!z"&amp;ROUNDDOWN((ROW()-1)/5,0)+2),"")</f>
        <v>77</v>
      </c>
      <c r="J277" s="63" t="str">
        <f ca="1">IF(INDIRECT("'按班级打印'!ac"&amp;ROUNDDOWN((ROW()-1)/5,0)+2)&gt;0,INDIRECT("'按班级打印'!ac"&amp;ROUNDDOWN((ROW()-1)/5,0)+2),"")</f>
        <v/>
      </c>
      <c r="K277" s="63" t="str">
        <f ca="1">IF(INDIRECT("'按班级打印'!u"&amp;ROUNDDOWN((ROW()-1)/5,0)+2)&gt;0,INDIRECT("'按班级打印'!u"&amp;ROUNDDOWN((ROW()-1)/5,0)+2),"")</f>
        <v/>
      </c>
      <c r="L277" s="63" t="str">
        <f ca="1">IF(INDIRECT("'按班级打印'!af"&amp;ROUNDDOWN((ROW()-1)/5,0)+2)&gt;0,INDIRECT("'按班级打印'!af"&amp;ROUNDDOWN((ROW()-1)/5,0)+2),"")</f>
        <v/>
      </c>
      <c r="M277" s="63">
        <f ca="1">INDIRECT("'按班级打印'!H"&amp;ROUNDDOWN((ROW()-1)/5,0)+2)</f>
        <v>497</v>
      </c>
    </row>
    <row r="278" customHeight="1" spans="1:13">
      <c r="A278" s="64"/>
      <c r="B278" s="64"/>
      <c r="C278" s="63" t="s">
        <v>13</v>
      </c>
      <c r="D278" s="63">
        <f ca="1">INDIRECT("'按班级打印'!M"&amp;ROUNDDOWN((ROW()-1)/5,0)+2)</f>
        <v>104.5</v>
      </c>
      <c r="E278" s="63">
        <f ca="1">INDIRECT("'按班级打印'!o"&amp;ROUNDDOWN((ROW()-1)/5,0)+2)</f>
        <v>86.5</v>
      </c>
      <c r="F278" s="63">
        <f ca="1">INDIRECT("'按班级打印'!q"&amp;ROUNDDOWN((ROW()-1)/5,0)+2)</f>
        <v>117.5</v>
      </c>
      <c r="G278" s="63">
        <f ca="1">IF(INDIRECT("'按班级打印'!s"&amp;ROUNDDOWN((ROW()-1)/5,0)+2)&gt;0,INDIRECT("'按班级打印'!s"&amp;ROUNDDOWN((ROW()-1)/5,0)+2),"")</f>
        <v>50</v>
      </c>
      <c r="H278" s="63">
        <f ca="1">IF(INDIRECT("'按班级打印'!x"&amp;ROUNDDOWN((ROW()-1)/5,0)+2)&gt;0,INDIRECT("'按班级打印'!x"&amp;ROUNDDOWN((ROW()-1)/5,0)+2),"")</f>
        <v>85</v>
      </c>
      <c r="I278" s="63">
        <f ca="1">IF(INDIRECT("'按班级打印'!aa"&amp;ROUNDDOWN((ROW()-1)/5,0)+2)&gt;0,INDIRECT("'按班级打印'!aa"&amp;ROUNDDOWN((ROW()-1)/5,0)+2),"")</f>
        <v>86</v>
      </c>
      <c r="J278" s="63" t="str">
        <f ca="1">IF(INDIRECT("'按班级打印'!ad"&amp;ROUNDDOWN((ROW()-1)/5,0)+2)&gt;0,INDIRECT("'按班级打印'!ad"&amp;ROUNDDOWN((ROW()-1)/5,0)+2),"")</f>
        <v/>
      </c>
      <c r="K278" s="63" t="str">
        <f ca="1">IF(INDIRECT("'按班级打印'!u"&amp;ROUNDDOWN((ROW()-1)/5,0)+2)&gt;0,INDIRECT("'按班级打印'!u"&amp;ROUNDDOWN((ROW()-1)/5,0)+2),"")</f>
        <v/>
      </c>
      <c r="L278" s="63" t="str">
        <f ca="1">IF(INDIRECT("'按班级打印'!ag"&amp;ROUNDDOWN((ROW()-1)/5,0)+2)&gt;0,INDIRECT("'按班级打印'!ag"&amp;ROUNDDOWN((ROW()-1)/5,0)+2),"")</f>
        <v/>
      </c>
      <c r="M278" s="63">
        <f ca="1">INDIRECT("'按班级打印'!I"&amp;ROUNDDOWN((ROW()-1)/5,0)+2)</f>
        <v>529.5</v>
      </c>
    </row>
    <row r="279" customHeight="1" spans="1:13">
      <c r="A279" s="63" t="str">
        <f ca="1">INDIRECT("'按班级打印'!E"&amp;ROUNDDOWN((ROW()-1)/5,0)+2)</f>
        <v>物理类</v>
      </c>
      <c r="B279" s="14"/>
      <c r="C279" s="63" t="s">
        <v>14</v>
      </c>
      <c r="D279" s="65">
        <f>'质量分析(总分) '!$D$55</f>
        <v>105.000612745098</v>
      </c>
      <c r="E279" s="65">
        <f>'质量分析(总分) '!$D$82</f>
        <v>91.5242034313726</v>
      </c>
      <c r="F279" s="65">
        <f>'质量分析(总分) '!$D$109</f>
        <v>108.863970588235</v>
      </c>
      <c r="G279" s="65">
        <f ca="1">IF(_xlfn.NUMBERVALUE(G277)&gt;0,'质量分析(总分) '!$D$133,"")</f>
        <v>62.6521428571429</v>
      </c>
      <c r="H279" s="65">
        <f ca="1">IF(_xlfn.NUMBERVALUE(H277)&gt;0,'质量分析(总分) '!$D$157,"")</f>
        <v>81.8686131386861</v>
      </c>
      <c r="I279" s="65">
        <f ca="1">IF(_xlfn.NUMBERVALUE(I277)&gt;0,'质量分析(总分) '!$D$180,"")</f>
        <v>83.3676470588235</v>
      </c>
      <c r="J279" s="65" t="str">
        <f ca="1">IF(_xlfn.NUMBERVALUE(J277)&gt;0,'质量分析(总分) '!$D$208,"")</f>
        <v/>
      </c>
      <c r="K279" s="65" t="str">
        <f ca="1">IF(_xlfn.NUMBERVALUE(K277)&gt;0,'质量分析(总分) '!$D$194,"")</f>
        <v/>
      </c>
      <c r="L279" s="65" t="str">
        <f ca="1">IF(_xlfn.NUMBERVALUE(L277)&gt;0,'质量分析(总分) '!$D$222,"")</f>
        <v/>
      </c>
      <c r="M279" s="65">
        <f ca="1">IF(_xlfn.NUMBERVALUE(G277)&gt;0,'质量分析(总分) '!$D$23,'质量分析(总分) '!$D$28)</f>
        <v>535.869285714286</v>
      </c>
    </row>
    <row r="281" customHeight="1" spans="1:13">
      <c r="A281" s="58" t="s">
        <v>15</v>
      </c>
      <c r="B281" s="59" t="s">
        <v>1</v>
      </c>
      <c r="C281" s="59" t="s">
        <v>2</v>
      </c>
      <c r="D281" s="60" t="s">
        <v>3</v>
      </c>
      <c r="E281" s="60" t="s">
        <v>4</v>
      </c>
      <c r="F281" s="60" t="s">
        <v>5</v>
      </c>
      <c r="G281" s="60" t="s">
        <v>6</v>
      </c>
      <c r="H281" s="60" t="s">
        <v>7</v>
      </c>
      <c r="I281" s="60" t="s">
        <v>8</v>
      </c>
      <c r="J281" s="60" t="s">
        <v>9</v>
      </c>
      <c r="K281" s="60" t="s">
        <v>10</v>
      </c>
      <c r="L281" s="61" t="s">
        <v>11</v>
      </c>
      <c r="M281" s="61" t="s">
        <v>12</v>
      </c>
    </row>
    <row r="282" customHeight="1" spans="1:13">
      <c r="A282" s="62"/>
      <c r="B282" s="63">
        <f ca="1">INDIRECT("'按班级打印'!G"&amp;ROUNDDOWN((ROW()-1)/5,0)+2)</f>
        <v>2</v>
      </c>
      <c r="C282" s="63" t="str">
        <f ca="1">INDIRECT("'按班级打印'!A"&amp;ROUNDDOWN((ROW()-1)/5,0)+2)</f>
        <v>范权庆</v>
      </c>
      <c r="D282" s="63">
        <f ca="1">INDIRECT("'按班级打印'!M"&amp;ROUNDDOWN((ROW()-1)/5,0)+2)</f>
        <v>87.5</v>
      </c>
      <c r="E282" s="63">
        <f ca="1">INDIRECT("'按班级打印'!o"&amp;ROUNDDOWN((ROW()-1)/5,0)+2)</f>
        <v>82</v>
      </c>
      <c r="F282" s="63">
        <f ca="1">INDIRECT("'按班级打印'!q"&amp;ROUNDDOWN((ROW()-1)/5,0)+2)</f>
        <v>117.5</v>
      </c>
      <c r="G282" s="63">
        <f ca="1">IF(INDIRECT("'按班级打印'!s"&amp;ROUNDDOWN((ROW()-1)/5,0)+2)&gt;0,INDIRECT("'按班级打印'!s"&amp;ROUNDDOWN((ROW()-1)/5,0)+2),"")</f>
        <v>42</v>
      </c>
      <c r="H282" s="63">
        <f ca="1">IF(INDIRECT("'按班级打印'!w"&amp;ROUNDDOWN((ROW()-1)/5,0)+2)&gt;0,INDIRECT("'按班级打印'!w"&amp;ROUNDDOWN((ROW()-1)/5,0)+2),"")</f>
        <v>39.5</v>
      </c>
      <c r="I282" s="63">
        <f ca="1">IF(INDIRECT("'按班级打印'!z"&amp;ROUNDDOWN((ROW()-1)/5,0)+2)&gt;0,INDIRECT("'按班级打印'!z"&amp;ROUNDDOWN((ROW()-1)/5,0)+2),"")</f>
        <v>63</v>
      </c>
      <c r="J282" s="63" t="str">
        <f ca="1">IF(INDIRECT("'按班级打印'!ac"&amp;ROUNDDOWN((ROW()-1)/5,0)+2)&gt;0,INDIRECT("'按班级打印'!ac"&amp;ROUNDDOWN((ROW()-1)/5,0)+2),"")</f>
        <v/>
      </c>
      <c r="K282" s="63" t="str">
        <f ca="1">IF(INDIRECT("'按班级打印'!u"&amp;ROUNDDOWN((ROW()-1)/5,0)+2)&gt;0,INDIRECT("'按班级打印'!u"&amp;ROUNDDOWN((ROW()-1)/5,0)+2),"")</f>
        <v/>
      </c>
      <c r="L282" s="63" t="str">
        <f ca="1">IF(INDIRECT("'按班级打印'!af"&amp;ROUNDDOWN((ROW()-1)/5,0)+2)&gt;0,INDIRECT("'按班级打印'!af"&amp;ROUNDDOWN((ROW()-1)/5,0)+2),"")</f>
        <v/>
      </c>
      <c r="M282" s="63">
        <f ca="1">INDIRECT("'按班级打印'!H"&amp;ROUNDDOWN((ROW()-1)/5,0)+2)</f>
        <v>431.5</v>
      </c>
    </row>
    <row r="283" customHeight="1" spans="1:13">
      <c r="A283" s="64"/>
      <c r="B283" s="64"/>
      <c r="C283" s="63" t="s">
        <v>13</v>
      </c>
      <c r="D283" s="63">
        <f ca="1">INDIRECT("'按班级打印'!M"&amp;ROUNDDOWN((ROW()-1)/5,0)+2)</f>
        <v>87.5</v>
      </c>
      <c r="E283" s="63">
        <f ca="1">INDIRECT("'按班级打印'!o"&amp;ROUNDDOWN((ROW()-1)/5,0)+2)</f>
        <v>82</v>
      </c>
      <c r="F283" s="63">
        <f ca="1">INDIRECT("'按班级打印'!q"&amp;ROUNDDOWN((ROW()-1)/5,0)+2)</f>
        <v>117.5</v>
      </c>
      <c r="G283" s="63">
        <f ca="1">IF(INDIRECT("'按班级打印'!s"&amp;ROUNDDOWN((ROW()-1)/5,0)+2)&gt;0,INDIRECT("'按班级打印'!s"&amp;ROUNDDOWN((ROW()-1)/5,0)+2),"")</f>
        <v>42</v>
      </c>
      <c r="H283" s="63">
        <f ca="1">IF(INDIRECT("'按班级打印'!x"&amp;ROUNDDOWN((ROW()-1)/5,0)+2)&gt;0,INDIRECT("'按班级打印'!x"&amp;ROUNDDOWN((ROW()-1)/5,0)+2),"")</f>
        <v>67</v>
      </c>
      <c r="I283" s="63">
        <f ca="1">IF(INDIRECT("'按班级打印'!aa"&amp;ROUNDDOWN((ROW()-1)/5,0)+2)&gt;0,INDIRECT("'按班级打印'!aa"&amp;ROUNDDOWN((ROW()-1)/5,0)+2),"")</f>
        <v>72</v>
      </c>
      <c r="J283" s="63" t="str">
        <f ca="1">IF(INDIRECT("'按班级打印'!ad"&amp;ROUNDDOWN((ROW()-1)/5,0)+2)&gt;0,INDIRECT("'按班级打印'!ad"&amp;ROUNDDOWN((ROW()-1)/5,0)+2),"")</f>
        <v/>
      </c>
      <c r="K283" s="63" t="str">
        <f ca="1">IF(INDIRECT("'按班级打印'!u"&amp;ROUNDDOWN((ROW()-1)/5,0)+2)&gt;0,INDIRECT("'按班级打印'!u"&amp;ROUNDDOWN((ROW()-1)/5,0)+2),"")</f>
        <v/>
      </c>
      <c r="L283" s="63" t="str">
        <f ca="1">IF(INDIRECT("'按班级打印'!ag"&amp;ROUNDDOWN((ROW()-1)/5,0)+2)&gt;0,INDIRECT("'按班级打印'!ag"&amp;ROUNDDOWN((ROW()-1)/5,0)+2),"")</f>
        <v/>
      </c>
      <c r="M283" s="63">
        <f ca="1">INDIRECT("'按班级打印'!I"&amp;ROUNDDOWN((ROW()-1)/5,0)+2)</f>
        <v>468</v>
      </c>
    </row>
    <row r="284" customHeight="1" spans="1:13">
      <c r="A284" s="63" t="str">
        <f ca="1">INDIRECT("'按班级打印'!E"&amp;ROUNDDOWN((ROW()-1)/5,0)+2)</f>
        <v>物理类</v>
      </c>
      <c r="B284" s="14"/>
      <c r="C284" s="63" t="s">
        <v>14</v>
      </c>
      <c r="D284" s="65">
        <f>'质量分析(总分) '!$D$55</f>
        <v>105.000612745098</v>
      </c>
      <c r="E284" s="65">
        <f>'质量分析(总分) '!$D$82</f>
        <v>91.5242034313726</v>
      </c>
      <c r="F284" s="65">
        <f>'质量分析(总分) '!$D$109</f>
        <v>108.863970588235</v>
      </c>
      <c r="G284" s="65">
        <f ca="1">IF(_xlfn.NUMBERVALUE(G282)&gt;0,'质量分析(总分) '!$D$133,"")</f>
        <v>62.6521428571429</v>
      </c>
      <c r="H284" s="65">
        <f ca="1">IF(_xlfn.NUMBERVALUE(H282)&gt;0,'质量分析(总分) '!$D$157,"")</f>
        <v>81.8686131386861</v>
      </c>
      <c r="I284" s="65">
        <f ca="1">IF(_xlfn.NUMBERVALUE(I282)&gt;0,'质量分析(总分) '!$D$180,"")</f>
        <v>83.3676470588235</v>
      </c>
      <c r="J284" s="65" t="str">
        <f ca="1">IF(_xlfn.NUMBERVALUE(J282)&gt;0,'质量分析(总分) '!$D$208,"")</f>
        <v/>
      </c>
      <c r="K284" s="65" t="str">
        <f ca="1">IF(_xlfn.NUMBERVALUE(K282)&gt;0,'质量分析(总分) '!$D$194,"")</f>
        <v/>
      </c>
      <c r="L284" s="65" t="str">
        <f ca="1">IF(_xlfn.NUMBERVALUE(L282)&gt;0,'质量分析(总分) '!$D$222,"")</f>
        <v/>
      </c>
      <c r="M284" s="65">
        <f ca="1">IF(_xlfn.NUMBERVALUE(G282)&gt;0,'质量分析(总分) '!$D$23,'质量分析(总分) '!$D$28)</f>
        <v>535.869285714286</v>
      </c>
    </row>
    <row r="286" customHeight="1" spans="1:13">
      <c r="A286" s="58" t="s">
        <v>15</v>
      </c>
      <c r="B286" s="59" t="s">
        <v>1</v>
      </c>
      <c r="C286" s="59" t="s">
        <v>2</v>
      </c>
      <c r="D286" s="60" t="s">
        <v>3</v>
      </c>
      <c r="E286" s="60" t="s">
        <v>4</v>
      </c>
      <c r="F286" s="60" t="s">
        <v>5</v>
      </c>
      <c r="G286" s="60" t="s">
        <v>6</v>
      </c>
      <c r="H286" s="60" t="s">
        <v>7</v>
      </c>
      <c r="I286" s="60" t="s">
        <v>8</v>
      </c>
      <c r="J286" s="60" t="s">
        <v>9</v>
      </c>
      <c r="K286" s="60" t="s">
        <v>10</v>
      </c>
      <c r="L286" s="61" t="s">
        <v>11</v>
      </c>
      <c r="M286" s="61" t="s">
        <v>12</v>
      </c>
    </row>
    <row r="287" customHeight="1" spans="1:13">
      <c r="A287" s="62"/>
      <c r="B287" s="63">
        <f ca="1">INDIRECT("'按班级打印'!G"&amp;ROUNDDOWN((ROW()-1)/5,0)+2)</f>
        <v>2</v>
      </c>
      <c r="C287" s="63" t="str">
        <f ca="1">INDIRECT("'按班级打印'!A"&amp;ROUNDDOWN((ROW()-1)/5,0)+2)</f>
        <v>张竣恒</v>
      </c>
      <c r="D287" s="63">
        <f ca="1">INDIRECT("'按班级打印'!M"&amp;ROUNDDOWN((ROW()-1)/5,0)+2)</f>
        <v>111</v>
      </c>
      <c r="E287" s="63">
        <f ca="1">INDIRECT("'按班级打印'!o"&amp;ROUNDDOWN((ROW()-1)/5,0)+2)</f>
        <v>107</v>
      </c>
      <c r="F287" s="63">
        <f ca="1">INDIRECT("'按班级打印'!q"&amp;ROUNDDOWN((ROW()-1)/5,0)+2)</f>
        <v>118.5</v>
      </c>
      <c r="G287" s="63">
        <f ca="1">IF(INDIRECT("'按班级打印'!s"&amp;ROUNDDOWN((ROW()-1)/5,0)+2)&gt;0,INDIRECT("'按班级打印'!s"&amp;ROUNDDOWN((ROW()-1)/5,0)+2),"")</f>
        <v>73</v>
      </c>
      <c r="H287" s="63">
        <f ca="1">IF(INDIRECT("'按班级打印'!w"&amp;ROUNDDOWN((ROW()-1)/5,0)+2)&gt;0,INDIRECT("'按班级打印'!w"&amp;ROUNDDOWN((ROW()-1)/5,0)+2),"")</f>
        <v>84</v>
      </c>
      <c r="I287" s="63">
        <f ca="1">IF(INDIRECT("'按班级打印'!z"&amp;ROUNDDOWN((ROW()-1)/5,0)+2)&gt;0,INDIRECT("'按班级打印'!z"&amp;ROUNDDOWN((ROW()-1)/5,0)+2),"")</f>
        <v>81</v>
      </c>
      <c r="J287" s="63" t="str">
        <f ca="1">IF(INDIRECT("'按班级打印'!ac"&amp;ROUNDDOWN((ROW()-1)/5,0)+2)&gt;0,INDIRECT("'按班级打印'!ac"&amp;ROUNDDOWN((ROW()-1)/5,0)+2),"")</f>
        <v/>
      </c>
      <c r="K287" s="63" t="str">
        <f ca="1">IF(INDIRECT("'按班级打印'!u"&amp;ROUNDDOWN((ROW()-1)/5,0)+2)&gt;0,INDIRECT("'按班级打印'!u"&amp;ROUNDDOWN((ROW()-1)/5,0)+2),"")</f>
        <v/>
      </c>
      <c r="L287" s="63" t="str">
        <f ca="1">IF(INDIRECT("'按班级打印'!af"&amp;ROUNDDOWN((ROW()-1)/5,0)+2)&gt;0,INDIRECT("'按班级打印'!af"&amp;ROUNDDOWN((ROW()-1)/5,0)+2),"")</f>
        <v/>
      </c>
      <c r="M287" s="63">
        <f ca="1">INDIRECT("'按班级打印'!H"&amp;ROUNDDOWN((ROW()-1)/5,0)+2)</f>
        <v>574.5</v>
      </c>
    </row>
    <row r="288" customHeight="1" spans="1:13">
      <c r="A288" s="64"/>
      <c r="B288" s="64"/>
      <c r="C288" s="63" t="s">
        <v>13</v>
      </c>
      <c r="D288" s="63">
        <f ca="1">INDIRECT("'按班级打印'!M"&amp;ROUNDDOWN((ROW()-1)/5,0)+2)</f>
        <v>111</v>
      </c>
      <c r="E288" s="63">
        <f ca="1">INDIRECT("'按班级打印'!o"&amp;ROUNDDOWN((ROW()-1)/5,0)+2)</f>
        <v>107</v>
      </c>
      <c r="F288" s="63">
        <f ca="1">INDIRECT("'按班级打印'!q"&amp;ROUNDDOWN((ROW()-1)/5,0)+2)</f>
        <v>118.5</v>
      </c>
      <c r="G288" s="63">
        <f ca="1">IF(INDIRECT("'按班级打印'!s"&amp;ROUNDDOWN((ROW()-1)/5,0)+2)&gt;0,INDIRECT("'按班级打印'!s"&amp;ROUNDDOWN((ROW()-1)/5,0)+2),"")</f>
        <v>73</v>
      </c>
      <c r="H288" s="63">
        <f ca="1">IF(INDIRECT("'按班级打印'!x"&amp;ROUNDDOWN((ROW()-1)/5,0)+2)&gt;0,INDIRECT("'按班级打印'!x"&amp;ROUNDDOWN((ROW()-1)/5,0)+2),"")</f>
        <v>95</v>
      </c>
      <c r="I288" s="63">
        <f ca="1">IF(INDIRECT("'按班级打印'!aa"&amp;ROUNDDOWN((ROW()-1)/5,0)+2)&gt;0,INDIRECT("'按班级打印'!aa"&amp;ROUNDDOWN((ROW()-1)/5,0)+2),"")</f>
        <v>89</v>
      </c>
      <c r="J288" s="63" t="str">
        <f ca="1">IF(INDIRECT("'按班级打印'!ad"&amp;ROUNDDOWN((ROW()-1)/5,0)+2)&gt;0,INDIRECT("'按班级打印'!ad"&amp;ROUNDDOWN((ROW()-1)/5,0)+2),"")</f>
        <v/>
      </c>
      <c r="K288" s="63" t="str">
        <f ca="1">IF(INDIRECT("'按班级打印'!u"&amp;ROUNDDOWN((ROW()-1)/5,0)+2)&gt;0,INDIRECT("'按班级打印'!u"&amp;ROUNDDOWN((ROW()-1)/5,0)+2),"")</f>
        <v/>
      </c>
      <c r="L288" s="63" t="str">
        <f ca="1">IF(INDIRECT("'按班级打印'!ag"&amp;ROUNDDOWN((ROW()-1)/5,0)+2)&gt;0,INDIRECT("'按班级打印'!ag"&amp;ROUNDDOWN((ROW()-1)/5,0)+2),"")</f>
        <v/>
      </c>
      <c r="M288" s="63">
        <f ca="1">INDIRECT("'按班级打印'!I"&amp;ROUNDDOWN((ROW()-1)/5,0)+2)</f>
        <v>593.5</v>
      </c>
    </row>
    <row r="289" customHeight="1" spans="1:13">
      <c r="A289" s="63" t="str">
        <f ca="1">INDIRECT("'按班级打印'!E"&amp;ROUNDDOWN((ROW()-1)/5,0)+2)</f>
        <v>物理类</v>
      </c>
      <c r="B289" s="14"/>
      <c r="C289" s="63" t="s">
        <v>14</v>
      </c>
      <c r="D289" s="65">
        <f>'质量分析(总分) '!$D$55</f>
        <v>105.000612745098</v>
      </c>
      <c r="E289" s="65">
        <f>'质量分析(总分) '!$D$82</f>
        <v>91.5242034313726</v>
      </c>
      <c r="F289" s="65">
        <f>'质量分析(总分) '!$D$109</f>
        <v>108.863970588235</v>
      </c>
      <c r="G289" s="65">
        <f ca="1">IF(_xlfn.NUMBERVALUE(G287)&gt;0,'质量分析(总分) '!$D$133,"")</f>
        <v>62.6521428571429</v>
      </c>
      <c r="H289" s="65">
        <f ca="1">IF(_xlfn.NUMBERVALUE(H287)&gt;0,'质量分析(总分) '!$D$157,"")</f>
        <v>81.8686131386861</v>
      </c>
      <c r="I289" s="65">
        <f ca="1">IF(_xlfn.NUMBERVALUE(I287)&gt;0,'质量分析(总分) '!$D$180,"")</f>
        <v>83.3676470588235</v>
      </c>
      <c r="J289" s="65" t="str">
        <f ca="1">IF(_xlfn.NUMBERVALUE(J287)&gt;0,'质量分析(总分) '!$D$208,"")</f>
        <v/>
      </c>
      <c r="K289" s="65" t="str">
        <f ca="1">IF(_xlfn.NUMBERVALUE(K287)&gt;0,'质量分析(总分) '!$D$194,"")</f>
        <v/>
      </c>
      <c r="L289" s="65" t="str">
        <f ca="1">IF(_xlfn.NUMBERVALUE(L287)&gt;0,'质量分析(总分) '!$D$222,"")</f>
        <v/>
      </c>
      <c r="M289" s="65">
        <f ca="1">IF(_xlfn.NUMBERVALUE(G287)&gt;0,'质量分析(总分) '!$D$23,'质量分析(总分) '!$D$28)</f>
        <v>535.869285714286</v>
      </c>
    </row>
    <row r="291" customHeight="1" spans="1:13">
      <c r="A291" s="58" t="s">
        <v>15</v>
      </c>
      <c r="B291" s="59" t="s">
        <v>1</v>
      </c>
      <c r="C291" s="59" t="s">
        <v>2</v>
      </c>
      <c r="D291" s="60" t="s">
        <v>3</v>
      </c>
      <c r="E291" s="60" t="s">
        <v>4</v>
      </c>
      <c r="F291" s="60" t="s">
        <v>5</v>
      </c>
      <c r="G291" s="60" t="s">
        <v>6</v>
      </c>
      <c r="H291" s="60" t="s">
        <v>7</v>
      </c>
      <c r="I291" s="60" t="s">
        <v>8</v>
      </c>
      <c r="J291" s="60" t="s">
        <v>9</v>
      </c>
      <c r="K291" s="60" t="s">
        <v>10</v>
      </c>
      <c r="L291" s="61" t="s">
        <v>11</v>
      </c>
      <c r="M291" s="61" t="s">
        <v>12</v>
      </c>
    </row>
    <row r="292" customHeight="1" spans="1:13">
      <c r="A292" s="62"/>
      <c r="B292" s="63">
        <f ca="1">INDIRECT("'按班级打印'!G"&amp;ROUNDDOWN((ROW()-1)/5,0)+2)</f>
        <v>2</v>
      </c>
      <c r="C292" s="63" t="str">
        <f ca="1">INDIRECT("'按班级打印'!A"&amp;ROUNDDOWN((ROW()-1)/5,0)+2)</f>
        <v>阮冠弘</v>
      </c>
      <c r="D292" s="63">
        <f ca="1">INDIRECT("'按班级打印'!M"&amp;ROUNDDOWN((ROW()-1)/5,0)+2)</f>
        <v>97.5</v>
      </c>
      <c r="E292" s="63">
        <f ca="1">INDIRECT("'按班级打印'!o"&amp;ROUNDDOWN((ROW()-1)/5,0)+2)</f>
        <v>107</v>
      </c>
      <c r="F292" s="63">
        <f ca="1">INDIRECT("'按班级打印'!q"&amp;ROUNDDOWN((ROW()-1)/5,0)+2)</f>
        <v>97</v>
      </c>
      <c r="G292" s="63">
        <f ca="1">IF(INDIRECT("'按班级打印'!s"&amp;ROUNDDOWN((ROW()-1)/5,0)+2)&gt;0,INDIRECT("'按班级打印'!s"&amp;ROUNDDOWN((ROW()-1)/5,0)+2),"")</f>
        <v>68.5</v>
      </c>
      <c r="H292" s="63">
        <f ca="1">IF(INDIRECT("'按班级打印'!w"&amp;ROUNDDOWN((ROW()-1)/5,0)+2)&gt;0,INDIRECT("'按班级打印'!w"&amp;ROUNDDOWN((ROW()-1)/5,0)+2),"")</f>
        <v>72.5</v>
      </c>
      <c r="I292" s="63">
        <f ca="1">IF(INDIRECT("'按班级打印'!z"&amp;ROUNDDOWN((ROW()-1)/5,0)+2)&gt;0,INDIRECT("'按班级打印'!z"&amp;ROUNDDOWN((ROW()-1)/5,0)+2),"")</f>
        <v>84</v>
      </c>
      <c r="J292" s="63" t="str">
        <f ca="1">IF(INDIRECT("'按班级打印'!ac"&amp;ROUNDDOWN((ROW()-1)/5,0)+2)&gt;0,INDIRECT("'按班级打印'!ac"&amp;ROUNDDOWN((ROW()-1)/5,0)+2),"")</f>
        <v/>
      </c>
      <c r="K292" s="63" t="str">
        <f ca="1">IF(INDIRECT("'按班级打印'!u"&amp;ROUNDDOWN((ROW()-1)/5,0)+2)&gt;0,INDIRECT("'按班级打印'!u"&amp;ROUNDDOWN((ROW()-1)/5,0)+2),"")</f>
        <v/>
      </c>
      <c r="L292" s="63" t="str">
        <f ca="1">IF(INDIRECT("'按班级打印'!af"&amp;ROUNDDOWN((ROW()-1)/5,0)+2)&gt;0,INDIRECT("'按班级打印'!af"&amp;ROUNDDOWN((ROW()-1)/5,0)+2),"")</f>
        <v/>
      </c>
      <c r="M292" s="63">
        <f ca="1">INDIRECT("'按班级打印'!H"&amp;ROUNDDOWN((ROW()-1)/5,0)+2)</f>
        <v>526.5</v>
      </c>
    </row>
    <row r="293" customHeight="1" spans="1:13">
      <c r="A293" s="64"/>
      <c r="B293" s="64"/>
      <c r="C293" s="63" t="s">
        <v>13</v>
      </c>
      <c r="D293" s="63">
        <f ca="1">INDIRECT("'按班级打印'!M"&amp;ROUNDDOWN((ROW()-1)/5,0)+2)</f>
        <v>97.5</v>
      </c>
      <c r="E293" s="63">
        <f ca="1">INDIRECT("'按班级打印'!o"&amp;ROUNDDOWN((ROW()-1)/5,0)+2)</f>
        <v>107</v>
      </c>
      <c r="F293" s="63">
        <f ca="1">INDIRECT("'按班级打印'!q"&amp;ROUNDDOWN((ROW()-1)/5,0)+2)</f>
        <v>97</v>
      </c>
      <c r="G293" s="63">
        <f ca="1">IF(INDIRECT("'按班级打印'!s"&amp;ROUNDDOWN((ROW()-1)/5,0)+2)&gt;0,INDIRECT("'按班级打印'!s"&amp;ROUNDDOWN((ROW()-1)/5,0)+2),"")</f>
        <v>68.5</v>
      </c>
      <c r="H293" s="63">
        <f ca="1">IF(INDIRECT("'按班级打印'!x"&amp;ROUNDDOWN((ROW()-1)/5,0)+2)&gt;0,INDIRECT("'按班级打印'!x"&amp;ROUNDDOWN((ROW()-1)/5,0)+2),"")</f>
        <v>90</v>
      </c>
      <c r="I293" s="63">
        <f ca="1">IF(INDIRECT("'按班级打印'!aa"&amp;ROUNDDOWN((ROW()-1)/5,0)+2)&gt;0,INDIRECT("'按班级打印'!aa"&amp;ROUNDDOWN((ROW()-1)/5,0)+2),"")</f>
        <v>91</v>
      </c>
      <c r="J293" s="63" t="str">
        <f ca="1">IF(INDIRECT("'按班级打印'!ad"&amp;ROUNDDOWN((ROW()-1)/5,0)+2)&gt;0,INDIRECT("'按班级打印'!ad"&amp;ROUNDDOWN((ROW()-1)/5,0)+2),"")</f>
        <v/>
      </c>
      <c r="K293" s="63" t="str">
        <f ca="1">IF(INDIRECT("'按班级打印'!u"&amp;ROUNDDOWN((ROW()-1)/5,0)+2)&gt;0,INDIRECT("'按班级打印'!u"&amp;ROUNDDOWN((ROW()-1)/5,0)+2),"")</f>
        <v/>
      </c>
      <c r="L293" s="63" t="str">
        <f ca="1">IF(INDIRECT("'按班级打印'!ag"&amp;ROUNDDOWN((ROW()-1)/5,0)+2)&gt;0,INDIRECT("'按班级打印'!ag"&amp;ROUNDDOWN((ROW()-1)/5,0)+2),"")</f>
        <v/>
      </c>
      <c r="M293" s="63">
        <f ca="1">INDIRECT("'按班级打印'!I"&amp;ROUNDDOWN((ROW()-1)/5,0)+2)</f>
        <v>551</v>
      </c>
    </row>
    <row r="294" customHeight="1" spans="1:13">
      <c r="A294" s="63" t="str">
        <f ca="1">INDIRECT("'按班级打印'!E"&amp;ROUNDDOWN((ROW()-1)/5,0)+2)</f>
        <v>物理类</v>
      </c>
      <c r="B294" s="14"/>
      <c r="C294" s="63" t="s">
        <v>14</v>
      </c>
      <c r="D294" s="65">
        <f>'质量分析(总分) '!$D$55</f>
        <v>105.000612745098</v>
      </c>
      <c r="E294" s="65">
        <f>'质量分析(总分) '!$D$82</f>
        <v>91.5242034313726</v>
      </c>
      <c r="F294" s="65">
        <f>'质量分析(总分) '!$D$109</f>
        <v>108.863970588235</v>
      </c>
      <c r="G294" s="65">
        <f ca="1">IF(_xlfn.NUMBERVALUE(G292)&gt;0,'质量分析(总分) '!$D$133,"")</f>
        <v>62.6521428571429</v>
      </c>
      <c r="H294" s="65">
        <f ca="1">IF(_xlfn.NUMBERVALUE(H292)&gt;0,'质量分析(总分) '!$D$157,"")</f>
        <v>81.8686131386861</v>
      </c>
      <c r="I294" s="65">
        <f ca="1">IF(_xlfn.NUMBERVALUE(I292)&gt;0,'质量分析(总分) '!$D$180,"")</f>
        <v>83.3676470588235</v>
      </c>
      <c r="J294" s="65" t="str">
        <f ca="1">IF(_xlfn.NUMBERVALUE(J292)&gt;0,'质量分析(总分) '!$D$208,"")</f>
        <v/>
      </c>
      <c r="K294" s="65" t="str">
        <f ca="1">IF(_xlfn.NUMBERVALUE(K292)&gt;0,'质量分析(总分) '!$D$194,"")</f>
        <v/>
      </c>
      <c r="L294" s="65" t="str">
        <f ca="1">IF(_xlfn.NUMBERVALUE(L292)&gt;0,'质量分析(总分) '!$D$222,"")</f>
        <v/>
      </c>
      <c r="M294" s="65">
        <f ca="1">IF(_xlfn.NUMBERVALUE(G292)&gt;0,'质量分析(总分) '!$D$23,'质量分析(总分) '!$D$28)</f>
        <v>535.869285714286</v>
      </c>
    </row>
    <row r="296" customHeight="1" spans="1:13">
      <c r="A296" s="58" t="s">
        <v>15</v>
      </c>
      <c r="B296" s="59" t="s">
        <v>1</v>
      </c>
      <c r="C296" s="59" t="s">
        <v>2</v>
      </c>
      <c r="D296" s="60" t="s">
        <v>3</v>
      </c>
      <c r="E296" s="60" t="s">
        <v>4</v>
      </c>
      <c r="F296" s="60" t="s">
        <v>5</v>
      </c>
      <c r="G296" s="60" t="s">
        <v>6</v>
      </c>
      <c r="H296" s="60" t="s">
        <v>7</v>
      </c>
      <c r="I296" s="60" t="s">
        <v>8</v>
      </c>
      <c r="J296" s="60" t="s">
        <v>9</v>
      </c>
      <c r="K296" s="60" t="s">
        <v>10</v>
      </c>
      <c r="L296" s="61" t="s">
        <v>11</v>
      </c>
      <c r="M296" s="61" t="s">
        <v>12</v>
      </c>
    </row>
    <row r="297" customHeight="1" spans="1:13">
      <c r="A297" s="62"/>
      <c r="B297" s="63">
        <f ca="1">INDIRECT("'按班级打印'!G"&amp;ROUNDDOWN((ROW()-1)/5,0)+2)</f>
        <v>2</v>
      </c>
      <c r="C297" s="63" t="str">
        <f ca="1">INDIRECT("'按班级打印'!A"&amp;ROUNDDOWN((ROW()-1)/5,0)+2)</f>
        <v>郑涵中</v>
      </c>
      <c r="D297" s="63">
        <f ca="1">INDIRECT("'按班级打印'!M"&amp;ROUNDDOWN((ROW()-1)/5,0)+2)</f>
        <v>96</v>
      </c>
      <c r="E297" s="63">
        <f ca="1">INDIRECT("'按班级打印'!o"&amp;ROUNDDOWN((ROW()-1)/5,0)+2)</f>
        <v>85</v>
      </c>
      <c r="F297" s="63">
        <f ca="1">INDIRECT("'按班级打印'!q"&amp;ROUNDDOWN((ROW()-1)/5,0)+2)</f>
        <v>111</v>
      </c>
      <c r="G297" s="63">
        <f ca="1">IF(INDIRECT("'按班级打印'!s"&amp;ROUNDDOWN((ROW()-1)/5,0)+2)&gt;0,INDIRECT("'按班级打印'!s"&amp;ROUNDDOWN((ROW()-1)/5,0)+2),"")</f>
        <v>70.5</v>
      </c>
      <c r="H297" s="63">
        <f ca="1">IF(INDIRECT("'按班级打印'!w"&amp;ROUNDDOWN((ROW()-1)/5,0)+2)&gt;0,INDIRECT("'按班级打印'!w"&amp;ROUNDDOWN((ROW()-1)/5,0)+2),"")</f>
        <v>65</v>
      </c>
      <c r="I297" s="63">
        <f ca="1">IF(INDIRECT("'按班级打印'!z"&amp;ROUNDDOWN((ROW()-1)/5,0)+2)&gt;0,INDIRECT("'按班级打印'!z"&amp;ROUNDDOWN((ROW()-1)/5,0)+2),"")</f>
        <v>80</v>
      </c>
      <c r="J297" s="63" t="str">
        <f ca="1">IF(INDIRECT("'按班级打印'!ac"&amp;ROUNDDOWN((ROW()-1)/5,0)+2)&gt;0,INDIRECT("'按班级打印'!ac"&amp;ROUNDDOWN((ROW()-1)/5,0)+2),"")</f>
        <v/>
      </c>
      <c r="K297" s="63" t="str">
        <f ca="1">IF(INDIRECT("'按班级打印'!u"&amp;ROUNDDOWN((ROW()-1)/5,0)+2)&gt;0,INDIRECT("'按班级打印'!u"&amp;ROUNDDOWN((ROW()-1)/5,0)+2),"")</f>
        <v/>
      </c>
      <c r="L297" s="63" t="str">
        <f ca="1">IF(INDIRECT("'按班级打印'!af"&amp;ROUNDDOWN((ROW()-1)/5,0)+2)&gt;0,INDIRECT("'按班级打印'!af"&amp;ROUNDDOWN((ROW()-1)/5,0)+2),"")</f>
        <v/>
      </c>
      <c r="M297" s="63">
        <f ca="1">INDIRECT("'按班级打印'!H"&amp;ROUNDDOWN((ROW()-1)/5,0)+2)</f>
        <v>507.5</v>
      </c>
    </row>
    <row r="298" customHeight="1" spans="1:13">
      <c r="A298" s="64"/>
      <c r="B298" s="64"/>
      <c r="C298" s="63" t="s">
        <v>13</v>
      </c>
      <c r="D298" s="63">
        <f ca="1">INDIRECT("'按班级打印'!M"&amp;ROUNDDOWN((ROW()-1)/5,0)+2)</f>
        <v>96</v>
      </c>
      <c r="E298" s="63">
        <f ca="1">INDIRECT("'按班级打印'!o"&amp;ROUNDDOWN((ROW()-1)/5,0)+2)</f>
        <v>85</v>
      </c>
      <c r="F298" s="63">
        <f ca="1">INDIRECT("'按班级打印'!q"&amp;ROUNDDOWN((ROW()-1)/5,0)+2)</f>
        <v>111</v>
      </c>
      <c r="G298" s="63">
        <f ca="1">IF(INDIRECT("'按班级打印'!s"&amp;ROUNDDOWN((ROW()-1)/5,0)+2)&gt;0,INDIRECT("'按班级打印'!s"&amp;ROUNDDOWN((ROW()-1)/5,0)+2),"")</f>
        <v>70.5</v>
      </c>
      <c r="H298" s="63">
        <f ca="1">IF(INDIRECT("'按班级打印'!x"&amp;ROUNDDOWN((ROW()-1)/5,0)+2)&gt;0,INDIRECT("'按班级打印'!x"&amp;ROUNDDOWN((ROW()-1)/5,0)+2),"")</f>
        <v>87</v>
      </c>
      <c r="I298" s="63">
        <f ca="1">IF(INDIRECT("'按班级打印'!aa"&amp;ROUNDDOWN((ROW()-1)/5,0)+2)&gt;0,INDIRECT("'按班级打印'!aa"&amp;ROUNDDOWN((ROW()-1)/5,0)+2),"")</f>
        <v>88</v>
      </c>
      <c r="J298" s="63" t="str">
        <f ca="1">IF(INDIRECT("'按班级打印'!ad"&amp;ROUNDDOWN((ROW()-1)/5,0)+2)&gt;0,INDIRECT("'按班级打印'!ad"&amp;ROUNDDOWN((ROW()-1)/5,0)+2),"")</f>
        <v/>
      </c>
      <c r="K298" s="63" t="str">
        <f ca="1">IF(INDIRECT("'按班级打印'!u"&amp;ROUNDDOWN((ROW()-1)/5,0)+2)&gt;0,INDIRECT("'按班级打印'!u"&amp;ROUNDDOWN((ROW()-1)/5,0)+2),"")</f>
        <v/>
      </c>
      <c r="L298" s="63" t="str">
        <f ca="1">IF(INDIRECT("'按班级打印'!ag"&amp;ROUNDDOWN((ROW()-1)/5,0)+2)&gt;0,INDIRECT("'按班级打印'!ag"&amp;ROUNDDOWN((ROW()-1)/5,0)+2),"")</f>
        <v/>
      </c>
      <c r="M298" s="63">
        <f ca="1">INDIRECT("'按班级打印'!I"&amp;ROUNDDOWN((ROW()-1)/5,0)+2)</f>
        <v>537.5</v>
      </c>
    </row>
    <row r="299" customHeight="1" spans="1:13">
      <c r="A299" s="63" t="str">
        <f ca="1">INDIRECT("'按班级打印'!E"&amp;ROUNDDOWN((ROW()-1)/5,0)+2)</f>
        <v>物理类</v>
      </c>
      <c r="B299" s="14"/>
      <c r="C299" s="63" t="s">
        <v>14</v>
      </c>
      <c r="D299" s="65">
        <f>'质量分析(总分) '!$D$55</f>
        <v>105.000612745098</v>
      </c>
      <c r="E299" s="65">
        <f>'质量分析(总分) '!$D$82</f>
        <v>91.5242034313726</v>
      </c>
      <c r="F299" s="65">
        <f>'质量分析(总分) '!$D$109</f>
        <v>108.863970588235</v>
      </c>
      <c r="G299" s="65">
        <f ca="1">IF(_xlfn.NUMBERVALUE(G297)&gt;0,'质量分析(总分) '!$D$133,"")</f>
        <v>62.6521428571429</v>
      </c>
      <c r="H299" s="65">
        <f ca="1">IF(_xlfn.NUMBERVALUE(H297)&gt;0,'质量分析(总分) '!$D$157,"")</f>
        <v>81.8686131386861</v>
      </c>
      <c r="I299" s="65">
        <f ca="1">IF(_xlfn.NUMBERVALUE(I297)&gt;0,'质量分析(总分) '!$D$180,"")</f>
        <v>83.3676470588235</v>
      </c>
      <c r="J299" s="65" t="str">
        <f ca="1">IF(_xlfn.NUMBERVALUE(J297)&gt;0,'质量分析(总分) '!$D$208,"")</f>
        <v/>
      </c>
      <c r="K299" s="65" t="str">
        <f ca="1">IF(_xlfn.NUMBERVALUE(K297)&gt;0,'质量分析(总分) '!$D$194,"")</f>
        <v/>
      </c>
      <c r="L299" s="65" t="str">
        <f ca="1">IF(_xlfn.NUMBERVALUE(L297)&gt;0,'质量分析(总分) '!$D$222,"")</f>
        <v/>
      </c>
      <c r="M299" s="65">
        <f ca="1">IF(_xlfn.NUMBERVALUE(G297)&gt;0,'质量分析(总分) '!$D$23,'质量分析(总分) '!$D$28)</f>
        <v>535.869285714286</v>
      </c>
    </row>
    <row r="301" customHeight="1" spans="1:13">
      <c r="A301" s="58" t="s">
        <v>15</v>
      </c>
      <c r="B301" s="59" t="s">
        <v>1</v>
      </c>
      <c r="C301" s="59" t="s">
        <v>2</v>
      </c>
      <c r="D301" s="60" t="s">
        <v>3</v>
      </c>
      <c r="E301" s="60" t="s">
        <v>4</v>
      </c>
      <c r="F301" s="60" t="s">
        <v>5</v>
      </c>
      <c r="G301" s="60" t="s">
        <v>6</v>
      </c>
      <c r="H301" s="60" t="s">
        <v>7</v>
      </c>
      <c r="I301" s="60" t="s">
        <v>8</v>
      </c>
      <c r="J301" s="60" t="s">
        <v>9</v>
      </c>
      <c r="K301" s="60" t="s">
        <v>10</v>
      </c>
      <c r="L301" s="61" t="s">
        <v>11</v>
      </c>
      <c r="M301" s="61" t="s">
        <v>12</v>
      </c>
    </row>
    <row r="302" customHeight="1" spans="1:13">
      <c r="A302" s="62"/>
      <c r="B302" s="63">
        <f ca="1">INDIRECT("'按班级打印'!G"&amp;ROUNDDOWN((ROW()-1)/5,0)+2)</f>
        <v>2</v>
      </c>
      <c r="C302" s="63" t="str">
        <f ca="1">INDIRECT("'按班级打印'!A"&amp;ROUNDDOWN((ROW()-1)/5,0)+2)</f>
        <v>汤泽涌</v>
      </c>
      <c r="D302" s="63">
        <f ca="1">INDIRECT("'按班级打印'!M"&amp;ROUNDDOWN((ROW()-1)/5,0)+2)</f>
        <v>99</v>
      </c>
      <c r="E302" s="63">
        <f ca="1">INDIRECT("'按班级打印'!o"&amp;ROUNDDOWN((ROW()-1)/5,0)+2)</f>
        <v>104</v>
      </c>
      <c r="F302" s="63">
        <f ca="1">INDIRECT("'按班级打印'!q"&amp;ROUNDDOWN((ROW()-1)/5,0)+2)</f>
        <v>126</v>
      </c>
      <c r="G302" s="63">
        <f ca="1">IF(INDIRECT("'按班级打印'!s"&amp;ROUNDDOWN((ROW()-1)/5,0)+2)&gt;0,INDIRECT("'按班级打印'!s"&amp;ROUNDDOWN((ROW()-1)/5,0)+2),"")</f>
        <v>78.5</v>
      </c>
      <c r="H302" s="63">
        <f ca="1">IF(INDIRECT("'按班级打印'!w"&amp;ROUNDDOWN((ROW()-1)/5,0)+2)&gt;0,INDIRECT("'按班级打印'!w"&amp;ROUNDDOWN((ROW()-1)/5,0)+2),"")</f>
        <v>61</v>
      </c>
      <c r="I302" s="63">
        <f ca="1">IF(INDIRECT("'按班级打印'!z"&amp;ROUNDDOWN((ROW()-1)/5,0)+2)&gt;0,INDIRECT("'按班级打印'!z"&amp;ROUNDDOWN((ROW()-1)/5,0)+2),"")</f>
        <v>71.5</v>
      </c>
      <c r="J302" s="63" t="str">
        <f ca="1">IF(INDIRECT("'按班级打印'!ac"&amp;ROUNDDOWN((ROW()-1)/5,0)+2)&gt;0,INDIRECT("'按班级打印'!ac"&amp;ROUNDDOWN((ROW()-1)/5,0)+2),"")</f>
        <v/>
      </c>
      <c r="K302" s="63" t="str">
        <f ca="1">IF(INDIRECT("'按班级打印'!u"&amp;ROUNDDOWN((ROW()-1)/5,0)+2)&gt;0,INDIRECT("'按班级打印'!u"&amp;ROUNDDOWN((ROW()-1)/5,0)+2),"")</f>
        <v/>
      </c>
      <c r="L302" s="63" t="str">
        <f ca="1">IF(INDIRECT("'按班级打印'!af"&amp;ROUNDDOWN((ROW()-1)/5,0)+2)&gt;0,INDIRECT("'按班级打印'!af"&amp;ROUNDDOWN((ROW()-1)/5,0)+2),"")</f>
        <v/>
      </c>
      <c r="M302" s="63">
        <f ca="1">INDIRECT("'按班级打印'!H"&amp;ROUNDDOWN((ROW()-1)/5,0)+2)</f>
        <v>540</v>
      </c>
    </row>
    <row r="303" customHeight="1" spans="1:13">
      <c r="A303" s="64"/>
      <c r="B303" s="64"/>
      <c r="C303" s="63" t="s">
        <v>13</v>
      </c>
      <c r="D303" s="63">
        <f ca="1">INDIRECT("'按班级打印'!M"&amp;ROUNDDOWN((ROW()-1)/5,0)+2)</f>
        <v>99</v>
      </c>
      <c r="E303" s="63">
        <f ca="1">INDIRECT("'按班级打印'!o"&amp;ROUNDDOWN((ROW()-1)/5,0)+2)</f>
        <v>104</v>
      </c>
      <c r="F303" s="63">
        <f ca="1">INDIRECT("'按班级打印'!q"&amp;ROUNDDOWN((ROW()-1)/5,0)+2)</f>
        <v>126</v>
      </c>
      <c r="G303" s="63">
        <f ca="1">IF(INDIRECT("'按班级打印'!s"&amp;ROUNDDOWN((ROW()-1)/5,0)+2)&gt;0,INDIRECT("'按班级打印'!s"&amp;ROUNDDOWN((ROW()-1)/5,0)+2),"")</f>
        <v>78.5</v>
      </c>
      <c r="H303" s="63">
        <f ca="1">IF(INDIRECT("'按班级打印'!x"&amp;ROUNDDOWN((ROW()-1)/5,0)+2)&gt;0,INDIRECT("'按班级打印'!x"&amp;ROUNDDOWN((ROW()-1)/5,0)+2),"")</f>
        <v>84</v>
      </c>
      <c r="I303" s="63">
        <f ca="1">IF(INDIRECT("'按班级打印'!aa"&amp;ROUNDDOWN((ROW()-1)/5,0)+2)&gt;0,INDIRECT("'按班级打印'!aa"&amp;ROUNDDOWN((ROW()-1)/5,0)+2),"")</f>
        <v>80</v>
      </c>
      <c r="J303" s="63" t="str">
        <f ca="1">IF(INDIRECT("'按班级打印'!ad"&amp;ROUNDDOWN((ROW()-1)/5,0)+2)&gt;0,INDIRECT("'按班级打印'!ad"&amp;ROUNDDOWN((ROW()-1)/5,0)+2),"")</f>
        <v/>
      </c>
      <c r="K303" s="63" t="str">
        <f ca="1">IF(INDIRECT("'按班级打印'!u"&amp;ROUNDDOWN((ROW()-1)/5,0)+2)&gt;0,INDIRECT("'按班级打印'!u"&amp;ROUNDDOWN((ROW()-1)/5,0)+2),"")</f>
        <v/>
      </c>
      <c r="L303" s="63" t="str">
        <f ca="1">IF(INDIRECT("'按班级打印'!ag"&amp;ROUNDDOWN((ROW()-1)/5,0)+2)&gt;0,INDIRECT("'按班级打印'!ag"&amp;ROUNDDOWN((ROW()-1)/5,0)+2),"")</f>
        <v/>
      </c>
      <c r="M303" s="63">
        <f ca="1">INDIRECT("'按班级打印'!I"&amp;ROUNDDOWN((ROW()-1)/5,0)+2)</f>
        <v>571.5</v>
      </c>
    </row>
    <row r="304" customHeight="1" spans="1:13">
      <c r="A304" s="63" t="str">
        <f ca="1">INDIRECT("'按班级打印'!E"&amp;ROUNDDOWN((ROW()-1)/5,0)+2)</f>
        <v>物理类</v>
      </c>
      <c r="B304" s="14"/>
      <c r="C304" s="63" t="s">
        <v>14</v>
      </c>
      <c r="D304" s="65">
        <f>'质量分析(总分) '!$D$55</f>
        <v>105.000612745098</v>
      </c>
      <c r="E304" s="65">
        <f>'质量分析(总分) '!$D$82</f>
        <v>91.5242034313726</v>
      </c>
      <c r="F304" s="65">
        <f>'质量分析(总分) '!$D$109</f>
        <v>108.863970588235</v>
      </c>
      <c r="G304" s="65">
        <f ca="1">IF(_xlfn.NUMBERVALUE(G302)&gt;0,'质量分析(总分) '!$D$133,"")</f>
        <v>62.6521428571429</v>
      </c>
      <c r="H304" s="65">
        <f ca="1">IF(_xlfn.NUMBERVALUE(H302)&gt;0,'质量分析(总分) '!$D$157,"")</f>
        <v>81.8686131386861</v>
      </c>
      <c r="I304" s="65">
        <f ca="1">IF(_xlfn.NUMBERVALUE(I302)&gt;0,'质量分析(总分) '!$D$180,"")</f>
        <v>83.3676470588235</v>
      </c>
      <c r="J304" s="65" t="str">
        <f ca="1">IF(_xlfn.NUMBERVALUE(J302)&gt;0,'质量分析(总分) '!$D$208,"")</f>
        <v/>
      </c>
      <c r="K304" s="65" t="str">
        <f ca="1">IF(_xlfn.NUMBERVALUE(K302)&gt;0,'质量分析(总分) '!$D$194,"")</f>
        <v/>
      </c>
      <c r="L304" s="65" t="str">
        <f ca="1">IF(_xlfn.NUMBERVALUE(L302)&gt;0,'质量分析(总分) '!$D$222,"")</f>
        <v/>
      </c>
      <c r="M304" s="65">
        <f ca="1">IF(_xlfn.NUMBERVALUE(G302)&gt;0,'质量分析(总分) '!$D$23,'质量分析(总分) '!$D$28)</f>
        <v>535.869285714286</v>
      </c>
    </row>
    <row r="306" customHeight="1" spans="1:13">
      <c r="A306" s="58" t="s">
        <v>15</v>
      </c>
      <c r="B306" s="59" t="s">
        <v>1</v>
      </c>
      <c r="C306" s="59" t="s">
        <v>2</v>
      </c>
      <c r="D306" s="60" t="s">
        <v>3</v>
      </c>
      <c r="E306" s="60" t="s">
        <v>4</v>
      </c>
      <c r="F306" s="60" t="s">
        <v>5</v>
      </c>
      <c r="G306" s="60" t="s">
        <v>6</v>
      </c>
      <c r="H306" s="60" t="s">
        <v>7</v>
      </c>
      <c r="I306" s="60" t="s">
        <v>8</v>
      </c>
      <c r="J306" s="60" t="s">
        <v>9</v>
      </c>
      <c r="K306" s="60" t="s">
        <v>10</v>
      </c>
      <c r="L306" s="61" t="s">
        <v>11</v>
      </c>
      <c r="M306" s="61" t="s">
        <v>12</v>
      </c>
    </row>
    <row r="307" customHeight="1" spans="1:13">
      <c r="A307" s="62"/>
      <c r="B307" s="63">
        <f ca="1">INDIRECT("'按班级打印'!G"&amp;ROUNDDOWN((ROW()-1)/5,0)+2)</f>
        <v>2</v>
      </c>
      <c r="C307" s="63" t="str">
        <f ca="1">INDIRECT("'按班级打印'!A"&amp;ROUNDDOWN((ROW()-1)/5,0)+2)</f>
        <v>范煜坤</v>
      </c>
      <c r="D307" s="63">
        <f ca="1">INDIRECT("'按班级打印'!M"&amp;ROUNDDOWN((ROW()-1)/5,0)+2)</f>
        <v>103.5</v>
      </c>
      <c r="E307" s="63">
        <f ca="1">INDIRECT("'按班级打印'!o"&amp;ROUNDDOWN((ROW()-1)/5,0)+2)</f>
        <v>74.5</v>
      </c>
      <c r="F307" s="63">
        <f ca="1">INDIRECT("'按班级打印'!q"&amp;ROUNDDOWN((ROW()-1)/5,0)+2)</f>
        <v>111</v>
      </c>
      <c r="G307" s="63">
        <f ca="1">IF(INDIRECT("'按班级打印'!s"&amp;ROUNDDOWN((ROW()-1)/5,0)+2)&gt;0,INDIRECT("'按班级打印'!s"&amp;ROUNDDOWN((ROW()-1)/5,0)+2),"")</f>
        <v>57</v>
      </c>
      <c r="H307" s="63">
        <f ca="1">IF(INDIRECT("'按班级打印'!w"&amp;ROUNDDOWN((ROW()-1)/5,0)+2)&gt;0,INDIRECT("'按班级打印'!w"&amp;ROUNDDOWN((ROW()-1)/5,0)+2),"")</f>
        <v>33.5</v>
      </c>
      <c r="I307" s="63">
        <f ca="1">IF(INDIRECT("'按班级打印'!z"&amp;ROUNDDOWN((ROW()-1)/5,0)+2)&gt;0,INDIRECT("'按班级打印'!z"&amp;ROUNDDOWN((ROW()-1)/5,0)+2),"")</f>
        <v>75.5</v>
      </c>
      <c r="J307" s="63" t="str">
        <f ca="1">IF(INDIRECT("'按班级打印'!ac"&amp;ROUNDDOWN((ROW()-1)/5,0)+2)&gt;0,INDIRECT("'按班级打印'!ac"&amp;ROUNDDOWN((ROW()-1)/5,0)+2),"")</f>
        <v/>
      </c>
      <c r="K307" s="63" t="str">
        <f ca="1">IF(INDIRECT("'按班级打印'!u"&amp;ROUNDDOWN((ROW()-1)/5,0)+2)&gt;0,INDIRECT("'按班级打印'!u"&amp;ROUNDDOWN((ROW()-1)/5,0)+2),"")</f>
        <v/>
      </c>
      <c r="L307" s="63" t="str">
        <f ca="1">IF(INDIRECT("'按班级打印'!af"&amp;ROUNDDOWN((ROW()-1)/5,0)+2)&gt;0,INDIRECT("'按班级打印'!af"&amp;ROUNDDOWN((ROW()-1)/5,0)+2),"")</f>
        <v/>
      </c>
      <c r="M307" s="63">
        <f ca="1">INDIRECT("'按班级打印'!H"&amp;ROUNDDOWN((ROW()-1)/5,0)+2)</f>
        <v>455</v>
      </c>
    </row>
    <row r="308" customHeight="1" spans="1:13">
      <c r="A308" s="64"/>
      <c r="B308" s="64"/>
      <c r="C308" s="63" t="s">
        <v>13</v>
      </c>
      <c r="D308" s="63">
        <f ca="1">INDIRECT("'按班级打印'!M"&amp;ROUNDDOWN((ROW()-1)/5,0)+2)</f>
        <v>103.5</v>
      </c>
      <c r="E308" s="63">
        <f ca="1">INDIRECT("'按班级打印'!o"&amp;ROUNDDOWN((ROW()-1)/5,0)+2)</f>
        <v>74.5</v>
      </c>
      <c r="F308" s="63">
        <f ca="1">INDIRECT("'按班级打印'!q"&amp;ROUNDDOWN((ROW()-1)/5,0)+2)</f>
        <v>111</v>
      </c>
      <c r="G308" s="63">
        <f ca="1">IF(INDIRECT("'按班级打印'!s"&amp;ROUNDDOWN((ROW()-1)/5,0)+2)&gt;0,INDIRECT("'按班级打印'!s"&amp;ROUNDDOWN((ROW()-1)/5,0)+2),"")</f>
        <v>57</v>
      </c>
      <c r="H308" s="63">
        <f ca="1">IF(INDIRECT("'按班级打印'!x"&amp;ROUNDDOWN((ROW()-1)/5,0)+2)&gt;0,INDIRECT("'按班级打印'!x"&amp;ROUNDDOWN((ROW()-1)/5,0)+2),"")</f>
        <v>61</v>
      </c>
      <c r="I308" s="63">
        <f ca="1">IF(INDIRECT("'按班级打印'!aa"&amp;ROUNDDOWN((ROW()-1)/5,0)+2)&gt;0,INDIRECT("'按班级打印'!aa"&amp;ROUNDDOWN((ROW()-1)/5,0)+2),"")</f>
        <v>84</v>
      </c>
      <c r="J308" s="63" t="str">
        <f ca="1">IF(INDIRECT("'按班级打印'!ad"&amp;ROUNDDOWN((ROW()-1)/5,0)+2)&gt;0,INDIRECT("'按班级打印'!ad"&amp;ROUNDDOWN((ROW()-1)/5,0)+2),"")</f>
        <v/>
      </c>
      <c r="K308" s="63" t="str">
        <f ca="1">IF(INDIRECT("'按班级打印'!u"&amp;ROUNDDOWN((ROW()-1)/5,0)+2)&gt;0,INDIRECT("'按班级打印'!u"&amp;ROUNDDOWN((ROW()-1)/5,0)+2),"")</f>
        <v/>
      </c>
      <c r="L308" s="63" t="str">
        <f ca="1">IF(INDIRECT("'按班级打印'!ag"&amp;ROUNDDOWN((ROW()-1)/5,0)+2)&gt;0,INDIRECT("'按班级打印'!ag"&amp;ROUNDDOWN((ROW()-1)/5,0)+2),"")</f>
        <v/>
      </c>
      <c r="M308" s="63">
        <f ca="1">INDIRECT("'按班级打印'!I"&amp;ROUNDDOWN((ROW()-1)/5,0)+2)</f>
        <v>491</v>
      </c>
    </row>
    <row r="309" customHeight="1" spans="1:13">
      <c r="A309" s="63" t="str">
        <f ca="1">INDIRECT("'按班级打印'!E"&amp;ROUNDDOWN((ROW()-1)/5,0)+2)</f>
        <v>物理类</v>
      </c>
      <c r="B309" s="14"/>
      <c r="C309" s="63" t="s">
        <v>14</v>
      </c>
      <c r="D309" s="65">
        <f>'质量分析(总分) '!$D$55</f>
        <v>105.000612745098</v>
      </c>
      <c r="E309" s="65">
        <f>'质量分析(总分) '!$D$82</f>
        <v>91.5242034313726</v>
      </c>
      <c r="F309" s="65">
        <f>'质量分析(总分) '!$D$109</f>
        <v>108.863970588235</v>
      </c>
      <c r="G309" s="65">
        <f ca="1">IF(_xlfn.NUMBERVALUE(G307)&gt;0,'质量分析(总分) '!$D$133,"")</f>
        <v>62.6521428571429</v>
      </c>
      <c r="H309" s="65">
        <f ca="1">IF(_xlfn.NUMBERVALUE(H307)&gt;0,'质量分析(总分) '!$D$157,"")</f>
        <v>81.8686131386861</v>
      </c>
      <c r="I309" s="65">
        <f ca="1">IF(_xlfn.NUMBERVALUE(I307)&gt;0,'质量分析(总分) '!$D$180,"")</f>
        <v>83.3676470588235</v>
      </c>
      <c r="J309" s="65" t="str">
        <f ca="1">IF(_xlfn.NUMBERVALUE(J307)&gt;0,'质量分析(总分) '!$D$208,"")</f>
        <v/>
      </c>
      <c r="K309" s="65" t="str">
        <f ca="1">IF(_xlfn.NUMBERVALUE(K307)&gt;0,'质量分析(总分) '!$D$194,"")</f>
        <v/>
      </c>
      <c r="L309" s="65" t="str">
        <f ca="1">IF(_xlfn.NUMBERVALUE(L307)&gt;0,'质量分析(总分) '!$D$222,"")</f>
        <v/>
      </c>
      <c r="M309" s="65">
        <f ca="1">IF(_xlfn.NUMBERVALUE(G307)&gt;0,'质量分析(总分) '!$D$23,'质量分析(总分) '!$D$28)</f>
        <v>535.869285714286</v>
      </c>
    </row>
    <row r="311" customHeight="1" spans="1:13">
      <c r="A311" s="58" t="s">
        <v>15</v>
      </c>
      <c r="B311" s="59" t="s">
        <v>1</v>
      </c>
      <c r="C311" s="59" t="s">
        <v>2</v>
      </c>
      <c r="D311" s="60" t="s">
        <v>3</v>
      </c>
      <c r="E311" s="60" t="s">
        <v>4</v>
      </c>
      <c r="F311" s="60" t="s">
        <v>5</v>
      </c>
      <c r="G311" s="60" t="s">
        <v>6</v>
      </c>
      <c r="H311" s="60" t="s">
        <v>7</v>
      </c>
      <c r="I311" s="60" t="s">
        <v>8</v>
      </c>
      <c r="J311" s="60" t="s">
        <v>9</v>
      </c>
      <c r="K311" s="60" t="s">
        <v>10</v>
      </c>
      <c r="L311" s="61" t="s">
        <v>11</v>
      </c>
      <c r="M311" s="61" t="s">
        <v>12</v>
      </c>
    </row>
    <row r="312" customHeight="1" spans="1:13">
      <c r="A312" s="62"/>
      <c r="B312" s="63">
        <f ca="1">INDIRECT("'按班级打印'!G"&amp;ROUNDDOWN((ROW()-1)/5,0)+2)</f>
        <v>2</v>
      </c>
      <c r="C312" s="63" t="str">
        <f ca="1">INDIRECT("'按班级打印'!A"&amp;ROUNDDOWN((ROW()-1)/5,0)+2)</f>
        <v>阮禹诚</v>
      </c>
      <c r="D312" s="63">
        <f ca="1">INDIRECT("'按班级打印'!M"&amp;ROUNDDOWN((ROW()-1)/5,0)+2)</f>
        <v>107.5</v>
      </c>
      <c r="E312" s="63">
        <f ca="1">INDIRECT("'按班级打印'!o"&amp;ROUNDDOWN((ROW()-1)/5,0)+2)</f>
        <v>82</v>
      </c>
      <c r="F312" s="63">
        <f ca="1">INDIRECT("'按班级打印'!q"&amp;ROUNDDOWN((ROW()-1)/5,0)+2)</f>
        <v>101.5</v>
      </c>
      <c r="G312" s="63">
        <f ca="1">IF(INDIRECT("'按班级打印'!s"&amp;ROUNDDOWN((ROW()-1)/5,0)+2)&gt;0,INDIRECT("'按班级打印'!s"&amp;ROUNDDOWN((ROW()-1)/5,0)+2),"")</f>
        <v>61</v>
      </c>
      <c r="H312" s="63">
        <f ca="1">IF(INDIRECT("'按班级打印'!w"&amp;ROUNDDOWN((ROW()-1)/5,0)+2)&gt;0,INDIRECT("'按班级打印'!w"&amp;ROUNDDOWN((ROW()-1)/5,0)+2),"")</f>
        <v>56</v>
      </c>
      <c r="I312" s="63">
        <f ca="1">IF(INDIRECT("'按班级打印'!z"&amp;ROUNDDOWN((ROW()-1)/5,0)+2)&gt;0,INDIRECT("'按班级打印'!z"&amp;ROUNDDOWN((ROW()-1)/5,0)+2),"")</f>
        <v>78.5</v>
      </c>
      <c r="J312" s="63" t="str">
        <f ca="1">IF(INDIRECT("'按班级打印'!ac"&amp;ROUNDDOWN((ROW()-1)/5,0)+2)&gt;0,INDIRECT("'按班级打印'!ac"&amp;ROUNDDOWN((ROW()-1)/5,0)+2),"")</f>
        <v/>
      </c>
      <c r="K312" s="63" t="str">
        <f ca="1">IF(INDIRECT("'按班级打印'!u"&amp;ROUNDDOWN((ROW()-1)/5,0)+2)&gt;0,INDIRECT("'按班级打印'!u"&amp;ROUNDDOWN((ROW()-1)/5,0)+2),"")</f>
        <v/>
      </c>
      <c r="L312" s="63" t="str">
        <f ca="1">IF(INDIRECT("'按班级打印'!af"&amp;ROUNDDOWN((ROW()-1)/5,0)+2)&gt;0,INDIRECT("'按班级打印'!af"&amp;ROUNDDOWN((ROW()-1)/5,0)+2),"")</f>
        <v/>
      </c>
      <c r="M312" s="63">
        <f ca="1">INDIRECT("'按班级打印'!H"&amp;ROUNDDOWN((ROW()-1)/5,0)+2)</f>
        <v>486.5</v>
      </c>
    </row>
    <row r="313" customHeight="1" spans="1:13">
      <c r="A313" s="64"/>
      <c r="B313" s="64"/>
      <c r="C313" s="63" t="s">
        <v>13</v>
      </c>
      <c r="D313" s="63">
        <f ca="1">INDIRECT("'按班级打印'!M"&amp;ROUNDDOWN((ROW()-1)/5,0)+2)</f>
        <v>107.5</v>
      </c>
      <c r="E313" s="63">
        <f ca="1">INDIRECT("'按班级打印'!o"&amp;ROUNDDOWN((ROW()-1)/5,0)+2)</f>
        <v>82</v>
      </c>
      <c r="F313" s="63">
        <f ca="1">INDIRECT("'按班级打印'!q"&amp;ROUNDDOWN((ROW()-1)/5,0)+2)</f>
        <v>101.5</v>
      </c>
      <c r="G313" s="63">
        <f ca="1">IF(INDIRECT("'按班级打印'!s"&amp;ROUNDDOWN((ROW()-1)/5,0)+2)&gt;0,INDIRECT("'按班级打印'!s"&amp;ROUNDDOWN((ROW()-1)/5,0)+2),"")</f>
        <v>61</v>
      </c>
      <c r="H313" s="63">
        <f ca="1">IF(INDIRECT("'按班级打印'!x"&amp;ROUNDDOWN((ROW()-1)/5,0)+2)&gt;0,INDIRECT("'按班级打印'!x"&amp;ROUNDDOWN((ROW()-1)/5,0)+2),"")</f>
        <v>80</v>
      </c>
      <c r="I313" s="63">
        <f ca="1">IF(INDIRECT("'按班级打印'!aa"&amp;ROUNDDOWN((ROW()-1)/5,0)+2)&gt;0,INDIRECT("'按班级打印'!aa"&amp;ROUNDDOWN((ROW()-1)/5,0)+2),"")</f>
        <v>87</v>
      </c>
      <c r="J313" s="63" t="str">
        <f ca="1">IF(INDIRECT("'按班级打印'!ad"&amp;ROUNDDOWN((ROW()-1)/5,0)+2)&gt;0,INDIRECT("'按班级打印'!ad"&amp;ROUNDDOWN((ROW()-1)/5,0)+2),"")</f>
        <v/>
      </c>
      <c r="K313" s="63" t="str">
        <f ca="1">IF(INDIRECT("'按班级打印'!u"&amp;ROUNDDOWN((ROW()-1)/5,0)+2)&gt;0,INDIRECT("'按班级打印'!u"&amp;ROUNDDOWN((ROW()-1)/5,0)+2),"")</f>
        <v/>
      </c>
      <c r="L313" s="63" t="str">
        <f ca="1">IF(INDIRECT("'按班级打印'!ag"&amp;ROUNDDOWN((ROW()-1)/5,0)+2)&gt;0,INDIRECT("'按班级打印'!ag"&amp;ROUNDDOWN((ROW()-1)/5,0)+2),"")</f>
        <v/>
      </c>
      <c r="M313" s="63">
        <f ca="1">INDIRECT("'按班级打印'!I"&amp;ROUNDDOWN((ROW()-1)/5,0)+2)</f>
        <v>519</v>
      </c>
    </row>
    <row r="314" customHeight="1" spans="1:13">
      <c r="A314" s="63" t="str">
        <f ca="1">INDIRECT("'按班级打印'!E"&amp;ROUNDDOWN((ROW()-1)/5,0)+2)</f>
        <v>物理类</v>
      </c>
      <c r="B314" s="14"/>
      <c r="C314" s="63" t="s">
        <v>14</v>
      </c>
      <c r="D314" s="65">
        <f>'质量分析(总分) '!$D$55</f>
        <v>105.000612745098</v>
      </c>
      <c r="E314" s="65">
        <f>'质量分析(总分) '!$D$82</f>
        <v>91.5242034313726</v>
      </c>
      <c r="F314" s="65">
        <f>'质量分析(总分) '!$D$109</f>
        <v>108.863970588235</v>
      </c>
      <c r="G314" s="65">
        <f ca="1">IF(_xlfn.NUMBERVALUE(G312)&gt;0,'质量分析(总分) '!$D$133,"")</f>
        <v>62.6521428571429</v>
      </c>
      <c r="H314" s="65">
        <f ca="1">IF(_xlfn.NUMBERVALUE(H312)&gt;0,'质量分析(总分) '!$D$157,"")</f>
        <v>81.8686131386861</v>
      </c>
      <c r="I314" s="65">
        <f ca="1">IF(_xlfn.NUMBERVALUE(I312)&gt;0,'质量分析(总分) '!$D$180,"")</f>
        <v>83.3676470588235</v>
      </c>
      <c r="J314" s="65" t="str">
        <f ca="1">IF(_xlfn.NUMBERVALUE(J312)&gt;0,'质量分析(总分) '!$D$208,"")</f>
        <v/>
      </c>
      <c r="K314" s="65" t="str">
        <f ca="1">IF(_xlfn.NUMBERVALUE(K312)&gt;0,'质量分析(总分) '!$D$194,"")</f>
        <v/>
      </c>
      <c r="L314" s="65" t="str">
        <f ca="1">IF(_xlfn.NUMBERVALUE(L312)&gt;0,'质量分析(总分) '!$D$222,"")</f>
        <v/>
      </c>
      <c r="M314" s="65">
        <f ca="1">IF(_xlfn.NUMBERVALUE(G312)&gt;0,'质量分析(总分) '!$D$23,'质量分析(总分) '!$D$28)</f>
        <v>535.869285714286</v>
      </c>
    </row>
    <row r="316" customHeight="1" spans="1:13">
      <c r="A316" s="58" t="s">
        <v>15</v>
      </c>
      <c r="B316" s="59" t="s">
        <v>1</v>
      </c>
      <c r="C316" s="59" t="s">
        <v>2</v>
      </c>
      <c r="D316" s="60" t="s">
        <v>3</v>
      </c>
      <c r="E316" s="60" t="s">
        <v>4</v>
      </c>
      <c r="F316" s="60" t="s">
        <v>5</v>
      </c>
      <c r="G316" s="60" t="s">
        <v>6</v>
      </c>
      <c r="H316" s="60" t="s">
        <v>7</v>
      </c>
      <c r="I316" s="60" t="s">
        <v>8</v>
      </c>
      <c r="J316" s="60" t="s">
        <v>9</v>
      </c>
      <c r="K316" s="60" t="s">
        <v>10</v>
      </c>
      <c r="L316" s="61" t="s">
        <v>11</v>
      </c>
      <c r="M316" s="61" t="s">
        <v>12</v>
      </c>
    </row>
    <row r="317" customHeight="1" spans="1:13">
      <c r="A317" s="62"/>
      <c r="B317" s="63">
        <f ca="1">INDIRECT("'按班级打印'!G"&amp;ROUNDDOWN((ROW()-1)/5,0)+2)</f>
        <v>2</v>
      </c>
      <c r="C317" s="63" t="str">
        <f ca="1">INDIRECT("'按班级打印'!A"&amp;ROUNDDOWN((ROW()-1)/5,0)+2)</f>
        <v>林晓轩</v>
      </c>
      <c r="D317" s="63">
        <f ca="1">INDIRECT("'按班级打印'!M"&amp;ROUNDDOWN((ROW()-1)/5,0)+2)</f>
        <v>101</v>
      </c>
      <c r="E317" s="63">
        <f ca="1">INDIRECT("'按班级打印'!o"&amp;ROUNDDOWN((ROW()-1)/5,0)+2)</f>
        <v>84.5</v>
      </c>
      <c r="F317" s="63">
        <f ca="1">INDIRECT("'按班级打印'!q"&amp;ROUNDDOWN((ROW()-1)/5,0)+2)</f>
        <v>99</v>
      </c>
      <c r="G317" s="63">
        <f ca="1">IF(INDIRECT("'按班级打印'!s"&amp;ROUNDDOWN((ROW()-1)/5,0)+2)&gt;0,INDIRECT("'按班级打印'!s"&amp;ROUNDDOWN((ROW()-1)/5,0)+2),"")</f>
        <v>58</v>
      </c>
      <c r="H317" s="63">
        <f ca="1">IF(INDIRECT("'按班级打印'!w"&amp;ROUNDDOWN((ROW()-1)/5,0)+2)&gt;0,INDIRECT("'按班级打印'!w"&amp;ROUNDDOWN((ROW()-1)/5,0)+2),"")</f>
        <v>53.5</v>
      </c>
      <c r="I317" s="63">
        <f ca="1">IF(INDIRECT("'按班级打印'!z"&amp;ROUNDDOWN((ROW()-1)/5,0)+2)&gt;0,INDIRECT("'按班级打印'!z"&amp;ROUNDDOWN((ROW()-1)/5,0)+2),"")</f>
        <v>63</v>
      </c>
      <c r="J317" s="63" t="str">
        <f ca="1">IF(INDIRECT("'按班级打印'!ac"&amp;ROUNDDOWN((ROW()-1)/5,0)+2)&gt;0,INDIRECT("'按班级打印'!ac"&amp;ROUNDDOWN((ROW()-1)/5,0)+2),"")</f>
        <v/>
      </c>
      <c r="K317" s="63" t="str">
        <f ca="1">IF(INDIRECT("'按班级打印'!u"&amp;ROUNDDOWN((ROW()-1)/5,0)+2)&gt;0,INDIRECT("'按班级打印'!u"&amp;ROUNDDOWN((ROW()-1)/5,0)+2),"")</f>
        <v/>
      </c>
      <c r="L317" s="63" t="str">
        <f ca="1">IF(INDIRECT("'按班级打印'!af"&amp;ROUNDDOWN((ROW()-1)/5,0)+2)&gt;0,INDIRECT("'按班级打印'!af"&amp;ROUNDDOWN((ROW()-1)/5,0)+2),"")</f>
        <v/>
      </c>
      <c r="M317" s="63">
        <f ca="1">INDIRECT("'按班级打印'!H"&amp;ROUNDDOWN((ROW()-1)/5,0)+2)</f>
        <v>459</v>
      </c>
    </row>
    <row r="318" customHeight="1" spans="1:13">
      <c r="A318" s="64"/>
      <c r="B318" s="64"/>
      <c r="C318" s="63" t="s">
        <v>13</v>
      </c>
      <c r="D318" s="63">
        <f ca="1">INDIRECT("'按班级打印'!M"&amp;ROUNDDOWN((ROW()-1)/5,0)+2)</f>
        <v>101</v>
      </c>
      <c r="E318" s="63">
        <f ca="1">INDIRECT("'按班级打印'!o"&amp;ROUNDDOWN((ROW()-1)/5,0)+2)</f>
        <v>84.5</v>
      </c>
      <c r="F318" s="63">
        <f ca="1">INDIRECT("'按班级打印'!q"&amp;ROUNDDOWN((ROW()-1)/5,0)+2)</f>
        <v>99</v>
      </c>
      <c r="G318" s="63">
        <f ca="1">IF(INDIRECT("'按班级打印'!s"&amp;ROUNDDOWN((ROW()-1)/5,0)+2)&gt;0,INDIRECT("'按班级打印'!s"&amp;ROUNDDOWN((ROW()-1)/5,0)+2),"")</f>
        <v>58</v>
      </c>
      <c r="H318" s="63">
        <f ca="1">IF(INDIRECT("'按班级打印'!x"&amp;ROUNDDOWN((ROW()-1)/5,0)+2)&gt;0,INDIRECT("'按班级打印'!x"&amp;ROUNDDOWN((ROW()-1)/5,0)+2),"")</f>
        <v>79</v>
      </c>
      <c r="I318" s="63">
        <f ca="1">IF(INDIRECT("'按班级打印'!aa"&amp;ROUNDDOWN((ROW()-1)/5,0)+2)&gt;0,INDIRECT("'按班级打印'!aa"&amp;ROUNDDOWN((ROW()-1)/5,0)+2),"")</f>
        <v>72</v>
      </c>
      <c r="J318" s="63" t="str">
        <f ca="1">IF(INDIRECT("'按班级打印'!ad"&amp;ROUNDDOWN((ROW()-1)/5,0)+2)&gt;0,INDIRECT("'按班级打印'!ad"&amp;ROUNDDOWN((ROW()-1)/5,0)+2),"")</f>
        <v/>
      </c>
      <c r="K318" s="63" t="str">
        <f ca="1">IF(INDIRECT("'按班级打印'!u"&amp;ROUNDDOWN((ROW()-1)/5,0)+2)&gt;0,INDIRECT("'按班级打印'!u"&amp;ROUNDDOWN((ROW()-1)/5,0)+2),"")</f>
        <v/>
      </c>
      <c r="L318" s="63" t="str">
        <f ca="1">IF(INDIRECT("'按班级打印'!ag"&amp;ROUNDDOWN((ROW()-1)/5,0)+2)&gt;0,INDIRECT("'按班级打印'!ag"&amp;ROUNDDOWN((ROW()-1)/5,0)+2),"")</f>
        <v/>
      </c>
      <c r="M318" s="63">
        <f ca="1">INDIRECT("'按班级打印'!I"&amp;ROUNDDOWN((ROW()-1)/5,0)+2)</f>
        <v>493.5</v>
      </c>
    </row>
    <row r="319" customHeight="1" spans="1:13">
      <c r="A319" s="63" t="str">
        <f ca="1">INDIRECT("'按班级打印'!E"&amp;ROUNDDOWN((ROW()-1)/5,0)+2)</f>
        <v>物理类</v>
      </c>
      <c r="B319" s="14"/>
      <c r="C319" s="63" t="s">
        <v>14</v>
      </c>
      <c r="D319" s="65">
        <f>'质量分析(总分) '!$D$55</f>
        <v>105.000612745098</v>
      </c>
      <c r="E319" s="65">
        <f>'质量分析(总分) '!$D$82</f>
        <v>91.5242034313726</v>
      </c>
      <c r="F319" s="65">
        <f>'质量分析(总分) '!$D$109</f>
        <v>108.863970588235</v>
      </c>
      <c r="G319" s="65">
        <f ca="1">IF(_xlfn.NUMBERVALUE(G317)&gt;0,'质量分析(总分) '!$D$133,"")</f>
        <v>62.6521428571429</v>
      </c>
      <c r="H319" s="65">
        <f ca="1">IF(_xlfn.NUMBERVALUE(H317)&gt;0,'质量分析(总分) '!$D$157,"")</f>
        <v>81.8686131386861</v>
      </c>
      <c r="I319" s="65">
        <f ca="1">IF(_xlfn.NUMBERVALUE(I317)&gt;0,'质量分析(总分) '!$D$180,"")</f>
        <v>83.3676470588235</v>
      </c>
      <c r="J319" s="65" t="str">
        <f ca="1">IF(_xlfn.NUMBERVALUE(J317)&gt;0,'质量分析(总分) '!$D$208,"")</f>
        <v/>
      </c>
      <c r="K319" s="65" t="str">
        <f ca="1">IF(_xlfn.NUMBERVALUE(K317)&gt;0,'质量分析(总分) '!$D$194,"")</f>
        <v/>
      </c>
      <c r="L319" s="65" t="str">
        <f ca="1">IF(_xlfn.NUMBERVALUE(L317)&gt;0,'质量分析(总分) '!$D$222,"")</f>
        <v/>
      </c>
      <c r="M319" s="65">
        <f ca="1">IF(_xlfn.NUMBERVALUE(G317)&gt;0,'质量分析(总分) '!$D$23,'质量分析(总分) '!$D$28)</f>
        <v>535.869285714286</v>
      </c>
    </row>
    <row r="321" customHeight="1" spans="1:13">
      <c r="A321" s="58" t="s">
        <v>15</v>
      </c>
      <c r="B321" s="59" t="s">
        <v>1</v>
      </c>
      <c r="C321" s="59" t="s">
        <v>2</v>
      </c>
      <c r="D321" s="60" t="s">
        <v>3</v>
      </c>
      <c r="E321" s="60" t="s">
        <v>4</v>
      </c>
      <c r="F321" s="60" t="s">
        <v>5</v>
      </c>
      <c r="G321" s="60" t="s">
        <v>6</v>
      </c>
      <c r="H321" s="60" t="s">
        <v>7</v>
      </c>
      <c r="I321" s="60" t="s">
        <v>8</v>
      </c>
      <c r="J321" s="60" t="s">
        <v>9</v>
      </c>
      <c r="K321" s="60" t="s">
        <v>10</v>
      </c>
      <c r="L321" s="61" t="s">
        <v>11</v>
      </c>
      <c r="M321" s="61" t="s">
        <v>12</v>
      </c>
    </row>
    <row r="322" customHeight="1" spans="1:13">
      <c r="A322" s="62"/>
      <c r="B322" s="63">
        <f ca="1">INDIRECT("'按班级打印'!G"&amp;ROUNDDOWN((ROW()-1)/5,0)+2)</f>
        <v>2</v>
      </c>
      <c r="C322" s="63" t="str">
        <f ca="1">INDIRECT("'按班级打印'!A"&amp;ROUNDDOWN((ROW()-1)/5,0)+2)</f>
        <v>刘兆彬</v>
      </c>
      <c r="D322" s="63">
        <f ca="1">INDIRECT("'按班级打印'!M"&amp;ROUNDDOWN((ROW()-1)/5,0)+2)</f>
        <v>100.5</v>
      </c>
      <c r="E322" s="63">
        <f ca="1">INDIRECT("'按班级打印'!o"&amp;ROUNDDOWN((ROW()-1)/5,0)+2)</f>
        <v>98.5</v>
      </c>
      <c r="F322" s="63">
        <f ca="1">INDIRECT("'按班级打印'!q"&amp;ROUNDDOWN((ROW()-1)/5,0)+2)</f>
        <v>122.5</v>
      </c>
      <c r="G322" s="63">
        <f ca="1">IF(INDIRECT("'按班级打印'!s"&amp;ROUNDDOWN((ROW()-1)/5,0)+2)&gt;0,INDIRECT("'按班级打印'!s"&amp;ROUNDDOWN((ROW()-1)/5,0)+2),"")</f>
        <v>66</v>
      </c>
      <c r="H322" s="63">
        <f ca="1">IF(INDIRECT("'按班级打印'!w"&amp;ROUNDDOWN((ROW()-1)/5,0)+2)&gt;0,INDIRECT("'按班级打印'!w"&amp;ROUNDDOWN((ROW()-1)/5,0)+2),"")</f>
        <v>71</v>
      </c>
      <c r="I322" s="63">
        <f ca="1">IF(INDIRECT("'按班级打印'!z"&amp;ROUNDDOWN((ROW()-1)/5,0)+2)&gt;0,INDIRECT("'按班级打印'!z"&amp;ROUNDDOWN((ROW()-1)/5,0)+2),"")</f>
        <v>68.5</v>
      </c>
      <c r="J322" s="63" t="str">
        <f ca="1">IF(INDIRECT("'按班级打印'!ac"&amp;ROUNDDOWN((ROW()-1)/5,0)+2)&gt;0,INDIRECT("'按班级打印'!ac"&amp;ROUNDDOWN((ROW()-1)/5,0)+2),"")</f>
        <v/>
      </c>
      <c r="K322" s="63" t="str">
        <f ca="1">IF(INDIRECT("'按班级打印'!u"&amp;ROUNDDOWN((ROW()-1)/5,0)+2)&gt;0,INDIRECT("'按班级打印'!u"&amp;ROUNDDOWN((ROW()-1)/5,0)+2),"")</f>
        <v/>
      </c>
      <c r="L322" s="63" t="str">
        <f ca="1">IF(INDIRECT("'按班级打印'!af"&amp;ROUNDDOWN((ROW()-1)/5,0)+2)&gt;0,INDIRECT("'按班级打印'!af"&amp;ROUNDDOWN((ROW()-1)/5,0)+2),"")</f>
        <v/>
      </c>
      <c r="M322" s="63">
        <f ca="1">INDIRECT("'按班级打印'!H"&amp;ROUNDDOWN((ROW()-1)/5,0)+2)</f>
        <v>527</v>
      </c>
    </row>
    <row r="323" customHeight="1" spans="1:13">
      <c r="A323" s="64"/>
      <c r="B323" s="64"/>
      <c r="C323" s="63" t="s">
        <v>13</v>
      </c>
      <c r="D323" s="63">
        <f ca="1">INDIRECT("'按班级打印'!M"&amp;ROUNDDOWN((ROW()-1)/5,0)+2)</f>
        <v>100.5</v>
      </c>
      <c r="E323" s="63">
        <f ca="1">INDIRECT("'按班级打印'!o"&amp;ROUNDDOWN((ROW()-1)/5,0)+2)</f>
        <v>98.5</v>
      </c>
      <c r="F323" s="63">
        <f ca="1">INDIRECT("'按班级打印'!q"&amp;ROUNDDOWN((ROW()-1)/5,0)+2)</f>
        <v>122.5</v>
      </c>
      <c r="G323" s="63">
        <f ca="1">IF(INDIRECT("'按班级打印'!s"&amp;ROUNDDOWN((ROW()-1)/5,0)+2)&gt;0,INDIRECT("'按班级打印'!s"&amp;ROUNDDOWN((ROW()-1)/5,0)+2),"")</f>
        <v>66</v>
      </c>
      <c r="H323" s="63">
        <f ca="1">IF(INDIRECT("'按班级打印'!x"&amp;ROUNDDOWN((ROW()-1)/5,0)+2)&gt;0,INDIRECT("'按班级打印'!x"&amp;ROUNDDOWN((ROW()-1)/5,0)+2),"")</f>
        <v>89</v>
      </c>
      <c r="I323" s="63">
        <f ca="1">IF(INDIRECT("'按班级打印'!aa"&amp;ROUNDDOWN((ROW()-1)/5,0)+2)&gt;0,INDIRECT("'按班级打印'!aa"&amp;ROUNDDOWN((ROW()-1)/5,0)+2),"")</f>
        <v>78</v>
      </c>
      <c r="J323" s="63" t="str">
        <f ca="1">IF(INDIRECT("'按班级打印'!ad"&amp;ROUNDDOWN((ROW()-1)/5,0)+2)&gt;0,INDIRECT("'按班级打印'!ad"&amp;ROUNDDOWN((ROW()-1)/5,0)+2),"")</f>
        <v/>
      </c>
      <c r="K323" s="63" t="str">
        <f ca="1">IF(INDIRECT("'按班级打印'!u"&amp;ROUNDDOWN((ROW()-1)/5,0)+2)&gt;0,INDIRECT("'按班级打印'!u"&amp;ROUNDDOWN((ROW()-1)/5,0)+2),"")</f>
        <v/>
      </c>
      <c r="L323" s="63" t="str">
        <f ca="1">IF(INDIRECT("'按班级打印'!ag"&amp;ROUNDDOWN((ROW()-1)/5,0)+2)&gt;0,INDIRECT("'按班级打印'!ag"&amp;ROUNDDOWN((ROW()-1)/5,0)+2),"")</f>
        <v/>
      </c>
      <c r="M323" s="63">
        <f ca="1">INDIRECT("'按班级打印'!I"&amp;ROUNDDOWN((ROW()-1)/5,0)+2)</f>
        <v>554.5</v>
      </c>
    </row>
    <row r="324" customHeight="1" spans="1:13">
      <c r="A324" s="63" t="str">
        <f ca="1">INDIRECT("'按班级打印'!E"&amp;ROUNDDOWN((ROW()-1)/5,0)+2)</f>
        <v>物理类</v>
      </c>
      <c r="B324" s="14"/>
      <c r="C324" s="63" t="s">
        <v>14</v>
      </c>
      <c r="D324" s="65">
        <f>'质量分析(总分) '!$D$55</f>
        <v>105.000612745098</v>
      </c>
      <c r="E324" s="65">
        <f>'质量分析(总分) '!$D$82</f>
        <v>91.5242034313726</v>
      </c>
      <c r="F324" s="65">
        <f>'质量分析(总分) '!$D$109</f>
        <v>108.863970588235</v>
      </c>
      <c r="G324" s="65">
        <f ca="1">IF(_xlfn.NUMBERVALUE(G322)&gt;0,'质量分析(总分) '!$D$133,"")</f>
        <v>62.6521428571429</v>
      </c>
      <c r="H324" s="65">
        <f ca="1">IF(_xlfn.NUMBERVALUE(H322)&gt;0,'质量分析(总分) '!$D$157,"")</f>
        <v>81.8686131386861</v>
      </c>
      <c r="I324" s="65">
        <f ca="1">IF(_xlfn.NUMBERVALUE(I322)&gt;0,'质量分析(总分) '!$D$180,"")</f>
        <v>83.3676470588235</v>
      </c>
      <c r="J324" s="65" t="str">
        <f ca="1">IF(_xlfn.NUMBERVALUE(J322)&gt;0,'质量分析(总分) '!$D$208,"")</f>
        <v/>
      </c>
      <c r="K324" s="65" t="str">
        <f ca="1">IF(_xlfn.NUMBERVALUE(K322)&gt;0,'质量分析(总分) '!$D$194,"")</f>
        <v/>
      </c>
      <c r="L324" s="65" t="str">
        <f ca="1">IF(_xlfn.NUMBERVALUE(L322)&gt;0,'质量分析(总分) '!$D$222,"")</f>
        <v/>
      </c>
      <c r="M324" s="65">
        <f ca="1">IF(_xlfn.NUMBERVALUE(G322)&gt;0,'质量分析(总分) '!$D$23,'质量分析(总分) '!$D$28)</f>
        <v>535.869285714286</v>
      </c>
    </row>
    <row r="326" customHeight="1" spans="1:13">
      <c r="A326" s="58" t="s">
        <v>15</v>
      </c>
      <c r="B326" s="59" t="s">
        <v>1</v>
      </c>
      <c r="C326" s="59" t="s">
        <v>2</v>
      </c>
      <c r="D326" s="60" t="s">
        <v>3</v>
      </c>
      <c r="E326" s="60" t="s">
        <v>4</v>
      </c>
      <c r="F326" s="60" t="s">
        <v>5</v>
      </c>
      <c r="G326" s="60" t="s">
        <v>6</v>
      </c>
      <c r="H326" s="60" t="s">
        <v>7</v>
      </c>
      <c r="I326" s="60" t="s">
        <v>8</v>
      </c>
      <c r="J326" s="60" t="s">
        <v>9</v>
      </c>
      <c r="K326" s="60" t="s">
        <v>10</v>
      </c>
      <c r="L326" s="61" t="s">
        <v>11</v>
      </c>
      <c r="M326" s="61" t="s">
        <v>12</v>
      </c>
    </row>
    <row r="327" customHeight="1" spans="1:13">
      <c r="A327" s="62"/>
      <c r="B327" s="63">
        <f ca="1">INDIRECT("'按班级打印'!G"&amp;ROUNDDOWN((ROW()-1)/5,0)+2)</f>
        <v>2</v>
      </c>
      <c r="C327" s="63" t="str">
        <f ca="1">INDIRECT("'按班级打印'!A"&amp;ROUNDDOWN((ROW()-1)/5,0)+2)</f>
        <v>林兰珂</v>
      </c>
      <c r="D327" s="63">
        <f ca="1">INDIRECT("'按班级打印'!M"&amp;ROUNDDOWN((ROW()-1)/5,0)+2)</f>
        <v>90</v>
      </c>
      <c r="E327" s="63">
        <f ca="1">INDIRECT("'按班级打印'!o"&amp;ROUNDDOWN((ROW()-1)/5,0)+2)</f>
        <v>100.5</v>
      </c>
      <c r="F327" s="63">
        <f ca="1">INDIRECT("'按班级打印'!q"&amp;ROUNDDOWN((ROW()-1)/5,0)+2)</f>
        <v>97.5</v>
      </c>
      <c r="G327" s="63">
        <f ca="1">IF(INDIRECT("'按班级打印'!s"&amp;ROUNDDOWN((ROW()-1)/5,0)+2)&gt;0,INDIRECT("'按班级打印'!s"&amp;ROUNDDOWN((ROW()-1)/5,0)+2),"")</f>
        <v>69.5</v>
      </c>
      <c r="H327" s="63">
        <f ca="1">IF(INDIRECT("'按班级打印'!w"&amp;ROUNDDOWN((ROW()-1)/5,0)+2)&gt;0,INDIRECT("'按班级打印'!w"&amp;ROUNDDOWN((ROW()-1)/5,0)+2),"")</f>
        <v>55</v>
      </c>
      <c r="I327" s="63">
        <f ca="1">IF(INDIRECT("'按班级打印'!z"&amp;ROUNDDOWN((ROW()-1)/5,0)+2)&gt;0,INDIRECT("'按班级打印'!z"&amp;ROUNDDOWN((ROW()-1)/5,0)+2),"")</f>
        <v>73.5</v>
      </c>
      <c r="J327" s="63" t="str">
        <f ca="1">IF(INDIRECT("'按班级打印'!ac"&amp;ROUNDDOWN((ROW()-1)/5,0)+2)&gt;0,INDIRECT("'按班级打印'!ac"&amp;ROUNDDOWN((ROW()-1)/5,0)+2),"")</f>
        <v/>
      </c>
      <c r="K327" s="63" t="str">
        <f ca="1">IF(INDIRECT("'按班级打印'!u"&amp;ROUNDDOWN((ROW()-1)/5,0)+2)&gt;0,INDIRECT("'按班级打印'!u"&amp;ROUNDDOWN((ROW()-1)/5,0)+2),"")</f>
        <v/>
      </c>
      <c r="L327" s="63" t="str">
        <f ca="1">IF(INDIRECT("'按班级打印'!af"&amp;ROUNDDOWN((ROW()-1)/5,0)+2)&gt;0,INDIRECT("'按班级打印'!af"&amp;ROUNDDOWN((ROW()-1)/5,0)+2),"")</f>
        <v/>
      </c>
      <c r="M327" s="63">
        <f ca="1">INDIRECT("'按班级打印'!H"&amp;ROUNDDOWN((ROW()-1)/5,0)+2)</f>
        <v>486</v>
      </c>
    </row>
    <row r="328" customHeight="1" spans="1:13">
      <c r="A328" s="64"/>
      <c r="B328" s="64"/>
      <c r="C328" s="63" t="s">
        <v>13</v>
      </c>
      <c r="D328" s="63">
        <f ca="1">INDIRECT("'按班级打印'!M"&amp;ROUNDDOWN((ROW()-1)/5,0)+2)</f>
        <v>90</v>
      </c>
      <c r="E328" s="63">
        <f ca="1">INDIRECT("'按班级打印'!o"&amp;ROUNDDOWN((ROW()-1)/5,0)+2)</f>
        <v>100.5</v>
      </c>
      <c r="F328" s="63">
        <f ca="1">INDIRECT("'按班级打印'!q"&amp;ROUNDDOWN((ROW()-1)/5,0)+2)</f>
        <v>97.5</v>
      </c>
      <c r="G328" s="63">
        <f ca="1">IF(INDIRECT("'按班级打印'!s"&amp;ROUNDDOWN((ROW()-1)/5,0)+2)&gt;0,INDIRECT("'按班级打印'!s"&amp;ROUNDDOWN((ROW()-1)/5,0)+2),"")</f>
        <v>69.5</v>
      </c>
      <c r="H328" s="63">
        <f ca="1">IF(INDIRECT("'按班级打印'!x"&amp;ROUNDDOWN((ROW()-1)/5,0)+2)&gt;0,INDIRECT("'按班级打印'!x"&amp;ROUNDDOWN((ROW()-1)/5,0)+2),"")</f>
        <v>80</v>
      </c>
      <c r="I328" s="63">
        <f ca="1">IF(INDIRECT("'按班级打印'!aa"&amp;ROUNDDOWN((ROW()-1)/5,0)+2)&gt;0,INDIRECT("'按班级打印'!aa"&amp;ROUNDDOWN((ROW()-1)/5,0)+2),"")</f>
        <v>82</v>
      </c>
      <c r="J328" s="63" t="str">
        <f ca="1">IF(INDIRECT("'按班级打印'!ad"&amp;ROUNDDOWN((ROW()-1)/5,0)+2)&gt;0,INDIRECT("'按班级打印'!ad"&amp;ROUNDDOWN((ROW()-1)/5,0)+2),"")</f>
        <v/>
      </c>
      <c r="K328" s="63" t="str">
        <f ca="1">IF(INDIRECT("'按班级打印'!u"&amp;ROUNDDOWN((ROW()-1)/5,0)+2)&gt;0,INDIRECT("'按班级打印'!u"&amp;ROUNDDOWN((ROW()-1)/5,0)+2),"")</f>
        <v/>
      </c>
      <c r="L328" s="63" t="str">
        <f ca="1">IF(INDIRECT("'按班级打印'!ag"&amp;ROUNDDOWN((ROW()-1)/5,0)+2)&gt;0,INDIRECT("'按班级打印'!ag"&amp;ROUNDDOWN((ROW()-1)/5,0)+2),"")</f>
        <v/>
      </c>
      <c r="M328" s="63">
        <f ca="1">INDIRECT("'按班级打印'!I"&amp;ROUNDDOWN((ROW()-1)/5,0)+2)</f>
        <v>519.5</v>
      </c>
    </row>
    <row r="329" customHeight="1" spans="1:13">
      <c r="A329" s="63" t="str">
        <f ca="1">INDIRECT("'按班级打印'!E"&amp;ROUNDDOWN((ROW()-1)/5,0)+2)</f>
        <v>物理类</v>
      </c>
      <c r="B329" s="14"/>
      <c r="C329" s="63" t="s">
        <v>14</v>
      </c>
      <c r="D329" s="65">
        <f>'质量分析(总分) '!$D$55</f>
        <v>105.000612745098</v>
      </c>
      <c r="E329" s="65">
        <f>'质量分析(总分) '!$D$82</f>
        <v>91.5242034313726</v>
      </c>
      <c r="F329" s="65">
        <f>'质量分析(总分) '!$D$109</f>
        <v>108.863970588235</v>
      </c>
      <c r="G329" s="65">
        <f ca="1">IF(_xlfn.NUMBERVALUE(G327)&gt;0,'质量分析(总分) '!$D$133,"")</f>
        <v>62.6521428571429</v>
      </c>
      <c r="H329" s="65">
        <f ca="1">IF(_xlfn.NUMBERVALUE(H327)&gt;0,'质量分析(总分) '!$D$157,"")</f>
        <v>81.8686131386861</v>
      </c>
      <c r="I329" s="65">
        <f ca="1">IF(_xlfn.NUMBERVALUE(I327)&gt;0,'质量分析(总分) '!$D$180,"")</f>
        <v>83.3676470588235</v>
      </c>
      <c r="J329" s="65" t="str">
        <f ca="1">IF(_xlfn.NUMBERVALUE(J327)&gt;0,'质量分析(总分) '!$D$208,"")</f>
        <v/>
      </c>
      <c r="K329" s="65" t="str">
        <f ca="1">IF(_xlfn.NUMBERVALUE(K327)&gt;0,'质量分析(总分) '!$D$194,"")</f>
        <v/>
      </c>
      <c r="L329" s="65" t="str">
        <f ca="1">IF(_xlfn.NUMBERVALUE(L327)&gt;0,'质量分析(总分) '!$D$222,"")</f>
        <v/>
      </c>
      <c r="M329" s="65">
        <f ca="1">IF(_xlfn.NUMBERVALUE(G327)&gt;0,'质量分析(总分) '!$D$23,'质量分析(总分) '!$D$28)</f>
        <v>535.869285714286</v>
      </c>
    </row>
    <row r="331" customHeight="1" spans="1:13">
      <c r="A331" s="58" t="s">
        <v>15</v>
      </c>
      <c r="B331" s="59" t="s">
        <v>1</v>
      </c>
      <c r="C331" s="59" t="s">
        <v>2</v>
      </c>
      <c r="D331" s="60" t="s">
        <v>3</v>
      </c>
      <c r="E331" s="60" t="s">
        <v>4</v>
      </c>
      <c r="F331" s="60" t="s">
        <v>5</v>
      </c>
      <c r="G331" s="60" t="s">
        <v>6</v>
      </c>
      <c r="H331" s="60" t="s">
        <v>7</v>
      </c>
      <c r="I331" s="60" t="s">
        <v>8</v>
      </c>
      <c r="J331" s="60" t="s">
        <v>9</v>
      </c>
      <c r="K331" s="60" t="s">
        <v>10</v>
      </c>
      <c r="L331" s="61" t="s">
        <v>11</v>
      </c>
      <c r="M331" s="61" t="s">
        <v>12</v>
      </c>
    </row>
    <row r="332" customHeight="1" spans="1:13">
      <c r="A332" s="62"/>
      <c r="B332" s="63">
        <f ca="1">INDIRECT("'按班级打印'!G"&amp;ROUNDDOWN((ROW()-1)/5,0)+2)</f>
        <v>2</v>
      </c>
      <c r="C332" s="63" t="str">
        <f ca="1">INDIRECT("'按班级打印'!A"&amp;ROUNDDOWN((ROW()-1)/5,0)+2)</f>
        <v>薛欧祺</v>
      </c>
      <c r="D332" s="63">
        <f ca="1">INDIRECT("'按班级打印'!M"&amp;ROUNDDOWN((ROW()-1)/5,0)+2)</f>
        <v>111.5</v>
      </c>
      <c r="E332" s="63">
        <f ca="1">INDIRECT("'按班级打印'!o"&amp;ROUNDDOWN((ROW()-1)/5,0)+2)</f>
        <v>92</v>
      </c>
      <c r="F332" s="63">
        <f ca="1">INDIRECT("'按班级打印'!q"&amp;ROUNDDOWN((ROW()-1)/5,0)+2)</f>
        <v>120.5</v>
      </c>
      <c r="G332" s="63">
        <f ca="1">IF(INDIRECT("'按班级打印'!s"&amp;ROUNDDOWN((ROW()-1)/5,0)+2)&gt;0,INDIRECT("'按班级打印'!s"&amp;ROUNDDOWN((ROW()-1)/5,0)+2),"")</f>
        <v>76</v>
      </c>
      <c r="H332" s="63">
        <f ca="1">IF(INDIRECT("'按班级打印'!w"&amp;ROUNDDOWN((ROW()-1)/5,0)+2)&gt;0,INDIRECT("'按班级打印'!w"&amp;ROUNDDOWN((ROW()-1)/5,0)+2),"")</f>
        <v>76.5</v>
      </c>
      <c r="I332" s="63">
        <f ca="1">IF(INDIRECT("'按班级打印'!z"&amp;ROUNDDOWN((ROW()-1)/5,0)+2)&gt;0,INDIRECT("'按班级打印'!z"&amp;ROUNDDOWN((ROW()-1)/5,0)+2),"")</f>
        <v>76</v>
      </c>
      <c r="J332" s="63" t="str">
        <f ca="1">IF(INDIRECT("'按班级打印'!ac"&amp;ROUNDDOWN((ROW()-1)/5,0)+2)&gt;0,INDIRECT("'按班级打印'!ac"&amp;ROUNDDOWN((ROW()-1)/5,0)+2),"")</f>
        <v/>
      </c>
      <c r="K332" s="63" t="str">
        <f ca="1">IF(INDIRECT("'按班级打印'!u"&amp;ROUNDDOWN((ROW()-1)/5,0)+2)&gt;0,INDIRECT("'按班级打印'!u"&amp;ROUNDDOWN((ROW()-1)/5,0)+2),"")</f>
        <v/>
      </c>
      <c r="L332" s="63" t="str">
        <f ca="1">IF(INDIRECT("'按班级打印'!af"&amp;ROUNDDOWN((ROW()-1)/5,0)+2)&gt;0,INDIRECT("'按班级打印'!af"&amp;ROUNDDOWN((ROW()-1)/5,0)+2),"")</f>
        <v/>
      </c>
      <c r="M332" s="63">
        <f ca="1">INDIRECT("'按班级打印'!H"&amp;ROUNDDOWN((ROW()-1)/5,0)+2)</f>
        <v>552.5</v>
      </c>
    </row>
    <row r="333" customHeight="1" spans="1:13">
      <c r="A333" s="64"/>
      <c r="B333" s="64"/>
      <c r="C333" s="63" t="s">
        <v>13</v>
      </c>
      <c r="D333" s="63">
        <f ca="1">INDIRECT("'按班级打印'!M"&amp;ROUNDDOWN((ROW()-1)/5,0)+2)</f>
        <v>111.5</v>
      </c>
      <c r="E333" s="63">
        <f ca="1">INDIRECT("'按班级打印'!o"&amp;ROUNDDOWN((ROW()-1)/5,0)+2)</f>
        <v>92</v>
      </c>
      <c r="F333" s="63">
        <f ca="1">INDIRECT("'按班级打印'!q"&amp;ROUNDDOWN((ROW()-1)/5,0)+2)</f>
        <v>120.5</v>
      </c>
      <c r="G333" s="63">
        <f ca="1">IF(INDIRECT("'按班级打印'!s"&amp;ROUNDDOWN((ROW()-1)/5,0)+2)&gt;0,INDIRECT("'按班级打印'!s"&amp;ROUNDDOWN((ROW()-1)/5,0)+2),"")</f>
        <v>76</v>
      </c>
      <c r="H333" s="63">
        <f ca="1">IF(INDIRECT("'按班级打印'!x"&amp;ROUNDDOWN((ROW()-1)/5,0)+2)&gt;0,INDIRECT("'按班级打印'!x"&amp;ROUNDDOWN((ROW()-1)/5,0)+2),"")</f>
        <v>92</v>
      </c>
      <c r="I333" s="63">
        <f ca="1">IF(INDIRECT("'按班级打印'!aa"&amp;ROUNDDOWN((ROW()-1)/5,0)+2)&gt;0,INDIRECT("'按班级打印'!aa"&amp;ROUNDDOWN((ROW()-1)/5,0)+2),"")</f>
        <v>85</v>
      </c>
      <c r="J333" s="63" t="str">
        <f ca="1">IF(INDIRECT("'按班级打印'!ad"&amp;ROUNDDOWN((ROW()-1)/5,0)+2)&gt;0,INDIRECT("'按班级打印'!ad"&amp;ROUNDDOWN((ROW()-1)/5,0)+2),"")</f>
        <v/>
      </c>
      <c r="K333" s="63" t="str">
        <f ca="1">IF(INDIRECT("'按班级打印'!u"&amp;ROUNDDOWN((ROW()-1)/5,0)+2)&gt;0,INDIRECT("'按班级打印'!u"&amp;ROUNDDOWN((ROW()-1)/5,0)+2),"")</f>
        <v/>
      </c>
      <c r="L333" s="63" t="str">
        <f ca="1">IF(INDIRECT("'按班级打印'!ag"&amp;ROUNDDOWN((ROW()-1)/5,0)+2)&gt;0,INDIRECT("'按班级打印'!ag"&amp;ROUNDDOWN((ROW()-1)/5,0)+2),"")</f>
        <v/>
      </c>
      <c r="M333" s="63">
        <f ca="1">INDIRECT("'按班级打印'!I"&amp;ROUNDDOWN((ROW()-1)/5,0)+2)</f>
        <v>577</v>
      </c>
    </row>
    <row r="334" customHeight="1" spans="1:13">
      <c r="A334" s="63" t="str">
        <f ca="1">INDIRECT("'按班级打印'!E"&amp;ROUNDDOWN((ROW()-1)/5,0)+2)</f>
        <v>物理类</v>
      </c>
      <c r="B334" s="14"/>
      <c r="C334" s="63" t="s">
        <v>14</v>
      </c>
      <c r="D334" s="65">
        <f>'质量分析(总分) '!$D$55</f>
        <v>105.000612745098</v>
      </c>
      <c r="E334" s="65">
        <f>'质量分析(总分) '!$D$82</f>
        <v>91.5242034313726</v>
      </c>
      <c r="F334" s="65">
        <f>'质量分析(总分) '!$D$109</f>
        <v>108.863970588235</v>
      </c>
      <c r="G334" s="65">
        <f ca="1">IF(_xlfn.NUMBERVALUE(G332)&gt;0,'质量分析(总分) '!$D$133,"")</f>
        <v>62.6521428571429</v>
      </c>
      <c r="H334" s="65">
        <f ca="1">IF(_xlfn.NUMBERVALUE(H332)&gt;0,'质量分析(总分) '!$D$157,"")</f>
        <v>81.8686131386861</v>
      </c>
      <c r="I334" s="65">
        <f ca="1">IF(_xlfn.NUMBERVALUE(I332)&gt;0,'质量分析(总分) '!$D$180,"")</f>
        <v>83.3676470588235</v>
      </c>
      <c r="J334" s="65" t="str">
        <f ca="1">IF(_xlfn.NUMBERVALUE(J332)&gt;0,'质量分析(总分) '!$D$208,"")</f>
        <v/>
      </c>
      <c r="K334" s="65" t="str">
        <f ca="1">IF(_xlfn.NUMBERVALUE(K332)&gt;0,'质量分析(总分) '!$D$194,"")</f>
        <v/>
      </c>
      <c r="L334" s="65" t="str">
        <f ca="1">IF(_xlfn.NUMBERVALUE(L332)&gt;0,'质量分析(总分) '!$D$222,"")</f>
        <v/>
      </c>
      <c r="M334" s="65">
        <f ca="1">IF(_xlfn.NUMBERVALUE(G332)&gt;0,'质量分析(总分) '!$D$23,'质量分析(总分) '!$D$28)</f>
        <v>535.869285714286</v>
      </c>
    </row>
    <row r="336" customHeight="1" spans="1:13">
      <c r="A336" s="58" t="s">
        <v>15</v>
      </c>
      <c r="B336" s="59" t="s">
        <v>1</v>
      </c>
      <c r="C336" s="59" t="s">
        <v>2</v>
      </c>
      <c r="D336" s="60" t="s">
        <v>3</v>
      </c>
      <c r="E336" s="60" t="s">
        <v>4</v>
      </c>
      <c r="F336" s="60" t="s">
        <v>5</v>
      </c>
      <c r="G336" s="60" t="s">
        <v>6</v>
      </c>
      <c r="H336" s="60" t="s">
        <v>7</v>
      </c>
      <c r="I336" s="60" t="s">
        <v>8</v>
      </c>
      <c r="J336" s="60" t="s">
        <v>9</v>
      </c>
      <c r="K336" s="60" t="s">
        <v>10</v>
      </c>
      <c r="L336" s="61" t="s">
        <v>11</v>
      </c>
      <c r="M336" s="61" t="s">
        <v>12</v>
      </c>
    </row>
    <row r="337" customHeight="1" spans="1:13">
      <c r="A337" s="62"/>
      <c r="B337" s="63">
        <f ca="1">INDIRECT("'按班级打印'!G"&amp;ROUNDDOWN((ROW()-1)/5,0)+2)</f>
        <v>2</v>
      </c>
      <c r="C337" s="63" t="str">
        <f ca="1">INDIRECT("'按班级打印'!A"&amp;ROUNDDOWN((ROW()-1)/5,0)+2)</f>
        <v>张越翔</v>
      </c>
      <c r="D337" s="63">
        <f ca="1">INDIRECT("'按班级打印'!M"&amp;ROUNDDOWN((ROW()-1)/5,0)+2)</f>
        <v>100.5</v>
      </c>
      <c r="E337" s="63">
        <f ca="1">INDIRECT("'按班级打印'!o"&amp;ROUNDDOWN((ROW()-1)/5,0)+2)</f>
        <v>75</v>
      </c>
      <c r="F337" s="63">
        <f ca="1">INDIRECT("'按班级打印'!q"&amp;ROUNDDOWN((ROW()-1)/5,0)+2)</f>
        <v>99</v>
      </c>
      <c r="G337" s="63">
        <f ca="1">IF(INDIRECT("'按班级打印'!s"&amp;ROUNDDOWN((ROW()-1)/5,0)+2)&gt;0,INDIRECT("'按班级打印'!s"&amp;ROUNDDOWN((ROW()-1)/5,0)+2),"")</f>
        <v>70</v>
      </c>
      <c r="H337" s="63">
        <f ca="1">IF(INDIRECT("'按班级打印'!w"&amp;ROUNDDOWN((ROW()-1)/5,0)+2)&gt;0,INDIRECT("'按班级打印'!w"&amp;ROUNDDOWN((ROW()-1)/5,0)+2),"")</f>
        <v>68.5</v>
      </c>
      <c r="I337" s="63">
        <f ca="1">IF(INDIRECT("'按班级打印'!z"&amp;ROUNDDOWN((ROW()-1)/5,0)+2)&gt;0,INDIRECT("'按班级打印'!z"&amp;ROUNDDOWN((ROW()-1)/5,0)+2),"")</f>
        <v>75</v>
      </c>
      <c r="J337" s="63" t="str">
        <f ca="1">IF(INDIRECT("'按班级打印'!ac"&amp;ROUNDDOWN((ROW()-1)/5,0)+2)&gt;0,INDIRECT("'按班级打印'!ac"&amp;ROUNDDOWN((ROW()-1)/5,0)+2),"")</f>
        <v/>
      </c>
      <c r="K337" s="63" t="str">
        <f ca="1">IF(INDIRECT("'按班级打印'!u"&amp;ROUNDDOWN((ROW()-1)/5,0)+2)&gt;0,INDIRECT("'按班级打印'!u"&amp;ROUNDDOWN((ROW()-1)/5,0)+2),"")</f>
        <v/>
      </c>
      <c r="L337" s="63" t="str">
        <f ca="1">IF(INDIRECT("'按班级打印'!af"&amp;ROUNDDOWN((ROW()-1)/5,0)+2)&gt;0,INDIRECT("'按班级打印'!af"&amp;ROUNDDOWN((ROW()-1)/5,0)+2),"")</f>
        <v/>
      </c>
      <c r="M337" s="63">
        <f ca="1">INDIRECT("'按班级打印'!H"&amp;ROUNDDOWN((ROW()-1)/5,0)+2)</f>
        <v>488</v>
      </c>
    </row>
    <row r="338" customHeight="1" spans="1:13">
      <c r="A338" s="64"/>
      <c r="B338" s="64"/>
      <c r="C338" s="63" t="s">
        <v>13</v>
      </c>
      <c r="D338" s="63">
        <f ca="1">INDIRECT("'按班级打印'!M"&amp;ROUNDDOWN((ROW()-1)/5,0)+2)</f>
        <v>100.5</v>
      </c>
      <c r="E338" s="63">
        <f ca="1">INDIRECT("'按班级打印'!o"&amp;ROUNDDOWN((ROW()-1)/5,0)+2)</f>
        <v>75</v>
      </c>
      <c r="F338" s="63">
        <f ca="1">INDIRECT("'按班级打印'!q"&amp;ROUNDDOWN((ROW()-1)/5,0)+2)</f>
        <v>99</v>
      </c>
      <c r="G338" s="63">
        <f ca="1">IF(INDIRECT("'按班级打印'!s"&amp;ROUNDDOWN((ROW()-1)/5,0)+2)&gt;0,INDIRECT("'按班级打印'!s"&amp;ROUNDDOWN((ROW()-1)/5,0)+2),"")</f>
        <v>70</v>
      </c>
      <c r="H338" s="63">
        <f ca="1">IF(INDIRECT("'按班级打印'!x"&amp;ROUNDDOWN((ROW()-1)/5,0)+2)&gt;0,INDIRECT("'按班级打印'!x"&amp;ROUNDDOWN((ROW()-1)/5,0)+2),"")</f>
        <v>88</v>
      </c>
      <c r="I338" s="63">
        <f ca="1">IF(INDIRECT("'按班级打印'!aa"&amp;ROUNDDOWN((ROW()-1)/5,0)+2)&gt;0,INDIRECT("'按班级打印'!aa"&amp;ROUNDDOWN((ROW()-1)/5,0)+2),"")</f>
        <v>84</v>
      </c>
      <c r="J338" s="63" t="str">
        <f ca="1">IF(INDIRECT("'按班级打印'!ad"&amp;ROUNDDOWN((ROW()-1)/5,0)+2)&gt;0,INDIRECT("'按班级打印'!ad"&amp;ROUNDDOWN((ROW()-1)/5,0)+2),"")</f>
        <v/>
      </c>
      <c r="K338" s="63" t="str">
        <f ca="1">IF(INDIRECT("'按班级打印'!u"&amp;ROUNDDOWN((ROW()-1)/5,0)+2)&gt;0,INDIRECT("'按班级打印'!u"&amp;ROUNDDOWN((ROW()-1)/5,0)+2),"")</f>
        <v/>
      </c>
      <c r="L338" s="63" t="str">
        <f ca="1">IF(INDIRECT("'按班级打印'!ag"&amp;ROUNDDOWN((ROW()-1)/5,0)+2)&gt;0,INDIRECT("'按班级打印'!ag"&amp;ROUNDDOWN((ROW()-1)/5,0)+2),"")</f>
        <v/>
      </c>
      <c r="M338" s="63">
        <f ca="1">INDIRECT("'按班级打印'!I"&amp;ROUNDDOWN((ROW()-1)/5,0)+2)</f>
        <v>516.5</v>
      </c>
    </row>
    <row r="339" customHeight="1" spans="1:13">
      <c r="A339" s="63" t="str">
        <f ca="1">INDIRECT("'按班级打印'!E"&amp;ROUNDDOWN((ROW()-1)/5,0)+2)</f>
        <v>物理类</v>
      </c>
      <c r="B339" s="14"/>
      <c r="C339" s="63" t="s">
        <v>14</v>
      </c>
      <c r="D339" s="65">
        <f>'质量分析(总分) '!$D$55</f>
        <v>105.000612745098</v>
      </c>
      <c r="E339" s="65">
        <f>'质量分析(总分) '!$D$82</f>
        <v>91.5242034313726</v>
      </c>
      <c r="F339" s="65">
        <f>'质量分析(总分) '!$D$109</f>
        <v>108.863970588235</v>
      </c>
      <c r="G339" s="65">
        <f ca="1">IF(_xlfn.NUMBERVALUE(G337)&gt;0,'质量分析(总分) '!$D$133,"")</f>
        <v>62.6521428571429</v>
      </c>
      <c r="H339" s="65">
        <f ca="1">IF(_xlfn.NUMBERVALUE(H337)&gt;0,'质量分析(总分) '!$D$157,"")</f>
        <v>81.8686131386861</v>
      </c>
      <c r="I339" s="65">
        <f ca="1">IF(_xlfn.NUMBERVALUE(I337)&gt;0,'质量分析(总分) '!$D$180,"")</f>
        <v>83.3676470588235</v>
      </c>
      <c r="J339" s="65" t="str">
        <f ca="1">IF(_xlfn.NUMBERVALUE(J337)&gt;0,'质量分析(总分) '!$D$208,"")</f>
        <v/>
      </c>
      <c r="K339" s="65" t="str">
        <f ca="1">IF(_xlfn.NUMBERVALUE(K337)&gt;0,'质量分析(总分) '!$D$194,"")</f>
        <v/>
      </c>
      <c r="L339" s="65" t="str">
        <f ca="1">IF(_xlfn.NUMBERVALUE(L337)&gt;0,'质量分析(总分) '!$D$222,"")</f>
        <v/>
      </c>
      <c r="M339" s="65">
        <f ca="1">IF(_xlfn.NUMBERVALUE(G337)&gt;0,'质量分析(总分) '!$D$23,'质量分析(总分) '!$D$28)</f>
        <v>535.869285714286</v>
      </c>
    </row>
    <row r="341" customHeight="1" spans="1:13">
      <c r="A341" s="58" t="s">
        <v>15</v>
      </c>
      <c r="B341" s="59" t="s">
        <v>1</v>
      </c>
      <c r="C341" s="59" t="s">
        <v>2</v>
      </c>
      <c r="D341" s="60" t="s">
        <v>3</v>
      </c>
      <c r="E341" s="60" t="s">
        <v>4</v>
      </c>
      <c r="F341" s="60" t="s">
        <v>5</v>
      </c>
      <c r="G341" s="60" t="s">
        <v>6</v>
      </c>
      <c r="H341" s="60" t="s">
        <v>7</v>
      </c>
      <c r="I341" s="60" t="s">
        <v>8</v>
      </c>
      <c r="J341" s="60" t="s">
        <v>9</v>
      </c>
      <c r="K341" s="60" t="s">
        <v>10</v>
      </c>
      <c r="L341" s="61" t="s">
        <v>11</v>
      </c>
      <c r="M341" s="61" t="s">
        <v>12</v>
      </c>
    </row>
    <row r="342" customHeight="1" spans="1:13">
      <c r="A342" s="62"/>
      <c r="B342" s="63">
        <f ca="1">INDIRECT("'按班级打印'!G"&amp;ROUNDDOWN((ROW()-1)/5,0)+2)</f>
        <v>2</v>
      </c>
      <c r="C342" s="63" t="str">
        <f ca="1">INDIRECT("'按班级打印'!A"&amp;ROUNDDOWN((ROW()-1)/5,0)+2)</f>
        <v>张耘通</v>
      </c>
      <c r="D342" s="63">
        <f ca="1">INDIRECT("'按班级打印'!M"&amp;ROUNDDOWN((ROW()-1)/5,0)+2)</f>
        <v>94.5</v>
      </c>
      <c r="E342" s="63">
        <f ca="1">INDIRECT("'按班级打印'!o"&amp;ROUNDDOWN((ROW()-1)/5,0)+2)</f>
        <v>91</v>
      </c>
      <c r="F342" s="63">
        <f ca="1">INDIRECT("'按班级打印'!q"&amp;ROUNDDOWN((ROW()-1)/5,0)+2)</f>
        <v>96</v>
      </c>
      <c r="G342" s="63">
        <f ca="1">IF(INDIRECT("'按班级打印'!s"&amp;ROUNDDOWN((ROW()-1)/5,0)+2)&gt;0,INDIRECT("'按班级打印'!s"&amp;ROUNDDOWN((ROW()-1)/5,0)+2),"")</f>
        <v>56</v>
      </c>
      <c r="H342" s="63">
        <f ca="1">IF(INDIRECT("'按班级打印'!w"&amp;ROUNDDOWN((ROW()-1)/5,0)+2)&gt;0,INDIRECT("'按班级打印'!w"&amp;ROUNDDOWN((ROW()-1)/5,0)+2),"")</f>
        <v>62</v>
      </c>
      <c r="I342" s="63">
        <f ca="1">IF(INDIRECT("'按班级打印'!z"&amp;ROUNDDOWN((ROW()-1)/5,0)+2)&gt;0,INDIRECT("'按班级打印'!z"&amp;ROUNDDOWN((ROW()-1)/5,0)+2),"")</f>
        <v>82</v>
      </c>
      <c r="J342" s="63" t="str">
        <f ca="1">IF(INDIRECT("'按班级打印'!ac"&amp;ROUNDDOWN((ROW()-1)/5,0)+2)&gt;0,INDIRECT("'按班级打印'!ac"&amp;ROUNDDOWN((ROW()-1)/5,0)+2),"")</f>
        <v/>
      </c>
      <c r="K342" s="63" t="str">
        <f ca="1">IF(INDIRECT("'按班级打印'!u"&amp;ROUNDDOWN((ROW()-1)/5,0)+2)&gt;0,INDIRECT("'按班级打印'!u"&amp;ROUNDDOWN((ROW()-1)/5,0)+2),"")</f>
        <v/>
      </c>
      <c r="L342" s="63" t="str">
        <f ca="1">IF(INDIRECT("'按班级打印'!af"&amp;ROUNDDOWN((ROW()-1)/5,0)+2)&gt;0,INDIRECT("'按班级打印'!af"&amp;ROUNDDOWN((ROW()-1)/5,0)+2),"")</f>
        <v/>
      </c>
      <c r="M342" s="63">
        <f ca="1">INDIRECT("'按班级打印'!H"&amp;ROUNDDOWN((ROW()-1)/5,0)+2)</f>
        <v>481.5</v>
      </c>
    </row>
    <row r="343" customHeight="1" spans="1:13">
      <c r="A343" s="64"/>
      <c r="B343" s="64"/>
      <c r="C343" s="63" t="s">
        <v>13</v>
      </c>
      <c r="D343" s="63">
        <f ca="1">INDIRECT("'按班级打印'!M"&amp;ROUNDDOWN((ROW()-1)/5,0)+2)</f>
        <v>94.5</v>
      </c>
      <c r="E343" s="63">
        <f ca="1">INDIRECT("'按班级打印'!o"&amp;ROUNDDOWN((ROW()-1)/5,0)+2)</f>
        <v>91</v>
      </c>
      <c r="F343" s="63">
        <f ca="1">INDIRECT("'按班级打印'!q"&amp;ROUNDDOWN((ROW()-1)/5,0)+2)</f>
        <v>96</v>
      </c>
      <c r="G343" s="63">
        <f ca="1">IF(INDIRECT("'按班级打印'!s"&amp;ROUNDDOWN((ROW()-1)/5,0)+2)&gt;0,INDIRECT("'按班级打印'!s"&amp;ROUNDDOWN((ROW()-1)/5,0)+2),"")</f>
        <v>56</v>
      </c>
      <c r="H343" s="63">
        <f ca="1">IF(INDIRECT("'按班级打印'!x"&amp;ROUNDDOWN((ROW()-1)/5,0)+2)&gt;0,INDIRECT("'按班级打印'!x"&amp;ROUNDDOWN((ROW()-1)/5,0)+2),"")</f>
        <v>85</v>
      </c>
      <c r="I343" s="63">
        <f ca="1">IF(INDIRECT("'按班级打印'!aa"&amp;ROUNDDOWN((ROW()-1)/5,0)+2)&gt;0,INDIRECT("'按班级打印'!aa"&amp;ROUNDDOWN((ROW()-1)/5,0)+2),"")</f>
        <v>90</v>
      </c>
      <c r="J343" s="63" t="str">
        <f ca="1">IF(INDIRECT("'按班级打印'!ad"&amp;ROUNDDOWN((ROW()-1)/5,0)+2)&gt;0,INDIRECT("'按班级打印'!ad"&amp;ROUNDDOWN((ROW()-1)/5,0)+2),"")</f>
        <v/>
      </c>
      <c r="K343" s="63" t="str">
        <f ca="1">IF(INDIRECT("'按班级打印'!u"&amp;ROUNDDOWN((ROW()-1)/5,0)+2)&gt;0,INDIRECT("'按班级打印'!u"&amp;ROUNDDOWN((ROW()-1)/5,0)+2),"")</f>
        <v/>
      </c>
      <c r="L343" s="63" t="str">
        <f ca="1">IF(INDIRECT("'按班级打印'!ag"&amp;ROUNDDOWN((ROW()-1)/5,0)+2)&gt;0,INDIRECT("'按班级打印'!ag"&amp;ROUNDDOWN((ROW()-1)/5,0)+2),"")</f>
        <v/>
      </c>
      <c r="M343" s="63">
        <f ca="1">INDIRECT("'按班级打印'!I"&amp;ROUNDDOWN((ROW()-1)/5,0)+2)</f>
        <v>512.5</v>
      </c>
    </row>
    <row r="344" customHeight="1" spans="1:13">
      <c r="A344" s="63" t="str">
        <f ca="1">INDIRECT("'按班级打印'!E"&amp;ROUNDDOWN((ROW()-1)/5,0)+2)</f>
        <v>物理类</v>
      </c>
      <c r="B344" s="14"/>
      <c r="C344" s="63" t="s">
        <v>14</v>
      </c>
      <c r="D344" s="65">
        <f>'质量分析(总分) '!$D$55</f>
        <v>105.000612745098</v>
      </c>
      <c r="E344" s="65">
        <f>'质量分析(总分) '!$D$82</f>
        <v>91.5242034313726</v>
      </c>
      <c r="F344" s="65">
        <f>'质量分析(总分) '!$D$109</f>
        <v>108.863970588235</v>
      </c>
      <c r="G344" s="65">
        <f ca="1">IF(_xlfn.NUMBERVALUE(G342)&gt;0,'质量分析(总分) '!$D$133,"")</f>
        <v>62.6521428571429</v>
      </c>
      <c r="H344" s="65">
        <f ca="1">IF(_xlfn.NUMBERVALUE(H342)&gt;0,'质量分析(总分) '!$D$157,"")</f>
        <v>81.8686131386861</v>
      </c>
      <c r="I344" s="65">
        <f ca="1">IF(_xlfn.NUMBERVALUE(I342)&gt;0,'质量分析(总分) '!$D$180,"")</f>
        <v>83.3676470588235</v>
      </c>
      <c r="J344" s="65" t="str">
        <f ca="1">IF(_xlfn.NUMBERVALUE(J342)&gt;0,'质量分析(总分) '!$D$208,"")</f>
        <v/>
      </c>
      <c r="K344" s="65" t="str">
        <f ca="1">IF(_xlfn.NUMBERVALUE(K342)&gt;0,'质量分析(总分) '!$D$194,"")</f>
        <v/>
      </c>
      <c r="L344" s="65" t="str">
        <f ca="1">IF(_xlfn.NUMBERVALUE(L342)&gt;0,'质量分析(总分) '!$D$222,"")</f>
        <v/>
      </c>
      <c r="M344" s="65">
        <f ca="1">IF(_xlfn.NUMBERVALUE(G342)&gt;0,'质量分析(总分) '!$D$23,'质量分析(总分) '!$D$28)</f>
        <v>535.869285714286</v>
      </c>
    </row>
    <row r="346" customHeight="1" spans="1:13">
      <c r="A346" s="58" t="s">
        <v>15</v>
      </c>
      <c r="B346" s="59" t="s">
        <v>1</v>
      </c>
      <c r="C346" s="59" t="s">
        <v>2</v>
      </c>
      <c r="D346" s="60" t="s">
        <v>3</v>
      </c>
      <c r="E346" s="60" t="s">
        <v>4</v>
      </c>
      <c r="F346" s="60" t="s">
        <v>5</v>
      </c>
      <c r="G346" s="60" t="s">
        <v>6</v>
      </c>
      <c r="H346" s="60" t="s">
        <v>7</v>
      </c>
      <c r="I346" s="60" t="s">
        <v>8</v>
      </c>
      <c r="J346" s="60" t="s">
        <v>9</v>
      </c>
      <c r="K346" s="60" t="s">
        <v>10</v>
      </c>
      <c r="L346" s="61" t="s">
        <v>11</v>
      </c>
      <c r="M346" s="61" t="s">
        <v>12</v>
      </c>
    </row>
    <row r="347" customHeight="1" spans="1:13">
      <c r="A347" s="62"/>
      <c r="B347" s="63">
        <f ca="1">INDIRECT("'按班级打印'!G"&amp;ROUNDDOWN((ROW()-1)/5,0)+2)</f>
        <v>2</v>
      </c>
      <c r="C347" s="63" t="str">
        <f ca="1">INDIRECT("'按班级打印'!A"&amp;ROUNDDOWN((ROW()-1)/5,0)+2)</f>
        <v>王子浩</v>
      </c>
      <c r="D347" s="63">
        <f ca="1">INDIRECT("'按班级打印'!M"&amp;ROUNDDOWN((ROW()-1)/5,0)+2)</f>
        <v>105</v>
      </c>
      <c r="E347" s="63">
        <f ca="1">INDIRECT("'按班级打印'!o"&amp;ROUNDDOWN((ROW()-1)/5,0)+2)</f>
        <v>85</v>
      </c>
      <c r="F347" s="63">
        <f ca="1">INDIRECT("'按班级打印'!q"&amp;ROUNDDOWN((ROW()-1)/5,0)+2)</f>
        <v>101</v>
      </c>
      <c r="G347" s="63">
        <f ca="1">IF(INDIRECT("'按班级打印'!s"&amp;ROUNDDOWN((ROW()-1)/5,0)+2)&gt;0,INDIRECT("'按班级打印'!s"&amp;ROUNDDOWN((ROW()-1)/5,0)+2),"")</f>
        <v>54</v>
      </c>
      <c r="H347" s="63">
        <f ca="1">IF(INDIRECT("'按班级打印'!w"&amp;ROUNDDOWN((ROW()-1)/5,0)+2)&gt;0,INDIRECT("'按班级打印'!w"&amp;ROUNDDOWN((ROW()-1)/5,0)+2),"")</f>
        <v>68</v>
      </c>
      <c r="I347" s="63">
        <f ca="1">IF(INDIRECT("'按班级打印'!z"&amp;ROUNDDOWN((ROW()-1)/5,0)+2)&gt;0,INDIRECT("'按班级打印'!z"&amp;ROUNDDOWN((ROW()-1)/5,0)+2),"")</f>
        <v>79</v>
      </c>
      <c r="J347" s="63" t="str">
        <f ca="1">IF(INDIRECT("'按班级打印'!ac"&amp;ROUNDDOWN((ROW()-1)/5,0)+2)&gt;0,INDIRECT("'按班级打印'!ac"&amp;ROUNDDOWN((ROW()-1)/5,0)+2),"")</f>
        <v/>
      </c>
      <c r="K347" s="63" t="str">
        <f ca="1">IF(INDIRECT("'按班级打印'!u"&amp;ROUNDDOWN((ROW()-1)/5,0)+2)&gt;0,INDIRECT("'按班级打印'!u"&amp;ROUNDDOWN((ROW()-1)/5,0)+2),"")</f>
        <v/>
      </c>
      <c r="L347" s="63" t="str">
        <f ca="1">IF(INDIRECT("'按班级打印'!af"&amp;ROUNDDOWN((ROW()-1)/5,0)+2)&gt;0,INDIRECT("'按班级打印'!af"&amp;ROUNDDOWN((ROW()-1)/5,0)+2),"")</f>
        <v/>
      </c>
      <c r="M347" s="63">
        <f ca="1">INDIRECT("'按班级打印'!H"&amp;ROUNDDOWN((ROW()-1)/5,0)+2)</f>
        <v>492</v>
      </c>
    </row>
    <row r="348" customHeight="1" spans="1:13">
      <c r="A348" s="64"/>
      <c r="B348" s="64"/>
      <c r="C348" s="63" t="s">
        <v>13</v>
      </c>
      <c r="D348" s="63">
        <f ca="1">INDIRECT("'按班级打印'!M"&amp;ROUNDDOWN((ROW()-1)/5,0)+2)</f>
        <v>105</v>
      </c>
      <c r="E348" s="63">
        <f ca="1">INDIRECT("'按班级打印'!o"&amp;ROUNDDOWN((ROW()-1)/5,0)+2)</f>
        <v>85</v>
      </c>
      <c r="F348" s="63">
        <f ca="1">INDIRECT("'按班级打印'!q"&amp;ROUNDDOWN((ROW()-1)/5,0)+2)</f>
        <v>101</v>
      </c>
      <c r="G348" s="63">
        <f ca="1">IF(INDIRECT("'按班级打印'!s"&amp;ROUNDDOWN((ROW()-1)/5,0)+2)&gt;0,INDIRECT("'按班级打印'!s"&amp;ROUNDDOWN((ROW()-1)/5,0)+2),"")</f>
        <v>54</v>
      </c>
      <c r="H348" s="63">
        <f ca="1">IF(INDIRECT("'按班级打印'!x"&amp;ROUNDDOWN((ROW()-1)/5,0)+2)&gt;0,INDIRECT("'按班级打印'!x"&amp;ROUNDDOWN((ROW()-1)/5,0)+2),"")</f>
        <v>88</v>
      </c>
      <c r="I348" s="63">
        <f ca="1">IF(INDIRECT("'按班级打印'!aa"&amp;ROUNDDOWN((ROW()-1)/5,0)+2)&gt;0,INDIRECT("'按班级打印'!aa"&amp;ROUNDDOWN((ROW()-1)/5,0)+2),"")</f>
        <v>88</v>
      </c>
      <c r="J348" s="63" t="str">
        <f ca="1">IF(INDIRECT("'按班级打印'!ad"&amp;ROUNDDOWN((ROW()-1)/5,0)+2)&gt;0,INDIRECT("'按班级打印'!ad"&amp;ROUNDDOWN((ROW()-1)/5,0)+2),"")</f>
        <v/>
      </c>
      <c r="K348" s="63" t="str">
        <f ca="1">IF(INDIRECT("'按班级打印'!u"&amp;ROUNDDOWN((ROW()-1)/5,0)+2)&gt;0,INDIRECT("'按班级打印'!u"&amp;ROUNDDOWN((ROW()-1)/5,0)+2),"")</f>
        <v/>
      </c>
      <c r="L348" s="63" t="str">
        <f ca="1">IF(INDIRECT("'按班级打印'!ag"&amp;ROUNDDOWN((ROW()-1)/5,0)+2)&gt;0,INDIRECT("'按班级打印'!ag"&amp;ROUNDDOWN((ROW()-1)/5,0)+2),"")</f>
        <v/>
      </c>
      <c r="M348" s="63">
        <f ca="1">INDIRECT("'按班级打印'!I"&amp;ROUNDDOWN((ROW()-1)/5,0)+2)</f>
        <v>521</v>
      </c>
    </row>
    <row r="349" customHeight="1" spans="1:13">
      <c r="A349" s="63" t="str">
        <f ca="1">INDIRECT("'按班级打印'!E"&amp;ROUNDDOWN((ROW()-1)/5,0)+2)</f>
        <v>物理类</v>
      </c>
      <c r="B349" s="14"/>
      <c r="C349" s="63" t="s">
        <v>14</v>
      </c>
      <c r="D349" s="65">
        <f>'质量分析(总分) '!$D$55</f>
        <v>105.000612745098</v>
      </c>
      <c r="E349" s="65">
        <f>'质量分析(总分) '!$D$82</f>
        <v>91.5242034313726</v>
      </c>
      <c r="F349" s="65">
        <f>'质量分析(总分) '!$D$109</f>
        <v>108.863970588235</v>
      </c>
      <c r="G349" s="65">
        <f ca="1">IF(_xlfn.NUMBERVALUE(G347)&gt;0,'质量分析(总分) '!$D$133,"")</f>
        <v>62.6521428571429</v>
      </c>
      <c r="H349" s="65">
        <f ca="1">IF(_xlfn.NUMBERVALUE(H347)&gt;0,'质量分析(总分) '!$D$157,"")</f>
        <v>81.8686131386861</v>
      </c>
      <c r="I349" s="65">
        <f ca="1">IF(_xlfn.NUMBERVALUE(I347)&gt;0,'质量分析(总分) '!$D$180,"")</f>
        <v>83.3676470588235</v>
      </c>
      <c r="J349" s="65" t="str">
        <f ca="1">IF(_xlfn.NUMBERVALUE(J347)&gt;0,'质量分析(总分) '!$D$208,"")</f>
        <v/>
      </c>
      <c r="K349" s="65" t="str">
        <f ca="1">IF(_xlfn.NUMBERVALUE(K347)&gt;0,'质量分析(总分) '!$D$194,"")</f>
        <v/>
      </c>
      <c r="L349" s="65" t="str">
        <f ca="1">IF(_xlfn.NUMBERVALUE(L347)&gt;0,'质量分析(总分) '!$D$222,"")</f>
        <v/>
      </c>
      <c r="M349" s="65">
        <f ca="1">IF(_xlfn.NUMBERVALUE(G347)&gt;0,'质量分析(总分) '!$D$23,'质量分析(总分) '!$D$28)</f>
        <v>535.869285714286</v>
      </c>
    </row>
    <row r="351" customHeight="1" spans="1:13">
      <c r="A351" s="58" t="s">
        <v>15</v>
      </c>
      <c r="B351" s="59" t="s">
        <v>1</v>
      </c>
      <c r="C351" s="59" t="s">
        <v>2</v>
      </c>
      <c r="D351" s="60" t="s">
        <v>3</v>
      </c>
      <c r="E351" s="60" t="s">
        <v>4</v>
      </c>
      <c r="F351" s="60" t="s">
        <v>5</v>
      </c>
      <c r="G351" s="60" t="s">
        <v>6</v>
      </c>
      <c r="H351" s="60" t="s">
        <v>7</v>
      </c>
      <c r="I351" s="60" t="s">
        <v>8</v>
      </c>
      <c r="J351" s="60" t="s">
        <v>9</v>
      </c>
      <c r="K351" s="60" t="s">
        <v>10</v>
      </c>
      <c r="L351" s="61" t="s">
        <v>11</v>
      </c>
      <c r="M351" s="61" t="s">
        <v>12</v>
      </c>
    </row>
    <row r="352" customHeight="1" spans="1:13">
      <c r="A352" s="62"/>
      <c r="B352" s="63">
        <f ca="1">INDIRECT("'按班级打印'!G"&amp;ROUNDDOWN((ROW()-1)/5,0)+2)</f>
        <v>2</v>
      </c>
      <c r="C352" s="63" t="str">
        <f ca="1">INDIRECT("'按班级打印'!A"&amp;ROUNDDOWN((ROW()-1)/5,0)+2)</f>
        <v>苏芝宁</v>
      </c>
      <c r="D352" s="63">
        <f ca="1">INDIRECT("'按班级打印'!M"&amp;ROUNDDOWN((ROW()-1)/5,0)+2)</f>
        <v>108.5</v>
      </c>
      <c r="E352" s="63">
        <f ca="1">INDIRECT("'按班级打印'!o"&amp;ROUNDDOWN((ROW()-1)/5,0)+2)</f>
        <v>88.5</v>
      </c>
      <c r="F352" s="63">
        <f ca="1">INDIRECT("'按班级打印'!q"&amp;ROUNDDOWN((ROW()-1)/5,0)+2)</f>
        <v>101.5</v>
      </c>
      <c r="G352" s="63">
        <f ca="1">IF(INDIRECT("'按班级打印'!s"&amp;ROUNDDOWN((ROW()-1)/5,0)+2)&gt;0,INDIRECT("'按班级打印'!s"&amp;ROUNDDOWN((ROW()-1)/5,0)+2),"")</f>
        <v>56</v>
      </c>
      <c r="H352" s="63">
        <f ca="1">IF(INDIRECT("'按班级打印'!w"&amp;ROUNDDOWN((ROW()-1)/5,0)+2)&gt;0,INDIRECT("'按班级打印'!w"&amp;ROUNDDOWN((ROW()-1)/5,0)+2),"")</f>
        <v>53.5</v>
      </c>
      <c r="I352" s="63">
        <f ca="1">IF(INDIRECT("'按班级打印'!z"&amp;ROUNDDOWN((ROW()-1)/5,0)+2)&gt;0,INDIRECT("'按班级打印'!z"&amp;ROUNDDOWN((ROW()-1)/5,0)+2),"")</f>
        <v>73</v>
      </c>
      <c r="J352" s="63" t="str">
        <f ca="1">IF(INDIRECT("'按班级打印'!ac"&amp;ROUNDDOWN((ROW()-1)/5,0)+2)&gt;0,INDIRECT("'按班级打印'!ac"&amp;ROUNDDOWN((ROW()-1)/5,0)+2),"")</f>
        <v/>
      </c>
      <c r="K352" s="63" t="str">
        <f ca="1">IF(INDIRECT("'按班级打印'!u"&amp;ROUNDDOWN((ROW()-1)/5,0)+2)&gt;0,INDIRECT("'按班级打印'!u"&amp;ROUNDDOWN((ROW()-1)/5,0)+2),"")</f>
        <v/>
      </c>
      <c r="L352" s="63" t="str">
        <f ca="1">IF(INDIRECT("'按班级打印'!af"&amp;ROUNDDOWN((ROW()-1)/5,0)+2)&gt;0,INDIRECT("'按班级打印'!af"&amp;ROUNDDOWN((ROW()-1)/5,0)+2),"")</f>
        <v/>
      </c>
      <c r="M352" s="63">
        <f ca="1">INDIRECT("'按班级打印'!H"&amp;ROUNDDOWN((ROW()-1)/5,0)+2)</f>
        <v>481</v>
      </c>
    </row>
    <row r="353" customHeight="1" spans="1:13">
      <c r="A353" s="64"/>
      <c r="B353" s="64"/>
      <c r="C353" s="63" t="s">
        <v>13</v>
      </c>
      <c r="D353" s="63">
        <f ca="1">INDIRECT("'按班级打印'!M"&amp;ROUNDDOWN((ROW()-1)/5,0)+2)</f>
        <v>108.5</v>
      </c>
      <c r="E353" s="63">
        <f ca="1">INDIRECT("'按班级打印'!o"&amp;ROUNDDOWN((ROW()-1)/5,0)+2)</f>
        <v>88.5</v>
      </c>
      <c r="F353" s="63">
        <f ca="1">INDIRECT("'按班级打印'!q"&amp;ROUNDDOWN((ROW()-1)/5,0)+2)</f>
        <v>101.5</v>
      </c>
      <c r="G353" s="63">
        <f ca="1">IF(INDIRECT("'按班级打印'!s"&amp;ROUNDDOWN((ROW()-1)/5,0)+2)&gt;0,INDIRECT("'按班级打印'!s"&amp;ROUNDDOWN((ROW()-1)/5,0)+2),"")</f>
        <v>56</v>
      </c>
      <c r="H353" s="63">
        <f ca="1">IF(INDIRECT("'按班级打印'!x"&amp;ROUNDDOWN((ROW()-1)/5,0)+2)&gt;0,INDIRECT("'按班级打印'!x"&amp;ROUNDDOWN((ROW()-1)/5,0)+2),"")</f>
        <v>79</v>
      </c>
      <c r="I353" s="63">
        <f ca="1">IF(INDIRECT("'按班级打印'!aa"&amp;ROUNDDOWN((ROW()-1)/5,0)+2)&gt;0,INDIRECT("'按班级打印'!aa"&amp;ROUNDDOWN((ROW()-1)/5,0)+2),"")</f>
        <v>82</v>
      </c>
      <c r="J353" s="63" t="str">
        <f ca="1">IF(INDIRECT("'按班级打印'!ad"&amp;ROUNDDOWN((ROW()-1)/5,0)+2)&gt;0,INDIRECT("'按班级打印'!ad"&amp;ROUNDDOWN((ROW()-1)/5,0)+2),"")</f>
        <v/>
      </c>
      <c r="K353" s="63" t="str">
        <f ca="1">IF(INDIRECT("'按班级打印'!u"&amp;ROUNDDOWN((ROW()-1)/5,0)+2)&gt;0,INDIRECT("'按班级打印'!u"&amp;ROUNDDOWN((ROW()-1)/5,0)+2),"")</f>
        <v/>
      </c>
      <c r="L353" s="63" t="str">
        <f ca="1">IF(INDIRECT("'按班级打印'!ag"&amp;ROUNDDOWN((ROW()-1)/5,0)+2)&gt;0,INDIRECT("'按班级打印'!ag"&amp;ROUNDDOWN((ROW()-1)/5,0)+2),"")</f>
        <v/>
      </c>
      <c r="M353" s="63">
        <f ca="1">INDIRECT("'按班级打印'!I"&amp;ROUNDDOWN((ROW()-1)/5,0)+2)</f>
        <v>515.5</v>
      </c>
    </row>
    <row r="354" customHeight="1" spans="1:13">
      <c r="A354" s="63" t="str">
        <f ca="1">INDIRECT("'按班级打印'!E"&amp;ROUNDDOWN((ROW()-1)/5,0)+2)</f>
        <v>物理类</v>
      </c>
      <c r="B354" s="14"/>
      <c r="C354" s="63" t="s">
        <v>14</v>
      </c>
      <c r="D354" s="65">
        <f>'质量分析(总分) '!$D$55</f>
        <v>105.000612745098</v>
      </c>
      <c r="E354" s="65">
        <f>'质量分析(总分) '!$D$82</f>
        <v>91.5242034313726</v>
      </c>
      <c r="F354" s="65">
        <f>'质量分析(总分) '!$D$109</f>
        <v>108.863970588235</v>
      </c>
      <c r="G354" s="65">
        <f ca="1">IF(_xlfn.NUMBERVALUE(G352)&gt;0,'质量分析(总分) '!$D$133,"")</f>
        <v>62.6521428571429</v>
      </c>
      <c r="H354" s="65">
        <f ca="1">IF(_xlfn.NUMBERVALUE(H352)&gt;0,'质量分析(总分) '!$D$157,"")</f>
        <v>81.8686131386861</v>
      </c>
      <c r="I354" s="65">
        <f ca="1">IF(_xlfn.NUMBERVALUE(I352)&gt;0,'质量分析(总分) '!$D$180,"")</f>
        <v>83.3676470588235</v>
      </c>
      <c r="J354" s="65" t="str">
        <f ca="1">IF(_xlfn.NUMBERVALUE(J352)&gt;0,'质量分析(总分) '!$D$208,"")</f>
        <v/>
      </c>
      <c r="K354" s="65" t="str">
        <f ca="1">IF(_xlfn.NUMBERVALUE(K352)&gt;0,'质量分析(总分) '!$D$194,"")</f>
        <v/>
      </c>
      <c r="L354" s="65" t="str">
        <f ca="1">IF(_xlfn.NUMBERVALUE(L352)&gt;0,'质量分析(总分) '!$D$222,"")</f>
        <v/>
      </c>
      <c r="M354" s="65">
        <f ca="1">IF(_xlfn.NUMBERVALUE(G352)&gt;0,'质量分析(总分) '!$D$23,'质量分析(总分) '!$D$28)</f>
        <v>535.869285714286</v>
      </c>
    </row>
    <row r="356" customHeight="1" spans="1:13">
      <c r="A356" s="58" t="s">
        <v>15</v>
      </c>
      <c r="B356" s="59" t="s">
        <v>1</v>
      </c>
      <c r="C356" s="59" t="s">
        <v>2</v>
      </c>
      <c r="D356" s="60" t="s">
        <v>3</v>
      </c>
      <c r="E356" s="60" t="s">
        <v>4</v>
      </c>
      <c r="F356" s="60" t="s">
        <v>5</v>
      </c>
      <c r="G356" s="60" t="s">
        <v>6</v>
      </c>
      <c r="H356" s="60" t="s">
        <v>7</v>
      </c>
      <c r="I356" s="60" t="s">
        <v>8</v>
      </c>
      <c r="J356" s="60" t="s">
        <v>9</v>
      </c>
      <c r="K356" s="60" t="s">
        <v>10</v>
      </c>
      <c r="L356" s="61" t="s">
        <v>11</v>
      </c>
      <c r="M356" s="61" t="s">
        <v>12</v>
      </c>
    </row>
    <row r="357" customHeight="1" spans="1:13">
      <c r="A357" s="62"/>
      <c r="B357" s="63">
        <f ca="1">INDIRECT("'按班级打印'!G"&amp;ROUNDDOWN((ROW()-1)/5,0)+2)</f>
        <v>2</v>
      </c>
      <c r="C357" s="63" t="str">
        <f ca="1">INDIRECT("'按班级打印'!A"&amp;ROUNDDOWN((ROW()-1)/5,0)+2)</f>
        <v>刘晏祯</v>
      </c>
      <c r="D357" s="63">
        <f ca="1">INDIRECT("'按班级打印'!M"&amp;ROUNDDOWN((ROW()-1)/5,0)+2)</f>
        <v>107</v>
      </c>
      <c r="E357" s="63">
        <f ca="1">INDIRECT("'按班级打印'!o"&amp;ROUNDDOWN((ROW()-1)/5,0)+2)</f>
        <v>95.5</v>
      </c>
      <c r="F357" s="63">
        <f ca="1">INDIRECT("'按班级打印'!q"&amp;ROUNDDOWN((ROW()-1)/5,0)+2)</f>
        <v>115.5</v>
      </c>
      <c r="G357" s="63">
        <f ca="1">IF(INDIRECT("'按班级打印'!s"&amp;ROUNDDOWN((ROW()-1)/5,0)+2)&gt;0,INDIRECT("'按班级打印'!s"&amp;ROUNDDOWN((ROW()-1)/5,0)+2),"")</f>
        <v>49.5</v>
      </c>
      <c r="H357" s="63">
        <f ca="1">IF(INDIRECT("'按班级打印'!w"&amp;ROUNDDOWN((ROW()-1)/5,0)+2)&gt;0,INDIRECT("'按班级打印'!w"&amp;ROUNDDOWN((ROW()-1)/5,0)+2),"")</f>
        <v>60</v>
      </c>
      <c r="I357" s="63">
        <f ca="1">IF(INDIRECT("'按班级打印'!z"&amp;ROUNDDOWN((ROW()-1)/5,0)+2)&gt;0,INDIRECT("'按班级打印'!z"&amp;ROUNDDOWN((ROW()-1)/5,0)+2),"")</f>
        <v>59.5</v>
      </c>
      <c r="J357" s="63" t="str">
        <f ca="1">IF(INDIRECT("'按班级打印'!ac"&amp;ROUNDDOWN((ROW()-1)/5,0)+2)&gt;0,INDIRECT("'按班级打印'!ac"&amp;ROUNDDOWN((ROW()-1)/5,0)+2),"")</f>
        <v/>
      </c>
      <c r="K357" s="63" t="str">
        <f ca="1">IF(INDIRECT("'按班级打印'!u"&amp;ROUNDDOWN((ROW()-1)/5,0)+2)&gt;0,INDIRECT("'按班级打印'!u"&amp;ROUNDDOWN((ROW()-1)/5,0)+2),"")</f>
        <v/>
      </c>
      <c r="L357" s="63" t="str">
        <f ca="1">IF(INDIRECT("'按班级打印'!af"&amp;ROUNDDOWN((ROW()-1)/5,0)+2)&gt;0,INDIRECT("'按班级打印'!af"&amp;ROUNDDOWN((ROW()-1)/5,0)+2),"")</f>
        <v/>
      </c>
      <c r="M357" s="63">
        <f ca="1">INDIRECT("'按班级打印'!H"&amp;ROUNDDOWN((ROW()-1)/5,0)+2)</f>
        <v>487</v>
      </c>
    </row>
    <row r="358" customHeight="1" spans="1:13">
      <c r="A358" s="64"/>
      <c r="B358" s="64"/>
      <c r="C358" s="63" t="s">
        <v>13</v>
      </c>
      <c r="D358" s="63">
        <f ca="1">INDIRECT("'按班级打印'!M"&amp;ROUNDDOWN((ROW()-1)/5,0)+2)</f>
        <v>107</v>
      </c>
      <c r="E358" s="63">
        <f ca="1">INDIRECT("'按班级打印'!o"&amp;ROUNDDOWN((ROW()-1)/5,0)+2)</f>
        <v>95.5</v>
      </c>
      <c r="F358" s="63">
        <f ca="1">INDIRECT("'按班级打印'!q"&amp;ROUNDDOWN((ROW()-1)/5,0)+2)</f>
        <v>115.5</v>
      </c>
      <c r="G358" s="63">
        <f ca="1">IF(INDIRECT("'按班级打印'!s"&amp;ROUNDDOWN((ROW()-1)/5,0)+2)&gt;0,INDIRECT("'按班级打印'!s"&amp;ROUNDDOWN((ROW()-1)/5,0)+2),"")</f>
        <v>49.5</v>
      </c>
      <c r="H358" s="63">
        <f ca="1">IF(INDIRECT("'按班级打印'!x"&amp;ROUNDDOWN((ROW()-1)/5,0)+2)&gt;0,INDIRECT("'按班级打印'!x"&amp;ROUNDDOWN((ROW()-1)/5,0)+2),"")</f>
        <v>83</v>
      </c>
      <c r="I358" s="63">
        <f ca="1">IF(INDIRECT("'按班级打印'!aa"&amp;ROUNDDOWN((ROW()-1)/5,0)+2)&gt;0,INDIRECT("'按班级打印'!aa"&amp;ROUNDDOWN((ROW()-1)/5,0)+2),"")</f>
        <v>69</v>
      </c>
      <c r="J358" s="63" t="str">
        <f ca="1">IF(INDIRECT("'按班级打印'!ad"&amp;ROUNDDOWN((ROW()-1)/5,0)+2)&gt;0,INDIRECT("'按班级打印'!ad"&amp;ROUNDDOWN((ROW()-1)/5,0)+2),"")</f>
        <v/>
      </c>
      <c r="K358" s="63" t="str">
        <f ca="1">IF(INDIRECT("'按班级打印'!u"&amp;ROUNDDOWN((ROW()-1)/5,0)+2)&gt;0,INDIRECT("'按班级打印'!u"&amp;ROUNDDOWN((ROW()-1)/5,0)+2),"")</f>
        <v/>
      </c>
      <c r="L358" s="63" t="str">
        <f ca="1">IF(INDIRECT("'按班级打印'!ag"&amp;ROUNDDOWN((ROW()-1)/5,0)+2)&gt;0,INDIRECT("'按班级打印'!ag"&amp;ROUNDDOWN((ROW()-1)/5,0)+2),"")</f>
        <v/>
      </c>
      <c r="M358" s="63">
        <f ca="1">INDIRECT("'按班级打印'!I"&amp;ROUNDDOWN((ROW()-1)/5,0)+2)</f>
        <v>519.5</v>
      </c>
    </row>
    <row r="359" customHeight="1" spans="1:13">
      <c r="A359" s="63" t="str">
        <f ca="1">INDIRECT("'按班级打印'!E"&amp;ROUNDDOWN((ROW()-1)/5,0)+2)</f>
        <v>物理类</v>
      </c>
      <c r="B359" s="14"/>
      <c r="C359" s="63" t="s">
        <v>14</v>
      </c>
      <c r="D359" s="65">
        <f>'质量分析(总分) '!$D$55</f>
        <v>105.000612745098</v>
      </c>
      <c r="E359" s="65">
        <f>'质量分析(总分) '!$D$82</f>
        <v>91.5242034313726</v>
      </c>
      <c r="F359" s="65">
        <f>'质量分析(总分) '!$D$109</f>
        <v>108.863970588235</v>
      </c>
      <c r="G359" s="65">
        <f ca="1">IF(_xlfn.NUMBERVALUE(G357)&gt;0,'质量分析(总分) '!$D$133,"")</f>
        <v>62.6521428571429</v>
      </c>
      <c r="H359" s="65">
        <f ca="1">IF(_xlfn.NUMBERVALUE(H357)&gt;0,'质量分析(总分) '!$D$157,"")</f>
        <v>81.8686131386861</v>
      </c>
      <c r="I359" s="65">
        <f ca="1">IF(_xlfn.NUMBERVALUE(I357)&gt;0,'质量分析(总分) '!$D$180,"")</f>
        <v>83.3676470588235</v>
      </c>
      <c r="J359" s="65" t="str">
        <f ca="1">IF(_xlfn.NUMBERVALUE(J357)&gt;0,'质量分析(总分) '!$D$208,"")</f>
        <v/>
      </c>
      <c r="K359" s="65" t="str">
        <f ca="1">IF(_xlfn.NUMBERVALUE(K357)&gt;0,'质量分析(总分) '!$D$194,"")</f>
        <v/>
      </c>
      <c r="L359" s="65" t="str">
        <f ca="1">IF(_xlfn.NUMBERVALUE(L357)&gt;0,'质量分析(总分) '!$D$222,"")</f>
        <v/>
      </c>
      <c r="M359" s="65">
        <f ca="1">IF(_xlfn.NUMBERVALUE(G357)&gt;0,'质量分析(总分) '!$D$23,'质量分析(总分) '!$D$28)</f>
        <v>535.869285714286</v>
      </c>
    </row>
    <row r="361" customHeight="1" spans="1:13">
      <c r="A361" s="58" t="s">
        <v>15</v>
      </c>
      <c r="B361" s="59" t="s">
        <v>1</v>
      </c>
      <c r="C361" s="59" t="s">
        <v>2</v>
      </c>
      <c r="D361" s="60" t="s">
        <v>3</v>
      </c>
      <c r="E361" s="60" t="s">
        <v>4</v>
      </c>
      <c r="F361" s="60" t="s">
        <v>5</v>
      </c>
      <c r="G361" s="60" t="s">
        <v>6</v>
      </c>
      <c r="H361" s="60" t="s">
        <v>7</v>
      </c>
      <c r="I361" s="60" t="s">
        <v>8</v>
      </c>
      <c r="J361" s="60" t="s">
        <v>9</v>
      </c>
      <c r="K361" s="60" t="s">
        <v>10</v>
      </c>
      <c r="L361" s="61" t="s">
        <v>11</v>
      </c>
      <c r="M361" s="61" t="s">
        <v>12</v>
      </c>
    </row>
    <row r="362" customHeight="1" spans="1:13">
      <c r="A362" s="62"/>
      <c r="B362" s="63">
        <f ca="1">INDIRECT("'按班级打印'!G"&amp;ROUNDDOWN((ROW()-1)/5,0)+2)</f>
        <v>2</v>
      </c>
      <c r="C362" s="63" t="str">
        <f ca="1">INDIRECT("'按班级打印'!A"&amp;ROUNDDOWN((ROW()-1)/5,0)+2)</f>
        <v>陈奕斌</v>
      </c>
      <c r="D362" s="63">
        <f ca="1">INDIRECT("'按班级打印'!M"&amp;ROUNDDOWN((ROW()-1)/5,0)+2)</f>
        <v>102.5</v>
      </c>
      <c r="E362" s="63">
        <f ca="1">INDIRECT("'按班级打印'!o"&amp;ROUNDDOWN((ROW()-1)/5,0)+2)</f>
        <v>81</v>
      </c>
      <c r="F362" s="63">
        <f ca="1">INDIRECT("'按班级打印'!q"&amp;ROUNDDOWN((ROW()-1)/5,0)+2)</f>
        <v>98.5</v>
      </c>
      <c r="G362" s="63">
        <f ca="1">IF(INDIRECT("'按班级打印'!s"&amp;ROUNDDOWN((ROW()-1)/5,0)+2)&gt;0,INDIRECT("'按班级打印'!s"&amp;ROUNDDOWN((ROW()-1)/5,0)+2),"")</f>
        <v>42</v>
      </c>
      <c r="H362" s="63">
        <f ca="1">IF(INDIRECT("'按班级打印'!w"&amp;ROUNDDOWN((ROW()-1)/5,0)+2)&gt;0,INDIRECT("'按班级打印'!w"&amp;ROUNDDOWN((ROW()-1)/5,0)+2),"")</f>
        <v>60.5</v>
      </c>
      <c r="I362" s="63">
        <f ca="1">IF(INDIRECT("'按班级打印'!z"&amp;ROUNDDOWN((ROW()-1)/5,0)+2)&gt;0,INDIRECT("'按班级打印'!z"&amp;ROUNDDOWN((ROW()-1)/5,0)+2),"")</f>
        <v>69.5</v>
      </c>
      <c r="J362" s="63" t="str">
        <f ca="1">IF(INDIRECT("'按班级打印'!ac"&amp;ROUNDDOWN((ROW()-1)/5,0)+2)&gt;0,INDIRECT("'按班级打印'!ac"&amp;ROUNDDOWN((ROW()-1)/5,0)+2),"")</f>
        <v/>
      </c>
      <c r="K362" s="63" t="str">
        <f ca="1">IF(INDIRECT("'按班级打印'!u"&amp;ROUNDDOWN((ROW()-1)/5,0)+2)&gt;0,INDIRECT("'按班级打印'!u"&amp;ROUNDDOWN((ROW()-1)/5,0)+2),"")</f>
        <v/>
      </c>
      <c r="L362" s="63" t="str">
        <f ca="1">IF(INDIRECT("'按班级打印'!af"&amp;ROUNDDOWN((ROW()-1)/5,0)+2)&gt;0,INDIRECT("'按班级打印'!af"&amp;ROUNDDOWN((ROW()-1)/5,0)+2),"")</f>
        <v/>
      </c>
      <c r="M362" s="63">
        <f ca="1">INDIRECT("'按班级打印'!H"&amp;ROUNDDOWN((ROW()-1)/5,0)+2)</f>
        <v>454</v>
      </c>
    </row>
    <row r="363" customHeight="1" spans="1:13">
      <c r="A363" s="64"/>
      <c r="B363" s="64"/>
      <c r="C363" s="63" t="s">
        <v>13</v>
      </c>
      <c r="D363" s="63">
        <f ca="1">INDIRECT("'按班级打印'!M"&amp;ROUNDDOWN((ROW()-1)/5,0)+2)</f>
        <v>102.5</v>
      </c>
      <c r="E363" s="63">
        <f ca="1">INDIRECT("'按班级打印'!o"&amp;ROUNDDOWN((ROW()-1)/5,0)+2)</f>
        <v>81</v>
      </c>
      <c r="F363" s="63">
        <f ca="1">INDIRECT("'按班级打印'!q"&amp;ROUNDDOWN((ROW()-1)/5,0)+2)</f>
        <v>98.5</v>
      </c>
      <c r="G363" s="63">
        <f ca="1">IF(INDIRECT("'按班级打印'!s"&amp;ROUNDDOWN((ROW()-1)/5,0)+2)&gt;0,INDIRECT("'按班级打印'!s"&amp;ROUNDDOWN((ROW()-1)/5,0)+2),"")</f>
        <v>42</v>
      </c>
      <c r="H363" s="63">
        <f ca="1">IF(INDIRECT("'按班级打印'!x"&amp;ROUNDDOWN((ROW()-1)/5,0)+2)&gt;0,INDIRECT("'按班级打印'!x"&amp;ROUNDDOWN((ROW()-1)/5,0)+2),"")</f>
        <v>84</v>
      </c>
      <c r="I363" s="63">
        <f ca="1">IF(INDIRECT("'按班级打印'!aa"&amp;ROUNDDOWN((ROW()-1)/5,0)+2)&gt;0,INDIRECT("'按班级打印'!aa"&amp;ROUNDDOWN((ROW()-1)/5,0)+2),"")</f>
        <v>79</v>
      </c>
      <c r="J363" s="63" t="str">
        <f ca="1">IF(INDIRECT("'按班级打印'!ad"&amp;ROUNDDOWN((ROW()-1)/5,0)+2)&gt;0,INDIRECT("'按班级打印'!ad"&amp;ROUNDDOWN((ROW()-1)/5,0)+2),"")</f>
        <v/>
      </c>
      <c r="K363" s="63" t="str">
        <f ca="1">IF(INDIRECT("'按班级打印'!u"&amp;ROUNDDOWN((ROW()-1)/5,0)+2)&gt;0,INDIRECT("'按班级打印'!u"&amp;ROUNDDOWN((ROW()-1)/5,0)+2),"")</f>
        <v/>
      </c>
      <c r="L363" s="63" t="str">
        <f ca="1">IF(INDIRECT("'按班级打印'!ag"&amp;ROUNDDOWN((ROW()-1)/5,0)+2)&gt;0,INDIRECT("'按班级打印'!ag"&amp;ROUNDDOWN((ROW()-1)/5,0)+2),"")</f>
        <v/>
      </c>
      <c r="M363" s="63">
        <f ca="1">INDIRECT("'按班级打印'!I"&amp;ROUNDDOWN((ROW()-1)/5,0)+2)</f>
        <v>487</v>
      </c>
    </row>
    <row r="364" customHeight="1" spans="1:13">
      <c r="A364" s="63" t="str">
        <f ca="1">INDIRECT("'按班级打印'!E"&amp;ROUNDDOWN((ROW()-1)/5,0)+2)</f>
        <v>物理类</v>
      </c>
      <c r="B364" s="14"/>
      <c r="C364" s="63" t="s">
        <v>14</v>
      </c>
      <c r="D364" s="65">
        <f>'质量分析(总分) '!$D$55</f>
        <v>105.000612745098</v>
      </c>
      <c r="E364" s="65">
        <f>'质量分析(总分) '!$D$82</f>
        <v>91.5242034313726</v>
      </c>
      <c r="F364" s="65">
        <f>'质量分析(总分) '!$D$109</f>
        <v>108.863970588235</v>
      </c>
      <c r="G364" s="65">
        <f ca="1">IF(_xlfn.NUMBERVALUE(G362)&gt;0,'质量分析(总分) '!$D$133,"")</f>
        <v>62.6521428571429</v>
      </c>
      <c r="H364" s="65">
        <f ca="1">IF(_xlfn.NUMBERVALUE(H362)&gt;0,'质量分析(总分) '!$D$157,"")</f>
        <v>81.8686131386861</v>
      </c>
      <c r="I364" s="65">
        <f ca="1">IF(_xlfn.NUMBERVALUE(I362)&gt;0,'质量分析(总分) '!$D$180,"")</f>
        <v>83.3676470588235</v>
      </c>
      <c r="J364" s="65" t="str">
        <f ca="1">IF(_xlfn.NUMBERVALUE(J362)&gt;0,'质量分析(总分) '!$D$208,"")</f>
        <v/>
      </c>
      <c r="K364" s="65" t="str">
        <f ca="1">IF(_xlfn.NUMBERVALUE(K362)&gt;0,'质量分析(总分) '!$D$194,"")</f>
        <v/>
      </c>
      <c r="L364" s="65" t="str">
        <f ca="1">IF(_xlfn.NUMBERVALUE(L362)&gt;0,'质量分析(总分) '!$D$222,"")</f>
        <v/>
      </c>
      <c r="M364" s="65">
        <f ca="1">IF(_xlfn.NUMBERVALUE(G362)&gt;0,'质量分析(总分) '!$D$23,'质量分析(总分) '!$D$28)</f>
        <v>535.869285714286</v>
      </c>
    </row>
    <row r="366" customHeight="1" spans="1:13">
      <c r="A366" s="58" t="s">
        <v>15</v>
      </c>
      <c r="B366" s="59" t="s">
        <v>1</v>
      </c>
      <c r="C366" s="59" t="s">
        <v>2</v>
      </c>
      <c r="D366" s="60" t="s">
        <v>3</v>
      </c>
      <c r="E366" s="60" t="s">
        <v>4</v>
      </c>
      <c r="F366" s="60" t="s">
        <v>5</v>
      </c>
      <c r="G366" s="60" t="s">
        <v>6</v>
      </c>
      <c r="H366" s="60" t="s">
        <v>7</v>
      </c>
      <c r="I366" s="60" t="s">
        <v>8</v>
      </c>
      <c r="J366" s="60" t="s">
        <v>9</v>
      </c>
      <c r="K366" s="60" t="s">
        <v>10</v>
      </c>
      <c r="L366" s="61" t="s">
        <v>11</v>
      </c>
      <c r="M366" s="61" t="s">
        <v>12</v>
      </c>
    </row>
    <row r="367" customHeight="1" spans="1:13">
      <c r="A367" s="62"/>
      <c r="B367" s="63">
        <f ca="1">INDIRECT("'按班级打印'!G"&amp;ROUNDDOWN((ROW()-1)/5,0)+2)</f>
        <v>2</v>
      </c>
      <c r="C367" s="63" t="str">
        <f ca="1">INDIRECT("'按班级打印'!A"&amp;ROUNDDOWN((ROW()-1)/5,0)+2)</f>
        <v>李增炜</v>
      </c>
      <c r="D367" s="63">
        <f ca="1">INDIRECT("'按班级打印'!M"&amp;ROUNDDOWN((ROW()-1)/5,0)+2)</f>
        <v>114</v>
      </c>
      <c r="E367" s="63">
        <f ca="1">INDIRECT("'按班级打印'!o"&amp;ROUNDDOWN((ROW()-1)/5,0)+2)</f>
        <v>84</v>
      </c>
      <c r="F367" s="63">
        <f ca="1">INDIRECT("'按班级打印'!q"&amp;ROUNDDOWN((ROW()-1)/5,0)+2)</f>
        <v>114</v>
      </c>
      <c r="G367" s="63">
        <f ca="1">IF(INDIRECT("'按班级打印'!s"&amp;ROUNDDOWN((ROW()-1)/5,0)+2)&gt;0,INDIRECT("'按班级打印'!s"&amp;ROUNDDOWN((ROW()-1)/5,0)+2),"")</f>
        <v>62.5</v>
      </c>
      <c r="H367" s="63">
        <f ca="1">IF(INDIRECT("'按班级打印'!w"&amp;ROUNDDOWN((ROW()-1)/5,0)+2)&gt;0,INDIRECT("'按班级打印'!w"&amp;ROUNDDOWN((ROW()-1)/5,0)+2),"")</f>
        <v>65</v>
      </c>
      <c r="I367" s="63">
        <f ca="1">IF(INDIRECT("'按班级打印'!z"&amp;ROUNDDOWN((ROW()-1)/5,0)+2)&gt;0,INDIRECT("'按班级打印'!z"&amp;ROUNDDOWN((ROW()-1)/5,0)+2),"")</f>
        <v>67</v>
      </c>
      <c r="J367" s="63" t="str">
        <f ca="1">IF(INDIRECT("'按班级打印'!ac"&amp;ROUNDDOWN((ROW()-1)/5,0)+2)&gt;0,INDIRECT("'按班级打印'!ac"&amp;ROUNDDOWN((ROW()-1)/5,0)+2),"")</f>
        <v/>
      </c>
      <c r="K367" s="63" t="str">
        <f ca="1">IF(INDIRECT("'按班级打印'!u"&amp;ROUNDDOWN((ROW()-1)/5,0)+2)&gt;0,INDIRECT("'按班级打印'!u"&amp;ROUNDDOWN((ROW()-1)/5,0)+2),"")</f>
        <v/>
      </c>
      <c r="L367" s="63" t="str">
        <f ca="1">IF(INDIRECT("'按班级打印'!af"&amp;ROUNDDOWN((ROW()-1)/5,0)+2)&gt;0,INDIRECT("'按班级打印'!af"&amp;ROUNDDOWN((ROW()-1)/5,0)+2),"")</f>
        <v/>
      </c>
      <c r="M367" s="63">
        <f ca="1">INDIRECT("'按班级打印'!H"&amp;ROUNDDOWN((ROW()-1)/5,0)+2)</f>
        <v>506.5</v>
      </c>
    </row>
    <row r="368" customHeight="1" spans="1:13">
      <c r="A368" s="64"/>
      <c r="B368" s="64"/>
      <c r="C368" s="63" t="s">
        <v>13</v>
      </c>
      <c r="D368" s="63">
        <f ca="1">INDIRECT("'按班级打印'!M"&amp;ROUNDDOWN((ROW()-1)/5,0)+2)</f>
        <v>114</v>
      </c>
      <c r="E368" s="63">
        <f ca="1">INDIRECT("'按班级打印'!o"&amp;ROUNDDOWN((ROW()-1)/5,0)+2)</f>
        <v>84</v>
      </c>
      <c r="F368" s="63">
        <f ca="1">INDIRECT("'按班级打印'!q"&amp;ROUNDDOWN((ROW()-1)/5,0)+2)</f>
        <v>114</v>
      </c>
      <c r="G368" s="63">
        <f ca="1">IF(INDIRECT("'按班级打印'!s"&amp;ROUNDDOWN((ROW()-1)/5,0)+2)&gt;0,INDIRECT("'按班级打印'!s"&amp;ROUNDDOWN((ROW()-1)/5,0)+2),"")</f>
        <v>62.5</v>
      </c>
      <c r="H368" s="63">
        <f ca="1">IF(INDIRECT("'按班级打印'!x"&amp;ROUNDDOWN((ROW()-1)/5,0)+2)&gt;0,INDIRECT("'按班级打印'!x"&amp;ROUNDDOWN((ROW()-1)/5,0)+2),"")</f>
        <v>87</v>
      </c>
      <c r="I368" s="63">
        <f ca="1">IF(INDIRECT("'按班级打印'!aa"&amp;ROUNDDOWN((ROW()-1)/5,0)+2)&gt;0,INDIRECT("'按班级打印'!aa"&amp;ROUNDDOWN((ROW()-1)/5,0)+2),"")</f>
        <v>76</v>
      </c>
      <c r="J368" s="63" t="str">
        <f ca="1">IF(INDIRECT("'按班级打印'!ad"&amp;ROUNDDOWN((ROW()-1)/5,0)+2)&gt;0,INDIRECT("'按班级打印'!ad"&amp;ROUNDDOWN((ROW()-1)/5,0)+2),"")</f>
        <v/>
      </c>
      <c r="K368" s="63" t="str">
        <f ca="1">IF(INDIRECT("'按班级打印'!u"&amp;ROUNDDOWN((ROW()-1)/5,0)+2)&gt;0,INDIRECT("'按班级打印'!u"&amp;ROUNDDOWN((ROW()-1)/5,0)+2),"")</f>
        <v/>
      </c>
      <c r="L368" s="63" t="str">
        <f ca="1">IF(INDIRECT("'按班级打印'!ag"&amp;ROUNDDOWN((ROW()-1)/5,0)+2)&gt;0,INDIRECT("'按班级打印'!ag"&amp;ROUNDDOWN((ROW()-1)/5,0)+2),"")</f>
        <v/>
      </c>
      <c r="M368" s="63">
        <f ca="1">INDIRECT("'按班级打印'!I"&amp;ROUNDDOWN((ROW()-1)/5,0)+2)</f>
        <v>537.5</v>
      </c>
    </row>
    <row r="369" customHeight="1" spans="1:13">
      <c r="A369" s="63" t="str">
        <f ca="1">INDIRECT("'按班级打印'!E"&amp;ROUNDDOWN((ROW()-1)/5,0)+2)</f>
        <v>物理类</v>
      </c>
      <c r="B369" s="14"/>
      <c r="C369" s="63" t="s">
        <v>14</v>
      </c>
      <c r="D369" s="65">
        <f>'质量分析(总分) '!$D$55</f>
        <v>105.000612745098</v>
      </c>
      <c r="E369" s="65">
        <f>'质量分析(总分) '!$D$82</f>
        <v>91.5242034313726</v>
      </c>
      <c r="F369" s="65">
        <f>'质量分析(总分) '!$D$109</f>
        <v>108.863970588235</v>
      </c>
      <c r="G369" s="65">
        <f ca="1">IF(_xlfn.NUMBERVALUE(G367)&gt;0,'质量分析(总分) '!$D$133,"")</f>
        <v>62.6521428571429</v>
      </c>
      <c r="H369" s="65">
        <f ca="1">IF(_xlfn.NUMBERVALUE(H367)&gt;0,'质量分析(总分) '!$D$157,"")</f>
        <v>81.8686131386861</v>
      </c>
      <c r="I369" s="65">
        <f ca="1">IF(_xlfn.NUMBERVALUE(I367)&gt;0,'质量分析(总分) '!$D$180,"")</f>
        <v>83.3676470588235</v>
      </c>
      <c r="J369" s="65" t="str">
        <f ca="1">IF(_xlfn.NUMBERVALUE(J367)&gt;0,'质量分析(总分) '!$D$208,"")</f>
        <v/>
      </c>
      <c r="K369" s="65" t="str">
        <f ca="1">IF(_xlfn.NUMBERVALUE(K367)&gt;0,'质量分析(总分) '!$D$194,"")</f>
        <v/>
      </c>
      <c r="L369" s="65" t="str">
        <f ca="1">IF(_xlfn.NUMBERVALUE(L367)&gt;0,'质量分析(总分) '!$D$222,"")</f>
        <v/>
      </c>
      <c r="M369" s="65">
        <f ca="1">IF(_xlfn.NUMBERVALUE(G367)&gt;0,'质量分析(总分) '!$D$23,'质量分析(总分) '!$D$28)</f>
        <v>535.869285714286</v>
      </c>
    </row>
    <row r="371" customHeight="1" spans="1:13">
      <c r="A371" s="58" t="s">
        <v>15</v>
      </c>
      <c r="B371" s="59" t="s">
        <v>1</v>
      </c>
      <c r="C371" s="59" t="s">
        <v>2</v>
      </c>
      <c r="D371" s="60" t="s">
        <v>3</v>
      </c>
      <c r="E371" s="60" t="s">
        <v>4</v>
      </c>
      <c r="F371" s="60" t="s">
        <v>5</v>
      </c>
      <c r="G371" s="60" t="s">
        <v>6</v>
      </c>
      <c r="H371" s="60" t="s">
        <v>7</v>
      </c>
      <c r="I371" s="60" t="s">
        <v>8</v>
      </c>
      <c r="J371" s="60" t="s">
        <v>9</v>
      </c>
      <c r="K371" s="60" t="s">
        <v>10</v>
      </c>
      <c r="L371" s="61" t="s">
        <v>11</v>
      </c>
      <c r="M371" s="61" t="s">
        <v>12</v>
      </c>
    </row>
    <row r="372" customHeight="1" spans="1:13">
      <c r="A372" s="62"/>
      <c r="B372" s="63">
        <f ca="1">INDIRECT("'按班级打印'!G"&amp;ROUNDDOWN((ROW()-1)/5,0)+2)</f>
        <v>2</v>
      </c>
      <c r="C372" s="63" t="str">
        <f ca="1">INDIRECT("'按班级打印'!A"&amp;ROUNDDOWN((ROW()-1)/5,0)+2)</f>
        <v>薛皓仁</v>
      </c>
      <c r="D372" s="63">
        <f ca="1">INDIRECT("'按班级打印'!M"&amp;ROUNDDOWN((ROW()-1)/5,0)+2)</f>
        <v>105.5</v>
      </c>
      <c r="E372" s="63">
        <f ca="1">INDIRECT("'按班级打印'!o"&amp;ROUNDDOWN((ROW()-1)/5,0)+2)</f>
        <v>105</v>
      </c>
      <c r="F372" s="63">
        <f ca="1">INDIRECT("'按班级打印'!q"&amp;ROUNDDOWN((ROW()-1)/5,0)+2)</f>
        <v>113.5</v>
      </c>
      <c r="G372" s="63">
        <f ca="1">IF(INDIRECT("'按班级打印'!s"&amp;ROUNDDOWN((ROW()-1)/5,0)+2)&gt;0,INDIRECT("'按班级打印'!s"&amp;ROUNDDOWN((ROW()-1)/5,0)+2),"")</f>
        <v>70</v>
      </c>
      <c r="H372" s="63">
        <f ca="1">IF(INDIRECT("'按班级打印'!w"&amp;ROUNDDOWN((ROW()-1)/5,0)+2)&gt;0,INDIRECT("'按班级打印'!w"&amp;ROUNDDOWN((ROW()-1)/5,0)+2),"")</f>
        <v>58</v>
      </c>
      <c r="I372" s="63">
        <f ca="1">IF(INDIRECT("'按班级打印'!z"&amp;ROUNDDOWN((ROW()-1)/5,0)+2)&gt;0,INDIRECT("'按班级打印'!z"&amp;ROUNDDOWN((ROW()-1)/5,0)+2),"")</f>
        <v>59.5</v>
      </c>
      <c r="J372" s="63" t="str">
        <f ca="1">IF(INDIRECT("'按班级打印'!ac"&amp;ROUNDDOWN((ROW()-1)/5,0)+2)&gt;0,INDIRECT("'按班级打印'!ac"&amp;ROUNDDOWN((ROW()-1)/5,0)+2),"")</f>
        <v/>
      </c>
      <c r="K372" s="63" t="str">
        <f ca="1">IF(INDIRECT("'按班级打印'!u"&amp;ROUNDDOWN((ROW()-1)/5,0)+2)&gt;0,INDIRECT("'按班级打印'!u"&amp;ROUNDDOWN((ROW()-1)/5,0)+2),"")</f>
        <v/>
      </c>
      <c r="L372" s="63" t="str">
        <f ca="1">IF(INDIRECT("'按班级打印'!af"&amp;ROUNDDOWN((ROW()-1)/5,0)+2)&gt;0,INDIRECT("'按班级打印'!af"&amp;ROUNDDOWN((ROW()-1)/5,0)+2),"")</f>
        <v/>
      </c>
      <c r="M372" s="63">
        <f ca="1">INDIRECT("'按班级打印'!H"&amp;ROUNDDOWN((ROW()-1)/5,0)+2)</f>
        <v>511.5</v>
      </c>
    </row>
    <row r="373" customHeight="1" spans="1:13">
      <c r="A373" s="64"/>
      <c r="B373" s="64"/>
      <c r="C373" s="63" t="s">
        <v>13</v>
      </c>
      <c r="D373" s="63">
        <f ca="1">INDIRECT("'按班级打印'!M"&amp;ROUNDDOWN((ROW()-1)/5,0)+2)</f>
        <v>105.5</v>
      </c>
      <c r="E373" s="63">
        <f ca="1">INDIRECT("'按班级打印'!o"&amp;ROUNDDOWN((ROW()-1)/5,0)+2)</f>
        <v>105</v>
      </c>
      <c r="F373" s="63">
        <f ca="1">INDIRECT("'按班级打印'!q"&amp;ROUNDDOWN((ROW()-1)/5,0)+2)</f>
        <v>113.5</v>
      </c>
      <c r="G373" s="63">
        <f ca="1">IF(INDIRECT("'按班级打印'!s"&amp;ROUNDDOWN((ROW()-1)/5,0)+2)&gt;0,INDIRECT("'按班级打印'!s"&amp;ROUNDDOWN((ROW()-1)/5,0)+2),"")</f>
        <v>70</v>
      </c>
      <c r="H373" s="63">
        <f ca="1">IF(INDIRECT("'按班级打印'!x"&amp;ROUNDDOWN((ROW()-1)/5,0)+2)&gt;0,INDIRECT("'按班级打印'!x"&amp;ROUNDDOWN((ROW()-1)/5,0)+2),"")</f>
        <v>82</v>
      </c>
      <c r="I373" s="63">
        <f ca="1">IF(INDIRECT("'按班级打印'!aa"&amp;ROUNDDOWN((ROW()-1)/5,0)+2)&gt;0,INDIRECT("'按班级打印'!aa"&amp;ROUNDDOWN((ROW()-1)/5,0)+2),"")</f>
        <v>69</v>
      </c>
      <c r="J373" s="63" t="str">
        <f ca="1">IF(INDIRECT("'按班级打印'!ad"&amp;ROUNDDOWN((ROW()-1)/5,0)+2)&gt;0,INDIRECT("'按班级打印'!ad"&amp;ROUNDDOWN((ROW()-1)/5,0)+2),"")</f>
        <v/>
      </c>
      <c r="K373" s="63" t="str">
        <f ca="1">IF(INDIRECT("'按班级打印'!u"&amp;ROUNDDOWN((ROW()-1)/5,0)+2)&gt;0,INDIRECT("'按班级打印'!u"&amp;ROUNDDOWN((ROW()-1)/5,0)+2),"")</f>
        <v/>
      </c>
      <c r="L373" s="63" t="str">
        <f ca="1">IF(INDIRECT("'按班级打印'!ag"&amp;ROUNDDOWN((ROW()-1)/5,0)+2)&gt;0,INDIRECT("'按班级打印'!ag"&amp;ROUNDDOWN((ROW()-1)/5,0)+2),"")</f>
        <v/>
      </c>
      <c r="M373" s="63">
        <f ca="1">INDIRECT("'按班级打印'!I"&amp;ROUNDDOWN((ROW()-1)/5,0)+2)</f>
        <v>545</v>
      </c>
    </row>
    <row r="374" customHeight="1" spans="1:13">
      <c r="A374" s="63" t="str">
        <f ca="1">INDIRECT("'按班级打印'!E"&amp;ROUNDDOWN((ROW()-1)/5,0)+2)</f>
        <v>物理类</v>
      </c>
      <c r="B374" s="14"/>
      <c r="C374" s="63" t="s">
        <v>14</v>
      </c>
      <c r="D374" s="65">
        <f>'质量分析(总分) '!$D$55</f>
        <v>105.000612745098</v>
      </c>
      <c r="E374" s="65">
        <f>'质量分析(总分) '!$D$82</f>
        <v>91.5242034313726</v>
      </c>
      <c r="F374" s="65">
        <f>'质量分析(总分) '!$D$109</f>
        <v>108.863970588235</v>
      </c>
      <c r="G374" s="65">
        <f ca="1">IF(_xlfn.NUMBERVALUE(G372)&gt;0,'质量分析(总分) '!$D$133,"")</f>
        <v>62.6521428571429</v>
      </c>
      <c r="H374" s="65">
        <f ca="1">IF(_xlfn.NUMBERVALUE(H372)&gt;0,'质量分析(总分) '!$D$157,"")</f>
        <v>81.8686131386861</v>
      </c>
      <c r="I374" s="65">
        <f ca="1">IF(_xlfn.NUMBERVALUE(I372)&gt;0,'质量分析(总分) '!$D$180,"")</f>
        <v>83.3676470588235</v>
      </c>
      <c r="J374" s="65" t="str">
        <f ca="1">IF(_xlfn.NUMBERVALUE(J372)&gt;0,'质量分析(总分) '!$D$208,"")</f>
        <v/>
      </c>
      <c r="K374" s="65" t="str">
        <f ca="1">IF(_xlfn.NUMBERVALUE(K372)&gt;0,'质量分析(总分) '!$D$194,"")</f>
        <v/>
      </c>
      <c r="L374" s="65" t="str">
        <f ca="1">IF(_xlfn.NUMBERVALUE(L372)&gt;0,'质量分析(总分) '!$D$222,"")</f>
        <v/>
      </c>
      <c r="M374" s="65">
        <f ca="1">IF(_xlfn.NUMBERVALUE(G372)&gt;0,'质量分析(总分) '!$D$23,'质量分析(总分) '!$D$28)</f>
        <v>535.869285714286</v>
      </c>
    </row>
    <row r="376" customHeight="1" spans="1:13">
      <c r="A376" s="58" t="s">
        <v>15</v>
      </c>
      <c r="B376" s="59" t="s">
        <v>1</v>
      </c>
      <c r="C376" s="59" t="s">
        <v>2</v>
      </c>
      <c r="D376" s="60" t="s">
        <v>3</v>
      </c>
      <c r="E376" s="60" t="s">
        <v>4</v>
      </c>
      <c r="F376" s="60" t="s">
        <v>5</v>
      </c>
      <c r="G376" s="60" t="s">
        <v>6</v>
      </c>
      <c r="H376" s="60" t="s">
        <v>7</v>
      </c>
      <c r="I376" s="60" t="s">
        <v>8</v>
      </c>
      <c r="J376" s="60" t="s">
        <v>9</v>
      </c>
      <c r="K376" s="60" t="s">
        <v>10</v>
      </c>
      <c r="L376" s="61" t="s">
        <v>11</v>
      </c>
      <c r="M376" s="61" t="s">
        <v>12</v>
      </c>
    </row>
    <row r="377" customHeight="1" spans="1:13">
      <c r="A377" s="62"/>
      <c r="B377" s="63">
        <f ca="1">INDIRECT("'按班级打印'!G"&amp;ROUNDDOWN((ROW()-1)/5,0)+2)</f>
        <v>2</v>
      </c>
      <c r="C377" s="63" t="str">
        <f ca="1">INDIRECT("'按班级打印'!A"&amp;ROUNDDOWN((ROW()-1)/5,0)+2)</f>
        <v>郑囿希</v>
      </c>
      <c r="D377" s="63">
        <f ca="1">INDIRECT("'按班级打印'!M"&amp;ROUNDDOWN((ROW()-1)/5,0)+2)</f>
        <v>106</v>
      </c>
      <c r="E377" s="63">
        <f ca="1">INDIRECT("'按班级打印'!o"&amp;ROUNDDOWN((ROW()-1)/5,0)+2)</f>
        <v>101.5</v>
      </c>
      <c r="F377" s="63">
        <f ca="1">INDIRECT("'按班级打印'!q"&amp;ROUNDDOWN((ROW()-1)/5,0)+2)</f>
        <v>121</v>
      </c>
      <c r="G377" s="63">
        <f ca="1">IF(INDIRECT("'按班级打印'!s"&amp;ROUNDDOWN((ROW()-1)/5,0)+2)&gt;0,INDIRECT("'按班级打印'!s"&amp;ROUNDDOWN((ROW()-1)/5,0)+2),"")</f>
        <v>73.5</v>
      </c>
      <c r="H377" s="63">
        <f ca="1">IF(INDIRECT("'按班级打印'!w"&amp;ROUNDDOWN((ROW()-1)/5,0)+2)&gt;0,INDIRECT("'按班级打印'!w"&amp;ROUNDDOWN((ROW()-1)/5,0)+2),"")</f>
        <v>86.5</v>
      </c>
      <c r="I377" s="63">
        <f ca="1">IF(INDIRECT("'按班级打印'!z"&amp;ROUNDDOWN((ROW()-1)/5,0)+2)&gt;0,INDIRECT("'按班级打印'!z"&amp;ROUNDDOWN((ROW()-1)/5,0)+2),"")</f>
        <v>87</v>
      </c>
      <c r="J377" s="63" t="str">
        <f ca="1">IF(INDIRECT("'按班级打印'!ac"&amp;ROUNDDOWN((ROW()-1)/5,0)+2)&gt;0,INDIRECT("'按班级打印'!ac"&amp;ROUNDDOWN((ROW()-1)/5,0)+2),"")</f>
        <v/>
      </c>
      <c r="K377" s="63" t="str">
        <f ca="1">IF(INDIRECT("'按班级打印'!u"&amp;ROUNDDOWN((ROW()-1)/5,0)+2)&gt;0,INDIRECT("'按班级打印'!u"&amp;ROUNDDOWN((ROW()-1)/5,0)+2),"")</f>
        <v/>
      </c>
      <c r="L377" s="63" t="str">
        <f ca="1">IF(INDIRECT("'按班级打印'!af"&amp;ROUNDDOWN((ROW()-1)/5,0)+2)&gt;0,INDIRECT("'按班级打印'!af"&amp;ROUNDDOWN((ROW()-1)/5,0)+2),"")</f>
        <v/>
      </c>
      <c r="M377" s="63">
        <f ca="1">INDIRECT("'按班级打印'!H"&amp;ROUNDDOWN((ROW()-1)/5,0)+2)</f>
        <v>575.5</v>
      </c>
    </row>
    <row r="378" customHeight="1" spans="1:13">
      <c r="A378" s="64"/>
      <c r="B378" s="64"/>
      <c r="C378" s="63" t="s">
        <v>13</v>
      </c>
      <c r="D378" s="63">
        <f ca="1">INDIRECT("'按班级打印'!M"&amp;ROUNDDOWN((ROW()-1)/5,0)+2)</f>
        <v>106</v>
      </c>
      <c r="E378" s="63">
        <f ca="1">INDIRECT("'按班级打印'!o"&amp;ROUNDDOWN((ROW()-1)/5,0)+2)</f>
        <v>101.5</v>
      </c>
      <c r="F378" s="63">
        <f ca="1">INDIRECT("'按班级打印'!q"&amp;ROUNDDOWN((ROW()-1)/5,0)+2)</f>
        <v>121</v>
      </c>
      <c r="G378" s="63">
        <f ca="1">IF(INDIRECT("'按班级打印'!s"&amp;ROUNDDOWN((ROW()-1)/5,0)+2)&gt;0,INDIRECT("'按班级打印'!s"&amp;ROUNDDOWN((ROW()-1)/5,0)+2),"")</f>
        <v>73.5</v>
      </c>
      <c r="H378" s="63">
        <f ca="1">IF(INDIRECT("'按班级打印'!x"&amp;ROUNDDOWN((ROW()-1)/5,0)+2)&gt;0,INDIRECT("'按班级打印'!x"&amp;ROUNDDOWN((ROW()-1)/5,0)+2),"")</f>
        <v>96</v>
      </c>
      <c r="I378" s="63">
        <f ca="1">IF(INDIRECT("'按班级打印'!aa"&amp;ROUNDDOWN((ROW()-1)/5,0)+2)&gt;0,INDIRECT("'按班级打印'!aa"&amp;ROUNDDOWN((ROW()-1)/5,0)+2),"")</f>
        <v>93</v>
      </c>
      <c r="J378" s="63" t="str">
        <f ca="1">IF(INDIRECT("'按班级打印'!ad"&amp;ROUNDDOWN((ROW()-1)/5,0)+2)&gt;0,INDIRECT("'按班级打印'!ad"&amp;ROUNDDOWN((ROW()-1)/5,0)+2),"")</f>
        <v/>
      </c>
      <c r="K378" s="63" t="str">
        <f ca="1">IF(INDIRECT("'按班级打印'!u"&amp;ROUNDDOWN((ROW()-1)/5,0)+2)&gt;0,INDIRECT("'按班级打印'!u"&amp;ROUNDDOWN((ROW()-1)/5,0)+2),"")</f>
        <v/>
      </c>
      <c r="L378" s="63" t="str">
        <f ca="1">IF(INDIRECT("'按班级打印'!ag"&amp;ROUNDDOWN((ROW()-1)/5,0)+2)&gt;0,INDIRECT("'按班级打印'!ag"&amp;ROUNDDOWN((ROW()-1)/5,0)+2),"")</f>
        <v/>
      </c>
      <c r="M378" s="63">
        <f ca="1">INDIRECT("'按班级打印'!I"&amp;ROUNDDOWN((ROW()-1)/5,0)+2)</f>
        <v>591</v>
      </c>
    </row>
    <row r="379" customHeight="1" spans="1:13">
      <c r="A379" s="63" t="str">
        <f ca="1">INDIRECT("'按班级打印'!E"&amp;ROUNDDOWN((ROW()-1)/5,0)+2)</f>
        <v>物理类</v>
      </c>
      <c r="B379" s="14"/>
      <c r="C379" s="63" t="s">
        <v>14</v>
      </c>
      <c r="D379" s="65">
        <f>'质量分析(总分) '!$D$55</f>
        <v>105.000612745098</v>
      </c>
      <c r="E379" s="65">
        <f>'质量分析(总分) '!$D$82</f>
        <v>91.5242034313726</v>
      </c>
      <c r="F379" s="65">
        <f>'质量分析(总分) '!$D$109</f>
        <v>108.863970588235</v>
      </c>
      <c r="G379" s="65">
        <f ca="1">IF(_xlfn.NUMBERVALUE(G377)&gt;0,'质量分析(总分) '!$D$133,"")</f>
        <v>62.6521428571429</v>
      </c>
      <c r="H379" s="65">
        <f ca="1">IF(_xlfn.NUMBERVALUE(H377)&gt;0,'质量分析(总分) '!$D$157,"")</f>
        <v>81.8686131386861</v>
      </c>
      <c r="I379" s="65">
        <f ca="1">IF(_xlfn.NUMBERVALUE(I377)&gt;0,'质量分析(总分) '!$D$180,"")</f>
        <v>83.3676470588235</v>
      </c>
      <c r="J379" s="65" t="str">
        <f ca="1">IF(_xlfn.NUMBERVALUE(J377)&gt;0,'质量分析(总分) '!$D$208,"")</f>
        <v/>
      </c>
      <c r="K379" s="65" t="str">
        <f ca="1">IF(_xlfn.NUMBERVALUE(K377)&gt;0,'质量分析(总分) '!$D$194,"")</f>
        <v/>
      </c>
      <c r="L379" s="65" t="str">
        <f ca="1">IF(_xlfn.NUMBERVALUE(L377)&gt;0,'质量分析(总分) '!$D$222,"")</f>
        <v/>
      </c>
      <c r="M379" s="65">
        <f ca="1">IF(_xlfn.NUMBERVALUE(G377)&gt;0,'质量分析(总分) '!$D$23,'质量分析(总分) '!$D$28)</f>
        <v>535.869285714286</v>
      </c>
    </row>
    <row r="381" customHeight="1" spans="1:13">
      <c r="A381" s="58" t="s">
        <v>15</v>
      </c>
      <c r="B381" s="59" t="s">
        <v>1</v>
      </c>
      <c r="C381" s="59" t="s">
        <v>2</v>
      </c>
      <c r="D381" s="60" t="s">
        <v>3</v>
      </c>
      <c r="E381" s="60" t="s">
        <v>4</v>
      </c>
      <c r="F381" s="60" t="s">
        <v>5</v>
      </c>
      <c r="G381" s="60" t="s">
        <v>6</v>
      </c>
      <c r="H381" s="60" t="s">
        <v>7</v>
      </c>
      <c r="I381" s="60" t="s">
        <v>8</v>
      </c>
      <c r="J381" s="60" t="s">
        <v>9</v>
      </c>
      <c r="K381" s="60" t="s">
        <v>10</v>
      </c>
      <c r="L381" s="61" t="s">
        <v>11</v>
      </c>
      <c r="M381" s="61" t="s">
        <v>12</v>
      </c>
    </row>
    <row r="382" customHeight="1" spans="1:13">
      <c r="A382" s="62"/>
      <c r="B382" s="63">
        <f ca="1">INDIRECT("'按班级打印'!G"&amp;ROUNDDOWN((ROW()-1)/5,0)+2)</f>
        <v>2</v>
      </c>
      <c r="C382" s="63" t="str">
        <f ca="1">INDIRECT("'按班级打印'!A"&amp;ROUNDDOWN((ROW()-1)/5,0)+2)</f>
        <v>吴坛俪</v>
      </c>
      <c r="D382" s="63">
        <f ca="1">INDIRECT("'按班级打印'!M"&amp;ROUNDDOWN((ROW()-1)/5,0)+2)</f>
        <v>104</v>
      </c>
      <c r="E382" s="63">
        <f ca="1">INDIRECT("'按班级打印'!o"&amp;ROUNDDOWN((ROW()-1)/5,0)+2)</f>
        <v>104</v>
      </c>
      <c r="F382" s="63">
        <f ca="1">INDIRECT("'按班级打印'!q"&amp;ROUNDDOWN((ROW()-1)/5,0)+2)</f>
        <v>108.5</v>
      </c>
      <c r="G382" s="63">
        <f ca="1">IF(INDIRECT("'按班级打印'!s"&amp;ROUNDDOWN((ROW()-1)/5,0)+2)&gt;0,INDIRECT("'按班级打印'!s"&amp;ROUNDDOWN((ROW()-1)/5,0)+2),"")</f>
        <v>71</v>
      </c>
      <c r="H382" s="63">
        <f ca="1">IF(INDIRECT("'按班级打印'!w"&amp;ROUNDDOWN((ROW()-1)/5,0)+2)&gt;0,INDIRECT("'按班级打印'!w"&amp;ROUNDDOWN((ROW()-1)/5,0)+2),"")</f>
        <v>58.5</v>
      </c>
      <c r="I382" s="63">
        <f ca="1">IF(INDIRECT("'按班级打印'!z"&amp;ROUNDDOWN((ROW()-1)/5,0)+2)&gt;0,INDIRECT("'按班级打印'!z"&amp;ROUNDDOWN((ROW()-1)/5,0)+2),"")</f>
        <v>68.75</v>
      </c>
      <c r="J382" s="63" t="str">
        <f ca="1">IF(INDIRECT("'按班级打印'!ac"&amp;ROUNDDOWN((ROW()-1)/5,0)+2)&gt;0,INDIRECT("'按班级打印'!ac"&amp;ROUNDDOWN((ROW()-1)/5,0)+2),"")</f>
        <v/>
      </c>
      <c r="K382" s="63" t="str">
        <f ca="1">IF(INDIRECT("'按班级打印'!u"&amp;ROUNDDOWN((ROW()-1)/5,0)+2)&gt;0,INDIRECT("'按班级打印'!u"&amp;ROUNDDOWN((ROW()-1)/5,0)+2),"")</f>
        <v/>
      </c>
      <c r="L382" s="63" t="str">
        <f ca="1">IF(INDIRECT("'按班级打印'!af"&amp;ROUNDDOWN((ROW()-1)/5,0)+2)&gt;0,INDIRECT("'按班级打印'!af"&amp;ROUNDDOWN((ROW()-1)/5,0)+2),"")</f>
        <v/>
      </c>
      <c r="M382" s="63">
        <f ca="1">INDIRECT("'按班级打印'!H"&amp;ROUNDDOWN((ROW()-1)/5,0)+2)</f>
        <v>514.75</v>
      </c>
    </row>
    <row r="383" customHeight="1" spans="1:13">
      <c r="A383" s="64"/>
      <c r="B383" s="64"/>
      <c r="C383" s="63" t="s">
        <v>13</v>
      </c>
      <c r="D383" s="63">
        <f ca="1">INDIRECT("'按班级打印'!M"&amp;ROUNDDOWN((ROW()-1)/5,0)+2)</f>
        <v>104</v>
      </c>
      <c r="E383" s="63">
        <f ca="1">INDIRECT("'按班级打印'!o"&amp;ROUNDDOWN((ROW()-1)/5,0)+2)</f>
        <v>104</v>
      </c>
      <c r="F383" s="63">
        <f ca="1">INDIRECT("'按班级打印'!q"&amp;ROUNDDOWN((ROW()-1)/5,0)+2)</f>
        <v>108.5</v>
      </c>
      <c r="G383" s="63">
        <f ca="1">IF(INDIRECT("'按班级打印'!s"&amp;ROUNDDOWN((ROW()-1)/5,0)+2)&gt;0,INDIRECT("'按班级打印'!s"&amp;ROUNDDOWN((ROW()-1)/5,0)+2),"")</f>
        <v>71</v>
      </c>
      <c r="H383" s="63">
        <f ca="1">IF(INDIRECT("'按班级打印'!x"&amp;ROUNDDOWN((ROW()-1)/5,0)+2)&gt;0,INDIRECT("'按班级打印'!x"&amp;ROUNDDOWN((ROW()-1)/5,0)+2),"")</f>
        <v>82</v>
      </c>
      <c r="I383" s="63">
        <f ca="1">IF(INDIRECT("'按班级打印'!aa"&amp;ROUNDDOWN((ROW()-1)/5,0)+2)&gt;0,INDIRECT("'按班级打印'!aa"&amp;ROUNDDOWN((ROW()-1)/5,0)+2),"")</f>
        <v>78</v>
      </c>
      <c r="J383" s="63" t="str">
        <f ca="1">IF(INDIRECT("'按班级打印'!ad"&amp;ROUNDDOWN((ROW()-1)/5,0)+2)&gt;0,INDIRECT("'按班级打印'!ad"&amp;ROUNDDOWN((ROW()-1)/5,0)+2),"")</f>
        <v/>
      </c>
      <c r="K383" s="63" t="str">
        <f ca="1">IF(INDIRECT("'按班级打印'!u"&amp;ROUNDDOWN((ROW()-1)/5,0)+2)&gt;0,INDIRECT("'按班级打印'!u"&amp;ROUNDDOWN((ROW()-1)/5,0)+2),"")</f>
        <v/>
      </c>
      <c r="L383" s="63" t="str">
        <f ca="1">IF(INDIRECT("'按班级打印'!ag"&amp;ROUNDDOWN((ROW()-1)/5,0)+2)&gt;0,INDIRECT("'按班级打印'!ag"&amp;ROUNDDOWN((ROW()-1)/5,0)+2),"")</f>
        <v/>
      </c>
      <c r="M383" s="63">
        <f ca="1">INDIRECT("'按班级打印'!I"&amp;ROUNDDOWN((ROW()-1)/5,0)+2)</f>
        <v>547.5</v>
      </c>
    </row>
    <row r="384" customHeight="1" spans="1:13">
      <c r="A384" s="63" t="str">
        <f ca="1">INDIRECT("'按班级打印'!E"&amp;ROUNDDOWN((ROW()-1)/5,0)+2)</f>
        <v>物理类</v>
      </c>
      <c r="B384" s="14"/>
      <c r="C384" s="63" t="s">
        <v>14</v>
      </c>
      <c r="D384" s="65">
        <f>'质量分析(总分) '!$D$55</f>
        <v>105.000612745098</v>
      </c>
      <c r="E384" s="65">
        <f>'质量分析(总分) '!$D$82</f>
        <v>91.5242034313726</v>
      </c>
      <c r="F384" s="65">
        <f>'质量分析(总分) '!$D$109</f>
        <v>108.863970588235</v>
      </c>
      <c r="G384" s="65">
        <f ca="1">IF(_xlfn.NUMBERVALUE(G382)&gt;0,'质量分析(总分) '!$D$133,"")</f>
        <v>62.6521428571429</v>
      </c>
      <c r="H384" s="65">
        <f ca="1">IF(_xlfn.NUMBERVALUE(H382)&gt;0,'质量分析(总分) '!$D$157,"")</f>
        <v>81.8686131386861</v>
      </c>
      <c r="I384" s="65">
        <f ca="1">IF(_xlfn.NUMBERVALUE(I382)&gt;0,'质量分析(总分) '!$D$180,"")</f>
        <v>83.3676470588235</v>
      </c>
      <c r="J384" s="65" t="str">
        <f ca="1">IF(_xlfn.NUMBERVALUE(J382)&gt;0,'质量分析(总分) '!$D$208,"")</f>
        <v/>
      </c>
      <c r="K384" s="65" t="str">
        <f ca="1">IF(_xlfn.NUMBERVALUE(K382)&gt;0,'质量分析(总分) '!$D$194,"")</f>
        <v/>
      </c>
      <c r="L384" s="65" t="str">
        <f ca="1">IF(_xlfn.NUMBERVALUE(L382)&gt;0,'质量分析(总分) '!$D$222,"")</f>
        <v/>
      </c>
      <c r="M384" s="65">
        <f ca="1">IF(_xlfn.NUMBERVALUE(G382)&gt;0,'质量分析(总分) '!$D$23,'质量分析(总分) '!$D$28)</f>
        <v>535.869285714286</v>
      </c>
    </row>
    <row r="386" customHeight="1" spans="1:13">
      <c r="A386" s="58" t="s">
        <v>15</v>
      </c>
      <c r="B386" s="59" t="s">
        <v>1</v>
      </c>
      <c r="C386" s="59" t="s">
        <v>2</v>
      </c>
      <c r="D386" s="60" t="s">
        <v>3</v>
      </c>
      <c r="E386" s="60" t="s">
        <v>4</v>
      </c>
      <c r="F386" s="60" t="s">
        <v>5</v>
      </c>
      <c r="G386" s="60" t="s">
        <v>6</v>
      </c>
      <c r="H386" s="60" t="s">
        <v>7</v>
      </c>
      <c r="I386" s="60" t="s">
        <v>8</v>
      </c>
      <c r="J386" s="60" t="s">
        <v>9</v>
      </c>
      <c r="K386" s="60" t="s">
        <v>10</v>
      </c>
      <c r="L386" s="61" t="s">
        <v>11</v>
      </c>
      <c r="M386" s="61" t="s">
        <v>12</v>
      </c>
    </row>
    <row r="387" customHeight="1" spans="1:13">
      <c r="A387" s="62"/>
      <c r="B387" s="63">
        <f ca="1">INDIRECT("'按班级打印'!G"&amp;ROUNDDOWN((ROW()-1)/5,0)+2)</f>
        <v>2</v>
      </c>
      <c r="C387" s="63" t="str">
        <f ca="1">INDIRECT("'按班级打印'!A"&amp;ROUNDDOWN((ROW()-1)/5,0)+2)</f>
        <v>沈子坤</v>
      </c>
      <c r="D387" s="63">
        <f ca="1">INDIRECT("'按班级打印'!M"&amp;ROUNDDOWN((ROW()-1)/5,0)+2)</f>
        <v>101.5</v>
      </c>
      <c r="E387" s="63">
        <f ca="1">INDIRECT("'按班级打印'!o"&amp;ROUNDDOWN((ROW()-1)/5,0)+2)</f>
        <v>107.5</v>
      </c>
      <c r="F387" s="63">
        <f ca="1">INDIRECT("'按班级打印'!q"&amp;ROUNDDOWN((ROW()-1)/5,0)+2)</f>
        <v>123</v>
      </c>
      <c r="G387" s="63">
        <f ca="1">IF(INDIRECT("'按班级打印'!s"&amp;ROUNDDOWN((ROW()-1)/5,0)+2)&gt;0,INDIRECT("'按班级打印'!s"&amp;ROUNDDOWN((ROW()-1)/5,0)+2),"")</f>
        <v>66</v>
      </c>
      <c r="H387" s="63">
        <f ca="1">IF(INDIRECT("'按班级打印'!w"&amp;ROUNDDOWN((ROW()-1)/5,0)+2)&gt;0,INDIRECT("'按班级打印'!w"&amp;ROUNDDOWN((ROW()-1)/5,0)+2),"")</f>
        <v>74.5</v>
      </c>
      <c r="I387" s="63">
        <f ca="1">IF(INDIRECT("'按班级打印'!z"&amp;ROUNDDOWN((ROW()-1)/5,0)+2)&gt;0,INDIRECT("'按班级打印'!z"&amp;ROUNDDOWN((ROW()-1)/5,0)+2),"")</f>
        <v>87</v>
      </c>
      <c r="J387" s="63" t="str">
        <f ca="1">IF(INDIRECT("'按班级打印'!ac"&amp;ROUNDDOWN((ROW()-1)/5,0)+2)&gt;0,INDIRECT("'按班级打印'!ac"&amp;ROUNDDOWN((ROW()-1)/5,0)+2),"")</f>
        <v/>
      </c>
      <c r="K387" s="63" t="str">
        <f ca="1">IF(INDIRECT("'按班级打印'!u"&amp;ROUNDDOWN((ROW()-1)/5,0)+2)&gt;0,INDIRECT("'按班级打印'!u"&amp;ROUNDDOWN((ROW()-1)/5,0)+2),"")</f>
        <v/>
      </c>
      <c r="L387" s="63" t="str">
        <f ca="1">IF(INDIRECT("'按班级打印'!af"&amp;ROUNDDOWN((ROW()-1)/5,0)+2)&gt;0,INDIRECT("'按班级打印'!af"&amp;ROUNDDOWN((ROW()-1)/5,0)+2),"")</f>
        <v/>
      </c>
      <c r="M387" s="63">
        <f ca="1">INDIRECT("'按班级打印'!H"&amp;ROUNDDOWN((ROW()-1)/5,0)+2)</f>
        <v>559.5</v>
      </c>
    </row>
    <row r="388" customHeight="1" spans="1:13">
      <c r="A388" s="64"/>
      <c r="B388" s="64"/>
      <c r="C388" s="63" t="s">
        <v>13</v>
      </c>
      <c r="D388" s="63">
        <f ca="1">INDIRECT("'按班级打印'!M"&amp;ROUNDDOWN((ROW()-1)/5,0)+2)</f>
        <v>101.5</v>
      </c>
      <c r="E388" s="63">
        <f ca="1">INDIRECT("'按班级打印'!o"&amp;ROUNDDOWN((ROW()-1)/5,0)+2)</f>
        <v>107.5</v>
      </c>
      <c r="F388" s="63">
        <f ca="1">INDIRECT("'按班级打印'!q"&amp;ROUNDDOWN((ROW()-1)/5,0)+2)</f>
        <v>123</v>
      </c>
      <c r="G388" s="63">
        <f ca="1">IF(INDIRECT("'按班级打印'!s"&amp;ROUNDDOWN((ROW()-1)/5,0)+2)&gt;0,INDIRECT("'按班级打印'!s"&amp;ROUNDDOWN((ROW()-1)/5,0)+2),"")</f>
        <v>66</v>
      </c>
      <c r="H388" s="63">
        <f ca="1">IF(INDIRECT("'按班级打印'!x"&amp;ROUNDDOWN((ROW()-1)/5,0)+2)&gt;0,INDIRECT("'按班级打印'!x"&amp;ROUNDDOWN((ROW()-1)/5,0)+2),"")</f>
        <v>91</v>
      </c>
      <c r="I388" s="63">
        <f ca="1">IF(INDIRECT("'按班级打印'!aa"&amp;ROUNDDOWN((ROW()-1)/5,0)+2)&gt;0,INDIRECT("'按班级打印'!aa"&amp;ROUNDDOWN((ROW()-1)/5,0)+2),"")</f>
        <v>93</v>
      </c>
      <c r="J388" s="63" t="str">
        <f ca="1">IF(INDIRECT("'按班级打印'!ad"&amp;ROUNDDOWN((ROW()-1)/5,0)+2)&gt;0,INDIRECT("'按班级打印'!ad"&amp;ROUNDDOWN((ROW()-1)/5,0)+2),"")</f>
        <v/>
      </c>
      <c r="K388" s="63" t="str">
        <f ca="1">IF(INDIRECT("'按班级打印'!u"&amp;ROUNDDOWN((ROW()-1)/5,0)+2)&gt;0,INDIRECT("'按班级打印'!u"&amp;ROUNDDOWN((ROW()-1)/5,0)+2),"")</f>
        <v/>
      </c>
      <c r="L388" s="63" t="str">
        <f ca="1">IF(INDIRECT("'按班级打印'!ag"&amp;ROUNDDOWN((ROW()-1)/5,0)+2)&gt;0,INDIRECT("'按班级打印'!ag"&amp;ROUNDDOWN((ROW()-1)/5,0)+2),"")</f>
        <v/>
      </c>
      <c r="M388" s="63">
        <f ca="1">INDIRECT("'按班级打印'!I"&amp;ROUNDDOWN((ROW()-1)/5,0)+2)</f>
        <v>582</v>
      </c>
    </row>
    <row r="389" customHeight="1" spans="1:13">
      <c r="A389" s="63" t="str">
        <f ca="1">INDIRECT("'按班级打印'!E"&amp;ROUNDDOWN((ROW()-1)/5,0)+2)</f>
        <v>物理类</v>
      </c>
      <c r="B389" s="14"/>
      <c r="C389" s="63" t="s">
        <v>14</v>
      </c>
      <c r="D389" s="65">
        <f>'质量分析(总分) '!$D$55</f>
        <v>105.000612745098</v>
      </c>
      <c r="E389" s="65">
        <f>'质量分析(总分) '!$D$82</f>
        <v>91.5242034313726</v>
      </c>
      <c r="F389" s="65">
        <f>'质量分析(总分) '!$D$109</f>
        <v>108.863970588235</v>
      </c>
      <c r="G389" s="65">
        <f ca="1">IF(_xlfn.NUMBERVALUE(G387)&gt;0,'质量分析(总分) '!$D$133,"")</f>
        <v>62.6521428571429</v>
      </c>
      <c r="H389" s="65">
        <f ca="1">IF(_xlfn.NUMBERVALUE(H387)&gt;0,'质量分析(总分) '!$D$157,"")</f>
        <v>81.8686131386861</v>
      </c>
      <c r="I389" s="65">
        <f ca="1">IF(_xlfn.NUMBERVALUE(I387)&gt;0,'质量分析(总分) '!$D$180,"")</f>
        <v>83.3676470588235</v>
      </c>
      <c r="J389" s="65" t="str">
        <f ca="1">IF(_xlfn.NUMBERVALUE(J387)&gt;0,'质量分析(总分) '!$D$208,"")</f>
        <v/>
      </c>
      <c r="K389" s="65" t="str">
        <f ca="1">IF(_xlfn.NUMBERVALUE(K387)&gt;0,'质量分析(总分) '!$D$194,"")</f>
        <v/>
      </c>
      <c r="L389" s="65" t="str">
        <f ca="1">IF(_xlfn.NUMBERVALUE(L387)&gt;0,'质量分析(总分) '!$D$222,"")</f>
        <v/>
      </c>
      <c r="M389" s="65">
        <f ca="1">IF(_xlfn.NUMBERVALUE(G387)&gt;0,'质量分析(总分) '!$D$23,'质量分析(总分) '!$D$28)</f>
        <v>535.869285714286</v>
      </c>
    </row>
    <row r="391" customHeight="1" spans="1:13">
      <c r="A391" s="58" t="s">
        <v>15</v>
      </c>
      <c r="B391" s="59" t="s">
        <v>1</v>
      </c>
      <c r="C391" s="59" t="s">
        <v>2</v>
      </c>
      <c r="D391" s="60" t="s">
        <v>3</v>
      </c>
      <c r="E391" s="60" t="s">
        <v>4</v>
      </c>
      <c r="F391" s="60" t="s">
        <v>5</v>
      </c>
      <c r="G391" s="60" t="s">
        <v>6</v>
      </c>
      <c r="H391" s="60" t="s">
        <v>7</v>
      </c>
      <c r="I391" s="60" t="s">
        <v>8</v>
      </c>
      <c r="J391" s="60" t="s">
        <v>9</v>
      </c>
      <c r="K391" s="60" t="s">
        <v>10</v>
      </c>
      <c r="L391" s="61" t="s">
        <v>11</v>
      </c>
      <c r="M391" s="61" t="s">
        <v>12</v>
      </c>
    </row>
    <row r="392" customHeight="1" spans="1:13">
      <c r="A392" s="62"/>
      <c r="B392" s="63">
        <f ca="1">INDIRECT("'按班级打印'!G"&amp;ROUNDDOWN((ROW()-1)/5,0)+2)</f>
        <v>2</v>
      </c>
      <c r="C392" s="63" t="str">
        <f ca="1">INDIRECT("'按班级打印'!A"&amp;ROUNDDOWN((ROW()-1)/5,0)+2)</f>
        <v>张芯瑜</v>
      </c>
      <c r="D392" s="63">
        <f ca="1">INDIRECT("'按班级打印'!M"&amp;ROUNDDOWN((ROW()-1)/5,0)+2)</f>
        <v>106.5</v>
      </c>
      <c r="E392" s="63">
        <f ca="1">INDIRECT("'按班级打印'!o"&amp;ROUNDDOWN((ROW()-1)/5,0)+2)</f>
        <v>86.5</v>
      </c>
      <c r="F392" s="63">
        <f ca="1">INDIRECT("'按班级打印'!q"&amp;ROUNDDOWN((ROW()-1)/5,0)+2)</f>
        <v>112</v>
      </c>
      <c r="G392" s="63">
        <f ca="1">IF(INDIRECT("'按班级打印'!s"&amp;ROUNDDOWN((ROW()-1)/5,0)+2)&gt;0,INDIRECT("'按班级打印'!s"&amp;ROUNDDOWN((ROW()-1)/5,0)+2),"")</f>
        <v>50.5</v>
      </c>
      <c r="H392" s="63">
        <f ca="1">IF(INDIRECT("'按班级打印'!w"&amp;ROUNDDOWN((ROW()-1)/5,0)+2)&gt;0,INDIRECT("'按班级打印'!w"&amp;ROUNDDOWN((ROW()-1)/5,0)+2),"")</f>
        <v>55.5</v>
      </c>
      <c r="I392" s="63">
        <f ca="1">IF(INDIRECT("'按班级打印'!z"&amp;ROUNDDOWN((ROW()-1)/5,0)+2)&gt;0,INDIRECT("'按班级打印'!z"&amp;ROUNDDOWN((ROW()-1)/5,0)+2),"")</f>
        <v>81</v>
      </c>
      <c r="J392" s="63" t="str">
        <f ca="1">IF(INDIRECT("'按班级打印'!ac"&amp;ROUNDDOWN((ROW()-1)/5,0)+2)&gt;0,INDIRECT("'按班级打印'!ac"&amp;ROUNDDOWN((ROW()-1)/5,0)+2),"")</f>
        <v/>
      </c>
      <c r="K392" s="63" t="str">
        <f ca="1">IF(INDIRECT("'按班级打印'!u"&amp;ROUNDDOWN((ROW()-1)/5,0)+2)&gt;0,INDIRECT("'按班级打印'!u"&amp;ROUNDDOWN((ROW()-1)/5,0)+2),"")</f>
        <v/>
      </c>
      <c r="L392" s="63" t="str">
        <f ca="1">IF(INDIRECT("'按班级打印'!af"&amp;ROUNDDOWN((ROW()-1)/5,0)+2)&gt;0,INDIRECT("'按班级打印'!af"&amp;ROUNDDOWN((ROW()-1)/5,0)+2),"")</f>
        <v/>
      </c>
      <c r="M392" s="63">
        <f ca="1">INDIRECT("'按班级打印'!H"&amp;ROUNDDOWN((ROW()-1)/5,0)+2)</f>
        <v>492</v>
      </c>
    </row>
    <row r="393" customHeight="1" spans="1:13">
      <c r="A393" s="64"/>
      <c r="B393" s="64"/>
      <c r="C393" s="63" t="s">
        <v>13</v>
      </c>
      <c r="D393" s="63">
        <f ca="1">INDIRECT("'按班级打印'!M"&amp;ROUNDDOWN((ROW()-1)/5,0)+2)</f>
        <v>106.5</v>
      </c>
      <c r="E393" s="63">
        <f ca="1">INDIRECT("'按班级打印'!o"&amp;ROUNDDOWN((ROW()-1)/5,0)+2)</f>
        <v>86.5</v>
      </c>
      <c r="F393" s="63">
        <f ca="1">INDIRECT("'按班级打印'!q"&amp;ROUNDDOWN((ROW()-1)/5,0)+2)</f>
        <v>112</v>
      </c>
      <c r="G393" s="63">
        <f ca="1">IF(INDIRECT("'按班级打印'!s"&amp;ROUNDDOWN((ROW()-1)/5,0)+2)&gt;0,INDIRECT("'按班级打印'!s"&amp;ROUNDDOWN((ROW()-1)/5,0)+2),"")</f>
        <v>50.5</v>
      </c>
      <c r="H393" s="63">
        <f ca="1">IF(INDIRECT("'按班级打印'!x"&amp;ROUNDDOWN((ROW()-1)/5,0)+2)&gt;0,INDIRECT("'按班级打印'!x"&amp;ROUNDDOWN((ROW()-1)/5,0)+2),"")</f>
        <v>80</v>
      </c>
      <c r="I393" s="63">
        <f ca="1">IF(INDIRECT("'按班级打印'!aa"&amp;ROUNDDOWN((ROW()-1)/5,0)+2)&gt;0,INDIRECT("'按班级打印'!aa"&amp;ROUNDDOWN((ROW()-1)/5,0)+2),"")</f>
        <v>89</v>
      </c>
      <c r="J393" s="63" t="str">
        <f ca="1">IF(INDIRECT("'按班级打印'!ad"&amp;ROUNDDOWN((ROW()-1)/5,0)+2)&gt;0,INDIRECT("'按班级打印'!ad"&amp;ROUNDDOWN((ROW()-1)/5,0)+2),"")</f>
        <v/>
      </c>
      <c r="K393" s="63" t="str">
        <f ca="1">IF(INDIRECT("'按班级打印'!u"&amp;ROUNDDOWN((ROW()-1)/5,0)+2)&gt;0,INDIRECT("'按班级打印'!u"&amp;ROUNDDOWN((ROW()-1)/5,0)+2),"")</f>
        <v/>
      </c>
      <c r="L393" s="63" t="str">
        <f ca="1">IF(INDIRECT("'按班级打印'!ag"&amp;ROUNDDOWN((ROW()-1)/5,0)+2)&gt;0,INDIRECT("'按班级打印'!ag"&amp;ROUNDDOWN((ROW()-1)/5,0)+2),"")</f>
        <v/>
      </c>
      <c r="M393" s="63">
        <f ca="1">INDIRECT("'按班级打印'!I"&amp;ROUNDDOWN((ROW()-1)/5,0)+2)</f>
        <v>524.5</v>
      </c>
    </row>
    <row r="394" customHeight="1" spans="1:13">
      <c r="A394" s="63" t="str">
        <f ca="1">INDIRECT("'按班级打印'!E"&amp;ROUNDDOWN((ROW()-1)/5,0)+2)</f>
        <v>物理类</v>
      </c>
      <c r="B394" s="14"/>
      <c r="C394" s="63" t="s">
        <v>14</v>
      </c>
      <c r="D394" s="65">
        <f>'质量分析(总分) '!$D$55</f>
        <v>105.000612745098</v>
      </c>
      <c r="E394" s="65">
        <f>'质量分析(总分) '!$D$82</f>
        <v>91.5242034313726</v>
      </c>
      <c r="F394" s="65">
        <f>'质量分析(总分) '!$D$109</f>
        <v>108.863970588235</v>
      </c>
      <c r="G394" s="65">
        <f ca="1">IF(_xlfn.NUMBERVALUE(G392)&gt;0,'质量分析(总分) '!$D$133,"")</f>
        <v>62.6521428571429</v>
      </c>
      <c r="H394" s="65">
        <f ca="1">IF(_xlfn.NUMBERVALUE(H392)&gt;0,'质量分析(总分) '!$D$157,"")</f>
        <v>81.8686131386861</v>
      </c>
      <c r="I394" s="65">
        <f ca="1">IF(_xlfn.NUMBERVALUE(I392)&gt;0,'质量分析(总分) '!$D$180,"")</f>
        <v>83.3676470588235</v>
      </c>
      <c r="J394" s="65" t="str">
        <f ca="1">IF(_xlfn.NUMBERVALUE(J392)&gt;0,'质量分析(总分) '!$D$208,"")</f>
        <v/>
      </c>
      <c r="K394" s="65" t="str">
        <f ca="1">IF(_xlfn.NUMBERVALUE(K392)&gt;0,'质量分析(总分) '!$D$194,"")</f>
        <v/>
      </c>
      <c r="L394" s="65" t="str">
        <f ca="1">IF(_xlfn.NUMBERVALUE(L392)&gt;0,'质量分析(总分) '!$D$222,"")</f>
        <v/>
      </c>
      <c r="M394" s="65">
        <f ca="1">IF(_xlfn.NUMBERVALUE(G392)&gt;0,'质量分析(总分) '!$D$23,'质量分析(总分) '!$D$28)</f>
        <v>535.869285714286</v>
      </c>
    </row>
    <row r="396" customHeight="1" spans="1:13">
      <c r="A396" s="58" t="s">
        <v>15</v>
      </c>
      <c r="B396" s="59" t="s">
        <v>1</v>
      </c>
      <c r="C396" s="59" t="s">
        <v>2</v>
      </c>
      <c r="D396" s="60" t="s">
        <v>3</v>
      </c>
      <c r="E396" s="60" t="s">
        <v>4</v>
      </c>
      <c r="F396" s="60" t="s">
        <v>5</v>
      </c>
      <c r="G396" s="60" t="s">
        <v>6</v>
      </c>
      <c r="H396" s="60" t="s">
        <v>7</v>
      </c>
      <c r="I396" s="60" t="s">
        <v>8</v>
      </c>
      <c r="J396" s="60" t="s">
        <v>9</v>
      </c>
      <c r="K396" s="60" t="s">
        <v>10</v>
      </c>
      <c r="L396" s="61" t="s">
        <v>11</v>
      </c>
      <c r="M396" s="61" t="s">
        <v>12</v>
      </c>
    </row>
    <row r="397" customHeight="1" spans="1:13">
      <c r="A397" s="62"/>
      <c r="B397" s="63">
        <f ca="1">INDIRECT("'按班级打印'!G"&amp;ROUNDDOWN((ROW()-1)/5,0)+2)</f>
        <v>2</v>
      </c>
      <c r="C397" s="63" t="str">
        <f ca="1">INDIRECT("'按班级打印'!A"&amp;ROUNDDOWN((ROW()-1)/5,0)+2)</f>
        <v>雷耀翔</v>
      </c>
      <c r="D397" s="63">
        <f ca="1">INDIRECT("'按班级打印'!M"&amp;ROUNDDOWN((ROW()-1)/5,0)+2)</f>
        <v>107</v>
      </c>
      <c r="E397" s="63">
        <f ca="1">INDIRECT("'按班级打印'!o"&amp;ROUNDDOWN((ROW()-1)/5,0)+2)</f>
        <v>80</v>
      </c>
      <c r="F397" s="63">
        <f ca="1">INDIRECT("'按班级打印'!q"&amp;ROUNDDOWN((ROW()-1)/5,0)+2)</f>
        <v>103.5</v>
      </c>
      <c r="G397" s="63">
        <f ca="1">IF(INDIRECT("'按班级打印'!s"&amp;ROUNDDOWN((ROW()-1)/5,0)+2)&gt;0,INDIRECT("'按班级打印'!s"&amp;ROUNDDOWN((ROW()-1)/5,0)+2),"")</f>
        <v>37.5</v>
      </c>
      <c r="H397" s="63">
        <f ca="1">IF(INDIRECT("'按班级打印'!w"&amp;ROUNDDOWN((ROW()-1)/5,0)+2)&gt;0,INDIRECT("'按班级打印'!w"&amp;ROUNDDOWN((ROW()-1)/5,0)+2),"")</f>
        <v>48.5</v>
      </c>
      <c r="I397" s="63">
        <f ca="1">IF(INDIRECT("'按班级打印'!z"&amp;ROUNDDOWN((ROW()-1)/5,0)+2)&gt;0,INDIRECT("'按班级打印'!z"&amp;ROUNDDOWN((ROW()-1)/5,0)+2),"")</f>
        <v>59</v>
      </c>
      <c r="J397" s="63" t="str">
        <f ca="1">IF(INDIRECT("'按班级打印'!ac"&amp;ROUNDDOWN((ROW()-1)/5,0)+2)&gt;0,INDIRECT("'按班级打印'!ac"&amp;ROUNDDOWN((ROW()-1)/5,0)+2),"")</f>
        <v/>
      </c>
      <c r="K397" s="63" t="str">
        <f ca="1">IF(INDIRECT("'按班级打印'!u"&amp;ROUNDDOWN((ROW()-1)/5,0)+2)&gt;0,INDIRECT("'按班级打印'!u"&amp;ROUNDDOWN((ROW()-1)/5,0)+2),"")</f>
        <v/>
      </c>
      <c r="L397" s="63" t="str">
        <f ca="1">IF(INDIRECT("'按班级打印'!af"&amp;ROUNDDOWN((ROW()-1)/5,0)+2)&gt;0,INDIRECT("'按班级打印'!af"&amp;ROUNDDOWN((ROW()-1)/5,0)+2),"")</f>
        <v/>
      </c>
      <c r="M397" s="63">
        <f ca="1">INDIRECT("'按班级打印'!H"&amp;ROUNDDOWN((ROW()-1)/5,0)+2)</f>
        <v>435.5</v>
      </c>
    </row>
    <row r="398" customHeight="1" spans="1:13">
      <c r="A398" s="64"/>
      <c r="B398" s="64"/>
      <c r="C398" s="63" t="s">
        <v>13</v>
      </c>
      <c r="D398" s="63">
        <f ca="1">INDIRECT("'按班级打印'!M"&amp;ROUNDDOWN((ROW()-1)/5,0)+2)</f>
        <v>107</v>
      </c>
      <c r="E398" s="63">
        <f ca="1">INDIRECT("'按班级打印'!o"&amp;ROUNDDOWN((ROW()-1)/5,0)+2)</f>
        <v>80</v>
      </c>
      <c r="F398" s="63">
        <f ca="1">INDIRECT("'按班级打印'!q"&amp;ROUNDDOWN((ROW()-1)/5,0)+2)</f>
        <v>103.5</v>
      </c>
      <c r="G398" s="63">
        <f ca="1">IF(INDIRECT("'按班级打印'!s"&amp;ROUNDDOWN((ROW()-1)/5,0)+2)&gt;0,INDIRECT("'按班级打印'!s"&amp;ROUNDDOWN((ROW()-1)/5,0)+2),"")</f>
        <v>37.5</v>
      </c>
      <c r="H398" s="63">
        <f ca="1">IF(INDIRECT("'按班级打印'!x"&amp;ROUNDDOWN((ROW()-1)/5,0)+2)&gt;0,INDIRECT("'按班级打印'!x"&amp;ROUNDDOWN((ROW()-1)/5,0)+2),"")</f>
        <v>75</v>
      </c>
      <c r="I398" s="63">
        <f ca="1">IF(INDIRECT("'按班级打印'!aa"&amp;ROUNDDOWN((ROW()-1)/5,0)+2)&gt;0,INDIRECT("'按班级打印'!aa"&amp;ROUNDDOWN((ROW()-1)/5,0)+2),"")</f>
        <v>68</v>
      </c>
      <c r="J398" s="63" t="str">
        <f ca="1">IF(INDIRECT("'按班级打印'!ad"&amp;ROUNDDOWN((ROW()-1)/5,0)+2)&gt;0,INDIRECT("'按班级打印'!ad"&amp;ROUNDDOWN((ROW()-1)/5,0)+2),"")</f>
        <v/>
      </c>
      <c r="K398" s="63" t="str">
        <f ca="1">IF(INDIRECT("'按班级打印'!u"&amp;ROUNDDOWN((ROW()-1)/5,0)+2)&gt;0,INDIRECT("'按班级打印'!u"&amp;ROUNDDOWN((ROW()-1)/5,0)+2),"")</f>
        <v/>
      </c>
      <c r="L398" s="63" t="str">
        <f ca="1">IF(INDIRECT("'按班级打印'!ag"&amp;ROUNDDOWN((ROW()-1)/5,0)+2)&gt;0,INDIRECT("'按班级打印'!ag"&amp;ROUNDDOWN((ROW()-1)/5,0)+2),"")</f>
        <v/>
      </c>
      <c r="M398" s="63">
        <f ca="1">INDIRECT("'按班级打印'!I"&amp;ROUNDDOWN((ROW()-1)/5,0)+2)</f>
        <v>471</v>
      </c>
    </row>
    <row r="399" customHeight="1" spans="1:13">
      <c r="A399" s="63" t="str">
        <f ca="1">INDIRECT("'按班级打印'!E"&amp;ROUNDDOWN((ROW()-1)/5,0)+2)</f>
        <v>物理类</v>
      </c>
      <c r="B399" s="14"/>
      <c r="C399" s="63" t="s">
        <v>14</v>
      </c>
      <c r="D399" s="65">
        <f>'质量分析(总分) '!$D$55</f>
        <v>105.000612745098</v>
      </c>
      <c r="E399" s="65">
        <f>'质量分析(总分) '!$D$82</f>
        <v>91.5242034313726</v>
      </c>
      <c r="F399" s="65">
        <f>'质量分析(总分) '!$D$109</f>
        <v>108.863970588235</v>
      </c>
      <c r="G399" s="65">
        <f ca="1">IF(_xlfn.NUMBERVALUE(G397)&gt;0,'质量分析(总分) '!$D$133,"")</f>
        <v>62.6521428571429</v>
      </c>
      <c r="H399" s="65">
        <f ca="1">IF(_xlfn.NUMBERVALUE(H397)&gt;0,'质量分析(总分) '!$D$157,"")</f>
        <v>81.8686131386861</v>
      </c>
      <c r="I399" s="65">
        <f ca="1">IF(_xlfn.NUMBERVALUE(I397)&gt;0,'质量分析(总分) '!$D$180,"")</f>
        <v>83.3676470588235</v>
      </c>
      <c r="J399" s="65" t="str">
        <f ca="1">IF(_xlfn.NUMBERVALUE(J397)&gt;0,'质量分析(总分) '!$D$208,"")</f>
        <v/>
      </c>
      <c r="K399" s="65" t="str">
        <f ca="1">IF(_xlfn.NUMBERVALUE(K397)&gt;0,'质量分析(总分) '!$D$194,"")</f>
        <v/>
      </c>
      <c r="L399" s="65" t="str">
        <f ca="1">IF(_xlfn.NUMBERVALUE(L397)&gt;0,'质量分析(总分) '!$D$222,"")</f>
        <v/>
      </c>
      <c r="M399" s="65">
        <f ca="1">IF(_xlfn.NUMBERVALUE(G397)&gt;0,'质量分析(总分) '!$D$23,'质量分析(总分) '!$D$28)</f>
        <v>535.869285714286</v>
      </c>
    </row>
    <row r="401" customHeight="1" spans="1:13">
      <c r="A401" s="58" t="s">
        <v>15</v>
      </c>
      <c r="B401" s="59" t="s">
        <v>1</v>
      </c>
      <c r="C401" s="59" t="s">
        <v>2</v>
      </c>
      <c r="D401" s="60" t="s">
        <v>3</v>
      </c>
      <c r="E401" s="60" t="s">
        <v>4</v>
      </c>
      <c r="F401" s="60" t="s">
        <v>5</v>
      </c>
      <c r="G401" s="60" t="s">
        <v>6</v>
      </c>
      <c r="H401" s="60" t="s">
        <v>7</v>
      </c>
      <c r="I401" s="60" t="s">
        <v>8</v>
      </c>
      <c r="J401" s="60" t="s">
        <v>9</v>
      </c>
      <c r="K401" s="60" t="s">
        <v>10</v>
      </c>
      <c r="L401" s="61" t="s">
        <v>11</v>
      </c>
      <c r="M401" s="61" t="s">
        <v>12</v>
      </c>
    </row>
    <row r="402" customHeight="1" spans="1:13">
      <c r="A402" s="62"/>
      <c r="B402" s="63">
        <f ca="1">INDIRECT("'按班级打印'!G"&amp;ROUNDDOWN((ROW()-1)/5,0)+2)</f>
        <v>2</v>
      </c>
      <c r="C402" s="63" t="str">
        <f ca="1">INDIRECT("'按班级打印'!A"&amp;ROUNDDOWN((ROW()-1)/5,0)+2)</f>
        <v>许芳菲</v>
      </c>
      <c r="D402" s="63">
        <f ca="1">INDIRECT("'按班级打印'!M"&amp;ROUNDDOWN((ROW()-1)/5,0)+2)</f>
        <v>113</v>
      </c>
      <c r="E402" s="63">
        <f ca="1">INDIRECT("'按班级打印'!o"&amp;ROUNDDOWN((ROW()-1)/5,0)+2)</f>
        <v>90.5</v>
      </c>
      <c r="F402" s="63">
        <f ca="1">INDIRECT("'按班级打印'!q"&amp;ROUNDDOWN((ROW()-1)/5,0)+2)</f>
        <v>130</v>
      </c>
      <c r="G402" s="63">
        <f ca="1">IF(INDIRECT("'按班级打印'!s"&amp;ROUNDDOWN((ROW()-1)/5,0)+2)&gt;0,INDIRECT("'按班级打印'!s"&amp;ROUNDDOWN((ROW()-1)/5,0)+2),"")</f>
        <v>46</v>
      </c>
      <c r="H402" s="63">
        <f ca="1">IF(INDIRECT("'按班级打印'!w"&amp;ROUNDDOWN((ROW()-1)/5,0)+2)&gt;0,INDIRECT("'按班级打印'!w"&amp;ROUNDDOWN((ROW()-1)/5,0)+2),"")</f>
        <v>52.5</v>
      </c>
      <c r="I402" s="63">
        <f ca="1">IF(INDIRECT("'按班级打印'!z"&amp;ROUNDDOWN((ROW()-1)/5,0)+2)&gt;0,INDIRECT("'按班级打印'!z"&amp;ROUNDDOWN((ROW()-1)/5,0)+2),"")</f>
        <v>78.5</v>
      </c>
      <c r="J402" s="63" t="str">
        <f ca="1">IF(INDIRECT("'按班级打印'!ac"&amp;ROUNDDOWN((ROW()-1)/5,0)+2)&gt;0,INDIRECT("'按班级打印'!ac"&amp;ROUNDDOWN((ROW()-1)/5,0)+2),"")</f>
        <v/>
      </c>
      <c r="K402" s="63" t="str">
        <f ca="1">IF(INDIRECT("'按班级打印'!u"&amp;ROUNDDOWN((ROW()-1)/5,0)+2)&gt;0,INDIRECT("'按班级打印'!u"&amp;ROUNDDOWN((ROW()-1)/5,0)+2),"")</f>
        <v/>
      </c>
      <c r="L402" s="63" t="str">
        <f ca="1">IF(INDIRECT("'按班级打印'!af"&amp;ROUNDDOWN((ROW()-1)/5,0)+2)&gt;0,INDIRECT("'按班级打印'!af"&amp;ROUNDDOWN((ROW()-1)/5,0)+2),"")</f>
        <v/>
      </c>
      <c r="M402" s="63">
        <f ca="1">INDIRECT("'按班级打印'!H"&amp;ROUNDDOWN((ROW()-1)/5,0)+2)</f>
        <v>510.5</v>
      </c>
    </row>
    <row r="403" customHeight="1" spans="1:13">
      <c r="A403" s="64"/>
      <c r="B403" s="64"/>
      <c r="C403" s="63" t="s">
        <v>13</v>
      </c>
      <c r="D403" s="63">
        <f ca="1">INDIRECT("'按班级打印'!M"&amp;ROUNDDOWN((ROW()-1)/5,0)+2)</f>
        <v>113</v>
      </c>
      <c r="E403" s="63">
        <f ca="1">INDIRECT("'按班级打印'!o"&amp;ROUNDDOWN((ROW()-1)/5,0)+2)</f>
        <v>90.5</v>
      </c>
      <c r="F403" s="63">
        <f ca="1">INDIRECT("'按班级打印'!q"&amp;ROUNDDOWN((ROW()-1)/5,0)+2)</f>
        <v>130</v>
      </c>
      <c r="G403" s="63">
        <f ca="1">IF(INDIRECT("'按班级打印'!s"&amp;ROUNDDOWN((ROW()-1)/5,0)+2)&gt;0,INDIRECT("'按班级打印'!s"&amp;ROUNDDOWN((ROW()-1)/5,0)+2),"")</f>
        <v>46</v>
      </c>
      <c r="H403" s="63">
        <f ca="1">IF(INDIRECT("'按班级打印'!x"&amp;ROUNDDOWN((ROW()-1)/5,0)+2)&gt;0,INDIRECT("'按班级打印'!x"&amp;ROUNDDOWN((ROW()-1)/5,0)+2),"")</f>
        <v>78</v>
      </c>
      <c r="I403" s="63">
        <f ca="1">IF(INDIRECT("'按班级打印'!aa"&amp;ROUNDDOWN((ROW()-1)/5,0)+2)&gt;0,INDIRECT("'按班级打印'!aa"&amp;ROUNDDOWN((ROW()-1)/5,0)+2),"")</f>
        <v>87</v>
      </c>
      <c r="J403" s="63" t="str">
        <f ca="1">IF(INDIRECT("'按班级打印'!ad"&amp;ROUNDDOWN((ROW()-1)/5,0)+2)&gt;0,INDIRECT("'按班级打印'!ad"&amp;ROUNDDOWN((ROW()-1)/5,0)+2),"")</f>
        <v/>
      </c>
      <c r="K403" s="63" t="str">
        <f ca="1">IF(INDIRECT("'按班级打印'!u"&amp;ROUNDDOWN((ROW()-1)/5,0)+2)&gt;0,INDIRECT("'按班级打印'!u"&amp;ROUNDDOWN((ROW()-1)/5,0)+2),"")</f>
        <v/>
      </c>
      <c r="L403" s="63" t="str">
        <f ca="1">IF(INDIRECT("'按班级打印'!ag"&amp;ROUNDDOWN((ROW()-1)/5,0)+2)&gt;0,INDIRECT("'按班级打印'!ag"&amp;ROUNDDOWN((ROW()-1)/5,0)+2),"")</f>
        <v/>
      </c>
      <c r="M403" s="63">
        <f ca="1">INDIRECT("'按班级打印'!I"&amp;ROUNDDOWN((ROW()-1)/5,0)+2)</f>
        <v>544.5</v>
      </c>
    </row>
    <row r="404" customHeight="1" spans="1:13">
      <c r="A404" s="63" t="str">
        <f ca="1">INDIRECT("'按班级打印'!E"&amp;ROUNDDOWN((ROW()-1)/5,0)+2)</f>
        <v>物理类</v>
      </c>
      <c r="B404" s="14"/>
      <c r="C404" s="63" t="s">
        <v>14</v>
      </c>
      <c r="D404" s="65">
        <f>'质量分析(总分) '!$D$55</f>
        <v>105.000612745098</v>
      </c>
      <c r="E404" s="65">
        <f>'质量分析(总分) '!$D$82</f>
        <v>91.5242034313726</v>
      </c>
      <c r="F404" s="65">
        <f>'质量分析(总分) '!$D$109</f>
        <v>108.863970588235</v>
      </c>
      <c r="G404" s="65">
        <f ca="1">IF(_xlfn.NUMBERVALUE(G402)&gt;0,'质量分析(总分) '!$D$133,"")</f>
        <v>62.6521428571429</v>
      </c>
      <c r="H404" s="65">
        <f ca="1">IF(_xlfn.NUMBERVALUE(H402)&gt;0,'质量分析(总分) '!$D$157,"")</f>
        <v>81.8686131386861</v>
      </c>
      <c r="I404" s="65">
        <f ca="1">IF(_xlfn.NUMBERVALUE(I402)&gt;0,'质量分析(总分) '!$D$180,"")</f>
        <v>83.3676470588235</v>
      </c>
      <c r="J404" s="65" t="str">
        <f ca="1">IF(_xlfn.NUMBERVALUE(J402)&gt;0,'质量分析(总分) '!$D$208,"")</f>
        <v/>
      </c>
      <c r="K404" s="65" t="str">
        <f ca="1">IF(_xlfn.NUMBERVALUE(K402)&gt;0,'质量分析(总分) '!$D$194,"")</f>
        <v/>
      </c>
      <c r="L404" s="65" t="str">
        <f ca="1">IF(_xlfn.NUMBERVALUE(L402)&gt;0,'质量分析(总分) '!$D$222,"")</f>
        <v/>
      </c>
      <c r="M404" s="65">
        <f ca="1">IF(_xlfn.NUMBERVALUE(G402)&gt;0,'质量分析(总分) '!$D$23,'质量分析(总分) '!$D$28)</f>
        <v>535.869285714286</v>
      </c>
    </row>
    <row r="406" customHeight="1" spans="1:13">
      <c r="A406" s="58" t="s">
        <v>15</v>
      </c>
      <c r="B406" s="59" t="s">
        <v>1</v>
      </c>
      <c r="C406" s="59" t="s">
        <v>2</v>
      </c>
      <c r="D406" s="60" t="s">
        <v>3</v>
      </c>
      <c r="E406" s="60" t="s">
        <v>4</v>
      </c>
      <c r="F406" s="60" t="s">
        <v>5</v>
      </c>
      <c r="G406" s="60" t="s">
        <v>6</v>
      </c>
      <c r="H406" s="60" t="s">
        <v>7</v>
      </c>
      <c r="I406" s="60" t="s">
        <v>8</v>
      </c>
      <c r="J406" s="60" t="s">
        <v>9</v>
      </c>
      <c r="K406" s="60" t="s">
        <v>10</v>
      </c>
      <c r="L406" s="61" t="s">
        <v>11</v>
      </c>
      <c r="M406" s="61" t="s">
        <v>12</v>
      </c>
    </row>
    <row r="407" customHeight="1" spans="1:13">
      <c r="A407" s="62"/>
      <c r="B407" s="63">
        <f ca="1">INDIRECT("'按班级打印'!G"&amp;ROUNDDOWN((ROW()-1)/5,0)+2)</f>
        <v>2</v>
      </c>
      <c r="C407" s="63" t="str">
        <f ca="1">INDIRECT("'按班级打印'!A"&amp;ROUNDDOWN((ROW()-1)/5,0)+2)</f>
        <v>李祉和</v>
      </c>
      <c r="D407" s="63">
        <f ca="1">INDIRECT("'按班级打印'!M"&amp;ROUNDDOWN((ROW()-1)/5,0)+2)</f>
        <v>104</v>
      </c>
      <c r="E407" s="63">
        <f ca="1">INDIRECT("'按班级打印'!o"&amp;ROUNDDOWN((ROW()-1)/5,0)+2)</f>
        <v>84</v>
      </c>
      <c r="F407" s="63">
        <f ca="1">INDIRECT("'按班级打印'!q"&amp;ROUNDDOWN((ROW()-1)/5,0)+2)</f>
        <v>116.5</v>
      </c>
      <c r="G407" s="63">
        <f ca="1">IF(INDIRECT("'按班级打印'!s"&amp;ROUNDDOWN((ROW()-1)/5,0)+2)&gt;0,INDIRECT("'按班级打印'!s"&amp;ROUNDDOWN((ROW()-1)/5,0)+2),"")</f>
        <v>61</v>
      </c>
      <c r="H407" s="63">
        <f ca="1">IF(INDIRECT("'按班级打印'!w"&amp;ROUNDDOWN((ROW()-1)/5,0)+2)&gt;0,INDIRECT("'按班级打印'!w"&amp;ROUNDDOWN((ROW()-1)/5,0)+2),"")</f>
        <v>61.5</v>
      </c>
      <c r="I407" s="63">
        <f ca="1">IF(INDIRECT("'按班级打印'!z"&amp;ROUNDDOWN((ROW()-1)/5,0)+2)&gt;0,INDIRECT("'按班级打印'!z"&amp;ROUNDDOWN((ROW()-1)/5,0)+2),"")</f>
        <v>69.5</v>
      </c>
      <c r="J407" s="63" t="str">
        <f ca="1">IF(INDIRECT("'按班级打印'!ac"&amp;ROUNDDOWN((ROW()-1)/5,0)+2)&gt;0,INDIRECT("'按班级打印'!ac"&amp;ROUNDDOWN((ROW()-1)/5,0)+2),"")</f>
        <v/>
      </c>
      <c r="K407" s="63" t="str">
        <f ca="1">IF(INDIRECT("'按班级打印'!u"&amp;ROUNDDOWN((ROW()-1)/5,0)+2)&gt;0,INDIRECT("'按班级打印'!u"&amp;ROUNDDOWN((ROW()-1)/5,0)+2),"")</f>
        <v/>
      </c>
      <c r="L407" s="63" t="str">
        <f ca="1">IF(INDIRECT("'按班级打印'!af"&amp;ROUNDDOWN((ROW()-1)/5,0)+2)&gt;0,INDIRECT("'按班级打印'!af"&amp;ROUNDDOWN((ROW()-1)/5,0)+2),"")</f>
        <v/>
      </c>
      <c r="M407" s="63">
        <f ca="1">INDIRECT("'按班级打印'!H"&amp;ROUNDDOWN((ROW()-1)/5,0)+2)</f>
        <v>496.5</v>
      </c>
    </row>
    <row r="408" customHeight="1" spans="1:13">
      <c r="A408" s="64"/>
      <c r="B408" s="64"/>
      <c r="C408" s="63" t="s">
        <v>13</v>
      </c>
      <c r="D408" s="63">
        <f ca="1">INDIRECT("'按班级打印'!M"&amp;ROUNDDOWN((ROW()-1)/5,0)+2)</f>
        <v>104</v>
      </c>
      <c r="E408" s="63">
        <f ca="1">INDIRECT("'按班级打印'!o"&amp;ROUNDDOWN((ROW()-1)/5,0)+2)</f>
        <v>84</v>
      </c>
      <c r="F408" s="63">
        <f ca="1">INDIRECT("'按班级打印'!q"&amp;ROUNDDOWN((ROW()-1)/5,0)+2)</f>
        <v>116.5</v>
      </c>
      <c r="G408" s="63">
        <f ca="1">IF(INDIRECT("'按班级打印'!s"&amp;ROUNDDOWN((ROW()-1)/5,0)+2)&gt;0,INDIRECT("'按班级打印'!s"&amp;ROUNDDOWN((ROW()-1)/5,0)+2),"")</f>
        <v>61</v>
      </c>
      <c r="H408" s="63">
        <f ca="1">IF(INDIRECT("'按班级打印'!x"&amp;ROUNDDOWN((ROW()-1)/5,0)+2)&gt;0,INDIRECT("'按班级打印'!x"&amp;ROUNDDOWN((ROW()-1)/5,0)+2),"")</f>
        <v>85</v>
      </c>
      <c r="I408" s="63">
        <f ca="1">IF(INDIRECT("'按班级打印'!aa"&amp;ROUNDDOWN((ROW()-1)/5,0)+2)&gt;0,INDIRECT("'按班级打印'!aa"&amp;ROUNDDOWN((ROW()-1)/5,0)+2),"")</f>
        <v>79</v>
      </c>
      <c r="J408" s="63" t="str">
        <f ca="1">IF(INDIRECT("'按班级打印'!ad"&amp;ROUNDDOWN((ROW()-1)/5,0)+2)&gt;0,INDIRECT("'按班级打印'!ad"&amp;ROUNDDOWN((ROW()-1)/5,0)+2),"")</f>
        <v/>
      </c>
      <c r="K408" s="63" t="str">
        <f ca="1">IF(INDIRECT("'按班级打印'!u"&amp;ROUNDDOWN((ROW()-1)/5,0)+2)&gt;0,INDIRECT("'按班级打印'!u"&amp;ROUNDDOWN((ROW()-1)/5,0)+2),"")</f>
        <v/>
      </c>
      <c r="L408" s="63" t="str">
        <f ca="1">IF(INDIRECT("'按班级打印'!ag"&amp;ROUNDDOWN((ROW()-1)/5,0)+2)&gt;0,INDIRECT("'按班级打印'!ag"&amp;ROUNDDOWN((ROW()-1)/5,0)+2),"")</f>
        <v/>
      </c>
      <c r="M408" s="63">
        <f ca="1">INDIRECT("'按班级打印'!I"&amp;ROUNDDOWN((ROW()-1)/5,0)+2)</f>
        <v>529.5</v>
      </c>
    </row>
    <row r="409" customHeight="1" spans="1:13">
      <c r="A409" s="63" t="str">
        <f ca="1">INDIRECT("'按班级打印'!E"&amp;ROUNDDOWN((ROW()-1)/5,0)+2)</f>
        <v>物理类</v>
      </c>
      <c r="B409" s="14"/>
      <c r="C409" s="63" t="s">
        <v>14</v>
      </c>
      <c r="D409" s="65">
        <f>'质量分析(总分) '!$D$55</f>
        <v>105.000612745098</v>
      </c>
      <c r="E409" s="65">
        <f>'质量分析(总分) '!$D$82</f>
        <v>91.5242034313726</v>
      </c>
      <c r="F409" s="65">
        <f>'质量分析(总分) '!$D$109</f>
        <v>108.863970588235</v>
      </c>
      <c r="G409" s="65">
        <f ca="1">IF(_xlfn.NUMBERVALUE(G407)&gt;0,'质量分析(总分) '!$D$133,"")</f>
        <v>62.6521428571429</v>
      </c>
      <c r="H409" s="65">
        <f ca="1">IF(_xlfn.NUMBERVALUE(H407)&gt;0,'质量分析(总分) '!$D$157,"")</f>
        <v>81.8686131386861</v>
      </c>
      <c r="I409" s="65">
        <f ca="1">IF(_xlfn.NUMBERVALUE(I407)&gt;0,'质量分析(总分) '!$D$180,"")</f>
        <v>83.3676470588235</v>
      </c>
      <c r="J409" s="65" t="str">
        <f ca="1">IF(_xlfn.NUMBERVALUE(J407)&gt;0,'质量分析(总分) '!$D$208,"")</f>
        <v/>
      </c>
      <c r="K409" s="65" t="str">
        <f ca="1">IF(_xlfn.NUMBERVALUE(K407)&gt;0,'质量分析(总分) '!$D$194,"")</f>
        <v/>
      </c>
      <c r="L409" s="65" t="str">
        <f ca="1">IF(_xlfn.NUMBERVALUE(L407)&gt;0,'质量分析(总分) '!$D$222,"")</f>
        <v/>
      </c>
      <c r="M409" s="65">
        <f ca="1">IF(_xlfn.NUMBERVALUE(G407)&gt;0,'质量分析(总分) '!$D$23,'质量分析(总分) '!$D$28)</f>
        <v>535.869285714286</v>
      </c>
    </row>
    <row r="411" customHeight="1" spans="1:13">
      <c r="A411" s="58" t="s">
        <v>15</v>
      </c>
      <c r="B411" s="59" t="s">
        <v>1</v>
      </c>
      <c r="C411" s="59" t="s">
        <v>2</v>
      </c>
      <c r="D411" s="60" t="s">
        <v>3</v>
      </c>
      <c r="E411" s="60" t="s">
        <v>4</v>
      </c>
      <c r="F411" s="60" t="s">
        <v>5</v>
      </c>
      <c r="G411" s="60" t="s">
        <v>6</v>
      </c>
      <c r="H411" s="60" t="s">
        <v>7</v>
      </c>
      <c r="I411" s="60" t="s">
        <v>8</v>
      </c>
      <c r="J411" s="60" t="s">
        <v>9</v>
      </c>
      <c r="K411" s="60" t="s">
        <v>10</v>
      </c>
      <c r="L411" s="61" t="s">
        <v>11</v>
      </c>
      <c r="M411" s="61" t="s">
        <v>12</v>
      </c>
    </row>
    <row r="412" customHeight="1" spans="1:13">
      <c r="A412" s="62"/>
      <c r="B412" s="63">
        <f ca="1">INDIRECT("'按班级打印'!G"&amp;ROUNDDOWN((ROW()-1)/5,0)+2)</f>
        <v>2</v>
      </c>
      <c r="C412" s="63" t="str">
        <f ca="1">INDIRECT("'按班级打印'!A"&amp;ROUNDDOWN((ROW()-1)/5,0)+2)</f>
        <v>刘若琳</v>
      </c>
      <c r="D412" s="63">
        <f ca="1">INDIRECT("'按班级打印'!M"&amp;ROUNDDOWN((ROW()-1)/5,0)+2)</f>
        <v>109.5</v>
      </c>
      <c r="E412" s="63">
        <f ca="1">INDIRECT("'按班级打印'!o"&amp;ROUNDDOWN((ROW()-1)/5,0)+2)</f>
        <v>89</v>
      </c>
      <c r="F412" s="63">
        <f ca="1">INDIRECT("'按班级打印'!q"&amp;ROUNDDOWN((ROW()-1)/5,0)+2)</f>
        <v>108</v>
      </c>
      <c r="G412" s="63">
        <f ca="1">IF(INDIRECT("'按班级打印'!s"&amp;ROUNDDOWN((ROW()-1)/5,0)+2)&gt;0,INDIRECT("'按班级打印'!s"&amp;ROUNDDOWN((ROW()-1)/5,0)+2),"")</f>
        <v>50</v>
      </c>
      <c r="H412" s="63">
        <f ca="1">IF(INDIRECT("'按班级打印'!w"&amp;ROUNDDOWN((ROW()-1)/5,0)+2)&gt;0,INDIRECT("'按班级打印'!w"&amp;ROUNDDOWN((ROW()-1)/5,0)+2),"")</f>
        <v>47.5</v>
      </c>
      <c r="I412" s="63">
        <f ca="1">IF(INDIRECT("'按班级打印'!z"&amp;ROUNDDOWN((ROW()-1)/5,0)+2)&gt;0,INDIRECT("'按班级打印'!z"&amp;ROUNDDOWN((ROW()-1)/5,0)+2),"")</f>
        <v>65.5</v>
      </c>
      <c r="J412" s="63" t="str">
        <f ca="1">IF(INDIRECT("'按班级打印'!ac"&amp;ROUNDDOWN((ROW()-1)/5,0)+2)&gt;0,INDIRECT("'按班级打印'!ac"&amp;ROUNDDOWN((ROW()-1)/5,0)+2),"")</f>
        <v/>
      </c>
      <c r="K412" s="63" t="str">
        <f ca="1">IF(INDIRECT("'按班级打印'!u"&amp;ROUNDDOWN((ROW()-1)/5,0)+2)&gt;0,INDIRECT("'按班级打印'!u"&amp;ROUNDDOWN((ROW()-1)/5,0)+2),"")</f>
        <v/>
      </c>
      <c r="L412" s="63" t="str">
        <f ca="1">IF(INDIRECT("'按班级打印'!af"&amp;ROUNDDOWN((ROW()-1)/5,0)+2)&gt;0,INDIRECT("'按班级打印'!af"&amp;ROUNDDOWN((ROW()-1)/5,0)+2),"")</f>
        <v/>
      </c>
      <c r="M412" s="63">
        <f ca="1">INDIRECT("'按班级打印'!H"&amp;ROUNDDOWN((ROW()-1)/5,0)+2)</f>
        <v>469.5</v>
      </c>
    </row>
    <row r="413" customHeight="1" spans="1:13">
      <c r="A413" s="64"/>
      <c r="B413" s="64"/>
      <c r="C413" s="63" t="s">
        <v>13</v>
      </c>
      <c r="D413" s="63">
        <f ca="1">INDIRECT("'按班级打印'!M"&amp;ROUNDDOWN((ROW()-1)/5,0)+2)</f>
        <v>109.5</v>
      </c>
      <c r="E413" s="63">
        <f ca="1">INDIRECT("'按班级打印'!o"&amp;ROUNDDOWN((ROW()-1)/5,0)+2)</f>
        <v>89</v>
      </c>
      <c r="F413" s="63">
        <f ca="1">INDIRECT("'按班级打印'!q"&amp;ROUNDDOWN((ROW()-1)/5,0)+2)</f>
        <v>108</v>
      </c>
      <c r="G413" s="63">
        <f ca="1">IF(INDIRECT("'按班级打印'!s"&amp;ROUNDDOWN((ROW()-1)/5,0)+2)&gt;0,INDIRECT("'按班级打印'!s"&amp;ROUNDDOWN((ROW()-1)/5,0)+2),"")</f>
        <v>50</v>
      </c>
      <c r="H413" s="63">
        <f ca="1">IF(INDIRECT("'按班级打印'!x"&amp;ROUNDDOWN((ROW()-1)/5,0)+2)&gt;0,INDIRECT("'按班级打印'!x"&amp;ROUNDDOWN((ROW()-1)/5,0)+2),"")</f>
        <v>74</v>
      </c>
      <c r="I413" s="63">
        <f ca="1">IF(INDIRECT("'按班级打印'!aa"&amp;ROUNDDOWN((ROW()-1)/5,0)+2)&gt;0,INDIRECT("'按班级打印'!aa"&amp;ROUNDDOWN((ROW()-1)/5,0)+2),"")</f>
        <v>75</v>
      </c>
      <c r="J413" s="63" t="str">
        <f ca="1">IF(INDIRECT("'按班级打印'!ad"&amp;ROUNDDOWN((ROW()-1)/5,0)+2)&gt;0,INDIRECT("'按班级打印'!ad"&amp;ROUNDDOWN((ROW()-1)/5,0)+2),"")</f>
        <v/>
      </c>
      <c r="K413" s="63" t="str">
        <f ca="1">IF(INDIRECT("'按班级打印'!u"&amp;ROUNDDOWN((ROW()-1)/5,0)+2)&gt;0,INDIRECT("'按班级打印'!u"&amp;ROUNDDOWN((ROW()-1)/5,0)+2),"")</f>
        <v/>
      </c>
      <c r="L413" s="63" t="str">
        <f ca="1">IF(INDIRECT("'按班级打印'!ag"&amp;ROUNDDOWN((ROW()-1)/5,0)+2)&gt;0,INDIRECT("'按班级打印'!ag"&amp;ROUNDDOWN((ROW()-1)/5,0)+2),"")</f>
        <v/>
      </c>
      <c r="M413" s="63">
        <f ca="1">INDIRECT("'按班级打印'!I"&amp;ROUNDDOWN((ROW()-1)/5,0)+2)</f>
        <v>505.5</v>
      </c>
    </row>
    <row r="414" customHeight="1" spans="1:13">
      <c r="A414" s="63" t="str">
        <f ca="1">INDIRECT("'按班级打印'!E"&amp;ROUNDDOWN((ROW()-1)/5,0)+2)</f>
        <v>物理类</v>
      </c>
      <c r="B414" s="14"/>
      <c r="C414" s="63" t="s">
        <v>14</v>
      </c>
      <c r="D414" s="65">
        <f>'质量分析(总分) '!$D$55</f>
        <v>105.000612745098</v>
      </c>
      <c r="E414" s="65">
        <f>'质量分析(总分) '!$D$82</f>
        <v>91.5242034313726</v>
      </c>
      <c r="F414" s="65">
        <f>'质量分析(总分) '!$D$109</f>
        <v>108.863970588235</v>
      </c>
      <c r="G414" s="65">
        <f ca="1">IF(_xlfn.NUMBERVALUE(G412)&gt;0,'质量分析(总分) '!$D$133,"")</f>
        <v>62.6521428571429</v>
      </c>
      <c r="H414" s="65">
        <f ca="1">IF(_xlfn.NUMBERVALUE(H412)&gt;0,'质量分析(总分) '!$D$157,"")</f>
        <v>81.8686131386861</v>
      </c>
      <c r="I414" s="65">
        <f ca="1">IF(_xlfn.NUMBERVALUE(I412)&gt;0,'质量分析(总分) '!$D$180,"")</f>
        <v>83.3676470588235</v>
      </c>
      <c r="J414" s="65" t="str">
        <f ca="1">IF(_xlfn.NUMBERVALUE(J412)&gt;0,'质量分析(总分) '!$D$208,"")</f>
        <v/>
      </c>
      <c r="K414" s="65" t="str">
        <f ca="1">IF(_xlfn.NUMBERVALUE(K412)&gt;0,'质量分析(总分) '!$D$194,"")</f>
        <v/>
      </c>
      <c r="L414" s="65" t="str">
        <f ca="1">IF(_xlfn.NUMBERVALUE(L412)&gt;0,'质量分析(总分) '!$D$222,"")</f>
        <v/>
      </c>
      <c r="M414" s="65">
        <f ca="1">IF(_xlfn.NUMBERVALUE(G412)&gt;0,'质量分析(总分) '!$D$23,'质量分析(总分) '!$D$28)</f>
        <v>535.869285714286</v>
      </c>
    </row>
    <row r="416" customHeight="1" spans="1:13">
      <c r="A416" s="58" t="s">
        <v>15</v>
      </c>
      <c r="B416" s="59" t="s">
        <v>1</v>
      </c>
      <c r="C416" s="59" t="s">
        <v>2</v>
      </c>
      <c r="D416" s="60" t="s">
        <v>3</v>
      </c>
      <c r="E416" s="60" t="s">
        <v>4</v>
      </c>
      <c r="F416" s="60" t="s">
        <v>5</v>
      </c>
      <c r="G416" s="60" t="s">
        <v>6</v>
      </c>
      <c r="H416" s="60" t="s">
        <v>7</v>
      </c>
      <c r="I416" s="60" t="s">
        <v>8</v>
      </c>
      <c r="J416" s="60" t="s">
        <v>9</v>
      </c>
      <c r="K416" s="60" t="s">
        <v>10</v>
      </c>
      <c r="L416" s="61" t="s">
        <v>11</v>
      </c>
      <c r="M416" s="61" t="s">
        <v>12</v>
      </c>
    </row>
    <row r="417" customHeight="1" spans="1:13">
      <c r="A417" s="62"/>
      <c r="B417" s="63">
        <f ca="1">INDIRECT("'按班级打印'!G"&amp;ROUNDDOWN((ROW()-1)/5,0)+2)</f>
        <v>2</v>
      </c>
      <c r="C417" s="63" t="str">
        <f ca="1">INDIRECT("'按班级打印'!A"&amp;ROUNDDOWN((ROW()-1)/5,0)+2)</f>
        <v>叶思彤</v>
      </c>
      <c r="D417" s="63">
        <f ca="1">INDIRECT("'按班级打印'!M"&amp;ROUNDDOWN((ROW()-1)/5,0)+2)</f>
        <v>105.5</v>
      </c>
      <c r="E417" s="63">
        <f ca="1">INDIRECT("'按班级打印'!o"&amp;ROUNDDOWN((ROW()-1)/5,0)+2)</f>
        <v>108.5</v>
      </c>
      <c r="F417" s="63">
        <f ca="1">INDIRECT("'按班级打印'!q"&amp;ROUNDDOWN((ROW()-1)/5,0)+2)</f>
        <v>107.5</v>
      </c>
      <c r="G417" s="63">
        <f ca="1">IF(INDIRECT("'按班级打印'!s"&amp;ROUNDDOWN((ROW()-1)/5,0)+2)&gt;0,INDIRECT("'按班级打印'!s"&amp;ROUNDDOWN((ROW()-1)/5,0)+2),"")</f>
        <v>59</v>
      </c>
      <c r="H417" s="63">
        <f ca="1">IF(INDIRECT("'按班级打印'!w"&amp;ROUNDDOWN((ROW()-1)/5,0)+2)&gt;0,INDIRECT("'按班级打印'!w"&amp;ROUNDDOWN((ROW()-1)/5,0)+2),"")</f>
        <v>65.5</v>
      </c>
      <c r="I417" s="63">
        <f ca="1">IF(INDIRECT("'按班级打印'!z"&amp;ROUNDDOWN((ROW()-1)/5,0)+2)&gt;0,INDIRECT("'按班级打印'!z"&amp;ROUNDDOWN((ROW()-1)/5,0)+2),"")</f>
        <v>80</v>
      </c>
      <c r="J417" s="63" t="str">
        <f ca="1">IF(INDIRECT("'按班级打印'!ac"&amp;ROUNDDOWN((ROW()-1)/5,0)+2)&gt;0,INDIRECT("'按班级打印'!ac"&amp;ROUNDDOWN((ROW()-1)/5,0)+2),"")</f>
        <v/>
      </c>
      <c r="K417" s="63" t="str">
        <f ca="1">IF(INDIRECT("'按班级打印'!u"&amp;ROUNDDOWN((ROW()-1)/5,0)+2)&gt;0,INDIRECT("'按班级打印'!u"&amp;ROUNDDOWN((ROW()-1)/5,0)+2),"")</f>
        <v/>
      </c>
      <c r="L417" s="63" t="str">
        <f ca="1">IF(INDIRECT("'按班级打印'!af"&amp;ROUNDDOWN((ROW()-1)/5,0)+2)&gt;0,INDIRECT("'按班级打印'!af"&amp;ROUNDDOWN((ROW()-1)/5,0)+2),"")</f>
        <v/>
      </c>
      <c r="M417" s="63">
        <f ca="1">INDIRECT("'按班级打印'!H"&amp;ROUNDDOWN((ROW()-1)/5,0)+2)</f>
        <v>526</v>
      </c>
    </row>
    <row r="418" customHeight="1" spans="1:13">
      <c r="A418" s="64"/>
      <c r="B418" s="64"/>
      <c r="C418" s="63" t="s">
        <v>13</v>
      </c>
      <c r="D418" s="63">
        <f ca="1">INDIRECT("'按班级打印'!M"&amp;ROUNDDOWN((ROW()-1)/5,0)+2)</f>
        <v>105.5</v>
      </c>
      <c r="E418" s="63">
        <f ca="1">INDIRECT("'按班级打印'!o"&amp;ROUNDDOWN((ROW()-1)/5,0)+2)</f>
        <v>108.5</v>
      </c>
      <c r="F418" s="63">
        <f ca="1">INDIRECT("'按班级打印'!q"&amp;ROUNDDOWN((ROW()-1)/5,0)+2)</f>
        <v>107.5</v>
      </c>
      <c r="G418" s="63">
        <f ca="1">IF(INDIRECT("'按班级打印'!s"&amp;ROUNDDOWN((ROW()-1)/5,0)+2)&gt;0,INDIRECT("'按班级打印'!s"&amp;ROUNDDOWN((ROW()-1)/5,0)+2),"")</f>
        <v>59</v>
      </c>
      <c r="H418" s="63">
        <f ca="1">IF(INDIRECT("'按班级打印'!x"&amp;ROUNDDOWN((ROW()-1)/5,0)+2)&gt;0,INDIRECT("'按班级打印'!x"&amp;ROUNDDOWN((ROW()-1)/5,0)+2),"")</f>
        <v>87</v>
      </c>
      <c r="I418" s="63">
        <f ca="1">IF(INDIRECT("'按班级打印'!aa"&amp;ROUNDDOWN((ROW()-1)/5,0)+2)&gt;0,INDIRECT("'按班级打印'!aa"&amp;ROUNDDOWN((ROW()-1)/5,0)+2),"")</f>
        <v>88</v>
      </c>
      <c r="J418" s="63" t="str">
        <f ca="1">IF(INDIRECT("'按班级打印'!ad"&amp;ROUNDDOWN((ROW()-1)/5,0)+2)&gt;0,INDIRECT("'按班级打印'!ad"&amp;ROUNDDOWN((ROW()-1)/5,0)+2),"")</f>
        <v/>
      </c>
      <c r="K418" s="63" t="str">
        <f ca="1">IF(INDIRECT("'按班级打印'!u"&amp;ROUNDDOWN((ROW()-1)/5,0)+2)&gt;0,INDIRECT("'按班级打印'!u"&amp;ROUNDDOWN((ROW()-1)/5,0)+2),"")</f>
        <v/>
      </c>
      <c r="L418" s="63" t="str">
        <f ca="1">IF(INDIRECT("'按班级打印'!ag"&amp;ROUNDDOWN((ROW()-1)/5,0)+2)&gt;0,INDIRECT("'按班级打印'!ag"&amp;ROUNDDOWN((ROW()-1)/5,0)+2),"")</f>
        <v/>
      </c>
      <c r="M418" s="63">
        <f ca="1">INDIRECT("'按班级打印'!I"&amp;ROUNDDOWN((ROW()-1)/5,0)+2)</f>
        <v>555.5</v>
      </c>
    </row>
    <row r="419" customHeight="1" spans="1:13">
      <c r="A419" s="63" t="str">
        <f ca="1">INDIRECT("'按班级打印'!E"&amp;ROUNDDOWN((ROW()-1)/5,0)+2)</f>
        <v>物理类</v>
      </c>
      <c r="B419" s="14"/>
      <c r="C419" s="63" t="s">
        <v>14</v>
      </c>
      <c r="D419" s="65">
        <f>'质量分析(总分) '!$D$55</f>
        <v>105.000612745098</v>
      </c>
      <c r="E419" s="65">
        <f>'质量分析(总分) '!$D$82</f>
        <v>91.5242034313726</v>
      </c>
      <c r="F419" s="65">
        <f>'质量分析(总分) '!$D$109</f>
        <v>108.863970588235</v>
      </c>
      <c r="G419" s="65">
        <f ca="1">IF(_xlfn.NUMBERVALUE(G417)&gt;0,'质量分析(总分) '!$D$133,"")</f>
        <v>62.6521428571429</v>
      </c>
      <c r="H419" s="65">
        <f ca="1">IF(_xlfn.NUMBERVALUE(H417)&gt;0,'质量分析(总分) '!$D$157,"")</f>
        <v>81.8686131386861</v>
      </c>
      <c r="I419" s="65">
        <f ca="1">IF(_xlfn.NUMBERVALUE(I417)&gt;0,'质量分析(总分) '!$D$180,"")</f>
        <v>83.3676470588235</v>
      </c>
      <c r="J419" s="65" t="str">
        <f ca="1">IF(_xlfn.NUMBERVALUE(J417)&gt;0,'质量分析(总分) '!$D$208,"")</f>
        <v/>
      </c>
      <c r="K419" s="65" t="str">
        <f ca="1">IF(_xlfn.NUMBERVALUE(K417)&gt;0,'质量分析(总分) '!$D$194,"")</f>
        <v/>
      </c>
      <c r="L419" s="65" t="str">
        <f ca="1">IF(_xlfn.NUMBERVALUE(L417)&gt;0,'质量分析(总分) '!$D$222,"")</f>
        <v/>
      </c>
      <c r="M419" s="65">
        <f ca="1">IF(_xlfn.NUMBERVALUE(G417)&gt;0,'质量分析(总分) '!$D$23,'质量分析(总分) '!$D$28)</f>
        <v>535.869285714286</v>
      </c>
    </row>
    <row r="421" customHeight="1" spans="1:13">
      <c r="A421" s="58" t="s">
        <v>15</v>
      </c>
      <c r="B421" s="59" t="s">
        <v>1</v>
      </c>
      <c r="C421" s="59" t="s">
        <v>2</v>
      </c>
      <c r="D421" s="60" t="s">
        <v>3</v>
      </c>
      <c r="E421" s="60" t="s">
        <v>4</v>
      </c>
      <c r="F421" s="60" t="s">
        <v>5</v>
      </c>
      <c r="G421" s="60" t="s">
        <v>6</v>
      </c>
      <c r="H421" s="60" t="s">
        <v>7</v>
      </c>
      <c r="I421" s="60" t="s">
        <v>8</v>
      </c>
      <c r="J421" s="60" t="s">
        <v>9</v>
      </c>
      <c r="K421" s="60" t="s">
        <v>10</v>
      </c>
      <c r="L421" s="61" t="s">
        <v>11</v>
      </c>
      <c r="M421" s="61" t="s">
        <v>12</v>
      </c>
    </row>
    <row r="422" customHeight="1" spans="1:13">
      <c r="A422" s="62"/>
      <c r="B422" s="63">
        <f ca="1">INDIRECT("'按班级打印'!G"&amp;ROUNDDOWN((ROW()-1)/5,0)+2)</f>
        <v>2</v>
      </c>
      <c r="C422" s="63" t="str">
        <f ca="1">INDIRECT("'按班级打印'!A"&amp;ROUNDDOWN((ROW()-1)/5,0)+2)</f>
        <v>王慧均</v>
      </c>
      <c r="D422" s="63">
        <f ca="1">INDIRECT("'按班级打印'!M"&amp;ROUNDDOWN((ROW()-1)/5,0)+2)</f>
        <v>113</v>
      </c>
      <c r="E422" s="63">
        <f ca="1">INDIRECT("'按班级打印'!o"&amp;ROUNDDOWN((ROW()-1)/5,0)+2)</f>
        <v>85</v>
      </c>
      <c r="F422" s="63">
        <f ca="1">INDIRECT("'按班级打印'!q"&amp;ROUNDDOWN((ROW()-1)/5,0)+2)</f>
        <v>107.5</v>
      </c>
      <c r="G422" s="63">
        <f ca="1">IF(INDIRECT("'按班级打印'!s"&amp;ROUNDDOWN((ROW()-1)/5,0)+2)&gt;0,INDIRECT("'按班级打印'!s"&amp;ROUNDDOWN((ROW()-1)/5,0)+2),"")</f>
        <v>61.5</v>
      </c>
      <c r="H422" s="63">
        <f ca="1">IF(INDIRECT("'按班级打印'!w"&amp;ROUNDDOWN((ROW()-1)/5,0)+2)&gt;0,INDIRECT("'按班级打印'!w"&amp;ROUNDDOWN((ROW()-1)/5,0)+2),"")</f>
        <v>54.5</v>
      </c>
      <c r="I422" s="63">
        <f ca="1">IF(INDIRECT("'按班级打印'!z"&amp;ROUNDDOWN((ROW()-1)/5,0)+2)&gt;0,INDIRECT("'按班级打印'!z"&amp;ROUNDDOWN((ROW()-1)/5,0)+2),"")</f>
        <v>67.5</v>
      </c>
      <c r="J422" s="63" t="str">
        <f ca="1">IF(INDIRECT("'按班级打印'!ac"&amp;ROUNDDOWN((ROW()-1)/5,0)+2)&gt;0,INDIRECT("'按班级打印'!ac"&amp;ROUNDDOWN((ROW()-1)/5,0)+2),"")</f>
        <v/>
      </c>
      <c r="K422" s="63" t="str">
        <f ca="1">IF(INDIRECT("'按班级打印'!u"&amp;ROUNDDOWN((ROW()-1)/5,0)+2)&gt;0,INDIRECT("'按班级打印'!u"&amp;ROUNDDOWN((ROW()-1)/5,0)+2),"")</f>
        <v/>
      </c>
      <c r="L422" s="63" t="str">
        <f ca="1">IF(INDIRECT("'按班级打印'!af"&amp;ROUNDDOWN((ROW()-1)/5,0)+2)&gt;0,INDIRECT("'按班级打印'!af"&amp;ROUNDDOWN((ROW()-1)/5,0)+2),"")</f>
        <v/>
      </c>
      <c r="M422" s="63">
        <f ca="1">INDIRECT("'按班级打印'!H"&amp;ROUNDDOWN((ROW()-1)/5,0)+2)</f>
        <v>489</v>
      </c>
    </row>
    <row r="423" customHeight="1" spans="1:13">
      <c r="A423" s="64"/>
      <c r="B423" s="64"/>
      <c r="C423" s="63" t="s">
        <v>13</v>
      </c>
      <c r="D423" s="63">
        <f ca="1">INDIRECT("'按班级打印'!M"&amp;ROUNDDOWN((ROW()-1)/5,0)+2)</f>
        <v>113</v>
      </c>
      <c r="E423" s="63">
        <f ca="1">INDIRECT("'按班级打印'!o"&amp;ROUNDDOWN((ROW()-1)/5,0)+2)</f>
        <v>85</v>
      </c>
      <c r="F423" s="63">
        <f ca="1">INDIRECT("'按班级打印'!q"&amp;ROUNDDOWN((ROW()-1)/5,0)+2)</f>
        <v>107.5</v>
      </c>
      <c r="G423" s="63">
        <f ca="1">IF(INDIRECT("'按班级打印'!s"&amp;ROUNDDOWN((ROW()-1)/5,0)+2)&gt;0,INDIRECT("'按班级打印'!s"&amp;ROUNDDOWN((ROW()-1)/5,0)+2),"")</f>
        <v>61.5</v>
      </c>
      <c r="H423" s="63">
        <f ca="1">IF(INDIRECT("'按班级打印'!x"&amp;ROUNDDOWN((ROW()-1)/5,0)+2)&gt;0,INDIRECT("'按班级打印'!x"&amp;ROUNDDOWN((ROW()-1)/5,0)+2),"")</f>
        <v>79</v>
      </c>
      <c r="I423" s="63">
        <f ca="1">IF(INDIRECT("'按班级打印'!aa"&amp;ROUNDDOWN((ROW()-1)/5,0)+2)&gt;0,INDIRECT("'按班级打印'!aa"&amp;ROUNDDOWN((ROW()-1)/5,0)+2),"")</f>
        <v>77</v>
      </c>
      <c r="J423" s="63" t="str">
        <f ca="1">IF(INDIRECT("'按班级打印'!ad"&amp;ROUNDDOWN((ROW()-1)/5,0)+2)&gt;0,INDIRECT("'按班级打印'!ad"&amp;ROUNDDOWN((ROW()-1)/5,0)+2),"")</f>
        <v/>
      </c>
      <c r="K423" s="63" t="str">
        <f ca="1">IF(INDIRECT("'按班级打印'!u"&amp;ROUNDDOWN((ROW()-1)/5,0)+2)&gt;0,INDIRECT("'按班级打印'!u"&amp;ROUNDDOWN((ROW()-1)/5,0)+2),"")</f>
        <v/>
      </c>
      <c r="L423" s="63" t="str">
        <f ca="1">IF(INDIRECT("'按班级打印'!ag"&amp;ROUNDDOWN((ROW()-1)/5,0)+2)&gt;0,INDIRECT("'按班级打印'!ag"&amp;ROUNDDOWN((ROW()-1)/5,0)+2),"")</f>
        <v/>
      </c>
      <c r="M423" s="63">
        <f ca="1">INDIRECT("'按班级打印'!I"&amp;ROUNDDOWN((ROW()-1)/5,0)+2)</f>
        <v>523</v>
      </c>
    </row>
    <row r="424" customHeight="1" spans="1:13">
      <c r="A424" s="63" t="str">
        <f ca="1">INDIRECT("'按班级打印'!E"&amp;ROUNDDOWN((ROW()-1)/5,0)+2)</f>
        <v>物理类</v>
      </c>
      <c r="B424" s="14"/>
      <c r="C424" s="63" t="s">
        <v>14</v>
      </c>
      <c r="D424" s="65">
        <f>'质量分析(总分) '!$D$55</f>
        <v>105.000612745098</v>
      </c>
      <c r="E424" s="65">
        <f>'质量分析(总分) '!$D$82</f>
        <v>91.5242034313726</v>
      </c>
      <c r="F424" s="65">
        <f>'质量分析(总分) '!$D$109</f>
        <v>108.863970588235</v>
      </c>
      <c r="G424" s="65">
        <f ca="1">IF(_xlfn.NUMBERVALUE(G422)&gt;0,'质量分析(总分) '!$D$133,"")</f>
        <v>62.6521428571429</v>
      </c>
      <c r="H424" s="65">
        <f ca="1">IF(_xlfn.NUMBERVALUE(H422)&gt;0,'质量分析(总分) '!$D$157,"")</f>
        <v>81.8686131386861</v>
      </c>
      <c r="I424" s="65">
        <f ca="1">IF(_xlfn.NUMBERVALUE(I422)&gt;0,'质量分析(总分) '!$D$180,"")</f>
        <v>83.3676470588235</v>
      </c>
      <c r="J424" s="65" t="str">
        <f ca="1">IF(_xlfn.NUMBERVALUE(J422)&gt;0,'质量分析(总分) '!$D$208,"")</f>
        <v/>
      </c>
      <c r="K424" s="65" t="str">
        <f ca="1">IF(_xlfn.NUMBERVALUE(K422)&gt;0,'质量分析(总分) '!$D$194,"")</f>
        <v/>
      </c>
      <c r="L424" s="65" t="str">
        <f ca="1">IF(_xlfn.NUMBERVALUE(L422)&gt;0,'质量分析(总分) '!$D$222,"")</f>
        <v/>
      </c>
      <c r="M424" s="65">
        <f ca="1">IF(_xlfn.NUMBERVALUE(G422)&gt;0,'质量分析(总分) '!$D$23,'质量分析(总分) '!$D$28)</f>
        <v>535.869285714286</v>
      </c>
    </row>
    <row r="426" customHeight="1" spans="1:13">
      <c r="A426" s="58" t="s">
        <v>15</v>
      </c>
      <c r="B426" s="59" t="s">
        <v>1</v>
      </c>
      <c r="C426" s="59" t="s">
        <v>2</v>
      </c>
      <c r="D426" s="60" t="s">
        <v>3</v>
      </c>
      <c r="E426" s="60" t="s">
        <v>4</v>
      </c>
      <c r="F426" s="60" t="s">
        <v>5</v>
      </c>
      <c r="G426" s="60" t="s">
        <v>6</v>
      </c>
      <c r="H426" s="60" t="s">
        <v>7</v>
      </c>
      <c r="I426" s="60" t="s">
        <v>8</v>
      </c>
      <c r="J426" s="60" t="s">
        <v>9</v>
      </c>
      <c r="K426" s="60" t="s">
        <v>10</v>
      </c>
      <c r="L426" s="61" t="s">
        <v>11</v>
      </c>
      <c r="M426" s="61" t="s">
        <v>12</v>
      </c>
    </row>
    <row r="427" customHeight="1" spans="1:13">
      <c r="A427" s="62"/>
      <c r="B427" s="63">
        <f ca="1">INDIRECT("'按班级打印'!G"&amp;ROUNDDOWN((ROW()-1)/5,0)+2)</f>
        <v>2</v>
      </c>
      <c r="C427" s="63" t="str">
        <f ca="1">INDIRECT("'按班级打印'!A"&amp;ROUNDDOWN((ROW()-1)/5,0)+2)</f>
        <v>刘思言</v>
      </c>
      <c r="D427" s="63">
        <f ca="1">INDIRECT("'按班级打印'!M"&amp;ROUNDDOWN((ROW()-1)/5,0)+2)</f>
        <v>103</v>
      </c>
      <c r="E427" s="63">
        <f ca="1">INDIRECT("'按班级打印'!o"&amp;ROUNDDOWN((ROW()-1)/5,0)+2)</f>
        <v>86</v>
      </c>
      <c r="F427" s="63">
        <f ca="1">INDIRECT("'按班级打印'!q"&amp;ROUNDDOWN((ROW()-1)/5,0)+2)</f>
        <v>113</v>
      </c>
      <c r="G427" s="63">
        <f ca="1">IF(INDIRECT("'按班级打印'!s"&amp;ROUNDDOWN((ROW()-1)/5,0)+2)&gt;0,INDIRECT("'按班级打印'!s"&amp;ROUNDDOWN((ROW()-1)/5,0)+2),"")</f>
        <v>59</v>
      </c>
      <c r="H427" s="63">
        <f ca="1">IF(INDIRECT("'按班级打印'!w"&amp;ROUNDDOWN((ROW()-1)/5,0)+2)&gt;0,INDIRECT("'按班级打印'!w"&amp;ROUNDDOWN((ROW()-1)/5,0)+2),"")</f>
        <v>57.5</v>
      </c>
      <c r="I427" s="63">
        <f ca="1">IF(INDIRECT("'按班级打印'!z"&amp;ROUNDDOWN((ROW()-1)/5,0)+2)&gt;0,INDIRECT("'按班级打印'!z"&amp;ROUNDDOWN((ROW()-1)/5,0)+2),"")</f>
        <v>61.5</v>
      </c>
      <c r="J427" s="63" t="str">
        <f ca="1">IF(INDIRECT("'按班级打印'!ac"&amp;ROUNDDOWN((ROW()-1)/5,0)+2)&gt;0,INDIRECT("'按班级打印'!ac"&amp;ROUNDDOWN((ROW()-1)/5,0)+2),"")</f>
        <v/>
      </c>
      <c r="K427" s="63" t="str">
        <f ca="1">IF(INDIRECT("'按班级打印'!u"&amp;ROUNDDOWN((ROW()-1)/5,0)+2)&gt;0,INDIRECT("'按班级打印'!u"&amp;ROUNDDOWN((ROW()-1)/5,0)+2),"")</f>
        <v/>
      </c>
      <c r="L427" s="63" t="str">
        <f ca="1">IF(INDIRECT("'按班级打印'!af"&amp;ROUNDDOWN((ROW()-1)/5,0)+2)&gt;0,INDIRECT("'按班级打印'!af"&amp;ROUNDDOWN((ROW()-1)/5,0)+2),"")</f>
        <v/>
      </c>
      <c r="M427" s="63">
        <f ca="1">INDIRECT("'按班级打印'!H"&amp;ROUNDDOWN((ROW()-1)/5,0)+2)</f>
        <v>480</v>
      </c>
    </row>
    <row r="428" customHeight="1" spans="1:13">
      <c r="A428" s="64"/>
      <c r="B428" s="64"/>
      <c r="C428" s="63" t="s">
        <v>13</v>
      </c>
      <c r="D428" s="63">
        <f ca="1">INDIRECT("'按班级打印'!M"&amp;ROUNDDOWN((ROW()-1)/5,0)+2)</f>
        <v>103</v>
      </c>
      <c r="E428" s="63">
        <f ca="1">INDIRECT("'按班级打印'!o"&amp;ROUNDDOWN((ROW()-1)/5,0)+2)</f>
        <v>86</v>
      </c>
      <c r="F428" s="63">
        <f ca="1">INDIRECT("'按班级打印'!q"&amp;ROUNDDOWN((ROW()-1)/5,0)+2)</f>
        <v>113</v>
      </c>
      <c r="G428" s="63">
        <f ca="1">IF(INDIRECT("'按班级打印'!s"&amp;ROUNDDOWN((ROW()-1)/5,0)+2)&gt;0,INDIRECT("'按班级打印'!s"&amp;ROUNDDOWN((ROW()-1)/5,0)+2),"")</f>
        <v>59</v>
      </c>
      <c r="H428" s="63">
        <f ca="1">IF(INDIRECT("'按班级打印'!x"&amp;ROUNDDOWN((ROW()-1)/5,0)+2)&gt;0,INDIRECT("'按班级打印'!x"&amp;ROUNDDOWN((ROW()-1)/5,0)+2),"")</f>
        <v>82</v>
      </c>
      <c r="I428" s="63">
        <f ca="1">IF(INDIRECT("'按班级打印'!aa"&amp;ROUNDDOWN((ROW()-1)/5,0)+2)&gt;0,INDIRECT("'按班级打印'!aa"&amp;ROUNDDOWN((ROW()-1)/5,0)+2),"")</f>
        <v>71</v>
      </c>
      <c r="J428" s="63" t="str">
        <f ca="1">IF(INDIRECT("'按班级打印'!ad"&amp;ROUNDDOWN((ROW()-1)/5,0)+2)&gt;0,INDIRECT("'按班级打印'!ad"&amp;ROUNDDOWN((ROW()-1)/5,0)+2),"")</f>
        <v/>
      </c>
      <c r="K428" s="63" t="str">
        <f ca="1">IF(INDIRECT("'按班级打印'!u"&amp;ROUNDDOWN((ROW()-1)/5,0)+2)&gt;0,INDIRECT("'按班级打印'!u"&amp;ROUNDDOWN((ROW()-1)/5,0)+2),"")</f>
        <v/>
      </c>
      <c r="L428" s="63" t="str">
        <f ca="1">IF(INDIRECT("'按班级打印'!ag"&amp;ROUNDDOWN((ROW()-1)/5,0)+2)&gt;0,INDIRECT("'按班级打印'!ag"&amp;ROUNDDOWN((ROW()-1)/5,0)+2),"")</f>
        <v/>
      </c>
      <c r="M428" s="63">
        <f ca="1">INDIRECT("'按班级打印'!I"&amp;ROUNDDOWN((ROW()-1)/5,0)+2)</f>
        <v>514</v>
      </c>
    </row>
    <row r="429" customHeight="1" spans="1:13">
      <c r="A429" s="63" t="str">
        <f ca="1">INDIRECT("'按班级打印'!E"&amp;ROUNDDOWN((ROW()-1)/5,0)+2)</f>
        <v>物理类</v>
      </c>
      <c r="B429" s="14"/>
      <c r="C429" s="63" t="s">
        <v>14</v>
      </c>
      <c r="D429" s="65">
        <f>'质量分析(总分) '!$D$55</f>
        <v>105.000612745098</v>
      </c>
      <c r="E429" s="65">
        <f>'质量分析(总分) '!$D$82</f>
        <v>91.5242034313726</v>
      </c>
      <c r="F429" s="65">
        <f>'质量分析(总分) '!$D$109</f>
        <v>108.863970588235</v>
      </c>
      <c r="G429" s="65">
        <f ca="1">IF(_xlfn.NUMBERVALUE(G427)&gt;0,'质量分析(总分) '!$D$133,"")</f>
        <v>62.6521428571429</v>
      </c>
      <c r="H429" s="65">
        <f ca="1">IF(_xlfn.NUMBERVALUE(H427)&gt;0,'质量分析(总分) '!$D$157,"")</f>
        <v>81.8686131386861</v>
      </c>
      <c r="I429" s="65">
        <f ca="1">IF(_xlfn.NUMBERVALUE(I427)&gt;0,'质量分析(总分) '!$D$180,"")</f>
        <v>83.3676470588235</v>
      </c>
      <c r="J429" s="65" t="str">
        <f ca="1">IF(_xlfn.NUMBERVALUE(J427)&gt;0,'质量分析(总分) '!$D$208,"")</f>
        <v/>
      </c>
      <c r="K429" s="65" t="str">
        <f ca="1">IF(_xlfn.NUMBERVALUE(K427)&gt;0,'质量分析(总分) '!$D$194,"")</f>
        <v/>
      </c>
      <c r="L429" s="65" t="str">
        <f ca="1">IF(_xlfn.NUMBERVALUE(L427)&gt;0,'质量分析(总分) '!$D$222,"")</f>
        <v/>
      </c>
      <c r="M429" s="65">
        <f ca="1">IF(_xlfn.NUMBERVALUE(G427)&gt;0,'质量分析(总分) '!$D$23,'质量分析(总分) '!$D$28)</f>
        <v>535.869285714286</v>
      </c>
    </row>
    <row r="431" customHeight="1" spans="1:13">
      <c r="A431" s="58" t="s">
        <v>15</v>
      </c>
      <c r="B431" s="59" t="s">
        <v>1</v>
      </c>
      <c r="C431" s="59" t="s">
        <v>2</v>
      </c>
      <c r="D431" s="60" t="s">
        <v>3</v>
      </c>
      <c r="E431" s="60" t="s">
        <v>4</v>
      </c>
      <c r="F431" s="60" t="s">
        <v>5</v>
      </c>
      <c r="G431" s="60" t="s">
        <v>6</v>
      </c>
      <c r="H431" s="60" t="s">
        <v>7</v>
      </c>
      <c r="I431" s="60" t="s">
        <v>8</v>
      </c>
      <c r="J431" s="60" t="s">
        <v>9</v>
      </c>
      <c r="K431" s="60" t="s">
        <v>10</v>
      </c>
      <c r="L431" s="61" t="s">
        <v>11</v>
      </c>
      <c r="M431" s="61" t="s">
        <v>12</v>
      </c>
    </row>
    <row r="432" customHeight="1" spans="1:13">
      <c r="A432" s="62"/>
      <c r="B432" s="63">
        <f ca="1">INDIRECT("'按班级打印'!G"&amp;ROUNDDOWN((ROW()-1)/5,0)+2)</f>
        <v>2</v>
      </c>
      <c r="C432" s="63" t="str">
        <f ca="1">INDIRECT("'按班级打印'!A"&amp;ROUNDDOWN((ROW()-1)/5,0)+2)</f>
        <v>郑艺鑫</v>
      </c>
      <c r="D432" s="63">
        <f ca="1">INDIRECT("'按班级打印'!M"&amp;ROUNDDOWN((ROW()-1)/5,0)+2)</f>
        <v>107.5</v>
      </c>
      <c r="E432" s="63">
        <f ca="1">INDIRECT("'按班级打印'!o"&amp;ROUNDDOWN((ROW()-1)/5,0)+2)</f>
        <v>89.5</v>
      </c>
      <c r="F432" s="63">
        <f ca="1">INDIRECT("'按班级打印'!q"&amp;ROUNDDOWN((ROW()-1)/5,0)+2)</f>
        <v>105</v>
      </c>
      <c r="G432" s="63">
        <f ca="1">IF(INDIRECT("'按班级打印'!s"&amp;ROUNDDOWN((ROW()-1)/5,0)+2)&gt;0,INDIRECT("'按班级打印'!s"&amp;ROUNDDOWN((ROW()-1)/5,0)+2),"")</f>
        <v>54.5</v>
      </c>
      <c r="H432" s="63">
        <f ca="1">IF(INDIRECT("'按班级打印'!w"&amp;ROUNDDOWN((ROW()-1)/5,0)+2)&gt;0,INDIRECT("'按班级打印'!w"&amp;ROUNDDOWN((ROW()-1)/5,0)+2),"")</f>
        <v>51.5</v>
      </c>
      <c r="I432" s="63">
        <f ca="1">IF(INDIRECT("'按班级打印'!z"&amp;ROUNDDOWN((ROW()-1)/5,0)+2)&gt;0,INDIRECT("'按班级打印'!z"&amp;ROUNDDOWN((ROW()-1)/5,0)+2),"")</f>
        <v>69</v>
      </c>
      <c r="J432" s="63" t="str">
        <f ca="1">IF(INDIRECT("'按班级打印'!ac"&amp;ROUNDDOWN((ROW()-1)/5,0)+2)&gt;0,INDIRECT("'按班级打印'!ac"&amp;ROUNDDOWN((ROW()-1)/5,0)+2),"")</f>
        <v/>
      </c>
      <c r="K432" s="63" t="str">
        <f ca="1">IF(INDIRECT("'按班级打印'!u"&amp;ROUNDDOWN((ROW()-1)/5,0)+2)&gt;0,INDIRECT("'按班级打印'!u"&amp;ROUNDDOWN((ROW()-1)/5,0)+2),"")</f>
        <v/>
      </c>
      <c r="L432" s="63" t="str">
        <f ca="1">IF(INDIRECT("'按班级打印'!af"&amp;ROUNDDOWN((ROW()-1)/5,0)+2)&gt;0,INDIRECT("'按班级打印'!af"&amp;ROUNDDOWN((ROW()-1)/5,0)+2),"")</f>
        <v/>
      </c>
      <c r="M432" s="63">
        <f ca="1">INDIRECT("'按班级打印'!H"&amp;ROUNDDOWN((ROW()-1)/5,0)+2)</f>
        <v>477</v>
      </c>
    </row>
    <row r="433" customHeight="1" spans="1:13">
      <c r="A433" s="64"/>
      <c r="B433" s="64"/>
      <c r="C433" s="63" t="s">
        <v>13</v>
      </c>
      <c r="D433" s="63">
        <f ca="1">INDIRECT("'按班级打印'!M"&amp;ROUNDDOWN((ROW()-1)/5,0)+2)</f>
        <v>107.5</v>
      </c>
      <c r="E433" s="63">
        <f ca="1">INDIRECT("'按班级打印'!o"&amp;ROUNDDOWN((ROW()-1)/5,0)+2)</f>
        <v>89.5</v>
      </c>
      <c r="F433" s="63">
        <f ca="1">INDIRECT("'按班级打印'!q"&amp;ROUNDDOWN((ROW()-1)/5,0)+2)</f>
        <v>105</v>
      </c>
      <c r="G433" s="63">
        <f ca="1">IF(INDIRECT("'按班级打印'!s"&amp;ROUNDDOWN((ROW()-1)/5,0)+2)&gt;0,INDIRECT("'按班级打印'!s"&amp;ROUNDDOWN((ROW()-1)/5,0)+2),"")</f>
        <v>54.5</v>
      </c>
      <c r="H433" s="63">
        <f ca="1">IF(INDIRECT("'按班级打印'!x"&amp;ROUNDDOWN((ROW()-1)/5,0)+2)&gt;0,INDIRECT("'按班级打印'!x"&amp;ROUNDDOWN((ROW()-1)/5,0)+2),"")</f>
        <v>77</v>
      </c>
      <c r="I433" s="63">
        <f ca="1">IF(INDIRECT("'按班级打印'!aa"&amp;ROUNDDOWN((ROW()-1)/5,0)+2)&gt;0,INDIRECT("'按班级打印'!aa"&amp;ROUNDDOWN((ROW()-1)/5,0)+2),"")</f>
        <v>78</v>
      </c>
      <c r="J433" s="63" t="str">
        <f ca="1">IF(INDIRECT("'按班级打印'!ad"&amp;ROUNDDOWN((ROW()-1)/5,0)+2)&gt;0,INDIRECT("'按班级打印'!ad"&amp;ROUNDDOWN((ROW()-1)/5,0)+2),"")</f>
        <v/>
      </c>
      <c r="K433" s="63" t="str">
        <f ca="1">IF(INDIRECT("'按班级打印'!u"&amp;ROUNDDOWN((ROW()-1)/5,0)+2)&gt;0,INDIRECT("'按班级打印'!u"&amp;ROUNDDOWN((ROW()-1)/5,0)+2),"")</f>
        <v/>
      </c>
      <c r="L433" s="63" t="str">
        <f ca="1">IF(INDIRECT("'按班级打印'!ag"&amp;ROUNDDOWN((ROW()-1)/5,0)+2)&gt;0,INDIRECT("'按班级打印'!ag"&amp;ROUNDDOWN((ROW()-1)/5,0)+2),"")</f>
        <v/>
      </c>
      <c r="M433" s="63">
        <f ca="1">INDIRECT("'按班级打印'!I"&amp;ROUNDDOWN((ROW()-1)/5,0)+2)</f>
        <v>511.5</v>
      </c>
    </row>
    <row r="434" customHeight="1" spans="1:13">
      <c r="A434" s="63" t="str">
        <f ca="1">INDIRECT("'按班级打印'!E"&amp;ROUNDDOWN((ROW()-1)/5,0)+2)</f>
        <v>物理类</v>
      </c>
      <c r="B434" s="14"/>
      <c r="C434" s="63" t="s">
        <v>14</v>
      </c>
      <c r="D434" s="65">
        <f>'质量分析(总分) '!$D$55</f>
        <v>105.000612745098</v>
      </c>
      <c r="E434" s="65">
        <f>'质量分析(总分) '!$D$82</f>
        <v>91.5242034313726</v>
      </c>
      <c r="F434" s="65">
        <f>'质量分析(总分) '!$D$109</f>
        <v>108.863970588235</v>
      </c>
      <c r="G434" s="65">
        <f ca="1">IF(_xlfn.NUMBERVALUE(G432)&gt;0,'质量分析(总分) '!$D$133,"")</f>
        <v>62.6521428571429</v>
      </c>
      <c r="H434" s="65">
        <f ca="1">IF(_xlfn.NUMBERVALUE(H432)&gt;0,'质量分析(总分) '!$D$157,"")</f>
        <v>81.8686131386861</v>
      </c>
      <c r="I434" s="65">
        <f ca="1">IF(_xlfn.NUMBERVALUE(I432)&gt;0,'质量分析(总分) '!$D$180,"")</f>
        <v>83.3676470588235</v>
      </c>
      <c r="J434" s="65" t="str">
        <f ca="1">IF(_xlfn.NUMBERVALUE(J432)&gt;0,'质量分析(总分) '!$D$208,"")</f>
        <v/>
      </c>
      <c r="K434" s="65" t="str">
        <f ca="1">IF(_xlfn.NUMBERVALUE(K432)&gt;0,'质量分析(总分) '!$D$194,"")</f>
        <v/>
      </c>
      <c r="L434" s="65" t="str">
        <f ca="1">IF(_xlfn.NUMBERVALUE(L432)&gt;0,'质量分析(总分) '!$D$222,"")</f>
        <v/>
      </c>
      <c r="M434" s="65">
        <f ca="1">IF(_xlfn.NUMBERVALUE(G432)&gt;0,'质量分析(总分) '!$D$23,'质量分析(总分) '!$D$28)</f>
        <v>535.869285714286</v>
      </c>
    </row>
    <row r="436" customHeight="1" spans="1:13">
      <c r="A436" s="58" t="s">
        <v>15</v>
      </c>
      <c r="B436" s="59" t="s">
        <v>1</v>
      </c>
      <c r="C436" s="59" t="s">
        <v>2</v>
      </c>
      <c r="D436" s="60" t="s">
        <v>3</v>
      </c>
      <c r="E436" s="60" t="s">
        <v>4</v>
      </c>
      <c r="F436" s="60" t="s">
        <v>5</v>
      </c>
      <c r="G436" s="60" t="s">
        <v>6</v>
      </c>
      <c r="H436" s="60" t="s">
        <v>7</v>
      </c>
      <c r="I436" s="60" t="s">
        <v>8</v>
      </c>
      <c r="J436" s="60" t="s">
        <v>9</v>
      </c>
      <c r="K436" s="60" t="s">
        <v>10</v>
      </c>
      <c r="L436" s="61" t="s">
        <v>11</v>
      </c>
      <c r="M436" s="61" t="s">
        <v>12</v>
      </c>
    </row>
    <row r="437" customHeight="1" spans="1:13">
      <c r="A437" s="62"/>
      <c r="B437" s="63">
        <f ca="1">INDIRECT("'按班级打印'!G"&amp;ROUNDDOWN((ROW()-1)/5,0)+2)</f>
        <v>2</v>
      </c>
      <c r="C437" s="63" t="str">
        <f ca="1">INDIRECT("'按班级打印'!A"&amp;ROUNDDOWN((ROW()-1)/5,0)+2)</f>
        <v>郭俊余</v>
      </c>
      <c r="D437" s="63">
        <f ca="1">INDIRECT("'按班级打印'!M"&amp;ROUNDDOWN((ROW()-1)/5,0)+2)</f>
        <v>100</v>
      </c>
      <c r="E437" s="63">
        <f ca="1">INDIRECT("'按班级打印'!o"&amp;ROUNDDOWN((ROW()-1)/5,0)+2)</f>
        <v>75</v>
      </c>
      <c r="F437" s="63">
        <f ca="1">INDIRECT("'按班级打印'!q"&amp;ROUNDDOWN((ROW()-1)/5,0)+2)</f>
        <v>98.5</v>
      </c>
      <c r="G437" s="63">
        <f ca="1">IF(INDIRECT("'按班级打印'!s"&amp;ROUNDDOWN((ROW()-1)/5,0)+2)&gt;0,INDIRECT("'按班级打印'!s"&amp;ROUNDDOWN((ROW()-1)/5,0)+2),"")</f>
        <v>49.5</v>
      </c>
      <c r="H437" s="63">
        <f ca="1">IF(INDIRECT("'按班级打印'!w"&amp;ROUNDDOWN((ROW()-1)/5,0)+2)&gt;0,INDIRECT("'按班级打印'!w"&amp;ROUNDDOWN((ROW()-1)/5,0)+2),"")</f>
        <v>44.5</v>
      </c>
      <c r="I437" s="63">
        <f ca="1">IF(INDIRECT("'按班级打印'!z"&amp;ROUNDDOWN((ROW()-1)/5,0)+2)&gt;0,INDIRECT("'按班级打印'!z"&amp;ROUNDDOWN((ROW()-1)/5,0)+2),"")</f>
        <v>68.5</v>
      </c>
      <c r="J437" s="63" t="str">
        <f ca="1">IF(INDIRECT("'按班级打印'!ac"&amp;ROUNDDOWN((ROW()-1)/5,0)+2)&gt;0,INDIRECT("'按班级打印'!ac"&amp;ROUNDDOWN((ROW()-1)/5,0)+2),"")</f>
        <v/>
      </c>
      <c r="K437" s="63" t="str">
        <f ca="1">IF(INDIRECT("'按班级打印'!u"&amp;ROUNDDOWN((ROW()-1)/5,0)+2)&gt;0,INDIRECT("'按班级打印'!u"&amp;ROUNDDOWN((ROW()-1)/5,0)+2),"")</f>
        <v/>
      </c>
      <c r="L437" s="63" t="str">
        <f ca="1">IF(INDIRECT("'按班级打印'!af"&amp;ROUNDDOWN((ROW()-1)/5,0)+2)&gt;0,INDIRECT("'按班级打印'!af"&amp;ROUNDDOWN((ROW()-1)/5,0)+2),"")</f>
        <v/>
      </c>
      <c r="M437" s="63">
        <f ca="1">INDIRECT("'按班级打印'!H"&amp;ROUNDDOWN((ROW()-1)/5,0)+2)</f>
        <v>436</v>
      </c>
    </row>
    <row r="438" customHeight="1" spans="1:13">
      <c r="A438" s="64"/>
      <c r="B438" s="64"/>
      <c r="C438" s="63" t="s">
        <v>13</v>
      </c>
      <c r="D438" s="63">
        <f ca="1">INDIRECT("'按班级打印'!M"&amp;ROUNDDOWN((ROW()-1)/5,0)+2)</f>
        <v>100</v>
      </c>
      <c r="E438" s="63">
        <f ca="1">INDIRECT("'按班级打印'!o"&amp;ROUNDDOWN((ROW()-1)/5,0)+2)</f>
        <v>75</v>
      </c>
      <c r="F438" s="63">
        <f ca="1">INDIRECT("'按班级打印'!q"&amp;ROUNDDOWN((ROW()-1)/5,0)+2)</f>
        <v>98.5</v>
      </c>
      <c r="G438" s="63">
        <f ca="1">IF(INDIRECT("'按班级打印'!s"&amp;ROUNDDOWN((ROW()-1)/5,0)+2)&gt;0,INDIRECT("'按班级打印'!s"&amp;ROUNDDOWN((ROW()-1)/5,0)+2),"")</f>
        <v>49.5</v>
      </c>
      <c r="H438" s="63">
        <f ca="1">IF(INDIRECT("'按班级打印'!x"&amp;ROUNDDOWN((ROW()-1)/5,0)+2)&gt;0,INDIRECT("'按班级打印'!x"&amp;ROUNDDOWN((ROW()-1)/5,0)+2),"")</f>
        <v>72</v>
      </c>
      <c r="I438" s="63">
        <f ca="1">IF(INDIRECT("'按班级打印'!aa"&amp;ROUNDDOWN((ROW()-1)/5,0)+2)&gt;0,INDIRECT("'按班级打印'!aa"&amp;ROUNDDOWN((ROW()-1)/5,0)+2),"")</f>
        <v>78</v>
      </c>
      <c r="J438" s="63" t="str">
        <f ca="1">IF(INDIRECT("'按班级打印'!ad"&amp;ROUNDDOWN((ROW()-1)/5,0)+2)&gt;0,INDIRECT("'按班级打印'!ad"&amp;ROUNDDOWN((ROW()-1)/5,0)+2),"")</f>
        <v/>
      </c>
      <c r="K438" s="63" t="str">
        <f ca="1">IF(INDIRECT("'按班级打印'!u"&amp;ROUNDDOWN((ROW()-1)/5,0)+2)&gt;0,INDIRECT("'按班级打印'!u"&amp;ROUNDDOWN((ROW()-1)/5,0)+2),"")</f>
        <v/>
      </c>
      <c r="L438" s="63" t="str">
        <f ca="1">IF(INDIRECT("'按班级打印'!ag"&amp;ROUNDDOWN((ROW()-1)/5,0)+2)&gt;0,INDIRECT("'按班级打印'!ag"&amp;ROUNDDOWN((ROW()-1)/5,0)+2),"")</f>
        <v/>
      </c>
      <c r="M438" s="63">
        <f ca="1">INDIRECT("'按班级打印'!I"&amp;ROUNDDOWN((ROW()-1)/5,0)+2)</f>
        <v>473</v>
      </c>
    </row>
    <row r="439" customHeight="1" spans="1:13">
      <c r="A439" s="63" t="str">
        <f ca="1">INDIRECT("'按班级打印'!E"&amp;ROUNDDOWN((ROW()-1)/5,0)+2)</f>
        <v>物理类</v>
      </c>
      <c r="B439" s="14"/>
      <c r="C439" s="63" t="s">
        <v>14</v>
      </c>
      <c r="D439" s="65">
        <f>'质量分析(总分) '!$D$55</f>
        <v>105.000612745098</v>
      </c>
      <c r="E439" s="65">
        <f>'质量分析(总分) '!$D$82</f>
        <v>91.5242034313726</v>
      </c>
      <c r="F439" s="65">
        <f>'质量分析(总分) '!$D$109</f>
        <v>108.863970588235</v>
      </c>
      <c r="G439" s="65">
        <f ca="1">IF(_xlfn.NUMBERVALUE(G437)&gt;0,'质量分析(总分) '!$D$133,"")</f>
        <v>62.6521428571429</v>
      </c>
      <c r="H439" s="65">
        <f ca="1">IF(_xlfn.NUMBERVALUE(H437)&gt;0,'质量分析(总分) '!$D$157,"")</f>
        <v>81.8686131386861</v>
      </c>
      <c r="I439" s="65">
        <f ca="1">IF(_xlfn.NUMBERVALUE(I437)&gt;0,'质量分析(总分) '!$D$180,"")</f>
        <v>83.3676470588235</v>
      </c>
      <c r="J439" s="65" t="str">
        <f ca="1">IF(_xlfn.NUMBERVALUE(J437)&gt;0,'质量分析(总分) '!$D$208,"")</f>
        <v/>
      </c>
      <c r="K439" s="65" t="str">
        <f ca="1">IF(_xlfn.NUMBERVALUE(K437)&gt;0,'质量分析(总分) '!$D$194,"")</f>
        <v/>
      </c>
      <c r="L439" s="65" t="str">
        <f ca="1">IF(_xlfn.NUMBERVALUE(L437)&gt;0,'质量分析(总分) '!$D$222,"")</f>
        <v/>
      </c>
      <c r="M439" s="65">
        <f ca="1">IF(_xlfn.NUMBERVALUE(G437)&gt;0,'质量分析(总分) '!$D$23,'质量分析(总分) '!$D$28)</f>
        <v>535.869285714286</v>
      </c>
    </row>
    <row r="441" customHeight="1" spans="1:13">
      <c r="A441" s="58" t="s">
        <v>15</v>
      </c>
      <c r="B441" s="59" t="s">
        <v>1</v>
      </c>
      <c r="C441" s="59" t="s">
        <v>2</v>
      </c>
      <c r="D441" s="60" t="s">
        <v>3</v>
      </c>
      <c r="E441" s="60" t="s">
        <v>4</v>
      </c>
      <c r="F441" s="60" t="s">
        <v>5</v>
      </c>
      <c r="G441" s="60" t="s">
        <v>6</v>
      </c>
      <c r="H441" s="60" t="s">
        <v>7</v>
      </c>
      <c r="I441" s="60" t="s">
        <v>8</v>
      </c>
      <c r="J441" s="60" t="s">
        <v>9</v>
      </c>
      <c r="K441" s="60" t="s">
        <v>10</v>
      </c>
      <c r="L441" s="61" t="s">
        <v>11</v>
      </c>
      <c r="M441" s="61" t="s">
        <v>12</v>
      </c>
    </row>
    <row r="442" customHeight="1" spans="1:13">
      <c r="A442" s="62"/>
      <c r="B442" s="63">
        <f ca="1">INDIRECT("'按班级打印'!G"&amp;ROUNDDOWN((ROW()-1)/5,0)+2)</f>
        <v>2</v>
      </c>
      <c r="C442" s="63" t="str">
        <f ca="1">INDIRECT("'按班级打印'!A"&amp;ROUNDDOWN((ROW()-1)/5,0)+2)</f>
        <v>林芯瑶</v>
      </c>
      <c r="D442" s="63">
        <f ca="1">INDIRECT("'按班级打印'!M"&amp;ROUNDDOWN((ROW()-1)/5,0)+2)</f>
        <v>95</v>
      </c>
      <c r="E442" s="63">
        <f ca="1">INDIRECT("'按班级打印'!o"&amp;ROUNDDOWN((ROW()-1)/5,0)+2)</f>
        <v>75</v>
      </c>
      <c r="F442" s="63">
        <f ca="1">INDIRECT("'按班级打印'!q"&amp;ROUNDDOWN((ROW()-1)/5,0)+2)</f>
        <v>86</v>
      </c>
      <c r="G442" s="63">
        <f ca="1">IF(INDIRECT("'按班级打印'!s"&amp;ROUNDDOWN((ROW()-1)/5,0)+2)&gt;0,INDIRECT("'按班级打印'!s"&amp;ROUNDDOWN((ROW()-1)/5,0)+2),"")</f>
        <v>40</v>
      </c>
      <c r="H442" s="63">
        <f ca="1">IF(INDIRECT("'按班级打印'!w"&amp;ROUNDDOWN((ROW()-1)/5,0)+2)&gt;0,INDIRECT("'按班级打印'!w"&amp;ROUNDDOWN((ROW()-1)/5,0)+2),"")</f>
        <v>45</v>
      </c>
      <c r="I442" s="63">
        <f ca="1">IF(INDIRECT("'按班级打印'!z"&amp;ROUNDDOWN((ROW()-1)/5,0)+2)&gt;0,INDIRECT("'按班级打印'!z"&amp;ROUNDDOWN((ROW()-1)/5,0)+2),"")</f>
        <v>42</v>
      </c>
      <c r="J442" s="63" t="str">
        <f ca="1">IF(INDIRECT("'按班级打印'!ac"&amp;ROUNDDOWN((ROW()-1)/5,0)+2)&gt;0,INDIRECT("'按班级打印'!ac"&amp;ROUNDDOWN((ROW()-1)/5,0)+2),"")</f>
        <v/>
      </c>
      <c r="K442" s="63" t="str">
        <f ca="1">IF(INDIRECT("'按班级打印'!u"&amp;ROUNDDOWN((ROW()-1)/5,0)+2)&gt;0,INDIRECT("'按班级打印'!u"&amp;ROUNDDOWN((ROW()-1)/5,0)+2),"")</f>
        <v/>
      </c>
      <c r="L442" s="63" t="str">
        <f ca="1">IF(INDIRECT("'按班级打印'!af"&amp;ROUNDDOWN((ROW()-1)/5,0)+2)&gt;0,INDIRECT("'按班级打印'!af"&amp;ROUNDDOWN((ROW()-1)/5,0)+2),"")</f>
        <v/>
      </c>
      <c r="M442" s="63">
        <f ca="1">INDIRECT("'按班级打印'!H"&amp;ROUNDDOWN((ROW()-1)/5,0)+2)</f>
        <v>383</v>
      </c>
    </row>
    <row r="443" customHeight="1" spans="1:13">
      <c r="A443" s="64"/>
      <c r="B443" s="64"/>
      <c r="C443" s="63" t="s">
        <v>13</v>
      </c>
      <c r="D443" s="63">
        <f ca="1">INDIRECT("'按班级打印'!M"&amp;ROUNDDOWN((ROW()-1)/5,0)+2)</f>
        <v>95</v>
      </c>
      <c r="E443" s="63">
        <f ca="1">INDIRECT("'按班级打印'!o"&amp;ROUNDDOWN((ROW()-1)/5,0)+2)</f>
        <v>75</v>
      </c>
      <c r="F443" s="63">
        <f ca="1">INDIRECT("'按班级打印'!q"&amp;ROUNDDOWN((ROW()-1)/5,0)+2)</f>
        <v>86</v>
      </c>
      <c r="G443" s="63">
        <f ca="1">IF(INDIRECT("'按班级打印'!s"&amp;ROUNDDOWN((ROW()-1)/5,0)+2)&gt;0,INDIRECT("'按班级打印'!s"&amp;ROUNDDOWN((ROW()-1)/5,0)+2),"")</f>
        <v>40</v>
      </c>
      <c r="H443" s="63">
        <f ca="1">IF(INDIRECT("'按班级打印'!x"&amp;ROUNDDOWN((ROW()-1)/5,0)+2)&gt;0,INDIRECT("'按班级打印'!x"&amp;ROUNDDOWN((ROW()-1)/5,0)+2),"")</f>
        <v>72</v>
      </c>
      <c r="I443" s="63">
        <f ca="1">IF(INDIRECT("'按班级打印'!aa"&amp;ROUNDDOWN((ROW()-1)/5,0)+2)&gt;0,INDIRECT("'按班级打印'!aa"&amp;ROUNDDOWN((ROW()-1)/5,0)+2),"")</f>
        <v>56</v>
      </c>
      <c r="J443" s="63" t="str">
        <f ca="1">IF(INDIRECT("'按班级打印'!ad"&amp;ROUNDDOWN((ROW()-1)/5,0)+2)&gt;0,INDIRECT("'按班级打印'!ad"&amp;ROUNDDOWN((ROW()-1)/5,0)+2),"")</f>
        <v/>
      </c>
      <c r="K443" s="63" t="str">
        <f ca="1">IF(INDIRECT("'按班级打印'!u"&amp;ROUNDDOWN((ROW()-1)/5,0)+2)&gt;0,INDIRECT("'按班级打印'!u"&amp;ROUNDDOWN((ROW()-1)/5,0)+2),"")</f>
        <v/>
      </c>
      <c r="L443" s="63" t="str">
        <f ca="1">IF(INDIRECT("'按班级打印'!ag"&amp;ROUNDDOWN((ROW()-1)/5,0)+2)&gt;0,INDIRECT("'按班级打印'!ag"&amp;ROUNDDOWN((ROW()-1)/5,0)+2),"")</f>
        <v/>
      </c>
      <c r="M443" s="63">
        <f ca="1">INDIRECT("'按班级打印'!I"&amp;ROUNDDOWN((ROW()-1)/5,0)+2)</f>
        <v>424</v>
      </c>
    </row>
    <row r="444" customHeight="1" spans="1:13">
      <c r="A444" s="63" t="str">
        <f ca="1">INDIRECT("'按班级打印'!E"&amp;ROUNDDOWN((ROW()-1)/5,0)+2)</f>
        <v>物理类</v>
      </c>
      <c r="B444" s="14"/>
      <c r="C444" s="63" t="s">
        <v>14</v>
      </c>
      <c r="D444" s="65">
        <f>'质量分析(总分) '!$D$55</f>
        <v>105.000612745098</v>
      </c>
      <c r="E444" s="65">
        <f>'质量分析(总分) '!$D$82</f>
        <v>91.5242034313726</v>
      </c>
      <c r="F444" s="65">
        <f>'质量分析(总分) '!$D$109</f>
        <v>108.863970588235</v>
      </c>
      <c r="G444" s="65">
        <f ca="1">IF(_xlfn.NUMBERVALUE(G442)&gt;0,'质量分析(总分) '!$D$133,"")</f>
        <v>62.6521428571429</v>
      </c>
      <c r="H444" s="65">
        <f ca="1">IF(_xlfn.NUMBERVALUE(H442)&gt;0,'质量分析(总分) '!$D$157,"")</f>
        <v>81.8686131386861</v>
      </c>
      <c r="I444" s="65">
        <f ca="1">IF(_xlfn.NUMBERVALUE(I442)&gt;0,'质量分析(总分) '!$D$180,"")</f>
        <v>83.3676470588235</v>
      </c>
      <c r="J444" s="65" t="str">
        <f ca="1">IF(_xlfn.NUMBERVALUE(J442)&gt;0,'质量分析(总分) '!$D$208,"")</f>
        <v/>
      </c>
      <c r="K444" s="65" t="str">
        <f ca="1">IF(_xlfn.NUMBERVALUE(K442)&gt;0,'质量分析(总分) '!$D$194,"")</f>
        <v/>
      </c>
      <c r="L444" s="65" t="str">
        <f ca="1">IF(_xlfn.NUMBERVALUE(L442)&gt;0,'质量分析(总分) '!$D$222,"")</f>
        <v/>
      </c>
      <c r="M444" s="65">
        <f ca="1">IF(_xlfn.NUMBERVALUE(G442)&gt;0,'质量分析(总分) '!$D$23,'质量分析(总分) '!$D$28)</f>
        <v>535.869285714286</v>
      </c>
    </row>
    <row r="446" customHeight="1" spans="1:13">
      <c r="A446" s="58" t="s">
        <v>15</v>
      </c>
      <c r="B446" s="59" t="s">
        <v>1</v>
      </c>
      <c r="C446" s="59" t="s">
        <v>2</v>
      </c>
      <c r="D446" s="60" t="s">
        <v>3</v>
      </c>
      <c r="E446" s="60" t="s">
        <v>4</v>
      </c>
      <c r="F446" s="60" t="s">
        <v>5</v>
      </c>
      <c r="G446" s="60" t="s">
        <v>6</v>
      </c>
      <c r="H446" s="60" t="s">
        <v>7</v>
      </c>
      <c r="I446" s="60" t="s">
        <v>8</v>
      </c>
      <c r="J446" s="60" t="s">
        <v>9</v>
      </c>
      <c r="K446" s="60" t="s">
        <v>10</v>
      </c>
      <c r="L446" s="61" t="s">
        <v>11</v>
      </c>
      <c r="M446" s="61" t="s">
        <v>12</v>
      </c>
    </row>
    <row r="447" customHeight="1" spans="1:13">
      <c r="A447" s="62"/>
      <c r="B447" s="63">
        <f ca="1">INDIRECT("'按班级打印'!G"&amp;ROUNDDOWN((ROW()-1)/5,0)+2)</f>
        <v>2</v>
      </c>
      <c r="C447" s="63" t="str">
        <f ca="1">INDIRECT("'按班级打印'!A"&amp;ROUNDDOWN((ROW()-1)/5,0)+2)</f>
        <v>叶恒</v>
      </c>
      <c r="D447" s="63">
        <f ca="1">INDIRECT("'按班级打印'!M"&amp;ROUNDDOWN((ROW()-1)/5,0)+2)</f>
        <v>105</v>
      </c>
      <c r="E447" s="63">
        <f ca="1">INDIRECT("'按班级打印'!o"&amp;ROUNDDOWN((ROW()-1)/5,0)+2)</f>
        <v>82</v>
      </c>
      <c r="F447" s="63">
        <f ca="1">INDIRECT("'按班级打印'!q"&amp;ROUNDDOWN((ROW()-1)/5,0)+2)</f>
        <v>104</v>
      </c>
      <c r="G447" s="63">
        <f ca="1">IF(INDIRECT("'按班级打印'!s"&amp;ROUNDDOWN((ROW()-1)/5,0)+2)&gt;0,INDIRECT("'按班级打印'!s"&amp;ROUNDDOWN((ROW()-1)/5,0)+2),"")</f>
        <v>55.5</v>
      </c>
      <c r="H447" s="63">
        <f ca="1">IF(INDIRECT("'按班级打印'!w"&amp;ROUNDDOWN((ROW()-1)/5,0)+2)&gt;0,INDIRECT("'按班级打印'!w"&amp;ROUNDDOWN((ROW()-1)/5,0)+2),"")</f>
        <v>54.5</v>
      </c>
      <c r="I447" s="63">
        <f ca="1">IF(INDIRECT("'按班级打印'!z"&amp;ROUNDDOWN((ROW()-1)/5,0)+2)&gt;0,INDIRECT("'按班级打印'!z"&amp;ROUNDDOWN((ROW()-1)/5,0)+2),"")</f>
        <v>69.5</v>
      </c>
      <c r="J447" s="63" t="str">
        <f ca="1">IF(INDIRECT("'按班级打印'!ac"&amp;ROUNDDOWN((ROW()-1)/5,0)+2)&gt;0,INDIRECT("'按班级打印'!ac"&amp;ROUNDDOWN((ROW()-1)/5,0)+2),"")</f>
        <v/>
      </c>
      <c r="K447" s="63" t="str">
        <f ca="1">IF(INDIRECT("'按班级打印'!u"&amp;ROUNDDOWN((ROW()-1)/5,0)+2)&gt;0,INDIRECT("'按班级打印'!u"&amp;ROUNDDOWN((ROW()-1)/5,0)+2),"")</f>
        <v/>
      </c>
      <c r="L447" s="63" t="str">
        <f ca="1">IF(INDIRECT("'按班级打印'!af"&amp;ROUNDDOWN((ROW()-1)/5,0)+2)&gt;0,INDIRECT("'按班级打印'!af"&amp;ROUNDDOWN((ROW()-1)/5,0)+2),"")</f>
        <v/>
      </c>
      <c r="M447" s="63">
        <f ca="1">INDIRECT("'按班级打印'!H"&amp;ROUNDDOWN((ROW()-1)/5,0)+2)</f>
        <v>470.5</v>
      </c>
    </row>
    <row r="448" customHeight="1" spans="1:13">
      <c r="A448" s="64"/>
      <c r="B448" s="64"/>
      <c r="C448" s="63" t="s">
        <v>13</v>
      </c>
      <c r="D448" s="63">
        <f ca="1">INDIRECT("'按班级打印'!M"&amp;ROUNDDOWN((ROW()-1)/5,0)+2)</f>
        <v>105</v>
      </c>
      <c r="E448" s="63">
        <f ca="1">INDIRECT("'按班级打印'!o"&amp;ROUNDDOWN((ROW()-1)/5,0)+2)</f>
        <v>82</v>
      </c>
      <c r="F448" s="63">
        <f ca="1">INDIRECT("'按班级打印'!q"&amp;ROUNDDOWN((ROW()-1)/5,0)+2)</f>
        <v>104</v>
      </c>
      <c r="G448" s="63">
        <f ca="1">IF(INDIRECT("'按班级打印'!s"&amp;ROUNDDOWN((ROW()-1)/5,0)+2)&gt;0,INDIRECT("'按班级打印'!s"&amp;ROUNDDOWN((ROW()-1)/5,0)+2),"")</f>
        <v>55.5</v>
      </c>
      <c r="H448" s="63">
        <f ca="1">IF(INDIRECT("'按班级打印'!x"&amp;ROUNDDOWN((ROW()-1)/5,0)+2)&gt;0,INDIRECT("'按班级打印'!x"&amp;ROUNDDOWN((ROW()-1)/5,0)+2),"")</f>
        <v>79</v>
      </c>
      <c r="I448" s="63">
        <f ca="1">IF(INDIRECT("'按班级打印'!aa"&amp;ROUNDDOWN((ROW()-1)/5,0)+2)&gt;0,INDIRECT("'按班级打印'!aa"&amp;ROUNDDOWN((ROW()-1)/5,0)+2),"")</f>
        <v>79</v>
      </c>
      <c r="J448" s="63" t="str">
        <f ca="1">IF(INDIRECT("'按班级打印'!ad"&amp;ROUNDDOWN((ROW()-1)/5,0)+2)&gt;0,INDIRECT("'按班级打印'!ad"&amp;ROUNDDOWN((ROW()-1)/5,0)+2),"")</f>
        <v/>
      </c>
      <c r="K448" s="63" t="str">
        <f ca="1">IF(INDIRECT("'按班级打印'!u"&amp;ROUNDDOWN((ROW()-1)/5,0)+2)&gt;0,INDIRECT("'按班级打印'!u"&amp;ROUNDDOWN((ROW()-1)/5,0)+2),"")</f>
        <v/>
      </c>
      <c r="L448" s="63" t="str">
        <f ca="1">IF(INDIRECT("'按班级打印'!ag"&amp;ROUNDDOWN((ROW()-1)/5,0)+2)&gt;0,INDIRECT("'按班级打印'!ag"&amp;ROUNDDOWN((ROW()-1)/5,0)+2),"")</f>
        <v/>
      </c>
      <c r="M448" s="63">
        <f ca="1">INDIRECT("'按班级打印'!I"&amp;ROUNDDOWN((ROW()-1)/5,0)+2)</f>
        <v>504.5</v>
      </c>
    </row>
    <row r="449" customHeight="1" spans="1:13">
      <c r="A449" s="63" t="str">
        <f ca="1">INDIRECT("'按班级打印'!E"&amp;ROUNDDOWN((ROW()-1)/5,0)+2)</f>
        <v>物理类</v>
      </c>
      <c r="B449" s="14"/>
      <c r="C449" s="63" t="s">
        <v>14</v>
      </c>
      <c r="D449" s="65">
        <f>'质量分析(总分) '!$D$55</f>
        <v>105.000612745098</v>
      </c>
      <c r="E449" s="65">
        <f>'质量分析(总分) '!$D$82</f>
        <v>91.5242034313726</v>
      </c>
      <c r="F449" s="65">
        <f>'质量分析(总分) '!$D$109</f>
        <v>108.863970588235</v>
      </c>
      <c r="G449" s="65">
        <f ca="1">IF(_xlfn.NUMBERVALUE(G447)&gt;0,'质量分析(总分) '!$D$133,"")</f>
        <v>62.6521428571429</v>
      </c>
      <c r="H449" s="65">
        <f ca="1">IF(_xlfn.NUMBERVALUE(H447)&gt;0,'质量分析(总分) '!$D$157,"")</f>
        <v>81.8686131386861</v>
      </c>
      <c r="I449" s="65">
        <f ca="1">IF(_xlfn.NUMBERVALUE(I447)&gt;0,'质量分析(总分) '!$D$180,"")</f>
        <v>83.3676470588235</v>
      </c>
      <c r="J449" s="65" t="str">
        <f ca="1">IF(_xlfn.NUMBERVALUE(J447)&gt;0,'质量分析(总分) '!$D$208,"")</f>
        <v/>
      </c>
      <c r="K449" s="65" t="str">
        <f ca="1">IF(_xlfn.NUMBERVALUE(K447)&gt;0,'质量分析(总分) '!$D$194,"")</f>
        <v/>
      </c>
      <c r="L449" s="65" t="str">
        <f ca="1">IF(_xlfn.NUMBERVALUE(L447)&gt;0,'质量分析(总分) '!$D$222,"")</f>
        <v/>
      </c>
      <c r="M449" s="65">
        <f ca="1">IF(_xlfn.NUMBERVALUE(G447)&gt;0,'质量分析(总分) '!$D$23,'质量分析(总分) '!$D$28)</f>
        <v>535.869285714286</v>
      </c>
    </row>
    <row r="451" customHeight="1" spans="1:13">
      <c r="A451" s="58" t="s">
        <v>15</v>
      </c>
      <c r="B451" s="59" t="s">
        <v>1</v>
      </c>
      <c r="C451" s="59" t="s">
        <v>2</v>
      </c>
      <c r="D451" s="60" t="s">
        <v>3</v>
      </c>
      <c r="E451" s="60" t="s">
        <v>4</v>
      </c>
      <c r="F451" s="60" t="s">
        <v>5</v>
      </c>
      <c r="G451" s="60" t="s">
        <v>6</v>
      </c>
      <c r="H451" s="60" t="s">
        <v>7</v>
      </c>
      <c r="I451" s="60" t="s">
        <v>8</v>
      </c>
      <c r="J451" s="60" t="s">
        <v>9</v>
      </c>
      <c r="K451" s="60" t="s">
        <v>10</v>
      </c>
      <c r="L451" s="61" t="s">
        <v>11</v>
      </c>
      <c r="M451" s="61" t="s">
        <v>12</v>
      </c>
    </row>
    <row r="452" customHeight="1" spans="1:13">
      <c r="A452" s="62"/>
      <c r="B452" s="63">
        <f ca="1">INDIRECT("'按班级打印'!G"&amp;ROUNDDOWN((ROW()-1)/5,0)+2)</f>
        <v>2</v>
      </c>
      <c r="C452" s="63" t="str">
        <f ca="1">INDIRECT("'按班级打印'!A"&amp;ROUNDDOWN((ROW()-1)/5,0)+2)</f>
        <v>林宏杰</v>
      </c>
      <c r="D452" s="63">
        <f ca="1">INDIRECT("'按班级打印'!M"&amp;ROUNDDOWN((ROW()-1)/5,0)+2)</f>
        <v>94</v>
      </c>
      <c r="E452" s="63">
        <f ca="1">INDIRECT("'按班级打印'!o"&amp;ROUNDDOWN((ROW()-1)/5,0)+2)</f>
        <v>63</v>
      </c>
      <c r="F452" s="63">
        <f ca="1">INDIRECT("'按班级打印'!q"&amp;ROUNDDOWN((ROW()-1)/5,0)+2)</f>
        <v>104</v>
      </c>
      <c r="G452" s="63">
        <f ca="1">IF(INDIRECT("'按班级打印'!s"&amp;ROUNDDOWN((ROW()-1)/5,0)+2)&gt;0,INDIRECT("'按班级打印'!s"&amp;ROUNDDOWN((ROW()-1)/5,0)+2),"")</f>
        <v>50</v>
      </c>
      <c r="H452" s="63">
        <f ca="1">IF(INDIRECT("'按班级打印'!w"&amp;ROUNDDOWN((ROW()-1)/5,0)+2)&gt;0,INDIRECT("'按班级打印'!w"&amp;ROUNDDOWN((ROW()-1)/5,0)+2),"")</f>
        <v>46</v>
      </c>
      <c r="I452" s="63">
        <f ca="1">IF(INDIRECT("'按班级打印'!z"&amp;ROUNDDOWN((ROW()-1)/5,0)+2)&gt;0,INDIRECT("'按班级打印'!z"&amp;ROUNDDOWN((ROW()-1)/5,0)+2),"")</f>
        <v>66</v>
      </c>
      <c r="J452" s="63" t="str">
        <f ca="1">IF(INDIRECT("'按班级打印'!ac"&amp;ROUNDDOWN((ROW()-1)/5,0)+2)&gt;0,INDIRECT("'按班级打印'!ac"&amp;ROUNDDOWN((ROW()-1)/5,0)+2),"")</f>
        <v/>
      </c>
      <c r="K452" s="63" t="str">
        <f ca="1">IF(INDIRECT("'按班级打印'!u"&amp;ROUNDDOWN((ROW()-1)/5,0)+2)&gt;0,INDIRECT("'按班级打印'!u"&amp;ROUNDDOWN((ROW()-1)/5,0)+2),"")</f>
        <v/>
      </c>
      <c r="L452" s="63" t="str">
        <f ca="1">IF(INDIRECT("'按班级打印'!af"&amp;ROUNDDOWN((ROW()-1)/5,0)+2)&gt;0,INDIRECT("'按班级打印'!af"&amp;ROUNDDOWN((ROW()-1)/5,0)+2),"")</f>
        <v/>
      </c>
      <c r="M452" s="63">
        <f ca="1">INDIRECT("'按班级打印'!H"&amp;ROUNDDOWN((ROW()-1)/5,0)+2)</f>
        <v>423</v>
      </c>
    </row>
    <row r="453" customHeight="1" spans="1:13">
      <c r="A453" s="64"/>
      <c r="B453" s="64"/>
      <c r="C453" s="63" t="s">
        <v>13</v>
      </c>
      <c r="D453" s="63">
        <f ca="1">INDIRECT("'按班级打印'!M"&amp;ROUNDDOWN((ROW()-1)/5,0)+2)</f>
        <v>94</v>
      </c>
      <c r="E453" s="63">
        <f ca="1">INDIRECT("'按班级打印'!o"&amp;ROUNDDOWN((ROW()-1)/5,0)+2)</f>
        <v>63</v>
      </c>
      <c r="F453" s="63">
        <f ca="1">INDIRECT("'按班级打印'!q"&amp;ROUNDDOWN((ROW()-1)/5,0)+2)</f>
        <v>104</v>
      </c>
      <c r="G453" s="63">
        <f ca="1">IF(INDIRECT("'按班级打印'!s"&amp;ROUNDDOWN((ROW()-1)/5,0)+2)&gt;0,INDIRECT("'按班级打印'!s"&amp;ROUNDDOWN((ROW()-1)/5,0)+2),"")</f>
        <v>50</v>
      </c>
      <c r="H453" s="63">
        <f ca="1">IF(INDIRECT("'按班级打印'!x"&amp;ROUNDDOWN((ROW()-1)/5,0)+2)&gt;0,INDIRECT("'按班级打印'!x"&amp;ROUNDDOWN((ROW()-1)/5,0)+2),"")</f>
        <v>73</v>
      </c>
      <c r="I453" s="63">
        <f ca="1">IF(INDIRECT("'按班级打印'!aa"&amp;ROUNDDOWN((ROW()-1)/5,0)+2)&gt;0,INDIRECT("'按班级打印'!aa"&amp;ROUNDDOWN((ROW()-1)/5,0)+2),"")</f>
        <v>75</v>
      </c>
      <c r="J453" s="63" t="str">
        <f ca="1">IF(INDIRECT("'按班级打印'!ad"&amp;ROUNDDOWN((ROW()-1)/5,0)+2)&gt;0,INDIRECT("'按班级打印'!ad"&amp;ROUNDDOWN((ROW()-1)/5,0)+2),"")</f>
        <v/>
      </c>
      <c r="K453" s="63" t="str">
        <f ca="1">IF(INDIRECT("'按班级打印'!u"&amp;ROUNDDOWN((ROW()-1)/5,0)+2)&gt;0,INDIRECT("'按班级打印'!u"&amp;ROUNDDOWN((ROW()-1)/5,0)+2),"")</f>
        <v/>
      </c>
      <c r="L453" s="63" t="str">
        <f ca="1">IF(INDIRECT("'按班级打印'!ag"&amp;ROUNDDOWN((ROW()-1)/5,0)+2)&gt;0,INDIRECT("'按班级打印'!ag"&amp;ROUNDDOWN((ROW()-1)/5,0)+2),"")</f>
        <v/>
      </c>
      <c r="M453" s="63">
        <f ca="1">INDIRECT("'按班级打印'!I"&amp;ROUNDDOWN((ROW()-1)/5,0)+2)</f>
        <v>459</v>
      </c>
    </row>
    <row r="454" customHeight="1" spans="1:13">
      <c r="A454" s="63" t="str">
        <f ca="1">INDIRECT("'按班级打印'!E"&amp;ROUNDDOWN((ROW()-1)/5,0)+2)</f>
        <v>物理类</v>
      </c>
      <c r="B454" s="14"/>
      <c r="C454" s="63" t="s">
        <v>14</v>
      </c>
      <c r="D454" s="65">
        <f>'质量分析(总分) '!$D$55</f>
        <v>105.000612745098</v>
      </c>
      <c r="E454" s="65">
        <f>'质量分析(总分) '!$D$82</f>
        <v>91.5242034313726</v>
      </c>
      <c r="F454" s="65">
        <f>'质量分析(总分) '!$D$109</f>
        <v>108.863970588235</v>
      </c>
      <c r="G454" s="65">
        <f ca="1">IF(_xlfn.NUMBERVALUE(G452)&gt;0,'质量分析(总分) '!$D$133,"")</f>
        <v>62.6521428571429</v>
      </c>
      <c r="H454" s="65">
        <f ca="1">IF(_xlfn.NUMBERVALUE(H452)&gt;0,'质量分析(总分) '!$D$157,"")</f>
        <v>81.8686131386861</v>
      </c>
      <c r="I454" s="65">
        <f ca="1">IF(_xlfn.NUMBERVALUE(I452)&gt;0,'质量分析(总分) '!$D$180,"")</f>
        <v>83.3676470588235</v>
      </c>
      <c r="J454" s="65" t="str">
        <f ca="1">IF(_xlfn.NUMBERVALUE(J452)&gt;0,'质量分析(总分) '!$D$208,"")</f>
        <v/>
      </c>
      <c r="K454" s="65" t="str">
        <f ca="1">IF(_xlfn.NUMBERVALUE(K452)&gt;0,'质量分析(总分) '!$D$194,"")</f>
        <v/>
      </c>
      <c r="L454" s="65" t="str">
        <f ca="1">IF(_xlfn.NUMBERVALUE(L452)&gt;0,'质量分析(总分) '!$D$222,"")</f>
        <v/>
      </c>
      <c r="M454" s="65">
        <f ca="1">IF(_xlfn.NUMBERVALUE(G452)&gt;0,'质量分析(总分) '!$D$23,'质量分析(总分) '!$D$28)</f>
        <v>535.869285714286</v>
      </c>
    </row>
    <row r="456" customHeight="1" spans="1:13">
      <c r="A456" s="58" t="s">
        <v>15</v>
      </c>
      <c r="B456" s="59" t="s">
        <v>1</v>
      </c>
      <c r="C456" s="59" t="s">
        <v>2</v>
      </c>
      <c r="D456" s="60" t="s">
        <v>3</v>
      </c>
      <c r="E456" s="60" t="s">
        <v>4</v>
      </c>
      <c r="F456" s="60" t="s">
        <v>5</v>
      </c>
      <c r="G456" s="60" t="s">
        <v>6</v>
      </c>
      <c r="H456" s="60" t="s">
        <v>7</v>
      </c>
      <c r="I456" s="60" t="s">
        <v>8</v>
      </c>
      <c r="J456" s="60" t="s">
        <v>9</v>
      </c>
      <c r="K456" s="60" t="s">
        <v>10</v>
      </c>
      <c r="L456" s="61" t="s">
        <v>11</v>
      </c>
      <c r="M456" s="61" t="s">
        <v>12</v>
      </c>
    </row>
    <row r="457" customHeight="1" spans="1:13">
      <c r="A457" s="62"/>
      <c r="B457" s="63">
        <f ca="1">INDIRECT("'按班级打印'!G"&amp;ROUNDDOWN((ROW()-1)/5,0)+2)</f>
        <v>2</v>
      </c>
      <c r="C457" s="63" t="str">
        <f ca="1">INDIRECT("'按班级打印'!A"&amp;ROUNDDOWN((ROW()-1)/5,0)+2)</f>
        <v>陈嘉辉</v>
      </c>
      <c r="D457" s="63">
        <f ca="1">INDIRECT("'按班级打印'!M"&amp;ROUNDDOWN((ROW()-1)/5,0)+2)</f>
        <v>100.5</v>
      </c>
      <c r="E457" s="63">
        <f ca="1">INDIRECT("'按班级打印'!o"&amp;ROUNDDOWN((ROW()-1)/5,0)+2)</f>
        <v>74.5</v>
      </c>
      <c r="F457" s="63">
        <f ca="1">INDIRECT("'按班级打印'!q"&amp;ROUNDDOWN((ROW()-1)/5,0)+2)</f>
        <v>117</v>
      </c>
      <c r="G457" s="63">
        <f ca="1">IF(INDIRECT("'按班级打印'!s"&amp;ROUNDDOWN((ROW()-1)/5,0)+2)&gt;0,INDIRECT("'按班级打印'!s"&amp;ROUNDDOWN((ROW()-1)/5,0)+2),"")</f>
        <v>46.5</v>
      </c>
      <c r="H457" s="63">
        <f ca="1">IF(INDIRECT("'按班级打印'!w"&amp;ROUNDDOWN((ROW()-1)/5,0)+2)&gt;0,INDIRECT("'按班级打印'!w"&amp;ROUNDDOWN((ROW()-1)/5,0)+2),"")</f>
        <v>60.5</v>
      </c>
      <c r="I457" s="63">
        <f ca="1">IF(INDIRECT("'按班级打印'!z"&amp;ROUNDDOWN((ROW()-1)/5,0)+2)&gt;0,INDIRECT("'按班级打印'!z"&amp;ROUNDDOWN((ROW()-1)/5,0)+2),"")</f>
        <v>70</v>
      </c>
      <c r="J457" s="63" t="str">
        <f ca="1">IF(INDIRECT("'按班级打印'!ac"&amp;ROUNDDOWN((ROW()-1)/5,0)+2)&gt;0,INDIRECT("'按班级打印'!ac"&amp;ROUNDDOWN((ROW()-1)/5,0)+2),"")</f>
        <v/>
      </c>
      <c r="K457" s="63" t="str">
        <f ca="1">IF(INDIRECT("'按班级打印'!u"&amp;ROUNDDOWN((ROW()-1)/5,0)+2)&gt;0,INDIRECT("'按班级打印'!u"&amp;ROUNDDOWN((ROW()-1)/5,0)+2),"")</f>
        <v/>
      </c>
      <c r="L457" s="63" t="str">
        <f ca="1">IF(INDIRECT("'按班级打印'!af"&amp;ROUNDDOWN((ROW()-1)/5,0)+2)&gt;0,INDIRECT("'按班级打印'!af"&amp;ROUNDDOWN((ROW()-1)/5,0)+2),"")</f>
        <v/>
      </c>
      <c r="M457" s="63">
        <f ca="1">INDIRECT("'按班级打印'!H"&amp;ROUNDDOWN((ROW()-1)/5,0)+2)</f>
        <v>469</v>
      </c>
    </row>
    <row r="458" customHeight="1" spans="1:13">
      <c r="A458" s="64"/>
      <c r="B458" s="64"/>
      <c r="C458" s="63" t="s">
        <v>13</v>
      </c>
      <c r="D458" s="63">
        <f ca="1">INDIRECT("'按班级打印'!M"&amp;ROUNDDOWN((ROW()-1)/5,0)+2)</f>
        <v>100.5</v>
      </c>
      <c r="E458" s="63">
        <f ca="1">INDIRECT("'按班级打印'!o"&amp;ROUNDDOWN((ROW()-1)/5,0)+2)</f>
        <v>74.5</v>
      </c>
      <c r="F458" s="63">
        <f ca="1">INDIRECT("'按班级打印'!q"&amp;ROUNDDOWN((ROW()-1)/5,0)+2)</f>
        <v>117</v>
      </c>
      <c r="G458" s="63">
        <f ca="1">IF(INDIRECT("'按班级打印'!s"&amp;ROUNDDOWN((ROW()-1)/5,0)+2)&gt;0,INDIRECT("'按班级打印'!s"&amp;ROUNDDOWN((ROW()-1)/5,0)+2),"")</f>
        <v>46.5</v>
      </c>
      <c r="H458" s="63">
        <f ca="1">IF(INDIRECT("'按班级打印'!x"&amp;ROUNDDOWN((ROW()-1)/5,0)+2)&gt;0,INDIRECT("'按班级打印'!x"&amp;ROUNDDOWN((ROW()-1)/5,0)+2),"")</f>
        <v>84</v>
      </c>
      <c r="I458" s="63">
        <f ca="1">IF(INDIRECT("'按班级打印'!aa"&amp;ROUNDDOWN((ROW()-1)/5,0)+2)&gt;0,INDIRECT("'按班级打印'!aa"&amp;ROUNDDOWN((ROW()-1)/5,0)+2),"")</f>
        <v>79</v>
      </c>
      <c r="J458" s="63" t="str">
        <f ca="1">IF(INDIRECT("'按班级打印'!ad"&amp;ROUNDDOWN((ROW()-1)/5,0)+2)&gt;0,INDIRECT("'按班级打印'!ad"&amp;ROUNDDOWN((ROW()-1)/5,0)+2),"")</f>
        <v/>
      </c>
      <c r="K458" s="63" t="str">
        <f ca="1">IF(INDIRECT("'按班级打印'!u"&amp;ROUNDDOWN((ROW()-1)/5,0)+2)&gt;0,INDIRECT("'按班级打印'!u"&amp;ROUNDDOWN((ROW()-1)/5,0)+2),"")</f>
        <v/>
      </c>
      <c r="L458" s="63" t="str">
        <f ca="1">IF(INDIRECT("'按班级打印'!ag"&amp;ROUNDDOWN((ROW()-1)/5,0)+2)&gt;0,INDIRECT("'按班级打印'!ag"&amp;ROUNDDOWN((ROW()-1)/5,0)+2),"")</f>
        <v/>
      </c>
      <c r="M458" s="63">
        <f ca="1">INDIRECT("'按班级打印'!I"&amp;ROUNDDOWN((ROW()-1)/5,0)+2)</f>
        <v>501.5</v>
      </c>
    </row>
    <row r="459" customHeight="1" spans="1:13">
      <c r="A459" s="63" t="str">
        <f ca="1">INDIRECT("'按班级打印'!E"&amp;ROUNDDOWN((ROW()-1)/5,0)+2)</f>
        <v>物理类</v>
      </c>
      <c r="B459" s="14"/>
      <c r="C459" s="63" t="s">
        <v>14</v>
      </c>
      <c r="D459" s="65">
        <f>'质量分析(总分) '!$D$55</f>
        <v>105.000612745098</v>
      </c>
      <c r="E459" s="65">
        <f>'质量分析(总分) '!$D$82</f>
        <v>91.5242034313726</v>
      </c>
      <c r="F459" s="65">
        <f>'质量分析(总分) '!$D$109</f>
        <v>108.863970588235</v>
      </c>
      <c r="G459" s="65">
        <f ca="1">IF(_xlfn.NUMBERVALUE(G457)&gt;0,'质量分析(总分) '!$D$133,"")</f>
        <v>62.6521428571429</v>
      </c>
      <c r="H459" s="65">
        <f ca="1">IF(_xlfn.NUMBERVALUE(H457)&gt;0,'质量分析(总分) '!$D$157,"")</f>
        <v>81.8686131386861</v>
      </c>
      <c r="I459" s="65">
        <f ca="1">IF(_xlfn.NUMBERVALUE(I457)&gt;0,'质量分析(总分) '!$D$180,"")</f>
        <v>83.3676470588235</v>
      </c>
      <c r="J459" s="65" t="str">
        <f ca="1">IF(_xlfn.NUMBERVALUE(J457)&gt;0,'质量分析(总分) '!$D$208,"")</f>
        <v/>
      </c>
      <c r="K459" s="65" t="str">
        <f ca="1">IF(_xlfn.NUMBERVALUE(K457)&gt;0,'质量分析(总分) '!$D$194,"")</f>
        <v/>
      </c>
      <c r="L459" s="65" t="str">
        <f ca="1">IF(_xlfn.NUMBERVALUE(L457)&gt;0,'质量分析(总分) '!$D$222,"")</f>
        <v/>
      </c>
      <c r="M459" s="65">
        <f ca="1">IF(_xlfn.NUMBERVALUE(G457)&gt;0,'质量分析(总分) '!$D$23,'质量分析(总分) '!$D$28)</f>
        <v>535.869285714286</v>
      </c>
    </row>
    <row r="461" customHeight="1" spans="1:13">
      <c r="A461" s="58" t="s">
        <v>15</v>
      </c>
      <c r="B461" s="59" t="s">
        <v>1</v>
      </c>
      <c r="C461" s="59" t="s">
        <v>2</v>
      </c>
      <c r="D461" s="60" t="s">
        <v>3</v>
      </c>
      <c r="E461" s="60" t="s">
        <v>4</v>
      </c>
      <c r="F461" s="60" t="s">
        <v>5</v>
      </c>
      <c r="G461" s="60" t="s">
        <v>6</v>
      </c>
      <c r="H461" s="60" t="s">
        <v>7</v>
      </c>
      <c r="I461" s="60" t="s">
        <v>8</v>
      </c>
      <c r="J461" s="60" t="s">
        <v>9</v>
      </c>
      <c r="K461" s="60" t="s">
        <v>10</v>
      </c>
      <c r="L461" s="61" t="s">
        <v>11</v>
      </c>
      <c r="M461" s="61" t="s">
        <v>12</v>
      </c>
    </row>
    <row r="462" customHeight="1" spans="1:13">
      <c r="A462" s="62"/>
      <c r="B462" s="63">
        <f ca="1">INDIRECT("'按班级打印'!G"&amp;ROUNDDOWN((ROW()-1)/5,0)+2)</f>
        <v>3</v>
      </c>
      <c r="C462" s="63" t="str">
        <f ca="1">INDIRECT("'按班级打印'!A"&amp;ROUNDDOWN((ROW()-1)/5,0)+2)</f>
        <v>林芳</v>
      </c>
      <c r="D462" s="63">
        <f ca="1">INDIRECT("'按班级打印'!M"&amp;ROUNDDOWN((ROW()-1)/5,0)+2)</f>
        <v>110</v>
      </c>
      <c r="E462" s="63">
        <f ca="1">INDIRECT("'按班级打印'!o"&amp;ROUNDDOWN((ROW()-1)/5,0)+2)</f>
        <v>94.5</v>
      </c>
      <c r="F462" s="63">
        <f ca="1">INDIRECT("'按班级打印'!q"&amp;ROUNDDOWN((ROW()-1)/5,0)+2)</f>
        <v>115</v>
      </c>
      <c r="G462" s="63">
        <f ca="1">IF(INDIRECT("'按班级打印'!s"&amp;ROUNDDOWN((ROW()-1)/5,0)+2)&gt;0,INDIRECT("'按班级打印'!s"&amp;ROUNDDOWN((ROW()-1)/5,0)+2),"")</f>
        <v>78.5</v>
      </c>
      <c r="H462" s="63">
        <f ca="1">IF(INDIRECT("'按班级打印'!w"&amp;ROUNDDOWN((ROW()-1)/5,0)+2)&gt;0,INDIRECT("'按班级打印'!w"&amp;ROUNDDOWN((ROW()-1)/5,0)+2),"")</f>
        <v>75.5</v>
      </c>
      <c r="I462" s="63">
        <f ca="1">IF(INDIRECT("'按班级打印'!z"&amp;ROUNDDOWN((ROW()-1)/5,0)+2)&gt;0,INDIRECT("'按班级打印'!z"&amp;ROUNDDOWN((ROW()-1)/5,0)+2),"")</f>
        <v>86.5</v>
      </c>
      <c r="J462" s="63" t="str">
        <f ca="1">IF(INDIRECT("'按班级打印'!ac"&amp;ROUNDDOWN((ROW()-1)/5,0)+2)&gt;0,INDIRECT("'按班级打印'!ac"&amp;ROUNDDOWN((ROW()-1)/5,0)+2),"")</f>
        <v/>
      </c>
      <c r="K462" s="63" t="str">
        <f ca="1">IF(INDIRECT("'按班级打印'!u"&amp;ROUNDDOWN((ROW()-1)/5,0)+2)&gt;0,INDIRECT("'按班级打印'!u"&amp;ROUNDDOWN((ROW()-1)/5,0)+2),"")</f>
        <v/>
      </c>
      <c r="L462" s="63" t="str">
        <f ca="1">IF(INDIRECT("'按班级打印'!af"&amp;ROUNDDOWN((ROW()-1)/5,0)+2)&gt;0,INDIRECT("'按班级打印'!af"&amp;ROUNDDOWN((ROW()-1)/5,0)+2),"")</f>
        <v/>
      </c>
      <c r="M462" s="63">
        <f ca="1">INDIRECT("'按班级打印'!H"&amp;ROUNDDOWN((ROW()-1)/5,0)+2)</f>
        <v>560</v>
      </c>
    </row>
    <row r="463" customHeight="1" spans="1:13">
      <c r="A463" s="64"/>
      <c r="B463" s="64"/>
      <c r="C463" s="63" t="s">
        <v>13</v>
      </c>
      <c r="D463" s="63">
        <f ca="1">INDIRECT("'按班级打印'!M"&amp;ROUNDDOWN((ROW()-1)/5,0)+2)</f>
        <v>110</v>
      </c>
      <c r="E463" s="63">
        <f ca="1">INDIRECT("'按班级打印'!o"&amp;ROUNDDOWN((ROW()-1)/5,0)+2)</f>
        <v>94.5</v>
      </c>
      <c r="F463" s="63">
        <f ca="1">INDIRECT("'按班级打印'!q"&amp;ROUNDDOWN((ROW()-1)/5,0)+2)</f>
        <v>115</v>
      </c>
      <c r="G463" s="63">
        <f ca="1">IF(INDIRECT("'按班级打印'!s"&amp;ROUNDDOWN((ROW()-1)/5,0)+2)&gt;0,INDIRECT("'按班级打印'!s"&amp;ROUNDDOWN((ROW()-1)/5,0)+2),"")</f>
        <v>78.5</v>
      </c>
      <c r="H463" s="63">
        <f ca="1">IF(INDIRECT("'按班级打印'!x"&amp;ROUNDDOWN((ROW()-1)/5,0)+2)&gt;0,INDIRECT("'按班级打印'!x"&amp;ROUNDDOWN((ROW()-1)/5,0)+2),"")</f>
        <v>91</v>
      </c>
      <c r="I463" s="63">
        <f ca="1">IF(INDIRECT("'按班级打印'!aa"&amp;ROUNDDOWN((ROW()-1)/5,0)+2)&gt;0,INDIRECT("'按班级打印'!aa"&amp;ROUNDDOWN((ROW()-1)/5,0)+2),"")</f>
        <v>93</v>
      </c>
      <c r="J463" s="63" t="str">
        <f ca="1">IF(INDIRECT("'按班级打印'!ad"&amp;ROUNDDOWN((ROW()-1)/5,0)+2)&gt;0,INDIRECT("'按班级打印'!ad"&amp;ROUNDDOWN((ROW()-1)/5,0)+2),"")</f>
        <v/>
      </c>
      <c r="K463" s="63" t="str">
        <f ca="1">IF(INDIRECT("'按班级打印'!u"&amp;ROUNDDOWN((ROW()-1)/5,0)+2)&gt;0,INDIRECT("'按班级打印'!u"&amp;ROUNDDOWN((ROW()-1)/5,0)+2),"")</f>
        <v/>
      </c>
      <c r="L463" s="63" t="str">
        <f ca="1">IF(INDIRECT("'按班级打印'!ag"&amp;ROUNDDOWN((ROW()-1)/5,0)+2)&gt;0,INDIRECT("'按班级打印'!ag"&amp;ROUNDDOWN((ROW()-1)/5,0)+2),"")</f>
        <v/>
      </c>
      <c r="M463" s="63">
        <f ca="1">INDIRECT("'按班级打印'!I"&amp;ROUNDDOWN((ROW()-1)/5,0)+2)</f>
        <v>582</v>
      </c>
    </row>
    <row r="464" customHeight="1" spans="1:13">
      <c r="A464" s="63" t="str">
        <f ca="1">INDIRECT("'按班级打印'!E"&amp;ROUNDDOWN((ROW()-1)/5,0)+2)</f>
        <v>物理类</v>
      </c>
      <c r="B464" s="14"/>
      <c r="C464" s="63" t="s">
        <v>14</v>
      </c>
      <c r="D464" s="65">
        <f>'质量分析(总分) '!$D$55</f>
        <v>105.000612745098</v>
      </c>
      <c r="E464" s="65">
        <f>'质量分析(总分) '!$D$82</f>
        <v>91.5242034313726</v>
      </c>
      <c r="F464" s="65">
        <f>'质量分析(总分) '!$D$109</f>
        <v>108.863970588235</v>
      </c>
      <c r="G464" s="65">
        <f ca="1">IF(_xlfn.NUMBERVALUE(G462)&gt;0,'质量分析(总分) '!$D$133,"")</f>
        <v>62.6521428571429</v>
      </c>
      <c r="H464" s="65">
        <f ca="1">IF(_xlfn.NUMBERVALUE(H462)&gt;0,'质量分析(总分) '!$D$157,"")</f>
        <v>81.8686131386861</v>
      </c>
      <c r="I464" s="65">
        <f ca="1">IF(_xlfn.NUMBERVALUE(I462)&gt;0,'质量分析(总分) '!$D$180,"")</f>
        <v>83.3676470588235</v>
      </c>
      <c r="J464" s="65" t="str">
        <f ca="1">IF(_xlfn.NUMBERVALUE(J462)&gt;0,'质量分析(总分) '!$D$208,"")</f>
        <v/>
      </c>
      <c r="K464" s="65" t="str">
        <f ca="1">IF(_xlfn.NUMBERVALUE(K462)&gt;0,'质量分析(总分) '!$D$194,"")</f>
        <v/>
      </c>
      <c r="L464" s="65" t="str">
        <f ca="1">IF(_xlfn.NUMBERVALUE(L462)&gt;0,'质量分析(总分) '!$D$222,"")</f>
        <v/>
      </c>
      <c r="M464" s="65">
        <f ca="1">IF(_xlfn.NUMBERVALUE(G462)&gt;0,'质量分析(总分) '!$D$23,'质量分析(总分) '!$D$28)</f>
        <v>535.869285714286</v>
      </c>
    </row>
    <row r="466" customHeight="1" spans="1:13">
      <c r="A466" s="58" t="s">
        <v>15</v>
      </c>
      <c r="B466" s="59" t="s">
        <v>1</v>
      </c>
      <c r="C466" s="59" t="s">
        <v>2</v>
      </c>
      <c r="D466" s="60" t="s">
        <v>3</v>
      </c>
      <c r="E466" s="60" t="s">
        <v>4</v>
      </c>
      <c r="F466" s="60" t="s">
        <v>5</v>
      </c>
      <c r="G466" s="60" t="s">
        <v>6</v>
      </c>
      <c r="H466" s="60" t="s">
        <v>7</v>
      </c>
      <c r="I466" s="60" t="s">
        <v>8</v>
      </c>
      <c r="J466" s="60" t="s">
        <v>9</v>
      </c>
      <c r="K466" s="60" t="s">
        <v>10</v>
      </c>
      <c r="L466" s="61" t="s">
        <v>11</v>
      </c>
      <c r="M466" s="61" t="s">
        <v>12</v>
      </c>
    </row>
    <row r="467" customHeight="1" spans="1:13">
      <c r="A467" s="62"/>
      <c r="B467" s="63">
        <f ca="1">INDIRECT("'按班级打印'!G"&amp;ROUNDDOWN((ROW()-1)/5,0)+2)</f>
        <v>3</v>
      </c>
      <c r="C467" s="63" t="str">
        <f ca="1">INDIRECT("'按班级打印'!A"&amp;ROUNDDOWN((ROW()-1)/5,0)+2)</f>
        <v>周子森</v>
      </c>
      <c r="D467" s="63">
        <f ca="1">INDIRECT("'按班级打印'!M"&amp;ROUNDDOWN((ROW()-1)/5,0)+2)</f>
        <v>104</v>
      </c>
      <c r="E467" s="63">
        <f ca="1">INDIRECT("'按班级打印'!o"&amp;ROUNDDOWN((ROW()-1)/5,0)+2)</f>
        <v>112.5</v>
      </c>
      <c r="F467" s="63">
        <f ca="1">INDIRECT("'按班级打印'!q"&amp;ROUNDDOWN((ROW()-1)/5,0)+2)</f>
        <v>109</v>
      </c>
      <c r="G467" s="63">
        <f ca="1">IF(INDIRECT("'按班级打印'!s"&amp;ROUNDDOWN((ROW()-1)/5,0)+2)&gt;0,INDIRECT("'按班级打印'!s"&amp;ROUNDDOWN((ROW()-1)/5,0)+2),"")</f>
        <v>88.5</v>
      </c>
      <c r="H467" s="63">
        <f ca="1">IF(INDIRECT("'按班级打印'!w"&amp;ROUNDDOWN((ROW()-1)/5,0)+2)&gt;0,INDIRECT("'按班级打印'!w"&amp;ROUNDDOWN((ROW()-1)/5,0)+2),"")</f>
        <v>64.5</v>
      </c>
      <c r="I467" s="63">
        <f ca="1">IF(INDIRECT("'按班级打印'!z"&amp;ROUNDDOWN((ROW()-1)/5,0)+2)&gt;0,INDIRECT("'按班级打印'!z"&amp;ROUNDDOWN((ROW()-1)/5,0)+2),"")</f>
        <v>84</v>
      </c>
      <c r="J467" s="63" t="str">
        <f ca="1">IF(INDIRECT("'按班级打印'!ac"&amp;ROUNDDOWN((ROW()-1)/5,0)+2)&gt;0,INDIRECT("'按班级打印'!ac"&amp;ROUNDDOWN((ROW()-1)/5,0)+2),"")</f>
        <v/>
      </c>
      <c r="K467" s="63" t="str">
        <f ca="1">IF(INDIRECT("'按班级打印'!u"&amp;ROUNDDOWN((ROW()-1)/5,0)+2)&gt;0,INDIRECT("'按班级打印'!u"&amp;ROUNDDOWN((ROW()-1)/5,0)+2),"")</f>
        <v/>
      </c>
      <c r="L467" s="63" t="str">
        <f ca="1">IF(INDIRECT("'按班级打印'!af"&amp;ROUNDDOWN((ROW()-1)/5,0)+2)&gt;0,INDIRECT("'按班级打印'!af"&amp;ROUNDDOWN((ROW()-1)/5,0)+2),"")</f>
        <v/>
      </c>
      <c r="M467" s="63">
        <f ca="1">INDIRECT("'按班级打印'!H"&amp;ROUNDDOWN((ROW()-1)/5,0)+2)</f>
        <v>562.5</v>
      </c>
    </row>
    <row r="468" customHeight="1" spans="1:13">
      <c r="A468" s="64"/>
      <c r="B468" s="64"/>
      <c r="C468" s="63" t="s">
        <v>13</v>
      </c>
      <c r="D468" s="63">
        <f ca="1">INDIRECT("'按班级打印'!M"&amp;ROUNDDOWN((ROW()-1)/5,0)+2)</f>
        <v>104</v>
      </c>
      <c r="E468" s="63">
        <f ca="1">INDIRECT("'按班级打印'!o"&amp;ROUNDDOWN((ROW()-1)/5,0)+2)</f>
        <v>112.5</v>
      </c>
      <c r="F468" s="63">
        <f ca="1">INDIRECT("'按班级打印'!q"&amp;ROUNDDOWN((ROW()-1)/5,0)+2)</f>
        <v>109</v>
      </c>
      <c r="G468" s="63">
        <f ca="1">IF(INDIRECT("'按班级打印'!s"&amp;ROUNDDOWN((ROW()-1)/5,0)+2)&gt;0,INDIRECT("'按班级打印'!s"&amp;ROUNDDOWN((ROW()-1)/5,0)+2),"")</f>
        <v>88.5</v>
      </c>
      <c r="H468" s="63">
        <f ca="1">IF(INDIRECT("'按班级打印'!x"&amp;ROUNDDOWN((ROW()-1)/5,0)+2)&gt;0,INDIRECT("'按班级打印'!x"&amp;ROUNDDOWN((ROW()-1)/5,0)+2),"")</f>
        <v>87</v>
      </c>
      <c r="I468" s="63">
        <f ca="1">IF(INDIRECT("'按班级打印'!aa"&amp;ROUNDDOWN((ROW()-1)/5,0)+2)&gt;0,INDIRECT("'按班级打印'!aa"&amp;ROUNDDOWN((ROW()-1)/5,0)+2),"")</f>
        <v>91</v>
      </c>
      <c r="J468" s="63" t="str">
        <f ca="1">IF(INDIRECT("'按班级打印'!ad"&amp;ROUNDDOWN((ROW()-1)/5,0)+2)&gt;0,INDIRECT("'按班级打印'!ad"&amp;ROUNDDOWN((ROW()-1)/5,0)+2),"")</f>
        <v/>
      </c>
      <c r="K468" s="63" t="str">
        <f ca="1">IF(INDIRECT("'按班级打印'!u"&amp;ROUNDDOWN((ROW()-1)/5,0)+2)&gt;0,INDIRECT("'按班级打印'!u"&amp;ROUNDDOWN((ROW()-1)/5,0)+2),"")</f>
        <v/>
      </c>
      <c r="L468" s="63" t="str">
        <f ca="1">IF(INDIRECT("'按班级打印'!ag"&amp;ROUNDDOWN((ROW()-1)/5,0)+2)&gt;0,INDIRECT("'按班级打印'!ag"&amp;ROUNDDOWN((ROW()-1)/5,0)+2),"")</f>
        <v/>
      </c>
      <c r="M468" s="63">
        <f ca="1">INDIRECT("'按班级打印'!I"&amp;ROUNDDOWN((ROW()-1)/5,0)+2)</f>
        <v>592</v>
      </c>
    </row>
    <row r="469" customHeight="1" spans="1:13">
      <c r="A469" s="63" t="str">
        <f ca="1">INDIRECT("'按班级打印'!E"&amp;ROUNDDOWN((ROW()-1)/5,0)+2)</f>
        <v>物理类</v>
      </c>
      <c r="B469" s="14"/>
      <c r="C469" s="63" t="s">
        <v>14</v>
      </c>
      <c r="D469" s="65">
        <f>'质量分析(总分) '!$D$55</f>
        <v>105.000612745098</v>
      </c>
      <c r="E469" s="65">
        <f>'质量分析(总分) '!$D$82</f>
        <v>91.5242034313726</v>
      </c>
      <c r="F469" s="65">
        <f>'质量分析(总分) '!$D$109</f>
        <v>108.863970588235</v>
      </c>
      <c r="G469" s="65">
        <f ca="1">IF(_xlfn.NUMBERVALUE(G467)&gt;0,'质量分析(总分) '!$D$133,"")</f>
        <v>62.6521428571429</v>
      </c>
      <c r="H469" s="65">
        <f ca="1">IF(_xlfn.NUMBERVALUE(H467)&gt;0,'质量分析(总分) '!$D$157,"")</f>
        <v>81.8686131386861</v>
      </c>
      <c r="I469" s="65">
        <f ca="1">IF(_xlfn.NUMBERVALUE(I467)&gt;0,'质量分析(总分) '!$D$180,"")</f>
        <v>83.3676470588235</v>
      </c>
      <c r="J469" s="65" t="str">
        <f ca="1">IF(_xlfn.NUMBERVALUE(J467)&gt;0,'质量分析(总分) '!$D$208,"")</f>
        <v/>
      </c>
      <c r="K469" s="65" t="str">
        <f ca="1">IF(_xlfn.NUMBERVALUE(K467)&gt;0,'质量分析(总分) '!$D$194,"")</f>
        <v/>
      </c>
      <c r="L469" s="65" t="str">
        <f ca="1">IF(_xlfn.NUMBERVALUE(L467)&gt;0,'质量分析(总分) '!$D$222,"")</f>
        <v/>
      </c>
      <c r="M469" s="65">
        <f ca="1">IF(_xlfn.NUMBERVALUE(G467)&gt;0,'质量分析(总分) '!$D$23,'质量分析(总分) '!$D$28)</f>
        <v>535.869285714286</v>
      </c>
    </row>
    <row r="471" customHeight="1" spans="1:13">
      <c r="A471" s="58" t="s">
        <v>15</v>
      </c>
      <c r="B471" s="59" t="s">
        <v>1</v>
      </c>
      <c r="C471" s="59" t="s">
        <v>2</v>
      </c>
      <c r="D471" s="60" t="s">
        <v>3</v>
      </c>
      <c r="E471" s="60" t="s">
        <v>4</v>
      </c>
      <c r="F471" s="60" t="s">
        <v>5</v>
      </c>
      <c r="G471" s="60" t="s">
        <v>6</v>
      </c>
      <c r="H471" s="60" t="s">
        <v>7</v>
      </c>
      <c r="I471" s="60" t="s">
        <v>8</v>
      </c>
      <c r="J471" s="60" t="s">
        <v>9</v>
      </c>
      <c r="K471" s="60" t="s">
        <v>10</v>
      </c>
      <c r="L471" s="61" t="s">
        <v>11</v>
      </c>
      <c r="M471" s="61" t="s">
        <v>12</v>
      </c>
    </row>
    <row r="472" customHeight="1" spans="1:13">
      <c r="A472" s="62"/>
      <c r="B472" s="63">
        <f ca="1">INDIRECT("'按班级打印'!G"&amp;ROUNDDOWN((ROW()-1)/5,0)+2)</f>
        <v>3</v>
      </c>
      <c r="C472" s="63" t="str">
        <f ca="1">INDIRECT("'按班级打印'!A"&amp;ROUNDDOWN((ROW()-1)/5,0)+2)</f>
        <v>陈奕豪</v>
      </c>
      <c r="D472" s="63">
        <f ca="1">INDIRECT("'按班级打印'!M"&amp;ROUNDDOWN((ROW()-1)/5,0)+2)</f>
        <v>95.5</v>
      </c>
      <c r="E472" s="63">
        <f ca="1">INDIRECT("'按班级打印'!o"&amp;ROUNDDOWN((ROW()-1)/5,0)+2)</f>
        <v>85.5</v>
      </c>
      <c r="F472" s="63">
        <f ca="1">INDIRECT("'按班级打印'!q"&amp;ROUNDDOWN((ROW()-1)/5,0)+2)</f>
        <v>73.5</v>
      </c>
      <c r="G472" s="63">
        <f ca="1">IF(INDIRECT("'按班级打印'!s"&amp;ROUNDDOWN((ROW()-1)/5,0)+2)&gt;0,INDIRECT("'按班级打印'!s"&amp;ROUNDDOWN((ROW()-1)/5,0)+2),"")</f>
        <v>47.5</v>
      </c>
      <c r="H472" s="63">
        <f ca="1">IF(INDIRECT("'按班级打印'!w"&amp;ROUNDDOWN((ROW()-1)/5,0)+2)&gt;0,INDIRECT("'按班级打印'!w"&amp;ROUNDDOWN((ROW()-1)/5,0)+2),"")</f>
        <v>61</v>
      </c>
      <c r="I472" s="63">
        <f ca="1">IF(INDIRECT("'按班级打印'!z"&amp;ROUNDDOWN((ROW()-1)/5,0)+2)&gt;0,INDIRECT("'按班级打印'!z"&amp;ROUNDDOWN((ROW()-1)/5,0)+2),"")</f>
        <v>68.5</v>
      </c>
      <c r="J472" s="63" t="str">
        <f ca="1">IF(INDIRECT("'按班级打印'!ac"&amp;ROUNDDOWN((ROW()-1)/5,0)+2)&gt;0,INDIRECT("'按班级打印'!ac"&amp;ROUNDDOWN((ROW()-1)/5,0)+2),"")</f>
        <v/>
      </c>
      <c r="K472" s="63" t="str">
        <f ca="1">IF(INDIRECT("'按班级打印'!u"&amp;ROUNDDOWN((ROW()-1)/5,0)+2)&gt;0,INDIRECT("'按班级打印'!u"&amp;ROUNDDOWN((ROW()-1)/5,0)+2),"")</f>
        <v/>
      </c>
      <c r="L472" s="63" t="str">
        <f ca="1">IF(INDIRECT("'按班级打印'!af"&amp;ROUNDDOWN((ROW()-1)/5,0)+2)&gt;0,INDIRECT("'按班级打印'!af"&amp;ROUNDDOWN((ROW()-1)/5,0)+2),"")</f>
        <v/>
      </c>
      <c r="M472" s="63">
        <f ca="1">INDIRECT("'按班级打印'!H"&amp;ROUNDDOWN((ROW()-1)/5,0)+2)</f>
        <v>431.5</v>
      </c>
    </row>
    <row r="473" customHeight="1" spans="1:13">
      <c r="A473" s="64"/>
      <c r="B473" s="64"/>
      <c r="C473" s="63" t="s">
        <v>13</v>
      </c>
      <c r="D473" s="63">
        <f ca="1">INDIRECT("'按班级打印'!M"&amp;ROUNDDOWN((ROW()-1)/5,0)+2)</f>
        <v>95.5</v>
      </c>
      <c r="E473" s="63">
        <f ca="1">INDIRECT("'按班级打印'!o"&amp;ROUNDDOWN((ROW()-1)/5,0)+2)</f>
        <v>85.5</v>
      </c>
      <c r="F473" s="63">
        <f ca="1">INDIRECT("'按班级打印'!q"&amp;ROUNDDOWN((ROW()-1)/5,0)+2)</f>
        <v>73.5</v>
      </c>
      <c r="G473" s="63">
        <f ca="1">IF(INDIRECT("'按班级打印'!s"&amp;ROUNDDOWN((ROW()-1)/5,0)+2)&gt;0,INDIRECT("'按班级打印'!s"&amp;ROUNDDOWN((ROW()-1)/5,0)+2),"")</f>
        <v>47.5</v>
      </c>
      <c r="H473" s="63">
        <f ca="1">IF(INDIRECT("'按班级打印'!x"&amp;ROUNDDOWN((ROW()-1)/5,0)+2)&gt;0,INDIRECT("'按班级打印'!x"&amp;ROUNDDOWN((ROW()-1)/5,0)+2),"")</f>
        <v>84</v>
      </c>
      <c r="I473" s="63">
        <f ca="1">IF(INDIRECT("'按班级打印'!aa"&amp;ROUNDDOWN((ROW()-1)/5,0)+2)&gt;0,INDIRECT("'按班级打印'!aa"&amp;ROUNDDOWN((ROW()-1)/5,0)+2),"")</f>
        <v>78</v>
      </c>
      <c r="J473" s="63" t="str">
        <f ca="1">IF(INDIRECT("'按班级打印'!ad"&amp;ROUNDDOWN((ROW()-1)/5,0)+2)&gt;0,INDIRECT("'按班级打印'!ad"&amp;ROUNDDOWN((ROW()-1)/5,0)+2),"")</f>
        <v/>
      </c>
      <c r="K473" s="63" t="str">
        <f ca="1">IF(INDIRECT("'按班级打印'!u"&amp;ROUNDDOWN((ROW()-1)/5,0)+2)&gt;0,INDIRECT("'按班级打印'!u"&amp;ROUNDDOWN((ROW()-1)/5,0)+2),"")</f>
        <v/>
      </c>
      <c r="L473" s="63" t="str">
        <f ca="1">IF(INDIRECT("'按班级打印'!ag"&amp;ROUNDDOWN((ROW()-1)/5,0)+2)&gt;0,INDIRECT("'按班级打印'!ag"&amp;ROUNDDOWN((ROW()-1)/5,0)+2),"")</f>
        <v/>
      </c>
      <c r="M473" s="63">
        <f ca="1">INDIRECT("'按班级打印'!I"&amp;ROUNDDOWN((ROW()-1)/5,0)+2)</f>
        <v>464</v>
      </c>
    </row>
    <row r="474" customHeight="1" spans="1:13">
      <c r="A474" s="63" t="str">
        <f ca="1">INDIRECT("'按班级打印'!E"&amp;ROUNDDOWN((ROW()-1)/5,0)+2)</f>
        <v>物理类</v>
      </c>
      <c r="B474" s="14"/>
      <c r="C474" s="63" t="s">
        <v>14</v>
      </c>
      <c r="D474" s="65">
        <f>'质量分析(总分) '!$D$55</f>
        <v>105.000612745098</v>
      </c>
      <c r="E474" s="65">
        <f>'质量分析(总分) '!$D$82</f>
        <v>91.5242034313726</v>
      </c>
      <c r="F474" s="65">
        <f>'质量分析(总分) '!$D$109</f>
        <v>108.863970588235</v>
      </c>
      <c r="G474" s="65">
        <f ca="1">IF(_xlfn.NUMBERVALUE(G472)&gt;0,'质量分析(总分) '!$D$133,"")</f>
        <v>62.6521428571429</v>
      </c>
      <c r="H474" s="65">
        <f ca="1">IF(_xlfn.NUMBERVALUE(H472)&gt;0,'质量分析(总分) '!$D$157,"")</f>
        <v>81.8686131386861</v>
      </c>
      <c r="I474" s="65">
        <f ca="1">IF(_xlfn.NUMBERVALUE(I472)&gt;0,'质量分析(总分) '!$D$180,"")</f>
        <v>83.3676470588235</v>
      </c>
      <c r="J474" s="65" t="str">
        <f ca="1">IF(_xlfn.NUMBERVALUE(J472)&gt;0,'质量分析(总分) '!$D$208,"")</f>
        <v/>
      </c>
      <c r="K474" s="65" t="str">
        <f ca="1">IF(_xlfn.NUMBERVALUE(K472)&gt;0,'质量分析(总分) '!$D$194,"")</f>
        <v/>
      </c>
      <c r="L474" s="65" t="str">
        <f ca="1">IF(_xlfn.NUMBERVALUE(L472)&gt;0,'质量分析(总分) '!$D$222,"")</f>
        <v/>
      </c>
      <c r="M474" s="65">
        <f ca="1">IF(_xlfn.NUMBERVALUE(G472)&gt;0,'质量分析(总分) '!$D$23,'质量分析(总分) '!$D$28)</f>
        <v>535.869285714286</v>
      </c>
    </row>
    <row r="476" customHeight="1" spans="1:13">
      <c r="A476" s="58" t="s">
        <v>15</v>
      </c>
      <c r="B476" s="59" t="s">
        <v>1</v>
      </c>
      <c r="C476" s="59" t="s">
        <v>2</v>
      </c>
      <c r="D476" s="60" t="s">
        <v>3</v>
      </c>
      <c r="E476" s="60" t="s">
        <v>4</v>
      </c>
      <c r="F476" s="60" t="s">
        <v>5</v>
      </c>
      <c r="G476" s="60" t="s">
        <v>6</v>
      </c>
      <c r="H476" s="60" t="s">
        <v>7</v>
      </c>
      <c r="I476" s="60" t="s">
        <v>8</v>
      </c>
      <c r="J476" s="60" t="s">
        <v>9</v>
      </c>
      <c r="K476" s="60" t="s">
        <v>10</v>
      </c>
      <c r="L476" s="61" t="s">
        <v>11</v>
      </c>
      <c r="M476" s="61" t="s">
        <v>12</v>
      </c>
    </row>
    <row r="477" customHeight="1" spans="1:13">
      <c r="A477" s="62"/>
      <c r="B477" s="63">
        <f ca="1">INDIRECT("'按班级打印'!G"&amp;ROUNDDOWN((ROW()-1)/5,0)+2)</f>
        <v>3</v>
      </c>
      <c r="C477" s="63" t="str">
        <f ca="1">INDIRECT("'按班级打印'!A"&amp;ROUNDDOWN((ROW()-1)/5,0)+2)</f>
        <v>阮鋆阳</v>
      </c>
      <c r="D477" s="63">
        <f ca="1">INDIRECT("'按班级打印'!M"&amp;ROUNDDOWN((ROW()-1)/5,0)+2)</f>
        <v>106.5</v>
      </c>
      <c r="E477" s="63">
        <f ca="1">INDIRECT("'按班级打印'!o"&amp;ROUNDDOWN((ROW()-1)/5,0)+2)</f>
        <v>105.5</v>
      </c>
      <c r="F477" s="63">
        <f ca="1">INDIRECT("'按班级打印'!q"&amp;ROUNDDOWN((ROW()-1)/5,0)+2)</f>
        <v>111.5</v>
      </c>
      <c r="G477" s="63">
        <f ca="1">IF(INDIRECT("'按班级打印'!s"&amp;ROUNDDOWN((ROW()-1)/5,0)+2)&gt;0,INDIRECT("'按班级打印'!s"&amp;ROUNDDOWN((ROW()-1)/5,0)+2),"")</f>
        <v>91</v>
      </c>
      <c r="H477" s="63">
        <f ca="1">IF(INDIRECT("'按班级打印'!w"&amp;ROUNDDOWN((ROW()-1)/5,0)+2)&gt;0,INDIRECT("'按班级打印'!w"&amp;ROUNDDOWN((ROW()-1)/5,0)+2),"")</f>
        <v>71.5</v>
      </c>
      <c r="I477" s="63">
        <f ca="1">IF(INDIRECT("'按班级打印'!z"&amp;ROUNDDOWN((ROW()-1)/5,0)+2)&gt;0,INDIRECT("'按班级打印'!z"&amp;ROUNDDOWN((ROW()-1)/5,0)+2),"")</f>
        <v>74</v>
      </c>
      <c r="J477" s="63" t="str">
        <f ca="1">IF(INDIRECT("'按班级打印'!ac"&amp;ROUNDDOWN((ROW()-1)/5,0)+2)&gt;0,INDIRECT("'按班级打印'!ac"&amp;ROUNDDOWN((ROW()-1)/5,0)+2),"")</f>
        <v/>
      </c>
      <c r="K477" s="63" t="str">
        <f ca="1">IF(INDIRECT("'按班级打印'!u"&amp;ROUNDDOWN((ROW()-1)/5,0)+2)&gt;0,INDIRECT("'按班级打印'!u"&amp;ROUNDDOWN((ROW()-1)/5,0)+2),"")</f>
        <v/>
      </c>
      <c r="L477" s="63" t="str">
        <f ca="1">IF(INDIRECT("'按班级打印'!af"&amp;ROUNDDOWN((ROW()-1)/5,0)+2)&gt;0,INDIRECT("'按班级打印'!af"&amp;ROUNDDOWN((ROW()-1)/5,0)+2),"")</f>
        <v/>
      </c>
      <c r="M477" s="63">
        <f ca="1">INDIRECT("'按班级打印'!H"&amp;ROUNDDOWN((ROW()-1)/5,0)+2)</f>
        <v>560</v>
      </c>
    </row>
    <row r="478" customHeight="1" spans="1:13">
      <c r="A478" s="64"/>
      <c r="B478" s="64"/>
      <c r="C478" s="63" t="s">
        <v>13</v>
      </c>
      <c r="D478" s="63">
        <f ca="1">INDIRECT("'按班级打印'!M"&amp;ROUNDDOWN((ROW()-1)/5,0)+2)</f>
        <v>106.5</v>
      </c>
      <c r="E478" s="63">
        <f ca="1">INDIRECT("'按班级打印'!o"&amp;ROUNDDOWN((ROW()-1)/5,0)+2)</f>
        <v>105.5</v>
      </c>
      <c r="F478" s="63">
        <f ca="1">INDIRECT("'按班级打印'!q"&amp;ROUNDDOWN((ROW()-1)/5,0)+2)</f>
        <v>111.5</v>
      </c>
      <c r="G478" s="63">
        <f ca="1">IF(INDIRECT("'按班级打印'!s"&amp;ROUNDDOWN((ROW()-1)/5,0)+2)&gt;0,INDIRECT("'按班级打印'!s"&amp;ROUNDDOWN((ROW()-1)/5,0)+2),"")</f>
        <v>91</v>
      </c>
      <c r="H478" s="63">
        <f ca="1">IF(INDIRECT("'按班级打印'!x"&amp;ROUNDDOWN((ROW()-1)/5,0)+2)&gt;0,INDIRECT("'按班级打印'!x"&amp;ROUNDDOWN((ROW()-1)/5,0)+2),"")</f>
        <v>90</v>
      </c>
      <c r="I478" s="63">
        <f ca="1">IF(INDIRECT("'按班级打印'!aa"&amp;ROUNDDOWN((ROW()-1)/5,0)+2)&gt;0,INDIRECT("'按班级打印'!aa"&amp;ROUNDDOWN((ROW()-1)/5,0)+2),"")</f>
        <v>83</v>
      </c>
      <c r="J478" s="63" t="str">
        <f ca="1">IF(INDIRECT("'按班级打印'!ad"&amp;ROUNDDOWN((ROW()-1)/5,0)+2)&gt;0,INDIRECT("'按班级打印'!ad"&amp;ROUNDDOWN((ROW()-1)/5,0)+2),"")</f>
        <v/>
      </c>
      <c r="K478" s="63" t="str">
        <f ca="1">IF(INDIRECT("'按班级打印'!u"&amp;ROUNDDOWN((ROW()-1)/5,0)+2)&gt;0,INDIRECT("'按班级打印'!u"&amp;ROUNDDOWN((ROW()-1)/5,0)+2),"")</f>
        <v/>
      </c>
      <c r="L478" s="63" t="str">
        <f ca="1">IF(INDIRECT("'按班级打印'!ag"&amp;ROUNDDOWN((ROW()-1)/5,0)+2)&gt;0,INDIRECT("'按班级打印'!ag"&amp;ROUNDDOWN((ROW()-1)/5,0)+2),"")</f>
        <v/>
      </c>
      <c r="M478" s="63">
        <f ca="1">INDIRECT("'按班级打印'!I"&amp;ROUNDDOWN((ROW()-1)/5,0)+2)</f>
        <v>587.5</v>
      </c>
    </row>
    <row r="479" customHeight="1" spans="1:13">
      <c r="A479" s="63" t="str">
        <f ca="1">INDIRECT("'按班级打印'!E"&amp;ROUNDDOWN((ROW()-1)/5,0)+2)</f>
        <v>物理类</v>
      </c>
      <c r="B479" s="14"/>
      <c r="C479" s="63" t="s">
        <v>14</v>
      </c>
      <c r="D479" s="65">
        <f>'质量分析(总分) '!$D$55</f>
        <v>105.000612745098</v>
      </c>
      <c r="E479" s="65">
        <f>'质量分析(总分) '!$D$82</f>
        <v>91.5242034313726</v>
      </c>
      <c r="F479" s="65">
        <f>'质量分析(总分) '!$D$109</f>
        <v>108.863970588235</v>
      </c>
      <c r="G479" s="65">
        <f ca="1">IF(_xlfn.NUMBERVALUE(G477)&gt;0,'质量分析(总分) '!$D$133,"")</f>
        <v>62.6521428571429</v>
      </c>
      <c r="H479" s="65">
        <f ca="1">IF(_xlfn.NUMBERVALUE(H477)&gt;0,'质量分析(总分) '!$D$157,"")</f>
        <v>81.8686131386861</v>
      </c>
      <c r="I479" s="65">
        <f ca="1">IF(_xlfn.NUMBERVALUE(I477)&gt;0,'质量分析(总分) '!$D$180,"")</f>
        <v>83.3676470588235</v>
      </c>
      <c r="J479" s="65" t="str">
        <f ca="1">IF(_xlfn.NUMBERVALUE(J477)&gt;0,'质量分析(总分) '!$D$208,"")</f>
        <v/>
      </c>
      <c r="K479" s="65" t="str">
        <f ca="1">IF(_xlfn.NUMBERVALUE(K477)&gt;0,'质量分析(总分) '!$D$194,"")</f>
        <v/>
      </c>
      <c r="L479" s="65" t="str">
        <f ca="1">IF(_xlfn.NUMBERVALUE(L477)&gt;0,'质量分析(总分) '!$D$222,"")</f>
        <v/>
      </c>
      <c r="M479" s="65">
        <f ca="1">IF(_xlfn.NUMBERVALUE(G477)&gt;0,'质量分析(总分) '!$D$23,'质量分析(总分) '!$D$28)</f>
        <v>535.869285714286</v>
      </c>
    </row>
    <row r="481" customHeight="1" spans="1:13">
      <c r="A481" s="58" t="s">
        <v>15</v>
      </c>
      <c r="B481" s="59" t="s">
        <v>1</v>
      </c>
      <c r="C481" s="59" t="s">
        <v>2</v>
      </c>
      <c r="D481" s="60" t="s">
        <v>3</v>
      </c>
      <c r="E481" s="60" t="s">
        <v>4</v>
      </c>
      <c r="F481" s="60" t="s">
        <v>5</v>
      </c>
      <c r="G481" s="60" t="s">
        <v>6</v>
      </c>
      <c r="H481" s="60" t="s">
        <v>7</v>
      </c>
      <c r="I481" s="60" t="s">
        <v>8</v>
      </c>
      <c r="J481" s="60" t="s">
        <v>9</v>
      </c>
      <c r="K481" s="60" t="s">
        <v>10</v>
      </c>
      <c r="L481" s="61" t="s">
        <v>11</v>
      </c>
      <c r="M481" s="61" t="s">
        <v>12</v>
      </c>
    </row>
    <row r="482" customHeight="1" spans="1:13">
      <c r="A482" s="62"/>
      <c r="B482" s="63">
        <f ca="1">INDIRECT("'按班级打印'!G"&amp;ROUNDDOWN((ROW()-1)/5,0)+2)</f>
        <v>3</v>
      </c>
      <c r="C482" s="63" t="str">
        <f ca="1">INDIRECT("'按班级打印'!A"&amp;ROUNDDOWN((ROW()-1)/5,0)+2)</f>
        <v>吴承书</v>
      </c>
      <c r="D482" s="63">
        <f ca="1">INDIRECT("'按班级打印'!M"&amp;ROUNDDOWN((ROW()-1)/5,0)+2)</f>
        <v>95.5</v>
      </c>
      <c r="E482" s="63">
        <f ca="1">INDIRECT("'按班级打印'!o"&amp;ROUNDDOWN((ROW()-1)/5,0)+2)</f>
        <v>93.5</v>
      </c>
      <c r="F482" s="63">
        <f ca="1">INDIRECT("'按班级打印'!q"&amp;ROUNDDOWN((ROW()-1)/5,0)+2)</f>
        <v>116.5</v>
      </c>
      <c r="G482" s="63">
        <f ca="1">IF(INDIRECT("'按班级打印'!s"&amp;ROUNDDOWN((ROW()-1)/5,0)+2)&gt;0,INDIRECT("'按班级打印'!s"&amp;ROUNDDOWN((ROW()-1)/5,0)+2),"")</f>
        <v>68</v>
      </c>
      <c r="H482" s="63">
        <f ca="1">IF(INDIRECT("'按班级打印'!w"&amp;ROUNDDOWN((ROW()-1)/5,0)+2)&gt;0,INDIRECT("'按班级打印'!w"&amp;ROUNDDOWN((ROW()-1)/5,0)+2),"")</f>
        <v>61.5</v>
      </c>
      <c r="I482" s="63">
        <f ca="1">IF(INDIRECT("'按班级打印'!z"&amp;ROUNDDOWN((ROW()-1)/5,0)+2)&gt;0,INDIRECT("'按班级打印'!z"&amp;ROUNDDOWN((ROW()-1)/5,0)+2),"")</f>
        <v>80</v>
      </c>
      <c r="J482" s="63" t="str">
        <f ca="1">IF(INDIRECT("'按班级打印'!ac"&amp;ROUNDDOWN((ROW()-1)/5,0)+2)&gt;0,INDIRECT("'按班级打印'!ac"&amp;ROUNDDOWN((ROW()-1)/5,0)+2),"")</f>
        <v/>
      </c>
      <c r="K482" s="63" t="str">
        <f ca="1">IF(INDIRECT("'按班级打印'!u"&amp;ROUNDDOWN((ROW()-1)/5,0)+2)&gt;0,INDIRECT("'按班级打印'!u"&amp;ROUNDDOWN((ROW()-1)/5,0)+2),"")</f>
        <v/>
      </c>
      <c r="L482" s="63" t="str">
        <f ca="1">IF(INDIRECT("'按班级打印'!af"&amp;ROUNDDOWN((ROW()-1)/5,0)+2)&gt;0,INDIRECT("'按班级打印'!af"&amp;ROUNDDOWN((ROW()-1)/5,0)+2),"")</f>
        <v/>
      </c>
      <c r="M482" s="63">
        <f ca="1">INDIRECT("'按班级打印'!H"&amp;ROUNDDOWN((ROW()-1)/5,0)+2)</f>
        <v>515</v>
      </c>
    </row>
    <row r="483" customHeight="1" spans="1:13">
      <c r="A483" s="64"/>
      <c r="B483" s="64"/>
      <c r="C483" s="63" t="s">
        <v>13</v>
      </c>
      <c r="D483" s="63">
        <f ca="1">INDIRECT("'按班级打印'!M"&amp;ROUNDDOWN((ROW()-1)/5,0)+2)</f>
        <v>95.5</v>
      </c>
      <c r="E483" s="63">
        <f ca="1">INDIRECT("'按班级打印'!o"&amp;ROUNDDOWN((ROW()-1)/5,0)+2)</f>
        <v>93.5</v>
      </c>
      <c r="F483" s="63">
        <f ca="1">INDIRECT("'按班级打印'!q"&amp;ROUNDDOWN((ROW()-1)/5,0)+2)</f>
        <v>116.5</v>
      </c>
      <c r="G483" s="63">
        <f ca="1">IF(INDIRECT("'按班级打印'!s"&amp;ROUNDDOWN((ROW()-1)/5,0)+2)&gt;0,INDIRECT("'按班级打印'!s"&amp;ROUNDDOWN((ROW()-1)/5,0)+2),"")</f>
        <v>68</v>
      </c>
      <c r="H483" s="63">
        <f ca="1">IF(INDIRECT("'按班级打印'!x"&amp;ROUNDDOWN((ROW()-1)/5,0)+2)&gt;0,INDIRECT("'按班级打印'!x"&amp;ROUNDDOWN((ROW()-1)/5,0)+2),"")</f>
        <v>85</v>
      </c>
      <c r="I483" s="63">
        <f ca="1">IF(INDIRECT("'按班级打印'!aa"&amp;ROUNDDOWN((ROW()-1)/5,0)+2)&gt;0,INDIRECT("'按班级打印'!aa"&amp;ROUNDDOWN((ROW()-1)/5,0)+2),"")</f>
        <v>88</v>
      </c>
      <c r="J483" s="63" t="str">
        <f ca="1">IF(INDIRECT("'按班级打印'!ad"&amp;ROUNDDOWN((ROW()-1)/5,0)+2)&gt;0,INDIRECT("'按班级打印'!ad"&amp;ROUNDDOWN((ROW()-1)/5,0)+2),"")</f>
        <v/>
      </c>
      <c r="K483" s="63" t="str">
        <f ca="1">IF(INDIRECT("'按班级打印'!u"&amp;ROUNDDOWN((ROW()-1)/5,0)+2)&gt;0,INDIRECT("'按班级打印'!u"&amp;ROUNDDOWN((ROW()-1)/5,0)+2),"")</f>
        <v/>
      </c>
      <c r="L483" s="63" t="str">
        <f ca="1">IF(INDIRECT("'按班级打印'!ag"&amp;ROUNDDOWN((ROW()-1)/5,0)+2)&gt;0,INDIRECT("'按班级打印'!ag"&amp;ROUNDDOWN((ROW()-1)/5,0)+2),"")</f>
        <v/>
      </c>
      <c r="M483" s="63">
        <f ca="1">INDIRECT("'按班级打印'!I"&amp;ROUNDDOWN((ROW()-1)/5,0)+2)</f>
        <v>546.5</v>
      </c>
    </row>
    <row r="484" customHeight="1" spans="1:13">
      <c r="A484" s="63" t="str">
        <f ca="1">INDIRECT("'按班级打印'!E"&amp;ROUNDDOWN((ROW()-1)/5,0)+2)</f>
        <v>物理类</v>
      </c>
      <c r="B484" s="14"/>
      <c r="C484" s="63" t="s">
        <v>14</v>
      </c>
      <c r="D484" s="65">
        <f>'质量分析(总分) '!$D$55</f>
        <v>105.000612745098</v>
      </c>
      <c r="E484" s="65">
        <f>'质量分析(总分) '!$D$82</f>
        <v>91.5242034313726</v>
      </c>
      <c r="F484" s="65">
        <f>'质量分析(总分) '!$D$109</f>
        <v>108.863970588235</v>
      </c>
      <c r="G484" s="65">
        <f ca="1">IF(_xlfn.NUMBERVALUE(G482)&gt;0,'质量分析(总分) '!$D$133,"")</f>
        <v>62.6521428571429</v>
      </c>
      <c r="H484" s="65">
        <f ca="1">IF(_xlfn.NUMBERVALUE(H482)&gt;0,'质量分析(总分) '!$D$157,"")</f>
        <v>81.8686131386861</v>
      </c>
      <c r="I484" s="65">
        <f ca="1">IF(_xlfn.NUMBERVALUE(I482)&gt;0,'质量分析(总分) '!$D$180,"")</f>
        <v>83.3676470588235</v>
      </c>
      <c r="J484" s="65" t="str">
        <f ca="1">IF(_xlfn.NUMBERVALUE(J482)&gt;0,'质量分析(总分) '!$D$208,"")</f>
        <v/>
      </c>
      <c r="K484" s="65" t="str">
        <f ca="1">IF(_xlfn.NUMBERVALUE(K482)&gt;0,'质量分析(总分) '!$D$194,"")</f>
        <v/>
      </c>
      <c r="L484" s="65" t="str">
        <f ca="1">IF(_xlfn.NUMBERVALUE(L482)&gt;0,'质量分析(总分) '!$D$222,"")</f>
        <v/>
      </c>
      <c r="M484" s="65">
        <f ca="1">IF(_xlfn.NUMBERVALUE(G482)&gt;0,'质量分析(总分) '!$D$23,'质量分析(总分) '!$D$28)</f>
        <v>535.869285714286</v>
      </c>
    </row>
    <row r="486" customHeight="1" spans="1:13">
      <c r="A486" s="58" t="s">
        <v>15</v>
      </c>
      <c r="B486" s="59" t="s">
        <v>1</v>
      </c>
      <c r="C486" s="59" t="s">
        <v>2</v>
      </c>
      <c r="D486" s="60" t="s">
        <v>3</v>
      </c>
      <c r="E486" s="60" t="s">
        <v>4</v>
      </c>
      <c r="F486" s="60" t="s">
        <v>5</v>
      </c>
      <c r="G486" s="60" t="s">
        <v>6</v>
      </c>
      <c r="H486" s="60" t="s">
        <v>7</v>
      </c>
      <c r="I486" s="60" t="s">
        <v>8</v>
      </c>
      <c r="J486" s="60" t="s">
        <v>9</v>
      </c>
      <c r="K486" s="60" t="s">
        <v>10</v>
      </c>
      <c r="L486" s="61" t="s">
        <v>11</v>
      </c>
      <c r="M486" s="61" t="s">
        <v>12</v>
      </c>
    </row>
    <row r="487" customHeight="1" spans="1:13">
      <c r="A487" s="62"/>
      <c r="B487" s="63">
        <f ca="1">INDIRECT("'按班级打印'!G"&amp;ROUNDDOWN((ROW()-1)/5,0)+2)</f>
        <v>3</v>
      </c>
      <c r="C487" s="63" t="str">
        <f ca="1">INDIRECT("'按班级打印'!A"&amp;ROUNDDOWN((ROW()-1)/5,0)+2)</f>
        <v>陈铮</v>
      </c>
      <c r="D487" s="63">
        <f ca="1">INDIRECT("'按班级打印'!M"&amp;ROUNDDOWN((ROW()-1)/5,0)+2)</f>
        <v>114</v>
      </c>
      <c r="E487" s="63">
        <f ca="1">INDIRECT("'按班级打印'!o"&amp;ROUNDDOWN((ROW()-1)/5,0)+2)</f>
        <v>95.5</v>
      </c>
      <c r="F487" s="63">
        <f ca="1">INDIRECT("'按班级打印'!q"&amp;ROUNDDOWN((ROW()-1)/5,0)+2)</f>
        <v>122.5</v>
      </c>
      <c r="G487" s="63">
        <f ca="1">IF(INDIRECT("'按班级打印'!s"&amp;ROUNDDOWN((ROW()-1)/5,0)+2)&gt;0,INDIRECT("'按班级打印'!s"&amp;ROUNDDOWN((ROW()-1)/5,0)+2),"")</f>
        <v>62</v>
      </c>
      <c r="H487" s="63">
        <f ca="1">IF(INDIRECT("'按班级打印'!w"&amp;ROUNDDOWN((ROW()-1)/5,0)+2)&gt;0,INDIRECT("'按班级打印'!w"&amp;ROUNDDOWN((ROW()-1)/5,0)+2),"")</f>
        <v>64</v>
      </c>
      <c r="I487" s="63">
        <f ca="1">IF(INDIRECT("'按班级打印'!z"&amp;ROUNDDOWN((ROW()-1)/5,0)+2)&gt;0,INDIRECT("'按班级打印'!z"&amp;ROUNDDOWN((ROW()-1)/5,0)+2),"")</f>
        <v>75.5</v>
      </c>
      <c r="J487" s="63" t="str">
        <f ca="1">IF(INDIRECT("'按班级打印'!ac"&amp;ROUNDDOWN((ROW()-1)/5,0)+2)&gt;0,INDIRECT("'按班级打印'!ac"&amp;ROUNDDOWN((ROW()-1)/5,0)+2),"")</f>
        <v/>
      </c>
      <c r="K487" s="63" t="str">
        <f ca="1">IF(INDIRECT("'按班级打印'!u"&amp;ROUNDDOWN((ROW()-1)/5,0)+2)&gt;0,INDIRECT("'按班级打印'!u"&amp;ROUNDDOWN((ROW()-1)/5,0)+2),"")</f>
        <v/>
      </c>
      <c r="L487" s="63" t="str">
        <f ca="1">IF(INDIRECT("'按班级打印'!af"&amp;ROUNDDOWN((ROW()-1)/5,0)+2)&gt;0,INDIRECT("'按班级打印'!af"&amp;ROUNDDOWN((ROW()-1)/5,0)+2),"")</f>
        <v/>
      </c>
      <c r="M487" s="63">
        <f ca="1">INDIRECT("'按班级打印'!H"&amp;ROUNDDOWN((ROW()-1)/5,0)+2)</f>
        <v>533.5</v>
      </c>
    </row>
    <row r="488" customHeight="1" spans="1:13">
      <c r="A488" s="64"/>
      <c r="B488" s="64"/>
      <c r="C488" s="63" t="s">
        <v>13</v>
      </c>
      <c r="D488" s="63">
        <f ca="1">INDIRECT("'按班级打印'!M"&amp;ROUNDDOWN((ROW()-1)/5,0)+2)</f>
        <v>114</v>
      </c>
      <c r="E488" s="63">
        <f ca="1">INDIRECT("'按班级打印'!o"&amp;ROUNDDOWN((ROW()-1)/5,0)+2)</f>
        <v>95.5</v>
      </c>
      <c r="F488" s="63">
        <f ca="1">INDIRECT("'按班级打印'!q"&amp;ROUNDDOWN((ROW()-1)/5,0)+2)</f>
        <v>122.5</v>
      </c>
      <c r="G488" s="63">
        <f ca="1">IF(INDIRECT("'按班级打印'!s"&amp;ROUNDDOWN((ROW()-1)/5,0)+2)&gt;0,INDIRECT("'按班级打印'!s"&amp;ROUNDDOWN((ROW()-1)/5,0)+2),"")</f>
        <v>62</v>
      </c>
      <c r="H488" s="63">
        <f ca="1">IF(INDIRECT("'按班级打印'!x"&amp;ROUNDDOWN((ROW()-1)/5,0)+2)&gt;0,INDIRECT("'按班级打印'!x"&amp;ROUNDDOWN((ROW()-1)/5,0)+2),"")</f>
        <v>87</v>
      </c>
      <c r="I488" s="63">
        <f ca="1">IF(INDIRECT("'按班级打印'!aa"&amp;ROUNDDOWN((ROW()-1)/5,0)+2)&gt;0,INDIRECT("'按班级打印'!aa"&amp;ROUNDDOWN((ROW()-1)/5,0)+2),"")</f>
        <v>84</v>
      </c>
      <c r="J488" s="63" t="str">
        <f ca="1">IF(INDIRECT("'按班级打印'!ad"&amp;ROUNDDOWN((ROW()-1)/5,0)+2)&gt;0,INDIRECT("'按班级打印'!ad"&amp;ROUNDDOWN((ROW()-1)/5,0)+2),"")</f>
        <v/>
      </c>
      <c r="K488" s="63" t="str">
        <f ca="1">IF(INDIRECT("'按班级打印'!u"&amp;ROUNDDOWN((ROW()-1)/5,0)+2)&gt;0,INDIRECT("'按班级打印'!u"&amp;ROUNDDOWN((ROW()-1)/5,0)+2),"")</f>
        <v/>
      </c>
      <c r="L488" s="63" t="str">
        <f ca="1">IF(INDIRECT("'按班级打印'!ag"&amp;ROUNDDOWN((ROW()-1)/5,0)+2)&gt;0,INDIRECT("'按班级打印'!ag"&amp;ROUNDDOWN((ROW()-1)/5,0)+2),"")</f>
        <v/>
      </c>
      <c r="M488" s="63">
        <f ca="1">INDIRECT("'按班级打印'!I"&amp;ROUNDDOWN((ROW()-1)/5,0)+2)</f>
        <v>565</v>
      </c>
    </row>
    <row r="489" customHeight="1" spans="1:13">
      <c r="A489" s="63" t="str">
        <f ca="1">INDIRECT("'按班级打印'!E"&amp;ROUNDDOWN((ROW()-1)/5,0)+2)</f>
        <v>物理类</v>
      </c>
      <c r="B489" s="14"/>
      <c r="C489" s="63" t="s">
        <v>14</v>
      </c>
      <c r="D489" s="65">
        <f>'质量分析(总分) '!$D$55</f>
        <v>105.000612745098</v>
      </c>
      <c r="E489" s="65">
        <f>'质量分析(总分) '!$D$82</f>
        <v>91.5242034313726</v>
      </c>
      <c r="F489" s="65">
        <f>'质量分析(总分) '!$D$109</f>
        <v>108.863970588235</v>
      </c>
      <c r="G489" s="65">
        <f ca="1">IF(_xlfn.NUMBERVALUE(G487)&gt;0,'质量分析(总分) '!$D$133,"")</f>
        <v>62.6521428571429</v>
      </c>
      <c r="H489" s="65">
        <f ca="1">IF(_xlfn.NUMBERVALUE(H487)&gt;0,'质量分析(总分) '!$D$157,"")</f>
        <v>81.8686131386861</v>
      </c>
      <c r="I489" s="65">
        <f ca="1">IF(_xlfn.NUMBERVALUE(I487)&gt;0,'质量分析(总分) '!$D$180,"")</f>
        <v>83.3676470588235</v>
      </c>
      <c r="J489" s="65" t="str">
        <f ca="1">IF(_xlfn.NUMBERVALUE(J487)&gt;0,'质量分析(总分) '!$D$208,"")</f>
        <v/>
      </c>
      <c r="K489" s="65" t="str">
        <f ca="1">IF(_xlfn.NUMBERVALUE(K487)&gt;0,'质量分析(总分) '!$D$194,"")</f>
        <v/>
      </c>
      <c r="L489" s="65" t="str">
        <f ca="1">IF(_xlfn.NUMBERVALUE(L487)&gt;0,'质量分析(总分) '!$D$222,"")</f>
        <v/>
      </c>
      <c r="M489" s="65">
        <f ca="1">IF(_xlfn.NUMBERVALUE(G487)&gt;0,'质量分析(总分) '!$D$23,'质量分析(总分) '!$D$28)</f>
        <v>535.869285714286</v>
      </c>
    </row>
    <row r="491" customHeight="1" spans="1:13">
      <c r="A491" s="58" t="s">
        <v>15</v>
      </c>
      <c r="B491" s="59" t="s">
        <v>1</v>
      </c>
      <c r="C491" s="59" t="s">
        <v>2</v>
      </c>
      <c r="D491" s="60" t="s">
        <v>3</v>
      </c>
      <c r="E491" s="60" t="s">
        <v>4</v>
      </c>
      <c r="F491" s="60" t="s">
        <v>5</v>
      </c>
      <c r="G491" s="60" t="s">
        <v>6</v>
      </c>
      <c r="H491" s="60" t="s">
        <v>7</v>
      </c>
      <c r="I491" s="60" t="s">
        <v>8</v>
      </c>
      <c r="J491" s="60" t="s">
        <v>9</v>
      </c>
      <c r="K491" s="60" t="s">
        <v>10</v>
      </c>
      <c r="L491" s="61" t="s">
        <v>11</v>
      </c>
      <c r="M491" s="61" t="s">
        <v>12</v>
      </c>
    </row>
    <row r="492" customHeight="1" spans="1:13">
      <c r="A492" s="62"/>
      <c r="B492" s="63">
        <f ca="1">INDIRECT("'按班级打印'!G"&amp;ROUNDDOWN((ROW()-1)/5,0)+2)</f>
        <v>3</v>
      </c>
      <c r="C492" s="63" t="str">
        <f ca="1">INDIRECT("'按班级打印'!A"&amp;ROUNDDOWN((ROW()-1)/5,0)+2)</f>
        <v>韩东霖</v>
      </c>
      <c r="D492" s="63">
        <f ca="1">INDIRECT("'按班级打印'!M"&amp;ROUNDDOWN((ROW()-1)/5,0)+2)</f>
        <v>104.5</v>
      </c>
      <c r="E492" s="63">
        <f ca="1">INDIRECT("'按班级打印'!o"&amp;ROUNDDOWN((ROW()-1)/5,0)+2)</f>
        <v>106</v>
      </c>
      <c r="F492" s="63">
        <f ca="1">INDIRECT("'按班级打印'!q"&amp;ROUNDDOWN((ROW()-1)/5,0)+2)</f>
        <v>110</v>
      </c>
      <c r="G492" s="63">
        <f ca="1">IF(INDIRECT("'按班级打印'!s"&amp;ROUNDDOWN((ROW()-1)/5,0)+2)&gt;0,INDIRECT("'按班级打印'!s"&amp;ROUNDDOWN((ROW()-1)/5,0)+2),"")</f>
        <v>77.5</v>
      </c>
      <c r="H492" s="63">
        <f ca="1">IF(INDIRECT("'按班级打印'!w"&amp;ROUNDDOWN((ROW()-1)/5,0)+2)&gt;0,INDIRECT("'按班级打印'!w"&amp;ROUNDDOWN((ROW()-1)/5,0)+2),"")</f>
        <v>62.5</v>
      </c>
      <c r="I492" s="63">
        <f ca="1">IF(INDIRECT("'按班级打印'!z"&amp;ROUNDDOWN((ROW()-1)/5,0)+2)&gt;0,INDIRECT("'按班级打印'!z"&amp;ROUNDDOWN((ROW()-1)/5,0)+2),"")</f>
        <v>70.5</v>
      </c>
      <c r="J492" s="63" t="str">
        <f ca="1">IF(INDIRECT("'按班级打印'!ac"&amp;ROUNDDOWN((ROW()-1)/5,0)+2)&gt;0,INDIRECT("'按班级打印'!ac"&amp;ROUNDDOWN((ROW()-1)/5,0)+2),"")</f>
        <v/>
      </c>
      <c r="K492" s="63" t="str">
        <f ca="1">IF(INDIRECT("'按班级打印'!u"&amp;ROUNDDOWN((ROW()-1)/5,0)+2)&gt;0,INDIRECT("'按班级打印'!u"&amp;ROUNDDOWN((ROW()-1)/5,0)+2),"")</f>
        <v/>
      </c>
      <c r="L492" s="63" t="str">
        <f ca="1">IF(INDIRECT("'按班级打印'!af"&amp;ROUNDDOWN((ROW()-1)/5,0)+2)&gt;0,INDIRECT("'按班级打印'!af"&amp;ROUNDDOWN((ROW()-1)/5,0)+2),"")</f>
        <v/>
      </c>
      <c r="M492" s="63">
        <f ca="1">INDIRECT("'按班级打印'!H"&amp;ROUNDDOWN((ROW()-1)/5,0)+2)</f>
        <v>531</v>
      </c>
    </row>
    <row r="493" customHeight="1" spans="1:13">
      <c r="A493" s="64"/>
      <c r="B493" s="64"/>
      <c r="C493" s="63" t="s">
        <v>13</v>
      </c>
      <c r="D493" s="63">
        <f ca="1">INDIRECT("'按班级打印'!M"&amp;ROUNDDOWN((ROW()-1)/5,0)+2)</f>
        <v>104.5</v>
      </c>
      <c r="E493" s="63">
        <f ca="1">INDIRECT("'按班级打印'!o"&amp;ROUNDDOWN((ROW()-1)/5,0)+2)</f>
        <v>106</v>
      </c>
      <c r="F493" s="63">
        <f ca="1">INDIRECT("'按班级打印'!q"&amp;ROUNDDOWN((ROW()-1)/5,0)+2)</f>
        <v>110</v>
      </c>
      <c r="G493" s="63">
        <f ca="1">IF(INDIRECT("'按班级打印'!s"&amp;ROUNDDOWN((ROW()-1)/5,0)+2)&gt;0,INDIRECT("'按班级打印'!s"&amp;ROUNDDOWN((ROW()-1)/5,0)+2),"")</f>
        <v>77.5</v>
      </c>
      <c r="H493" s="63">
        <f ca="1">IF(INDIRECT("'按班级打印'!x"&amp;ROUNDDOWN((ROW()-1)/5,0)+2)&gt;0,INDIRECT("'按班级打印'!x"&amp;ROUNDDOWN((ROW()-1)/5,0)+2),"")</f>
        <v>86</v>
      </c>
      <c r="I493" s="63">
        <f ca="1">IF(INDIRECT("'按班级打印'!aa"&amp;ROUNDDOWN((ROW()-1)/5,0)+2)&gt;0,INDIRECT("'按班级打印'!aa"&amp;ROUNDDOWN((ROW()-1)/5,0)+2),"")</f>
        <v>80</v>
      </c>
      <c r="J493" s="63" t="str">
        <f ca="1">IF(INDIRECT("'按班级打印'!ad"&amp;ROUNDDOWN((ROW()-1)/5,0)+2)&gt;0,INDIRECT("'按班级打印'!ad"&amp;ROUNDDOWN((ROW()-1)/5,0)+2),"")</f>
        <v/>
      </c>
      <c r="K493" s="63" t="str">
        <f ca="1">IF(INDIRECT("'按班级打印'!u"&amp;ROUNDDOWN((ROW()-1)/5,0)+2)&gt;0,INDIRECT("'按班级打印'!u"&amp;ROUNDDOWN((ROW()-1)/5,0)+2),"")</f>
        <v/>
      </c>
      <c r="L493" s="63" t="str">
        <f ca="1">IF(INDIRECT("'按班级打印'!ag"&amp;ROUNDDOWN((ROW()-1)/5,0)+2)&gt;0,INDIRECT("'按班级打印'!ag"&amp;ROUNDDOWN((ROW()-1)/5,0)+2),"")</f>
        <v/>
      </c>
      <c r="M493" s="63">
        <f ca="1">INDIRECT("'按班级打印'!I"&amp;ROUNDDOWN((ROW()-1)/5,0)+2)</f>
        <v>564</v>
      </c>
    </row>
    <row r="494" customHeight="1" spans="1:13">
      <c r="A494" s="63" t="str">
        <f ca="1">INDIRECT("'按班级打印'!E"&amp;ROUNDDOWN((ROW()-1)/5,0)+2)</f>
        <v>物理类</v>
      </c>
      <c r="B494" s="14"/>
      <c r="C494" s="63" t="s">
        <v>14</v>
      </c>
      <c r="D494" s="65">
        <f>'质量分析(总分) '!$D$55</f>
        <v>105.000612745098</v>
      </c>
      <c r="E494" s="65">
        <f>'质量分析(总分) '!$D$82</f>
        <v>91.5242034313726</v>
      </c>
      <c r="F494" s="65">
        <f>'质量分析(总分) '!$D$109</f>
        <v>108.863970588235</v>
      </c>
      <c r="G494" s="65">
        <f ca="1">IF(_xlfn.NUMBERVALUE(G492)&gt;0,'质量分析(总分) '!$D$133,"")</f>
        <v>62.6521428571429</v>
      </c>
      <c r="H494" s="65">
        <f ca="1">IF(_xlfn.NUMBERVALUE(H492)&gt;0,'质量分析(总分) '!$D$157,"")</f>
        <v>81.8686131386861</v>
      </c>
      <c r="I494" s="65">
        <f ca="1">IF(_xlfn.NUMBERVALUE(I492)&gt;0,'质量分析(总分) '!$D$180,"")</f>
        <v>83.3676470588235</v>
      </c>
      <c r="J494" s="65" t="str">
        <f ca="1">IF(_xlfn.NUMBERVALUE(J492)&gt;0,'质量分析(总分) '!$D$208,"")</f>
        <v/>
      </c>
      <c r="K494" s="65" t="str">
        <f ca="1">IF(_xlfn.NUMBERVALUE(K492)&gt;0,'质量分析(总分) '!$D$194,"")</f>
        <v/>
      </c>
      <c r="L494" s="65" t="str">
        <f ca="1">IF(_xlfn.NUMBERVALUE(L492)&gt;0,'质量分析(总分) '!$D$222,"")</f>
        <v/>
      </c>
      <c r="M494" s="65">
        <f ca="1">IF(_xlfn.NUMBERVALUE(G492)&gt;0,'质量分析(总分) '!$D$23,'质量分析(总分) '!$D$28)</f>
        <v>535.869285714286</v>
      </c>
    </row>
    <row r="496" customHeight="1" spans="1:13">
      <c r="A496" s="58" t="s">
        <v>15</v>
      </c>
      <c r="B496" s="59" t="s">
        <v>1</v>
      </c>
      <c r="C496" s="59" t="s">
        <v>2</v>
      </c>
      <c r="D496" s="60" t="s">
        <v>3</v>
      </c>
      <c r="E496" s="60" t="s">
        <v>4</v>
      </c>
      <c r="F496" s="60" t="s">
        <v>5</v>
      </c>
      <c r="G496" s="60" t="s">
        <v>6</v>
      </c>
      <c r="H496" s="60" t="s">
        <v>7</v>
      </c>
      <c r="I496" s="60" t="s">
        <v>8</v>
      </c>
      <c r="J496" s="60" t="s">
        <v>9</v>
      </c>
      <c r="K496" s="60" t="s">
        <v>10</v>
      </c>
      <c r="L496" s="61" t="s">
        <v>11</v>
      </c>
      <c r="M496" s="61" t="s">
        <v>12</v>
      </c>
    </row>
    <row r="497" customHeight="1" spans="1:13">
      <c r="A497" s="62"/>
      <c r="B497" s="63">
        <f ca="1">INDIRECT("'按班级打印'!G"&amp;ROUNDDOWN((ROW()-1)/5,0)+2)</f>
        <v>3</v>
      </c>
      <c r="C497" s="63" t="str">
        <f ca="1">INDIRECT("'按班级打印'!A"&amp;ROUNDDOWN((ROW()-1)/5,0)+2)</f>
        <v>邱琳琅</v>
      </c>
      <c r="D497" s="63">
        <f ca="1">INDIRECT("'按班级打印'!M"&amp;ROUNDDOWN((ROW()-1)/5,0)+2)</f>
        <v>95.5</v>
      </c>
      <c r="E497" s="63">
        <f ca="1">INDIRECT("'按班级打印'!o"&amp;ROUNDDOWN((ROW()-1)/5,0)+2)</f>
        <v>98</v>
      </c>
      <c r="F497" s="63">
        <f ca="1">INDIRECT("'按班级打印'!q"&amp;ROUNDDOWN((ROW()-1)/5,0)+2)</f>
        <v>96.5</v>
      </c>
      <c r="G497" s="63">
        <f ca="1">IF(INDIRECT("'按班级打印'!s"&amp;ROUNDDOWN((ROW()-1)/5,0)+2)&gt;0,INDIRECT("'按班级打印'!s"&amp;ROUNDDOWN((ROW()-1)/5,0)+2),"")</f>
        <v>56</v>
      </c>
      <c r="H497" s="63">
        <f ca="1">IF(INDIRECT("'按班级打印'!w"&amp;ROUNDDOWN((ROW()-1)/5,0)+2)&gt;0,INDIRECT("'按班级打印'!w"&amp;ROUNDDOWN((ROW()-1)/5,0)+2),"")</f>
        <v>57.5</v>
      </c>
      <c r="I497" s="63">
        <f ca="1">IF(INDIRECT("'按班级打印'!z"&amp;ROUNDDOWN((ROW()-1)/5,0)+2)&gt;0,INDIRECT("'按班级打印'!z"&amp;ROUNDDOWN((ROW()-1)/5,0)+2),"")</f>
        <v>69.5</v>
      </c>
      <c r="J497" s="63" t="str">
        <f ca="1">IF(INDIRECT("'按班级打印'!ac"&amp;ROUNDDOWN((ROW()-1)/5,0)+2)&gt;0,INDIRECT("'按班级打印'!ac"&amp;ROUNDDOWN((ROW()-1)/5,0)+2),"")</f>
        <v/>
      </c>
      <c r="K497" s="63" t="str">
        <f ca="1">IF(INDIRECT("'按班级打印'!u"&amp;ROUNDDOWN((ROW()-1)/5,0)+2)&gt;0,INDIRECT("'按班级打印'!u"&amp;ROUNDDOWN((ROW()-1)/5,0)+2),"")</f>
        <v/>
      </c>
      <c r="L497" s="63" t="str">
        <f ca="1">IF(INDIRECT("'按班级打印'!af"&amp;ROUNDDOWN((ROW()-1)/5,0)+2)&gt;0,INDIRECT("'按班级打印'!af"&amp;ROUNDDOWN((ROW()-1)/5,0)+2),"")</f>
        <v/>
      </c>
      <c r="M497" s="63">
        <f ca="1">INDIRECT("'按班级打印'!H"&amp;ROUNDDOWN((ROW()-1)/5,0)+2)</f>
        <v>473</v>
      </c>
    </row>
    <row r="498" customHeight="1" spans="1:13">
      <c r="A498" s="64"/>
      <c r="B498" s="64"/>
      <c r="C498" s="63" t="s">
        <v>13</v>
      </c>
      <c r="D498" s="63">
        <f ca="1">INDIRECT("'按班级打印'!M"&amp;ROUNDDOWN((ROW()-1)/5,0)+2)</f>
        <v>95.5</v>
      </c>
      <c r="E498" s="63">
        <f ca="1">INDIRECT("'按班级打印'!o"&amp;ROUNDDOWN((ROW()-1)/5,0)+2)</f>
        <v>98</v>
      </c>
      <c r="F498" s="63">
        <f ca="1">INDIRECT("'按班级打印'!q"&amp;ROUNDDOWN((ROW()-1)/5,0)+2)</f>
        <v>96.5</v>
      </c>
      <c r="G498" s="63">
        <f ca="1">IF(INDIRECT("'按班级打印'!s"&amp;ROUNDDOWN((ROW()-1)/5,0)+2)&gt;0,INDIRECT("'按班级打印'!s"&amp;ROUNDDOWN((ROW()-1)/5,0)+2),"")</f>
        <v>56</v>
      </c>
      <c r="H498" s="63">
        <f ca="1">IF(INDIRECT("'按班级打印'!x"&amp;ROUNDDOWN((ROW()-1)/5,0)+2)&gt;0,INDIRECT("'按班级打印'!x"&amp;ROUNDDOWN((ROW()-1)/5,0)+2),"")</f>
        <v>82</v>
      </c>
      <c r="I498" s="63">
        <f ca="1">IF(INDIRECT("'按班级打印'!aa"&amp;ROUNDDOWN((ROW()-1)/5,0)+2)&gt;0,INDIRECT("'按班级打印'!aa"&amp;ROUNDDOWN((ROW()-1)/5,0)+2),"")</f>
        <v>79</v>
      </c>
      <c r="J498" s="63" t="str">
        <f ca="1">IF(INDIRECT("'按班级打印'!ad"&amp;ROUNDDOWN((ROW()-1)/5,0)+2)&gt;0,INDIRECT("'按班级打印'!ad"&amp;ROUNDDOWN((ROW()-1)/5,0)+2),"")</f>
        <v/>
      </c>
      <c r="K498" s="63" t="str">
        <f ca="1">IF(INDIRECT("'按班级打印'!u"&amp;ROUNDDOWN((ROW()-1)/5,0)+2)&gt;0,INDIRECT("'按班级打印'!u"&amp;ROUNDDOWN((ROW()-1)/5,0)+2),"")</f>
        <v/>
      </c>
      <c r="L498" s="63" t="str">
        <f ca="1">IF(INDIRECT("'按班级打印'!ag"&amp;ROUNDDOWN((ROW()-1)/5,0)+2)&gt;0,INDIRECT("'按班级打印'!ag"&amp;ROUNDDOWN((ROW()-1)/5,0)+2),"")</f>
        <v/>
      </c>
      <c r="M498" s="63">
        <f ca="1">INDIRECT("'按班级打印'!I"&amp;ROUNDDOWN((ROW()-1)/5,0)+2)</f>
        <v>507</v>
      </c>
    </row>
    <row r="499" customHeight="1" spans="1:13">
      <c r="A499" s="63" t="str">
        <f ca="1">INDIRECT("'按班级打印'!E"&amp;ROUNDDOWN((ROW()-1)/5,0)+2)</f>
        <v>物理类</v>
      </c>
      <c r="B499" s="14"/>
      <c r="C499" s="63" t="s">
        <v>14</v>
      </c>
      <c r="D499" s="65">
        <f>'质量分析(总分) '!$D$55</f>
        <v>105.000612745098</v>
      </c>
      <c r="E499" s="65">
        <f>'质量分析(总分) '!$D$82</f>
        <v>91.5242034313726</v>
      </c>
      <c r="F499" s="65">
        <f>'质量分析(总分) '!$D$109</f>
        <v>108.863970588235</v>
      </c>
      <c r="G499" s="65">
        <f ca="1">IF(_xlfn.NUMBERVALUE(G497)&gt;0,'质量分析(总分) '!$D$133,"")</f>
        <v>62.6521428571429</v>
      </c>
      <c r="H499" s="65">
        <f ca="1">IF(_xlfn.NUMBERVALUE(H497)&gt;0,'质量分析(总分) '!$D$157,"")</f>
        <v>81.8686131386861</v>
      </c>
      <c r="I499" s="65">
        <f ca="1">IF(_xlfn.NUMBERVALUE(I497)&gt;0,'质量分析(总分) '!$D$180,"")</f>
        <v>83.3676470588235</v>
      </c>
      <c r="J499" s="65" t="str">
        <f ca="1">IF(_xlfn.NUMBERVALUE(J497)&gt;0,'质量分析(总分) '!$D$208,"")</f>
        <v/>
      </c>
      <c r="K499" s="65" t="str">
        <f ca="1">IF(_xlfn.NUMBERVALUE(K497)&gt;0,'质量分析(总分) '!$D$194,"")</f>
        <v/>
      </c>
      <c r="L499" s="65" t="str">
        <f ca="1">IF(_xlfn.NUMBERVALUE(L497)&gt;0,'质量分析(总分) '!$D$222,"")</f>
        <v/>
      </c>
      <c r="M499" s="65">
        <f ca="1">IF(_xlfn.NUMBERVALUE(G497)&gt;0,'质量分析(总分) '!$D$23,'质量分析(总分) '!$D$28)</f>
        <v>535.869285714286</v>
      </c>
    </row>
    <row r="501" customHeight="1" spans="1:13">
      <c r="A501" s="58" t="s">
        <v>15</v>
      </c>
      <c r="B501" s="59" t="s">
        <v>1</v>
      </c>
      <c r="C501" s="59" t="s">
        <v>2</v>
      </c>
      <c r="D501" s="60" t="s">
        <v>3</v>
      </c>
      <c r="E501" s="60" t="s">
        <v>4</v>
      </c>
      <c r="F501" s="60" t="s">
        <v>5</v>
      </c>
      <c r="G501" s="60" t="s">
        <v>6</v>
      </c>
      <c r="H501" s="60" t="s">
        <v>7</v>
      </c>
      <c r="I501" s="60" t="s">
        <v>8</v>
      </c>
      <c r="J501" s="60" t="s">
        <v>9</v>
      </c>
      <c r="K501" s="60" t="s">
        <v>10</v>
      </c>
      <c r="L501" s="61" t="s">
        <v>11</v>
      </c>
      <c r="M501" s="61" t="s">
        <v>12</v>
      </c>
    </row>
    <row r="502" customHeight="1" spans="1:13">
      <c r="A502" s="62"/>
      <c r="B502" s="63">
        <f ca="1">INDIRECT("'按班级打印'!G"&amp;ROUNDDOWN((ROW()-1)/5,0)+2)</f>
        <v>3</v>
      </c>
      <c r="C502" s="63" t="str">
        <f ca="1">INDIRECT("'按班级打印'!A"&amp;ROUNDDOWN((ROW()-1)/5,0)+2)</f>
        <v>叶金凤</v>
      </c>
      <c r="D502" s="63">
        <f ca="1">INDIRECT("'按班级打印'!M"&amp;ROUNDDOWN((ROW()-1)/5,0)+2)</f>
        <v>100.5</v>
      </c>
      <c r="E502" s="63">
        <f ca="1">INDIRECT("'按班级打印'!o"&amp;ROUNDDOWN((ROW()-1)/5,0)+2)</f>
        <v>94.5</v>
      </c>
      <c r="F502" s="63">
        <f ca="1">INDIRECT("'按班级打印'!q"&amp;ROUNDDOWN((ROW()-1)/5,0)+2)</f>
        <v>100.5</v>
      </c>
      <c r="G502" s="63">
        <f ca="1">IF(INDIRECT("'按班级打印'!s"&amp;ROUNDDOWN((ROW()-1)/5,0)+2)&gt;0,INDIRECT("'按班级打印'!s"&amp;ROUNDDOWN((ROW()-1)/5,0)+2),"")</f>
        <v>47</v>
      </c>
      <c r="H502" s="63">
        <f ca="1">IF(INDIRECT("'按班级打印'!w"&amp;ROUNDDOWN((ROW()-1)/5,0)+2)&gt;0,INDIRECT("'按班级打印'!w"&amp;ROUNDDOWN((ROW()-1)/5,0)+2),"")</f>
        <v>43.5</v>
      </c>
      <c r="I502" s="63">
        <f ca="1">IF(INDIRECT("'按班级打印'!z"&amp;ROUNDDOWN((ROW()-1)/5,0)+2)&gt;0,INDIRECT("'按班级打印'!z"&amp;ROUNDDOWN((ROW()-1)/5,0)+2),"")</f>
        <v>70.5</v>
      </c>
      <c r="J502" s="63" t="str">
        <f ca="1">IF(INDIRECT("'按班级打印'!ac"&amp;ROUNDDOWN((ROW()-1)/5,0)+2)&gt;0,INDIRECT("'按班级打印'!ac"&amp;ROUNDDOWN((ROW()-1)/5,0)+2),"")</f>
        <v/>
      </c>
      <c r="K502" s="63" t="str">
        <f ca="1">IF(INDIRECT("'按班级打印'!u"&amp;ROUNDDOWN((ROW()-1)/5,0)+2)&gt;0,INDIRECT("'按班级打印'!u"&amp;ROUNDDOWN((ROW()-1)/5,0)+2),"")</f>
        <v/>
      </c>
      <c r="L502" s="63" t="str">
        <f ca="1">IF(INDIRECT("'按班级打印'!af"&amp;ROUNDDOWN((ROW()-1)/5,0)+2)&gt;0,INDIRECT("'按班级打印'!af"&amp;ROUNDDOWN((ROW()-1)/5,0)+2),"")</f>
        <v/>
      </c>
      <c r="M502" s="63">
        <f ca="1">INDIRECT("'按班级打印'!H"&amp;ROUNDDOWN((ROW()-1)/5,0)+2)</f>
        <v>456.5</v>
      </c>
    </row>
    <row r="503" customHeight="1" spans="1:13">
      <c r="A503" s="64"/>
      <c r="B503" s="64"/>
      <c r="C503" s="63" t="s">
        <v>13</v>
      </c>
      <c r="D503" s="63">
        <f ca="1">INDIRECT("'按班级打印'!M"&amp;ROUNDDOWN((ROW()-1)/5,0)+2)</f>
        <v>100.5</v>
      </c>
      <c r="E503" s="63">
        <f ca="1">INDIRECT("'按班级打印'!o"&amp;ROUNDDOWN((ROW()-1)/5,0)+2)</f>
        <v>94.5</v>
      </c>
      <c r="F503" s="63">
        <f ca="1">INDIRECT("'按班级打印'!q"&amp;ROUNDDOWN((ROW()-1)/5,0)+2)</f>
        <v>100.5</v>
      </c>
      <c r="G503" s="63">
        <f ca="1">IF(INDIRECT("'按班级打印'!s"&amp;ROUNDDOWN((ROW()-1)/5,0)+2)&gt;0,INDIRECT("'按班级打印'!s"&amp;ROUNDDOWN((ROW()-1)/5,0)+2),"")</f>
        <v>47</v>
      </c>
      <c r="H503" s="63">
        <f ca="1">IF(INDIRECT("'按班级打印'!x"&amp;ROUNDDOWN((ROW()-1)/5,0)+2)&gt;0,INDIRECT("'按班级打印'!x"&amp;ROUNDDOWN((ROW()-1)/5,0)+2),"")</f>
        <v>71</v>
      </c>
      <c r="I503" s="63">
        <f ca="1">IF(INDIRECT("'按班级打印'!aa"&amp;ROUNDDOWN((ROW()-1)/5,0)+2)&gt;0,INDIRECT("'按班级打印'!aa"&amp;ROUNDDOWN((ROW()-1)/5,0)+2),"")</f>
        <v>80</v>
      </c>
      <c r="J503" s="63" t="str">
        <f ca="1">IF(INDIRECT("'按班级打印'!ad"&amp;ROUNDDOWN((ROW()-1)/5,0)+2)&gt;0,INDIRECT("'按班级打印'!ad"&amp;ROUNDDOWN((ROW()-1)/5,0)+2),"")</f>
        <v/>
      </c>
      <c r="K503" s="63" t="str">
        <f ca="1">IF(INDIRECT("'按班级打印'!u"&amp;ROUNDDOWN((ROW()-1)/5,0)+2)&gt;0,INDIRECT("'按班级打印'!u"&amp;ROUNDDOWN((ROW()-1)/5,0)+2),"")</f>
        <v/>
      </c>
      <c r="L503" s="63" t="str">
        <f ca="1">IF(INDIRECT("'按班级打印'!ag"&amp;ROUNDDOWN((ROW()-1)/5,0)+2)&gt;0,INDIRECT("'按班级打印'!ag"&amp;ROUNDDOWN((ROW()-1)/5,0)+2),"")</f>
        <v/>
      </c>
      <c r="M503" s="63">
        <f ca="1">INDIRECT("'按班级打印'!I"&amp;ROUNDDOWN((ROW()-1)/5,0)+2)</f>
        <v>493.5</v>
      </c>
    </row>
    <row r="504" customHeight="1" spans="1:13">
      <c r="A504" s="63" t="str">
        <f ca="1">INDIRECT("'按班级打印'!E"&amp;ROUNDDOWN((ROW()-1)/5,0)+2)</f>
        <v>物理类</v>
      </c>
      <c r="B504" s="14"/>
      <c r="C504" s="63" t="s">
        <v>14</v>
      </c>
      <c r="D504" s="65">
        <f>'质量分析(总分) '!$D$55</f>
        <v>105.000612745098</v>
      </c>
      <c r="E504" s="65">
        <f>'质量分析(总分) '!$D$82</f>
        <v>91.5242034313726</v>
      </c>
      <c r="F504" s="65">
        <f>'质量分析(总分) '!$D$109</f>
        <v>108.863970588235</v>
      </c>
      <c r="G504" s="65">
        <f ca="1">IF(_xlfn.NUMBERVALUE(G502)&gt;0,'质量分析(总分) '!$D$133,"")</f>
        <v>62.6521428571429</v>
      </c>
      <c r="H504" s="65">
        <f ca="1">IF(_xlfn.NUMBERVALUE(H502)&gt;0,'质量分析(总分) '!$D$157,"")</f>
        <v>81.8686131386861</v>
      </c>
      <c r="I504" s="65">
        <f ca="1">IF(_xlfn.NUMBERVALUE(I502)&gt;0,'质量分析(总分) '!$D$180,"")</f>
        <v>83.3676470588235</v>
      </c>
      <c r="J504" s="65" t="str">
        <f ca="1">IF(_xlfn.NUMBERVALUE(J502)&gt;0,'质量分析(总分) '!$D$208,"")</f>
        <v/>
      </c>
      <c r="K504" s="65" t="str">
        <f ca="1">IF(_xlfn.NUMBERVALUE(K502)&gt;0,'质量分析(总分) '!$D$194,"")</f>
        <v/>
      </c>
      <c r="L504" s="65" t="str">
        <f ca="1">IF(_xlfn.NUMBERVALUE(L502)&gt;0,'质量分析(总分) '!$D$222,"")</f>
        <v/>
      </c>
      <c r="M504" s="65">
        <f ca="1">IF(_xlfn.NUMBERVALUE(G502)&gt;0,'质量分析(总分) '!$D$23,'质量分析(总分) '!$D$28)</f>
        <v>535.869285714286</v>
      </c>
    </row>
    <row r="506" customHeight="1" spans="1:13">
      <c r="A506" s="58" t="s">
        <v>15</v>
      </c>
      <c r="B506" s="59" t="s">
        <v>1</v>
      </c>
      <c r="C506" s="59" t="s">
        <v>2</v>
      </c>
      <c r="D506" s="60" t="s">
        <v>3</v>
      </c>
      <c r="E506" s="60" t="s">
        <v>4</v>
      </c>
      <c r="F506" s="60" t="s">
        <v>5</v>
      </c>
      <c r="G506" s="60" t="s">
        <v>6</v>
      </c>
      <c r="H506" s="60" t="s">
        <v>7</v>
      </c>
      <c r="I506" s="60" t="s">
        <v>8</v>
      </c>
      <c r="J506" s="60" t="s">
        <v>9</v>
      </c>
      <c r="K506" s="60" t="s">
        <v>10</v>
      </c>
      <c r="L506" s="61" t="s">
        <v>11</v>
      </c>
      <c r="M506" s="61" t="s">
        <v>12</v>
      </c>
    </row>
    <row r="507" customHeight="1" spans="1:13">
      <c r="A507" s="62"/>
      <c r="B507" s="63">
        <f ca="1">INDIRECT("'按班级打印'!G"&amp;ROUNDDOWN((ROW()-1)/5,0)+2)</f>
        <v>3</v>
      </c>
      <c r="C507" s="63" t="str">
        <f ca="1">INDIRECT("'按班级打印'!A"&amp;ROUNDDOWN((ROW()-1)/5,0)+2)</f>
        <v>施诺晨</v>
      </c>
      <c r="D507" s="63">
        <f ca="1">INDIRECT("'按班级打印'!M"&amp;ROUNDDOWN((ROW()-1)/5,0)+2)</f>
        <v>116</v>
      </c>
      <c r="E507" s="63">
        <f ca="1">INDIRECT("'按班级打印'!o"&amp;ROUNDDOWN((ROW()-1)/5,0)+2)</f>
        <v>66.5</v>
      </c>
      <c r="F507" s="63">
        <f ca="1">INDIRECT("'按班级打印'!q"&amp;ROUNDDOWN((ROW()-1)/5,0)+2)</f>
        <v>94</v>
      </c>
      <c r="G507" s="63">
        <f ca="1">IF(INDIRECT("'按班级打印'!s"&amp;ROUNDDOWN((ROW()-1)/5,0)+2)&gt;0,INDIRECT("'按班级打印'!s"&amp;ROUNDDOWN((ROW()-1)/5,0)+2),"")</f>
        <v>44.5</v>
      </c>
      <c r="H507" s="63">
        <f ca="1">IF(INDIRECT("'按班级打印'!w"&amp;ROUNDDOWN((ROW()-1)/5,0)+2)&gt;0,INDIRECT("'按班级打印'!w"&amp;ROUNDDOWN((ROW()-1)/5,0)+2),"")</f>
        <v>44</v>
      </c>
      <c r="I507" s="63">
        <f ca="1">IF(INDIRECT("'按班级打印'!z"&amp;ROUNDDOWN((ROW()-1)/5,0)+2)&gt;0,INDIRECT("'按班级打印'!z"&amp;ROUNDDOWN((ROW()-1)/5,0)+2),"")</f>
        <v>74.5</v>
      </c>
      <c r="J507" s="63" t="str">
        <f ca="1">IF(INDIRECT("'按班级打印'!ac"&amp;ROUNDDOWN((ROW()-1)/5,0)+2)&gt;0,INDIRECT("'按班级打印'!ac"&amp;ROUNDDOWN((ROW()-1)/5,0)+2),"")</f>
        <v/>
      </c>
      <c r="K507" s="63" t="str">
        <f ca="1">IF(INDIRECT("'按班级打印'!u"&amp;ROUNDDOWN((ROW()-1)/5,0)+2)&gt;0,INDIRECT("'按班级打印'!u"&amp;ROUNDDOWN((ROW()-1)/5,0)+2),"")</f>
        <v/>
      </c>
      <c r="L507" s="63" t="str">
        <f ca="1">IF(INDIRECT("'按班级打印'!af"&amp;ROUNDDOWN((ROW()-1)/5,0)+2)&gt;0,INDIRECT("'按班级打印'!af"&amp;ROUNDDOWN((ROW()-1)/5,0)+2),"")</f>
        <v/>
      </c>
      <c r="M507" s="63">
        <f ca="1">INDIRECT("'按班级打印'!H"&amp;ROUNDDOWN((ROW()-1)/5,0)+2)</f>
        <v>439.5</v>
      </c>
    </row>
    <row r="508" customHeight="1" spans="1:13">
      <c r="A508" s="64"/>
      <c r="B508" s="64"/>
      <c r="C508" s="63" t="s">
        <v>13</v>
      </c>
      <c r="D508" s="63">
        <f ca="1">INDIRECT("'按班级打印'!M"&amp;ROUNDDOWN((ROW()-1)/5,0)+2)</f>
        <v>116</v>
      </c>
      <c r="E508" s="63">
        <f ca="1">INDIRECT("'按班级打印'!o"&amp;ROUNDDOWN((ROW()-1)/5,0)+2)</f>
        <v>66.5</v>
      </c>
      <c r="F508" s="63">
        <f ca="1">INDIRECT("'按班级打印'!q"&amp;ROUNDDOWN((ROW()-1)/5,0)+2)</f>
        <v>94</v>
      </c>
      <c r="G508" s="63">
        <f ca="1">IF(INDIRECT("'按班级打印'!s"&amp;ROUNDDOWN((ROW()-1)/5,0)+2)&gt;0,INDIRECT("'按班级打印'!s"&amp;ROUNDDOWN((ROW()-1)/5,0)+2),"")</f>
        <v>44.5</v>
      </c>
      <c r="H508" s="63">
        <f ca="1">IF(INDIRECT("'按班级打印'!x"&amp;ROUNDDOWN((ROW()-1)/5,0)+2)&gt;0,INDIRECT("'按班级打印'!x"&amp;ROUNDDOWN((ROW()-1)/5,0)+2),"")</f>
        <v>71</v>
      </c>
      <c r="I508" s="63">
        <f ca="1">IF(INDIRECT("'按班级打印'!aa"&amp;ROUNDDOWN((ROW()-1)/5,0)+2)&gt;0,INDIRECT("'按班级打印'!aa"&amp;ROUNDDOWN((ROW()-1)/5,0)+2),"")</f>
        <v>83</v>
      </c>
      <c r="J508" s="63" t="str">
        <f ca="1">IF(INDIRECT("'按班级打印'!ad"&amp;ROUNDDOWN((ROW()-1)/5,0)+2)&gt;0,INDIRECT("'按班级打印'!ad"&amp;ROUNDDOWN((ROW()-1)/5,0)+2),"")</f>
        <v/>
      </c>
      <c r="K508" s="63" t="str">
        <f ca="1">IF(INDIRECT("'按班级打印'!u"&amp;ROUNDDOWN((ROW()-1)/5,0)+2)&gt;0,INDIRECT("'按班级打印'!u"&amp;ROUNDDOWN((ROW()-1)/5,0)+2),"")</f>
        <v/>
      </c>
      <c r="L508" s="63" t="str">
        <f ca="1">IF(INDIRECT("'按班级打印'!ag"&amp;ROUNDDOWN((ROW()-1)/5,0)+2)&gt;0,INDIRECT("'按班级打印'!ag"&amp;ROUNDDOWN((ROW()-1)/5,0)+2),"")</f>
        <v/>
      </c>
      <c r="M508" s="63">
        <f ca="1">INDIRECT("'按班级打印'!I"&amp;ROUNDDOWN((ROW()-1)/5,0)+2)</f>
        <v>475</v>
      </c>
    </row>
    <row r="509" customHeight="1" spans="1:13">
      <c r="A509" s="63" t="str">
        <f ca="1">INDIRECT("'按班级打印'!E"&amp;ROUNDDOWN((ROW()-1)/5,0)+2)</f>
        <v>物理类</v>
      </c>
      <c r="B509" s="14"/>
      <c r="C509" s="63" t="s">
        <v>14</v>
      </c>
      <c r="D509" s="65">
        <f>'质量分析(总分) '!$D$55</f>
        <v>105.000612745098</v>
      </c>
      <c r="E509" s="65">
        <f>'质量分析(总分) '!$D$82</f>
        <v>91.5242034313726</v>
      </c>
      <c r="F509" s="65">
        <f>'质量分析(总分) '!$D$109</f>
        <v>108.863970588235</v>
      </c>
      <c r="G509" s="65">
        <f ca="1">IF(_xlfn.NUMBERVALUE(G507)&gt;0,'质量分析(总分) '!$D$133,"")</f>
        <v>62.6521428571429</v>
      </c>
      <c r="H509" s="65">
        <f ca="1">IF(_xlfn.NUMBERVALUE(H507)&gt;0,'质量分析(总分) '!$D$157,"")</f>
        <v>81.8686131386861</v>
      </c>
      <c r="I509" s="65">
        <f ca="1">IF(_xlfn.NUMBERVALUE(I507)&gt;0,'质量分析(总分) '!$D$180,"")</f>
        <v>83.3676470588235</v>
      </c>
      <c r="J509" s="65" t="str">
        <f ca="1">IF(_xlfn.NUMBERVALUE(J507)&gt;0,'质量分析(总分) '!$D$208,"")</f>
        <v/>
      </c>
      <c r="K509" s="65" t="str">
        <f ca="1">IF(_xlfn.NUMBERVALUE(K507)&gt;0,'质量分析(总分) '!$D$194,"")</f>
        <v/>
      </c>
      <c r="L509" s="65" t="str">
        <f ca="1">IF(_xlfn.NUMBERVALUE(L507)&gt;0,'质量分析(总分) '!$D$222,"")</f>
        <v/>
      </c>
      <c r="M509" s="65">
        <f ca="1">IF(_xlfn.NUMBERVALUE(G507)&gt;0,'质量分析(总分) '!$D$23,'质量分析(总分) '!$D$28)</f>
        <v>535.869285714286</v>
      </c>
    </row>
    <row r="511" customHeight="1" spans="1:13">
      <c r="A511" s="58" t="s">
        <v>15</v>
      </c>
      <c r="B511" s="59" t="s">
        <v>1</v>
      </c>
      <c r="C511" s="59" t="s">
        <v>2</v>
      </c>
      <c r="D511" s="60" t="s">
        <v>3</v>
      </c>
      <c r="E511" s="60" t="s">
        <v>4</v>
      </c>
      <c r="F511" s="60" t="s">
        <v>5</v>
      </c>
      <c r="G511" s="60" t="s">
        <v>6</v>
      </c>
      <c r="H511" s="60" t="s">
        <v>7</v>
      </c>
      <c r="I511" s="60" t="s">
        <v>8</v>
      </c>
      <c r="J511" s="60" t="s">
        <v>9</v>
      </c>
      <c r="K511" s="60" t="s">
        <v>10</v>
      </c>
      <c r="L511" s="61" t="s">
        <v>11</v>
      </c>
      <c r="M511" s="61" t="s">
        <v>12</v>
      </c>
    </row>
    <row r="512" customHeight="1" spans="1:13">
      <c r="A512" s="62"/>
      <c r="B512" s="63">
        <f ca="1">INDIRECT("'按班级打印'!G"&amp;ROUNDDOWN((ROW()-1)/5,0)+2)</f>
        <v>3</v>
      </c>
      <c r="C512" s="63" t="str">
        <f ca="1">INDIRECT("'按班级打印'!A"&amp;ROUNDDOWN((ROW()-1)/5,0)+2)</f>
        <v>张扬堃</v>
      </c>
      <c r="D512" s="63">
        <f ca="1">INDIRECT("'按班级打印'!M"&amp;ROUNDDOWN((ROW()-1)/5,0)+2)</f>
        <v>103.5</v>
      </c>
      <c r="E512" s="63">
        <f ca="1">INDIRECT("'按班级打印'!o"&amp;ROUNDDOWN((ROW()-1)/5,0)+2)</f>
        <v>92.5</v>
      </c>
      <c r="F512" s="63">
        <f ca="1">INDIRECT("'按班级打印'!q"&amp;ROUNDDOWN((ROW()-1)/5,0)+2)</f>
        <v>110</v>
      </c>
      <c r="G512" s="63">
        <f ca="1">IF(INDIRECT("'按班级打印'!s"&amp;ROUNDDOWN((ROW()-1)/5,0)+2)&gt;0,INDIRECT("'按班级打印'!s"&amp;ROUNDDOWN((ROW()-1)/5,0)+2),"")</f>
        <v>58.5</v>
      </c>
      <c r="H512" s="63">
        <f ca="1">IF(INDIRECT("'按班级打印'!w"&amp;ROUNDDOWN((ROW()-1)/5,0)+2)&gt;0,INDIRECT("'按班级打印'!w"&amp;ROUNDDOWN((ROW()-1)/5,0)+2),"")</f>
        <v>68</v>
      </c>
      <c r="I512" s="63">
        <f ca="1">IF(INDIRECT("'按班级打印'!z"&amp;ROUNDDOWN((ROW()-1)/5,0)+2)&gt;0,INDIRECT("'按班级打印'!z"&amp;ROUNDDOWN((ROW()-1)/5,0)+2),"")</f>
        <v>68.5</v>
      </c>
      <c r="J512" s="63" t="str">
        <f ca="1">IF(INDIRECT("'按班级打印'!ac"&amp;ROUNDDOWN((ROW()-1)/5,0)+2)&gt;0,INDIRECT("'按班级打印'!ac"&amp;ROUNDDOWN((ROW()-1)/5,0)+2),"")</f>
        <v/>
      </c>
      <c r="K512" s="63" t="str">
        <f ca="1">IF(INDIRECT("'按班级打印'!u"&amp;ROUNDDOWN((ROW()-1)/5,0)+2)&gt;0,INDIRECT("'按班级打印'!u"&amp;ROUNDDOWN((ROW()-1)/5,0)+2),"")</f>
        <v/>
      </c>
      <c r="L512" s="63" t="str">
        <f ca="1">IF(INDIRECT("'按班级打印'!af"&amp;ROUNDDOWN((ROW()-1)/5,0)+2)&gt;0,INDIRECT("'按班级打印'!af"&amp;ROUNDDOWN((ROW()-1)/5,0)+2),"")</f>
        <v/>
      </c>
      <c r="M512" s="63">
        <f ca="1">INDIRECT("'按班级打印'!H"&amp;ROUNDDOWN((ROW()-1)/5,0)+2)</f>
        <v>501</v>
      </c>
    </row>
    <row r="513" customHeight="1" spans="1:13">
      <c r="A513" s="64"/>
      <c r="B513" s="64"/>
      <c r="C513" s="63" t="s">
        <v>13</v>
      </c>
      <c r="D513" s="63">
        <f ca="1">INDIRECT("'按班级打印'!M"&amp;ROUNDDOWN((ROW()-1)/5,0)+2)</f>
        <v>103.5</v>
      </c>
      <c r="E513" s="63">
        <f ca="1">INDIRECT("'按班级打印'!o"&amp;ROUNDDOWN((ROW()-1)/5,0)+2)</f>
        <v>92.5</v>
      </c>
      <c r="F513" s="63">
        <f ca="1">INDIRECT("'按班级打印'!q"&amp;ROUNDDOWN((ROW()-1)/5,0)+2)</f>
        <v>110</v>
      </c>
      <c r="G513" s="63">
        <f ca="1">IF(INDIRECT("'按班级打印'!s"&amp;ROUNDDOWN((ROW()-1)/5,0)+2)&gt;0,INDIRECT("'按班级打印'!s"&amp;ROUNDDOWN((ROW()-1)/5,0)+2),"")</f>
        <v>58.5</v>
      </c>
      <c r="H513" s="63">
        <f ca="1">IF(INDIRECT("'按班级打印'!x"&amp;ROUNDDOWN((ROW()-1)/5,0)+2)&gt;0,INDIRECT("'按班级打印'!x"&amp;ROUNDDOWN((ROW()-1)/5,0)+2),"")</f>
        <v>88</v>
      </c>
      <c r="I513" s="63">
        <f ca="1">IF(INDIRECT("'按班级打印'!aa"&amp;ROUNDDOWN((ROW()-1)/5,0)+2)&gt;0,INDIRECT("'按班级打印'!aa"&amp;ROUNDDOWN((ROW()-1)/5,0)+2),"")</f>
        <v>78</v>
      </c>
      <c r="J513" s="63" t="str">
        <f ca="1">IF(INDIRECT("'按班级打印'!ad"&amp;ROUNDDOWN((ROW()-1)/5,0)+2)&gt;0,INDIRECT("'按班级打印'!ad"&amp;ROUNDDOWN((ROW()-1)/5,0)+2),"")</f>
        <v/>
      </c>
      <c r="K513" s="63" t="str">
        <f ca="1">IF(INDIRECT("'按班级打印'!u"&amp;ROUNDDOWN((ROW()-1)/5,0)+2)&gt;0,INDIRECT("'按班级打印'!u"&amp;ROUNDDOWN((ROW()-1)/5,0)+2),"")</f>
        <v/>
      </c>
      <c r="L513" s="63" t="str">
        <f ca="1">IF(INDIRECT("'按班级打印'!ag"&amp;ROUNDDOWN((ROW()-1)/5,0)+2)&gt;0,INDIRECT("'按班级打印'!ag"&amp;ROUNDDOWN((ROW()-1)/5,0)+2),"")</f>
        <v/>
      </c>
      <c r="M513" s="63">
        <f ca="1">INDIRECT("'按班级打印'!I"&amp;ROUNDDOWN((ROW()-1)/5,0)+2)</f>
        <v>530.5</v>
      </c>
    </row>
    <row r="514" customHeight="1" spans="1:13">
      <c r="A514" s="63" t="str">
        <f ca="1">INDIRECT("'按班级打印'!E"&amp;ROUNDDOWN((ROW()-1)/5,0)+2)</f>
        <v>物理类</v>
      </c>
      <c r="B514" s="14"/>
      <c r="C514" s="63" t="s">
        <v>14</v>
      </c>
      <c r="D514" s="65">
        <f>'质量分析(总分) '!$D$55</f>
        <v>105.000612745098</v>
      </c>
      <c r="E514" s="65">
        <f>'质量分析(总分) '!$D$82</f>
        <v>91.5242034313726</v>
      </c>
      <c r="F514" s="65">
        <f>'质量分析(总分) '!$D$109</f>
        <v>108.863970588235</v>
      </c>
      <c r="G514" s="65">
        <f ca="1">IF(_xlfn.NUMBERVALUE(G512)&gt;0,'质量分析(总分) '!$D$133,"")</f>
        <v>62.6521428571429</v>
      </c>
      <c r="H514" s="65">
        <f ca="1">IF(_xlfn.NUMBERVALUE(H512)&gt;0,'质量分析(总分) '!$D$157,"")</f>
        <v>81.8686131386861</v>
      </c>
      <c r="I514" s="65">
        <f ca="1">IF(_xlfn.NUMBERVALUE(I512)&gt;0,'质量分析(总分) '!$D$180,"")</f>
        <v>83.3676470588235</v>
      </c>
      <c r="J514" s="65" t="str">
        <f ca="1">IF(_xlfn.NUMBERVALUE(J512)&gt;0,'质量分析(总分) '!$D$208,"")</f>
        <v/>
      </c>
      <c r="K514" s="65" t="str">
        <f ca="1">IF(_xlfn.NUMBERVALUE(K512)&gt;0,'质量分析(总分) '!$D$194,"")</f>
        <v/>
      </c>
      <c r="L514" s="65" t="str">
        <f ca="1">IF(_xlfn.NUMBERVALUE(L512)&gt;0,'质量分析(总分) '!$D$222,"")</f>
        <v/>
      </c>
      <c r="M514" s="65">
        <f ca="1">IF(_xlfn.NUMBERVALUE(G512)&gt;0,'质量分析(总分) '!$D$23,'质量分析(总分) '!$D$28)</f>
        <v>535.869285714286</v>
      </c>
    </row>
    <row r="516" customHeight="1" spans="1:13">
      <c r="A516" s="58" t="s">
        <v>15</v>
      </c>
      <c r="B516" s="59" t="s">
        <v>1</v>
      </c>
      <c r="C516" s="59" t="s">
        <v>2</v>
      </c>
      <c r="D516" s="60" t="s">
        <v>3</v>
      </c>
      <c r="E516" s="60" t="s">
        <v>4</v>
      </c>
      <c r="F516" s="60" t="s">
        <v>5</v>
      </c>
      <c r="G516" s="60" t="s">
        <v>6</v>
      </c>
      <c r="H516" s="60" t="s">
        <v>7</v>
      </c>
      <c r="I516" s="60" t="s">
        <v>8</v>
      </c>
      <c r="J516" s="60" t="s">
        <v>9</v>
      </c>
      <c r="K516" s="60" t="s">
        <v>10</v>
      </c>
      <c r="L516" s="61" t="s">
        <v>11</v>
      </c>
      <c r="M516" s="61" t="s">
        <v>12</v>
      </c>
    </row>
    <row r="517" customHeight="1" spans="1:13">
      <c r="A517" s="62"/>
      <c r="B517" s="63">
        <f ca="1">INDIRECT("'按班级打印'!G"&amp;ROUNDDOWN((ROW()-1)/5,0)+2)</f>
        <v>3</v>
      </c>
      <c r="C517" s="63" t="str">
        <f ca="1">INDIRECT("'按班级打印'!A"&amp;ROUNDDOWN((ROW()-1)/5,0)+2)</f>
        <v>余锦丽</v>
      </c>
      <c r="D517" s="63">
        <f ca="1">INDIRECT("'按班级打印'!M"&amp;ROUNDDOWN((ROW()-1)/5,0)+2)</f>
        <v>115.5</v>
      </c>
      <c r="E517" s="63">
        <f ca="1">INDIRECT("'按班级打印'!o"&amp;ROUNDDOWN((ROW()-1)/5,0)+2)</f>
        <v>94.5</v>
      </c>
      <c r="F517" s="63">
        <f ca="1">INDIRECT("'按班级打印'!q"&amp;ROUNDDOWN((ROW()-1)/5,0)+2)</f>
        <v>113.5</v>
      </c>
      <c r="G517" s="63">
        <f ca="1">IF(INDIRECT("'按班级打印'!s"&amp;ROUNDDOWN((ROW()-1)/5,0)+2)&gt;0,INDIRECT("'按班级打印'!s"&amp;ROUNDDOWN((ROW()-1)/5,0)+2),"")</f>
        <v>71</v>
      </c>
      <c r="H517" s="63">
        <f ca="1">IF(INDIRECT("'按班级打印'!w"&amp;ROUNDDOWN((ROW()-1)/5,0)+2)&gt;0,INDIRECT("'按班级打印'!w"&amp;ROUNDDOWN((ROW()-1)/5,0)+2),"")</f>
        <v>63.5</v>
      </c>
      <c r="I517" s="63">
        <f ca="1">IF(INDIRECT("'按班级打印'!z"&amp;ROUNDDOWN((ROW()-1)/5,0)+2)&gt;0,INDIRECT("'按班级打印'!z"&amp;ROUNDDOWN((ROW()-1)/5,0)+2),"")</f>
        <v>77.5</v>
      </c>
      <c r="J517" s="63" t="str">
        <f ca="1">IF(INDIRECT("'按班级打印'!ac"&amp;ROUNDDOWN((ROW()-1)/5,0)+2)&gt;0,INDIRECT("'按班级打印'!ac"&amp;ROUNDDOWN((ROW()-1)/5,0)+2),"")</f>
        <v/>
      </c>
      <c r="K517" s="63" t="str">
        <f ca="1">IF(INDIRECT("'按班级打印'!u"&amp;ROUNDDOWN((ROW()-1)/5,0)+2)&gt;0,INDIRECT("'按班级打印'!u"&amp;ROUNDDOWN((ROW()-1)/5,0)+2),"")</f>
        <v/>
      </c>
      <c r="L517" s="63" t="str">
        <f ca="1">IF(INDIRECT("'按班级打印'!af"&amp;ROUNDDOWN((ROW()-1)/5,0)+2)&gt;0,INDIRECT("'按班级打印'!af"&amp;ROUNDDOWN((ROW()-1)/5,0)+2),"")</f>
        <v/>
      </c>
      <c r="M517" s="63">
        <f ca="1">INDIRECT("'按班级打印'!H"&amp;ROUNDDOWN((ROW()-1)/5,0)+2)</f>
        <v>535.5</v>
      </c>
    </row>
    <row r="518" customHeight="1" spans="1:13">
      <c r="A518" s="64"/>
      <c r="B518" s="64"/>
      <c r="C518" s="63" t="s">
        <v>13</v>
      </c>
      <c r="D518" s="63">
        <f ca="1">INDIRECT("'按班级打印'!M"&amp;ROUNDDOWN((ROW()-1)/5,0)+2)</f>
        <v>115.5</v>
      </c>
      <c r="E518" s="63">
        <f ca="1">INDIRECT("'按班级打印'!o"&amp;ROUNDDOWN((ROW()-1)/5,0)+2)</f>
        <v>94.5</v>
      </c>
      <c r="F518" s="63">
        <f ca="1">INDIRECT("'按班级打印'!q"&amp;ROUNDDOWN((ROW()-1)/5,0)+2)</f>
        <v>113.5</v>
      </c>
      <c r="G518" s="63">
        <f ca="1">IF(INDIRECT("'按班级打印'!s"&amp;ROUNDDOWN((ROW()-1)/5,0)+2)&gt;0,INDIRECT("'按班级打印'!s"&amp;ROUNDDOWN((ROW()-1)/5,0)+2),"")</f>
        <v>71</v>
      </c>
      <c r="H518" s="63">
        <f ca="1">IF(INDIRECT("'按班级打印'!x"&amp;ROUNDDOWN((ROW()-1)/5,0)+2)&gt;0,INDIRECT("'按班级打印'!x"&amp;ROUNDDOWN((ROW()-1)/5,0)+2),"")</f>
        <v>86</v>
      </c>
      <c r="I518" s="63">
        <f ca="1">IF(INDIRECT("'按班级打印'!aa"&amp;ROUNDDOWN((ROW()-1)/5,0)+2)&gt;0,INDIRECT("'按班级打印'!aa"&amp;ROUNDDOWN((ROW()-1)/5,0)+2),"")</f>
        <v>87</v>
      </c>
      <c r="J518" s="63" t="str">
        <f ca="1">IF(INDIRECT("'按班级打印'!ad"&amp;ROUNDDOWN((ROW()-1)/5,0)+2)&gt;0,INDIRECT("'按班级打印'!ad"&amp;ROUNDDOWN((ROW()-1)/5,0)+2),"")</f>
        <v/>
      </c>
      <c r="K518" s="63" t="str">
        <f ca="1">IF(INDIRECT("'按班级打印'!u"&amp;ROUNDDOWN((ROW()-1)/5,0)+2)&gt;0,INDIRECT("'按班级打印'!u"&amp;ROUNDDOWN((ROW()-1)/5,0)+2),"")</f>
        <v/>
      </c>
      <c r="L518" s="63" t="str">
        <f ca="1">IF(INDIRECT("'按班级打印'!ag"&amp;ROUNDDOWN((ROW()-1)/5,0)+2)&gt;0,INDIRECT("'按班级打印'!ag"&amp;ROUNDDOWN((ROW()-1)/5,0)+2),"")</f>
        <v/>
      </c>
      <c r="M518" s="63">
        <f ca="1">INDIRECT("'按班级打印'!I"&amp;ROUNDDOWN((ROW()-1)/5,0)+2)</f>
        <v>567.5</v>
      </c>
    </row>
    <row r="519" customHeight="1" spans="1:13">
      <c r="A519" s="63" t="str">
        <f ca="1">INDIRECT("'按班级打印'!E"&amp;ROUNDDOWN((ROW()-1)/5,0)+2)</f>
        <v>物理类</v>
      </c>
      <c r="B519" s="14"/>
      <c r="C519" s="63" t="s">
        <v>14</v>
      </c>
      <c r="D519" s="65">
        <f>'质量分析(总分) '!$D$55</f>
        <v>105.000612745098</v>
      </c>
      <c r="E519" s="65">
        <f>'质量分析(总分) '!$D$82</f>
        <v>91.5242034313726</v>
      </c>
      <c r="F519" s="65">
        <f>'质量分析(总分) '!$D$109</f>
        <v>108.863970588235</v>
      </c>
      <c r="G519" s="65">
        <f ca="1">IF(_xlfn.NUMBERVALUE(G517)&gt;0,'质量分析(总分) '!$D$133,"")</f>
        <v>62.6521428571429</v>
      </c>
      <c r="H519" s="65">
        <f ca="1">IF(_xlfn.NUMBERVALUE(H517)&gt;0,'质量分析(总分) '!$D$157,"")</f>
        <v>81.8686131386861</v>
      </c>
      <c r="I519" s="65">
        <f ca="1">IF(_xlfn.NUMBERVALUE(I517)&gt;0,'质量分析(总分) '!$D$180,"")</f>
        <v>83.3676470588235</v>
      </c>
      <c r="J519" s="65" t="str">
        <f ca="1">IF(_xlfn.NUMBERVALUE(J517)&gt;0,'质量分析(总分) '!$D$208,"")</f>
        <v/>
      </c>
      <c r="K519" s="65" t="str">
        <f ca="1">IF(_xlfn.NUMBERVALUE(K517)&gt;0,'质量分析(总分) '!$D$194,"")</f>
        <v/>
      </c>
      <c r="L519" s="65" t="str">
        <f ca="1">IF(_xlfn.NUMBERVALUE(L517)&gt;0,'质量分析(总分) '!$D$222,"")</f>
        <v/>
      </c>
      <c r="M519" s="65">
        <f ca="1">IF(_xlfn.NUMBERVALUE(G517)&gt;0,'质量分析(总分) '!$D$23,'质量分析(总分) '!$D$28)</f>
        <v>535.869285714286</v>
      </c>
    </row>
    <row r="521" customHeight="1" spans="1:13">
      <c r="A521" s="58" t="s">
        <v>15</v>
      </c>
      <c r="B521" s="59" t="s">
        <v>1</v>
      </c>
      <c r="C521" s="59" t="s">
        <v>2</v>
      </c>
      <c r="D521" s="60" t="s">
        <v>3</v>
      </c>
      <c r="E521" s="60" t="s">
        <v>4</v>
      </c>
      <c r="F521" s="60" t="s">
        <v>5</v>
      </c>
      <c r="G521" s="60" t="s">
        <v>6</v>
      </c>
      <c r="H521" s="60" t="s">
        <v>7</v>
      </c>
      <c r="I521" s="60" t="s">
        <v>8</v>
      </c>
      <c r="J521" s="60" t="s">
        <v>9</v>
      </c>
      <c r="K521" s="60" t="s">
        <v>10</v>
      </c>
      <c r="L521" s="61" t="s">
        <v>11</v>
      </c>
      <c r="M521" s="61" t="s">
        <v>12</v>
      </c>
    </row>
    <row r="522" customHeight="1" spans="1:13">
      <c r="A522" s="62"/>
      <c r="B522" s="63">
        <f ca="1">INDIRECT("'按班级打印'!G"&amp;ROUNDDOWN((ROW()-1)/5,0)+2)</f>
        <v>3</v>
      </c>
      <c r="C522" s="63" t="str">
        <f ca="1">INDIRECT("'按班级打印'!A"&amp;ROUNDDOWN((ROW()-1)/5,0)+2)</f>
        <v>林欣悦</v>
      </c>
      <c r="D522" s="63">
        <f ca="1">INDIRECT("'按班级打印'!M"&amp;ROUNDDOWN((ROW()-1)/5,0)+2)</f>
        <v>99.5</v>
      </c>
      <c r="E522" s="63">
        <f ca="1">INDIRECT("'按班级打印'!o"&amp;ROUNDDOWN((ROW()-1)/5,0)+2)</f>
        <v>90</v>
      </c>
      <c r="F522" s="63">
        <f ca="1">INDIRECT("'按班级打印'!q"&amp;ROUNDDOWN((ROW()-1)/5,0)+2)</f>
        <v>114</v>
      </c>
      <c r="G522" s="63">
        <f ca="1">IF(INDIRECT("'按班级打印'!s"&amp;ROUNDDOWN((ROW()-1)/5,0)+2)&gt;0,INDIRECT("'按班级打印'!s"&amp;ROUNDDOWN((ROW()-1)/5,0)+2),"")</f>
        <v>77</v>
      </c>
      <c r="H522" s="63">
        <f ca="1">IF(INDIRECT("'按班级打印'!w"&amp;ROUNDDOWN((ROW()-1)/5,0)+2)&gt;0,INDIRECT("'按班级打印'!w"&amp;ROUNDDOWN((ROW()-1)/5,0)+2),"")</f>
        <v>82.5</v>
      </c>
      <c r="I522" s="63">
        <f ca="1">IF(INDIRECT("'按班级打印'!z"&amp;ROUNDDOWN((ROW()-1)/5,0)+2)&gt;0,INDIRECT("'按班级打印'!z"&amp;ROUNDDOWN((ROW()-1)/5,0)+2),"")</f>
        <v>81.5</v>
      </c>
      <c r="J522" s="63" t="str">
        <f ca="1">IF(INDIRECT("'按班级打印'!ac"&amp;ROUNDDOWN((ROW()-1)/5,0)+2)&gt;0,INDIRECT("'按班级打印'!ac"&amp;ROUNDDOWN((ROW()-1)/5,0)+2),"")</f>
        <v/>
      </c>
      <c r="K522" s="63" t="str">
        <f ca="1">IF(INDIRECT("'按班级打印'!u"&amp;ROUNDDOWN((ROW()-1)/5,0)+2)&gt;0,INDIRECT("'按班级打印'!u"&amp;ROUNDDOWN((ROW()-1)/5,0)+2),"")</f>
        <v/>
      </c>
      <c r="L522" s="63" t="str">
        <f ca="1">IF(INDIRECT("'按班级打印'!af"&amp;ROUNDDOWN((ROW()-1)/5,0)+2)&gt;0,INDIRECT("'按班级打印'!af"&amp;ROUNDDOWN((ROW()-1)/5,0)+2),"")</f>
        <v/>
      </c>
      <c r="M522" s="63">
        <f ca="1">INDIRECT("'按班级打印'!H"&amp;ROUNDDOWN((ROW()-1)/5,0)+2)</f>
        <v>544.5</v>
      </c>
    </row>
    <row r="523" customHeight="1" spans="1:13">
      <c r="A523" s="64"/>
      <c r="B523" s="64"/>
      <c r="C523" s="63" t="s">
        <v>13</v>
      </c>
      <c r="D523" s="63">
        <f ca="1">INDIRECT("'按班级打印'!M"&amp;ROUNDDOWN((ROW()-1)/5,0)+2)</f>
        <v>99.5</v>
      </c>
      <c r="E523" s="63">
        <f ca="1">INDIRECT("'按班级打印'!o"&amp;ROUNDDOWN((ROW()-1)/5,0)+2)</f>
        <v>90</v>
      </c>
      <c r="F523" s="63">
        <f ca="1">INDIRECT("'按班级打印'!q"&amp;ROUNDDOWN((ROW()-1)/5,0)+2)</f>
        <v>114</v>
      </c>
      <c r="G523" s="63">
        <f ca="1">IF(INDIRECT("'按班级打印'!s"&amp;ROUNDDOWN((ROW()-1)/5,0)+2)&gt;0,INDIRECT("'按班级打印'!s"&amp;ROUNDDOWN((ROW()-1)/5,0)+2),"")</f>
        <v>77</v>
      </c>
      <c r="H523" s="63">
        <f ca="1">IF(INDIRECT("'按班级打印'!x"&amp;ROUNDDOWN((ROW()-1)/5,0)+2)&gt;0,INDIRECT("'按班级打印'!x"&amp;ROUNDDOWN((ROW()-1)/5,0)+2),"")</f>
        <v>94</v>
      </c>
      <c r="I523" s="63">
        <f ca="1">IF(INDIRECT("'按班级打印'!aa"&amp;ROUNDDOWN((ROW()-1)/5,0)+2)&gt;0,INDIRECT("'按班级打印'!aa"&amp;ROUNDDOWN((ROW()-1)/5,0)+2),"")</f>
        <v>90</v>
      </c>
      <c r="J523" s="63" t="str">
        <f ca="1">IF(INDIRECT("'按班级打印'!ad"&amp;ROUNDDOWN((ROW()-1)/5,0)+2)&gt;0,INDIRECT("'按班级打印'!ad"&amp;ROUNDDOWN((ROW()-1)/5,0)+2),"")</f>
        <v/>
      </c>
      <c r="K523" s="63" t="str">
        <f ca="1">IF(INDIRECT("'按班级打印'!u"&amp;ROUNDDOWN((ROW()-1)/5,0)+2)&gt;0,INDIRECT("'按班级打印'!u"&amp;ROUNDDOWN((ROW()-1)/5,0)+2),"")</f>
        <v/>
      </c>
      <c r="L523" s="63" t="str">
        <f ca="1">IF(INDIRECT("'按班级打印'!ag"&amp;ROUNDDOWN((ROW()-1)/5,0)+2)&gt;0,INDIRECT("'按班级打印'!ag"&amp;ROUNDDOWN((ROW()-1)/5,0)+2),"")</f>
        <v/>
      </c>
      <c r="M523" s="63">
        <f ca="1">INDIRECT("'按班级打印'!I"&amp;ROUNDDOWN((ROW()-1)/5,0)+2)</f>
        <v>564.5</v>
      </c>
    </row>
    <row r="524" customHeight="1" spans="1:13">
      <c r="A524" s="63" t="str">
        <f ca="1">INDIRECT("'按班级打印'!E"&amp;ROUNDDOWN((ROW()-1)/5,0)+2)</f>
        <v>物理类</v>
      </c>
      <c r="B524" s="14"/>
      <c r="C524" s="63" t="s">
        <v>14</v>
      </c>
      <c r="D524" s="65">
        <f>'质量分析(总分) '!$D$55</f>
        <v>105.000612745098</v>
      </c>
      <c r="E524" s="65">
        <f>'质量分析(总分) '!$D$82</f>
        <v>91.5242034313726</v>
      </c>
      <c r="F524" s="65">
        <f>'质量分析(总分) '!$D$109</f>
        <v>108.863970588235</v>
      </c>
      <c r="G524" s="65">
        <f ca="1">IF(_xlfn.NUMBERVALUE(G522)&gt;0,'质量分析(总分) '!$D$133,"")</f>
        <v>62.6521428571429</v>
      </c>
      <c r="H524" s="65">
        <f ca="1">IF(_xlfn.NUMBERVALUE(H522)&gt;0,'质量分析(总分) '!$D$157,"")</f>
        <v>81.8686131386861</v>
      </c>
      <c r="I524" s="65">
        <f ca="1">IF(_xlfn.NUMBERVALUE(I522)&gt;0,'质量分析(总分) '!$D$180,"")</f>
        <v>83.3676470588235</v>
      </c>
      <c r="J524" s="65" t="str">
        <f ca="1">IF(_xlfn.NUMBERVALUE(J522)&gt;0,'质量分析(总分) '!$D$208,"")</f>
        <v/>
      </c>
      <c r="K524" s="65" t="str">
        <f ca="1">IF(_xlfn.NUMBERVALUE(K522)&gt;0,'质量分析(总分) '!$D$194,"")</f>
        <v/>
      </c>
      <c r="L524" s="65" t="str">
        <f ca="1">IF(_xlfn.NUMBERVALUE(L522)&gt;0,'质量分析(总分) '!$D$222,"")</f>
        <v/>
      </c>
      <c r="M524" s="65">
        <f ca="1">IF(_xlfn.NUMBERVALUE(G522)&gt;0,'质量分析(总分) '!$D$23,'质量分析(总分) '!$D$28)</f>
        <v>535.869285714286</v>
      </c>
    </row>
    <row r="526" customHeight="1" spans="1:13">
      <c r="A526" s="58" t="s">
        <v>15</v>
      </c>
      <c r="B526" s="59" t="s">
        <v>1</v>
      </c>
      <c r="C526" s="59" t="s">
        <v>2</v>
      </c>
      <c r="D526" s="60" t="s">
        <v>3</v>
      </c>
      <c r="E526" s="60" t="s">
        <v>4</v>
      </c>
      <c r="F526" s="60" t="s">
        <v>5</v>
      </c>
      <c r="G526" s="60" t="s">
        <v>6</v>
      </c>
      <c r="H526" s="60" t="s">
        <v>7</v>
      </c>
      <c r="I526" s="60" t="s">
        <v>8</v>
      </c>
      <c r="J526" s="60" t="s">
        <v>9</v>
      </c>
      <c r="K526" s="60" t="s">
        <v>10</v>
      </c>
      <c r="L526" s="61" t="s">
        <v>11</v>
      </c>
      <c r="M526" s="61" t="s">
        <v>12</v>
      </c>
    </row>
    <row r="527" customHeight="1" spans="1:13">
      <c r="A527" s="62"/>
      <c r="B527" s="63">
        <f ca="1">INDIRECT("'按班级打印'!G"&amp;ROUNDDOWN((ROW()-1)/5,0)+2)</f>
        <v>3</v>
      </c>
      <c r="C527" s="63" t="str">
        <f ca="1">INDIRECT("'按班级打印'!A"&amp;ROUNDDOWN((ROW()-1)/5,0)+2)</f>
        <v>叶俊宇</v>
      </c>
      <c r="D527" s="63">
        <f ca="1">INDIRECT("'按班级打印'!M"&amp;ROUNDDOWN((ROW()-1)/5,0)+2)</f>
        <v>112.5</v>
      </c>
      <c r="E527" s="63">
        <f ca="1">INDIRECT("'按班级打印'!o"&amp;ROUNDDOWN((ROW()-1)/5,0)+2)</f>
        <v>96</v>
      </c>
      <c r="F527" s="63">
        <f ca="1">INDIRECT("'按班级打印'!q"&amp;ROUNDDOWN((ROW()-1)/5,0)+2)</f>
        <v>121</v>
      </c>
      <c r="G527" s="63">
        <f ca="1">IF(INDIRECT("'按班级打印'!s"&amp;ROUNDDOWN((ROW()-1)/5,0)+2)&gt;0,INDIRECT("'按班级打印'!s"&amp;ROUNDDOWN((ROW()-1)/5,0)+2),"")</f>
        <v>74.5</v>
      </c>
      <c r="H527" s="63">
        <f ca="1">IF(INDIRECT("'按班级打印'!w"&amp;ROUNDDOWN((ROW()-1)/5,0)+2)&gt;0,INDIRECT("'按班级打印'!w"&amp;ROUNDDOWN((ROW()-1)/5,0)+2),"")</f>
        <v>74.5</v>
      </c>
      <c r="I527" s="63">
        <f ca="1">IF(INDIRECT("'按班级打印'!z"&amp;ROUNDDOWN((ROW()-1)/5,0)+2)&gt;0,INDIRECT("'按班级打印'!z"&amp;ROUNDDOWN((ROW()-1)/5,0)+2),"")</f>
        <v>81</v>
      </c>
      <c r="J527" s="63" t="str">
        <f ca="1">IF(INDIRECT("'按班级打印'!ac"&amp;ROUNDDOWN((ROW()-1)/5,0)+2)&gt;0,INDIRECT("'按班级打印'!ac"&amp;ROUNDDOWN((ROW()-1)/5,0)+2),"")</f>
        <v/>
      </c>
      <c r="K527" s="63" t="str">
        <f ca="1">IF(INDIRECT("'按班级打印'!u"&amp;ROUNDDOWN((ROW()-1)/5,0)+2)&gt;0,INDIRECT("'按班级打印'!u"&amp;ROUNDDOWN((ROW()-1)/5,0)+2),"")</f>
        <v/>
      </c>
      <c r="L527" s="63" t="str">
        <f ca="1">IF(INDIRECT("'按班级打印'!af"&amp;ROUNDDOWN((ROW()-1)/5,0)+2)&gt;0,INDIRECT("'按班级打印'!af"&amp;ROUNDDOWN((ROW()-1)/5,0)+2),"")</f>
        <v/>
      </c>
      <c r="M527" s="63">
        <f ca="1">INDIRECT("'按班级打印'!H"&amp;ROUNDDOWN((ROW()-1)/5,0)+2)</f>
        <v>559.5</v>
      </c>
    </row>
    <row r="528" customHeight="1" spans="1:13">
      <c r="A528" s="64"/>
      <c r="B528" s="64"/>
      <c r="C528" s="63" t="s">
        <v>13</v>
      </c>
      <c r="D528" s="63">
        <f ca="1">INDIRECT("'按班级打印'!M"&amp;ROUNDDOWN((ROW()-1)/5,0)+2)</f>
        <v>112.5</v>
      </c>
      <c r="E528" s="63">
        <f ca="1">INDIRECT("'按班级打印'!o"&amp;ROUNDDOWN((ROW()-1)/5,0)+2)</f>
        <v>96</v>
      </c>
      <c r="F528" s="63">
        <f ca="1">INDIRECT("'按班级打印'!q"&amp;ROUNDDOWN((ROW()-1)/5,0)+2)</f>
        <v>121</v>
      </c>
      <c r="G528" s="63">
        <f ca="1">IF(INDIRECT("'按班级打印'!s"&amp;ROUNDDOWN((ROW()-1)/5,0)+2)&gt;0,INDIRECT("'按班级打印'!s"&amp;ROUNDDOWN((ROW()-1)/5,0)+2),"")</f>
        <v>74.5</v>
      </c>
      <c r="H528" s="63">
        <f ca="1">IF(INDIRECT("'按班级打印'!x"&amp;ROUNDDOWN((ROW()-1)/5,0)+2)&gt;0,INDIRECT("'按班级打印'!x"&amp;ROUNDDOWN((ROW()-1)/5,0)+2),"")</f>
        <v>91</v>
      </c>
      <c r="I528" s="63">
        <f ca="1">IF(INDIRECT("'按班级打印'!aa"&amp;ROUNDDOWN((ROW()-1)/5,0)+2)&gt;0,INDIRECT("'按班级打印'!aa"&amp;ROUNDDOWN((ROW()-1)/5,0)+2),"")</f>
        <v>89</v>
      </c>
      <c r="J528" s="63" t="str">
        <f ca="1">IF(INDIRECT("'按班级打印'!ad"&amp;ROUNDDOWN((ROW()-1)/5,0)+2)&gt;0,INDIRECT("'按班级打印'!ad"&amp;ROUNDDOWN((ROW()-1)/5,0)+2),"")</f>
        <v/>
      </c>
      <c r="K528" s="63" t="str">
        <f ca="1">IF(INDIRECT("'按班级打印'!u"&amp;ROUNDDOWN((ROW()-1)/5,0)+2)&gt;0,INDIRECT("'按班级打印'!u"&amp;ROUNDDOWN((ROW()-1)/5,0)+2),"")</f>
        <v/>
      </c>
      <c r="L528" s="63" t="str">
        <f ca="1">IF(INDIRECT("'按班级打印'!ag"&amp;ROUNDDOWN((ROW()-1)/5,0)+2)&gt;0,INDIRECT("'按班级打印'!ag"&amp;ROUNDDOWN((ROW()-1)/5,0)+2),"")</f>
        <v/>
      </c>
      <c r="M528" s="63">
        <f ca="1">INDIRECT("'按班级打印'!I"&amp;ROUNDDOWN((ROW()-1)/5,0)+2)</f>
        <v>584</v>
      </c>
    </row>
    <row r="529" customHeight="1" spans="1:13">
      <c r="A529" s="63" t="str">
        <f ca="1">INDIRECT("'按班级打印'!E"&amp;ROUNDDOWN((ROW()-1)/5,0)+2)</f>
        <v>物理类</v>
      </c>
      <c r="B529" s="14"/>
      <c r="C529" s="63" t="s">
        <v>14</v>
      </c>
      <c r="D529" s="65">
        <f>'质量分析(总分) '!$D$55</f>
        <v>105.000612745098</v>
      </c>
      <c r="E529" s="65">
        <f>'质量分析(总分) '!$D$82</f>
        <v>91.5242034313726</v>
      </c>
      <c r="F529" s="65">
        <f>'质量分析(总分) '!$D$109</f>
        <v>108.863970588235</v>
      </c>
      <c r="G529" s="65">
        <f ca="1">IF(_xlfn.NUMBERVALUE(G527)&gt;0,'质量分析(总分) '!$D$133,"")</f>
        <v>62.6521428571429</v>
      </c>
      <c r="H529" s="65">
        <f ca="1">IF(_xlfn.NUMBERVALUE(H527)&gt;0,'质量分析(总分) '!$D$157,"")</f>
        <v>81.8686131386861</v>
      </c>
      <c r="I529" s="65">
        <f ca="1">IF(_xlfn.NUMBERVALUE(I527)&gt;0,'质量分析(总分) '!$D$180,"")</f>
        <v>83.3676470588235</v>
      </c>
      <c r="J529" s="65" t="str">
        <f ca="1">IF(_xlfn.NUMBERVALUE(J527)&gt;0,'质量分析(总分) '!$D$208,"")</f>
        <v/>
      </c>
      <c r="K529" s="65" t="str">
        <f ca="1">IF(_xlfn.NUMBERVALUE(K527)&gt;0,'质量分析(总分) '!$D$194,"")</f>
        <v/>
      </c>
      <c r="L529" s="65" t="str">
        <f ca="1">IF(_xlfn.NUMBERVALUE(L527)&gt;0,'质量分析(总分) '!$D$222,"")</f>
        <v/>
      </c>
      <c r="M529" s="65">
        <f ca="1">IF(_xlfn.NUMBERVALUE(G527)&gt;0,'质量分析(总分) '!$D$23,'质量分析(总分) '!$D$28)</f>
        <v>535.869285714286</v>
      </c>
    </row>
    <row r="531" customHeight="1" spans="1:13">
      <c r="A531" s="58" t="s">
        <v>15</v>
      </c>
      <c r="B531" s="59" t="s">
        <v>1</v>
      </c>
      <c r="C531" s="59" t="s">
        <v>2</v>
      </c>
      <c r="D531" s="60" t="s">
        <v>3</v>
      </c>
      <c r="E531" s="60" t="s">
        <v>4</v>
      </c>
      <c r="F531" s="60" t="s">
        <v>5</v>
      </c>
      <c r="G531" s="60" t="s">
        <v>6</v>
      </c>
      <c r="H531" s="60" t="s">
        <v>7</v>
      </c>
      <c r="I531" s="60" t="s">
        <v>8</v>
      </c>
      <c r="J531" s="60" t="s">
        <v>9</v>
      </c>
      <c r="K531" s="60" t="s">
        <v>10</v>
      </c>
      <c r="L531" s="61" t="s">
        <v>11</v>
      </c>
      <c r="M531" s="61" t="s">
        <v>12</v>
      </c>
    </row>
    <row r="532" customHeight="1" spans="1:13">
      <c r="A532" s="62"/>
      <c r="B532" s="63">
        <f ca="1">INDIRECT("'按班级打印'!G"&amp;ROUNDDOWN((ROW()-1)/5,0)+2)</f>
        <v>3</v>
      </c>
      <c r="C532" s="63" t="str">
        <f ca="1">INDIRECT("'按班级打印'!A"&amp;ROUNDDOWN((ROW()-1)/5,0)+2)</f>
        <v>王奕涵</v>
      </c>
      <c r="D532" s="63">
        <f ca="1">INDIRECT("'按班级打印'!M"&amp;ROUNDDOWN((ROW()-1)/5,0)+2)</f>
        <v>98</v>
      </c>
      <c r="E532" s="63">
        <f ca="1">INDIRECT("'按班级打印'!o"&amp;ROUNDDOWN((ROW()-1)/5,0)+2)</f>
        <v>114</v>
      </c>
      <c r="F532" s="63">
        <f ca="1">INDIRECT("'按班级打印'!q"&amp;ROUNDDOWN((ROW()-1)/5,0)+2)</f>
        <v>119.5</v>
      </c>
      <c r="G532" s="63">
        <f ca="1">IF(INDIRECT("'按班级打印'!s"&amp;ROUNDDOWN((ROW()-1)/5,0)+2)&gt;0,INDIRECT("'按班级打印'!s"&amp;ROUNDDOWN((ROW()-1)/5,0)+2),"")</f>
        <v>77</v>
      </c>
      <c r="H532" s="63">
        <f ca="1">IF(INDIRECT("'按班级打印'!w"&amp;ROUNDDOWN((ROW()-1)/5,0)+2)&gt;0,INDIRECT("'按班级打印'!w"&amp;ROUNDDOWN((ROW()-1)/5,0)+2),"")</f>
        <v>63.5</v>
      </c>
      <c r="I532" s="63">
        <f ca="1">IF(INDIRECT("'按班级打印'!z"&amp;ROUNDDOWN((ROW()-1)/5,0)+2)&gt;0,INDIRECT("'按班级打印'!z"&amp;ROUNDDOWN((ROW()-1)/5,0)+2),"")</f>
        <v>68</v>
      </c>
      <c r="J532" s="63" t="str">
        <f ca="1">IF(INDIRECT("'按班级打印'!ac"&amp;ROUNDDOWN((ROW()-1)/5,0)+2)&gt;0,INDIRECT("'按班级打印'!ac"&amp;ROUNDDOWN((ROW()-1)/5,0)+2),"")</f>
        <v/>
      </c>
      <c r="K532" s="63" t="str">
        <f ca="1">IF(INDIRECT("'按班级打印'!u"&amp;ROUNDDOWN((ROW()-1)/5,0)+2)&gt;0,INDIRECT("'按班级打印'!u"&amp;ROUNDDOWN((ROW()-1)/5,0)+2),"")</f>
        <v/>
      </c>
      <c r="L532" s="63" t="str">
        <f ca="1">IF(INDIRECT("'按班级打印'!af"&amp;ROUNDDOWN((ROW()-1)/5,0)+2)&gt;0,INDIRECT("'按班级打印'!af"&amp;ROUNDDOWN((ROW()-1)/5,0)+2),"")</f>
        <v/>
      </c>
      <c r="M532" s="63">
        <f ca="1">INDIRECT("'按班级打印'!H"&amp;ROUNDDOWN((ROW()-1)/5,0)+2)</f>
        <v>540</v>
      </c>
    </row>
    <row r="533" customHeight="1" spans="1:13">
      <c r="A533" s="64"/>
      <c r="B533" s="64"/>
      <c r="C533" s="63" t="s">
        <v>13</v>
      </c>
      <c r="D533" s="63">
        <f ca="1">INDIRECT("'按班级打印'!M"&amp;ROUNDDOWN((ROW()-1)/5,0)+2)</f>
        <v>98</v>
      </c>
      <c r="E533" s="63">
        <f ca="1">INDIRECT("'按班级打印'!o"&amp;ROUNDDOWN((ROW()-1)/5,0)+2)</f>
        <v>114</v>
      </c>
      <c r="F533" s="63">
        <f ca="1">INDIRECT("'按班级打印'!q"&amp;ROUNDDOWN((ROW()-1)/5,0)+2)</f>
        <v>119.5</v>
      </c>
      <c r="G533" s="63">
        <f ca="1">IF(INDIRECT("'按班级打印'!s"&amp;ROUNDDOWN((ROW()-1)/5,0)+2)&gt;0,INDIRECT("'按班级打印'!s"&amp;ROUNDDOWN((ROW()-1)/5,0)+2),"")</f>
        <v>77</v>
      </c>
      <c r="H533" s="63">
        <f ca="1">IF(INDIRECT("'按班级打印'!x"&amp;ROUNDDOWN((ROW()-1)/5,0)+2)&gt;0,INDIRECT("'按班级打印'!x"&amp;ROUNDDOWN((ROW()-1)/5,0)+2),"")</f>
        <v>86</v>
      </c>
      <c r="I533" s="63">
        <f ca="1">IF(INDIRECT("'按班级打印'!aa"&amp;ROUNDDOWN((ROW()-1)/5,0)+2)&gt;0,INDIRECT("'按班级打印'!aa"&amp;ROUNDDOWN((ROW()-1)/5,0)+2),"")</f>
        <v>77</v>
      </c>
      <c r="J533" s="63" t="str">
        <f ca="1">IF(INDIRECT("'按班级打印'!ad"&amp;ROUNDDOWN((ROW()-1)/5,0)+2)&gt;0,INDIRECT("'按班级打印'!ad"&amp;ROUNDDOWN((ROW()-1)/5,0)+2),"")</f>
        <v/>
      </c>
      <c r="K533" s="63" t="str">
        <f ca="1">IF(INDIRECT("'按班级打印'!u"&amp;ROUNDDOWN((ROW()-1)/5,0)+2)&gt;0,INDIRECT("'按班级打印'!u"&amp;ROUNDDOWN((ROW()-1)/5,0)+2),"")</f>
        <v/>
      </c>
      <c r="L533" s="63" t="str">
        <f ca="1">IF(INDIRECT("'按班级打印'!ag"&amp;ROUNDDOWN((ROW()-1)/5,0)+2)&gt;0,INDIRECT("'按班级打印'!ag"&amp;ROUNDDOWN((ROW()-1)/5,0)+2),"")</f>
        <v/>
      </c>
      <c r="M533" s="63">
        <f ca="1">INDIRECT("'按班级打印'!I"&amp;ROUNDDOWN((ROW()-1)/5,0)+2)</f>
        <v>571.5</v>
      </c>
    </row>
    <row r="534" customHeight="1" spans="1:13">
      <c r="A534" s="63" t="str">
        <f ca="1">INDIRECT("'按班级打印'!E"&amp;ROUNDDOWN((ROW()-1)/5,0)+2)</f>
        <v>物理类</v>
      </c>
      <c r="B534" s="14"/>
      <c r="C534" s="63" t="s">
        <v>14</v>
      </c>
      <c r="D534" s="65">
        <f>'质量分析(总分) '!$D$55</f>
        <v>105.000612745098</v>
      </c>
      <c r="E534" s="65">
        <f>'质量分析(总分) '!$D$82</f>
        <v>91.5242034313726</v>
      </c>
      <c r="F534" s="65">
        <f>'质量分析(总分) '!$D$109</f>
        <v>108.863970588235</v>
      </c>
      <c r="G534" s="65">
        <f ca="1">IF(_xlfn.NUMBERVALUE(G532)&gt;0,'质量分析(总分) '!$D$133,"")</f>
        <v>62.6521428571429</v>
      </c>
      <c r="H534" s="65">
        <f ca="1">IF(_xlfn.NUMBERVALUE(H532)&gt;0,'质量分析(总分) '!$D$157,"")</f>
        <v>81.8686131386861</v>
      </c>
      <c r="I534" s="65">
        <f ca="1">IF(_xlfn.NUMBERVALUE(I532)&gt;0,'质量分析(总分) '!$D$180,"")</f>
        <v>83.3676470588235</v>
      </c>
      <c r="J534" s="65" t="str">
        <f ca="1">IF(_xlfn.NUMBERVALUE(J532)&gt;0,'质量分析(总分) '!$D$208,"")</f>
        <v/>
      </c>
      <c r="K534" s="65" t="str">
        <f ca="1">IF(_xlfn.NUMBERVALUE(K532)&gt;0,'质量分析(总分) '!$D$194,"")</f>
        <v/>
      </c>
      <c r="L534" s="65" t="str">
        <f ca="1">IF(_xlfn.NUMBERVALUE(L532)&gt;0,'质量分析(总分) '!$D$222,"")</f>
        <v/>
      </c>
      <c r="M534" s="65">
        <f ca="1">IF(_xlfn.NUMBERVALUE(G532)&gt;0,'质量分析(总分) '!$D$23,'质量分析(总分) '!$D$28)</f>
        <v>535.869285714286</v>
      </c>
    </row>
    <row r="536" customHeight="1" spans="1:13">
      <c r="A536" s="58" t="s">
        <v>15</v>
      </c>
      <c r="B536" s="59" t="s">
        <v>1</v>
      </c>
      <c r="C536" s="59" t="s">
        <v>2</v>
      </c>
      <c r="D536" s="60" t="s">
        <v>3</v>
      </c>
      <c r="E536" s="60" t="s">
        <v>4</v>
      </c>
      <c r="F536" s="60" t="s">
        <v>5</v>
      </c>
      <c r="G536" s="60" t="s">
        <v>6</v>
      </c>
      <c r="H536" s="60" t="s">
        <v>7</v>
      </c>
      <c r="I536" s="60" t="s">
        <v>8</v>
      </c>
      <c r="J536" s="60" t="s">
        <v>9</v>
      </c>
      <c r="K536" s="60" t="s">
        <v>10</v>
      </c>
      <c r="L536" s="61" t="s">
        <v>11</v>
      </c>
      <c r="M536" s="61" t="s">
        <v>12</v>
      </c>
    </row>
    <row r="537" customHeight="1" spans="1:13">
      <c r="A537" s="62"/>
      <c r="B537" s="63">
        <f ca="1">INDIRECT("'按班级打印'!G"&amp;ROUNDDOWN((ROW()-1)/5,0)+2)</f>
        <v>3</v>
      </c>
      <c r="C537" s="63" t="str">
        <f ca="1">INDIRECT("'按班级打印'!A"&amp;ROUNDDOWN((ROW()-1)/5,0)+2)</f>
        <v>刘苏权</v>
      </c>
      <c r="D537" s="63">
        <f ca="1">INDIRECT("'按班级打印'!M"&amp;ROUNDDOWN((ROW()-1)/5,0)+2)</f>
        <v>101</v>
      </c>
      <c r="E537" s="63">
        <f ca="1">INDIRECT("'按班级打印'!o"&amp;ROUNDDOWN((ROW()-1)/5,0)+2)</f>
        <v>110</v>
      </c>
      <c r="F537" s="63">
        <f ca="1">INDIRECT("'按班级打印'!q"&amp;ROUNDDOWN((ROW()-1)/5,0)+2)</f>
        <v>119.5</v>
      </c>
      <c r="G537" s="63">
        <f ca="1">IF(INDIRECT("'按班级打印'!s"&amp;ROUNDDOWN((ROW()-1)/5,0)+2)&gt;0,INDIRECT("'按班级打印'!s"&amp;ROUNDDOWN((ROW()-1)/5,0)+2),"")</f>
        <v>73.5</v>
      </c>
      <c r="H537" s="63">
        <f ca="1">IF(INDIRECT("'按班级打印'!w"&amp;ROUNDDOWN((ROW()-1)/5,0)+2)&gt;0,INDIRECT("'按班级打印'!w"&amp;ROUNDDOWN((ROW()-1)/5,0)+2),"")</f>
        <v>67.5</v>
      </c>
      <c r="I537" s="63">
        <f ca="1">IF(INDIRECT("'按班级打印'!z"&amp;ROUNDDOWN((ROW()-1)/5,0)+2)&gt;0,INDIRECT("'按班级打印'!z"&amp;ROUNDDOWN((ROW()-1)/5,0)+2),"")</f>
        <v>83.5</v>
      </c>
      <c r="J537" s="63" t="str">
        <f ca="1">IF(INDIRECT("'按班级打印'!ac"&amp;ROUNDDOWN((ROW()-1)/5,0)+2)&gt;0,INDIRECT("'按班级打印'!ac"&amp;ROUNDDOWN((ROW()-1)/5,0)+2),"")</f>
        <v/>
      </c>
      <c r="K537" s="63" t="str">
        <f ca="1">IF(INDIRECT("'按班级打印'!u"&amp;ROUNDDOWN((ROW()-1)/5,0)+2)&gt;0,INDIRECT("'按班级打印'!u"&amp;ROUNDDOWN((ROW()-1)/5,0)+2),"")</f>
        <v/>
      </c>
      <c r="L537" s="63" t="str">
        <f ca="1">IF(INDIRECT("'按班级打印'!af"&amp;ROUNDDOWN((ROW()-1)/5,0)+2)&gt;0,INDIRECT("'按班级打印'!af"&amp;ROUNDDOWN((ROW()-1)/5,0)+2),"")</f>
        <v/>
      </c>
      <c r="M537" s="63">
        <f ca="1">INDIRECT("'按班级打印'!H"&amp;ROUNDDOWN((ROW()-1)/5,0)+2)</f>
        <v>555</v>
      </c>
    </row>
    <row r="538" customHeight="1" spans="1:13">
      <c r="A538" s="64"/>
      <c r="B538" s="64"/>
      <c r="C538" s="63" t="s">
        <v>13</v>
      </c>
      <c r="D538" s="63">
        <f ca="1">INDIRECT("'按班级打印'!M"&amp;ROUNDDOWN((ROW()-1)/5,0)+2)</f>
        <v>101</v>
      </c>
      <c r="E538" s="63">
        <f ca="1">INDIRECT("'按班级打印'!o"&amp;ROUNDDOWN((ROW()-1)/5,0)+2)</f>
        <v>110</v>
      </c>
      <c r="F538" s="63">
        <f ca="1">INDIRECT("'按班级打印'!q"&amp;ROUNDDOWN((ROW()-1)/5,0)+2)</f>
        <v>119.5</v>
      </c>
      <c r="G538" s="63">
        <f ca="1">IF(INDIRECT("'按班级打印'!s"&amp;ROUNDDOWN((ROW()-1)/5,0)+2)&gt;0,INDIRECT("'按班级打印'!s"&amp;ROUNDDOWN((ROW()-1)/5,0)+2),"")</f>
        <v>73.5</v>
      </c>
      <c r="H538" s="63">
        <f ca="1">IF(INDIRECT("'按班级打印'!x"&amp;ROUNDDOWN((ROW()-1)/5,0)+2)&gt;0,INDIRECT("'按班级打印'!x"&amp;ROUNDDOWN((ROW()-1)/5,0)+2),"")</f>
        <v>88</v>
      </c>
      <c r="I538" s="63">
        <f ca="1">IF(INDIRECT("'按班级打印'!aa"&amp;ROUNDDOWN((ROW()-1)/5,0)+2)&gt;0,INDIRECT("'按班级打印'!aa"&amp;ROUNDDOWN((ROW()-1)/5,0)+2),"")</f>
        <v>91</v>
      </c>
      <c r="J538" s="63" t="str">
        <f ca="1">IF(INDIRECT("'按班级打印'!ad"&amp;ROUNDDOWN((ROW()-1)/5,0)+2)&gt;0,INDIRECT("'按班级打印'!ad"&amp;ROUNDDOWN((ROW()-1)/5,0)+2),"")</f>
        <v/>
      </c>
      <c r="K538" s="63" t="str">
        <f ca="1">IF(INDIRECT("'按班级打印'!u"&amp;ROUNDDOWN((ROW()-1)/5,0)+2)&gt;0,INDIRECT("'按班级打印'!u"&amp;ROUNDDOWN((ROW()-1)/5,0)+2),"")</f>
        <v/>
      </c>
      <c r="L538" s="63" t="str">
        <f ca="1">IF(INDIRECT("'按班级打印'!ag"&amp;ROUNDDOWN((ROW()-1)/5,0)+2)&gt;0,INDIRECT("'按班级打印'!ag"&amp;ROUNDDOWN((ROW()-1)/5,0)+2),"")</f>
        <v/>
      </c>
      <c r="M538" s="63">
        <f ca="1">INDIRECT("'按班级打印'!I"&amp;ROUNDDOWN((ROW()-1)/5,0)+2)</f>
        <v>583</v>
      </c>
    </row>
    <row r="539" customHeight="1" spans="1:13">
      <c r="A539" s="63" t="str">
        <f ca="1">INDIRECT("'按班级打印'!E"&amp;ROUNDDOWN((ROW()-1)/5,0)+2)</f>
        <v>物理类</v>
      </c>
      <c r="B539" s="14"/>
      <c r="C539" s="63" t="s">
        <v>14</v>
      </c>
      <c r="D539" s="65">
        <f>'质量分析(总分) '!$D$55</f>
        <v>105.000612745098</v>
      </c>
      <c r="E539" s="65">
        <f>'质量分析(总分) '!$D$82</f>
        <v>91.5242034313726</v>
      </c>
      <c r="F539" s="65">
        <f>'质量分析(总分) '!$D$109</f>
        <v>108.863970588235</v>
      </c>
      <c r="G539" s="65">
        <f ca="1">IF(_xlfn.NUMBERVALUE(G537)&gt;0,'质量分析(总分) '!$D$133,"")</f>
        <v>62.6521428571429</v>
      </c>
      <c r="H539" s="65">
        <f ca="1">IF(_xlfn.NUMBERVALUE(H537)&gt;0,'质量分析(总分) '!$D$157,"")</f>
        <v>81.8686131386861</v>
      </c>
      <c r="I539" s="65">
        <f ca="1">IF(_xlfn.NUMBERVALUE(I537)&gt;0,'质量分析(总分) '!$D$180,"")</f>
        <v>83.3676470588235</v>
      </c>
      <c r="J539" s="65" t="str">
        <f ca="1">IF(_xlfn.NUMBERVALUE(J537)&gt;0,'质量分析(总分) '!$D$208,"")</f>
        <v/>
      </c>
      <c r="K539" s="65" t="str">
        <f ca="1">IF(_xlfn.NUMBERVALUE(K537)&gt;0,'质量分析(总分) '!$D$194,"")</f>
        <v/>
      </c>
      <c r="L539" s="65" t="str">
        <f ca="1">IF(_xlfn.NUMBERVALUE(L537)&gt;0,'质量分析(总分) '!$D$222,"")</f>
        <v/>
      </c>
      <c r="M539" s="65">
        <f ca="1">IF(_xlfn.NUMBERVALUE(G537)&gt;0,'质量分析(总分) '!$D$23,'质量分析(总分) '!$D$28)</f>
        <v>535.869285714286</v>
      </c>
    </row>
    <row r="541" customHeight="1" spans="1:13">
      <c r="A541" s="58" t="s">
        <v>15</v>
      </c>
      <c r="B541" s="59" t="s">
        <v>1</v>
      </c>
      <c r="C541" s="59" t="s">
        <v>2</v>
      </c>
      <c r="D541" s="60" t="s">
        <v>3</v>
      </c>
      <c r="E541" s="60" t="s">
        <v>4</v>
      </c>
      <c r="F541" s="60" t="s">
        <v>5</v>
      </c>
      <c r="G541" s="60" t="s">
        <v>6</v>
      </c>
      <c r="H541" s="60" t="s">
        <v>7</v>
      </c>
      <c r="I541" s="60" t="s">
        <v>8</v>
      </c>
      <c r="J541" s="60" t="s">
        <v>9</v>
      </c>
      <c r="K541" s="60" t="s">
        <v>10</v>
      </c>
      <c r="L541" s="61" t="s">
        <v>11</v>
      </c>
      <c r="M541" s="61" t="s">
        <v>12</v>
      </c>
    </row>
    <row r="542" customHeight="1" spans="1:13">
      <c r="A542" s="62"/>
      <c r="B542" s="63">
        <f ca="1">INDIRECT("'按班级打印'!G"&amp;ROUNDDOWN((ROW()-1)/5,0)+2)</f>
        <v>3</v>
      </c>
      <c r="C542" s="63" t="str">
        <f ca="1">INDIRECT("'按班级打印'!A"&amp;ROUNDDOWN((ROW()-1)/5,0)+2)</f>
        <v>江小华</v>
      </c>
      <c r="D542" s="63">
        <f ca="1">INDIRECT("'按班级打印'!M"&amp;ROUNDDOWN((ROW()-1)/5,0)+2)</f>
        <v>105</v>
      </c>
      <c r="E542" s="63">
        <f ca="1">INDIRECT("'按班级打印'!o"&amp;ROUNDDOWN((ROW()-1)/5,0)+2)</f>
        <v>94</v>
      </c>
      <c r="F542" s="63">
        <f ca="1">INDIRECT("'按班级打印'!q"&amp;ROUNDDOWN((ROW()-1)/5,0)+2)</f>
        <v>109.5</v>
      </c>
      <c r="G542" s="63">
        <f ca="1">IF(INDIRECT("'按班级打印'!s"&amp;ROUNDDOWN((ROW()-1)/5,0)+2)&gt;0,INDIRECT("'按班级打印'!s"&amp;ROUNDDOWN((ROW()-1)/5,0)+2),"")</f>
        <v>59</v>
      </c>
      <c r="H542" s="63">
        <f ca="1">IF(INDIRECT("'按班级打印'!w"&amp;ROUNDDOWN((ROW()-1)/5,0)+2)&gt;0,INDIRECT("'按班级打印'!w"&amp;ROUNDDOWN((ROW()-1)/5,0)+2),"")</f>
        <v>50.5</v>
      </c>
      <c r="I542" s="63">
        <f ca="1">IF(INDIRECT("'按班级打印'!z"&amp;ROUNDDOWN((ROW()-1)/5,0)+2)&gt;0,INDIRECT("'按班级打印'!z"&amp;ROUNDDOWN((ROW()-1)/5,0)+2),"")</f>
        <v>70</v>
      </c>
      <c r="J542" s="63" t="str">
        <f ca="1">IF(INDIRECT("'按班级打印'!ac"&amp;ROUNDDOWN((ROW()-1)/5,0)+2)&gt;0,INDIRECT("'按班级打印'!ac"&amp;ROUNDDOWN((ROW()-1)/5,0)+2),"")</f>
        <v/>
      </c>
      <c r="K542" s="63" t="str">
        <f ca="1">IF(INDIRECT("'按班级打印'!u"&amp;ROUNDDOWN((ROW()-1)/5,0)+2)&gt;0,INDIRECT("'按班级打印'!u"&amp;ROUNDDOWN((ROW()-1)/5,0)+2),"")</f>
        <v/>
      </c>
      <c r="L542" s="63" t="str">
        <f ca="1">IF(INDIRECT("'按班级打印'!af"&amp;ROUNDDOWN((ROW()-1)/5,0)+2)&gt;0,INDIRECT("'按班级打印'!af"&amp;ROUNDDOWN((ROW()-1)/5,0)+2),"")</f>
        <v/>
      </c>
      <c r="M542" s="63">
        <f ca="1">INDIRECT("'按班级打印'!H"&amp;ROUNDDOWN((ROW()-1)/5,0)+2)</f>
        <v>488</v>
      </c>
    </row>
    <row r="543" customHeight="1" spans="1:13">
      <c r="A543" s="64"/>
      <c r="B543" s="64"/>
      <c r="C543" s="63" t="s">
        <v>13</v>
      </c>
      <c r="D543" s="63">
        <f ca="1">INDIRECT("'按班级打印'!M"&amp;ROUNDDOWN((ROW()-1)/5,0)+2)</f>
        <v>105</v>
      </c>
      <c r="E543" s="63">
        <f ca="1">INDIRECT("'按班级打印'!o"&amp;ROUNDDOWN((ROW()-1)/5,0)+2)</f>
        <v>94</v>
      </c>
      <c r="F543" s="63">
        <f ca="1">INDIRECT("'按班级打印'!q"&amp;ROUNDDOWN((ROW()-1)/5,0)+2)</f>
        <v>109.5</v>
      </c>
      <c r="G543" s="63">
        <f ca="1">IF(INDIRECT("'按班级打印'!s"&amp;ROUNDDOWN((ROW()-1)/5,0)+2)&gt;0,INDIRECT("'按班级打印'!s"&amp;ROUNDDOWN((ROW()-1)/5,0)+2),"")</f>
        <v>59</v>
      </c>
      <c r="H543" s="63">
        <f ca="1">IF(INDIRECT("'按班级打印'!x"&amp;ROUNDDOWN((ROW()-1)/5,0)+2)&gt;0,INDIRECT("'按班级打印'!x"&amp;ROUNDDOWN((ROW()-1)/5,0)+2),"")</f>
        <v>76</v>
      </c>
      <c r="I543" s="63">
        <f ca="1">IF(INDIRECT("'按班级打印'!aa"&amp;ROUNDDOWN((ROW()-1)/5,0)+2)&gt;0,INDIRECT("'按班级打印'!aa"&amp;ROUNDDOWN((ROW()-1)/5,0)+2),"")</f>
        <v>79</v>
      </c>
      <c r="J543" s="63" t="str">
        <f ca="1">IF(INDIRECT("'按班级打印'!ad"&amp;ROUNDDOWN((ROW()-1)/5,0)+2)&gt;0,INDIRECT("'按班级打印'!ad"&amp;ROUNDDOWN((ROW()-1)/5,0)+2),"")</f>
        <v/>
      </c>
      <c r="K543" s="63" t="str">
        <f ca="1">IF(INDIRECT("'按班级打印'!u"&amp;ROUNDDOWN((ROW()-1)/5,0)+2)&gt;0,INDIRECT("'按班级打印'!u"&amp;ROUNDDOWN((ROW()-1)/5,0)+2),"")</f>
        <v/>
      </c>
      <c r="L543" s="63" t="str">
        <f ca="1">IF(INDIRECT("'按班级打印'!ag"&amp;ROUNDDOWN((ROW()-1)/5,0)+2)&gt;0,INDIRECT("'按班级打印'!ag"&amp;ROUNDDOWN((ROW()-1)/5,0)+2),"")</f>
        <v/>
      </c>
      <c r="M543" s="63">
        <f ca="1">INDIRECT("'按班级打印'!I"&amp;ROUNDDOWN((ROW()-1)/5,0)+2)</f>
        <v>522.5</v>
      </c>
    </row>
    <row r="544" customHeight="1" spans="1:13">
      <c r="A544" s="63" t="str">
        <f ca="1">INDIRECT("'按班级打印'!E"&amp;ROUNDDOWN((ROW()-1)/5,0)+2)</f>
        <v>物理类</v>
      </c>
      <c r="B544" s="14"/>
      <c r="C544" s="63" t="s">
        <v>14</v>
      </c>
      <c r="D544" s="65">
        <f>'质量分析(总分) '!$D$55</f>
        <v>105.000612745098</v>
      </c>
      <c r="E544" s="65">
        <f>'质量分析(总分) '!$D$82</f>
        <v>91.5242034313726</v>
      </c>
      <c r="F544" s="65">
        <f>'质量分析(总分) '!$D$109</f>
        <v>108.863970588235</v>
      </c>
      <c r="G544" s="65">
        <f ca="1">IF(_xlfn.NUMBERVALUE(G542)&gt;0,'质量分析(总分) '!$D$133,"")</f>
        <v>62.6521428571429</v>
      </c>
      <c r="H544" s="65">
        <f ca="1">IF(_xlfn.NUMBERVALUE(H542)&gt;0,'质量分析(总分) '!$D$157,"")</f>
        <v>81.8686131386861</v>
      </c>
      <c r="I544" s="65">
        <f ca="1">IF(_xlfn.NUMBERVALUE(I542)&gt;0,'质量分析(总分) '!$D$180,"")</f>
        <v>83.3676470588235</v>
      </c>
      <c r="J544" s="65" t="str">
        <f ca="1">IF(_xlfn.NUMBERVALUE(J542)&gt;0,'质量分析(总分) '!$D$208,"")</f>
        <v/>
      </c>
      <c r="K544" s="65" t="str">
        <f ca="1">IF(_xlfn.NUMBERVALUE(K542)&gt;0,'质量分析(总分) '!$D$194,"")</f>
        <v/>
      </c>
      <c r="L544" s="65" t="str">
        <f ca="1">IF(_xlfn.NUMBERVALUE(L542)&gt;0,'质量分析(总分) '!$D$222,"")</f>
        <v/>
      </c>
      <c r="M544" s="65">
        <f ca="1">IF(_xlfn.NUMBERVALUE(G542)&gt;0,'质量分析(总分) '!$D$23,'质量分析(总分) '!$D$28)</f>
        <v>535.869285714286</v>
      </c>
    </row>
    <row r="546" customHeight="1" spans="1:13">
      <c r="A546" s="58" t="s">
        <v>15</v>
      </c>
      <c r="B546" s="59" t="s">
        <v>1</v>
      </c>
      <c r="C546" s="59" t="s">
        <v>2</v>
      </c>
      <c r="D546" s="60" t="s">
        <v>3</v>
      </c>
      <c r="E546" s="60" t="s">
        <v>4</v>
      </c>
      <c r="F546" s="60" t="s">
        <v>5</v>
      </c>
      <c r="G546" s="60" t="s">
        <v>6</v>
      </c>
      <c r="H546" s="60" t="s">
        <v>7</v>
      </c>
      <c r="I546" s="60" t="s">
        <v>8</v>
      </c>
      <c r="J546" s="60" t="s">
        <v>9</v>
      </c>
      <c r="K546" s="60" t="s">
        <v>10</v>
      </c>
      <c r="L546" s="61" t="s">
        <v>11</v>
      </c>
      <c r="M546" s="61" t="s">
        <v>12</v>
      </c>
    </row>
    <row r="547" customHeight="1" spans="1:13">
      <c r="A547" s="62"/>
      <c r="B547" s="63">
        <f ca="1">INDIRECT("'按班级打印'!G"&amp;ROUNDDOWN((ROW()-1)/5,0)+2)</f>
        <v>3</v>
      </c>
      <c r="C547" s="63" t="str">
        <f ca="1">INDIRECT("'按班级打印'!A"&amp;ROUNDDOWN((ROW()-1)/5,0)+2)</f>
        <v>林榕青</v>
      </c>
      <c r="D547" s="63">
        <f ca="1">INDIRECT("'按班级打印'!M"&amp;ROUNDDOWN((ROW()-1)/5,0)+2)</f>
        <v>102</v>
      </c>
      <c r="E547" s="63">
        <f ca="1">INDIRECT("'按班级打印'!o"&amp;ROUNDDOWN((ROW()-1)/5,0)+2)</f>
        <v>98.5</v>
      </c>
      <c r="F547" s="63">
        <f ca="1">INDIRECT("'按班级打印'!q"&amp;ROUNDDOWN((ROW()-1)/5,0)+2)</f>
        <v>123</v>
      </c>
      <c r="G547" s="63">
        <f ca="1">IF(INDIRECT("'按班级打印'!s"&amp;ROUNDDOWN((ROW()-1)/5,0)+2)&gt;0,INDIRECT("'按班级打印'!s"&amp;ROUNDDOWN((ROW()-1)/5,0)+2),"")</f>
        <v>43.5</v>
      </c>
      <c r="H547" s="63">
        <f ca="1">IF(INDIRECT("'按班级打印'!w"&amp;ROUNDDOWN((ROW()-1)/5,0)+2)&gt;0,INDIRECT("'按班级打印'!w"&amp;ROUNDDOWN((ROW()-1)/5,0)+2),"")</f>
        <v>65</v>
      </c>
      <c r="I547" s="63">
        <f ca="1">IF(INDIRECT("'按班级打印'!z"&amp;ROUNDDOWN((ROW()-1)/5,0)+2)&gt;0,INDIRECT("'按班级打印'!z"&amp;ROUNDDOWN((ROW()-1)/5,0)+2),"")</f>
        <v>78.5</v>
      </c>
      <c r="J547" s="63" t="str">
        <f ca="1">IF(INDIRECT("'按班级打印'!ac"&amp;ROUNDDOWN((ROW()-1)/5,0)+2)&gt;0,INDIRECT("'按班级打印'!ac"&amp;ROUNDDOWN((ROW()-1)/5,0)+2),"")</f>
        <v/>
      </c>
      <c r="K547" s="63" t="str">
        <f ca="1">IF(INDIRECT("'按班级打印'!u"&amp;ROUNDDOWN((ROW()-1)/5,0)+2)&gt;0,INDIRECT("'按班级打印'!u"&amp;ROUNDDOWN((ROW()-1)/5,0)+2),"")</f>
        <v/>
      </c>
      <c r="L547" s="63" t="str">
        <f ca="1">IF(INDIRECT("'按班级打印'!af"&amp;ROUNDDOWN((ROW()-1)/5,0)+2)&gt;0,INDIRECT("'按班级打印'!af"&amp;ROUNDDOWN((ROW()-1)/5,0)+2),"")</f>
        <v/>
      </c>
      <c r="M547" s="63">
        <f ca="1">INDIRECT("'按班级打印'!H"&amp;ROUNDDOWN((ROW()-1)/5,0)+2)</f>
        <v>510.5</v>
      </c>
    </row>
    <row r="548" customHeight="1" spans="1:13">
      <c r="A548" s="64"/>
      <c r="B548" s="64"/>
      <c r="C548" s="63" t="s">
        <v>13</v>
      </c>
      <c r="D548" s="63">
        <f ca="1">INDIRECT("'按班级打印'!M"&amp;ROUNDDOWN((ROW()-1)/5,0)+2)</f>
        <v>102</v>
      </c>
      <c r="E548" s="63">
        <f ca="1">INDIRECT("'按班级打印'!o"&amp;ROUNDDOWN((ROW()-1)/5,0)+2)</f>
        <v>98.5</v>
      </c>
      <c r="F548" s="63">
        <f ca="1">INDIRECT("'按班级打印'!q"&amp;ROUNDDOWN((ROW()-1)/5,0)+2)</f>
        <v>123</v>
      </c>
      <c r="G548" s="63">
        <f ca="1">IF(INDIRECT("'按班级打印'!s"&amp;ROUNDDOWN((ROW()-1)/5,0)+2)&gt;0,INDIRECT("'按班级打印'!s"&amp;ROUNDDOWN((ROW()-1)/5,0)+2),"")</f>
        <v>43.5</v>
      </c>
      <c r="H548" s="63">
        <f ca="1">IF(INDIRECT("'按班级打印'!x"&amp;ROUNDDOWN((ROW()-1)/5,0)+2)&gt;0,INDIRECT("'按班级打印'!x"&amp;ROUNDDOWN((ROW()-1)/5,0)+2),"")</f>
        <v>87</v>
      </c>
      <c r="I548" s="63">
        <f ca="1">IF(INDIRECT("'按班级打印'!aa"&amp;ROUNDDOWN((ROW()-1)/5,0)+2)&gt;0,INDIRECT("'按班级打印'!aa"&amp;ROUNDDOWN((ROW()-1)/5,0)+2),"")</f>
        <v>87</v>
      </c>
      <c r="J548" s="63" t="str">
        <f ca="1">IF(INDIRECT("'按班级打印'!ad"&amp;ROUNDDOWN((ROW()-1)/5,0)+2)&gt;0,INDIRECT("'按班级打印'!ad"&amp;ROUNDDOWN((ROW()-1)/5,0)+2),"")</f>
        <v/>
      </c>
      <c r="K548" s="63" t="str">
        <f ca="1">IF(INDIRECT("'按班级打印'!u"&amp;ROUNDDOWN((ROW()-1)/5,0)+2)&gt;0,INDIRECT("'按班级打印'!u"&amp;ROUNDDOWN((ROW()-1)/5,0)+2),"")</f>
        <v/>
      </c>
      <c r="L548" s="63" t="str">
        <f ca="1">IF(INDIRECT("'按班级打印'!ag"&amp;ROUNDDOWN((ROW()-1)/5,0)+2)&gt;0,INDIRECT("'按班级打印'!ag"&amp;ROUNDDOWN((ROW()-1)/5,0)+2),"")</f>
        <v/>
      </c>
      <c r="M548" s="63">
        <f ca="1">INDIRECT("'按班级打印'!I"&amp;ROUNDDOWN((ROW()-1)/5,0)+2)</f>
        <v>541</v>
      </c>
    </row>
    <row r="549" customHeight="1" spans="1:13">
      <c r="A549" s="63" t="str">
        <f ca="1">INDIRECT("'按班级打印'!E"&amp;ROUNDDOWN((ROW()-1)/5,0)+2)</f>
        <v>物理类</v>
      </c>
      <c r="B549" s="14"/>
      <c r="C549" s="63" t="s">
        <v>14</v>
      </c>
      <c r="D549" s="65">
        <f>'质量分析(总分) '!$D$55</f>
        <v>105.000612745098</v>
      </c>
      <c r="E549" s="65">
        <f>'质量分析(总分) '!$D$82</f>
        <v>91.5242034313726</v>
      </c>
      <c r="F549" s="65">
        <f>'质量分析(总分) '!$D$109</f>
        <v>108.863970588235</v>
      </c>
      <c r="G549" s="65">
        <f ca="1">IF(_xlfn.NUMBERVALUE(G547)&gt;0,'质量分析(总分) '!$D$133,"")</f>
        <v>62.6521428571429</v>
      </c>
      <c r="H549" s="65">
        <f ca="1">IF(_xlfn.NUMBERVALUE(H547)&gt;0,'质量分析(总分) '!$D$157,"")</f>
        <v>81.8686131386861</v>
      </c>
      <c r="I549" s="65">
        <f ca="1">IF(_xlfn.NUMBERVALUE(I547)&gt;0,'质量分析(总分) '!$D$180,"")</f>
        <v>83.3676470588235</v>
      </c>
      <c r="J549" s="65" t="str">
        <f ca="1">IF(_xlfn.NUMBERVALUE(J547)&gt;0,'质量分析(总分) '!$D$208,"")</f>
        <v/>
      </c>
      <c r="K549" s="65" t="str">
        <f ca="1">IF(_xlfn.NUMBERVALUE(K547)&gt;0,'质量分析(总分) '!$D$194,"")</f>
        <v/>
      </c>
      <c r="L549" s="65" t="str">
        <f ca="1">IF(_xlfn.NUMBERVALUE(L547)&gt;0,'质量分析(总分) '!$D$222,"")</f>
        <v/>
      </c>
      <c r="M549" s="65">
        <f ca="1">IF(_xlfn.NUMBERVALUE(G547)&gt;0,'质量分析(总分) '!$D$23,'质量分析(总分) '!$D$28)</f>
        <v>535.869285714286</v>
      </c>
    </row>
    <row r="551" customHeight="1" spans="1:13">
      <c r="A551" s="58" t="s">
        <v>15</v>
      </c>
      <c r="B551" s="59" t="s">
        <v>1</v>
      </c>
      <c r="C551" s="59" t="s">
        <v>2</v>
      </c>
      <c r="D551" s="60" t="s">
        <v>3</v>
      </c>
      <c r="E551" s="60" t="s">
        <v>4</v>
      </c>
      <c r="F551" s="60" t="s">
        <v>5</v>
      </c>
      <c r="G551" s="60" t="s">
        <v>6</v>
      </c>
      <c r="H551" s="60" t="s">
        <v>7</v>
      </c>
      <c r="I551" s="60" t="s">
        <v>8</v>
      </c>
      <c r="J551" s="60" t="s">
        <v>9</v>
      </c>
      <c r="K551" s="60" t="s">
        <v>10</v>
      </c>
      <c r="L551" s="61" t="s">
        <v>11</v>
      </c>
      <c r="M551" s="61" t="s">
        <v>12</v>
      </c>
    </row>
    <row r="552" customHeight="1" spans="1:13">
      <c r="A552" s="62"/>
      <c r="B552" s="63">
        <f ca="1">INDIRECT("'按班级打印'!G"&amp;ROUNDDOWN((ROW()-1)/5,0)+2)</f>
        <v>3</v>
      </c>
      <c r="C552" s="63" t="str">
        <f ca="1">INDIRECT("'按班级打印'!A"&amp;ROUNDDOWN((ROW()-1)/5,0)+2)</f>
        <v>刘鸿舜</v>
      </c>
      <c r="D552" s="63">
        <f ca="1">INDIRECT("'按班级打印'!M"&amp;ROUNDDOWN((ROW()-1)/5,0)+2)</f>
        <v>114</v>
      </c>
      <c r="E552" s="63">
        <f ca="1">INDIRECT("'按班级打印'!o"&amp;ROUNDDOWN((ROW()-1)/5,0)+2)</f>
        <v>99.5</v>
      </c>
      <c r="F552" s="63">
        <f ca="1">INDIRECT("'按班级打印'!q"&amp;ROUNDDOWN((ROW()-1)/5,0)+2)</f>
        <v>116</v>
      </c>
      <c r="G552" s="63">
        <f ca="1">IF(INDIRECT("'按班级打印'!s"&amp;ROUNDDOWN((ROW()-1)/5,0)+2)&gt;0,INDIRECT("'按班级打印'!s"&amp;ROUNDDOWN((ROW()-1)/5,0)+2),"")</f>
        <v>39</v>
      </c>
      <c r="H552" s="63">
        <f ca="1">IF(INDIRECT("'按班级打印'!w"&amp;ROUNDDOWN((ROW()-1)/5,0)+2)&gt;0,INDIRECT("'按班级打印'!w"&amp;ROUNDDOWN((ROW()-1)/5,0)+2),"")</f>
        <v>62</v>
      </c>
      <c r="I552" s="63">
        <f ca="1">IF(INDIRECT("'按班级打印'!z"&amp;ROUNDDOWN((ROW()-1)/5,0)+2)&gt;0,INDIRECT("'按班级打印'!z"&amp;ROUNDDOWN((ROW()-1)/5,0)+2),"")</f>
        <v>86</v>
      </c>
      <c r="J552" s="63" t="str">
        <f ca="1">IF(INDIRECT("'按班级打印'!ac"&amp;ROUNDDOWN((ROW()-1)/5,0)+2)&gt;0,INDIRECT("'按班级打印'!ac"&amp;ROUNDDOWN((ROW()-1)/5,0)+2),"")</f>
        <v/>
      </c>
      <c r="K552" s="63" t="str">
        <f ca="1">IF(INDIRECT("'按班级打印'!u"&amp;ROUNDDOWN((ROW()-1)/5,0)+2)&gt;0,INDIRECT("'按班级打印'!u"&amp;ROUNDDOWN((ROW()-1)/5,0)+2),"")</f>
        <v/>
      </c>
      <c r="L552" s="63" t="str">
        <f ca="1">IF(INDIRECT("'按班级打印'!af"&amp;ROUNDDOWN((ROW()-1)/5,0)+2)&gt;0,INDIRECT("'按班级打印'!af"&amp;ROUNDDOWN((ROW()-1)/5,0)+2),"")</f>
        <v/>
      </c>
      <c r="M552" s="63">
        <f ca="1">INDIRECT("'按班级打印'!H"&amp;ROUNDDOWN((ROW()-1)/5,0)+2)</f>
        <v>516.5</v>
      </c>
    </row>
    <row r="553" customHeight="1" spans="1:13">
      <c r="A553" s="64"/>
      <c r="B553" s="64"/>
      <c r="C553" s="63" t="s">
        <v>13</v>
      </c>
      <c r="D553" s="63">
        <f ca="1">INDIRECT("'按班级打印'!M"&amp;ROUNDDOWN((ROW()-1)/5,0)+2)</f>
        <v>114</v>
      </c>
      <c r="E553" s="63">
        <f ca="1">INDIRECT("'按班级打印'!o"&amp;ROUNDDOWN((ROW()-1)/5,0)+2)</f>
        <v>99.5</v>
      </c>
      <c r="F553" s="63">
        <f ca="1">INDIRECT("'按班级打印'!q"&amp;ROUNDDOWN((ROW()-1)/5,0)+2)</f>
        <v>116</v>
      </c>
      <c r="G553" s="63">
        <f ca="1">IF(INDIRECT("'按班级打印'!s"&amp;ROUNDDOWN((ROW()-1)/5,0)+2)&gt;0,INDIRECT("'按班级打印'!s"&amp;ROUNDDOWN((ROW()-1)/5,0)+2),"")</f>
        <v>39</v>
      </c>
      <c r="H553" s="63">
        <f ca="1">IF(INDIRECT("'按班级打印'!x"&amp;ROUNDDOWN((ROW()-1)/5,0)+2)&gt;0,INDIRECT("'按班级打印'!x"&amp;ROUNDDOWN((ROW()-1)/5,0)+2),"")</f>
        <v>85</v>
      </c>
      <c r="I553" s="63">
        <f ca="1">IF(INDIRECT("'按班级打印'!aa"&amp;ROUNDDOWN((ROW()-1)/5,0)+2)&gt;0,INDIRECT("'按班级打印'!aa"&amp;ROUNDDOWN((ROW()-1)/5,0)+2),"")</f>
        <v>93</v>
      </c>
      <c r="J553" s="63" t="str">
        <f ca="1">IF(INDIRECT("'按班级打印'!ad"&amp;ROUNDDOWN((ROW()-1)/5,0)+2)&gt;0,INDIRECT("'按班级打印'!ad"&amp;ROUNDDOWN((ROW()-1)/5,0)+2),"")</f>
        <v/>
      </c>
      <c r="K553" s="63" t="str">
        <f ca="1">IF(INDIRECT("'按班级打印'!u"&amp;ROUNDDOWN((ROW()-1)/5,0)+2)&gt;0,INDIRECT("'按班级打印'!u"&amp;ROUNDDOWN((ROW()-1)/5,0)+2),"")</f>
        <v/>
      </c>
      <c r="L553" s="63" t="str">
        <f ca="1">IF(INDIRECT("'按班级打印'!ag"&amp;ROUNDDOWN((ROW()-1)/5,0)+2)&gt;0,INDIRECT("'按班级打印'!ag"&amp;ROUNDDOWN((ROW()-1)/5,0)+2),"")</f>
        <v/>
      </c>
      <c r="M553" s="63">
        <f ca="1">INDIRECT("'按班级打印'!I"&amp;ROUNDDOWN((ROW()-1)/5,0)+2)</f>
        <v>546.5</v>
      </c>
    </row>
    <row r="554" customHeight="1" spans="1:13">
      <c r="A554" s="63" t="str">
        <f ca="1">INDIRECT("'按班级打印'!E"&amp;ROUNDDOWN((ROW()-1)/5,0)+2)</f>
        <v>物理类</v>
      </c>
      <c r="B554" s="14"/>
      <c r="C554" s="63" t="s">
        <v>14</v>
      </c>
      <c r="D554" s="65">
        <f>'质量分析(总分) '!$D$55</f>
        <v>105.000612745098</v>
      </c>
      <c r="E554" s="65">
        <f>'质量分析(总分) '!$D$82</f>
        <v>91.5242034313726</v>
      </c>
      <c r="F554" s="65">
        <f>'质量分析(总分) '!$D$109</f>
        <v>108.863970588235</v>
      </c>
      <c r="G554" s="65">
        <f ca="1">IF(_xlfn.NUMBERVALUE(G552)&gt;0,'质量分析(总分) '!$D$133,"")</f>
        <v>62.6521428571429</v>
      </c>
      <c r="H554" s="65">
        <f ca="1">IF(_xlfn.NUMBERVALUE(H552)&gt;0,'质量分析(总分) '!$D$157,"")</f>
        <v>81.8686131386861</v>
      </c>
      <c r="I554" s="65">
        <f ca="1">IF(_xlfn.NUMBERVALUE(I552)&gt;0,'质量分析(总分) '!$D$180,"")</f>
        <v>83.3676470588235</v>
      </c>
      <c r="J554" s="65" t="str">
        <f ca="1">IF(_xlfn.NUMBERVALUE(J552)&gt;0,'质量分析(总分) '!$D$208,"")</f>
        <v/>
      </c>
      <c r="K554" s="65" t="str">
        <f ca="1">IF(_xlfn.NUMBERVALUE(K552)&gt;0,'质量分析(总分) '!$D$194,"")</f>
        <v/>
      </c>
      <c r="L554" s="65" t="str">
        <f ca="1">IF(_xlfn.NUMBERVALUE(L552)&gt;0,'质量分析(总分) '!$D$222,"")</f>
        <v/>
      </c>
      <c r="M554" s="65">
        <f ca="1">IF(_xlfn.NUMBERVALUE(G552)&gt;0,'质量分析(总分) '!$D$23,'质量分析(总分) '!$D$28)</f>
        <v>535.869285714286</v>
      </c>
    </row>
    <row r="556" customHeight="1" spans="1:13">
      <c r="A556" s="58" t="s">
        <v>15</v>
      </c>
      <c r="B556" s="59" t="s">
        <v>1</v>
      </c>
      <c r="C556" s="59" t="s">
        <v>2</v>
      </c>
      <c r="D556" s="60" t="s">
        <v>3</v>
      </c>
      <c r="E556" s="60" t="s">
        <v>4</v>
      </c>
      <c r="F556" s="60" t="s">
        <v>5</v>
      </c>
      <c r="G556" s="60" t="s">
        <v>6</v>
      </c>
      <c r="H556" s="60" t="s">
        <v>7</v>
      </c>
      <c r="I556" s="60" t="s">
        <v>8</v>
      </c>
      <c r="J556" s="60" t="s">
        <v>9</v>
      </c>
      <c r="K556" s="60" t="s">
        <v>10</v>
      </c>
      <c r="L556" s="61" t="s">
        <v>11</v>
      </c>
      <c r="M556" s="61" t="s">
        <v>12</v>
      </c>
    </row>
    <row r="557" customHeight="1" spans="1:13">
      <c r="A557" s="62"/>
      <c r="B557" s="63">
        <f ca="1">INDIRECT("'按班级打印'!G"&amp;ROUNDDOWN((ROW()-1)/5,0)+2)</f>
        <v>3</v>
      </c>
      <c r="C557" s="63" t="str">
        <f ca="1">INDIRECT("'按班级打印'!A"&amp;ROUNDDOWN((ROW()-1)/5,0)+2)</f>
        <v>陈世杰</v>
      </c>
      <c r="D557" s="63">
        <f ca="1">INDIRECT("'按班级打印'!M"&amp;ROUNDDOWN((ROW()-1)/5,0)+2)</f>
        <v>107</v>
      </c>
      <c r="E557" s="63">
        <f ca="1">INDIRECT("'按班级打印'!o"&amp;ROUNDDOWN((ROW()-1)/5,0)+2)</f>
        <v>100</v>
      </c>
      <c r="F557" s="63">
        <f ca="1">INDIRECT("'按班级打印'!q"&amp;ROUNDDOWN((ROW()-1)/5,0)+2)</f>
        <v>114</v>
      </c>
      <c r="G557" s="63">
        <f ca="1">IF(INDIRECT("'按班级打印'!s"&amp;ROUNDDOWN((ROW()-1)/5,0)+2)&gt;0,INDIRECT("'按班级打印'!s"&amp;ROUNDDOWN((ROW()-1)/5,0)+2),"")</f>
        <v>83.5</v>
      </c>
      <c r="H557" s="63">
        <f ca="1">IF(INDIRECT("'按班级打印'!w"&amp;ROUNDDOWN((ROW()-1)/5,0)+2)&gt;0,INDIRECT("'按班级打印'!w"&amp;ROUNDDOWN((ROW()-1)/5,0)+2),"")</f>
        <v>73</v>
      </c>
      <c r="I557" s="63">
        <f ca="1">IF(INDIRECT("'按班级打印'!z"&amp;ROUNDDOWN((ROW()-1)/5,0)+2)&gt;0,INDIRECT("'按班级打印'!z"&amp;ROUNDDOWN((ROW()-1)/5,0)+2),"")</f>
        <v>79</v>
      </c>
      <c r="J557" s="63" t="str">
        <f ca="1">IF(INDIRECT("'按班级打印'!ac"&amp;ROUNDDOWN((ROW()-1)/5,0)+2)&gt;0,INDIRECT("'按班级打印'!ac"&amp;ROUNDDOWN((ROW()-1)/5,0)+2),"")</f>
        <v/>
      </c>
      <c r="K557" s="63" t="str">
        <f ca="1">IF(INDIRECT("'按班级打印'!u"&amp;ROUNDDOWN((ROW()-1)/5,0)+2)&gt;0,INDIRECT("'按班级打印'!u"&amp;ROUNDDOWN((ROW()-1)/5,0)+2),"")</f>
        <v/>
      </c>
      <c r="L557" s="63" t="str">
        <f ca="1">IF(INDIRECT("'按班级打印'!af"&amp;ROUNDDOWN((ROW()-1)/5,0)+2)&gt;0,INDIRECT("'按班级打印'!af"&amp;ROUNDDOWN((ROW()-1)/5,0)+2),"")</f>
        <v/>
      </c>
      <c r="M557" s="63">
        <f ca="1">INDIRECT("'按班级打印'!H"&amp;ROUNDDOWN((ROW()-1)/5,0)+2)</f>
        <v>556.5</v>
      </c>
    </row>
    <row r="558" customHeight="1" spans="1:13">
      <c r="A558" s="64"/>
      <c r="B558" s="64"/>
      <c r="C558" s="63" t="s">
        <v>13</v>
      </c>
      <c r="D558" s="63">
        <f ca="1">INDIRECT("'按班级打印'!M"&amp;ROUNDDOWN((ROW()-1)/5,0)+2)</f>
        <v>107</v>
      </c>
      <c r="E558" s="63">
        <f ca="1">INDIRECT("'按班级打印'!o"&amp;ROUNDDOWN((ROW()-1)/5,0)+2)</f>
        <v>100</v>
      </c>
      <c r="F558" s="63">
        <f ca="1">INDIRECT("'按班级打印'!q"&amp;ROUNDDOWN((ROW()-1)/5,0)+2)</f>
        <v>114</v>
      </c>
      <c r="G558" s="63">
        <f ca="1">IF(INDIRECT("'按班级打印'!s"&amp;ROUNDDOWN((ROW()-1)/5,0)+2)&gt;0,INDIRECT("'按班级打印'!s"&amp;ROUNDDOWN((ROW()-1)/5,0)+2),"")</f>
        <v>83.5</v>
      </c>
      <c r="H558" s="63">
        <f ca="1">IF(INDIRECT("'按班级打印'!x"&amp;ROUNDDOWN((ROW()-1)/5,0)+2)&gt;0,INDIRECT("'按班级打印'!x"&amp;ROUNDDOWN((ROW()-1)/5,0)+2),"")</f>
        <v>90</v>
      </c>
      <c r="I558" s="63">
        <f ca="1">IF(INDIRECT("'按班级打印'!aa"&amp;ROUNDDOWN((ROW()-1)/5,0)+2)&gt;0,INDIRECT("'按班级打印'!aa"&amp;ROUNDDOWN((ROW()-1)/5,0)+2),"")</f>
        <v>88</v>
      </c>
      <c r="J558" s="63" t="str">
        <f ca="1">IF(INDIRECT("'按班级打印'!ad"&amp;ROUNDDOWN((ROW()-1)/5,0)+2)&gt;0,INDIRECT("'按班级打印'!ad"&amp;ROUNDDOWN((ROW()-1)/5,0)+2),"")</f>
        <v/>
      </c>
      <c r="K558" s="63" t="str">
        <f ca="1">IF(INDIRECT("'按班级打印'!u"&amp;ROUNDDOWN((ROW()-1)/5,0)+2)&gt;0,INDIRECT("'按班级打印'!u"&amp;ROUNDDOWN((ROW()-1)/5,0)+2),"")</f>
        <v/>
      </c>
      <c r="L558" s="63" t="str">
        <f ca="1">IF(INDIRECT("'按班级打印'!ag"&amp;ROUNDDOWN((ROW()-1)/5,0)+2)&gt;0,INDIRECT("'按班级打印'!ag"&amp;ROUNDDOWN((ROW()-1)/5,0)+2),"")</f>
        <v/>
      </c>
      <c r="M558" s="63">
        <f ca="1">INDIRECT("'按班级打印'!I"&amp;ROUNDDOWN((ROW()-1)/5,0)+2)</f>
        <v>582.5</v>
      </c>
    </row>
    <row r="559" customHeight="1" spans="1:13">
      <c r="A559" s="63" t="str">
        <f ca="1">INDIRECT("'按班级打印'!E"&amp;ROUNDDOWN((ROW()-1)/5,0)+2)</f>
        <v>物理类</v>
      </c>
      <c r="B559" s="14"/>
      <c r="C559" s="63" t="s">
        <v>14</v>
      </c>
      <c r="D559" s="65">
        <f>'质量分析(总分) '!$D$55</f>
        <v>105.000612745098</v>
      </c>
      <c r="E559" s="65">
        <f>'质量分析(总分) '!$D$82</f>
        <v>91.5242034313726</v>
      </c>
      <c r="F559" s="65">
        <f>'质量分析(总分) '!$D$109</f>
        <v>108.863970588235</v>
      </c>
      <c r="G559" s="65">
        <f ca="1">IF(_xlfn.NUMBERVALUE(G557)&gt;0,'质量分析(总分) '!$D$133,"")</f>
        <v>62.6521428571429</v>
      </c>
      <c r="H559" s="65">
        <f ca="1">IF(_xlfn.NUMBERVALUE(H557)&gt;0,'质量分析(总分) '!$D$157,"")</f>
        <v>81.8686131386861</v>
      </c>
      <c r="I559" s="65">
        <f ca="1">IF(_xlfn.NUMBERVALUE(I557)&gt;0,'质量分析(总分) '!$D$180,"")</f>
        <v>83.3676470588235</v>
      </c>
      <c r="J559" s="65" t="str">
        <f ca="1">IF(_xlfn.NUMBERVALUE(J557)&gt;0,'质量分析(总分) '!$D$208,"")</f>
        <v/>
      </c>
      <c r="K559" s="65" t="str">
        <f ca="1">IF(_xlfn.NUMBERVALUE(K557)&gt;0,'质量分析(总分) '!$D$194,"")</f>
        <v/>
      </c>
      <c r="L559" s="65" t="str">
        <f ca="1">IF(_xlfn.NUMBERVALUE(L557)&gt;0,'质量分析(总分) '!$D$222,"")</f>
        <v/>
      </c>
      <c r="M559" s="65">
        <f ca="1">IF(_xlfn.NUMBERVALUE(G557)&gt;0,'质量分析(总分) '!$D$23,'质量分析(总分) '!$D$28)</f>
        <v>535.869285714286</v>
      </c>
    </row>
    <row r="561" customHeight="1" spans="1:13">
      <c r="A561" s="58" t="s">
        <v>15</v>
      </c>
      <c r="B561" s="59" t="s">
        <v>1</v>
      </c>
      <c r="C561" s="59" t="s">
        <v>2</v>
      </c>
      <c r="D561" s="60" t="s">
        <v>3</v>
      </c>
      <c r="E561" s="60" t="s">
        <v>4</v>
      </c>
      <c r="F561" s="60" t="s">
        <v>5</v>
      </c>
      <c r="G561" s="60" t="s">
        <v>6</v>
      </c>
      <c r="H561" s="60" t="s">
        <v>7</v>
      </c>
      <c r="I561" s="60" t="s">
        <v>8</v>
      </c>
      <c r="J561" s="60" t="s">
        <v>9</v>
      </c>
      <c r="K561" s="60" t="s">
        <v>10</v>
      </c>
      <c r="L561" s="61" t="s">
        <v>11</v>
      </c>
      <c r="M561" s="61" t="s">
        <v>12</v>
      </c>
    </row>
    <row r="562" customHeight="1" spans="1:13">
      <c r="A562" s="62"/>
      <c r="B562" s="63">
        <f ca="1">INDIRECT("'按班级打印'!G"&amp;ROUNDDOWN((ROW()-1)/5,0)+2)</f>
        <v>3</v>
      </c>
      <c r="C562" s="63" t="str">
        <f ca="1">INDIRECT("'按班级打印'!A"&amp;ROUNDDOWN((ROW()-1)/5,0)+2)</f>
        <v>钟文琦</v>
      </c>
      <c r="D562" s="63">
        <f ca="1">INDIRECT("'按班级打印'!M"&amp;ROUNDDOWN((ROW()-1)/5,0)+2)</f>
        <v>102.5</v>
      </c>
      <c r="E562" s="63">
        <f ca="1">INDIRECT("'按班级打印'!o"&amp;ROUNDDOWN((ROW()-1)/5,0)+2)</f>
        <v>100.5</v>
      </c>
      <c r="F562" s="63">
        <f ca="1">INDIRECT("'按班级打印'!q"&amp;ROUNDDOWN((ROW()-1)/5,0)+2)</f>
        <v>115.5</v>
      </c>
      <c r="G562" s="63">
        <f ca="1">IF(INDIRECT("'按班级打印'!s"&amp;ROUNDDOWN((ROW()-1)/5,0)+2)&gt;0,INDIRECT("'按班级打印'!s"&amp;ROUNDDOWN((ROW()-1)/5,0)+2),"")</f>
        <v>45.5</v>
      </c>
      <c r="H562" s="63">
        <f ca="1">IF(INDIRECT("'按班级打印'!w"&amp;ROUNDDOWN((ROW()-1)/5,0)+2)&gt;0,INDIRECT("'按班级打印'!w"&amp;ROUNDDOWN((ROW()-1)/5,0)+2),"")</f>
        <v>52.5</v>
      </c>
      <c r="I562" s="63">
        <f ca="1">IF(INDIRECT("'按班级打印'!z"&amp;ROUNDDOWN((ROW()-1)/5,0)+2)&gt;0,INDIRECT("'按班级打印'!z"&amp;ROUNDDOWN((ROW()-1)/5,0)+2),"")</f>
        <v>76</v>
      </c>
      <c r="J562" s="63" t="str">
        <f ca="1">IF(INDIRECT("'按班级打印'!ac"&amp;ROUNDDOWN((ROW()-1)/5,0)+2)&gt;0,INDIRECT("'按班级打印'!ac"&amp;ROUNDDOWN((ROW()-1)/5,0)+2),"")</f>
        <v/>
      </c>
      <c r="K562" s="63" t="str">
        <f ca="1">IF(INDIRECT("'按班级打印'!u"&amp;ROUNDDOWN((ROW()-1)/5,0)+2)&gt;0,INDIRECT("'按班级打印'!u"&amp;ROUNDDOWN((ROW()-1)/5,0)+2),"")</f>
        <v/>
      </c>
      <c r="L562" s="63" t="str">
        <f ca="1">IF(INDIRECT("'按班级打印'!af"&amp;ROUNDDOWN((ROW()-1)/5,0)+2)&gt;0,INDIRECT("'按班级打印'!af"&amp;ROUNDDOWN((ROW()-1)/5,0)+2),"")</f>
        <v/>
      </c>
      <c r="M562" s="63">
        <f ca="1">INDIRECT("'按班级打印'!H"&amp;ROUNDDOWN((ROW()-1)/5,0)+2)</f>
        <v>492.5</v>
      </c>
    </row>
    <row r="563" customHeight="1" spans="1:13">
      <c r="A563" s="64"/>
      <c r="B563" s="64"/>
      <c r="C563" s="63" t="s">
        <v>13</v>
      </c>
      <c r="D563" s="63">
        <f ca="1">INDIRECT("'按班级打印'!M"&amp;ROUNDDOWN((ROW()-1)/5,0)+2)</f>
        <v>102.5</v>
      </c>
      <c r="E563" s="63">
        <f ca="1">INDIRECT("'按班级打印'!o"&amp;ROUNDDOWN((ROW()-1)/5,0)+2)</f>
        <v>100.5</v>
      </c>
      <c r="F563" s="63">
        <f ca="1">INDIRECT("'按班级打印'!q"&amp;ROUNDDOWN((ROW()-1)/5,0)+2)</f>
        <v>115.5</v>
      </c>
      <c r="G563" s="63">
        <f ca="1">IF(INDIRECT("'按班级打印'!s"&amp;ROUNDDOWN((ROW()-1)/5,0)+2)&gt;0,INDIRECT("'按班级打印'!s"&amp;ROUNDDOWN((ROW()-1)/5,0)+2),"")</f>
        <v>45.5</v>
      </c>
      <c r="H563" s="63">
        <f ca="1">IF(INDIRECT("'按班级打印'!x"&amp;ROUNDDOWN((ROW()-1)/5,0)+2)&gt;0,INDIRECT("'按班级打印'!x"&amp;ROUNDDOWN((ROW()-1)/5,0)+2),"")</f>
        <v>78</v>
      </c>
      <c r="I563" s="63">
        <f ca="1">IF(INDIRECT("'按班级打印'!aa"&amp;ROUNDDOWN((ROW()-1)/5,0)+2)&gt;0,INDIRECT("'按班级打印'!aa"&amp;ROUNDDOWN((ROW()-1)/5,0)+2),"")</f>
        <v>85</v>
      </c>
      <c r="J563" s="63" t="str">
        <f ca="1">IF(INDIRECT("'按班级打印'!ad"&amp;ROUNDDOWN((ROW()-1)/5,0)+2)&gt;0,INDIRECT("'按班级打印'!ad"&amp;ROUNDDOWN((ROW()-1)/5,0)+2),"")</f>
        <v/>
      </c>
      <c r="K563" s="63" t="str">
        <f ca="1">IF(INDIRECT("'按班级打印'!u"&amp;ROUNDDOWN((ROW()-1)/5,0)+2)&gt;0,INDIRECT("'按班级打印'!u"&amp;ROUNDDOWN((ROW()-1)/5,0)+2),"")</f>
        <v/>
      </c>
      <c r="L563" s="63" t="str">
        <f ca="1">IF(INDIRECT("'按班级打印'!ag"&amp;ROUNDDOWN((ROW()-1)/5,0)+2)&gt;0,INDIRECT("'按班级打印'!ag"&amp;ROUNDDOWN((ROW()-1)/5,0)+2),"")</f>
        <v/>
      </c>
      <c r="M563" s="63">
        <f ca="1">INDIRECT("'按班级打印'!I"&amp;ROUNDDOWN((ROW()-1)/5,0)+2)</f>
        <v>527</v>
      </c>
    </row>
    <row r="564" customHeight="1" spans="1:13">
      <c r="A564" s="63" t="str">
        <f ca="1">INDIRECT("'按班级打印'!E"&amp;ROUNDDOWN((ROW()-1)/5,0)+2)</f>
        <v>物理类</v>
      </c>
      <c r="B564" s="14"/>
      <c r="C564" s="63" t="s">
        <v>14</v>
      </c>
      <c r="D564" s="65">
        <f>'质量分析(总分) '!$D$55</f>
        <v>105.000612745098</v>
      </c>
      <c r="E564" s="65">
        <f>'质量分析(总分) '!$D$82</f>
        <v>91.5242034313726</v>
      </c>
      <c r="F564" s="65">
        <f>'质量分析(总分) '!$D$109</f>
        <v>108.863970588235</v>
      </c>
      <c r="G564" s="65">
        <f ca="1">IF(_xlfn.NUMBERVALUE(G562)&gt;0,'质量分析(总分) '!$D$133,"")</f>
        <v>62.6521428571429</v>
      </c>
      <c r="H564" s="65">
        <f ca="1">IF(_xlfn.NUMBERVALUE(H562)&gt;0,'质量分析(总分) '!$D$157,"")</f>
        <v>81.8686131386861</v>
      </c>
      <c r="I564" s="65">
        <f ca="1">IF(_xlfn.NUMBERVALUE(I562)&gt;0,'质量分析(总分) '!$D$180,"")</f>
        <v>83.3676470588235</v>
      </c>
      <c r="J564" s="65" t="str">
        <f ca="1">IF(_xlfn.NUMBERVALUE(J562)&gt;0,'质量分析(总分) '!$D$208,"")</f>
        <v/>
      </c>
      <c r="K564" s="65" t="str">
        <f ca="1">IF(_xlfn.NUMBERVALUE(K562)&gt;0,'质量分析(总分) '!$D$194,"")</f>
        <v/>
      </c>
      <c r="L564" s="65" t="str">
        <f ca="1">IF(_xlfn.NUMBERVALUE(L562)&gt;0,'质量分析(总分) '!$D$222,"")</f>
        <v/>
      </c>
      <c r="M564" s="65">
        <f ca="1">IF(_xlfn.NUMBERVALUE(G562)&gt;0,'质量分析(总分) '!$D$23,'质量分析(总分) '!$D$28)</f>
        <v>535.869285714286</v>
      </c>
    </row>
    <row r="566" customHeight="1" spans="1:13">
      <c r="A566" s="58" t="s">
        <v>15</v>
      </c>
      <c r="B566" s="59" t="s">
        <v>1</v>
      </c>
      <c r="C566" s="59" t="s">
        <v>2</v>
      </c>
      <c r="D566" s="60" t="s">
        <v>3</v>
      </c>
      <c r="E566" s="60" t="s">
        <v>4</v>
      </c>
      <c r="F566" s="60" t="s">
        <v>5</v>
      </c>
      <c r="G566" s="60" t="s">
        <v>6</v>
      </c>
      <c r="H566" s="60" t="s">
        <v>7</v>
      </c>
      <c r="I566" s="60" t="s">
        <v>8</v>
      </c>
      <c r="J566" s="60" t="s">
        <v>9</v>
      </c>
      <c r="K566" s="60" t="s">
        <v>10</v>
      </c>
      <c r="L566" s="61" t="s">
        <v>11</v>
      </c>
      <c r="M566" s="61" t="s">
        <v>12</v>
      </c>
    </row>
    <row r="567" customHeight="1" spans="1:13">
      <c r="A567" s="62"/>
      <c r="B567" s="63">
        <f ca="1">INDIRECT("'按班级打印'!G"&amp;ROUNDDOWN((ROW()-1)/5,0)+2)</f>
        <v>3</v>
      </c>
      <c r="C567" s="63" t="str">
        <f ca="1">INDIRECT("'按班级打印'!A"&amp;ROUNDDOWN((ROW()-1)/5,0)+2)</f>
        <v>薛志君</v>
      </c>
      <c r="D567" s="63">
        <f ca="1">INDIRECT("'按班级打印'!M"&amp;ROUNDDOWN((ROW()-1)/5,0)+2)</f>
        <v>111</v>
      </c>
      <c r="E567" s="63">
        <f ca="1">INDIRECT("'按班级打印'!o"&amp;ROUNDDOWN((ROW()-1)/5,0)+2)</f>
        <v>102</v>
      </c>
      <c r="F567" s="63">
        <f ca="1">INDIRECT("'按班级打印'!q"&amp;ROUNDDOWN((ROW()-1)/5,0)+2)</f>
        <v>126</v>
      </c>
      <c r="G567" s="63">
        <f ca="1">IF(INDIRECT("'按班级打印'!s"&amp;ROUNDDOWN((ROW()-1)/5,0)+2)&gt;0,INDIRECT("'按班级打印'!s"&amp;ROUNDDOWN((ROW()-1)/5,0)+2),"")</f>
        <v>68.5</v>
      </c>
      <c r="H567" s="63">
        <f ca="1">IF(INDIRECT("'按班级打印'!w"&amp;ROUNDDOWN((ROW()-1)/5,0)+2)&gt;0,INDIRECT("'按班级打印'!w"&amp;ROUNDDOWN((ROW()-1)/5,0)+2),"")</f>
        <v>58.5</v>
      </c>
      <c r="I567" s="63">
        <f ca="1">IF(INDIRECT("'按班级打印'!z"&amp;ROUNDDOWN((ROW()-1)/5,0)+2)&gt;0,INDIRECT("'按班级打印'!z"&amp;ROUNDDOWN((ROW()-1)/5,0)+2),"")</f>
        <v>65</v>
      </c>
      <c r="J567" s="63" t="str">
        <f ca="1">IF(INDIRECT("'按班级打印'!ac"&amp;ROUNDDOWN((ROW()-1)/5,0)+2)&gt;0,INDIRECT("'按班级打印'!ac"&amp;ROUNDDOWN((ROW()-1)/5,0)+2),"")</f>
        <v/>
      </c>
      <c r="K567" s="63" t="str">
        <f ca="1">IF(INDIRECT("'按班级打印'!u"&amp;ROUNDDOWN((ROW()-1)/5,0)+2)&gt;0,INDIRECT("'按班级打印'!u"&amp;ROUNDDOWN((ROW()-1)/5,0)+2),"")</f>
        <v/>
      </c>
      <c r="L567" s="63" t="str">
        <f ca="1">IF(INDIRECT("'按班级打印'!af"&amp;ROUNDDOWN((ROW()-1)/5,0)+2)&gt;0,INDIRECT("'按班级打印'!af"&amp;ROUNDDOWN((ROW()-1)/5,0)+2),"")</f>
        <v/>
      </c>
      <c r="M567" s="63">
        <f ca="1">INDIRECT("'按班级打印'!H"&amp;ROUNDDOWN((ROW()-1)/5,0)+2)</f>
        <v>531</v>
      </c>
    </row>
    <row r="568" customHeight="1" spans="1:13">
      <c r="A568" s="64"/>
      <c r="B568" s="64"/>
      <c r="C568" s="63" t="s">
        <v>13</v>
      </c>
      <c r="D568" s="63">
        <f ca="1">INDIRECT("'按班级打印'!M"&amp;ROUNDDOWN((ROW()-1)/5,0)+2)</f>
        <v>111</v>
      </c>
      <c r="E568" s="63">
        <f ca="1">INDIRECT("'按班级打印'!o"&amp;ROUNDDOWN((ROW()-1)/5,0)+2)</f>
        <v>102</v>
      </c>
      <c r="F568" s="63">
        <f ca="1">INDIRECT("'按班级打印'!q"&amp;ROUNDDOWN((ROW()-1)/5,0)+2)</f>
        <v>126</v>
      </c>
      <c r="G568" s="63">
        <f ca="1">IF(INDIRECT("'按班级打印'!s"&amp;ROUNDDOWN((ROW()-1)/5,0)+2)&gt;0,INDIRECT("'按班级打印'!s"&amp;ROUNDDOWN((ROW()-1)/5,0)+2),"")</f>
        <v>68.5</v>
      </c>
      <c r="H568" s="63">
        <f ca="1">IF(INDIRECT("'按班级打印'!x"&amp;ROUNDDOWN((ROW()-1)/5,0)+2)&gt;0,INDIRECT("'按班级打印'!x"&amp;ROUNDDOWN((ROW()-1)/5,0)+2),"")</f>
        <v>82</v>
      </c>
      <c r="I568" s="63">
        <f ca="1">IF(INDIRECT("'按班级打印'!aa"&amp;ROUNDDOWN((ROW()-1)/5,0)+2)&gt;0,INDIRECT("'按班级打印'!aa"&amp;ROUNDDOWN((ROW()-1)/5,0)+2),"")</f>
        <v>74</v>
      </c>
      <c r="J568" s="63" t="str">
        <f ca="1">IF(INDIRECT("'按班级打印'!ad"&amp;ROUNDDOWN((ROW()-1)/5,0)+2)&gt;0,INDIRECT("'按班级打印'!ad"&amp;ROUNDDOWN((ROW()-1)/5,0)+2),"")</f>
        <v/>
      </c>
      <c r="K568" s="63" t="str">
        <f ca="1">IF(INDIRECT("'按班级打印'!u"&amp;ROUNDDOWN((ROW()-1)/5,0)+2)&gt;0,INDIRECT("'按班级打印'!u"&amp;ROUNDDOWN((ROW()-1)/5,0)+2),"")</f>
        <v/>
      </c>
      <c r="L568" s="63" t="str">
        <f ca="1">IF(INDIRECT("'按班级打印'!ag"&amp;ROUNDDOWN((ROW()-1)/5,0)+2)&gt;0,INDIRECT("'按班级打印'!ag"&amp;ROUNDDOWN((ROW()-1)/5,0)+2),"")</f>
        <v/>
      </c>
      <c r="M568" s="63">
        <f ca="1">INDIRECT("'按班级打印'!I"&amp;ROUNDDOWN((ROW()-1)/5,0)+2)</f>
        <v>563.5</v>
      </c>
    </row>
    <row r="569" customHeight="1" spans="1:13">
      <c r="A569" s="63" t="str">
        <f ca="1">INDIRECT("'按班级打印'!E"&amp;ROUNDDOWN((ROW()-1)/5,0)+2)</f>
        <v>物理类</v>
      </c>
      <c r="B569" s="14"/>
      <c r="C569" s="63" t="s">
        <v>14</v>
      </c>
      <c r="D569" s="65">
        <f>'质量分析(总分) '!$D$55</f>
        <v>105.000612745098</v>
      </c>
      <c r="E569" s="65">
        <f>'质量分析(总分) '!$D$82</f>
        <v>91.5242034313726</v>
      </c>
      <c r="F569" s="65">
        <f>'质量分析(总分) '!$D$109</f>
        <v>108.863970588235</v>
      </c>
      <c r="G569" s="65">
        <f ca="1">IF(_xlfn.NUMBERVALUE(G567)&gt;0,'质量分析(总分) '!$D$133,"")</f>
        <v>62.6521428571429</v>
      </c>
      <c r="H569" s="65">
        <f ca="1">IF(_xlfn.NUMBERVALUE(H567)&gt;0,'质量分析(总分) '!$D$157,"")</f>
        <v>81.8686131386861</v>
      </c>
      <c r="I569" s="65">
        <f ca="1">IF(_xlfn.NUMBERVALUE(I567)&gt;0,'质量分析(总分) '!$D$180,"")</f>
        <v>83.3676470588235</v>
      </c>
      <c r="J569" s="65" t="str">
        <f ca="1">IF(_xlfn.NUMBERVALUE(J567)&gt;0,'质量分析(总分) '!$D$208,"")</f>
        <v/>
      </c>
      <c r="K569" s="65" t="str">
        <f ca="1">IF(_xlfn.NUMBERVALUE(K567)&gt;0,'质量分析(总分) '!$D$194,"")</f>
        <v/>
      </c>
      <c r="L569" s="65" t="str">
        <f ca="1">IF(_xlfn.NUMBERVALUE(L567)&gt;0,'质量分析(总分) '!$D$222,"")</f>
        <v/>
      </c>
      <c r="M569" s="65">
        <f ca="1">IF(_xlfn.NUMBERVALUE(G567)&gt;0,'质量分析(总分) '!$D$23,'质量分析(总分) '!$D$28)</f>
        <v>535.869285714286</v>
      </c>
    </row>
    <row r="571" customHeight="1" spans="1:13">
      <c r="A571" s="58" t="s">
        <v>15</v>
      </c>
      <c r="B571" s="59" t="s">
        <v>1</v>
      </c>
      <c r="C571" s="59" t="s">
        <v>2</v>
      </c>
      <c r="D571" s="60" t="s">
        <v>3</v>
      </c>
      <c r="E571" s="60" t="s">
        <v>4</v>
      </c>
      <c r="F571" s="60" t="s">
        <v>5</v>
      </c>
      <c r="G571" s="60" t="s">
        <v>6</v>
      </c>
      <c r="H571" s="60" t="s">
        <v>7</v>
      </c>
      <c r="I571" s="60" t="s">
        <v>8</v>
      </c>
      <c r="J571" s="60" t="s">
        <v>9</v>
      </c>
      <c r="K571" s="60" t="s">
        <v>10</v>
      </c>
      <c r="L571" s="61" t="s">
        <v>11</v>
      </c>
      <c r="M571" s="61" t="s">
        <v>12</v>
      </c>
    </row>
    <row r="572" customHeight="1" spans="1:13">
      <c r="A572" s="62"/>
      <c r="B572" s="63">
        <f ca="1">INDIRECT("'按班级打印'!G"&amp;ROUNDDOWN((ROW()-1)/5,0)+2)</f>
        <v>3</v>
      </c>
      <c r="C572" s="63" t="str">
        <f ca="1">INDIRECT("'按班级打印'!A"&amp;ROUNDDOWN((ROW()-1)/5,0)+2)</f>
        <v>蒋谨隆</v>
      </c>
      <c r="D572" s="63">
        <f ca="1">INDIRECT("'按班级打印'!M"&amp;ROUNDDOWN((ROW()-1)/5,0)+2)</f>
        <v>103.5</v>
      </c>
      <c r="E572" s="63">
        <f ca="1">INDIRECT("'按班级打印'!o"&amp;ROUNDDOWN((ROW()-1)/5,0)+2)</f>
        <v>81.5</v>
      </c>
      <c r="F572" s="63">
        <f ca="1">INDIRECT("'按班级打印'!q"&amp;ROUNDDOWN((ROW()-1)/5,0)+2)</f>
        <v>106.5</v>
      </c>
      <c r="G572" s="63">
        <f ca="1">IF(INDIRECT("'按班级打印'!s"&amp;ROUNDDOWN((ROW()-1)/5,0)+2)&gt;0,INDIRECT("'按班级打印'!s"&amp;ROUNDDOWN((ROW()-1)/5,0)+2),"")</f>
        <v>61.5</v>
      </c>
      <c r="H572" s="63">
        <f ca="1">IF(INDIRECT("'按班级打印'!w"&amp;ROUNDDOWN((ROW()-1)/5,0)+2)&gt;0,INDIRECT("'按班级打印'!w"&amp;ROUNDDOWN((ROW()-1)/5,0)+2),"")</f>
        <v>63.5</v>
      </c>
      <c r="I572" s="63">
        <f ca="1">IF(INDIRECT("'按班级打印'!z"&amp;ROUNDDOWN((ROW()-1)/5,0)+2)&gt;0,INDIRECT("'按班级打印'!z"&amp;ROUNDDOWN((ROW()-1)/5,0)+2),"")</f>
        <v>70</v>
      </c>
      <c r="J572" s="63" t="str">
        <f ca="1">IF(INDIRECT("'按班级打印'!ac"&amp;ROUNDDOWN((ROW()-1)/5,0)+2)&gt;0,INDIRECT("'按班级打印'!ac"&amp;ROUNDDOWN((ROW()-1)/5,0)+2),"")</f>
        <v/>
      </c>
      <c r="K572" s="63" t="str">
        <f ca="1">IF(INDIRECT("'按班级打印'!u"&amp;ROUNDDOWN((ROW()-1)/5,0)+2)&gt;0,INDIRECT("'按班级打印'!u"&amp;ROUNDDOWN((ROW()-1)/5,0)+2),"")</f>
        <v/>
      </c>
      <c r="L572" s="63" t="str">
        <f ca="1">IF(INDIRECT("'按班级打印'!af"&amp;ROUNDDOWN((ROW()-1)/5,0)+2)&gt;0,INDIRECT("'按班级打印'!af"&amp;ROUNDDOWN((ROW()-1)/5,0)+2),"")</f>
        <v/>
      </c>
      <c r="M572" s="63">
        <f ca="1">INDIRECT("'按班级打印'!H"&amp;ROUNDDOWN((ROW()-1)/5,0)+2)</f>
        <v>486.5</v>
      </c>
    </row>
    <row r="573" customHeight="1" spans="1:13">
      <c r="A573" s="64"/>
      <c r="B573" s="64"/>
      <c r="C573" s="63" t="s">
        <v>13</v>
      </c>
      <c r="D573" s="63">
        <f ca="1">INDIRECT("'按班级打印'!M"&amp;ROUNDDOWN((ROW()-1)/5,0)+2)</f>
        <v>103.5</v>
      </c>
      <c r="E573" s="63">
        <f ca="1">INDIRECT("'按班级打印'!o"&amp;ROUNDDOWN((ROW()-1)/5,0)+2)</f>
        <v>81.5</v>
      </c>
      <c r="F573" s="63">
        <f ca="1">INDIRECT("'按班级打印'!q"&amp;ROUNDDOWN((ROW()-1)/5,0)+2)</f>
        <v>106.5</v>
      </c>
      <c r="G573" s="63">
        <f ca="1">IF(INDIRECT("'按班级打印'!s"&amp;ROUNDDOWN((ROW()-1)/5,0)+2)&gt;0,INDIRECT("'按班级打印'!s"&amp;ROUNDDOWN((ROW()-1)/5,0)+2),"")</f>
        <v>61.5</v>
      </c>
      <c r="H573" s="63">
        <f ca="1">IF(INDIRECT("'按班级打印'!x"&amp;ROUNDDOWN((ROW()-1)/5,0)+2)&gt;0,INDIRECT("'按班级打印'!x"&amp;ROUNDDOWN((ROW()-1)/5,0)+2),"")</f>
        <v>86</v>
      </c>
      <c r="I573" s="63">
        <f ca="1">IF(INDIRECT("'按班级打印'!aa"&amp;ROUNDDOWN((ROW()-1)/5,0)+2)&gt;0,INDIRECT("'按班级打印'!aa"&amp;ROUNDDOWN((ROW()-1)/5,0)+2),"")</f>
        <v>79</v>
      </c>
      <c r="J573" s="63" t="str">
        <f ca="1">IF(INDIRECT("'按班级打印'!ad"&amp;ROUNDDOWN((ROW()-1)/5,0)+2)&gt;0,INDIRECT("'按班级打印'!ad"&amp;ROUNDDOWN((ROW()-1)/5,0)+2),"")</f>
        <v/>
      </c>
      <c r="K573" s="63" t="str">
        <f ca="1">IF(INDIRECT("'按班级打印'!u"&amp;ROUNDDOWN((ROW()-1)/5,0)+2)&gt;0,INDIRECT("'按班级打印'!u"&amp;ROUNDDOWN((ROW()-1)/5,0)+2),"")</f>
        <v/>
      </c>
      <c r="L573" s="63" t="str">
        <f ca="1">IF(INDIRECT("'按班级打印'!ag"&amp;ROUNDDOWN((ROW()-1)/5,0)+2)&gt;0,INDIRECT("'按班级打印'!ag"&amp;ROUNDDOWN((ROW()-1)/5,0)+2),"")</f>
        <v/>
      </c>
      <c r="M573" s="63">
        <f ca="1">INDIRECT("'按班级打印'!I"&amp;ROUNDDOWN((ROW()-1)/5,0)+2)</f>
        <v>518</v>
      </c>
    </row>
    <row r="574" customHeight="1" spans="1:13">
      <c r="A574" s="63" t="str">
        <f ca="1">INDIRECT("'按班级打印'!E"&amp;ROUNDDOWN((ROW()-1)/5,0)+2)</f>
        <v>物理类</v>
      </c>
      <c r="B574" s="14"/>
      <c r="C574" s="63" t="s">
        <v>14</v>
      </c>
      <c r="D574" s="65">
        <f>'质量分析(总分) '!$D$55</f>
        <v>105.000612745098</v>
      </c>
      <c r="E574" s="65">
        <f>'质量分析(总分) '!$D$82</f>
        <v>91.5242034313726</v>
      </c>
      <c r="F574" s="65">
        <f>'质量分析(总分) '!$D$109</f>
        <v>108.863970588235</v>
      </c>
      <c r="G574" s="65">
        <f ca="1">IF(_xlfn.NUMBERVALUE(G572)&gt;0,'质量分析(总分) '!$D$133,"")</f>
        <v>62.6521428571429</v>
      </c>
      <c r="H574" s="65">
        <f ca="1">IF(_xlfn.NUMBERVALUE(H572)&gt;0,'质量分析(总分) '!$D$157,"")</f>
        <v>81.8686131386861</v>
      </c>
      <c r="I574" s="65">
        <f ca="1">IF(_xlfn.NUMBERVALUE(I572)&gt;0,'质量分析(总分) '!$D$180,"")</f>
        <v>83.3676470588235</v>
      </c>
      <c r="J574" s="65" t="str">
        <f ca="1">IF(_xlfn.NUMBERVALUE(J572)&gt;0,'质量分析(总分) '!$D$208,"")</f>
        <v/>
      </c>
      <c r="K574" s="65" t="str">
        <f ca="1">IF(_xlfn.NUMBERVALUE(K572)&gt;0,'质量分析(总分) '!$D$194,"")</f>
        <v/>
      </c>
      <c r="L574" s="65" t="str">
        <f ca="1">IF(_xlfn.NUMBERVALUE(L572)&gt;0,'质量分析(总分) '!$D$222,"")</f>
        <v/>
      </c>
      <c r="M574" s="65">
        <f ca="1">IF(_xlfn.NUMBERVALUE(G572)&gt;0,'质量分析(总分) '!$D$23,'质量分析(总分) '!$D$28)</f>
        <v>535.869285714286</v>
      </c>
    </row>
    <row r="576" customHeight="1" spans="1:13">
      <c r="A576" s="58" t="s">
        <v>15</v>
      </c>
      <c r="B576" s="59" t="s">
        <v>1</v>
      </c>
      <c r="C576" s="59" t="s">
        <v>2</v>
      </c>
      <c r="D576" s="60" t="s">
        <v>3</v>
      </c>
      <c r="E576" s="60" t="s">
        <v>4</v>
      </c>
      <c r="F576" s="60" t="s">
        <v>5</v>
      </c>
      <c r="G576" s="60" t="s">
        <v>6</v>
      </c>
      <c r="H576" s="60" t="s">
        <v>7</v>
      </c>
      <c r="I576" s="60" t="s">
        <v>8</v>
      </c>
      <c r="J576" s="60" t="s">
        <v>9</v>
      </c>
      <c r="K576" s="60" t="s">
        <v>10</v>
      </c>
      <c r="L576" s="61" t="s">
        <v>11</v>
      </c>
      <c r="M576" s="61" t="s">
        <v>12</v>
      </c>
    </row>
    <row r="577" customHeight="1" spans="1:13">
      <c r="A577" s="62"/>
      <c r="B577" s="63">
        <f ca="1">INDIRECT("'按班级打印'!G"&amp;ROUNDDOWN((ROW()-1)/5,0)+2)</f>
        <v>3</v>
      </c>
      <c r="C577" s="63" t="str">
        <f ca="1">INDIRECT("'按班级打印'!A"&amp;ROUNDDOWN((ROW()-1)/5,0)+2)</f>
        <v>何爽</v>
      </c>
      <c r="D577" s="63">
        <f ca="1">INDIRECT("'按班级打印'!M"&amp;ROUNDDOWN((ROW()-1)/5,0)+2)</f>
        <v>103</v>
      </c>
      <c r="E577" s="63">
        <f ca="1">INDIRECT("'按班级打印'!o"&amp;ROUNDDOWN((ROW()-1)/5,0)+2)</f>
        <v>85</v>
      </c>
      <c r="F577" s="63">
        <f ca="1">INDIRECT("'按班级打印'!q"&amp;ROUNDDOWN((ROW()-1)/5,0)+2)</f>
        <v>105</v>
      </c>
      <c r="G577" s="63">
        <f ca="1">IF(INDIRECT("'按班级打印'!s"&amp;ROUNDDOWN((ROW()-1)/5,0)+2)&gt;0,INDIRECT("'按班级打印'!s"&amp;ROUNDDOWN((ROW()-1)/5,0)+2),"")</f>
        <v>64</v>
      </c>
      <c r="H577" s="63">
        <f ca="1">IF(INDIRECT("'按班级打印'!w"&amp;ROUNDDOWN((ROW()-1)/5,0)+2)&gt;0,INDIRECT("'按班级打印'!w"&amp;ROUNDDOWN((ROW()-1)/5,0)+2),"")</f>
        <v>58.5</v>
      </c>
      <c r="I577" s="63">
        <f ca="1">IF(INDIRECT("'按班级打印'!z"&amp;ROUNDDOWN((ROW()-1)/5,0)+2)&gt;0,INDIRECT("'按班级打印'!z"&amp;ROUNDDOWN((ROW()-1)/5,0)+2),"")</f>
        <v>70</v>
      </c>
      <c r="J577" s="63" t="str">
        <f ca="1">IF(INDIRECT("'按班级打印'!ac"&amp;ROUNDDOWN((ROW()-1)/5,0)+2)&gt;0,INDIRECT("'按班级打印'!ac"&amp;ROUNDDOWN((ROW()-1)/5,0)+2),"")</f>
        <v/>
      </c>
      <c r="K577" s="63" t="str">
        <f ca="1">IF(INDIRECT("'按班级打印'!u"&amp;ROUNDDOWN((ROW()-1)/5,0)+2)&gt;0,INDIRECT("'按班级打印'!u"&amp;ROUNDDOWN((ROW()-1)/5,0)+2),"")</f>
        <v/>
      </c>
      <c r="L577" s="63" t="str">
        <f ca="1">IF(INDIRECT("'按班级打印'!af"&amp;ROUNDDOWN((ROW()-1)/5,0)+2)&gt;0,INDIRECT("'按班级打印'!af"&amp;ROUNDDOWN((ROW()-1)/5,0)+2),"")</f>
        <v/>
      </c>
      <c r="M577" s="63">
        <f ca="1">INDIRECT("'按班级打印'!H"&amp;ROUNDDOWN((ROW()-1)/5,0)+2)</f>
        <v>485.5</v>
      </c>
    </row>
    <row r="578" customHeight="1" spans="1:13">
      <c r="A578" s="64"/>
      <c r="B578" s="64"/>
      <c r="C578" s="63" t="s">
        <v>13</v>
      </c>
      <c r="D578" s="63">
        <f ca="1">INDIRECT("'按班级打印'!M"&amp;ROUNDDOWN((ROW()-1)/5,0)+2)</f>
        <v>103</v>
      </c>
      <c r="E578" s="63">
        <f ca="1">INDIRECT("'按班级打印'!o"&amp;ROUNDDOWN((ROW()-1)/5,0)+2)</f>
        <v>85</v>
      </c>
      <c r="F578" s="63">
        <f ca="1">INDIRECT("'按班级打印'!q"&amp;ROUNDDOWN((ROW()-1)/5,0)+2)</f>
        <v>105</v>
      </c>
      <c r="G578" s="63">
        <f ca="1">IF(INDIRECT("'按班级打印'!s"&amp;ROUNDDOWN((ROW()-1)/5,0)+2)&gt;0,INDIRECT("'按班级打印'!s"&amp;ROUNDDOWN((ROW()-1)/5,0)+2),"")</f>
        <v>64</v>
      </c>
      <c r="H578" s="63">
        <f ca="1">IF(INDIRECT("'按班级打印'!x"&amp;ROUNDDOWN((ROW()-1)/5,0)+2)&gt;0,INDIRECT("'按班级打印'!x"&amp;ROUNDDOWN((ROW()-1)/5,0)+2),"")</f>
        <v>82</v>
      </c>
      <c r="I578" s="63">
        <f ca="1">IF(INDIRECT("'按班级打印'!aa"&amp;ROUNDDOWN((ROW()-1)/5,0)+2)&gt;0,INDIRECT("'按班级打印'!aa"&amp;ROUNDDOWN((ROW()-1)/5,0)+2),"")</f>
        <v>79</v>
      </c>
      <c r="J578" s="63" t="str">
        <f ca="1">IF(INDIRECT("'按班级打印'!ad"&amp;ROUNDDOWN((ROW()-1)/5,0)+2)&gt;0,INDIRECT("'按班级打印'!ad"&amp;ROUNDDOWN((ROW()-1)/5,0)+2),"")</f>
        <v/>
      </c>
      <c r="K578" s="63" t="str">
        <f ca="1">IF(INDIRECT("'按班级打印'!u"&amp;ROUNDDOWN((ROW()-1)/5,0)+2)&gt;0,INDIRECT("'按班级打印'!u"&amp;ROUNDDOWN((ROW()-1)/5,0)+2),"")</f>
        <v/>
      </c>
      <c r="L578" s="63" t="str">
        <f ca="1">IF(INDIRECT("'按班级打印'!ag"&amp;ROUNDDOWN((ROW()-1)/5,0)+2)&gt;0,INDIRECT("'按班级打印'!ag"&amp;ROUNDDOWN((ROW()-1)/5,0)+2),"")</f>
        <v/>
      </c>
      <c r="M578" s="63">
        <f ca="1">INDIRECT("'按班级打印'!I"&amp;ROUNDDOWN((ROW()-1)/5,0)+2)</f>
        <v>518</v>
      </c>
    </row>
    <row r="579" customHeight="1" spans="1:13">
      <c r="A579" s="63" t="str">
        <f ca="1">INDIRECT("'按班级打印'!E"&amp;ROUNDDOWN((ROW()-1)/5,0)+2)</f>
        <v>物理类</v>
      </c>
      <c r="B579" s="14"/>
      <c r="C579" s="63" t="s">
        <v>14</v>
      </c>
      <c r="D579" s="65">
        <f>'质量分析(总分) '!$D$55</f>
        <v>105.000612745098</v>
      </c>
      <c r="E579" s="65">
        <f>'质量分析(总分) '!$D$82</f>
        <v>91.5242034313726</v>
      </c>
      <c r="F579" s="65">
        <f>'质量分析(总分) '!$D$109</f>
        <v>108.863970588235</v>
      </c>
      <c r="G579" s="65">
        <f ca="1">IF(_xlfn.NUMBERVALUE(G577)&gt;0,'质量分析(总分) '!$D$133,"")</f>
        <v>62.6521428571429</v>
      </c>
      <c r="H579" s="65">
        <f ca="1">IF(_xlfn.NUMBERVALUE(H577)&gt;0,'质量分析(总分) '!$D$157,"")</f>
        <v>81.8686131386861</v>
      </c>
      <c r="I579" s="65">
        <f ca="1">IF(_xlfn.NUMBERVALUE(I577)&gt;0,'质量分析(总分) '!$D$180,"")</f>
        <v>83.3676470588235</v>
      </c>
      <c r="J579" s="65" t="str">
        <f ca="1">IF(_xlfn.NUMBERVALUE(J577)&gt;0,'质量分析(总分) '!$D$208,"")</f>
        <v/>
      </c>
      <c r="K579" s="65" t="str">
        <f ca="1">IF(_xlfn.NUMBERVALUE(K577)&gt;0,'质量分析(总分) '!$D$194,"")</f>
        <v/>
      </c>
      <c r="L579" s="65" t="str">
        <f ca="1">IF(_xlfn.NUMBERVALUE(L577)&gt;0,'质量分析(总分) '!$D$222,"")</f>
        <v/>
      </c>
      <c r="M579" s="65">
        <f ca="1">IF(_xlfn.NUMBERVALUE(G577)&gt;0,'质量分析(总分) '!$D$23,'质量分析(总分) '!$D$28)</f>
        <v>535.869285714286</v>
      </c>
    </row>
    <row r="581" customHeight="1" spans="1:13">
      <c r="A581" s="58" t="s">
        <v>15</v>
      </c>
      <c r="B581" s="59" t="s">
        <v>1</v>
      </c>
      <c r="C581" s="59" t="s">
        <v>2</v>
      </c>
      <c r="D581" s="60" t="s">
        <v>3</v>
      </c>
      <c r="E581" s="60" t="s">
        <v>4</v>
      </c>
      <c r="F581" s="60" t="s">
        <v>5</v>
      </c>
      <c r="G581" s="60" t="s">
        <v>6</v>
      </c>
      <c r="H581" s="60" t="s">
        <v>7</v>
      </c>
      <c r="I581" s="60" t="s">
        <v>8</v>
      </c>
      <c r="J581" s="60" t="s">
        <v>9</v>
      </c>
      <c r="K581" s="60" t="s">
        <v>10</v>
      </c>
      <c r="L581" s="61" t="s">
        <v>11</v>
      </c>
      <c r="M581" s="61" t="s">
        <v>12</v>
      </c>
    </row>
    <row r="582" customHeight="1" spans="1:13">
      <c r="A582" s="62"/>
      <c r="B582" s="63">
        <f ca="1">INDIRECT("'按班级打印'!G"&amp;ROUNDDOWN((ROW()-1)/5,0)+2)</f>
        <v>3</v>
      </c>
      <c r="C582" s="63" t="str">
        <f ca="1">INDIRECT("'按班级打印'!A"&amp;ROUNDDOWN((ROW()-1)/5,0)+2)</f>
        <v>林雅欣</v>
      </c>
      <c r="D582" s="63">
        <f ca="1">INDIRECT("'按班级打印'!M"&amp;ROUNDDOWN((ROW()-1)/5,0)+2)</f>
        <v>106.5</v>
      </c>
      <c r="E582" s="63">
        <f ca="1">INDIRECT("'按班级打印'!o"&amp;ROUNDDOWN((ROW()-1)/5,0)+2)</f>
        <v>106.5</v>
      </c>
      <c r="F582" s="63">
        <f ca="1">INDIRECT("'按班级打印'!q"&amp;ROUNDDOWN((ROW()-1)/5,0)+2)</f>
        <v>114.5</v>
      </c>
      <c r="G582" s="63">
        <f ca="1">IF(INDIRECT("'按班级打印'!s"&amp;ROUNDDOWN((ROW()-1)/5,0)+2)&gt;0,INDIRECT("'按班级打印'!s"&amp;ROUNDDOWN((ROW()-1)/5,0)+2),"")</f>
        <v>63.5</v>
      </c>
      <c r="H582" s="63">
        <f ca="1">IF(INDIRECT("'按班级打印'!w"&amp;ROUNDDOWN((ROW()-1)/5,0)+2)&gt;0,INDIRECT("'按班级打印'!w"&amp;ROUNDDOWN((ROW()-1)/5,0)+2),"")</f>
        <v>66</v>
      </c>
      <c r="I582" s="63">
        <f ca="1">IF(INDIRECT("'按班级打印'!z"&amp;ROUNDDOWN((ROW()-1)/5,0)+2)&gt;0,INDIRECT("'按班级打印'!z"&amp;ROUNDDOWN((ROW()-1)/5,0)+2),"")</f>
        <v>72</v>
      </c>
      <c r="J582" s="63" t="str">
        <f ca="1">IF(INDIRECT("'按班级打印'!ac"&amp;ROUNDDOWN((ROW()-1)/5,0)+2)&gt;0,INDIRECT("'按班级打印'!ac"&amp;ROUNDDOWN((ROW()-1)/5,0)+2),"")</f>
        <v/>
      </c>
      <c r="K582" s="63" t="str">
        <f ca="1">IF(INDIRECT("'按班级打印'!u"&amp;ROUNDDOWN((ROW()-1)/5,0)+2)&gt;0,INDIRECT("'按班级打印'!u"&amp;ROUNDDOWN((ROW()-1)/5,0)+2),"")</f>
        <v/>
      </c>
      <c r="L582" s="63" t="str">
        <f ca="1">IF(INDIRECT("'按班级打印'!af"&amp;ROUNDDOWN((ROW()-1)/5,0)+2)&gt;0,INDIRECT("'按班级打印'!af"&amp;ROUNDDOWN((ROW()-1)/5,0)+2),"")</f>
        <v/>
      </c>
      <c r="M582" s="63">
        <f ca="1">INDIRECT("'按班级打印'!H"&amp;ROUNDDOWN((ROW()-1)/5,0)+2)</f>
        <v>529</v>
      </c>
    </row>
    <row r="583" customHeight="1" spans="1:13">
      <c r="A583" s="64"/>
      <c r="B583" s="64"/>
      <c r="C583" s="63" t="s">
        <v>13</v>
      </c>
      <c r="D583" s="63">
        <f ca="1">INDIRECT("'按班级打印'!M"&amp;ROUNDDOWN((ROW()-1)/5,0)+2)</f>
        <v>106.5</v>
      </c>
      <c r="E583" s="63">
        <f ca="1">INDIRECT("'按班级打印'!o"&amp;ROUNDDOWN((ROW()-1)/5,0)+2)</f>
        <v>106.5</v>
      </c>
      <c r="F583" s="63">
        <f ca="1">INDIRECT("'按班级打印'!q"&amp;ROUNDDOWN((ROW()-1)/5,0)+2)</f>
        <v>114.5</v>
      </c>
      <c r="G583" s="63">
        <f ca="1">IF(INDIRECT("'按班级打印'!s"&amp;ROUNDDOWN((ROW()-1)/5,0)+2)&gt;0,INDIRECT("'按班级打印'!s"&amp;ROUNDDOWN((ROW()-1)/5,0)+2),"")</f>
        <v>63.5</v>
      </c>
      <c r="H583" s="63">
        <f ca="1">IF(INDIRECT("'按班级打印'!x"&amp;ROUNDDOWN((ROW()-1)/5,0)+2)&gt;0,INDIRECT("'按班级打印'!x"&amp;ROUNDDOWN((ROW()-1)/5,0)+2),"")</f>
        <v>87</v>
      </c>
      <c r="I583" s="63">
        <f ca="1">IF(INDIRECT("'按班级打印'!aa"&amp;ROUNDDOWN((ROW()-1)/5,0)+2)&gt;0,INDIRECT("'按班级打印'!aa"&amp;ROUNDDOWN((ROW()-1)/5,0)+2),"")</f>
        <v>81</v>
      </c>
      <c r="J583" s="63" t="str">
        <f ca="1">IF(INDIRECT("'按班级打印'!ad"&amp;ROUNDDOWN((ROW()-1)/5,0)+2)&gt;0,INDIRECT("'按班级打印'!ad"&amp;ROUNDDOWN((ROW()-1)/5,0)+2),"")</f>
        <v/>
      </c>
      <c r="K583" s="63" t="str">
        <f ca="1">IF(INDIRECT("'按班级打印'!u"&amp;ROUNDDOWN((ROW()-1)/5,0)+2)&gt;0,INDIRECT("'按班级打印'!u"&amp;ROUNDDOWN((ROW()-1)/5,0)+2),"")</f>
        <v/>
      </c>
      <c r="L583" s="63" t="str">
        <f ca="1">IF(INDIRECT("'按班级打印'!ag"&amp;ROUNDDOWN((ROW()-1)/5,0)+2)&gt;0,INDIRECT("'按班级打印'!ag"&amp;ROUNDDOWN((ROW()-1)/5,0)+2),"")</f>
        <v/>
      </c>
      <c r="M583" s="63">
        <f ca="1">INDIRECT("'按班级打印'!I"&amp;ROUNDDOWN((ROW()-1)/5,0)+2)</f>
        <v>559</v>
      </c>
    </row>
    <row r="584" customHeight="1" spans="1:13">
      <c r="A584" s="63" t="str">
        <f ca="1">INDIRECT("'按班级打印'!E"&amp;ROUNDDOWN((ROW()-1)/5,0)+2)</f>
        <v>物理类</v>
      </c>
      <c r="B584" s="14"/>
      <c r="C584" s="63" t="s">
        <v>14</v>
      </c>
      <c r="D584" s="65">
        <f>'质量分析(总分) '!$D$55</f>
        <v>105.000612745098</v>
      </c>
      <c r="E584" s="65">
        <f>'质量分析(总分) '!$D$82</f>
        <v>91.5242034313726</v>
      </c>
      <c r="F584" s="65">
        <f>'质量分析(总分) '!$D$109</f>
        <v>108.863970588235</v>
      </c>
      <c r="G584" s="65">
        <f ca="1">IF(_xlfn.NUMBERVALUE(G582)&gt;0,'质量分析(总分) '!$D$133,"")</f>
        <v>62.6521428571429</v>
      </c>
      <c r="H584" s="65">
        <f ca="1">IF(_xlfn.NUMBERVALUE(H582)&gt;0,'质量分析(总分) '!$D$157,"")</f>
        <v>81.8686131386861</v>
      </c>
      <c r="I584" s="65">
        <f ca="1">IF(_xlfn.NUMBERVALUE(I582)&gt;0,'质量分析(总分) '!$D$180,"")</f>
        <v>83.3676470588235</v>
      </c>
      <c r="J584" s="65" t="str">
        <f ca="1">IF(_xlfn.NUMBERVALUE(J582)&gt;0,'质量分析(总分) '!$D$208,"")</f>
        <v/>
      </c>
      <c r="K584" s="65" t="str">
        <f ca="1">IF(_xlfn.NUMBERVALUE(K582)&gt;0,'质量分析(总分) '!$D$194,"")</f>
        <v/>
      </c>
      <c r="L584" s="65" t="str">
        <f ca="1">IF(_xlfn.NUMBERVALUE(L582)&gt;0,'质量分析(总分) '!$D$222,"")</f>
        <v/>
      </c>
      <c r="M584" s="65">
        <f ca="1">IF(_xlfn.NUMBERVALUE(G582)&gt;0,'质量分析(总分) '!$D$23,'质量分析(总分) '!$D$28)</f>
        <v>535.869285714286</v>
      </c>
    </row>
    <row r="586" customHeight="1" spans="1:13">
      <c r="A586" s="58" t="s">
        <v>15</v>
      </c>
      <c r="B586" s="59" t="s">
        <v>1</v>
      </c>
      <c r="C586" s="59" t="s">
        <v>2</v>
      </c>
      <c r="D586" s="60" t="s">
        <v>3</v>
      </c>
      <c r="E586" s="60" t="s">
        <v>4</v>
      </c>
      <c r="F586" s="60" t="s">
        <v>5</v>
      </c>
      <c r="G586" s="60" t="s">
        <v>6</v>
      </c>
      <c r="H586" s="60" t="s">
        <v>7</v>
      </c>
      <c r="I586" s="60" t="s">
        <v>8</v>
      </c>
      <c r="J586" s="60" t="s">
        <v>9</v>
      </c>
      <c r="K586" s="60" t="s">
        <v>10</v>
      </c>
      <c r="L586" s="61" t="s">
        <v>11</v>
      </c>
      <c r="M586" s="61" t="s">
        <v>12</v>
      </c>
    </row>
    <row r="587" customHeight="1" spans="1:13">
      <c r="A587" s="62"/>
      <c r="B587" s="63">
        <f ca="1">INDIRECT("'按班级打印'!G"&amp;ROUNDDOWN((ROW()-1)/5,0)+2)</f>
        <v>3</v>
      </c>
      <c r="C587" s="63" t="str">
        <f ca="1">INDIRECT("'按班级打印'!A"&amp;ROUNDDOWN((ROW()-1)/5,0)+2)</f>
        <v>罗龙帅</v>
      </c>
      <c r="D587" s="63">
        <f ca="1">INDIRECT("'按班级打印'!M"&amp;ROUNDDOWN((ROW()-1)/5,0)+2)</f>
        <v>106</v>
      </c>
      <c r="E587" s="63">
        <f ca="1">INDIRECT("'按班级打印'!o"&amp;ROUNDDOWN((ROW()-1)/5,0)+2)</f>
        <v>93</v>
      </c>
      <c r="F587" s="63">
        <f ca="1">INDIRECT("'按班级打印'!q"&amp;ROUNDDOWN((ROW()-1)/5,0)+2)</f>
        <v>100</v>
      </c>
      <c r="G587" s="63">
        <f ca="1">IF(INDIRECT("'按班级打印'!s"&amp;ROUNDDOWN((ROW()-1)/5,0)+2)&gt;0,INDIRECT("'按班级打印'!s"&amp;ROUNDDOWN((ROW()-1)/5,0)+2),"")</f>
        <v>57</v>
      </c>
      <c r="H587" s="63">
        <f ca="1">IF(INDIRECT("'按班级打印'!w"&amp;ROUNDDOWN((ROW()-1)/5,0)+2)&gt;0,INDIRECT("'按班级打印'!w"&amp;ROUNDDOWN((ROW()-1)/5,0)+2),"")</f>
        <v>61.5</v>
      </c>
      <c r="I587" s="63">
        <f ca="1">IF(INDIRECT("'按班级打印'!z"&amp;ROUNDDOWN((ROW()-1)/5,0)+2)&gt;0,INDIRECT("'按班级打印'!z"&amp;ROUNDDOWN((ROW()-1)/5,0)+2),"")</f>
        <v>69.5</v>
      </c>
      <c r="J587" s="63" t="str">
        <f ca="1">IF(INDIRECT("'按班级打印'!ac"&amp;ROUNDDOWN((ROW()-1)/5,0)+2)&gt;0,INDIRECT("'按班级打印'!ac"&amp;ROUNDDOWN((ROW()-1)/5,0)+2),"")</f>
        <v/>
      </c>
      <c r="K587" s="63" t="str">
        <f ca="1">IF(INDIRECT("'按班级打印'!u"&amp;ROUNDDOWN((ROW()-1)/5,0)+2)&gt;0,INDIRECT("'按班级打印'!u"&amp;ROUNDDOWN((ROW()-1)/5,0)+2),"")</f>
        <v/>
      </c>
      <c r="L587" s="63" t="str">
        <f ca="1">IF(INDIRECT("'按班级打印'!af"&amp;ROUNDDOWN((ROW()-1)/5,0)+2)&gt;0,INDIRECT("'按班级打印'!af"&amp;ROUNDDOWN((ROW()-1)/5,0)+2),"")</f>
        <v/>
      </c>
      <c r="M587" s="63">
        <f ca="1">INDIRECT("'按班级打印'!H"&amp;ROUNDDOWN((ROW()-1)/5,0)+2)</f>
        <v>487</v>
      </c>
    </row>
    <row r="588" customHeight="1" spans="1:13">
      <c r="A588" s="64"/>
      <c r="B588" s="64"/>
      <c r="C588" s="63" t="s">
        <v>13</v>
      </c>
      <c r="D588" s="63">
        <f ca="1">INDIRECT("'按班级打印'!M"&amp;ROUNDDOWN((ROW()-1)/5,0)+2)</f>
        <v>106</v>
      </c>
      <c r="E588" s="63">
        <f ca="1">INDIRECT("'按班级打印'!o"&amp;ROUNDDOWN((ROW()-1)/5,0)+2)</f>
        <v>93</v>
      </c>
      <c r="F588" s="63">
        <f ca="1">INDIRECT("'按班级打印'!q"&amp;ROUNDDOWN((ROW()-1)/5,0)+2)</f>
        <v>100</v>
      </c>
      <c r="G588" s="63">
        <f ca="1">IF(INDIRECT("'按班级打印'!s"&amp;ROUNDDOWN((ROW()-1)/5,0)+2)&gt;0,INDIRECT("'按班级打印'!s"&amp;ROUNDDOWN((ROW()-1)/5,0)+2),"")</f>
        <v>57</v>
      </c>
      <c r="H588" s="63">
        <f ca="1">IF(INDIRECT("'按班级打印'!x"&amp;ROUNDDOWN((ROW()-1)/5,0)+2)&gt;0,INDIRECT("'按班级打印'!x"&amp;ROUNDDOWN((ROW()-1)/5,0)+2),"")</f>
        <v>85</v>
      </c>
      <c r="I588" s="63">
        <f ca="1">IF(INDIRECT("'按班级打印'!aa"&amp;ROUNDDOWN((ROW()-1)/5,0)+2)&gt;0,INDIRECT("'按班级打印'!aa"&amp;ROUNDDOWN((ROW()-1)/5,0)+2),"")</f>
        <v>79</v>
      </c>
      <c r="J588" s="63" t="str">
        <f ca="1">IF(INDIRECT("'按班级打印'!ad"&amp;ROUNDDOWN((ROW()-1)/5,0)+2)&gt;0,INDIRECT("'按班级打印'!ad"&amp;ROUNDDOWN((ROW()-1)/5,0)+2),"")</f>
        <v/>
      </c>
      <c r="K588" s="63" t="str">
        <f ca="1">IF(INDIRECT("'按班级打印'!u"&amp;ROUNDDOWN((ROW()-1)/5,0)+2)&gt;0,INDIRECT("'按班级打印'!u"&amp;ROUNDDOWN((ROW()-1)/5,0)+2),"")</f>
        <v/>
      </c>
      <c r="L588" s="63" t="str">
        <f ca="1">IF(INDIRECT("'按班级打印'!ag"&amp;ROUNDDOWN((ROW()-1)/5,0)+2)&gt;0,INDIRECT("'按班级打印'!ag"&amp;ROUNDDOWN((ROW()-1)/5,0)+2),"")</f>
        <v/>
      </c>
      <c r="M588" s="63">
        <f ca="1">INDIRECT("'按班级打印'!I"&amp;ROUNDDOWN((ROW()-1)/5,0)+2)</f>
        <v>520</v>
      </c>
    </row>
    <row r="589" customHeight="1" spans="1:13">
      <c r="A589" s="63" t="str">
        <f ca="1">INDIRECT("'按班级打印'!E"&amp;ROUNDDOWN((ROW()-1)/5,0)+2)</f>
        <v>物理类</v>
      </c>
      <c r="B589" s="14"/>
      <c r="C589" s="63" t="s">
        <v>14</v>
      </c>
      <c r="D589" s="65">
        <f>'质量分析(总分) '!$D$55</f>
        <v>105.000612745098</v>
      </c>
      <c r="E589" s="65">
        <f>'质量分析(总分) '!$D$82</f>
        <v>91.5242034313726</v>
      </c>
      <c r="F589" s="65">
        <f>'质量分析(总分) '!$D$109</f>
        <v>108.863970588235</v>
      </c>
      <c r="G589" s="65">
        <f ca="1">IF(_xlfn.NUMBERVALUE(G587)&gt;0,'质量分析(总分) '!$D$133,"")</f>
        <v>62.6521428571429</v>
      </c>
      <c r="H589" s="65">
        <f ca="1">IF(_xlfn.NUMBERVALUE(H587)&gt;0,'质量分析(总分) '!$D$157,"")</f>
        <v>81.8686131386861</v>
      </c>
      <c r="I589" s="65">
        <f ca="1">IF(_xlfn.NUMBERVALUE(I587)&gt;0,'质量分析(总分) '!$D$180,"")</f>
        <v>83.3676470588235</v>
      </c>
      <c r="J589" s="65" t="str">
        <f ca="1">IF(_xlfn.NUMBERVALUE(J587)&gt;0,'质量分析(总分) '!$D$208,"")</f>
        <v/>
      </c>
      <c r="K589" s="65" t="str">
        <f ca="1">IF(_xlfn.NUMBERVALUE(K587)&gt;0,'质量分析(总分) '!$D$194,"")</f>
        <v/>
      </c>
      <c r="L589" s="65" t="str">
        <f ca="1">IF(_xlfn.NUMBERVALUE(L587)&gt;0,'质量分析(总分) '!$D$222,"")</f>
        <v/>
      </c>
      <c r="M589" s="65">
        <f ca="1">IF(_xlfn.NUMBERVALUE(G587)&gt;0,'质量分析(总分) '!$D$23,'质量分析(总分) '!$D$28)</f>
        <v>535.869285714286</v>
      </c>
    </row>
    <row r="591" customHeight="1" spans="1:13">
      <c r="A591" s="58" t="s">
        <v>15</v>
      </c>
      <c r="B591" s="59" t="s">
        <v>1</v>
      </c>
      <c r="C591" s="59" t="s">
        <v>2</v>
      </c>
      <c r="D591" s="60" t="s">
        <v>3</v>
      </c>
      <c r="E591" s="60" t="s">
        <v>4</v>
      </c>
      <c r="F591" s="60" t="s">
        <v>5</v>
      </c>
      <c r="G591" s="60" t="s">
        <v>6</v>
      </c>
      <c r="H591" s="60" t="s">
        <v>7</v>
      </c>
      <c r="I591" s="60" t="s">
        <v>8</v>
      </c>
      <c r="J591" s="60" t="s">
        <v>9</v>
      </c>
      <c r="K591" s="60" t="s">
        <v>10</v>
      </c>
      <c r="L591" s="61" t="s">
        <v>11</v>
      </c>
      <c r="M591" s="61" t="s">
        <v>12</v>
      </c>
    </row>
    <row r="592" customHeight="1" spans="1:13">
      <c r="A592" s="62"/>
      <c r="B592" s="63">
        <f ca="1">INDIRECT("'按班级打印'!G"&amp;ROUNDDOWN((ROW()-1)/5,0)+2)</f>
        <v>3</v>
      </c>
      <c r="C592" s="63" t="str">
        <f ca="1">INDIRECT("'按班级打印'!A"&amp;ROUNDDOWN((ROW()-1)/5,0)+2)</f>
        <v>刘宇坤</v>
      </c>
      <c r="D592" s="63">
        <f ca="1">INDIRECT("'按班级打印'!M"&amp;ROUNDDOWN((ROW()-1)/5,0)+2)</f>
        <v>104</v>
      </c>
      <c r="E592" s="63">
        <f ca="1">INDIRECT("'按班级打印'!o"&amp;ROUNDDOWN((ROW()-1)/5,0)+2)</f>
        <v>113</v>
      </c>
      <c r="F592" s="63">
        <f ca="1">INDIRECT("'按班级打印'!q"&amp;ROUNDDOWN((ROW()-1)/5,0)+2)</f>
        <v>107</v>
      </c>
      <c r="G592" s="63">
        <f ca="1">IF(INDIRECT("'按班级打印'!s"&amp;ROUNDDOWN((ROW()-1)/5,0)+2)&gt;0,INDIRECT("'按班级打印'!s"&amp;ROUNDDOWN((ROW()-1)/5,0)+2),"")</f>
        <v>70</v>
      </c>
      <c r="H592" s="63">
        <f ca="1">IF(INDIRECT("'按班级打印'!w"&amp;ROUNDDOWN((ROW()-1)/5,0)+2)&gt;0,INDIRECT("'按班级打印'!w"&amp;ROUNDDOWN((ROW()-1)/5,0)+2),"")</f>
        <v>60.5</v>
      </c>
      <c r="I592" s="63">
        <f ca="1">IF(INDIRECT("'按班级打印'!z"&amp;ROUNDDOWN((ROW()-1)/5,0)+2)&gt;0,INDIRECT("'按班级打印'!z"&amp;ROUNDDOWN((ROW()-1)/5,0)+2),"")</f>
        <v>87</v>
      </c>
      <c r="J592" s="63" t="str">
        <f ca="1">IF(INDIRECT("'按班级打印'!ac"&amp;ROUNDDOWN((ROW()-1)/5,0)+2)&gt;0,INDIRECT("'按班级打印'!ac"&amp;ROUNDDOWN((ROW()-1)/5,0)+2),"")</f>
        <v/>
      </c>
      <c r="K592" s="63" t="str">
        <f ca="1">IF(INDIRECT("'按班级打印'!u"&amp;ROUNDDOWN((ROW()-1)/5,0)+2)&gt;0,INDIRECT("'按班级打印'!u"&amp;ROUNDDOWN((ROW()-1)/5,0)+2),"")</f>
        <v/>
      </c>
      <c r="L592" s="63" t="str">
        <f ca="1">IF(INDIRECT("'按班级打印'!af"&amp;ROUNDDOWN((ROW()-1)/5,0)+2)&gt;0,INDIRECT("'按班级打印'!af"&amp;ROUNDDOWN((ROW()-1)/5,0)+2),"")</f>
        <v/>
      </c>
      <c r="M592" s="63">
        <f ca="1">INDIRECT("'按班级打印'!H"&amp;ROUNDDOWN((ROW()-1)/5,0)+2)</f>
        <v>541.5</v>
      </c>
    </row>
    <row r="593" customHeight="1" spans="1:13">
      <c r="A593" s="64"/>
      <c r="B593" s="64"/>
      <c r="C593" s="63" t="s">
        <v>13</v>
      </c>
      <c r="D593" s="63">
        <f ca="1">INDIRECT("'按班级打印'!M"&amp;ROUNDDOWN((ROW()-1)/5,0)+2)</f>
        <v>104</v>
      </c>
      <c r="E593" s="63">
        <f ca="1">INDIRECT("'按班级打印'!o"&amp;ROUNDDOWN((ROW()-1)/5,0)+2)</f>
        <v>113</v>
      </c>
      <c r="F593" s="63">
        <f ca="1">INDIRECT("'按班级打印'!q"&amp;ROUNDDOWN((ROW()-1)/5,0)+2)</f>
        <v>107</v>
      </c>
      <c r="G593" s="63">
        <f ca="1">IF(INDIRECT("'按班级打印'!s"&amp;ROUNDDOWN((ROW()-1)/5,0)+2)&gt;0,INDIRECT("'按班级打印'!s"&amp;ROUNDDOWN((ROW()-1)/5,0)+2),"")</f>
        <v>70</v>
      </c>
      <c r="H593" s="63">
        <f ca="1">IF(INDIRECT("'按班级打印'!x"&amp;ROUNDDOWN((ROW()-1)/5,0)+2)&gt;0,INDIRECT("'按班级打印'!x"&amp;ROUNDDOWN((ROW()-1)/5,0)+2),"")</f>
        <v>84</v>
      </c>
      <c r="I593" s="63">
        <f ca="1">IF(INDIRECT("'按班级打印'!aa"&amp;ROUNDDOWN((ROW()-1)/5,0)+2)&gt;0,INDIRECT("'按班级打印'!aa"&amp;ROUNDDOWN((ROW()-1)/5,0)+2),"")</f>
        <v>93</v>
      </c>
      <c r="J593" s="63" t="str">
        <f ca="1">IF(INDIRECT("'按班级打印'!ad"&amp;ROUNDDOWN((ROW()-1)/5,0)+2)&gt;0,INDIRECT("'按班级打印'!ad"&amp;ROUNDDOWN((ROW()-1)/5,0)+2),"")</f>
        <v/>
      </c>
      <c r="K593" s="63" t="str">
        <f ca="1">IF(INDIRECT("'按班级打印'!u"&amp;ROUNDDOWN((ROW()-1)/5,0)+2)&gt;0,INDIRECT("'按班级打印'!u"&amp;ROUNDDOWN((ROW()-1)/5,0)+2),"")</f>
        <v/>
      </c>
      <c r="L593" s="63" t="str">
        <f ca="1">IF(INDIRECT("'按班级打印'!ag"&amp;ROUNDDOWN((ROW()-1)/5,0)+2)&gt;0,INDIRECT("'按班级打印'!ag"&amp;ROUNDDOWN((ROW()-1)/5,0)+2),"")</f>
        <v/>
      </c>
      <c r="M593" s="63">
        <f ca="1">INDIRECT("'按班级打印'!I"&amp;ROUNDDOWN((ROW()-1)/5,0)+2)</f>
        <v>571</v>
      </c>
    </row>
    <row r="594" customHeight="1" spans="1:13">
      <c r="A594" s="63" t="str">
        <f ca="1">INDIRECT("'按班级打印'!E"&amp;ROUNDDOWN((ROW()-1)/5,0)+2)</f>
        <v>物理类</v>
      </c>
      <c r="B594" s="14"/>
      <c r="C594" s="63" t="s">
        <v>14</v>
      </c>
      <c r="D594" s="65">
        <f>'质量分析(总分) '!$D$55</f>
        <v>105.000612745098</v>
      </c>
      <c r="E594" s="65">
        <f>'质量分析(总分) '!$D$82</f>
        <v>91.5242034313726</v>
      </c>
      <c r="F594" s="65">
        <f>'质量分析(总分) '!$D$109</f>
        <v>108.863970588235</v>
      </c>
      <c r="G594" s="65">
        <f ca="1">IF(_xlfn.NUMBERVALUE(G592)&gt;0,'质量分析(总分) '!$D$133,"")</f>
        <v>62.6521428571429</v>
      </c>
      <c r="H594" s="65">
        <f ca="1">IF(_xlfn.NUMBERVALUE(H592)&gt;0,'质量分析(总分) '!$D$157,"")</f>
        <v>81.8686131386861</v>
      </c>
      <c r="I594" s="65">
        <f ca="1">IF(_xlfn.NUMBERVALUE(I592)&gt;0,'质量分析(总分) '!$D$180,"")</f>
        <v>83.3676470588235</v>
      </c>
      <c r="J594" s="65" t="str">
        <f ca="1">IF(_xlfn.NUMBERVALUE(J592)&gt;0,'质量分析(总分) '!$D$208,"")</f>
        <v/>
      </c>
      <c r="K594" s="65" t="str">
        <f ca="1">IF(_xlfn.NUMBERVALUE(K592)&gt;0,'质量分析(总分) '!$D$194,"")</f>
        <v/>
      </c>
      <c r="L594" s="65" t="str">
        <f ca="1">IF(_xlfn.NUMBERVALUE(L592)&gt;0,'质量分析(总分) '!$D$222,"")</f>
        <v/>
      </c>
      <c r="M594" s="65">
        <f ca="1">IF(_xlfn.NUMBERVALUE(G592)&gt;0,'质量分析(总分) '!$D$23,'质量分析(总分) '!$D$28)</f>
        <v>535.869285714286</v>
      </c>
    </row>
    <row r="596" customHeight="1" spans="1:13">
      <c r="A596" s="58" t="s">
        <v>15</v>
      </c>
      <c r="B596" s="59" t="s">
        <v>1</v>
      </c>
      <c r="C596" s="59" t="s">
        <v>2</v>
      </c>
      <c r="D596" s="60" t="s">
        <v>3</v>
      </c>
      <c r="E596" s="60" t="s">
        <v>4</v>
      </c>
      <c r="F596" s="60" t="s">
        <v>5</v>
      </c>
      <c r="G596" s="60" t="s">
        <v>6</v>
      </c>
      <c r="H596" s="60" t="s">
        <v>7</v>
      </c>
      <c r="I596" s="60" t="s">
        <v>8</v>
      </c>
      <c r="J596" s="60" t="s">
        <v>9</v>
      </c>
      <c r="K596" s="60" t="s">
        <v>10</v>
      </c>
      <c r="L596" s="61" t="s">
        <v>11</v>
      </c>
      <c r="M596" s="61" t="s">
        <v>12</v>
      </c>
    </row>
    <row r="597" customHeight="1" spans="1:13">
      <c r="A597" s="62"/>
      <c r="B597" s="63">
        <f ca="1">INDIRECT("'按班级打印'!G"&amp;ROUNDDOWN((ROW()-1)/5,0)+2)</f>
        <v>3</v>
      </c>
      <c r="C597" s="63" t="str">
        <f ca="1">INDIRECT("'按班级打印'!A"&amp;ROUNDDOWN((ROW()-1)/5,0)+2)</f>
        <v>林桠楠</v>
      </c>
      <c r="D597" s="63">
        <f ca="1">INDIRECT("'按班级打印'!M"&amp;ROUNDDOWN((ROW()-1)/5,0)+2)</f>
        <v>101</v>
      </c>
      <c r="E597" s="63">
        <f ca="1">INDIRECT("'按班级打印'!o"&amp;ROUNDDOWN((ROW()-1)/5,0)+2)</f>
        <v>102.5</v>
      </c>
      <c r="F597" s="63">
        <f ca="1">INDIRECT("'按班级打印'!q"&amp;ROUNDDOWN((ROW()-1)/5,0)+2)</f>
        <v>105.5</v>
      </c>
      <c r="G597" s="63">
        <f ca="1">IF(INDIRECT("'按班级打印'!s"&amp;ROUNDDOWN((ROW()-1)/5,0)+2)&gt;0,INDIRECT("'按班级打印'!s"&amp;ROUNDDOWN((ROW()-1)/5,0)+2),"")</f>
        <v>66</v>
      </c>
      <c r="H597" s="63">
        <f ca="1">IF(INDIRECT("'按班级打印'!w"&amp;ROUNDDOWN((ROW()-1)/5,0)+2)&gt;0,INDIRECT("'按班级打印'!w"&amp;ROUNDDOWN((ROW()-1)/5,0)+2),"")</f>
        <v>57.5</v>
      </c>
      <c r="I597" s="63">
        <f ca="1">IF(INDIRECT("'按班级打印'!z"&amp;ROUNDDOWN((ROW()-1)/5,0)+2)&gt;0,INDIRECT("'按班级打印'!z"&amp;ROUNDDOWN((ROW()-1)/5,0)+2),"")</f>
        <v>85.5</v>
      </c>
      <c r="J597" s="63" t="str">
        <f ca="1">IF(INDIRECT("'按班级打印'!ac"&amp;ROUNDDOWN((ROW()-1)/5,0)+2)&gt;0,INDIRECT("'按班级打印'!ac"&amp;ROUNDDOWN((ROW()-1)/5,0)+2),"")</f>
        <v/>
      </c>
      <c r="K597" s="63" t="str">
        <f ca="1">IF(INDIRECT("'按班级打印'!u"&amp;ROUNDDOWN((ROW()-1)/5,0)+2)&gt;0,INDIRECT("'按班级打印'!u"&amp;ROUNDDOWN((ROW()-1)/5,0)+2),"")</f>
        <v/>
      </c>
      <c r="L597" s="63" t="str">
        <f ca="1">IF(INDIRECT("'按班级打印'!af"&amp;ROUNDDOWN((ROW()-1)/5,0)+2)&gt;0,INDIRECT("'按班级打印'!af"&amp;ROUNDDOWN((ROW()-1)/5,0)+2),"")</f>
        <v/>
      </c>
      <c r="M597" s="63">
        <f ca="1">INDIRECT("'按班级打印'!H"&amp;ROUNDDOWN((ROW()-1)/5,0)+2)</f>
        <v>518</v>
      </c>
    </row>
    <row r="598" customHeight="1" spans="1:13">
      <c r="A598" s="64"/>
      <c r="B598" s="64"/>
      <c r="C598" s="63" t="s">
        <v>13</v>
      </c>
      <c r="D598" s="63">
        <f ca="1">INDIRECT("'按班级打印'!M"&amp;ROUNDDOWN((ROW()-1)/5,0)+2)</f>
        <v>101</v>
      </c>
      <c r="E598" s="63">
        <f ca="1">INDIRECT("'按班级打印'!o"&amp;ROUNDDOWN((ROW()-1)/5,0)+2)</f>
        <v>102.5</v>
      </c>
      <c r="F598" s="63">
        <f ca="1">INDIRECT("'按班级打印'!q"&amp;ROUNDDOWN((ROW()-1)/5,0)+2)</f>
        <v>105.5</v>
      </c>
      <c r="G598" s="63">
        <f ca="1">IF(INDIRECT("'按班级打印'!s"&amp;ROUNDDOWN((ROW()-1)/5,0)+2)&gt;0,INDIRECT("'按班级打印'!s"&amp;ROUNDDOWN((ROW()-1)/5,0)+2),"")</f>
        <v>66</v>
      </c>
      <c r="H598" s="63">
        <f ca="1">IF(INDIRECT("'按班级打印'!x"&amp;ROUNDDOWN((ROW()-1)/5,0)+2)&gt;0,INDIRECT("'按班级打印'!x"&amp;ROUNDDOWN((ROW()-1)/5,0)+2),"")</f>
        <v>82</v>
      </c>
      <c r="I598" s="63">
        <f ca="1">IF(INDIRECT("'按班级打印'!aa"&amp;ROUNDDOWN((ROW()-1)/5,0)+2)&gt;0,INDIRECT("'按班级打印'!aa"&amp;ROUNDDOWN((ROW()-1)/5,0)+2),"")</f>
        <v>92</v>
      </c>
      <c r="J598" s="63" t="str">
        <f ca="1">IF(INDIRECT("'按班级打印'!ad"&amp;ROUNDDOWN((ROW()-1)/5,0)+2)&gt;0,INDIRECT("'按班级打印'!ad"&amp;ROUNDDOWN((ROW()-1)/5,0)+2),"")</f>
        <v/>
      </c>
      <c r="K598" s="63" t="str">
        <f ca="1">IF(INDIRECT("'按班级打印'!u"&amp;ROUNDDOWN((ROW()-1)/5,0)+2)&gt;0,INDIRECT("'按班级打印'!u"&amp;ROUNDDOWN((ROW()-1)/5,0)+2),"")</f>
        <v/>
      </c>
      <c r="L598" s="63" t="str">
        <f ca="1">IF(INDIRECT("'按班级打印'!ag"&amp;ROUNDDOWN((ROW()-1)/5,0)+2)&gt;0,INDIRECT("'按班级打印'!ag"&amp;ROUNDDOWN((ROW()-1)/5,0)+2),"")</f>
        <v/>
      </c>
      <c r="M598" s="63">
        <f ca="1">INDIRECT("'按班级打印'!I"&amp;ROUNDDOWN((ROW()-1)/5,0)+2)</f>
        <v>549</v>
      </c>
    </row>
    <row r="599" customHeight="1" spans="1:13">
      <c r="A599" s="63" t="str">
        <f ca="1">INDIRECT("'按班级打印'!E"&amp;ROUNDDOWN((ROW()-1)/5,0)+2)</f>
        <v>物理类</v>
      </c>
      <c r="B599" s="14"/>
      <c r="C599" s="63" t="s">
        <v>14</v>
      </c>
      <c r="D599" s="65">
        <f>'质量分析(总分) '!$D$55</f>
        <v>105.000612745098</v>
      </c>
      <c r="E599" s="65">
        <f>'质量分析(总分) '!$D$82</f>
        <v>91.5242034313726</v>
      </c>
      <c r="F599" s="65">
        <f>'质量分析(总分) '!$D$109</f>
        <v>108.863970588235</v>
      </c>
      <c r="G599" s="65">
        <f ca="1">IF(_xlfn.NUMBERVALUE(G597)&gt;0,'质量分析(总分) '!$D$133,"")</f>
        <v>62.6521428571429</v>
      </c>
      <c r="H599" s="65">
        <f ca="1">IF(_xlfn.NUMBERVALUE(H597)&gt;0,'质量分析(总分) '!$D$157,"")</f>
        <v>81.8686131386861</v>
      </c>
      <c r="I599" s="65">
        <f ca="1">IF(_xlfn.NUMBERVALUE(I597)&gt;0,'质量分析(总分) '!$D$180,"")</f>
        <v>83.3676470588235</v>
      </c>
      <c r="J599" s="65" t="str">
        <f ca="1">IF(_xlfn.NUMBERVALUE(J597)&gt;0,'质量分析(总分) '!$D$208,"")</f>
        <v/>
      </c>
      <c r="K599" s="65" t="str">
        <f ca="1">IF(_xlfn.NUMBERVALUE(K597)&gt;0,'质量分析(总分) '!$D$194,"")</f>
        <v/>
      </c>
      <c r="L599" s="65" t="str">
        <f ca="1">IF(_xlfn.NUMBERVALUE(L597)&gt;0,'质量分析(总分) '!$D$222,"")</f>
        <v/>
      </c>
      <c r="M599" s="65">
        <f ca="1">IF(_xlfn.NUMBERVALUE(G597)&gt;0,'质量分析(总分) '!$D$23,'质量分析(总分) '!$D$28)</f>
        <v>535.869285714286</v>
      </c>
    </row>
    <row r="601" customHeight="1" spans="1:13">
      <c r="A601" s="58" t="s">
        <v>15</v>
      </c>
      <c r="B601" s="59" t="s">
        <v>1</v>
      </c>
      <c r="C601" s="59" t="s">
        <v>2</v>
      </c>
      <c r="D601" s="60" t="s">
        <v>3</v>
      </c>
      <c r="E601" s="60" t="s">
        <v>4</v>
      </c>
      <c r="F601" s="60" t="s">
        <v>5</v>
      </c>
      <c r="G601" s="60" t="s">
        <v>6</v>
      </c>
      <c r="H601" s="60" t="s">
        <v>7</v>
      </c>
      <c r="I601" s="60" t="s">
        <v>8</v>
      </c>
      <c r="J601" s="60" t="s">
        <v>9</v>
      </c>
      <c r="K601" s="60" t="s">
        <v>10</v>
      </c>
      <c r="L601" s="61" t="s">
        <v>11</v>
      </c>
      <c r="M601" s="61" t="s">
        <v>12</v>
      </c>
    </row>
    <row r="602" customHeight="1" spans="1:13">
      <c r="A602" s="62"/>
      <c r="B602" s="63">
        <f ca="1">INDIRECT("'按班级打印'!G"&amp;ROUNDDOWN((ROW()-1)/5,0)+2)</f>
        <v>3</v>
      </c>
      <c r="C602" s="63" t="str">
        <f ca="1">INDIRECT("'按班级打印'!A"&amp;ROUNDDOWN((ROW()-1)/5,0)+2)</f>
        <v>赵智琳</v>
      </c>
      <c r="D602" s="63">
        <f ca="1">INDIRECT("'按班级打印'!M"&amp;ROUNDDOWN((ROW()-1)/5,0)+2)</f>
        <v>119.5</v>
      </c>
      <c r="E602" s="63">
        <f ca="1">INDIRECT("'按班级打印'!o"&amp;ROUNDDOWN((ROW()-1)/5,0)+2)</f>
        <v>99.5</v>
      </c>
      <c r="F602" s="63">
        <f ca="1">INDIRECT("'按班级打印'!q"&amp;ROUNDDOWN((ROW()-1)/5,0)+2)</f>
        <v>102.5</v>
      </c>
      <c r="G602" s="63">
        <f ca="1">IF(INDIRECT("'按班级打印'!s"&amp;ROUNDDOWN((ROW()-1)/5,0)+2)&gt;0,INDIRECT("'按班级打印'!s"&amp;ROUNDDOWN((ROW()-1)/5,0)+2),"")</f>
        <v>80</v>
      </c>
      <c r="H602" s="63">
        <f ca="1">IF(INDIRECT("'按班级打印'!w"&amp;ROUNDDOWN((ROW()-1)/5,0)+2)&gt;0,INDIRECT("'按班级打印'!w"&amp;ROUNDDOWN((ROW()-1)/5,0)+2),"")</f>
        <v>62</v>
      </c>
      <c r="I602" s="63">
        <f ca="1">IF(INDIRECT("'按班级打印'!z"&amp;ROUNDDOWN((ROW()-1)/5,0)+2)&gt;0,INDIRECT("'按班级打印'!z"&amp;ROUNDDOWN((ROW()-1)/5,0)+2),"")</f>
        <v>75.5</v>
      </c>
      <c r="J602" s="63" t="str">
        <f ca="1">IF(INDIRECT("'按班级打印'!ac"&amp;ROUNDDOWN((ROW()-1)/5,0)+2)&gt;0,INDIRECT("'按班级打印'!ac"&amp;ROUNDDOWN((ROW()-1)/5,0)+2),"")</f>
        <v/>
      </c>
      <c r="K602" s="63" t="str">
        <f ca="1">IF(INDIRECT("'按班级打印'!u"&amp;ROUNDDOWN((ROW()-1)/5,0)+2)&gt;0,INDIRECT("'按班级打印'!u"&amp;ROUNDDOWN((ROW()-1)/5,0)+2),"")</f>
        <v/>
      </c>
      <c r="L602" s="63" t="str">
        <f ca="1">IF(INDIRECT("'按班级打印'!af"&amp;ROUNDDOWN((ROW()-1)/5,0)+2)&gt;0,INDIRECT("'按班级打印'!af"&amp;ROUNDDOWN((ROW()-1)/5,0)+2),"")</f>
        <v/>
      </c>
      <c r="M602" s="63">
        <f ca="1">INDIRECT("'按班级打印'!H"&amp;ROUNDDOWN((ROW()-1)/5,0)+2)</f>
        <v>539</v>
      </c>
    </row>
    <row r="603" customHeight="1" spans="1:13">
      <c r="A603" s="64"/>
      <c r="B603" s="64"/>
      <c r="C603" s="63" t="s">
        <v>13</v>
      </c>
      <c r="D603" s="63">
        <f ca="1">INDIRECT("'按班级打印'!M"&amp;ROUNDDOWN((ROW()-1)/5,0)+2)</f>
        <v>119.5</v>
      </c>
      <c r="E603" s="63">
        <f ca="1">INDIRECT("'按班级打印'!o"&amp;ROUNDDOWN((ROW()-1)/5,0)+2)</f>
        <v>99.5</v>
      </c>
      <c r="F603" s="63">
        <f ca="1">INDIRECT("'按班级打印'!q"&amp;ROUNDDOWN((ROW()-1)/5,0)+2)</f>
        <v>102.5</v>
      </c>
      <c r="G603" s="63">
        <f ca="1">IF(INDIRECT("'按班级打印'!s"&amp;ROUNDDOWN((ROW()-1)/5,0)+2)&gt;0,INDIRECT("'按班级打印'!s"&amp;ROUNDDOWN((ROW()-1)/5,0)+2),"")</f>
        <v>80</v>
      </c>
      <c r="H603" s="63">
        <f ca="1">IF(INDIRECT("'按班级打印'!x"&amp;ROUNDDOWN((ROW()-1)/5,0)+2)&gt;0,INDIRECT("'按班级打印'!x"&amp;ROUNDDOWN((ROW()-1)/5,0)+2),"")</f>
        <v>85</v>
      </c>
      <c r="I603" s="63">
        <f ca="1">IF(INDIRECT("'按班级打印'!aa"&amp;ROUNDDOWN((ROW()-1)/5,0)+2)&gt;0,INDIRECT("'按班级打印'!aa"&amp;ROUNDDOWN((ROW()-1)/5,0)+2),"")</f>
        <v>84</v>
      </c>
      <c r="J603" s="63" t="str">
        <f ca="1">IF(INDIRECT("'按班级打印'!ad"&amp;ROUNDDOWN((ROW()-1)/5,0)+2)&gt;0,INDIRECT("'按班级打印'!ad"&amp;ROUNDDOWN((ROW()-1)/5,0)+2),"")</f>
        <v/>
      </c>
      <c r="K603" s="63" t="str">
        <f ca="1">IF(INDIRECT("'按班级打印'!u"&amp;ROUNDDOWN((ROW()-1)/5,0)+2)&gt;0,INDIRECT("'按班级打印'!u"&amp;ROUNDDOWN((ROW()-1)/5,0)+2),"")</f>
        <v/>
      </c>
      <c r="L603" s="63" t="str">
        <f ca="1">IF(INDIRECT("'按班级打印'!ag"&amp;ROUNDDOWN((ROW()-1)/5,0)+2)&gt;0,INDIRECT("'按班级打印'!ag"&amp;ROUNDDOWN((ROW()-1)/5,0)+2),"")</f>
        <v/>
      </c>
      <c r="M603" s="63">
        <f ca="1">INDIRECT("'按班级打印'!I"&amp;ROUNDDOWN((ROW()-1)/5,0)+2)</f>
        <v>570.5</v>
      </c>
    </row>
    <row r="604" customHeight="1" spans="1:13">
      <c r="A604" s="63" t="str">
        <f ca="1">INDIRECT("'按班级打印'!E"&amp;ROUNDDOWN((ROW()-1)/5,0)+2)</f>
        <v>物理类</v>
      </c>
      <c r="B604" s="14"/>
      <c r="C604" s="63" t="s">
        <v>14</v>
      </c>
      <c r="D604" s="65">
        <f>'质量分析(总分) '!$D$55</f>
        <v>105.000612745098</v>
      </c>
      <c r="E604" s="65">
        <f>'质量分析(总分) '!$D$82</f>
        <v>91.5242034313726</v>
      </c>
      <c r="F604" s="65">
        <f>'质量分析(总分) '!$D$109</f>
        <v>108.863970588235</v>
      </c>
      <c r="G604" s="65">
        <f ca="1">IF(_xlfn.NUMBERVALUE(G602)&gt;0,'质量分析(总分) '!$D$133,"")</f>
        <v>62.6521428571429</v>
      </c>
      <c r="H604" s="65">
        <f ca="1">IF(_xlfn.NUMBERVALUE(H602)&gt;0,'质量分析(总分) '!$D$157,"")</f>
        <v>81.8686131386861</v>
      </c>
      <c r="I604" s="65">
        <f ca="1">IF(_xlfn.NUMBERVALUE(I602)&gt;0,'质量分析(总分) '!$D$180,"")</f>
        <v>83.3676470588235</v>
      </c>
      <c r="J604" s="65" t="str">
        <f ca="1">IF(_xlfn.NUMBERVALUE(J602)&gt;0,'质量分析(总分) '!$D$208,"")</f>
        <v/>
      </c>
      <c r="K604" s="65" t="str">
        <f ca="1">IF(_xlfn.NUMBERVALUE(K602)&gt;0,'质量分析(总分) '!$D$194,"")</f>
        <v/>
      </c>
      <c r="L604" s="65" t="str">
        <f ca="1">IF(_xlfn.NUMBERVALUE(L602)&gt;0,'质量分析(总分) '!$D$222,"")</f>
        <v/>
      </c>
      <c r="M604" s="65">
        <f ca="1">IF(_xlfn.NUMBERVALUE(G602)&gt;0,'质量分析(总分) '!$D$23,'质量分析(总分) '!$D$28)</f>
        <v>535.869285714286</v>
      </c>
    </row>
    <row r="606" customHeight="1" spans="1:13">
      <c r="A606" s="58" t="s">
        <v>15</v>
      </c>
      <c r="B606" s="59" t="s">
        <v>1</v>
      </c>
      <c r="C606" s="59" t="s">
        <v>2</v>
      </c>
      <c r="D606" s="60" t="s">
        <v>3</v>
      </c>
      <c r="E606" s="60" t="s">
        <v>4</v>
      </c>
      <c r="F606" s="60" t="s">
        <v>5</v>
      </c>
      <c r="G606" s="60" t="s">
        <v>6</v>
      </c>
      <c r="H606" s="60" t="s">
        <v>7</v>
      </c>
      <c r="I606" s="60" t="s">
        <v>8</v>
      </c>
      <c r="J606" s="60" t="s">
        <v>9</v>
      </c>
      <c r="K606" s="60" t="s">
        <v>10</v>
      </c>
      <c r="L606" s="61" t="s">
        <v>11</v>
      </c>
      <c r="M606" s="61" t="s">
        <v>12</v>
      </c>
    </row>
    <row r="607" customHeight="1" spans="1:13">
      <c r="A607" s="62"/>
      <c r="B607" s="63">
        <f ca="1">INDIRECT("'按班级打印'!G"&amp;ROUNDDOWN((ROW()-1)/5,0)+2)</f>
        <v>3</v>
      </c>
      <c r="C607" s="63" t="str">
        <f ca="1">INDIRECT("'按班级打印'!A"&amp;ROUNDDOWN((ROW()-1)/5,0)+2)</f>
        <v>陈梓涵</v>
      </c>
      <c r="D607" s="63">
        <f ca="1">INDIRECT("'按班级打印'!M"&amp;ROUNDDOWN((ROW()-1)/5,0)+2)</f>
        <v>99</v>
      </c>
      <c r="E607" s="63">
        <f ca="1">INDIRECT("'按班级打印'!o"&amp;ROUNDDOWN((ROW()-1)/5,0)+2)</f>
        <v>121.5</v>
      </c>
      <c r="F607" s="63">
        <f ca="1">INDIRECT("'按班级打印'!q"&amp;ROUNDDOWN((ROW()-1)/5,0)+2)</f>
        <v>110</v>
      </c>
      <c r="G607" s="63">
        <f ca="1">IF(INDIRECT("'按班级打印'!s"&amp;ROUNDDOWN((ROW()-1)/5,0)+2)&gt;0,INDIRECT("'按班级打印'!s"&amp;ROUNDDOWN((ROW()-1)/5,0)+2),"")</f>
        <v>82</v>
      </c>
      <c r="H607" s="63">
        <f ca="1">IF(INDIRECT("'按班级打印'!w"&amp;ROUNDDOWN((ROW()-1)/5,0)+2)&gt;0,INDIRECT("'按班级打印'!w"&amp;ROUNDDOWN((ROW()-1)/5,0)+2),"")</f>
        <v>80</v>
      </c>
      <c r="I607" s="63">
        <f ca="1">IF(INDIRECT("'按班级打印'!z"&amp;ROUNDDOWN((ROW()-1)/5,0)+2)&gt;0,INDIRECT("'按班级打印'!z"&amp;ROUNDDOWN((ROW()-1)/5,0)+2),"")</f>
        <v>65</v>
      </c>
      <c r="J607" s="63" t="str">
        <f ca="1">IF(INDIRECT("'按班级打印'!ac"&amp;ROUNDDOWN((ROW()-1)/5,0)+2)&gt;0,INDIRECT("'按班级打印'!ac"&amp;ROUNDDOWN((ROW()-1)/5,0)+2),"")</f>
        <v/>
      </c>
      <c r="K607" s="63" t="str">
        <f ca="1">IF(INDIRECT("'按班级打印'!u"&amp;ROUNDDOWN((ROW()-1)/5,0)+2)&gt;0,INDIRECT("'按班级打印'!u"&amp;ROUNDDOWN((ROW()-1)/5,0)+2),"")</f>
        <v/>
      </c>
      <c r="L607" s="63" t="str">
        <f ca="1">IF(INDIRECT("'按班级打印'!af"&amp;ROUNDDOWN((ROW()-1)/5,0)+2)&gt;0,INDIRECT("'按班级打印'!af"&amp;ROUNDDOWN((ROW()-1)/5,0)+2),"")</f>
        <v/>
      </c>
      <c r="M607" s="63">
        <f ca="1">INDIRECT("'按班级打印'!H"&amp;ROUNDDOWN((ROW()-1)/5,0)+2)</f>
        <v>557.5</v>
      </c>
    </row>
    <row r="608" customHeight="1" spans="1:13">
      <c r="A608" s="64"/>
      <c r="B608" s="64"/>
      <c r="C608" s="63" t="s">
        <v>13</v>
      </c>
      <c r="D608" s="63">
        <f ca="1">INDIRECT("'按班级打印'!M"&amp;ROUNDDOWN((ROW()-1)/5,0)+2)</f>
        <v>99</v>
      </c>
      <c r="E608" s="63">
        <f ca="1">INDIRECT("'按班级打印'!o"&amp;ROUNDDOWN((ROW()-1)/5,0)+2)</f>
        <v>121.5</v>
      </c>
      <c r="F608" s="63">
        <f ca="1">INDIRECT("'按班级打印'!q"&amp;ROUNDDOWN((ROW()-1)/5,0)+2)</f>
        <v>110</v>
      </c>
      <c r="G608" s="63">
        <f ca="1">IF(INDIRECT("'按班级打印'!s"&amp;ROUNDDOWN((ROW()-1)/5,0)+2)&gt;0,INDIRECT("'按班级打印'!s"&amp;ROUNDDOWN((ROW()-1)/5,0)+2),"")</f>
        <v>82</v>
      </c>
      <c r="H608" s="63">
        <f ca="1">IF(INDIRECT("'按班级打印'!x"&amp;ROUNDDOWN((ROW()-1)/5,0)+2)&gt;0,INDIRECT("'按班级打印'!x"&amp;ROUNDDOWN((ROW()-1)/5,0)+2),"")</f>
        <v>93</v>
      </c>
      <c r="I608" s="63">
        <f ca="1">IF(INDIRECT("'按班级打印'!aa"&amp;ROUNDDOWN((ROW()-1)/5,0)+2)&gt;0,INDIRECT("'按班级打印'!aa"&amp;ROUNDDOWN((ROW()-1)/5,0)+2),"")</f>
        <v>74</v>
      </c>
      <c r="J608" s="63" t="str">
        <f ca="1">IF(INDIRECT("'按班级打印'!ad"&amp;ROUNDDOWN((ROW()-1)/5,0)+2)&gt;0,INDIRECT("'按班级打印'!ad"&amp;ROUNDDOWN((ROW()-1)/5,0)+2),"")</f>
        <v/>
      </c>
      <c r="K608" s="63" t="str">
        <f ca="1">IF(INDIRECT("'按班级打印'!u"&amp;ROUNDDOWN((ROW()-1)/5,0)+2)&gt;0,INDIRECT("'按班级打印'!u"&amp;ROUNDDOWN((ROW()-1)/5,0)+2),"")</f>
        <v/>
      </c>
      <c r="L608" s="63" t="str">
        <f ca="1">IF(INDIRECT("'按班级打印'!ag"&amp;ROUNDDOWN((ROW()-1)/5,0)+2)&gt;0,INDIRECT("'按班级打印'!ag"&amp;ROUNDDOWN((ROW()-1)/5,0)+2),"")</f>
        <v/>
      </c>
      <c r="M608" s="63">
        <f ca="1">INDIRECT("'按班级打印'!I"&amp;ROUNDDOWN((ROW()-1)/5,0)+2)</f>
        <v>579.5</v>
      </c>
    </row>
    <row r="609" customHeight="1" spans="1:13">
      <c r="A609" s="63" t="str">
        <f ca="1">INDIRECT("'按班级打印'!E"&amp;ROUNDDOWN((ROW()-1)/5,0)+2)</f>
        <v>物理类</v>
      </c>
      <c r="B609" s="14"/>
      <c r="C609" s="63" t="s">
        <v>14</v>
      </c>
      <c r="D609" s="65">
        <f>'质量分析(总分) '!$D$55</f>
        <v>105.000612745098</v>
      </c>
      <c r="E609" s="65">
        <f>'质量分析(总分) '!$D$82</f>
        <v>91.5242034313726</v>
      </c>
      <c r="F609" s="65">
        <f>'质量分析(总分) '!$D$109</f>
        <v>108.863970588235</v>
      </c>
      <c r="G609" s="65">
        <f ca="1">IF(_xlfn.NUMBERVALUE(G607)&gt;0,'质量分析(总分) '!$D$133,"")</f>
        <v>62.6521428571429</v>
      </c>
      <c r="H609" s="65">
        <f ca="1">IF(_xlfn.NUMBERVALUE(H607)&gt;0,'质量分析(总分) '!$D$157,"")</f>
        <v>81.8686131386861</v>
      </c>
      <c r="I609" s="65">
        <f ca="1">IF(_xlfn.NUMBERVALUE(I607)&gt;0,'质量分析(总分) '!$D$180,"")</f>
        <v>83.3676470588235</v>
      </c>
      <c r="J609" s="65" t="str">
        <f ca="1">IF(_xlfn.NUMBERVALUE(J607)&gt;0,'质量分析(总分) '!$D$208,"")</f>
        <v/>
      </c>
      <c r="K609" s="65" t="str">
        <f ca="1">IF(_xlfn.NUMBERVALUE(K607)&gt;0,'质量分析(总分) '!$D$194,"")</f>
        <v/>
      </c>
      <c r="L609" s="65" t="str">
        <f ca="1">IF(_xlfn.NUMBERVALUE(L607)&gt;0,'质量分析(总分) '!$D$222,"")</f>
        <v/>
      </c>
      <c r="M609" s="65">
        <f ca="1">IF(_xlfn.NUMBERVALUE(G607)&gt;0,'质量分析(总分) '!$D$23,'质量分析(总分) '!$D$28)</f>
        <v>535.869285714286</v>
      </c>
    </row>
    <row r="611" customHeight="1" spans="1:13">
      <c r="A611" s="58" t="s">
        <v>15</v>
      </c>
      <c r="B611" s="59" t="s">
        <v>1</v>
      </c>
      <c r="C611" s="59" t="s">
        <v>2</v>
      </c>
      <c r="D611" s="60" t="s">
        <v>3</v>
      </c>
      <c r="E611" s="60" t="s">
        <v>4</v>
      </c>
      <c r="F611" s="60" t="s">
        <v>5</v>
      </c>
      <c r="G611" s="60" t="s">
        <v>6</v>
      </c>
      <c r="H611" s="60" t="s">
        <v>7</v>
      </c>
      <c r="I611" s="60" t="s">
        <v>8</v>
      </c>
      <c r="J611" s="60" t="s">
        <v>9</v>
      </c>
      <c r="K611" s="60" t="s">
        <v>10</v>
      </c>
      <c r="L611" s="61" t="s">
        <v>11</v>
      </c>
      <c r="M611" s="61" t="s">
        <v>12</v>
      </c>
    </row>
    <row r="612" customHeight="1" spans="1:13">
      <c r="A612" s="62"/>
      <c r="B612" s="63">
        <f ca="1">INDIRECT("'按班级打印'!G"&amp;ROUNDDOWN((ROW()-1)/5,0)+2)</f>
        <v>3</v>
      </c>
      <c r="C612" s="63" t="str">
        <f ca="1">INDIRECT("'按班级打印'!A"&amp;ROUNDDOWN((ROW()-1)/5,0)+2)</f>
        <v>张琪</v>
      </c>
      <c r="D612" s="63">
        <f ca="1">INDIRECT("'按班级打印'!M"&amp;ROUNDDOWN((ROW()-1)/5,0)+2)</f>
        <v>108.5</v>
      </c>
      <c r="E612" s="63">
        <f ca="1">INDIRECT("'按班级打印'!o"&amp;ROUNDDOWN((ROW()-1)/5,0)+2)</f>
        <v>110</v>
      </c>
      <c r="F612" s="63">
        <f ca="1">INDIRECT("'按班级打印'!q"&amp;ROUNDDOWN((ROW()-1)/5,0)+2)</f>
        <v>128</v>
      </c>
      <c r="G612" s="63">
        <f ca="1">IF(INDIRECT("'按班级打印'!s"&amp;ROUNDDOWN((ROW()-1)/5,0)+2)&gt;0,INDIRECT("'按班级打印'!s"&amp;ROUNDDOWN((ROW()-1)/5,0)+2),"")</f>
        <v>64.5</v>
      </c>
      <c r="H612" s="63">
        <f ca="1">IF(INDIRECT("'按班级打印'!w"&amp;ROUNDDOWN((ROW()-1)/5,0)+2)&gt;0,INDIRECT("'按班级打印'!w"&amp;ROUNDDOWN((ROW()-1)/5,0)+2),"")</f>
        <v>58</v>
      </c>
      <c r="I612" s="63">
        <f ca="1">IF(INDIRECT("'按班级打印'!z"&amp;ROUNDDOWN((ROW()-1)/5,0)+2)&gt;0,INDIRECT("'按班级打印'!z"&amp;ROUNDDOWN((ROW()-1)/5,0)+2),"")</f>
        <v>74</v>
      </c>
      <c r="J612" s="63" t="str">
        <f ca="1">IF(INDIRECT("'按班级打印'!ac"&amp;ROUNDDOWN((ROW()-1)/5,0)+2)&gt;0,INDIRECT("'按班级打印'!ac"&amp;ROUNDDOWN((ROW()-1)/5,0)+2),"")</f>
        <v/>
      </c>
      <c r="K612" s="63" t="str">
        <f ca="1">IF(INDIRECT("'按班级打印'!u"&amp;ROUNDDOWN((ROW()-1)/5,0)+2)&gt;0,INDIRECT("'按班级打印'!u"&amp;ROUNDDOWN((ROW()-1)/5,0)+2),"")</f>
        <v/>
      </c>
      <c r="L612" s="63" t="str">
        <f ca="1">IF(INDIRECT("'按班级打印'!af"&amp;ROUNDDOWN((ROW()-1)/5,0)+2)&gt;0,INDIRECT("'按班级打印'!af"&amp;ROUNDDOWN((ROW()-1)/5,0)+2),"")</f>
        <v/>
      </c>
      <c r="M612" s="63">
        <f ca="1">INDIRECT("'按班级打印'!H"&amp;ROUNDDOWN((ROW()-1)/5,0)+2)</f>
        <v>543</v>
      </c>
    </row>
    <row r="613" customHeight="1" spans="1:13">
      <c r="A613" s="64"/>
      <c r="B613" s="64"/>
      <c r="C613" s="63" t="s">
        <v>13</v>
      </c>
      <c r="D613" s="63">
        <f ca="1">INDIRECT("'按班级打印'!M"&amp;ROUNDDOWN((ROW()-1)/5,0)+2)</f>
        <v>108.5</v>
      </c>
      <c r="E613" s="63">
        <f ca="1">INDIRECT("'按班级打印'!o"&amp;ROUNDDOWN((ROW()-1)/5,0)+2)</f>
        <v>110</v>
      </c>
      <c r="F613" s="63">
        <f ca="1">INDIRECT("'按班级打印'!q"&amp;ROUNDDOWN((ROW()-1)/5,0)+2)</f>
        <v>128</v>
      </c>
      <c r="G613" s="63">
        <f ca="1">IF(INDIRECT("'按班级打印'!s"&amp;ROUNDDOWN((ROW()-1)/5,0)+2)&gt;0,INDIRECT("'按班级打印'!s"&amp;ROUNDDOWN((ROW()-1)/5,0)+2),"")</f>
        <v>64.5</v>
      </c>
      <c r="H613" s="63">
        <f ca="1">IF(INDIRECT("'按班级打印'!x"&amp;ROUNDDOWN((ROW()-1)/5,0)+2)&gt;0,INDIRECT("'按班级打印'!x"&amp;ROUNDDOWN((ROW()-1)/5,0)+2),"")</f>
        <v>82</v>
      </c>
      <c r="I613" s="63">
        <f ca="1">IF(INDIRECT("'按班级打印'!aa"&amp;ROUNDDOWN((ROW()-1)/5,0)+2)&gt;0,INDIRECT("'按班级打印'!aa"&amp;ROUNDDOWN((ROW()-1)/5,0)+2),"")</f>
        <v>83</v>
      </c>
      <c r="J613" s="63" t="str">
        <f ca="1">IF(INDIRECT("'按班级打印'!ad"&amp;ROUNDDOWN((ROW()-1)/5,0)+2)&gt;0,INDIRECT("'按班级打印'!ad"&amp;ROUNDDOWN((ROW()-1)/5,0)+2),"")</f>
        <v/>
      </c>
      <c r="K613" s="63" t="str">
        <f ca="1">IF(INDIRECT("'按班级打印'!u"&amp;ROUNDDOWN((ROW()-1)/5,0)+2)&gt;0,INDIRECT("'按班级打印'!u"&amp;ROUNDDOWN((ROW()-1)/5,0)+2),"")</f>
        <v/>
      </c>
      <c r="L613" s="63" t="str">
        <f ca="1">IF(INDIRECT("'按班级打印'!ag"&amp;ROUNDDOWN((ROW()-1)/5,0)+2)&gt;0,INDIRECT("'按班级打印'!ag"&amp;ROUNDDOWN((ROW()-1)/5,0)+2),"")</f>
        <v/>
      </c>
      <c r="M613" s="63">
        <f ca="1">INDIRECT("'按班级打印'!I"&amp;ROUNDDOWN((ROW()-1)/5,0)+2)</f>
        <v>576</v>
      </c>
    </row>
    <row r="614" customHeight="1" spans="1:13">
      <c r="A614" s="63" t="str">
        <f ca="1">INDIRECT("'按班级打印'!E"&amp;ROUNDDOWN((ROW()-1)/5,0)+2)</f>
        <v>物理类</v>
      </c>
      <c r="B614" s="14"/>
      <c r="C614" s="63" t="s">
        <v>14</v>
      </c>
      <c r="D614" s="65">
        <f>'质量分析(总分) '!$D$55</f>
        <v>105.000612745098</v>
      </c>
      <c r="E614" s="65">
        <f>'质量分析(总分) '!$D$82</f>
        <v>91.5242034313726</v>
      </c>
      <c r="F614" s="65">
        <f>'质量分析(总分) '!$D$109</f>
        <v>108.863970588235</v>
      </c>
      <c r="G614" s="65">
        <f ca="1">IF(_xlfn.NUMBERVALUE(G612)&gt;0,'质量分析(总分) '!$D$133,"")</f>
        <v>62.6521428571429</v>
      </c>
      <c r="H614" s="65">
        <f ca="1">IF(_xlfn.NUMBERVALUE(H612)&gt;0,'质量分析(总分) '!$D$157,"")</f>
        <v>81.8686131386861</v>
      </c>
      <c r="I614" s="65">
        <f ca="1">IF(_xlfn.NUMBERVALUE(I612)&gt;0,'质量分析(总分) '!$D$180,"")</f>
        <v>83.3676470588235</v>
      </c>
      <c r="J614" s="65" t="str">
        <f ca="1">IF(_xlfn.NUMBERVALUE(J612)&gt;0,'质量分析(总分) '!$D$208,"")</f>
        <v/>
      </c>
      <c r="K614" s="65" t="str">
        <f ca="1">IF(_xlfn.NUMBERVALUE(K612)&gt;0,'质量分析(总分) '!$D$194,"")</f>
        <v/>
      </c>
      <c r="L614" s="65" t="str">
        <f ca="1">IF(_xlfn.NUMBERVALUE(L612)&gt;0,'质量分析(总分) '!$D$222,"")</f>
        <v/>
      </c>
      <c r="M614" s="65">
        <f ca="1">IF(_xlfn.NUMBERVALUE(G612)&gt;0,'质量分析(总分) '!$D$23,'质量分析(总分) '!$D$28)</f>
        <v>535.869285714286</v>
      </c>
    </row>
    <row r="616" customHeight="1" spans="1:13">
      <c r="A616" s="58" t="s">
        <v>15</v>
      </c>
      <c r="B616" s="59" t="s">
        <v>1</v>
      </c>
      <c r="C616" s="59" t="s">
        <v>2</v>
      </c>
      <c r="D616" s="60" t="s">
        <v>3</v>
      </c>
      <c r="E616" s="60" t="s">
        <v>4</v>
      </c>
      <c r="F616" s="60" t="s">
        <v>5</v>
      </c>
      <c r="G616" s="60" t="s">
        <v>6</v>
      </c>
      <c r="H616" s="60" t="s">
        <v>7</v>
      </c>
      <c r="I616" s="60" t="s">
        <v>8</v>
      </c>
      <c r="J616" s="60" t="s">
        <v>9</v>
      </c>
      <c r="K616" s="60" t="s">
        <v>10</v>
      </c>
      <c r="L616" s="61" t="s">
        <v>11</v>
      </c>
      <c r="M616" s="61" t="s">
        <v>12</v>
      </c>
    </row>
    <row r="617" customHeight="1" spans="1:13">
      <c r="A617" s="62"/>
      <c r="B617" s="63">
        <f ca="1">INDIRECT("'按班级打印'!G"&amp;ROUNDDOWN((ROW()-1)/5,0)+2)</f>
        <v>3</v>
      </c>
      <c r="C617" s="63" t="str">
        <f ca="1">INDIRECT("'按班级打印'!A"&amp;ROUNDDOWN((ROW()-1)/5,0)+2)</f>
        <v>杨皓然</v>
      </c>
      <c r="D617" s="63">
        <f ca="1">INDIRECT("'按班级打印'!M"&amp;ROUNDDOWN((ROW()-1)/5,0)+2)</f>
        <v>119.5</v>
      </c>
      <c r="E617" s="63">
        <f ca="1">INDIRECT("'按班级打印'!o"&amp;ROUNDDOWN((ROW()-1)/5,0)+2)</f>
        <v>63</v>
      </c>
      <c r="F617" s="63">
        <f ca="1">INDIRECT("'按班级打印'!q"&amp;ROUNDDOWN((ROW()-1)/5,0)+2)</f>
        <v>120.5</v>
      </c>
      <c r="G617" s="63">
        <f ca="1">IF(INDIRECT("'按班级打印'!s"&amp;ROUNDDOWN((ROW()-1)/5,0)+2)&gt;0,INDIRECT("'按班级打印'!s"&amp;ROUNDDOWN((ROW()-1)/5,0)+2),"")</f>
        <v>77.5</v>
      </c>
      <c r="H617" s="63">
        <f ca="1">IF(INDIRECT("'按班级打印'!w"&amp;ROUNDDOWN((ROW()-1)/5,0)+2)&gt;0,INDIRECT("'按班级打印'!w"&amp;ROUNDDOWN((ROW()-1)/5,0)+2),"")</f>
        <v>56.5</v>
      </c>
      <c r="I617" s="63">
        <f ca="1">IF(INDIRECT("'按班级打印'!z"&amp;ROUNDDOWN((ROW()-1)/5,0)+2)&gt;0,INDIRECT("'按班级打印'!z"&amp;ROUNDDOWN((ROW()-1)/5,0)+2),"")</f>
        <v>72</v>
      </c>
      <c r="J617" s="63" t="str">
        <f ca="1">IF(INDIRECT("'按班级打印'!ac"&amp;ROUNDDOWN((ROW()-1)/5,0)+2)&gt;0,INDIRECT("'按班级打印'!ac"&amp;ROUNDDOWN((ROW()-1)/5,0)+2),"")</f>
        <v/>
      </c>
      <c r="K617" s="63" t="str">
        <f ca="1">IF(INDIRECT("'按班级打印'!u"&amp;ROUNDDOWN((ROW()-1)/5,0)+2)&gt;0,INDIRECT("'按班级打印'!u"&amp;ROUNDDOWN((ROW()-1)/5,0)+2),"")</f>
        <v/>
      </c>
      <c r="L617" s="63" t="str">
        <f ca="1">IF(INDIRECT("'按班级打印'!af"&amp;ROUNDDOWN((ROW()-1)/5,0)+2)&gt;0,INDIRECT("'按班级打印'!af"&amp;ROUNDDOWN((ROW()-1)/5,0)+2),"")</f>
        <v/>
      </c>
      <c r="M617" s="63">
        <f ca="1">INDIRECT("'按班级打印'!H"&amp;ROUNDDOWN((ROW()-1)/5,0)+2)</f>
        <v>509</v>
      </c>
    </row>
    <row r="618" customHeight="1" spans="1:13">
      <c r="A618" s="64"/>
      <c r="B618" s="64"/>
      <c r="C618" s="63" t="s">
        <v>13</v>
      </c>
      <c r="D618" s="63">
        <f ca="1">INDIRECT("'按班级打印'!M"&amp;ROUNDDOWN((ROW()-1)/5,0)+2)</f>
        <v>119.5</v>
      </c>
      <c r="E618" s="63">
        <f ca="1">INDIRECT("'按班级打印'!o"&amp;ROUNDDOWN((ROW()-1)/5,0)+2)</f>
        <v>63</v>
      </c>
      <c r="F618" s="63">
        <f ca="1">INDIRECT("'按班级打印'!q"&amp;ROUNDDOWN((ROW()-1)/5,0)+2)</f>
        <v>120.5</v>
      </c>
      <c r="G618" s="63">
        <f ca="1">IF(INDIRECT("'按班级打印'!s"&amp;ROUNDDOWN((ROW()-1)/5,0)+2)&gt;0,INDIRECT("'按班级打印'!s"&amp;ROUNDDOWN((ROW()-1)/5,0)+2),"")</f>
        <v>77.5</v>
      </c>
      <c r="H618" s="63">
        <f ca="1">IF(INDIRECT("'按班级打印'!x"&amp;ROUNDDOWN((ROW()-1)/5,0)+2)&gt;0,INDIRECT("'按班级打印'!x"&amp;ROUNDDOWN((ROW()-1)/5,0)+2),"")</f>
        <v>81</v>
      </c>
      <c r="I618" s="63">
        <f ca="1">IF(INDIRECT("'按班级打印'!aa"&amp;ROUNDDOWN((ROW()-1)/5,0)+2)&gt;0,INDIRECT("'按班级打印'!aa"&amp;ROUNDDOWN((ROW()-1)/5,0)+2),"")</f>
        <v>81</v>
      </c>
      <c r="J618" s="63" t="str">
        <f ca="1">IF(INDIRECT("'按班级打印'!ad"&amp;ROUNDDOWN((ROW()-1)/5,0)+2)&gt;0,INDIRECT("'按班级打印'!ad"&amp;ROUNDDOWN((ROW()-1)/5,0)+2),"")</f>
        <v/>
      </c>
      <c r="K618" s="63" t="str">
        <f ca="1">IF(INDIRECT("'按班级打印'!u"&amp;ROUNDDOWN((ROW()-1)/5,0)+2)&gt;0,INDIRECT("'按班级打印'!u"&amp;ROUNDDOWN((ROW()-1)/5,0)+2),"")</f>
        <v/>
      </c>
      <c r="L618" s="63" t="str">
        <f ca="1">IF(INDIRECT("'按班级打印'!ag"&amp;ROUNDDOWN((ROW()-1)/5,0)+2)&gt;0,INDIRECT("'按班级打印'!ag"&amp;ROUNDDOWN((ROW()-1)/5,0)+2),"")</f>
        <v/>
      </c>
      <c r="M618" s="63">
        <f ca="1">INDIRECT("'按班级打印'!I"&amp;ROUNDDOWN((ROW()-1)/5,0)+2)</f>
        <v>542.5</v>
      </c>
    </row>
    <row r="619" customHeight="1" spans="1:13">
      <c r="A619" s="63" t="str">
        <f ca="1">INDIRECT("'按班级打印'!E"&amp;ROUNDDOWN((ROW()-1)/5,0)+2)</f>
        <v>物理类</v>
      </c>
      <c r="B619" s="14"/>
      <c r="C619" s="63" t="s">
        <v>14</v>
      </c>
      <c r="D619" s="65">
        <f>'质量分析(总分) '!$D$55</f>
        <v>105.000612745098</v>
      </c>
      <c r="E619" s="65">
        <f>'质量分析(总分) '!$D$82</f>
        <v>91.5242034313726</v>
      </c>
      <c r="F619" s="65">
        <f>'质量分析(总分) '!$D$109</f>
        <v>108.863970588235</v>
      </c>
      <c r="G619" s="65">
        <f ca="1">IF(_xlfn.NUMBERVALUE(G617)&gt;0,'质量分析(总分) '!$D$133,"")</f>
        <v>62.6521428571429</v>
      </c>
      <c r="H619" s="65">
        <f ca="1">IF(_xlfn.NUMBERVALUE(H617)&gt;0,'质量分析(总分) '!$D$157,"")</f>
        <v>81.8686131386861</v>
      </c>
      <c r="I619" s="65">
        <f ca="1">IF(_xlfn.NUMBERVALUE(I617)&gt;0,'质量分析(总分) '!$D$180,"")</f>
        <v>83.3676470588235</v>
      </c>
      <c r="J619" s="65" t="str">
        <f ca="1">IF(_xlfn.NUMBERVALUE(J617)&gt;0,'质量分析(总分) '!$D$208,"")</f>
        <v/>
      </c>
      <c r="K619" s="65" t="str">
        <f ca="1">IF(_xlfn.NUMBERVALUE(K617)&gt;0,'质量分析(总分) '!$D$194,"")</f>
        <v/>
      </c>
      <c r="L619" s="65" t="str">
        <f ca="1">IF(_xlfn.NUMBERVALUE(L617)&gt;0,'质量分析(总分) '!$D$222,"")</f>
        <v/>
      </c>
      <c r="M619" s="65">
        <f ca="1">IF(_xlfn.NUMBERVALUE(G617)&gt;0,'质量分析(总分) '!$D$23,'质量分析(总分) '!$D$28)</f>
        <v>535.869285714286</v>
      </c>
    </row>
    <row r="621" customHeight="1" spans="1:13">
      <c r="A621" s="58" t="s">
        <v>15</v>
      </c>
      <c r="B621" s="59" t="s">
        <v>1</v>
      </c>
      <c r="C621" s="59" t="s">
        <v>2</v>
      </c>
      <c r="D621" s="60" t="s">
        <v>3</v>
      </c>
      <c r="E621" s="60" t="s">
        <v>4</v>
      </c>
      <c r="F621" s="60" t="s">
        <v>5</v>
      </c>
      <c r="G621" s="60" t="s">
        <v>6</v>
      </c>
      <c r="H621" s="60" t="s">
        <v>7</v>
      </c>
      <c r="I621" s="60" t="s">
        <v>8</v>
      </c>
      <c r="J621" s="60" t="s">
        <v>9</v>
      </c>
      <c r="K621" s="60" t="s">
        <v>10</v>
      </c>
      <c r="L621" s="61" t="s">
        <v>11</v>
      </c>
      <c r="M621" s="61" t="s">
        <v>12</v>
      </c>
    </row>
    <row r="622" customHeight="1" spans="1:13">
      <c r="A622" s="62"/>
      <c r="B622" s="63">
        <f ca="1">INDIRECT("'按班级打印'!G"&amp;ROUNDDOWN((ROW()-1)/5,0)+2)</f>
        <v>3</v>
      </c>
      <c r="C622" s="63" t="str">
        <f ca="1">INDIRECT("'按班级打印'!A"&amp;ROUNDDOWN((ROW()-1)/5,0)+2)</f>
        <v>李仲衡</v>
      </c>
      <c r="D622" s="63">
        <f ca="1">INDIRECT("'按班级打印'!M"&amp;ROUNDDOWN((ROW()-1)/5,0)+2)</f>
        <v>98.5</v>
      </c>
      <c r="E622" s="63">
        <f ca="1">INDIRECT("'按班级打印'!o"&amp;ROUNDDOWN((ROW()-1)/5,0)+2)</f>
        <v>97.5</v>
      </c>
      <c r="F622" s="63">
        <f ca="1">INDIRECT("'按班级打印'!q"&amp;ROUNDDOWN((ROW()-1)/5,0)+2)</f>
        <v>107.5</v>
      </c>
      <c r="G622" s="63">
        <f ca="1">IF(INDIRECT("'按班级打印'!s"&amp;ROUNDDOWN((ROW()-1)/5,0)+2)&gt;0,INDIRECT("'按班级打印'!s"&amp;ROUNDDOWN((ROW()-1)/5,0)+2),"")</f>
        <v>70</v>
      </c>
      <c r="H622" s="63">
        <f ca="1">IF(INDIRECT("'按班级打印'!w"&amp;ROUNDDOWN((ROW()-1)/5,0)+2)&gt;0,INDIRECT("'按班级打印'!w"&amp;ROUNDDOWN((ROW()-1)/5,0)+2),"")</f>
        <v>67.5</v>
      </c>
      <c r="I622" s="63">
        <f ca="1">IF(INDIRECT("'按班级打印'!z"&amp;ROUNDDOWN((ROW()-1)/5,0)+2)&gt;0,INDIRECT("'按班级打印'!z"&amp;ROUNDDOWN((ROW()-1)/5,0)+2),"")</f>
        <v>74</v>
      </c>
      <c r="J622" s="63" t="str">
        <f ca="1">IF(INDIRECT("'按班级打印'!ac"&amp;ROUNDDOWN((ROW()-1)/5,0)+2)&gt;0,INDIRECT("'按班级打印'!ac"&amp;ROUNDDOWN((ROW()-1)/5,0)+2),"")</f>
        <v/>
      </c>
      <c r="K622" s="63" t="str">
        <f ca="1">IF(INDIRECT("'按班级打印'!u"&amp;ROUNDDOWN((ROW()-1)/5,0)+2)&gt;0,INDIRECT("'按班级打印'!u"&amp;ROUNDDOWN((ROW()-1)/5,0)+2),"")</f>
        <v/>
      </c>
      <c r="L622" s="63" t="str">
        <f ca="1">IF(INDIRECT("'按班级打印'!af"&amp;ROUNDDOWN((ROW()-1)/5,0)+2)&gt;0,INDIRECT("'按班级打印'!af"&amp;ROUNDDOWN((ROW()-1)/5,0)+2),"")</f>
        <v/>
      </c>
      <c r="M622" s="63">
        <f ca="1">INDIRECT("'按班级打印'!H"&amp;ROUNDDOWN((ROW()-1)/5,0)+2)</f>
        <v>515</v>
      </c>
    </row>
    <row r="623" customHeight="1" spans="1:13">
      <c r="A623" s="64"/>
      <c r="B623" s="64"/>
      <c r="C623" s="63" t="s">
        <v>13</v>
      </c>
      <c r="D623" s="63">
        <f ca="1">INDIRECT("'按班级打印'!M"&amp;ROUNDDOWN((ROW()-1)/5,0)+2)</f>
        <v>98.5</v>
      </c>
      <c r="E623" s="63">
        <f ca="1">INDIRECT("'按班级打印'!o"&amp;ROUNDDOWN((ROW()-1)/5,0)+2)</f>
        <v>97.5</v>
      </c>
      <c r="F623" s="63">
        <f ca="1">INDIRECT("'按班级打印'!q"&amp;ROUNDDOWN((ROW()-1)/5,0)+2)</f>
        <v>107.5</v>
      </c>
      <c r="G623" s="63">
        <f ca="1">IF(INDIRECT("'按班级打印'!s"&amp;ROUNDDOWN((ROW()-1)/5,0)+2)&gt;0,INDIRECT("'按班级打印'!s"&amp;ROUNDDOWN((ROW()-1)/5,0)+2),"")</f>
        <v>70</v>
      </c>
      <c r="H623" s="63">
        <f ca="1">IF(INDIRECT("'按班级打印'!x"&amp;ROUNDDOWN((ROW()-1)/5,0)+2)&gt;0,INDIRECT("'按班级打印'!x"&amp;ROUNDDOWN((ROW()-1)/5,0)+2),"")</f>
        <v>88</v>
      </c>
      <c r="I623" s="63">
        <f ca="1">IF(INDIRECT("'按班级打印'!aa"&amp;ROUNDDOWN((ROW()-1)/5,0)+2)&gt;0,INDIRECT("'按班级打印'!aa"&amp;ROUNDDOWN((ROW()-1)/5,0)+2),"")</f>
        <v>83</v>
      </c>
      <c r="J623" s="63" t="str">
        <f ca="1">IF(INDIRECT("'按班级打印'!ad"&amp;ROUNDDOWN((ROW()-1)/5,0)+2)&gt;0,INDIRECT("'按班级打印'!ad"&amp;ROUNDDOWN((ROW()-1)/5,0)+2),"")</f>
        <v/>
      </c>
      <c r="K623" s="63" t="str">
        <f ca="1">IF(INDIRECT("'按班级打印'!u"&amp;ROUNDDOWN((ROW()-1)/5,0)+2)&gt;0,INDIRECT("'按班级打印'!u"&amp;ROUNDDOWN((ROW()-1)/5,0)+2),"")</f>
        <v/>
      </c>
      <c r="L623" s="63" t="str">
        <f ca="1">IF(INDIRECT("'按班级打印'!ag"&amp;ROUNDDOWN((ROW()-1)/5,0)+2)&gt;0,INDIRECT("'按班级打印'!ag"&amp;ROUNDDOWN((ROW()-1)/5,0)+2),"")</f>
        <v/>
      </c>
      <c r="M623" s="63">
        <f ca="1">INDIRECT("'按班级打印'!I"&amp;ROUNDDOWN((ROW()-1)/5,0)+2)</f>
        <v>544.5</v>
      </c>
    </row>
    <row r="624" customHeight="1" spans="1:13">
      <c r="A624" s="63" t="str">
        <f ca="1">INDIRECT("'按班级打印'!E"&amp;ROUNDDOWN((ROW()-1)/5,0)+2)</f>
        <v>物理类</v>
      </c>
      <c r="B624" s="14"/>
      <c r="C624" s="63" t="s">
        <v>14</v>
      </c>
      <c r="D624" s="65">
        <f>'质量分析(总分) '!$D$55</f>
        <v>105.000612745098</v>
      </c>
      <c r="E624" s="65">
        <f>'质量分析(总分) '!$D$82</f>
        <v>91.5242034313726</v>
      </c>
      <c r="F624" s="65">
        <f>'质量分析(总分) '!$D$109</f>
        <v>108.863970588235</v>
      </c>
      <c r="G624" s="65">
        <f ca="1">IF(_xlfn.NUMBERVALUE(G622)&gt;0,'质量分析(总分) '!$D$133,"")</f>
        <v>62.6521428571429</v>
      </c>
      <c r="H624" s="65">
        <f ca="1">IF(_xlfn.NUMBERVALUE(H622)&gt;0,'质量分析(总分) '!$D$157,"")</f>
        <v>81.8686131386861</v>
      </c>
      <c r="I624" s="65">
        <f ca="1">IF(_xlfn.NUMBERVALUE(I622)&gt;0,'质量分析(总分) '!$D$180,"")</f>
        <v>83.3676470588235</v>
      </c>
      <c r="J624" s="65" t="str">
        <f ca="1">IF(_xlfn.NUMBERVALUE(J622)&gt;0,'质量分析(总分) '!$D$208,"")</f>
        <v/>
      </c>
      <c r="K624" s="65" t="str">
        <f ca="1">IF(_xlfn.NUMBERVALUE(K622)&gt;0,'质量分析(总分) '!$D$194,"")</f>
        <v/>
      </c>
      <c r="L624" s="65" t="str">
        <f ca="1">IF(_xlfn.NUMBERVALUE(L622)&gt;0,'质量分析(总分) '!$D$222,"")</f>
        <v/>
      </c>
      <c r="M624" s="65">
        <f ca="1">IF(_xlfn.NUMBERVALUE(G622)&gt;0,'质量分析(总分) '!$D$23,'质量分析(总分) '!$D$28)</f>
        <v>535.869285714286</v>
      </c>
    </row>
    <row r="626" customHeight="1" spans="1:13">
      <c r="A626" s="58" t="s">
        <v>15</v>
      </c>
      <c r="B626" s="59" t="s">
        <v>1</v>
      </c>
      <c r="C626" s="59" t="s">
        <v>2</v>
      </c>
      <c r="D626" s="60" t="s">
        <v>3</v>
      </c>
      <c r="E626" s="60" t="s">
        <v>4</v>
      </c>
      <c r="F626" s="60" t="s">
        <v>5</v>
      </c>
      <c r="G626" s="60" t="s">
        <v>6</v>
      </c>
      <c r="H626" s="60" t="s">
        <v>7</v>
      </c>
      <c r="I626" s="60" t="s">
        <v>8</v>
      </c>
      <c r="J626" s="60" t="s">
        <v>9</v>
      </c>
      <c r="K626" s="60" t="s">
        <v>10</v>
      </c>
      <c r="L626" s="61" t="s">
        <v>11</v>
      </c>
      <c r="M626" s="61" t="s">
        <v>12</v>
      </c>
    </row>
    <row r="627" customHeight="1" spans="1:13">
      <c r="A627" s="62"/>
      <c r="B627" s="63">
        <f ca="1">INDIRECT("'按班级打印'!G"&amp;ROUNDDOWN((ROW()-1)/5,0)+2)</f>
        <v>3</v>
      </c>
      <c r="C627" s="63" t="str">
        <f ca="1">INDIRECT("'按班级打印'!A"&amp;ROUNDDOWN((ROW()-1)/5,0)+2)</f>
        <v>叶天乐</v>
      </c>
      <c r="D627" s="63">
        <f ca="1">INDIRECT("'按班级打印'!M"&amp;ROUNDDOWN((ROW()-1)/5,0)+2)</f>
        <v>101.5</v>
      </c>
      <c r="E627" s="63">
        <f ca="1">INDIRECT("'按班级打印'!o"&amp;ROUNDDOWN((ROW()-1)/5,0)+2)</f>
        <v>90.5</v>
      </c>
      <c r="F627" s="63">
        <f ca="1">INDIRECT("'按班级打印'!q"&amp;ROUNDDOWN((ROW()-1)/5,0)+2)</f>
        <v>105.5</v>
      </c>
      <c r="G627" s="63">
        <f ca="1">IF(INDIRECT("'按班级打印'!s"&amp;ROUNDDOWN((ROW()-1)/5,0)+2)&gt;0,INDIRECT("'按班级打印'!s"&amp;ROUNDDOWN((ROW()-1)/5,0)+2),"")</f>
        <v>80.5</v>
      </c>
      <c r="H627" s="63">
        <f ca="1">IF(INDIRECT("'按班级打印'!w"&amp;ROUNDDOWN((ROW()-1)/5,0)+2)&gt;0,INDIRECT("'按班级打印'!w"&amp;ROUNDDOWN((ROW()-1)/5,0)+2),"")</f>
        <v>67.5</v>
      </c>
      <c r="I627" s="63">
        <f ca="1">IF(INDIRECT("'按班级打印'!z"&amp;ROUNDDOWN((ROW()-1)/5,0)+2)&gt;0,INDIRECT("'按班级打印'!z"&amp;ROUNDDOWN((ROW()-1)/5,0)+2),"")</f>
        <v>71</v>
      </c>
      <c r="J627" s="63" t="str">
        <f ca="1">IF(INDIRECT("'按班级打印'!ac"&amp;ROUNDDOWN((ROW()-1)/5,0)+2)&gt;0,INDIRECT("'按班级打印'!ac"&amp;ROUNDDOWN((ROW()-1)/5,0)+2),"")</f>
        <v/>
      </c>
      <c r="K627" s="63" t="str">
        <f ca="1">IF(INDIRECT("'按班级打印'!u"&amp;ROUNDDOWN((ROW()-1)/5,0)+2)&gt;0,INDIRECT("'按班级打印'!u"&amp;ROUNDDOWN((ROW()-1)/5,0)+2),"")</f>
        <v/>
      </c>
      <c r="L627" s="63" t="str">
        <f ca="1">IF(INDIRECT("'按班级打印'!af"&amp;ROUNDDOWN((ROW()-1)/5,0)+2)&gt;0,INDIRECT("'按班级打印'!af"&amp;ROUNDDOWN((ROW()-1)/5,0)+2),"")</f>
        <v/>
      </c>
      <c r="M627" s="63">
        <f ca="1">INDIRECT("'按班级打印'!H"&amp;ROUNDDOWN((ROW()-1)/5,0)+2)</f>
        <v>516.5</v>
      </c>
    </row>
    <row r="628" customHeight="1" spans="1:13">
      <c r="A628" s="64"/>
      <c r="B628" s="64"/>
      <c r="C628" s="63" t="s">
        <v>13</v>
      </c>
      <c r="D628" s="63">
        <f ca="1">INDIRECT("'按班级打印'!M"&amp;ROUNDDOWN((ROW()-1)/5,0)+2)</f>
        <v>101.5</v>
      </c>
      <c r="E628" s="63">
        <f ca="1">INDIRECT("'按班级打印'!o"&amp;ROUNDDOWN((ROW()-1)/5,0)+2)</f>
        <v>90.5</v>
      </c>
      <c r="F628" s="63">
        <f ca="1">INDIRECT("'按班级打印'!q"&amp;ROUNDDOWN((ROW()-1)/5,0)+2)</f>
        <v>105.5</v>
      </c>
      <c r="G628" s="63">
        <f ca="1">IF(INDIRECT("'按班级打印'!s"&amp;ROUNDDOWN((ROW()-1)/5,0)+2)&gt;0,INDIRECT("'按班级打印'!s"&amp;ROUNDDOWN((ROW()-1)/5,0)+2),"")</f>
        <v>80.5</v>
      </c>
      <c r="H628" s="63">
        <f ca="1">IF(INDIRECT("'按班级打印'!x"&amp;ROUNDDOWN((ROW()-1)/5,0)+2)&gt;0,INDIRECT("'按班级打印'!x"&amp;ROUNDDOWN((ROW()-1)/5,0)+2),"")</f>
        <v>88</v>
      </c>
      <c r="I628" s="63">
        <f ca="1">IF(INDIRECT("'按班级打印'!aa"&amp;ROUNDDOWN((ROW()-1)/5,0)+2)&gt;0,INDIRECT("'按班级打印'!aa"&amp;ROUNDDOWN((ROW()-1)/5,0)+2),"")</f>
        <v>80</v>
      </c>
      <c r="J628" s="63" t="str">
        <f ca="1">IF(INDIRECT("'按班级打印'!ad"&amp;ROUNDDOWN((ROW()-1)/5,0)+2)&gt;0,INDIRECT("'按班级打印'!ad"&amp;ROUNDDOWN((ROW()-1)/5,0)+2),"")</f>
        <v/>
      </c>
      <c r="K628" s="63" t="str">
        <f ca="1">IF(INDIRECT("'按班级打印'!u"&amp;ROUNDDOWN((ROW()-1)/5,0)+2)&gt;0,INDIRECT("'按班级打印'!u"&amp;ROUNDDOWN((ROW()-1)/5,0)+2),"")</f>
        <v/>
      </c>
      <c r="L628" s="63" t="str">
        <f ca="1">IF(INDIRECT("'按班级打印'!ag"&amp;ROUNDDOWN((ROW()-1)/5,0)+2)&gt;0,INDIRECT("'按班级打印'!ag"&amp;ROUNDDOWN((ROW()-1)/5,0)+2),"")</f>
        <v/>
      </c>
      <c r="M628" s="63">
        <f ca="1">INDIRECT("'按班级打印'!I"&amp;ROUNDDOWN((ROW()-1)/5,0)+2)</f>
        <v>546</v>
      </c>
    </row>
    <row r="629" customHeight="1" spans="1:13">
      <c r="A629" s="63" t="str">
        <f ca="1">INDIRECT("'按班级打印'!E"&amp;ROUNDDOWN((ROW()-1)/5,0)+2)</f>
        <v>物理类</v>
      </c>
      <c r="B629" s="14"/>
      <c r="C629" s="63" t="s">
        <v>14</v>
      </c>
      <c r="D629" s="65">
        <f>'质量分析(总分) '!$D$55</f>
        <v>105.000612745098</v>
      </c>
      <c r="E629" s="65">
        <f>'质量分析(总分) '!$D$82</f>
        <v>91.5242034313726</v>
      </c>
      <c r="F629" s="65">
        <f>'质量分析(总分) '!$D$109</f>
        <v>108.863970588235</v>
      </c>
      <c r="G629" s="65">
        <f ca="1">IF(_xlfn.NUMBERVALUE(G627)&gt;0,'质量分析(总分) '!$D$133,"")</f>
        <v>62.6521428571429</v>
      </c>
      <c r="H629" s="65">
        <f ca="1">IF(_xlfn.NUMBERVALUE(H627)&gt;0,'质量分析(总分) '!$D$157,"")</f>
        <v>81.8686131386861</v>
      </c>
      <c r="I629" s="65">
        <f ca="1">IF(_xlfn.NUMBERVALUE(I627)&gt;0,'质量分析(总分) '!$D$180,"")</f>
        <v>83.3676470588235</v>
      </c>
      <c r="J629" s="65" t="str">
        <f ca="1">IF(_xlfn.NUMBERVALUE(J627)&gt;0,'质量分析(总分) '!$D$208,"")</f>
        <v/>
      </c>
      <c r="K629" s="65" t="str">
        <f ca="1">IF(_xlfn.NUMBERVALUE(K627)&gt;0,'质量分析(总分) '!$D$194,"")</f>
        <v/>
      </c>
      <c r="L629" s="65" t="str">
        <f ca="1">IF(_xlfn.NUMBERVALUE(L627)&gt;0,'质量分析(总分) '!$D$222,"")</f>
        <v/>
      </c>
      <c r="M629" s="65">
        <f ca="1">IF(_xlfn.NUMBERVALUE(G627)&gt;0,'质量分析(总分) '!$D$23,'质量分析(总分) '!$D$28)</f>
        <v>535.869285714286</v>
      </c>
    </row>
    <row r="631" customHeight="1" spans="1:13">
      <c r="A631" s="58" t="s">
        <v>15</v>
      </c>
      <c r="B631" s="59" t="s">
        <v>1</v>
      </c>
      <c r="C631" s="59" t="s">
        <v>2</v>
      </c>
      <c r="D631" s="60" t="s">
        <v>3</v>
      </c>
      <c r="E631" s="60" t="s">
        <v>4</v>
      </c>
      <c r="F631" s="60" t="s">
        <v>5</v>
      </c>
      <c r="G631" s="60" t="s">
        <v>6</v>
      </c>
      <c r="H631" s="60" t="s">
        <v>7</v>
      </c>
      <c r="I631" s="60" t="s">
        <v>8</v>
      </c>
      <c r="J631" s="60" t="s">
        <v>9</v>
      </c>
      <c r="K631" s="60" t="s">
        <v>10</v>
      </c>
      <c r="L631" s="61" t="s">
        <v>11</v>
      </c>
      <c r="M631" s="61" t="s">
        <v>12</v>
      </c>
    </row>
    <row r="632" customHeight="1" spans="1:13">
      <c r="A632" s="62"/>
      <c r="B632" s="63">
        <f ca="1">INDIRECT("'按班级打印'!G"&amp;ROUNDDOWN((ROW()-1)/5,0)+2)</f>
        <v>3</v>
      </c>
      <c r="C632" s="63" t="str">
        <f ca="1">INDIRECT("'按班级打印'!A"&amp;ROUNDDOWN((ROW()-1)/5,0)+2)</f>
        <v>巫佩耘</v>
      </c>
      <c r="D632" s="63">
        <f ca="1">INDIRECT("'按班级打印'!M"&amp;ROUNDDOWN((ROW()-1)/5,0)+2)</f>
        <v>109.5</v>
      </c>
      <c r="E632" s="63">
        <f ca="1">INDIRECT("'按班级打印'!o"&amp;ROUNDDOWN((ROW()-1)/5,0)+2)</f>
        <v>101</v>
      </c>
      <c r="F632" s="63">
        <f ca="1">INDIRECT("'按班级打印'!q"&amp;ROUNDDOWN((ROW()-1)/5,0)+2)</f>
        <v>111.5</v>
      </c>
      <c r="G632" s="63">
        <f ca="1">IF(INDIRECT("'按班级打印'!s"&amp;ROUNDDOWN((ROW()-1)/5,0)+2)&gt;0,INDIRECT("'按班级打印'!s"&amp;ROUNDDOWN((ROW()-1)/5,0)+2),"")</f>
        <v>63</v>
      </c>
      <c r="H632" s="63">
        <f ca="1">IF(INDIRECT("'按班级打印'!w"&amp;ROUNDDOWN((ROW()-1)/5,0)+2)&gt;0,INDIRECT("'按班级打印'!w"&amp;ROUNDDOWN((ROW()-1)/5,0)+2),"")</f>
        <v>66.5</v>
      </c>
      <c r="I632" s="63">
        <f ca="1">IF(INDIRECT("'按班级打印'!z"&amp;ROUNDDOWN((ROW()-1)/5,0)+2)&gt;0,INDIRECT("'按班级打印'!z"&amp;ROUNDDOWN((ROW()-1)/5,0)+2),"")</f>
        <v>89.5</v>
      </c>
      <c r="J632" s="63" t="str">
        <f ca="1">IF(INDIRECT("'按班级打印'!ac"&amp;ROUNDDOWN((ROW()-1)/5,0)+2)&gt;0,INDIRECT("'按班级打印'!ac"&amp;ROUNDDOWN((ROW()-1)/5,0)+2),"")</f>
        <v/>
      </c>
      <c r="K632" s="63" t="str">
        <f ca="1">IF(INDIRECT("'按班级打印'!u"&amp;ROUNDDOWN((ROW()-1)/5,0)+2)&gt;0,INDIRECT("'按班级打印'!u"&amp;ROUNDDOWN((ROW()-1)/5,0)+2),"")</f>
        <v/>
      </c>
      <c r="L632" s="63" t="str">
        <f ca="1">IF(INDIRECT("'按班级打印'!af"&amp;ROUNDDOWN((ROW()-1)/5,0)+2)&gt;0,INDIRECT("'按班级打印'!af"&amp;ROUNDDOWN((ROW()-1)/5,0)+2),"")</f>
        <v/>
      </c>
      <c r="M632" s="63">
        <f ca="1">INDIRECT("'按班级打印'!H"&amp;ROUNDDOWN((ROW()-1)/5,0)+2)</f>
        <v>541</v>
      </c>
    </row>
    <row r="633" customHeight="1" spans="1:13">
      <c r="A633" s="64"/>
      <c r="B633" s="64"/>
      <c r="C633" s="63" t="s">
        <v>13</v>
      </c>
      <c r="D633" s="63">
        <f ca="1">INDIRECT("'按班级打印'!M"&amp;ROUNDDOWN((ROW()-1)/5,0)+2)</f>
        <v>109.5</v>
      </c>
      <c r="E633" s="63">
        <f ca="1">INDIRECT("'按班级打印'!o"&amp;ROUNDDOWN((ROW()-1)/5,0)+2)</f>
        <v>101</v>
      </c>
      <c r="F633" s="63">
        <f ca="1">INDIRECT("'按班级打印'!q"&amp;ROUNDDOWN((ROW()-1)/5,0)+2)</f>
        <v>111.5</v>
      </c>
      <c r="G633" s="63">
        <f ca="1">IF(INDIRECT("'按班级打印'!s"&amp;ROUNDDOWN((ROW()-1)/5,0)+2)&gt;0,INDIRECT("'按班级打印'!s"&amp;ROUNDDOWN((ROW()-1)/5,0)+2),"")</f>
        <v>63</v>
      </c>
      <c r="H633" s="63">
        <f ca="1">IF(INDIRECT("'按班级打印'!x"&amp;ROUNDDOWN((ROW()-1)/5,0)+2)&gt;0,INDIRECT("'按班级打印'!x"&amp;ROUNDDOWN((ROW()-1)/5,0)+2),"")</f>
        <v>88</v>
      </c>
      <c r="I633" s="63">
        <f ca="1">IF(INDIRECT("'按班级打印'!aa"&amp;ROUNDDOWN((ROW()-1)/5,0)+2)&gt;0,INDIRECT("'按班级打印'!aa"&amp;ROUNDDOWN((ROW()-1)/5,0)+2),"")</f>
        <v>95</v>
      </c>
      <c r="J633" s="63" t="str">
        <f ca="1">IF(INDIRECT("'按班级打印'!ad"&amp;ROUNDDOWN((ROW()-1)/5,0)+2)&gt;0,INDIRECT("'按班级打印'!ad"&amp;ROUNDDOWN((ROW()-1)/5,0)+2),"")</f>
        <v/>
      </c>
      <c r="K633" s="63" t="str">
        <f ca="1">IF(INDIRECT("'按班级打印'!u"&amp;ROUNDDOWN((ROW()-1)/5,0)+2)&gt;0,INDIRECT("'按班级打印'!u"&amp;ROUNDDOWN((ROW()-1)/5,0)+2),"")</f>
        <v/>
      </c>
      <c r="L633" s="63" t="str">
        <f ca="1">IF(INDIRECT("'按班级打印'!ag"&amp;ROUNDDOWN((ROW()-1)/5,0)+2)&gt;0,INDIRECT("'按班级打印'!ag"&amp;ROUNDDOWN((ROW()-1)/5,0)+2),"")</f>
        <v/>
      </c>
      <c r="M633" s="63">
        <f ca="1">INDIRECT("'按班级打印'!I"&amp;ROUNDDOWN((ROW()-1)/5,0)+2)</f>
        <v>568</v>
      </c>
    </row>
    <row r="634" customHeight="1" spans="1:13">
      <c r="A634" s="63" t="str">
        <f ca="1">INDIRECT("'按班级打印'!E"&amp;ROUNDDOWN((ROW()-1)/5,0)+2)</f>
        <v>物理类</v>
      </c>
      <c r="B634" s="14"/>
      <c r="C634" s="63" t="s">
        <v>14</v>
      </c>
      <c r="D634" s="65">
        <f>'质量分析(总分) '!$D$55</f>
        <v>105.000612745098</v>
      </c>
      <c r="E634" s="65">
        <f>'质量分析(总分) '!$D$82</f>
        <v>91.5242034313726</v>
      </c>
      <c r="F634" s="65">
        <f>'质量分析(总分) '!$D$109</f>
        <v>108.863970588235</v>
      </c>
      <c r="G634" s="65">
        <f ca="1">IF(_xlfn.NUMBERVALUE(G632)&gt;0,'质量分析(总分) '!$D$133,"")</f>
        <v>62.6521428571429</v>
      </c>
      <c r="H634" s="65">
        <f ca="1">IF(_xlfn.NUMBERVALUE(H632)&gt;0,'质量分析(总分) '!$D$157,"")</f>
        <v>81.8686131386861</v>
      </c>
      <c r="I634" s="65">
        <f ca="1">IF(_xlfn.NUMBERVALUE(I632)&gt;0,'质量分析(总分) '!$D$180,"")</f>
        <v>83.3676470588235</v>
      </c>
      <c r="J634" s="65" t="str">
        <f ca="1">IF(_xlfn.NUMBERVALUE(J632)&gt;0,'质量分析(总分) '!$D$208,"")</f>
        <v/>
      </c>
      <c r="K634" s="65" t="str">
        <f ca="1">IF(_xlfn.NUMBERVALUE(K632)&gt;0,'质量分析(总分) '!$D$194,"")</f>
        <v/>
      </c>
      <c r="L634" s="65" t="str">
        <f ca="1">IF(_xlfn.NUMBERVALUE(L632)&gt;0,'质量分析(总分) '!$D$222,"")</f>
        <v/>
      </c>
      <c r="M634" s="65">
        <f ca="1">IF(_xlfn.NUMBERVALUE(G632)&gt;0,'质量分析(总分) '!$D$23,'质量分析(总分) '!$D$28)</f>
        <v>535.869285714286</v>
      </c>
    </row>
    <row r="636" customHeight="1" spans="1:13">
      <c r="A636" s="58" t="s">
        <v>15</v>
      </c>
      <c r="B636" s="59" t="s">
        <v>1</v>
      </c>
      <c r="C636" s="59" t="s">
        <v>2</v>
      </c>
      <c r="D636" s="60" t="s">
        <v>3</v>
      </c>
      <c r="E636" s="60" t="s">
        <v>4</v>
      </c>
      <c r="F636" s="60" t="s">
        <v>5</v>
      </c>
      <c r="G636" s="60" t="s">
        <v>6</v>
      </c>
      <c r="H636" s="60" t="s">
        <v>7</v>
      </c>
      <c r="I636" s="60" t="s">
        <v>8</v>
      </c>
      <c r="J636" s="60" t="s">
        <v>9</v>
      </c>
      <c r="K636" s="60" t="s">
        <v>10</v>
      </c>
      <c r="L636" s="61" t="s">
        <v>11</v>
      </c>
      <c r="M636" s="61" t="s">
        <v>12</v>
      </c>
    </row>
    <row r="637" customHeight="1" spans="1:13">
      <c r="A637" s="62"/>
      <c r="B637" s="63">
        <f ca="1">INDIRECT("'按班级打印'!G"&amp;ROUNDDOWN((ROW()-1)/5,0)+2)</f>
        <v>3</v>
      </c>
      <c r="C637" s="63" t="str">
        <f ca="1">INDIRECT("'按班级打印'!A"&amp;ROUNDDOWN((ROW()-1)/5,0)+2)</f>
        <v>林义翔</v>
      </c>
      <c r="D637" s="63">
        <f ca="1">INDIRECT("'按班级打印'!M"&amp;ROUNDDOWN((ROW()-1)/5,0)+2)</f>
        <v>104</v>
      </c>
      <c r="E637" s="63">
        <f ca="1">INDIRECT("'按班级打印'!o"&amp;ROUNDDOWN((ROW()-1)/5,0)+2)</f>
        <v>97.5</v>
      </c>
      <c r="F637" s="63">
        <f ca="1">INDIRECT("'按班级打印'!q"&amp;ROUNDDOWN((ROW()-1)/5,0)+2)</f>
        <v>112</v>
      </c>
      <c r="G637" s="63">
        <f ca="1">IF(INDIRECT("'按班级打印'!s"&amp;ROUNDDOWN((ROW()-1)/5,0)+2)&gt;0,INDIRECT("'按班级打印'!s"&amp;ROUNDDOWN((ROW()-1)/5,0)+2),"")</f>
        <v>59</v>
      </c>
      <c r="H637" s="63">
        <f ca="1">IF(INDIRECT("'按班级打印'!w"&amp;ROUNDDOWN((ROW()-1)/5,0)+2)&gt;0,INDIRECT("'按班级打印'!w"&amp;ROUNDDOWN((ROW()-1)/5,0)+2),"")</f>
        <v>60.5</v>
      </c>
      <c r="I637" s="63">
        <f ca="1">IF(INDIRECT("'按班级打印'!z"&amp;ROUNDDOWN((ROW()-1)/5,0)+2)&gt;0,INDIRECT("'按班级打印'!z"&amp;ROUNDDOWN((ROW()-1)/5,0)+2),"")</f>
        <v>93</v>
      </c>
      <c r="J637" s="63" t="str">
        <f ca="1">IF(INDIRECT("'按班级打印'!ac"&amp;ROUNDDOWN((ROW()-1)/5,0)+2)&gt;0,INDIRECT("'按班级打印'!ac"&amp;ROUNDDOWN((ROW()-1)/5,0)+2),"")</f>
        <v/>
      </c>
      <c r="K637" s="63" t="str">
        <f ca="1">IF(INDIRECT("'按班级打印'!u"&amp;ROUNDDOWN((ROW()-1)/5,0)+2)&gt;0,INDIRECT("'按班级打印'!u"&amp;ROUNDDOWN((ROW()-1)/5,0)+2),"")</f>
        <v/>
      </c>
      <c r="L637" s="63" t="str">
        <f ca="1">IF(INDIRECT("'按班级打印'!af"&amp;ROUNDDOWN((ROW()-1)/5,0)+2)&gt;0,INDIRECT("'按班级打印'!af"&amp;ROUNDDOWN((ROW()-1)/5,0)+2),"")</f>
        <v/>
      </c>
      <c r="M637" s="63">
        <f ca="1">INDIRECT("'按班级打印'!H"&amp;ROUNDDOWN((ROW()-1)/5,0)+2)</f>
        <v>526</v>
      </c>
    </row>
    <row r="638" customHeight="1" spans="1:13">
      <c r="A638" s="64"/>
      <c r="B638" s="64"/>
      <c r="C638" s="63" t="s">
        <v>13</v>
      </c>
      <c r="D638" s="63">
        <f ca="1">INDIRECT("'按班级打印'!M"&amp;ROUNDDOWN((ROW()-1)/5,0)+2)</f>
        <v>104</v>
      </c>
      <c r="E638" s="63">
        <f ca="1">INDIRECT("'按班级打印'!o"&amp;ROUNDDOWN((ROW()-1)/5,0)+2)</f>
        <v>97.5</v>
      </c>
      <c r="F638" s="63">
        <f ca="1">INDIRECT("'按班级打印'!q"&amp;ROUNDDOWN((ROW()-1)/5,0)+2)</f>
        <v>112</v>
      </c>
      <c r="G638" s="63">
        <f ca="1">IF(INDIRECT("'按班级打印'!s"&amp;ROUNDDOWN((ROW()-1)/5,0)+2)&gt;0,INDIRECT("'按班级打印'!s"&amp;ROUNDDOWN((ROW()-1)/5,0)+2),"")</f>
        <v>59</v>
      </c>
      <c r="H638" s="63">
        <f ca="1">IF(INDIRECT("'按班级打印'!x"&amp;ROUNDDOWN((ROW()-1)/5,0)+2)&gt;0,INDIRECT("'按班级打印'!x"&amp;ROUNDDOWN((ROW()-1)/5,0)+2),"")</f>
        <v>84</v>
      </c>
      <c r="I638" s="63">
        <f ca="1">IF(INDIRECT("'按班级打印'!aa"&amp;ROUNDDOWN((ROW()-1)/5,0)+2)&gt;0,INDIRECT("'按班级打印'!aa"&amp;ROUNDDOWN((ROW()-1)/5,0)+2),"")</f>
        <v>98</v>
      </c>
      <c r="J638" s="63" t="str">
        <f ca="1">IF(INDIRECT("'按班级打印'!ad"&amp;ROUNDDOWN((ROW()-1)/5,0)+2)&gt;0,INDIRECT("'按班级打印'!ad"&amp;ROUNDDOWN((ROW()-1)/5,0)+2),"")</f>
        <v/>
      </c>
      <c r="K638" s="63" t="str">
        <f ca="1">IF(INDIRECT("'按班级打印'!u"&amp;ROUNDDOWN((ROW()-1)/5,0)+2)&gt;0,INDIRECT("'按班级打印'!u"&amp;ROUNDDOWN((ROW()-1)/5,0)+2),"")</f>
        <v/>
      </c>
      <c r="L638" s="63" t="str">
        <f ca="1">IF(INDIRECT("'按班级打印'!ag"&amp;ROUNDDOWN((ROW()-1)/5,0)+2)&gt;0,INDIRECT("'按班级打印'!ag"&amp;ROUNDDOWN((ROW()-1)/5,0)+2),"")</f>
        <v/>
      </c>
      <c r="M638" s="63">
        <f ca="1">INDIRECT("'按班级打印'!I"&amp;ROUNDDOWN((ROW()-1)/5,0)+2)</f>
        <v>554.5</v>
      </c>
    </row>
    <row r="639" customHeight="1" spans="1:13">
      <c r="A639" s="63" t="str">
        <f ca="1">INDIRECT("'按班级打印'!E"&amp;ROUNDDOWN((ROW()-1)/5,0)+2)</f>
        <v>物理类</v>
      </c>
      <c r="B639" s="14"/>
      <c r="C639" s="63" t="s">
        <v>14</v>
      </c>
      <c r="D639" s="65">
        <f>'质量分析(总分) '!$D$55</f>
        <v>105.000612745098</v>
      </c>
      <c r="E639" s="65">
        <f>'质量分析(总分) '!$D$82</f>
        <v>91.5242034313726</v>
      </c>
      <c r="F639" s="65">
        <f>'质量分析(总分) '!$D$109</f>
        <v>108.863970588235</v>
      </c>
      <c r="G639" s="65">
        <f ca="1">IF(_xlfn.NUMBERVALUE(G637)&gt;0,'质量分析(总分) '!$D$133,"")</f>
        <v>62.6521428571429</v>
      </c>
      <c r="H639" s="65">
        <f ca="1">IF(_xlfn.NUMBERVALUE(H637)&gt;0,'质量分析(总分) '!$D$157,"")</f>
        <v>81.8686131386861</v>
      </c>
      <c r="I639" s="65">
        <f ca="1">IF(_xlfn.NUMBERVALUE(I637)&gt;0,'质量分析(总分) '!$D$180,"")</f>
        <v>83.3676470588235</v>
      </c>
      <c r="J639" s="65" t="str">
        <f ca="1">IF(_xlfn.NUMBERVALUE(J637)&gt;0,'质量分析(总分) '!$D$208,"")</f>
        <v/>
      </c>
      <c r="K639" s="65" t="str">
        <f ca="1">IF(_xlfn.NUMBERVALUE(K637)&gt;0,'质量分析(总分) '!$D$194,"")</f>
        <v/>
      </c>
      <c r="L639" s="65" t="str">
        <f ca="1">IF(_xlfn.NUMBERVALUE(L637)&gt;0,'质量分析(总分) '!$D$222,"")</f>
        <v/>
      </c>
      <c r="M639" s="65">
        <f ca="1">IF(_xlfn.NUMBERVALUE(G637)&gt;0,'质量分析(总分) '!$D$23,'质量分析(总分) '!$D$28)</f>
        <v>535.869285714286</v>
      </c>
    </row>
    <row r="641" customHeight="1" spans="1:13">
      <c r="A641" s="58" t="s">
        <v>15</v>
      </c>
      <c r="B641" s="59" t="s">
        <v>1</v>
      </c>
      <c r="C641" s="59" t="s">
        <v>2</v>
      </c>
      <c r="D641" s="60" t="s">
        <v>3</v>
      </c>
      <c r="E641" s="60" t="s">
        <v>4</v>
      </c>
      <c r="F641" s="60" t="s">
        <v>5</v>
      </c>
      <c r="G641" s="60" t="s">
        <v>6</v>
      </c>
      <c r="H641" s="60" t="s">
        <v>7</v>
      </c>
      <c r="I641" s="60" t="s">
        <v>8</v>
      </c>
      <c r="J641" s="60" t="s">
        <v>9</v>
      </c>
      <c r="K641" s="60" t="s">
        <v>10</v>
      </c>
      <c r="L641" s="61" t="s">
        <v>11</v>
      </c>
      <c r="M641" s="61" t="s">
        <v>12</v>
      </c>
    </row>
    <row r="642" customHeight="1" spans="1:13">
      <c r="A642" s="62"/>
      <c r="B642" s="63">
        <f ca="1">INDIRECT("'按班级打印'!G"&amp;ROUNDDOWN((ROW()-1)/5,0)+2)</f>
        <v>3</v>
      </c>
      <c r="C642" s="63" t="str">
        <f ca="1">INDIRECT("'按班级打印'!A"&amp;ROUNDDOWN((ROW()-1)/5,0)+2)</f>
        <v>林飞杨</v>
      </c>
      <c r="D642" s="63">
        <f ca="1">INDIRECT("'按班级打印'!M"&amp;ROUNDDOWN((ROW()-1)/5,0)+2)</f>
        <v>111</v>
      </c>
      <c r="E642" s="63">
        <f ca="1">INDIRECT("'按班级打印'!o"&amp;ROUNDDOWN((ROW()-1)/5,0)+2)</f>
        <v>95</v>
      </c>
      <c r="F642" s="63">
        <f ca="1">INDIRECT("'按班级打印'!q"&amp;ROUNDDOWN((ROW()-1)/5,0)+2)</f>
        <v>86.5</v>
      </c>
      <c r="G642" s="63">
        <f ca="1">IF(INDIRECT("'按班级打印'!s"&amp;ROUNDDOWN((ROW()-1)/5,0)+2)&gt;0,INDIRECT("'按班级打印'!s"&amp;ROUNDDOWN((ROW()-1)/5,0)+2),"")</f>
        <v>58.5</v>
      </c>
      <c r="H642" s="63">
        <f ca="1">IF(INDIRECT("'按班级打印'!w"&amp;ROUNDDOWN((ROW()-1)/5,0)+2)&gt;0,INDIRECT("'按班级打印'!w"&amp;ROUNDDOWN((ROW()-1)/5,0)+2),"")</f>
        <v>58.5</v>
      </c>
      <c r="I642" s="63">
        <f ca="1">IF(INDIRECT("'按班级打印'!z"&amp;ROUNDDOWN((ROW()-1)/5,0)+2)&gt;0,INDIRECT("'按班级打印'!z"&amp;ROUNDDOWN((ROW()-1)/5,0)+2),"")</f>
        <v>66</v>
      </c>
      <c r="J642" s="63" t="str">
        <f ca="1">IF(INDIRECT("'按班级打印'!ac"&amp;ROUNDDOWN((ROW()-1)/5,0)+2)&gt;0,INDIRECT("'按班级打印'!ac"&amp;ROUNDDOWN((ROW()-1)/5,0)+2),"")</f>
        <v/>
      </c>
      <c r="K642" s="63" t="str">
        <f ca="1">IF(INDIRECT("'按班级打印'!u"&amp;ROUNDDOWN((ROW()-1)/5,0)+2)&gt;0,INDIRECT("'按班级打印'!u"&amp;ROUNDDOWN((ROW()-1)/5,0)+2),"")</f>
        <v/>
      </c>
      <c r="L642" s="63" t="str">
        <f ca="1">IF(INDIRECT("'按班级打印'!af"&amp;ROUNDDOWN((ROW()-1)/5,0)+2)&gt;0,INDIRECT("'按班级打印'!af"&amp;ROUNDDOWN((ROW()-1)/5,0)+2),"")</f>
        <v/>
      </c>
      <c r="M642" s="63">
        <f ca="1">INDIRECT("'按班级打印'!H"&amp;ROUNDDOWN((ROW()-1)/5,0)+2)</f>
        <v>475.5</v>
      </c>
    </row>
    <row r="643" customHeight="1" spans="1:13">
      <c r="A643" s="64"/>
      <c r="B643" s="64"/>
      <c r="C643" s="63" t="s">
        <v>13</v>
      </c>
      <c r="D643" s="63">
        <f ca="1">INDIRECT("'按班级打印'!M"&amp;ROUNDDOWN((ROW()-1)/5,0)+2)</f>
        <v>111</v>
      </c>
      <c r="E643" s="63">
        <f ca="1">INDIRECT("'按班级打印'!o"&amp;ROUNDDOWN((ROW()-1)/5,0)+2)</f>
        <v>95</v>
      </c>
      <c r="F643" s="63">
        <f ca="1">INDIRECT("'按班级打印'!q"&amp;ROUNDDOWN((ROW()-1)/5,0)+2)</f>
        <v>86.5</v>
      </c>
      <c r="G643" s="63">
        <f ca="1">IF(INDIRECT("'按班级打印'!s"&amp;ROUNDDOWN((ROW()-1)/5,0)+2)&gt;0,INDIRECT("'按班级打印'!s"&amp;ROUNDDOWN((ROW()-1)/5,0)+2),"")</f>
        <v>58.5</v>
      </c>
      <c r="H643" s="63">
        <f ca="1">IF(INDIRECT("'按班级打印'!x"&amp;ROUNDDOWN((ROW()-1)/5,0)+2)&gt;0,INDIRECT("'按班级打印'!x"&amp;ROUNDDOWN((ROW()-1)/5,0)+2),"")</f>
        <v>82</v>
      </c>
      <c r="I643" s="63">
        <f ca="1">IF(INDIRECT("'按班级打印'!aa"&amp;ROUNDDOWN((ROW()-1)/5,0)+2)&gt;0,INDIRECT("'按班级打印'!aa"&amp;ROUNDDOWN((ROW()-1)/5,0)+2),"")</f>
        <v>75</v>
      </c>
      <c r="J643" s="63" t="str">
        <f ca="1">IF(INDIRECT("'按班级打印'!ad"&amp;ROUNDDOWN((ROW()-1)/5,0)+2)&gt;0,INDIRECT("'按班级打印'!ad"&amp;ROUNDDOWN((ROW()-1)/5,0)+2),"")</f>
        <v/>
      </c>
      <c r="K643" s="63" t="str">
        <f ca="1">IF(INDIRECT("'按班级打印'!u"&amp;ROUNDDOWN((ROW()-1)/5,0)+2)&gt;0,INDIRECT("'按班级打印'!u"&amp;ROUNDDOWN((ROW()-1)/5,0)+2),"")</f>
        <v/>
      </c>
      <c r="L643" s="63" t="str">
        <f ca="1">IF(INDIRECT("'按班级打印'!ag"&amp;ROUNDDOWN((ROW()-1)/5,0)+2)&gt;0,INDIRECT("'按班级打印'!ag"&amp;ROUNDDOWN((ROW()-1)/5,0)+2),"")</f>
        <v/>
      </c>
      <c r="M643" s="63">
        <f ca="1">INDIRECT("'按班级打印'!I"&amp;ROUNDDOWN((ROW()-1)/5,0)+2)</f>
        <v>508</v>
      </c>
    </row>
    <row r="644" customHeight="1" spans="1:13">
      <c r="A644" s="63" t="str">
        <f ca="1">INDIRECT("'按班级打印'!E"&amp;ROUNDDOWN((ROW()-1)/5,0)+2)</f>
        <v>物理类</v>
      </c>
      <c r="B644" s="14"/>
      <c r="C644" s="63" t="s">
        <v>14</v>
      </c>
      <c r="D644" s="65">
        <f>'质量分析(总分) '!$D$55</f>
        <v>105.000612745098</v>
      </c>
      <c r="E644" s="65">
        <f>'质量分析(总分) '!$D$82</f>
        <v>91.5242034313726</v>
      </c>
      <c r="F644" s="65">
        <f>'质量分析(总分) '!$D$109</f>
        <v>108.863970588235</v>
      </c>
      <c r="G644" s="65">
        <f ca="1">IF(_xlfn.NUMBERVALUE(G642)&gt;0,'质量分析(总分) '!$D$133,"")</f>
        <v>62.6521428571429</v>
      </c>
      <c r="H644" s="65">
        <f ca="1">IF(_xlfn.NUMBERVALUE(H642)&gt;0,'质量分析(总分) '!$D$157,"")</f>
        <v>81.8686131386861</v>
      </c>
      <c r="I644" s="65">
        <f ca="1">IF(_xlfn.NUMBERVALUE(I642)&gt;0,'质量分析(总分) '!$D$180,"")</f>
        <v>83.3676470588235</v>
      </c>
      <c r="J644" s="65" t="str">
        <f ca="1">IF(_xlfn.NUMBERVALUE(J642)&gt;0,'质量分析(总分) '!$D$208,"")</f>
        <v/>
      </c>
      <c r="K644" s="65" t="str">
        <f ca="1">IF(_xlfn.NUMBERVALUE(K642)&gt;0,'质量分析(总分) '!$D$194,"")</f>
        <v/>
      </c>
      <c r="L644" s="65" t="str">
        <f ca="1">IF(_xlfn.NUMBERVALUE(L642)&gt;0,'质量分析(总分) '!$D$222,"")</f>
        <v/>
      </c>
      <c r="M644" s="65">
        <f ca="1">IF(_xlfn.NUMBERVALUE(G642)&gt;0,'质量分析(总分) '!$D$23,'质量分析(总分) '!$D$28)</f>
        <v>535.869285714286</v>
      </c>
    </row>
    <row r="646" customHeight="1" spans="1:13">
      <c r="A646" s="58" t="s">
        <v>15</v>
      </c>
      <c r="B646" s="59" t="s">
        <v>1</v>
      </c>
      <c r="C646" s="59" t="s">
        <v>2</v>
      </c>
      <c r="D646" s="60" t="s">
        <v>3</v>
      </c>
      <c r="E646" s="60" t="s">
        <v>4</v>
      </c>
      <c r="F646" s="60" t="s">
        <v>5</v>
      </c>
      <c r="G646" s="60" t="s">
        <v>6</v>
      </c>
      <c r="H646" s="60" t="s">
        <v>7</v>
      </c>
      <c r="I646" s="60" t="s">
        <v>8</v>
      </c>
      <c r="J646" s="60" t="s">
        <v>9</v>
      </c>
      <c r="K646" s="60" t="s">
        <v>10</v>
      </c>
      <c r="L646" s="61" t="s">
        <v>11</v>
      </c>
      <c r="M646" s="61" t="s">
        <v>12</v>
      </c>
    </row>
    <row r="647" customHeight="1" spans="1:13">
      <c r="A647" s="62"/>
      <c r="B647" s="63">
        <f ca="1">INDIRECT("'按班级打印'!G"&amp;ROUNDDOWN((ROW()-1)/5,0)+2)</f>
        <v>3</v>
      </c>
      <c r="C647" s="63" t="str">
        <f ca="1">INDIRECT("'按班级打印'!A"&amp;ROUNDDOWN((ROW()-1)/5,0)+2)</f>
        <v>范子悦</v>
      </c>
      <c r="D647" s="63">
        <f ca="1">INDIRECT("'按班级打印'!M"&amp;ROUNDDOWN((ROW()-1)/5,0)+2)</f>
        <v>105</v>
      </c>
      <c r="E647" s="63">
        <f ca="1">INDIRECT("'按班级打印'!o"&amp;ROUNDDOWN((ROW()-1)/5,0)+2)</f>
        <v>76.5</v>
      </c>
      <c r="F647" s="63">
        <f ca="1">INDIRECT("'按班级打印'!q"&amp;ROUNDDOWN((ROW()-1)/5,0)+2)</f>
        <v>122</v>
      </c>
      <c r="G647" s="63">
        <f ca="1">IF(INDIRECT("'按班级打印'!s"&amp;ROUNDDOWN((ROW()-1)/5,0)+2)&gt;0,INDIRECT("'按班级打印'!s"&amp;ROUNDDOWN((ROW()-1)/5,0)+2),"")</f>
        <v>51.5</v>
      </c>
      <c r="H647" s="63">
        <f ca="1">IF(INDIRECT("'按班级打印'!w"&amp;ROUNDDOWN((ROW()-1)/5,0)+2)&gt;0,INDIRECT("'按班级打印'!w"&amp;ROUNDDOWN((ROW()-1)/5,0)+2),"")</f>
        <v>44.5</v>
      </c>
      <c r="I647" s="63">
        <f ca="1">IF(INDIRECT("'按班级打印'!z"&amp;ROUNDDOWN((ROW()-1)/5,0)+2)&gt;0,INDIRECT("'按班级打印'!z"&amp;ROUNDDOWN((ROW()-1)/5,0)+2),"")</f>
        <v>51.5</v>
      </c>
      <c r="J647" s="63" t="str">
        <f ca="1">IF(INDIRECT("'按班级打印'!ac"&amp;ROUNDDOWN((ROW()-1)/5,0)+2)&gt;0,INDIRECT("'按班级打印'!ac"&amp;ROUNDDOWN((ROW()-1)/5,0)+2),"")</f>
        <v/>
      </c>
      <c r="K647" s="63" t="str">
        <f ca="1">IF(INDIRECT("'按班级打印'!u"&amp;ROUNDDOWN((ROW()-1)/5,0)+2)&gt;0,INDIRECT("'按班级打印'!u"&amp;ROUNDDOWN((ROW()-1)/5,0)+2),"")</f>
        <v/>
      </c>
      <c r="L647" s="63" t="str">
        <f ca="1">IF(INDIRECT("'按班级打印'!af"&amp;ROUNDDOWN((ROW()-1)/5,0)+2)&gt;0,INDIRECT("'按班级打印'!af"&amp;ROUNDDOWN((ROW()-1)/5,0)+2),"")</f>
        <v/>
      </c>
      <c r="M647" s="63">
        <f ca="1">INDIRECT("'按班级打印'!H"&amp;ROUNDDOWN((ROW()-1)/5,0)+2)</f>
        <v>451</v>
      </c>
    </row>
    <row r="648" customHeight="1" spans="1:13">
      <c r="A648" s="64"/>
      <c r="B648" s="64"/>
      <c r="C648" s="63" t="s">
        <v>13</v>
      </c>
      <c r="D648" s="63">
        <f ca="1">INDIRECT("'按班级打印'!M"&amp;ROUNDDOWN((ROW()-1)/5,0)+2)</f>
        <v>105</v>
      </c>
      <c r="E648" s="63">
        <f ca="1">INDIRECT("'按班级打印'!o"&amp;ROUNDDOWN((ROW()-1)/5,0)+2)</f>
        <v>76.5</v>
      </c>
      <c r="F648" s="63">
        <f ca="1">INDIRECT("'按班级打印'!q"&amp;ROUNDDOWN((ROW()-1)/5,0)+2)</f>
        <v>122</v>
      </c>
      <c r="G648" s="63">
        <f ca="1">IF(INDIRECT("'按班级打印'!s"&amp;ROUNDDOWN((ROW()-1)/5,0)+2)&gt;0,INDIRECT("'按班级打印'!s"&amp;ROUNDDOWN((ROW()-1)/5,0)+2),"")</f>
        <v>51.5</v>
      </c>
      <c r="H648" s="63">
        <f ca="1">IF(INDIRECT("'按班级打印'!x"&amp;ROUNDDOWN((ROW()-1)/5,0)+2)&gt;0,INDIRECT("'按班级打印'!x"&amp;ROUNDDOWN((ROW()-1)/5,0)+2),"")</f>
        <v>72</v>
      </c>
      <c r="I648" s="63">
        <f ca="1">IF(INDIRECT("'按班级打印'!aa"&amp;ROUNDDOWN((ROW()-1)/5,0)+2)&gt;0,INDIRECT("'按班级打印'!aa"&amp;ROUNDDOWN((ROW()-1)/5,0)+2),"")</f>
        <v>63</v>
      </c>
      <c r="J648" s="63" t="str">
        <f ca="1">IF(INDIRECT("'按班级打印'!ad"&amp;ROUNDDOWN((ROW()-1)/5,0)+2)&gt;0,INDIRECT("'按班级打印'!ad"&amp;ROUNDDOWN((ROW()-1)/5,0)+2),"")</f>
        <v/>
      </c>
      <c r="K648" s="63" t="str">
        <f ca="1">IF(INDIRECT("'按班级打印'!u"&amp;ROUNDDOWN((ROW()-1)/5,0)+2)&gt;0,INDIRECT("'按班级打印'!u"&amp;ROUNDDOWN((ROW()-1)/5,0)+2),"")</f>
        <v/>
      </c>
      <c r="L648" s="63" t="str">
        <f ca="1">IF(INDIRECT("'按班级打印'!ag"&amp;ROUNDDOWN((ROW()-1)/5,0)+2)&gt;0,INDIRECT("'按班级打印'!ag"&amp;ROUNDDOWN((ROW()-1)/5,0)+2),"")</f>
        <v/>
      </c>
      <c r="M648" s="63">
        <f ca="1">INDIRECT("'按班级打印'!I"&amp;ROUNDDOWN((ROW()-1)/5,0)+2)</f>
        <v>490</v>
      </c>
    </row>
    <row r="649" customHeight="1" spans="1:13">
      <c r="A649" s="63" t="str">
        <f ca="1">INDIRECT("'按班级打印'!E"&amp;ROUNDDOWN((ROW()-1)/5,0)+2)</f>
        <v>物理类</v>
      </c>
      <c r="B649" s="14"/>
      <c r="C649" s="63" t="s">
        <v>14</v>
      </c>
      <c r="D649" s="65">
        <f>'质量分析(总分) '!$D$55</f>
        <v>105.000612745098</v>
      </c>
      <c r="E649" s="65">
        <f>'质量分析(总分) '!$D$82</f>
        <v>91.5242034313726</v>
      </c>
      <c r="F649" s="65">
        <f>'质量分析(总分) '!$D$109</f>
        <v>108.863970588235</v>
      </c>
      <c r="G649" s="65">
        <f ca="1">IF(_xlfn.NUMBERVALUE(G647)&gt;0,'质量分析(总分) '!$D$133,"")</f>
        <v>62.6521428571429</v>
      </c>
      <c r="H649" s="65">
        <f ca="1">IF(_xlfn.NUMBERVALUE(H647)&gt;0,'质量分析(总分) '!$D$157,"")</f>
        <v>81.8686131386861</v>
      </c>
      <c r="I649" s="65">
        <f ca="1">IF(_xlfn.NUMBERVALUE(I647)&gt;0,'质量分析(总分) '!$D$180,"")</f>
        <v>83.3676470588235</v>
      </c>
      <c r="J649" s="65" t="str">
        <f ca="1">IF(_xlfn.NUMBERVALUE(J647)&gt;0,'质量分析(总分) '!$D$208,"")</f>
        <v/>
      </c>
      <c r="K649" s="65" t="str">
        <f ca="1">IF(_xlfn.NUMBERVALUE(K647)&gt;0,'质量分析(总分) '!$D$194,"")</f>
        <v/>
      </c>
      <c r="L649" s="65" t="str">
        <f ca="1">IF(_xlfn.NUMBERVALUE(L647)&gt;0,'质量分析(总分) '!$D$222,"")</f>
        <v/>
      </c>
      <c r="M649" s="65">
        <f ca="1">IF(_xlfn.NUMBERVALUE(G647)&gt;0,'质量分析(总分) '!$D$23,'质量分析(总分) '!$D$28)</f>
        <v>535.869285714286</v>
      </c>
    </row>
    <row r="651" customHeight="1" spans="1:13">
      <c r="A651" s="58" t="s">
        <v>15</v>
      </c>
      <c r="B651" s="59" t="s">
        <v>1</v>
      </c>
      <c r="C651" s="59" t="s">
        <v>2</v>
      </c>
      <c r="D651" s="60" t="s">
        <v>3</v>
      </c>
      <c r="E651" s="60" t="s">
        <v>4</v>
      </c>
      <c r="F651" s="60" t="s">
        <v>5</v>
      </c>
      <c r="G651" s="60" t="s">
        <v>6</v>
      </c>
      <c r="H651" s="60" t="s">
        <v>7</v>
      </c>
      <c r="I651" s="60" t="s">
        <v>8</v>
      </c>
      <c r="J651" s="60" t="s">
        <v>9</v>
      </c>
      <c r="K651" s="60" t="s">
        <v>10</v>
      </c>
      <c r="L651" s="61" t="s">
        <v>11</v>
      </c>
      <c r="M651" s="61" t="s">
        <v>12</v>
      </c>
    </row>
    <row r="652" customHeight="1" spans="1:13">
      <c r="A652" s="62"/>
      <c r="B652" s="63">
        <f ca="1">INDIRECT("'按班级打印'!G"&amp;ROUNDDOWN((ROW()-1)/5,0)+2)</f>
        <v>3</v>
      </c>
      <c r="C652" s="63" t="str">
        <f ca="1">INDIRECT("'按班级打印'!A"&amp;ROUNDDOWN((ROW()-1)/5,0)+2)</f>
        <v>钟霖君</v>
      </c>
      <c r="D652" s="63">
        <f ca="1">INDIRECT("'按班级打印'!M"&amp;ROUNDDOWN((ROW()-1)/5,0)+2)</f>
        <v>106.5</v>
      </c>
      <c r="E652" s="63">
        <f ca="1">INDIRECT("'按班级打印'!o"&amp;ROUNDDOWN((ROW()-1)/5,0)+2)</f>
        <v>74</v>
      </c>
      <c r="F652" s="63">
        <f ca="1">INDIRECT("'按班级打印'!q"&amp;ROUNDDOWN((ROW()-1)/5,0)+2)</f>
        <v>120</v>
      </c>
      <c r="G652" s="63">
        <f ca="1">IF(INDIRECT("'按班级打印'!s"&amp;ROUNDDOWN((ROW()-1)/5,0)+2)&gt;0,INDIRECT("'按班级打印'!s"&amp;ROUNDDOWN((ROW()-1)/5,0)+2),"")</f>
        <v>41</v>
      </c>
      <c r="H652" s="63">
        <f ca="1">IF(INDIRECT("'按班级打印'!w"&amp;ROUNDDOWN((ROW()-1)/5,0)+2)&gt;0,INDIRECT("'按班级打印'!w"&amp;ROUNDDOWN((ROW()-1)/5,0)+2),"")</f>
        <v>41.5</v>
      </c>
      <c r="I652" s="63">
        <f ca="1">IF(INDIRECT("'按班级打印'!z"&amp;ROUNDDOWN((ROW()-1)/5,0)+2)&gt;0,INDIRECT("'按班级打印'!z"&amp;ROUNDDOWN((ROW()-1)/5,0)+2),"")</f>
        <v>63</v>
      </c>
      <c r="J652" s="63" t="str">
        <f ca="1">IF(INDIRECT("'按班级打印'!ac"&amp;ROUNDDOWN((ROW()-1)/5,0)+2)&gt;0,INDIRECT("'按班级打印'!ac"&amp;ROUNDDOWN((ROW()-1)/5,0)+2),"")</f>
        <v/>
      </c>
      <c r="K652" s="63" t="str">
        <f ca="1">IF(INDIRECT("'按班级打印'!u"&amp;ROUNDDOWN((ROW()-1)/5,0)+2)&gt;0,INDIRECT("'按班级打印'!u"&amp;ROUNDDOWN((ROW()-1)/5,0)+2),"")</f>
        <v/>
      </c>
      <c r="L652" s="63" t="str">
        <f ca="1">IF(INDIRECT("'按班级打印'!af"&amp;ROUNDDOWN((ROW()-1)/5,0)+2)&gt;0,INDIRECT("'按班级打印'!af"&amp;ROUNDDOWN((ROW()-1)/5,0)+2),"")</f>
        <v/>
      </c>
      <c r="M652" s="63">
        <f ca="1">INDIRECT("'按班级打印'!H"&amp;ROUNDDOWN((ROW()-1)/5,0)+2)</f>
        <v>446</v>
      </c>
    </row>
    <row r="653" customHeight="1" spans="1:13">
      <c r="A653" s="64"/>
      <c r="B653" s="64"/>
      <c r="C653" s="63" t="s">
        <v>13</v>
      </c>
      <c r="D653" s="63">
        <f ca="1">INDIRECT("'按班级打印'!M"&amp;ROUNDDOWN((ROW()-1)/5,0)+2)</f>
        <v>106.5</v>
      </c>
      <c r="E653" s="63">
        <f ca="1">INDIRECT("'按班级打印'!o"&amp;ROUNDDOWN((ROW()-1)/5,0)+2)</f>
        <v>74</v>
      </c>
      <c r="F653" s="63">
        <f ca="1">INDIRECT("'按班级打印'!q"&amp;ROUNDDOWN((ROW()-1)/5,0)+2)</f>
        <v>120</v>
      </c>
      <c r="G653" s="63">
        <f ca="1">IF(INDIRECT("'按班级打印'!s"&amp;ROUNDDOWN((ROW()-1)/5,0)+2)&gt;0,INDIRECT("'按班级打印'!s"&amp;ROUNDDOWN((ROW()-1)/5,0)+2),"")</f>
        <v>41</v>
      </c>
      <c r="H653" s="63">
        <f ca="1">IF(INDIRECT("'按班级打印'!x"&amp;ROUNDDOWN((ROW()-1)/5,0)+2)&gt;0,INDIRECT("'按班级打印'!x"&amp;ROUNDDOWN((ROW()-1)/5,0)+2),"")</f>
        <v>69</v>
      </c>
      <c r="I653" s="63">
        <f ca="1">IF(INDIRECT("'按班级打印'!aa"&amp;ROUNDDOWN((ROW()-1)/5,0)+2)&gt;0,INDIRECT("'按班级打印'!aa"&amp;ROUNDDOWN((ROW()-1)/5,0)+2),"")</f>
        <v>72</v>
      </c>
      <c r="J653" s="63" t="str">
        <f ca="1">IF(INDIRECT("'按班级打印'!ad"&amp;ROUNDDOWN((ROW()-1)/5,0)+2)&gt;0,INDIRECT("'按班级打印'!ad"&amp;ROUNDDOWN((ROW()-1)/5,0)+2),"")</f>
        <v/>
      </c>
      <c r="K653" s="63" t="str">
        <f ca="1">IF(INDIRECT("'按班级打印'!u"&amp;ROUNDDOWN((ROW()-1)/5,0)+2)&gt;0,INDIRECT("'按班级打印'!u"&amp;ROUNDDOWN((ROW()-1)/5,0)+2),"")</f>
        <v/>
      </c>
      <c r="L653" s="63" t="str">
        <f ca="1">IF(INDIRECT("'按班级打印'!ag"&amp;ROUNDDOWN((ROW()-1)/5,0)+2)&gt;0,INDIRECT("'按班级打印'!ag"&amp;ROUNDDOWN((ROW()-1)/5,0)+2),"")</f>
        <v/>
      </c>
      <c r="M653" s="63">
        <f ca="1">INDIRECT("'按班级打印'!I"&amp;ROUNDDOWN((ROW()-1)/5,0)+2)</f>
        <v>482.5</v>
      </c>
    </row>
    <row r="654" customHeight="1" spans="1:13">
      <c r="A654" s="63" t="str">
        <f ca="1">INDIRECT("'按班级打印'!E"&amp;ROUNDDOWN((ROW()-1)/5,0)+2)</f>
        <v>物理类</v>
      </c>
      <c r="B654" s="14"/>
      <c r="C654" s="63" t="s">
        <v>14</v>
      </c>
      <c r="D654" s="65">
        <f>'质量分析(总分) '!$D$55</f>
        <v>105.000612745098</v>
      </c>
      <c r="E654" s="65">
        <f>'质量分析(总分) '!$D$82</f>
        <v>91.5242034313726</v>
      </c>
      <c r="F654" s="65">
        <f>'质量分析(总分) '!$D$109</f>
        <v>108.863970588235</v>
      </c>
      <c r="G654" s="65">
        <f ca="1">IF(_xlfn.NUMBERVALUE(G652)&gt;0,'质量分析(总分) '!$D$133,"")</f>
        <v>62.6521428571429</v>
      </c>
      <c r="H654" s="65">
        <f ca="1">IF(_xlfn.NUMBERVALUE(H652)&gt;0,'质量分析(总分) '!$D$157,"")</f>
        <v>81.8686131386861</v>
      </c>
      <c r="I654" s="65">
        <f ca="1">IF(_xlfn.NUMBERVALUE(I652)&gt;0,'质量分析(总分) '!$D$180,"")</f>
        <v>83.3676470588235</v>
      </c>
      <c r="J654" s="65" t="str">
        <f ca="1">IF(_xlfn.NUMBERVALUE(J652)&gt;0,'质量分析(总分) '!$D$208,"")</f>
        <v/>
      </c>
      <c r="K654" s="65" t="str">
        <f ca="1">IF(_xlfn.NUMBERVALUE(K652)&gt;0,'质量分析(总分) '!$D$194,"")</f>
        <v/>
      </c>
      <c r="L654" s="65" t="str">
        <f ca="1">IF(_xlfn.NUMBERVALUE(L652)&gt;0,'质量分析(总分) '!$D$222,"")</f>
        <v/>
      </c>
      <c r="M654" s="65">
        <f ca="1">IF(_xlfn.NUMBERVALUE(G652)&gt;0,'质量分析(总分) '!$D$23,'质量分析(总分) '!$D$28)</f>
        <v>535.869285714286</v>
      </c>
    </row>
    <row r="656" customHeight="1" spans="1:13">
      <c r="A656" s="58" t="s">
        <v>15</v>
      </c>
      <c r="B656" s="59" t="s">
        <v>1</v>
      </c>
      <c r="C656" s="59" t="s">
        <v>2</v>
      </c>
      <c r="D656" s="60" t="s">
        <v>3</v>
      </c>
      <c r="E656" s="60" t="s">
        <v>4</v>
      </c>
      <c r="F656" s="60" t="s">
        <v>5</v>
      </c>
      <c r="G656" s="60" t="s">
        <v>6</v>
      </c>
      <c r="H656" s="60" t="s">
        <v>7</v>
      </c>
      <c r="I656" s="60" t="s">
        <v>8</v>
      </c>
      <c r="J656" s="60" t="s">
        <v>9</v>
      </c>
      <c r="K656" s="60" t="s">
        <v>10</v>
      </c>
      <c r="L656" s="61" t="s">
        <v>11</v>
      </c>
      <c r="M656" s="61" t="s">
        <v>12</v>
      </c>
    </row>
    <row r="657" customHeight="1" spans="1:13">
      <c r="A657" s="62"/>
      <c r="B657" s="63">
        <f ca="1">INDIRECT("'按班级打印'!G"&amp;ROUNDDOWN((ROW()-1)/5,0)+2)</f>
        <v>3</v>
      </c>
      <c r="C657" s="63" t="str">
        <f ca="1">INDIRECT("'按班级打印'!A"&amp;ROUNDDOWN((ROW()-1)/5,0)+2)</f>
        <v>张云飞</v>
      </c>
      <c r="D657" s="63">
        <f ca="1">INDIRECT("'按班级打印'!M"&amp;ROUNDDOWN((ROW()-1)/5,0)+2)</f>
        <v>109.5</v>
      </c>
      <c r="E657" s="63">
        <f ca="1">INDIRECT("'按班级打印'!o"&amp;ROUNDDOWN((ROW()-1)/5,0)+2)</f>
        <v>85.5</v>
      </c>
      <c r="F657" s="63">
        <f ca="1">INDIRECT("'按班级打印'!q"&amp;ROUNDDOWN((ROW()-1)/5,0)+2)</f>
        <v>118.5</v>
      </c>
      <c r="G657" s="63">
        <f ca="1">IF(INDIRECT("'按班级打印'!s"&amp;ROUNDDOWN((ROW()-1)/5,0)+2)&gt;0,INDIRECT("'按班级打印'!s"&amp;ROUNDDOWN((ROW()-1)/5,0)+2),"")</f>
        <v>51.5</v>
      </c>
      <c r="H657" s="63">
        <f ca="1">IF(INDIRECT("'按班级打印'!w"&amp;ROUNDDOWN((ROW()-1)/5,0)+2)&gt;0,INDIRECT("'按班级打印'!w"&amp;ROUNDDOWN((ROW()-1)/5,0)+2),"")</f>
        <v>57</v>
      </c>
      <c r="I657" s="63">
        <f ca="1">IF(INDIRECT("'按班级打印'!z"&amp;ROUNDDOWN((ROW()-1)/5,0)+2)&gt;0,INDIRECT("'按班级打印'!z"&amp;ROUNDDOWN((ROW()-1)/5,0)+2),"")</f>
        <v>68</v>
      </c>
      <c r="J657" s="63" t="str">
        <f ca="1">IF(INDIRECT("'按班级打印'!ac"&amp;ROUNDDOWN((ROW()-1)/5,0)+2)&gt;0,INDIRECT("'按班级打印'!ac"&amp;ROUNDDOWN((ROW()-1)/5,0)+2),"")</f>
        <v/>
      </c>
      <c r="K657" s="63" t="str">
        <f ca="1">IF(INDIRECT("'按班级打印'!u"&amp;ROUNDDOWN((ROW()-1)/5,0)+2)&gt;0,INDIRECT("'按班级打印'!u"&amp;ROUNDDOWN((ROW()-1)/5,0)+2),"")</f>
        <v/>
      </c>
      <c r="L657" s="63" t="str">
        <f ca="1">IF(INDIRECT("'按班级打印'!af"&amp;ROUNDDOWN((ROW()-1)/5,0)+2)&gt;0,INDIRECT("'按班级打印'!af"&amp;ROUNDDOWN((ROW()-1)/5,0)+2),"")</f>
        <v/>
      </c>
      <c r="M657" s="63">
        <f ca="1">INDIRECT("'按班级打印'!H"&amp;ROUNDDOWN((ROW()-1)/5,0)+2)</f>
        <v>490</v>
      </c>
    </row>
    <row r="658" customHeight="1" spans="1:13">
      <c r="A658" s="64"/>
      <c r="B658" s="64"/>
      <c r="C658" s="63" t="s">
        <v>13</v>
      </c>
      <c r="D658" s="63">
        <f ca="1">INDIRECT("'按班级打印'!M"&amp;ROUNDDOWN((ROW()-1)/5,0)+2)</f>
        <v>109.5</v>
      </c>
      <c r="E658" s="63">
        <f ca="1">INDIRECT("'按班级打印'!o"&amp;ROUNDDOWN((ROW()-1)/5,0)+2)</f>
        <v>85.5</v>
      </c>
      <c r="F658" s="63">
        <f ca="1">INDIRECT("'按班级打印'!q"&amp;ROUNDDOWN((ROW()-1)/5,0)+2)</f>
        <v>118.5</v>
      </c>
      <c r="G658" s="63">
        <f ca="1">IF(INDIRECT("'按班级打印'!s"&amp;ROUNDDOWN((ROW()-1)/5,0)+2)&gt;0,INDIRECT("'按班级打印'!s"&amp;ROUNDDOWN((ROW()-1)/5,0)+2),"")</f>
        <v>51.5</v>
      </c>
      <c r="H658" s="63">
        <f ca="1">IF(INDIRECT("'按班级打印'!x"&amp;ROUNDDOWN((ROW()-1)/5,0)+2)&gt;0,INDIRECT("'按班级打印'!x"&amp;ROUNDDOWN((ROW()-1)/5,0)+2),"")</f>
        <v>81</v>
      </c>
      <c r="I658" s="63">
        <f ca="1">IF(INDIRECT("'按班级打印'!aa"&amp;ROUNDDOWN((ROW()-1)/5,0)+2)&gt;0,INDIRECT("'按班级打印'!aa"&amp;ROUNDDOWN((ROW()-1)/5,0)+2),"")</f>
        <v>77</v>
      </c>
      <c r="J658" s="63" t="str">
        <f ca="1">IF(INDIRECT("'按班级打印'!ad"&amp;ROUNDDOWN((ROW()-1)/5,0)+2)&gt;0,INDIRECT("'按班级打印'!ad"&amp;ROUNDDOWN((ROW()-1)/5,0)+2),"")</f>
        <v/>
      </c>
      <c r="K658" s="63" t="str">
        <f ca="1">IF(INDIRECT("'按班级打印'!u"&amp;ROUNDDOWN((ROW()-1)/5,0)+2)&gt;0,INDIRECT("'按班级打印'!u"&amp;ROUNDDOWN((ROW()-1)/5,0)+2),"")</f>
        <v/>
      </c>
      <c r="L658" s="63" t="str">
        <f ca="1">IF(INDIRECT("'按班级打印'!ag"&amp;ROUNDDOWN((ROW()-1)/5,0)+2)&gt;0,INDIRECT("'按班级打印'!ag"&amp;ROUNDDOWN((ROW()-1)/5,0)+2),"")</f>
        <v/>
      </c>
      <c r="M658" s="63">
        <f ca="1">INDIRECT("'按班级打印'!I"&amp;ROUNDDOWN((ROW()-1)/5,0)+2)</f>
        <v>523</v>
      </c>
    </row>
    <row r="659" customHeight="1" spans="1:13">
      <c r="A659" s="63" t="str">
        <f ca="1">INDIRECT("'按班级打印'!E"&amp;ROUNDDOWN((ROW()-1)/5,0)+2)</f>
        <v>物理类</v>
      </c>
      <c r="B659" s="14"/>
      <c r="C659" s="63" t="s">
        <v>14</v>
      </c>
      <c r="D659" s="65">
        <f>'质量分析(总分) '!$D$55</f>
        <v>105.000612745098</v>
      </c>
      <c r="E659" s="65">
        <f>'质量分析(总分) '!$D$82</f>
        <v>91.5242034313726</v>
      </c>
      <c r="F659" s="65">
        <f>'质量分析(总分) '!$D$109</f>
        <v>108.863970588235</v>
      </c>
      <c r="G659" s="65">
        <f ca="1">IF(_xlfn.NUMBERVALUE(G657)&gt;0,'质量分析(总分) '!$D$133,"")</f>
        <v>62.6521428571429</v>
      </c>
      <c r="H659" s="65">
        <f ca="1">IF(_xlfn.NUMBERVALUE(H657)&gt;0,'质量分析(总分) '!$D$157,"")</f>
        <v>81.8686131386861</v>
      </c>
      <c r="I659" s="65">
        <f ca="1">IF(_xlfn.NUMBERVALUE(I657)&gt;0,'质量分析(总分) '!$D$180,"")</f>
        <v>83.3676470588235</v>
      </c>
      <c r="J659" s="65" t="str">
        <f ca="1">IF(_xlfn.NUMBERVALUE(J657)&gt;0,'质量分析(总分) '!$D$208,"")</f>
        <v/>
      </c>
      <c r="K659" s="65" t="str">
        <f ca="1">IF(_xlfn.NUMBERVALUE(K657)&gt;0,'质量分析(总分) '!$D$194,"")</f>
        <v/>
      </c>
      <c r="L659" s="65" t="str">
        <f ca="1">IF(_xlfn.NUMBERVALUE(L657)&gt;0,'质量分析(总分) '!$D$222,"")</f>
        <v/>
      </c>
      <c r="M659" s="65">
        <f ca="1">IF(_xlfn.NUMBERVALUE(G657)&gt;0,'质量分析(总分) '!$D$23,'质量分析(总分) '!$D$28)</f>
        <v>535.869285714286</v>
      </c>
    </row>
    <row r="661" customHeight="1" spans="1:13">
      <c r="A661" s="58" t="s">
        <v>15</v>
      </c>
      <c r="B661" s="59" t="s">
        <v>1</v>
      </c>
      <c r="C661" s="59" t="s">
        <v>2</v>
      </c>
      <c r="D661" s="60" t="s">
        <v>3</v>
      </c>
      <c r="E661" s="60" t="s">
        <v>4</v>
      </c>
      <c r="F661" s="60" t="s">
        <v>5</v>
      </c>
      <c r="G661" s="60" t="s">
        <v>6</v>
      </c>
      <c r="H661" s="60" t="s">
        <v>7</v>
      </c>
      <c r="I661" s="60" t="s">
        <v>8</v>
      </c>
      <c r="J661" s="60" t="s">
        <v>9</v>
      </c>
      <c r="K661" s="60" t="s">
        <v>10</v>
      </c>
      <c r="L661" s="61" t="s">
        <v>11</v>
      </c>
      <c r="M661" s="61" t="s">
        <v>12</v>
      </c>
    </row>
    <row r="662" customHeight="1" spans="1:13">
      <c r="A662" s="62"/>
      <c r="B662" s="63">
        <f ca="1">INDIRECT("'按班级打印'!G"&amp;ROUNDDOWN((ROW()-1)/5,0)+2)</f>
        <v>3</v>
      </c>
      <c r="C662" s="63" t="str">
        <f ca="1">INDIRECT("'按班级打印'!A"&amp;ROUNDDOWN((ROW()-1)/5,0)+2)</f>
        <v>连晨希</v>
      </c>
      <c r="D662" s="63">
        <f ca="1">INDIRECT("'按班级打印'!M"&amp;ROUNDDOWN((ROW()-1)/5,0)+2)</f>
        <v>108</v>
      </c>
      <c r="E662" s="63">
        <f ca="1">INDIRECT("'按班级打印'!o"&amp;ROUNDDOWN((ROW()-1)/5,0)+2)</f>
        <v>85.5</v>
      </c>
      <c r="F662" s="63">
        <f ca="1">INDIRECT("'按班级打印'!q"&amp;ROUNDDOWN((ROW()-1)/5,0)+2)</f>
        <v>130.5</v>
      </c>
      <c r="G662" s="63">
        <f ca="1">IF(INDIRECT("'按班级打印'!s"&amp;ROUNDDOWN((ROW()-1)/5,0)+2)&gt;0,INDIRECT("'按班级打印'!s"&amp;ROUNDDOWN((ROW()-1)/5,0)+2),"")</f>
        <v>53</v>
      </c>
      <c r="H662" s="63">
        <f ca="1">IF(INDIRECT("'按班级打印'!w"&amp;ROUNDDOWN((ROW()-1)/5,0)+2)&gt;0,INDIRECT("'按班级打印'!w"&amp;ROUNDDOWN((ROW()-1)/5,0)+2),"")</f>
        <v>50.5</v>
      </c>
      <c r="I662" s="63">
        <f ca="1">IF(INDIRECT("'按班级打印'!z"&amp;ROUNDDOWN((ROW()-1)/5,0)+2)&gt;0,INDIRECT("'按班级打印'!z"&amp;ROUNDDOWN((ROW()-1)/5,0)+2),"")</f>
        <v>73.5</v>
      </c>
      <c r="J662" s="63" t="str">
        <f ca="1">IF(INDIRECT("'按班级打印'!ac"&amp;ROUNDDOWN((ROW()-1)/5,0)+2)&gt;0,INDIRECT("'按班级打印'!ac"&amp;ROUNDDOWN((ROW()-1)/5,0)+2),"")</f>
        <v/>
      </c>
      <c r="K662" s="63" t="str">
        <f ca="1">IF(INDIRECT("'按班级打印'!u"&amp;ROUNDDOWN((ROW()-1)/5,0)+2)&gt;0,INDIRECT("'按班级打印'!u"&amp;ROUNDDOWN((ROW()-1)/5,0)+2),"")</f>
        <v/>
      </c>
      <c r="L662" s="63" t="str">
        <f ca="1">IF(INDIRECT("'按班级打印'!af"&amp;ROUNDDOWN((ROW()-1)/5,0)+2)&gt;0,INDIRECT("'按班级打印'!af"&amp;ROUNDDOWN((ROW()-1)/5,0)+2),"")</f>
        <v/>
      </c>
      <c r="M662" s="63">
        <f ca="1">INDIRECT("'按班级打印'!H"&amp;ROUNDDOWN((ROW()-1)/5,0)+2)</f>
        <v>501</v>
      </c>
    </row>
    <row r="663" customHeight="1" spans="1:13">
      <c r="A663" s="64"/>
      <c r="B663" s="64"/>
      <c r="C663" s="63" t="s">
        <v>13</v>
      </c>
      <c r="D663" s="63">
        <f ca="1">INDIRECT("'按班级打印'!M"&amp;ROUNDDOWN((ROW()-1)/5,0)+2)</f>
        <v>108</v>
      </c>
      <c r="E663" s="63">
        <f ca="1">INDIRECT("'按班级打印'!o"&amp;ROUNDDOWN((ROW()-1)/5,0)+2)</f>
        <v>85.5</v>
      </c>
      <c r="F663" s="63">
        <f ca="1">INDIRECT("'按班级打印'!q"&amp;ROUNDDOWN((ROW()-1)/5,0)+2)</f>
        <v>130.5</v>
      </c>
      <c r="G663" s="63">
        <f ca="1">IF(INDIRECT("'按班级打印'!s"&amp;ROUNDDOWN((ROW()-1)/5,0)+2)&gt;0,INDIRECT("'按班级打印'!s"&amp;ROUNDDOWN((ROW()-1)/5,0)+2),"")</f>
        <v>53</v>
      </c>
      <c r="H663" s="63">
        <f ca="1">IF(INDIRECT("'按班级打印'!x"&amp;ROUNDDOWN((ROW()-1)/5,0)+2)&gt;0,INDIRECT("'按班级打印'!x"&amp;ROUNDDOWN((ROW()-1)/5,0)+2),"")</f>
        <v>76</v>
      </c>
      <c r="I663" s="63">
        <f ca="1">IF(INDIRECT("'按班级打印'!aa"&amp;ROUNDDOWN((ROW()-1)/5,0)+2)&gt;0,INDIRECT("'按班级打印'!aa"&amp;ROUNDDOWN((ROW()-1)/5,0)+2),"")</f>
        <v>82</v>
      </c>
      <c r="J663" s="63" t="str">
        <f ca="1">IF(INDIRECT("'按班级打印'!ad"&amp;ROUNDDOWN((ROW()-1)/5,0)+2)&gt;0,INDIRECT("'按班级打印'!ad"&amp;ROUNDDOWN((ROW()-1)/5,0)+2),"")</f>
        <v/>
      </c>
      <c r="K663" s="63" t="str">
        <f ca="1">IF(INDIRECT("'按班级打印'!u"&amp;ROUNDDOWN((ROW()-1)/5,0)+2)&gt;0,INDIRECT("'按班级打印'!u"&amp;ROUNDDOWN((ROW()-1)/5,0)+2),"")</f>
        <v/>
      </c>
      <c r="L663" s="63" t="str">
        <f ca="1">IF(INDIRECT("'按班级打印'!ag"&amp;ROUNDDOWN((ROW()-1)/5,0)+2)&gt;0,INDIRECT("'按班级打印'!ag"&amp;ROUNDDOWN((ROW()-1)/5,0)+2),"")</f>
        <v/>
      </c>
      <c r="M663" s="63">
        <f ca="1">INDIRECT("'按班级打印'!I"&amp;ROUNDDOWN((ROW()-1)/5,0)+2)</f>
        <v>535</v>
      </c>
    </row>
    <row r="664" customHeight="1" spans="1:13">
      <c r="A664" s="63" t="str">
        <f ca="1">INDIRECT("'按班级打印'!E"&amp;ROUNDDOWN((ROW()-1)/5,0)+2)</f>
        <v>物理类</v>
      </c>
      <c r="B664" s="14"/>
      <c r="C664" s="63" t="s">
        <v>14</v>
      </c>
      <c r="D664" s="65">
        <f>'质量分析(总分) '!$D$55</f>
        <v>105.000612745098</v>
      </c>
      <c r="E664" s="65">
        <f>'质量分析(总分) '!$D$82</f>
        <v>91.5242034313726</v>
      </c>
      <c r="F664" s="65">
        <f>'质量分析(总分) '!$D$109</f>
        <v>108.863970588235</v>
      </c>
      <c r="G664" s="65">
        <f ca="1">IF(_xlfn.NUMBERVALUE(G662)&gt;0,'质量分析(总分) '!$D$133,"")</f>
        <v>62.6521428571429</v>
      </c>
      <c r="H664" s="65">
        <f ca="1">IF(_xlfn.NUMBERVALUE(H662)&gt;0,'质量分析(总分) '!$D$157,"")</f>
        <v>81.8686131386861</v>
      </c>
      <c r="I664" s="65">
        <f ca="1">IF(_xlfn.NUMBERVALUE(I662)&gt;0,'质量分析(总分) '!$D$180,"")</f>
        <v>83.3676470588235</v>
      </c>
      <c r="J664" s="65" t="str">
        <f ca="1">IF(_xlfn.NUMBERVALUE(J662)&gt;0,'质量分析(总分) '!$D$208,"")</f>
        <v/>
      </c>
      <c r="K664" s="65" t="str">
        <f ca="1">IF(_xlfn.NUMBERVALUE(K662)&gt;0,'质量分析(总分) '!$D$194,"")</f>
        <v/>
      </c>
      <c r="L664" s="65" t="str">
        <f ca="1">IF(_xlfn.NUMBERVALUE(L662)&gt;0,'质量分析(总分) '!$D$222,"")</f>
        <v/>
      </c>
      <c r="M664" s="65">
        <f ca="1">IF(_xlfn.NUMBERVALUE(G662)&gt;0,'质量分析(总分) '!$D$23,'质量分析(总分) '!$D$28)</f>
        <v>535.869285714286</v>
      </c>
    </row>
    <row r="666" customHeight="1" spans="1:13">
      <c r="A666" s="58" t="s">
        <v>15</v>
      </c>
      <c r="B666" s="59" t="s">
        <v>1</v>
      </c>
      <c r="C666" s="59" t="s">
        <v>2</v>
      </c>
      <c r="D666" s="60" t="s">
        <v>3</v>
      </c>
      <c r="E666" s="60" t="s">
        <v>4</v>
      </c>
      <c r="F666" s="60" t="s">
        <v>5</v>
      </c>
      <c r="G666" s="60" t="s">
        <v>6</v>
      </c>
      <c r="H666" s="60" t="s">
        <v>7</v>
      </c>
      <c r="I666" s="60" t="s">
        <v>8</v>
      </c>
      <c r="J666" s="60" t="s">
        <v>9</v>
      </c>
      <c r="K666" s="60" t="s">
        <v>10</v>
      </c>
      <c r="L666" s="61" t="s">
        <v>11</v>
      </c>
      <c r="M666" s="61" t="s">
        <v>12</v>
      </c>
    </row>
    <row r="667" customHeight="1" spans="1:13">
      <c r="A667" s="62"/>
      <c r="B667" s="63">
        <f ca="1">INDIRECT("'按班级打印'!G"&amp;ROUNDDOWN((ROW()-1)/5,0)+2)</f>
        <v>3</v>
      </c>
      <c r="C667" s="63" t="str">
        <f ca="1">INDIRECT("'按班级打印'!A"&amp;ROUNDDOWN((ROW()-1)/5,0)+2)</f>
        <v>游钰奇</v>
      </c>
      <c r="D667" s="63">
        <f ca="1">INDIRECT("'按班级打印'!M"&amp;ROUNDDOWN((ROW()-1)/5,0)+2)</f>
        <v>95.5</v>
      </c>
      <c r="E667" s="63">
        <f ca="1">INDIRECT("'按班级打印'!o"&amp;ROUNDDOWN((ROW()-1)/5,0)+2)</f>
        <v>101.5</v>
      </c>
      <c r="F667" s="63">
        <f ca="1">INDIRECT("'按班级打印'!q"&amp;ROUNDDOWN((ROW()-1)/5,0)+2)</f>
        <v>99</v>
      </c>
      <c r="G667" s="63">
        <f ca="1">IF(INDIRECT("'按班级打印'!s"&amp;ROUNDDOWN((ROW()-1)/5,0)+2)&gt;0,INDIRECT("'按班级打印'!s"&amp;ROUNDDOWN((ROW()-1)/5,0)+2),"")</f>
        <v>57.5</v>
      </c>
      <c r="H667" s="63">
        <f ca="1">IF(INDIRECT("'按班级打印'!w"&amp;ROUNDDOWN((ROW()-1)/5,0)+2)&gt;0,INDIRECT("'按班级打印'!w"&amp;ROUNDDOWN((ROW()-1)/5,0)+2),"")</f>
        <v>66</v>
      </c>
      <c r="I667" s="63">
        <f ca="1">IF(INDIRECT("'按班级打印'!z"&amp;ROUNDDOWN((ROW()-1)/5,0)+2)&gt;0,INDIRECT("'按班级打印'!z"&amp;ROUNDDOWN((ROW()-1)/5,0)+2),"")</f>
        <v>84</v>
      </c>
      <c r="J667" s="63" t="str">
        <f ca="1">IF(INDIRECT("'按班级打印'!ac"&amp;ROUNDDOWN((ROW()-1)/5,0)+2)&gt;0,INDIRECT("'按班级打印'!ac"&amp;ROUNDDOWN((ROW()-1)/5,0)+2),"")</f>
        <v/>
      </c>
      <c r="K667" s="63" t="str">
        <f ca="1">IF(INDIRECT("'按班级打印'!u"&amp;ROUNDDOWN((ROW()-1)/5,0)+2)&gt;0,INDIRECT("'按班级打印'!u"&amp;ROUNDDOWN((ROW()-1)/5,0)+2),"")</f>
        <v/>
      </c>
      <c r="L667" s="63" t="str">
        <f ca="1">IF(INDIRECT("'按班级打印'!af"&amp;ROUNDDOWN((ROW()-1)/5,0)+2)&gt;0,INDIRECT("'按班级打印'!af"&amp;ROUNDDOWN((ROW()-1)/5,0)+2),"")</f>
        <v/>
      </c>
      <c r="M667" s="63">
        <f ca="1">INDIRECT("'按班级打印'!H"&amp;ROUNDDOWN((ROW()-1)/5,0)+2)</f>
        <v>503.5</v>
      </c>
    </row>
    <row r="668" customHeight="1" spans="1:13">
      <c r="A668" s="64"/>
      <c r="B668" s="64"/>
      <c r="C668" s="63" t="s">
        <v>13</v>
      </c>
      <c r="D668" s="63">
        <f ca="1">INDIRECT("'按班级打印'!M"&amp;ROUNDDOWN((ROW()-1)/5,0)+2)</f>
        <v>95.5</v>
      </c>
      <c r="E668" s="63">
        <f ca="1">INDIRECT("'按班级打印'!o"&amp;ROUNDDOWN((ROW()-1)/5,0)+2)</f>
        <v>101.5</v>
      </c>
      <c r="F668" s="63">
        <f ca="1">INDIRECT("'按班级打印'!q"&amp;ROUNDDOWN((ROW()-1)/5,0)+2)</f>
        <v>99</v>
      </c>
      <c r="G668" s="63">
        <f ca="1">IF(INDIRECT("'按班级打印'!s"&amp;ROUNDDOWN((ROW()-1)/5,0)+2)&gt;0,INDIRECT("'按班级打印'!s"&amp;ROUNDDOWN((ROW()-1)/5,0)+2),"")</f>
        <v>57.5</v>
      </c>
      <c r="H668" s="63">
        <f ca="1">IF(INDIRECT("'按班级打印'!x"&amp;ROUNDDOWN((ROW()-1)/5,0)+2)&gt;0,INDIRECT("'按班级打印'!x"&amp;ROUNDDOWN((ROW()-1)/5,0)+2),"")</f>
        <v>87</v>
      </c>
      <c r="I668" s="63">
        <f ca="1">IF(INDIRECT("'按班级打印'!aa"&amp;ROUNDDOWN((ROW()-1)/5,0)+2)&gt;0,INDIRECT("'按班级打印'!aa"&amp;ROUNDDOWN((ROW()-1)/5,0)+2),"")</f>
        <v>91</v>
      </c>
      <c r="J668" s="63" t="str">
        <f ca="1">IF(INDIRECT("'按班级打印'!ad"&amp;ROUNDDOWN((ROW()-1)/5,0)+2)&gt;0,INDIRECT("'按班级打印'!ad"&amp;ROUNDDOWN((ROW()-1)/5,0)+2),"")</f>
        <v/>
      </c>
      <c r="K668" s="63" t="str">
        <f ca="1">IF(INDIRECT("'按班级打印'!u"&amp;ROUNDDOWN((ROW()-1)/5,0)+2)&gt;0,INDIRECT("'按班级打印'!u"&amp;ROUNDDOWN((ROW()-1)/5,0)+2),"")</f>
        <v/>
      </c>
      <c r="L668" s="63" t="str">
        <f ca="1">IF(INDIRECT("'按班级打印'!ag"&amp;ROUNDDOWN((ROW()-1)/5,0)+2)&gt;0,INDIRECT("'按班级打印'!ag"&amp;ROUNDDOWN((ROW()-1)/5,0)+2),"")</f>
        <v/>
      </c>
      <c r="M668" s="63">
        <f ca="1">INDIRECT("'按班级打印'!I"&amp;ROUNDDOWN((ROW()-1)/5,0)+2)</f>
        <v>531.5</v>
      </c>
    </row>
    <row r="669" customHeight="1" spans="1:13">
      <c r="A669" s="63" t="str">
        <f ca="1">INDIRECT("'按班级打印'!E"&amp;ROUNDDOWN((ROW()-1)/5,0)+2)</f>
        <v>物理类</v>
      </c>
      <c r="B669" s="14"/>
      <c r="C669" s="63" t="s">
        <v>14</v>
      </c>
      <c r="D669" s="65">
        <f>'质量分析(总分) '!$D$55</f>
        <v>105.000612745098</v>
      </c>
      <c r="E669" s="65">
        <f>'质量分析(总分) '!$D$82</f>
        <v>91.5242034313726</v>
      </c>
      <c r="F669" s="65">
        <f>'质量分析(总分) '!$D$109</f>
        <v>108.863970588235</v>
      </c>
      <c r="G669" s="65">
        <f ca="1">IF(_xlfn.NUMBERVALUE(G667)&gt;0,'质量分析(总分) '!$D$133,"")</f>
        <v>62.6521428571429</v>
      </c>
      <c r="H669" s="65">
        <f ca="1">IF(_xlfn.NUMBERVALUE(H667)&gt;0,'质量分析(总分) '!$D$157,"")</f>
        <v>81.8686131386861</v>
      </c>
      <c r="I669" s="65">
        <f ca="1">IF(_xlfn.NUMBERVALUE(I667)&gt;0,'质量分析(总分) '!$D$180,"")</f>
        <v>83.3676470588235</v>
      </c>
      <c r="J669" s="65" t="str">
        <f ca="1">IF(_xlfn.NUMBERVALUE(J667)&gt;0,'质量分析(总分) '!$D$208,"")</f>
        <v/>
      </c>
      <c r="K669" s="65" t="str">
        <f ca="1">IF(_xlfn.NUMBERVALUE(K667)&gt;0,'质量分析(总分) '!$D$194,"")</f>
        <v/>
      </c>
      <c r="L669" s="65" t="str">
        <f ca="1">IF(_xlfn.NUMBERVALUE(L667)&gt;0,'质量分析(总分) '!$D$222,"")</f>
        <v/>
      </c>
      <c r="M669" s="65">
        <f ca="1">IF(_xlfn.NUMBERVALUE(G667)&gt;0,'质量分析(总分) '!$D$23,'质量分析(总分) '!$D$28)</f>
        <v>535.869285714286</v>
      </c>
    </row>
    <row r="671" customHeight="1" spans="1:13">
      <c r="A671" s="58" t="s">
        <v>15</v>
      </c>
      <c r="B671" s="59" t="s">
        <v>1</v>
      </c>
      <c r="C671" s="59" t="s">
        <v>2</v>
      </c>
      <c r="D671" s="60" t="s">
        <v>3</v>
      </c>
      <c r="E671" s="60" t="s">
        <v>4</v>
      </c>
      <c r="F671" s="60" t="s">
        <v>5</v>
      </c>
      <c r="G671" s="60" t="s">
        <v>6</v>
      </c>
      <c r="H671" s="60" t="s">
        <v>7</v>
      </c>
      <c r="I671" s="60" t="s">
        <v>8</v>
      </c>
      <c r="J671" s="60" t="s">
        <v>9</v>
      </c>
      <c r="K671" s="60" t="s">
        <v>10</v>
      </c>
      <c r="L671" s="61" t="s">
        <v>11</v>
      </c>
      <c r="M671" s="61" t="s">
        <v>12</v>
      </c>
    </row>
    <row r="672" customHeight="1" spans="1:13">
      <c r="A672" s="62"/>
      <c r="B672" s="63">
        <f ca="1">INDIRECT("'按班级打印'!G"&amp;ROUNDDOWN((ROW()-1)/5,0)+2)</f>
        <v>3</v>
      </c>
      <c r="C672" s="63" t="str">
        <f ca="1">INDIRECT("'按班级打印'!A"&amp;ROUNDDOWN((ROW()-1)/5,0)+2)</f>
        <v>高梓文</v>
      </c>
      <c r="D672" s="63">
        <f ca="1">INDIRECT("'按班级打印'!M"&amp;ROUNDDOWN((ROW()-1)/5,0)+2)</f>
        <v>109.5</v>
      </c>
      <c r="E672" s="63">
        <f ca="1">INDIRECT("'按班级打印'!o"&amp;ROUNDDOWN((ROW()-1)/5,0)+2)</f>
        <v>120</v>
      </c>
      <c r="F672" s="63">
        <f ca="1">INDIRECT("'按班级打印'!q"&amp;ROUNDDOWN((ROW()-1)/5,0)+2)</f>
        <v>112.5</v>
      </c>
      <c r="G672" s="63">
        <f ca="1">IF(INDIRECT("'按班级打印'!s"&amp;ROUNDDOWN((ROW()-1)/5,0)+2)&gt;0,INDIRECT("'按班级打印'!s"&amp;ROUNDDOWN((ROW()-1)/5,0)+2),"")</f>
        <v>71</v>
      </c>
      <c r="H672" s="63">
        <f ca="1">IF(INDIRECT("'按班级打印'!w"&amp;ROUNDDOWN((ROW()-1)/5,0)+2)&gt;0,INDIRECT("'按班级打印'!w"&amp;ROUNDDOWN((ROW()-1)/5,0)+2),"")</f>
        <v>68</v>
      </c>
      <c r="I672" s="63">
        <f ca="1">IF(INDIRECT("'按班级打印'!z"&amp;ROUNDDOWN((ROW()-1)/5,0)+2)&gt;0,INDIRECT("'按班级打印'!z"&amp;ROUNDDOWN((ROW()-1)/5,0)+2),"")</f>
        <v>79.5</v>
      </c>
      <c r="J672" s="63" t="str">
        <f ca="1">IF(INDIRECT("'按班级打印'!ac"&amp;ROUNDDOWN((ROW()-1)/5,0)+2)&gt;0,INDIRECT("'按班级打印'!ac"&amp;ROUNDDOWN((ROW()-1)/5,0)+2),"")</f>
        <v/>
      </c>
      <c r="K672" s="63" t="str">
        <f ca="1">IF(INDIRECT("'按班级打印'!u"&amp;ROUNDDOWN((ROW()-1)/5,0)+2)&gt;0,INDIRECT("'按班级打印'!u"&amp;ROUNDDOWN((ROW()-1)/5,0)+2),"")</f>
        <v/>
      </c>
      <c r="L672" s="63" t="str">
        <f ca="1">IF(INDIRECT("'按班级打印'!af"&amp;ROUNDDOWN((ROW()-1)/5,0)+2)&gt;0,INDIRECT("'按班级打印'!af"&amp;ROUNDDOWN((ROW()-1)/5,0)+2),"")</f>
        <v/>
      </c>
      <c r="M672" s="63">
        <f ca="1">INDIRECT("'按班级打印'!H"&amp;ROUNDDOWN((ROW()-1)/5,0)+2)</f>
        <v>560.5</v>
      </c>
    </row>
    <row r="673" customHeight="1" spans="1:13">
      <c r="A673" s="64"/>
      <c r="B673" s="64"/>
      <c r="C673" s="63" t="s">
        <v>13</v>
      </c>
      <c r="D673" s="63">
        <f ca="1">INDIRECT("'按班级打印'!M"&amp;ROUNDDOWN((ROW()-1)/5,0)+2)</f>
        <v>109.5</v>
      </c>
      <c r="E673" s="63">
        <f ca="1">INDIRECT("'按班级打印'!o"&amp;ROUNDDOWN((ROW()-1)/5,0)+2)</f>
        <v>120</v>
      </c>
      <c r="F673" s="63">
        <f ca="1">INDIRECT("'按班级打印'!q"&amp;ROUNDDOWN((ROW()-1)/5,0)+2)</f>
        <v>112.5</v>
      </c>
      <c r="G673" s="63">
        <f ca="1">IF(INDIRECT("'按班级打印'!s"&amp;ROUNDDOWN((ROW()-1)/5,0)+2)&gt;0,INDIRECT("'按班级打印'!s"&amp;ROUNDDOWN((ROW()-1)/5,0)+2),"")</f>
        <v>71</v>
      </c>
      <c r="H673" s="63">
        <f ca="1">IF(INDIRECT("'按班级打印'!x"&amp;ROUNDDOWN((ROW()-1)/5,0)+2)&gt;0,INDIRECT("'按班级打印'!x"&amp;ROUNDDOWN((ROW()-1)/5,0)+2),"")</f>
        <v>88</v>
      </c>
      <c r="I673" s="63">
        <f ca="1">IF(INDIRECT("'按班级打印'!aa"&amp;ROUNDDOWN((ROW()-1)/5,0)+2)&gt;0,INDIRECT("'按班级打印'!aa"&amp;ROUNDDOWN((ROW()-1)/5,0)+2),"")</f>
        <v>88</v>
      </c>
      <c r="J673" s="63" t="str">
        <f ca="1">IF(INDIRECT("'按班级打印'!ad"&amp;ROUNDDOWN((ROW()-1)/5,0)+2)&gt;0,INDIRECT("'按班级打印'!ad"&amp;ROUNDDOWN((ROW()-1)/5,0)+2),"")</f>
        <v/>
      </c>
      <c r="K673" s="63" t="str">
        <f ca="1">IF(INDIRECT("'按班级打印'!u"&amp;ROUNDDOWN((ROW()-1)/5,0)+2)&gt;0,INDIRECT("'按班级打印'!u"&amp;ROUNDDOWN((ROW()-1)/5,0)+2),"")</f>
        <v/>
      </c>
      <c r="L673" s="63" t="str">
        <f ca="1">IF(INDIRECT("'按班级打印'!ag"&amp;ROUNDDOWN((ROW()-1)/5,0)+2)&gt;0,INDIRECT("'按班级打印'!ag"&amp;ROUNDDOWN((ROW()-1)/5,0)+2),"")</f>
        <v/>
      </c>
      <c r="M673" s="63">
        <f ca="1">INDIRECT("'按班级打印'!I"&amp;ROUNDDOWN((ROW()-1)/5,0)+2)</f>
        <v>589</v>
      </c>
    </row>
    <row r="674" customHeight="1" spans="1:13">
      <c r="A674" s="63" t="str">
        <f ca="1">INDIRECT("'按班级打印'!E"&amp;ROUNDDOWN((ROW()-1)/5,0)+2)</f>
        <v>物理类</v>
      </c>
      <c r="B674" s="14"/>
      <c r="C674" s="63" t="s">
        <v>14</v>
      </c>
      <c r="D674" s="65">
        <f>'质量分析(总分) '!$D$55</f>
        <v>105.000612745098</v>
      </c>
      <c r="E674" s="65">
        <f>'质量分析(总分) '!$D$82</f>
        <v>91.5242034313726</v>
      </c>
      <c r="F674" s="65">
        <f>'质量分析(总分) '!$D$109</f>
        <v>108.863970588235</v>
      </c>
      <c r="G674" s="65">
        <f ca="1">IF(_xlfn.NUMBERVALUE(G672)&gt;0,'质量分析(总分) '!$D$133,"")</f>
        <v>62.6521428571429</v>
      </c>
      <c r="H674" s="65">
        <f ca="1">IF(_xlfn.NUMBERVALUE(H672)&gt;0,'质量分析(总分) '!$D$157,"")</f>
        <v>81.8686131386861</v>
      </c>
      <c r="I674" s="65">
        <f ca="1">IF(_xlfn.NUMBERVALUE(I672)&gt;0,'质量分析(总分) '!$D$180,"")</f>
        <v>83.3676470588235</v>
      </c>
      <c r="J674" s="65" t="str">
        <f ca="1">IF(_xlfn.NUMBERVALUE(J672)&gt;0,'质量分析(总分) '!$D$208,"")</f>
        <v/>
      </c>
      <c r="K674" s="65" t="str">
        <f ca="1">IF(_xlfn.NUMBERVALUE(K672)&gt;0,'质量分析(总分) '!$D$194,"")</f>
        <v/>
      </c>
      <c r="L674" s="65" t="str">
        <f ca="1">IF(_xlfn.NUMBERVALUE(L672)&gt;0,'质量分析(总分) '!$D$222,"")</f>
        <v/>
      </c>
      <c r="M674" s="65">
        <f ca="1">IF(_xlfn.NUMBERVALUE(G672)&gt;0,'质量分析(总分) '!$D$23,'质量分析(总分) '!$D$28)</f>
        <v>535.869285714286</v>
      </c>
    </row>
    <row r="676" customHeight="1" spans="1:13">
      <c r="A676" s="58" t="s">
        <v>15</v>
      </c>
      <c r="B676" s="59" t="s">
        <v>1</v>
      </c>
      <c r="C676" s="59" t="s">
        <v>2</v>
      </c>
      <c r="D676" s="60" t="s">
        <v>3</v>
      </c>
      <c r="E676" s="60" t="s">
        <v>4</v>
      </c>
      <c r="F676" s="60" t="s">
        <v>5</v>
      </c>
      <c r="G676" s="60" t="s">
        <v>6</v>
      </c>
      <c r="H676" s="60" t="s">
        <v>7</v>
      </c>
      <c r="I676" s="60" t="s">
        <v>8</v>
      </c>
      <c r="J676" s="60" t="s">
        <v>9</v>
      </c>
      <c r="K676" s="60" t="s">
        <v>10</v>
      </c>
      <c r="L676" s="61" t="s">
        <v>11</v>
      </c>
      <c r="M676" s="61" t="s">
        <v>12</v>
      </c>
    </row>
    <row r="677" customHeight="1" spans="1:13">
      <c r="A677" s="62"/>
      <c r="B677" s="63">
        <f ca="1">INDIRECT("'按班级打印'!G"&amp;ROUNDDOWN((ROW()-1)/5,0)+2)</f>
        <v>3</v>
      </c>
      <c r="C677" s="63" t="str">
        <f ca="1">INDIRECT("'按班级打印'!A"&amp;ROUNDDOWN((ROW()-1)/5,0)+2)</f>
        <v>章舒恒</v>
      </c>
      <c r="D677" s="63">
        <f ca="1">INDIRECT("'按班级打印'!M"&amp;ROUNDDOWN((ROW()-1)/5,0)+2)</f>
        <v>80</v>
      </c>
      <c r="E677" s="63">
        <f ca="1">INDIRECT("'按班级打印'!o"&amp;ROUNDDOWN((ROW()-1)/5,0)+2)</f>
        <v>79</v>
      </c>
      <c r="F677" s="63">
        <f ca="1">INDIRECT("'按班级打印'!q"&amp;ROUNDDOWN((ROW()-1)/5,0)+2)</f>
        <v>46</v>
      </c>
      <c r="G677" s="63">
        <f ca="1">IF(INDIRECT("'按班级打印'!s"&amp;ROUNDDOWN((ROW()-1)/5,0)+2)&gt;0,INDIRECT("'按班级打印'!s"&amp;ROUNDDOWN((ROW()-1)/5,0)+2),"")</f>
        <v>53</v>
      </c>
      <c r="H677" s="63">
        <f ca="1">IF(INDIRECT("'按班级打印'!w"&amp;ROUNDDOWN((ROW()-1)/5,0)+2)&gt;0,INDIRECT("'按班级打印'!w"&amp;ROUNDDOWN((ROW()-1)/5,0)+2),"")</f>
        <v>33</v>
      </c>
      <c r="I677" s="63">
        <f ca="1">IF(INDIRECT("'按班级打印'!z"&amp;ROUNDDOWN((ROW()-1)/5,0)+2)&gt;0,INDIRECT("'按班级打印'!z"&amp;ROUNDDOWN((ROW()-1)/5,0)+2),"")</f>
        <v>48</v>
      </c>
      <c r="J677" s="63" t="str">
        <f ca="1">IF(INDIRECT("'按班级打印'!ac"&amp;ROUNDDOWN((ROW()-1)/5,0)+2)&gt;0,INDIRECT("'按班级打印'!ac"&amp;ROUNDDOWN((ROW()-1)/5,0)+2),"")</f>
        <v/>
      </c>
      <c r="K677" s="63" t="str">
        <f ca="1">IF(INDIRECT("'按班级打印'!u"&amp;ROUNDDOWN((ROW()-1)/5,0)+2)&gt;0,INDIRECT("'按班级打印'!u"&amp;ROUNDDOWN((ROW()-1)/5,0)+2),"")</f>
        <v/>
      </c>
      <c r="L677" s="63" t="str">
        <f ca="1">IF(INDIRECT("'按班级打印'!af"&amp;ROUNDDOWN((ROW()-1)/5,0)+2)&gt;0,INDIRECT("'按班级打印'!af"&amp;ROUNDDOWN((ROW()-1)/5,0)+2),"")</f>
        <v/>
      </c>
      <c r="M677" s="63">
        <f ca="1">INDIRECT("'按班级打印'!H"&amp;ROUNDDOWN((ROW()-1)/5,0)+2)</f>
        <v>339</v>
      </c>
    </row>
    <row r="678" customHeight="1" spans="1:13">
      <c r="A678" s="64"/>
      <c r="B678" s="64"/>
      <c r="C678" s="63" t="s">
        <v>13</v>
      </c>
      <c r="D678" s="63">
        <f ca="1">INDIRECT("'按班级打印'!M"&amp;ROUNDDOWN((ROW()-1)/5,0)+2)</f>
        <v>80</v>
      </c>
      <c r="E678" s="63">
        <f ca="1">INDIRECT("'按班级打印'!o"&amp;ROUNDDOWN((ROW()-1)/5,0)+2)</f>
        <v>79</v>
      </c>
      <c r="F678" s="63">
        <f ca="1">INDIRECT("'按班级打印'!q"&amp;ROUNDDOWN((ROW()-1)/5,0)+2)</f>
        <v>46</v>
      </c>
      <c r="G678" s="63">
        <f ca="1">IF(INDIRECT("'按班级打印'!s"&amp;ROUNDDOWN((ROW()-1)/5,0)+2)&gt;0,INDIRECT("'按班级打印'!s"&amp;ROUNDDOWN((ROW()-1)/5,0)+2),"")</f>
        <v>53</v>
      </c>
      <c r="H678" s="63">
        <f ca="1">IF(INDIRECT("'按班级打印'!x"&amp;ROUNDDOWN((ROW()-1)/5,0)+2)&gt;0,INDIRECT("'按班级打印'!x"&amp;ROUNDDOWN((ROW()-1)/5,0)+2),"")</f>
        <v>61</v>
      </c>
      <c r="I678" s="63">
        <f ca="1">IF(INDIRECT("'按班级打印'!aa"&amp;ROUNDDOWN((ROW()-1)/5,0)+2)&gt;0,INDIRECT("'按班级打印'!aa"&amp;ROUNDDOWN((ROW()-1)/5,0)+2),"")</f>
        <v>59</v>
      </c>
      <c r="J678" s="63" t="str">
        <f ca="1">IF(INDIRECT("'按班级打印'!ad"&amp;ROUNDDOWN((ROW()-1)/5,0)+2)&gt;0,INDIRECT("'按班级打印'!ad"&amp;ROUNDDOWN((ROW()-1)/5,0)+2),"")</f>
        <v/>
      </c>
      <c r="K678" s="63" t="str">
        <f ca="1">IF(INDIRECT("'按班级打印'!u"&amp;ROUNDDOWN((ROW()-1)/5,0)+2)&gt;0,INDIRECT("'按班级打印'!u"&amp;ROUNDDOWN((ROW()-1)/5,0)+2),"")</f>
        <v/>
      </c>
      <c r="L678" s="63" t="str">
        <f ca="1">IF(INDIRECT("'按班级打印'!ag"&amp;ROUNDDOWN((ROW()-1)/5,0)+2)&gt;0,INDIRECT("'按班级打印'!ag"&amp;ROUNDDOWN((ROW()-1)/5,0)+2),"")</f>
        <v/>
      </c>
      <c r="M678" s="63">
        <f ca="1">INDIRECT("'按班级打印'!I"&amp;ROUNDDOWN((ROW()-1)/5,0)+2)</f>
        <v>378</v>
      </c>
    </row>
    <row r="679" customHeight="1" spans="1:13">
      <c r="A679" s="63" t="str">
        <f ca="1">INDIRECT("'按班级打印'!E"&amp;ROUNDDOWN((ROW()-1)/5,0)+2)</f>
        <v>物理类</v>
      </c>
      <c r="B679" s="14"/>
      <c r="C679" s="63" t="s">
        <v>14</v>
      </c>
      <c r="D679" s="65">
        <f>'质量分析(总分) '!$D$55</f>
        <v>105.000612745098</v>
      </c>
      <c r="E679" s="65">
        <f>'质量分析(总分) '!$D$82</f>
        <v>91.5242034313726</v>
      </c>
      <c r="F679" s="65">
        <f>'质量分析(总分) '!$D$109</f>
        <v>108.863970588235</v>
      </c>
      <c r="G679" s="65">
        <f ca="1">IF(_xlfn.NUMBERVALUE(G677)&gt;0,'质量分析(总分) '!$D$133,"")</f>
        <v>62.6521428571429</v>
      </c>
      <c r="H679" s="65">
        <f ca="1">IF(_xlfn.NUMBERVALUE(H677)&gt;0,'质量分析(总分) '!$D$157,"")</f>
        <v>81.8686131386861</v>
      </c>
      <c r="I679" s="65">
        <f ca="1">IF(_xlfn.NUMBERVALUE(I677)&gt;0,'质量分析(总分) '!$D$180,"")</f>
        <v>83.3676470588235</v>
      </c>
      <c r="J679" s="65" t="str">
        <f ca="1">IF(_xlfn.NUMBERVALUE(J677)&gt;0,'质量分析(总分) '!$D$208,"")</f>
        <v/>
      </c>
      <c r="K679" s="65" t="str">
        <f ca="1">IF(_xlfn.NUMBERVALUE(K677)&gt;0,'质量分析(总分) '!$D$194,"")</f>
        <v/>
      </c>
      <c r="L679" s="65" t="str">
        <f ca="1">IF(_xlfn.NUMBERVALUE(L677)&gt;0,'质量分析(总分) '!$D$222,"")</f>
        <v/>
      </c>
      <c r="M679" s="65">
        <f ca="1">IF(_xlfn.NUMBERVALUE(G677)&gt;0,'质量分析(总分) '!$D$23,'质量分析(总分) '!$D$28)</f>
        <v>535.869285714286</v>
      </c>
    </row>
    <row r="681" customHeight="1" spans="1:13">
      <c r="A681" s="58" t="s">
        <v>15</v>
      </c>
      <c r="B681" s="59" t="s">
        <v>1</v>
      </c>
      <c r="C681" s="59" t="s">
        <v>2</v>
      </c>
      <c r="D681" s="60" t="s">
        <v>3</v>
      </c>
      <c r="E681" s="60" t="s">
        <v>4</v>
      </c>
      <c r="F681" s="60" t="s">
        <v>5</v>
      </c>
      <c r="G681" s="60" t="s">
        <v>6</v>
      </c>
      <c r="H681" s="60" t="s">
        <v>7</v>
      </c>
      <c r="I681" s="60" t="s">
        <v>8</v>
      </c>
      <c r="J681" s="60" t="s">
        <v>9</v>
      </c>
      <c r="K681" s="60" t="s">
        <v>10</v>
      </c>
      <c r="L681" s="61" t="s">
        <v>11</v>
      </c>
      <c r="M681" s="61" t="s">
        <v>12</v>
      </c>
    </row>
    <row r="682" customHeight="1" spans="1:13">
      <c r="A682" s="62"/>
      <c r="B682" s="63">
        <f ca="1">INDIRECT("'按班级打印'!G"&amp;ROUNDDOWN((ROW()-1)/5,0)+2)</f>
        <v>3</v>
      </c>
      <c r="C682" s="63" t="str">
        <f ca="1">INDIRECT("'按班级打印'!A"&amp;ROUNDDOWN((ROW()-1)/5,0)+2)</f>
        <v>缪泓辉</v>
      </c>
      <c r="D682" s="63">
        <f ca="1">INDIRECT("'按班级打印'!M"&amp;ROUNDDOWN((ROW()-1)/5,0)+2)</f>
        <v>90</v>
      </c>
      <c r="E682" s="63">
        <f ca="1">INDIRECT("'按班级打印'!o"&amp;ROUNDDOWN((ROW()-1)/5,0)+2)</f>
        <v>97</v>
      </c>
      <c r="F682" s="63">
        <f ca="1">INDIRECT("'按班级打印'!q"&amp;ROUNDDOWN((ROW()-1)/5,0)+2)</f>
        <v>101</v>
      </c>
      <c r="G682" s="63">
        <f ca="1">IF(INDIRECT("'按班级打印'!s"&amp;ROUNDDOWN((ROW()-1)/5,0)+2)&gt;0,INDIRECT("'按班级打印'!s"&amp;ROUNDDOWN((ROW()-1)/5,0)+2),"")</f>
        <v>57</v>
      </c>
      <c r="H682" s="63">
        <f ca="1">IF(INDIRECT("'按班级打印'!w"&amp;ROUNDDOWN((ROW()-1)/5,0)+2)&gt;0,INDIRECT("'按班级打印'!w"&amp;ROUNDDOWN((ROW()-1)/5,0)+2),"")</f>
        <v>44</v>
      </c>
      <c r="I682" s="63">
        <f ca="1">IF(INDIRECT("'按班级打印'!z"&amp;ROUNDDOWN((ROW()-1)/5,0)+2)&gt;0,INDIRECT("'按班级打印'!z"&amp;ROUNDDOWN((ROW()-1)/5,0)+2),"")</f>
        <v>70</v>
      </c>
      <c r="J682" s="63" t="str">
        <f ca="1">IF(INDIRECT("'按班级打印'!ac"&amp;ROUNDDOWN((ROW()-1)/5,0)+2)&gt;0,INDIRECT("'按班级打印'!ac"&amp;ROUNDDOWN((ROW()-1)/5,0)+2),"")</f>
        <v/>
      </c>
      <c r="K682" s="63" t="str">
        <f ca="1">IF(INDIRECT("'按班级打印'!u"&amp;ROUNDDOWN((ROW()-1)/5,0)+2)&gt;0,INDIRECT("'按班级打印'!u"&amp;ROUNDDOWN((ROW()-1)/5,0)+2),"")</f>
        <v/>
      </c>
      <c r="L682" s="63" t="str">
        <f ca="1">IF(INDIRECT("'按班级打印'!af"&amp;ROUNDDOWN((ROW()-1)/5,0)+2)&gt;0,INDIRECT("'按班级打印'!af"&amp;ROUNDDOWN((ROW()-1)/5,0)+2),"")</f>
        <v/>
      </c>
      <c r="M682" s="63">
        <f ca="1">INDIRECT("'按班级打印'!H"&amp;ROUNDDOWN((ROW()-1)/5,0)+2)</f>
        <v>459</v>
      </c>
    </row>
    <row r="683" customHeight="1" spans="1:13">
      <c r="A683" s="64"/>
      <c r="B683" s="64"/>
      <c r="C683" s="63" t="s">
        <v>13</v>
      </c>
      <c r="D683" s="63">
        <f ca="1">INDIRECT("'按班级打印'!M"&amp;ROUNDDOWN((ROW()-1)/5,0)+2)</f>
        <v>90</v>
      </c>
      <c r="E683" s="63">
        <f ca="1">INDIRECT("'按班级打印'!o"&amp;ROUNDDOWN((ROW()-1)/5,0)+2)</f>
        <v>97</v>
      </c>
      <c r="F683" s="63">
        <f ca="1">INDIRECT("'按班级打印'!q"&amp;ROUNDDOWN((ROW()-1)/5,0)+2)</f>
        <v>101</v>
      </c>
      <c r="G683" s="63">
        <f ca="1">IF(INDIRECT("'按班级打印'!s"&amp;ROUNDDOWN((ROW()-1)/5,0)+2)&gt;0,INDIRECT("'按班级打印'!s"&amp;ROUNDDOWN((ROW()-1)/5,0)+2),"")</f>
        <v>57</v>
      </c>
      <c r="H683" s="63">
        <f ca="1">IF(INDIRECT("'按班级打印'!x"&amp;ROUNDDOWN((ROW()-1)/5,0)+2)&gt;0,INDIRECT("'按班级打印'!x"&amp;ROUNDDOWN((ROW()-1)/5,0)+2),"")</f>
        <v>71</v>
      </c>
      <c r="I683" s="63">
        <f ca="1">IF(INDIRECT("'按班级打印'!aa"&amp;ROUNDDOWN((ROW()-1)/5,0)+2)&gt;0,INDIRECT("'按班级打印'!aa"&amp;ROUNDDOWN((ROW()-1)/5,0)+2),"")</f>
        <v>79</v>
      </c>
      <c r="J683" s="63" t="str">
        <f ca="1">IF(INDIRECT("'按班级打印'!ad"&amp;ROUNDDOWN((ROW()-1)/5,0)+2)&gt;0,INDIRECT("'按班级打印'!ad"&amp;ROUNDDOWN((ROW()-1)/5,0)+2),"")</f>
        <v/>
      </c>
      <c r="K683" s="63" t="str">
        <f ca="1">IF(INDIRECT("'按班级打印'!u"&amp;ROUNDDOWN((ROW()-1)/5,0)+2)&gt;0,INDIRECT("'按班级打印'!u"&amp;ROUNDDOWN((ROW()-1)/5,0)+2),"")</f>
        <v/>
      </c>
      <c r="L683" s="63" t="str">
        <f ca="1">IF(INDIRECT("'按班级打印'!ag"&amp;ROUNDDOWN((ROW()-1)/5,0)+2)&gt;0,INDIRECT("'按班级打印'!ag"&amp;ROUNDDOWN((ROW()-1)/5,0)+2),"")</f>
        <v/>
      </c>
      <c r="M683" s="63">
        <f ca="1">INDIRECT("'按班级打印'!I"&amp;ROUNDDOWN((ROW()-1)/5,0)+2)</f>
        <v>495</v>
      </c>
    </row>
    <row r="684" customHeight="1" spans="1:13">
      <c r="A684" s="63" t="str">
        <f ca="1">INDIRECT("'按班级打印'!E"&amp;ROUNDDOWN((ROW()-1)/5,0)+2)</f>
        <v>物理类</v>
      </c>
      <c r="B684" s="14"/>
      <c r="C684" s="63" t="s">
        <v>14</v>
      </c>
      <c r="D684" s="65">
        <f>'质量分析(总分) '!$D$55</f>
        <v>105.000612745098</v>
      </c>
      <c r="E684" s="65">
        <f>'质量分析(总分) '!$D$82</f>
        <v>91.5242034313726</v>
      </c>
      <c r="F684" s="65">
        <f>'质量分析(总分) '!$D$109</f>
        <v>108.863970588235</v>
      </c>
      <c r="G684" s="65">
        <f ca="1">IF(_xlfn.NUMBERVALUE(G682)&gt;0,'质量分析(总分) '!$D$133,"")</f>
        <v>62.6521428571429</v>
      </c>
      <c r="H684" s="65">
        <f ca="1">IF(_xlfn.NUMBERVALUE(H682)&gt;0,'质量分析(总分) '!$D$157,"")</f>
        <v>81.8686131386861</v>
      </c>
      <c r="I684" s="65">
        <f ca="1">IF(_xlfn.NUMBERVALUE(I682)&gt;0,'质量分析(总分) '!$D$180,"")</f>
        <v>83.3676470588235</v>
      </c>
      <c r="J684" s="65" t="str">
        <f ca="1">IF(_xlfn.NUMBERVALUE(J682)&gt;0,'质量分析(总分) '!$D$208,"")</f>
        <v/>
      </c>
      <c r="K684" s="65" t="str">
        <f ca="1">IF(_xlfn.NUMBERVALUE(K682)&gt;0,'质量分析(总分) '!$D$194,"")</f>
        <v/>
      </c>
      <c r="L684" s="65" t="str">
        <f ca="1">IF(_xlfn.NUMBERVALUE(L682)&gt;0,'质量分析(总分) '!$D$222,"")</f>
        <v/>
      </c>
      <c r="M684" s="65">
        <f ca="1">IF(_xlfn.NUMBERVALUE(G682)&gt;0,'质量分析(总分) '!$D$23,'质量分析(总分) '!$D$28)</f>
        <v>535.869285714286</v>
      </c>
    </row>
    <row r="686" customHeight="1" spans="1:13">
      <c r="A686" s="58" t="s">
        <v>15</v>
      </c>
      <c r="B686" s="59" t="s">
        <v>1</v>
      </c>
      <c r="C686" s="59" t="s">
        <v>2</v>
      </c>
      <c r="D686" s="60" t="s">
        <v>3</v>
      </c>
      <c r="E686" s="60" t="s">
        <v>4</v>
      </c>
      <c r="F686" s="60" t="s">
        <v>5</v>
      </c>
      <c r="G686" s="60" t="s">
        <v>6</v>
      </c>
      <c r="H686" s="60" t="s">
        <v>7</v>
      </c>
      <c r="I686" s="60" t="s">
        <v>8</v>
      </c>
      <c r="J686" s="60" t="s">
        <v>9</v>
      </c>
      <c r="K686" s="60" t="s">
        <v>10</v>
      </c>
      <c r="L686" s="61" t="s">
        <v>11</v>
      </c>
      <c r="M686" s="61" t="s">
        <v>12</v>
      </c>
    </row>
    <row r="687" customHeight="1" spans="1:13">
      <c r="A687" s="62"/>
      <c r="B687" s="63">
        <f ca="1">INDIRECT("'按班级打印'!G"&amp;ROUNDDOWN((ROW()-1)/5,0)+2)</f>
        <v>3</v>
      </c>
      <c r="C687" s="63" t="str">
        <f ca="1">INDIRECT("'按班级打印'!A"&amp;ROUNDDOWN((ROW()-1)/5,0)+2)</f>
        <v>杨峻滔</v>
      </c>
      <c r="D687" s="63">
        <f ca="1">INDIRECT("'按班级打印'!M"&amp;ROUNDDOWN((ROW()-1)/5,0)+2)</f>
        <v>105</v>
      </c>
      <c r="E687" s="63">
        <f ca="1">INDIRECT("'按班级打印'!o"&amp;ROUNDDOWN((ROW()-1)/5,0)+2)</f>
        <v>82</v>
      </c>
      <c r="F687" s="63">
        <f ca="1">INDIRECT("'按班级打印'!q"&amp;ROUNDDOWN((ROW()-1)/5,0)+2)</f>
        <v>96.5</v>
      </c>
      <c r="G687" s="63">
        <f ca="1">IF(INDIRECT("'按班级打印'!s"&amp;ROUNDDOWN((ROW()-1)/5,0)+2)&gt;0,INDIRECT("'按班级打印'!s"&amp;ROUNDDOWN((ROW()-1)/5,0)+2),"")</f>
        <v>58</v>
      </c>
      <c r="H687" s="63">
        <f ca="1">IF(INDIRECT("'按班级打印'!w"&amp;ROUNDDOWN((ROW()-1)/5,0)+2)&gt;0,INDIRECT("'按班级打印'!w"&amp;ROUNDDOWN((ROW()-1)/5,0)+2),"")</f>
        <v>59</v>
      </c>
      <c r="I687" s="63">
        <f ca="1">IF(INDIRECT("'按班级打印'!z"&amp;ROUNDDOWN((ROW()-1)/5,0)+2)&gt;0,INDIRECT("'按班级打印'!z"&amp;ROUNDDOWN((ROW()-1)/5,0)+2),"")</f>
        <v>67</v>
      </c>
      <c r="J687" s="63" t="str">
        <f ca="1">IF(INDIRECT("'按班级打印'!ac"&amp;ROUNDDOWN((ROW()-1)/5,0)+2)&gt;0,INDIRECT("'按班级打印'!ac"&amp;ROUNDDOWN((ROW()-1)/5,0)+2),"")</f>
        <v/>
      </c>
      <c r="K687" s="63" t="str">
        <f ca="1">IF(INDIRECT("'按班级打印'!u"&amp;ROUNDDOWN((ROW()-1)/5,0)+2)&gt;0,INDIRECT("'按班级打印'!u"&amp;ROUNDDOWN((ROW()-1)/5,0)+2),"")</f>
        <v/>
      </c>
      <c r="L687" s="63" t="str">
        <f ca="1">IF(INDIRECT("'按班级打印'!af"&amp;ROUNDDOWN((ROW()-1)/5,0)+2)&gt;0,INDIRECT("'按班级打印'!af"&amp;ROUNDDOWN((ROW()-1)/5,0)+2),"")</f>
        <v/>
      </c>
      <c r="M687" s="63">
        <f ca="1">INDIRECT("'按班级打印'!H"&amp;ROUNDDOWN((ROW()-1)/5,0)+2)</f>
        <v>467.5</v>
      </c>
    </row>
    <row r="688" customHeight="1" spans="1:13">
      <c r="A688" s="64"/>
      <c r="B688" s="64"/>
      <c r="C688" s="63" t="s">
        <v>13</v>
      </c>
      <c r="D688" s="63">
        <f ca="1">INDIRECT("'按班级打印'!M"&amp;ROUNDDOWN((ROW()-1)/5,0)+2)</f>
        <v>105</v>
      </c>
      <c r="E688" s="63">
        <f ca="1">INDIRECT("'按班级打印'!o"&amp;ROUNDDOWN((ROW()-1)/5,0)+2)</f>
        <v>82</v>
      </c>
      <c r="F688" s="63">
        <f ca="1">INDIRECT("'按班级打印'!q"&amp;ROUNDDOWN((ROW()-1)/5,0)+2)</f>
        <v>96.5</v>
      </c>
      <c r="G688" s="63">
        <f ca="1">IF(INDIRECT("'按班级打印'!s"&amp;ROUNDDOWN((ROW()-1)/5,0)+2)&gt;0,INDIRECT("'按班级打印'!s"&amp;ROUNDDOWN((ROW()-1)/5,0)+2),"")</f>
        <v>58</v>
      </c>
      <c r="H688" s="63">
        <f ca="1">IF(INDIRECT("'按班级打印'!x"&amp;ROUNDDOWN((ROW()-1)/5,0)+2)&gt;0,INDIRECT("'按班级打印'!x"&amp;ROUNDDOWN((ROW()-1)/5,0)+2),"")</f>
        <v>83</v>
      </c>
      <c r="I688" s="63">
        <f ca="1">IF(INDIRECT("'按班级打印'!aa"&amp;ROUNDDOWN((ROW()-1)/5,0)+2)&gt;0,INDIRECT("'按班级打印'!aa"&amp;ROUNDDOWN((ROW()-1)/5,0)+2),"")</f>
        <v>76</v>
      </c>
      <c r="J688" s="63" t="str">
        <f ca="1">IF(INDIRECT("'按班级打印'!ad"&amp;ROUNDDOWN((ROW()-1)/5,0)+2)&gt;0,INDIRECT("'按班级打印'!ad"&amp;ROUNDDOWN((ROW()-1)/5,0)+2),"")</f>
        <v/>
      </c>
      <c r="K688" s="63" t="str">
        <f ca="1">IF(INDIRECT("'按班级打印'!u"&amp;ROUNDDOWN((ROW()-1)/5,0)+2)&gt;0,INDIRECT("'按班级打印'!u"&amp;ROUNDDOWN((ROW()-1)/5,0)+2),"")</f>
        <v/>
      </c>
      <c r="L688" s="63" t="str">
        <f ca="1">IF(INDIRECT("'按班级打印'!ag"&amp;ROUNDDOWN((ROW()-1)/5,0)+2)&gt;0,INDIRECT("'按班级打印'!ag"&amp;ROUNDDOWN((ROW()-1)/5,0)+2),"")</f>
        <v/>
      </c>
      <c r="M688" s="63">
        <f ca="1">INDIRECT("'按班级打印'!I"&amp;ROUNDDOWN((ROW()-1)/5,0)+2)</f>
        <v>500.5</v>
      </c>
    </row>
    <row r="689" customHeight="1" spans="1:13">
      <c r="A689" s="63" t="str">
        <f ca="1">INDIRECT("'按班级打印'!E"&amp;ROUNDDOWN((ROW()-1)/5,0)+2)</f>
        <v>物理类</v>
      </c>
      <c r="B689" s="14"/>
      <c r="C689" s="63" t="s">
        <v>14</v>
      </c>
      <c r="D689" s="65">
        <f>'质量分析(总分) '!$D$55</f>
        <v>105.000612745098</v>
      </c>
      <c r="E689" s="65">
        <f>'质量分析(总分) '!$D$82</f>
        <v>91.5242034313726</v>
      </c>
      <c r="F689" s="65">
        <f>'质量分析(总分) '!$D$109</f>
        <v>108.863970588235</v>
      </c>
      <c r="G689" s="65">
        <f ca="1">IF(_xlfn.NUMBERVALUE(G687)&gt;0,'质量分析(总分) '!$D$133,"")</f>
        <v>62.6521428571429</v>
      </c>
      <c r="H689" s="65">
        <f ca="1">IF(_xlfn.NUMBERVALUE(H687)&gt;0,'质量分析(总分) '!$D$157,"")</f>
        <v>81.8686131386861</v>
      </c>
      <c r="I689" s="65">
        <f ca="1">IF(_xlfn.NUMBERVALUE(I687)&gt;0,'质量分析(总分) '!$D$180,"")</f>
        <v>83.3676470588235</v>
      </c>
      <c r="J689" s="65" t="str">
        <f ca="1">IF(_xlfn.NUMBERVALUE(J687)&gt;0,'质量分析(总分) '!$D$208,"")</f>
        <v/>
      </c>
      <c r="K689" s="65" t="str">
        <f ca="1">IF(_xlfn.NUMBERVALUE(K687)&gt;0,'质量分析(总分) '!$D$194,"")</f>
        <v/>
      </c>
      <c r="L689" s="65" t="str">
        <f ca="1">IF(_xlfn.NUMBERVALUE(L687)&gt;0,'质量分析(总分) '!$D$222,"")</f>
        <v/>
      </c>
      <c r="M689" s="65">
        <f ca="1">IF(_xlfn.NUMBERVALUE(G687)&gt;0,'质量分析(总分) '!$D$23,'质量分析(总分) '!$D$28)</f>
        <v>535.869285714286</v>
      </c>
    </row>
    <row r="691" customHeight="1" spans="1:13">
      <c r="A691" s="58" t="s">
        <v>15</v>
      </c>
      <c r="B691" s="59" t="s">
        <v>1</v>
      </c>
      <c r="C691" s="59" t="s">
        <v>2</v>
      </c>
      <c r="D691" s="60" t="s">
        <v>3</v>
      </c>
      <c r="E691" s="60" t="s">
        <v>4</v>
      </c>
      <c r="F691" s="60" t="s">
        <v>5</v>
      </c>
      <c r="G691" s="60" t="s">
        <v>6</v>
      </c>
      <c r="H691" s="60" t="s">
        <v>7</v>
      </c>
      <c r="I691" s="60" t="s">
        <v>8</v>
      </c>
      <c r="J691" s="60" t="s">
        <v>9</v>
      </c>
      <c r="K691" s="60" t="s">
        <v>10</v>
      </c>
      <c r="L691" s="61" t="s">
        <v>11</v>
      </c>
      <c r="M691" s="61" t="s">
        <v>12</v>
      </c>
    </row>
    <row r="692" customHeight="1" spans="1:13">
      <c r="A692" s="62"/>
      <c r="B692" s="63">
        <f ca="1">INDIRECT("'按班级打印'!G"&amp;ROUNDDOWN((ROW()-1)/5,0)+2)</f>
        <v>4</v>
      </c>
      <c r="C692" s="63" t="str">
        <f ca="1">INDIRECT("'按班级打印'!A"&amp;ROUNDDOWN((ROW()-1)/5,0)+2)</f>
        <v>林子博</v>
      </c>
      <c r="D692" s="63">
        <f ca="1">INDIRECT("'按班级打印'!M"&amp;ROUNDDOWN((ROW()-1)/5,0)+2)</f>
        <v>98</v>
      </c>
      <c r="E692" s="63">
        <f ca="1">INDIRECT("'按班级打印'!o"&amp;ROUNDDOWN((ROW()-1)/5,0)+2)</f>
        <v>98.5</v>
      </c>
      <c r="F692" s="63">
        <f ca="1">INDIRECT("'按班级打印'!q"&amp;ROUNDDOWN((ROW()-1)/5,0)+2)</f>
        <v>110</v>
      </c>
      <c r="G692" s="63">
        <f ca="1">IF(INDIRECT("'按班级打印'!s"&amp;ROUNDDOWN((ROW()-1)/5,0)+2)&gt;0,INDIRECT("'按班级打印'!s"&amp;ROUNDDOWN((ROW()-1)/5,0)+2),"")</f>
        <v>66.5</v>
      </c>
      <c r="H692" s="63">
        <f ca="1">IF(INDIRECT("'按班级打印'!w"&amp;ROUNDDOWN((ROW()-1)/5,0)+2)&gt;0,INDIRECT("'按班级打印'!w"&amp;ROUNDDOWN((ROW()-1)/5,0)+2),"")</f>
        <v>72.5</v>
      </c>
      <c r="I692" s="63">
        <f ca="1">IF(INDIRECT("'按班级打印'!z"&amp;ROUNDDOWN((ROW()-1)/5,0)+2)&gt;0,INDIRECT("'按班级打印'!z"&amp;ROUNDDOWN((ROW()-1)/5,0)+2),"")</f>
        <v>71.5</v>
      </c>
      <c r="J692" s="63" t="str">
        <f ca="1">IF(INDIRECT("'按班级打印'!ac"&amp;ROUNDDOWN((ROW()-1)/5,0)+2)&gt;0,INDIRECT("'按班级打印'!ac"&amp;ROUNDDOWN((ROW()-1)/5,0)+2),"")</f>
        <v/>
      </c>
      <c r="K692" s="63" t="str">
        <f ca="1">IF(INDIRECT("'按班级打印'!u"&amp;ROUNDDOWN((ROW()-1)/5,0)+2)&gt;0,INDIRECT("'按班级打印'!u"&amp;ROUNDDOWN((ROW()-1)/5,0)+2),"")</f>
        <v/>
      </c>
      <c r="L692" s="63" t="str">
        <f ca="1">IF(INDIRECT("'按班级打印'!af"&amp;ROUNDDOWN((ROW()-1)/5,0)+2)&gt;0,INDIRECT("'按班级打印'!af"&amp;ROUNDDOWN((ROW()-1)/5,0)+2),"")</f>
        <v/>
      </c>
      <c r="M692" s="63">
        <f ca="1">INDIRECT("'按班级打印'!H"&amp;ROUNDDOWN((ROW()-1)/5,0)+2)</f>
        <v>517</v>
      </c>
    </row>
    <row r="693" customHeight="1" spans="1:13">
      <c r="A693" s="64"/>
      <c r="B693" s="64"/>
      <c r="C693" s="63" t="s">
        <v>13</v>
      </c>
      <c r="D693" s="63">
        <f ca="1">INDIRECT("'按班级打印'!M"&amp;ROUNDDOWN((ROW()-1)/5,0)+2)</f>
        <v>98</v>
      </c>
      <c r="E693" s="63">
        <f ca="1">INDIRECT("'按班级打印'!o"&amp;ROUNDDOWN((ROW()-1)/5,0)+2)</f>
        <v>98.5</v>
      </c>
      <c r="F693" s="63">
        <f ca="1">INDIRECT("'按班级打印'!q"&amp;ROUNDDOWN((ROW()-1)/5,0)+2)</f>
        <v>110</v>
      </c>
      <c r="G693" s="63">
        <f ca="1">IF(INDIRECT("'按班级打印'!s"&amp;ROUNDDOWN((ROW()-1)/5,0)+2)&gt;0,INDIRECT("'按班级打印'!s"&amp;ROUNDDOWN((ROW()-1)/5,0)+2),"")</f>
        <v>66.5</v>
      </c>
      <c r="H693" s="63">
        <f ca="1">IF(INDIRECT("'按班级打印'!x"&amp;ROUNDDOWN((ROW()-1)/5,0)+2)&gt;0,INDIRECT("'按班级打印'!x"&amp;ROUNDDOWN((ROW()-1)/5,0)+2),"")</f>
        <v>90</v>
      </c>
      <c r="I693" s="63">
        <f ca="1">IF(INDIRECT("'按班级打印'!aa"&amp;ROUNDDOWN((ROW()-1)/5,0)+2)&gt;0,INDIRECT("'按班级打印'!aa"&amp;ROUNDDOWN((ROW()-1)/5,0)+2),"")</f>
        <v>80</v>
      </c>
      <c r="J693" s="63" t="str">
        <f ca="1">IF(INDIRECT("'按班级打印'!ad"&amp;ROUNDDOWN((ROW()-1)/5,0)+2)&gt;0,INDIRECT("'按班级打印'!ad"&amp;ROUNDDOWN((ROW()-1)/5,0)+2),"")</f>
        <v/>
      </c>
      <c r="K693" s="63" t="str">
        <f ca="1">IF(INDIRECT("'按班级打印'!u"&amp;ROUNDDOWN((ROW()-1)/5,0)+2)&gt;0,INDIRECT("'按班级打印'!u"&amp;ROUNDDOWN((ROW()-1)/5,0)+2),"")</f>
        <v/>
      </c>
      <c r="L693" s="63" t="str">
        <f ca="1">IF(INDIRECT("'按班级打印'!ag"&amp;ROUNDDOWN((ROW()-1)/5,0)+2)&gt;0,INDIRECT("'按班级打印'!ag"&amp;ROUNDDOWN((ROW()-1)/5,0)+2),"")</f>
        <v/>
      </c>
      <c r="M693" s="63">
        <f ca="1">INDIRECT("'按班级打印'!I"&amp;ROUNDDOWN((ROW()-1)/5,0)+2)</f>
        <v>543</v>
      </c>
    </row>
    <row r="694" customHeight="1" spans="1:13">
      <c r="A694" s="63" t="str">
        <f ca="1">INDIRECT("'按班级打印'!E"&amp;ROUNDDOWN((ROW()-1)/5,0)+2)</f>
        <v>物理类</v>
      </c>
      <c r="B694" s="14"/>
      <c r="C694" s="63" t="s">
        <v>14</v>
      </c>
      <c r="D694" s="65">
        <f>'质量分析(总分) '!$D$55</f>
        <v>105.000612745098</v>
      </c>
      <c r="E694" s="65">
        <f>'质量分析(总分) '!$D$82</f>
        <v>91.5242034313726</v>
      </c>
      <c r="F694" s="65">
        <f>'质量分析(总分) '!$D$109</f>
        <v>108.863970588235</v>
      </c>
      <c r="G694" s="65">
        <f ca="1">IF(_xlfn.NUMBERVALUE(G692)&gt;0,'质量分析(总分) '!$D$133,"")</f>
        <v>62.6521428571429</v>
      </c>
      <c r="H694" s="65">
        <f ca="1">IF(_xlfn.NUMBERVALUE(H692)&gt;0,'质量分析(总分) '!$D$157,"")</f>
        <v>81.8686131386861</v>
      </c>
      <c r="I694" s="65">
        <f ca="1">IF(_xlfn.NUMBERVALUE(I692)&gt;0,'质量分析(总分) '!$D$180,"")</f>
        <v>83.3676470588235</v>
      </c>
      <c r="J694" s="65" t="str">
        <f ca="1">IF(_xlfn.NUMBERVALUE(J692)&gt;0,'质量分析(总分) '!$D$208,"")</f>
        <v/>
      </c>
      <c r="K694" s="65" t="str">
        <f ca="1">IF(_xlfn.NUMBERVALUE(K692)&gt;0,'质量分析(总分) '!$D$194,"")</f>
        <v/>
      </c>
      <c r="L694" s="65" t="str">
        <f ca="1">IF(_xlfn.NUMBERVALUE(L692)&gt;0,'质量分析(总分) '!$D$222,"")</f>
        <v/>
      </c>
      <c r="M694" s="65">
        <f ca="1">IF(_xlfn.NUMBERVALUE(G692)&gt;0,'质量分析(总分) '!$D$23,'质量分析(总分) '!$D$28)</f>
        <v>535.869285714286</v>
      </c>
    </row>
    <row r="696" customHeight="1" spans="1:13">
      <c r="A696" s="58" t="s">
        <v>15</v>
      </c>
      <c r="B696" s="59" t="s">
        <v>1</v>
      </c>
      <c r="C696" s="59" t="s">
        <v>2</v>
      </c>
      <c r="D696" s="60" t="s">
        <v>3</v>
      </c>
      <c r="E696" s="60" t="s">
        <v>4</v>
      </c>
      <c r="F696" s="60" t="s">
        <v>5</v>
      </c>
      <c r="G696" s="60" t="s">
        <v>6</v>
      </c>
      <c r="H696" s="60" t="s">
        <v>7</v>
      </c>
      <c r="I696" s="60" t="s">
        <v>8</v>
      </c>
      <c r="J696" s="60" t="s">
        <v>9</v>
      </c>
      <c r="K696" s="60" t="s">
        <v>10</v>
      </c>
      <c r="L696" s="61" t="s">
        <v>11</v>
      </c>
      <c r="M696" s="61" t="s">
        <v>12</v>
      </c>
    </row>
    <row r="697" customHeight="1" spans="1:13">
      <c r="A697" s="62"/>
      <c r="B697" s="63">
        <f ca="1">INDIRECT("'按班级打印'!G"&amp;ROUNDDOWN((ROW()-1)/5,0)+2)</f>
        <v>4</v>
      </c>
      <c r="C697" s="63" t="str">
        <f ca="1">INDIRECT("'按班级打印'!A"&amp;ROUNDDOWN((ROW()-1)/5,0)+2)</f>
        <v>阮家俊</v>
      </c>
      <c r="D697" s="63">
        <f ca="1">INDIRECT("'按班级打印'!M"&amp;ROUNDDOWN((ROW()-1)/5,0)+2)</f>
        <v>106</v>
      </c>
      <c r="E697" s="63">
        <f ca="1">INDIRECT("'按班级打印'!o"&amp;ROUNDDOWN((ROW()-1)/5,0)+2)</f>
        <v>101.5</v>
      </c>
      <c r="F697" s="63">
        <f ca="1">INDIRECT("'按班级打印'!q"&amp;ROUNDDOWN((ROW()-1)/5,0)+2)</f>
        <v>121</v>
      </c>
      <c r="G697" s="63">
        <f ca="1">IF(INDIRECT("'按班级打印'!s"&amp;ROUNDDOWN((ROW()-1)/5,0)+2)&gt;0,INDIRECT("'按班级打印'!s"&amp;ROUNDDOWN((ROW()-1)/5,0)+2),"")</f>
        <v>60</v>
      </c>
      <c r="H697" s="63">
        <f ca="1">IF(INDIRECT("'按班级打印'!w"&amp;ROUNDDOWN((ROW()-1)/5,0)+2)&gt;0,INDIRECT("'按班级打印'!w"&amp;ROUNDDOWN((ROW()-1)/5,0)+2),"")</f>
        <v>52</v>
      </c>
      <c r="I697" s="63">
        <f ca="1">IF(INDIRECT("'按班级打印'!z"&amp;ROUNDDOWN((ROW()-1)/5,0)+2)&gt;0,INDIRECT("'按班级打印'!z"&amp;ROUNDDOWN((ROW()-1)/5,0)+2),"")</f>
        <v>75.5</v>
      </c>
      <c r="J697" s="63" t="str">
        <f ca="1">IF(INDIRECT("'按班级打印'!ac"&amp;ROUNDDOWN((ROW()-1)/5,0)+2)&gt;0,INDIRECT("'按班级打印'!ac"&amp;ROUNDDOWN((ROW()-1)/5,0)+2),"")</f>
        <v/>
      </c>
      <c r="K697" s="63" t="str">
        <f ca="1">IF(INDIRECT("'按班级打印'!u"&amp;ROUNDDOWN((ROW()-1)/5,0)+2)&gt;0,INDIRECT("'按班级打印'!u"&amp;ROUNDDOWN((ROW()-1)/5,0)+2),"")</f>
        <v/>
      </c>
      <c r="L697" s="63" t="str">
        <f ca="1">IF(INDIRECT("'按班级打印'!af"&amp;ROUNDDOWN((ROW()-1)/5,0)+2)&gt;0,INDIRECT("'按班级打印'!af"&amp;ROUNDDOWN((ROW()-1)/5,0)+2),"")</f>
        <v/>
      </c>
      <c r="M697" s="63">
        <f ca="1">INDIRECT("'按班级打印'!H"&amp;ROUNDDOWN((ROW()-1)/5,0)+2)</f>
        <v>516</v>
      </c>
    </row>
    <row r="698" customHeight="1" spans="1:13">
      <c r="A698" s="64"/>
      <c r="B698" s="64"/>
      <c r="C698" s="63" t="s">
        <v>13</v>
      </c>
      <c r="D698" s="63">
        <f ca="1">INDIRECT("'按班级打印'!M"&amp;ROUNDDOWN((ROW()-1)/5,0)+2)</f>
        <v>106</v>
      </c>
      <c r="E698" s="63">
        <f ca="1">INDIRECT("'按班级打印'!o"&amp;ROUNDDOWN((ROW()-1)/5,0)+2)</f>
        <v>101.5</v>
      </c>
      <c r="F698" s="63">
        <f ca="1">INDIRECT("'按班级打印'!q"&amp;ROUNDDOWN((ROW()-1)/5,0)+2)</f>
        <v>121</v>
      </c>
      <c r="G698" s="63">
        <f ca="1">IF(INDIRECT("'按班级打印'!s"&amp;ROUNDDOWN((ROW()-1)/5,0)+2)&gt;0,INDIRECT("'按班级打印'!s"&amp;ROUNDDOWN((ROW()-1)/5,0)+2),"")</f>
        <v>60</v>
      </c>
      <c r="H698" s="63">
        <f ca="1">IF(INDIRECT("'按班级打印'!x"&amp;ROUNDDOWN((ROW()-1)/5,0)+2)&gt;0,INDIRECT("'按班级打印'!x"&amp;ROUNDDOWN((ROW()-1)/5,0)+2),"")</f>
        <v>77</v>
      </c>
      <c r="I698" s="63">
        <f ca="1">IF(INDIRECT("'按班级打印'!aa"&amp;ROUNDDOWN((ROW()-1)/5,0)+2)&gt;0,INDIRECT("'按班级打印'!aa"&amp;ROUNDDOWN((ROW()-1)/5,0)+2),"")</f>
        <v>84</v>
      </c>
      <c r="J698" s="63" t="str">
        <f ca="1">IF(INDIRECT("'按班级打印'!ad"&amp;ROUNDDOWN((ROW()-1)/5,0)+2)&gt;0,INDIRECT("'按班级打印'!ad"&amp;ROUNDDOWN((ROW()-1)/5,0)+2),"")</f>
        <v/>
      </c>
      <c r="K698" s="63" t="str">
        <f ca="1">IF(INDIRECT("'按班级打印'!u"&amp;ROUNDDOWN((ROW()-1)/5,0)+2)&gt;0,INDIRECT("'按班级打印'!u"&amp;ROUNDDOWN((ROW()-1)/5,0)+2),"")</f>
        <v/>
      </c>
      <c r="L698" s="63" t="str">
        <f ca="1">IF(INDIRECT("'按班级打印'!ag"&amp;ROUNDDOWN((ROW()-1)/5,0)+2)&gt;0,INDIRECT("'按班级打印'!ag"&amp;ROUNDDOWN((ROW()-1)/5,0)+2),"")</f>
        <v/>
      </c>
      <c r="M698" s="63">
        <f ca="1">INDIRECT("'按班级打印'!I"&amp;ROUNDDOWN((ROW()-1)/5,0)+2)</f>
        <v>549.5</v>
      </c>
    </row>
    <row r="699" customHeight="1" spans="1:13">
      <c r="A699" s="63" t="str">
        <f ca="1">INDIRECT("'按班级打印'!E"&amp;ROUNDDOWN((ROW()-1)/5,0)+2)</f>
        <v>物理类</v>
      </c>
      <c r="B699" s="14"/>
      <c r="C699" s="63" t="s">
        <v>14</v>
      </c>
      <c r="D699" s="65">
        <f>'质量分析(总分) '!$D$55</f>
        <v>105.000612745098</v>
      </c>
      <c r="E699" s="65">
        <f>'质量分析(总分) '!$D$82</f>
        <v>91.5242034313726</v>
      </c>
      <c r="F699" s="65">
        <f>'质量分析(总分) '!$D$109</f>
        <v>108.863970588235</v>
      </c>
      <c r="G699" s="65">
        <f ca="1">IF(_xlfn.NUMBERVALUE(G697)&gt;0,'质量分析(总分) '!$D$133,"")</f>
        <v>62.6521428571429</v>
      </c>
      <c r="H699" s="65">
        <f ca="1">IF(_xlfn.NUMBERVALUE(H697)&gt;0,'质量分析(总分) '!$D$157,"")</f>
        <v>81.8686131386861</v>
      </c>
      <c r="I699" s="65">
        <f ca="1">IF(_xlfn.NUMBERVALUE(I697)&gt;0,'质量分析(总分) '!$D$180,"")</f>
        <v>83.3676470588235</v>
      </c>
      <c r="J699" s="65" t="str">
        <f ca="1">IF(_xlfn.NUMBERVALUE(J697)&gt;0,'质量分析(总分) '!$D$208,"")</f>
        <v/>
      </c>
      <c r="K699" s="65" t="str">
        <f ca="1">IF(_xlfn.NUMBERVALUE(K697)&gt;0,'质量分析(总分) '!$D$194,"")</f>
        <v/>
      </c>
      <c r="L699" s="65" t="str">
        <f ca="1">IF(_xlfn.NUMBERVALUE(L697)&gt;0,'质量分析(总分) '!$D$222,"")</f>
        <v/>
      </c>
      <c r="M699" s="65">
        <f ca="1">IF(_xlfn.NUMBERVALUE(G697)&gt;0,'质量分析(总分) '!$D$23,'质量分析(总分) '!$D$28)</f>
        <v>535.869285714286</v>
      </c>
    </row>
    <row r="701" customHeight="1" spans="1:13">
      <c r="A701" s="58" t="s">
        <v>15</v>
      </c>
      <c r="B701" s="59" t="s">
        <v>1</v>
      </c>
      <c r="C701" s="59" t="s">
        <v>2</v>
      </c>
      <c r="D701" s="60" t="s">
        <v>3</v>
      </c>
      <c r="E701" s="60" t="s">
        <v>4</v>
      </c>
      <c r="F701" s="60" t="s">
        <v>5</v>
      </c>
      <c r="G701" s="60" t="s">
        <v>6</v>
      </c>
      <c r="H701" s="60" t="s">
        <v>7</v>
      </c>
      <c r="I701" s="60" t="s">
        <v>8</v>
      </c>
      <c r="J701" s="60" t="s">
        <v>9</v>
      </c>
      <c r="K701" s="60" t="s">
        <v>10</v>
      </c>
      <c r="L701" s="61" t="s">
        <v>11</v>
      </c>
      <c r="M701" s="61" t="s">
        <v>12</v>
      </c>
    </row>
    <row r="702" customHeight="1" spans="1:13">
      <c r="A702" s="62"/>
      <c r="B702" s="63">
        <f ca="1">INDIRECT("'按班级打印'!G"&amp;ROUNDDOWN((ROW()-1)/5,0)+2)</f>
        <v>4</v>
      </c>
      <c r="C702" s="63" t="str">
        <f ca="1">INDIRECT("'按班级打印'!A"&amp;ROUNDDOWN((ROW()-1)/5,0)+2)</f>
        <v>王以恒</v>
      </c>
      <c r="D702" s="63">
        <f ca="1">INDIRECT("'按班级打印'!M"&amp;ROUNDDOWN((ROW()-1)/5,0)+2)</f>
        <v>103</v>
      </c>
      <c r="E702" s="63">
        <f ca="1">INDIRECT("'按班级打印'!o"&amp;ROUNDDOWN((ROW()-1)/5,0)+2)</f>
        <v>110.5</v>
      </c>
      <c r="F702" s="63">
        <f ca="1">INDIRECT("'按班级打印'!q"&amp;ROUNDDOWN((ROW()-1)/5,0)+2)</f>
        <v>118</v>
      </c>
      <c r="G702" s="63">
        <f ca="1">IF(INDIRECT("'按班级打印'!s"&amp;ROUNDDOWN((ROW()-1)/5,0)+2)&gt;0,INDIRECT("'按班级打印'!s"&amp;ROUNDDOWN((ROW()-1)/5,0)+2),"")</f>
        <v>79</v>
      </c>
      <c r="H702" s="63">
        <f ca="1">IF(INDIRECT("'按班级打印'!w"&amp;ROUNDDOWN((ROW()-1)/5,0)+2)&gt;0,INDIRECT("'按班级打印'!w"&amp;ROUNDDOWN((ROW()-1)/5,0)+2),"")</f>
        <v>72.5</v>
      </c>
      <c r="I702" s="63">
        <f ca="1">IF(INDIRECT("'按班级打印'!z"&amp;ROUNDDOWN((ROW()-1)/5,0)+2)&gt;0,INDIRECT("'按班级打印'!z"&amp;ROUNDDOWN((ROW()-1)/5,0)+2),"")</f>
        <v>69</v>
      </c>
      <c r="J702" s="63" t="str">
        <f ca="1">IF(INDIRECT("'按班级打印'!ac"&amp;ROUNDDOWN((ROW()-1)/5,0)+2)&gt;0,INDIRECT("'按班级打印'!ac"&amp;ROUNDDOWN((ROW()-1)/5,0)+2),"")</f>
        <v/>
      </c>
      <c r="K702" s="63" t="str">
        <f ca="1">IF(INDIRECT("'按班级打印'!u"&amp;ROUNDDOWN((ROW()-1)/5,0)+2)&gt;0,INDIRECT("'按班级打印'!u"&amp;ROUNDDOWN((ROW()-1)/5,0)+2),"")</f>
        <v/>
      </c>
      <c r="L702" s="63" t="str">
        <f ca="1">IF(INDIRECT("'按班级打印'!af"&amp;ROUNDDOWN((ROW()-1)/5,0)+2)&gt;0,INDIRECT("'按班级打印'!af"&amp;ROUNDDOWN((ROW()-1)/5,0)+2),"")</f>
        <v/>
      </c>
      <c r="M702" s="63">
        <f ca="1">INDIRECT("'按班级打印'!H"&amp;ROUNDDOWN((ROW()-1)/5,0)+2)</f>
        <v>552</v>
      </c>
    </row>
    <row r="703" customHeight="1" spans="1:13">
      <c r="A703" s="64"/>
      <c r="B703" s="64"/>
      <c r="C703" s="63" t="s">
        <v>13</v>
      </c>
      <c r="D703" s="63">
        <f ca="1">INDIRECT("'按班级打印'!M"&amp;ROUNDDOWN((ROW()-1)/5,0)+2)</f>
        <v>103</v>
      </c>
      <c r="E703" s="63">
        <f ca="1">INDIRECT("'按班级打印'!o"&amp;ROUNDDOWN((ROW()-1)/5,0)+2)</f>
        <v>110.5</v>
      </c>
      <c r="F703" s="63">
        <f ca="1">INDIRECT("'按班级打印'!q"&amp;ROUNDDOWN((ROW()-1)/5,0)+2)</f>
        <v>118</v>
      </c>
      <c r="G703" s="63">
        <f ca="1">IF(INDIRECT("'按班级打印'!s"&amp;ROUNDDOWN((ROW()-1)/5,0)+2)&gt;0,INDIRECT("'按班级打印'!s"&amp;ROUNDDOWN((ROW()-1)/5,0)+2),"")</f>
        <v>79</v>
      </c>
      <c r="H703" s="63">
        <f ca="1">IF(INDIRECT("'按班级打印'!x"&amp;ROUNDDOWN((ROW()-1)/5,0)+2)&gt;0,INDIRECT("'按班级打印'!x"&amp;ROUNDDOWN((ROW()-1)/5,0)+2),"")</f>
        <v>90</v>
      </c>
      <c r="I703" s="63">
        <f ca="1">IF(INDIRECT("'按班级打印'!aa"&amp;ROUNDDOWN((ROW()-1)/5,0)+2)&gt;0,INDIRECT("'按班级打印'!aa"&amp;ROUNDDOWN((ROW()-1)/5,0)+2),"")</f>
        <v>78</v>
      </c>
      <c r="J703" s="63" t="str">
        <f ca="1">IF(INDIRECT("'按班级打印'!ad"&amp;ROUNDDOWN((ROW()-1)/5,0)+2)&gt;0,INDIRECT("'按班级打印'!ad"&amp;ROUNDDOWN((ROW()-1)/5,0)+2),"")</f>
        <v/>
      </c>
      <c r="K703" s="63" t="str">
        <f ca="1">IF(INDIRECT("'按班级打印'!u"&amp;ROUNDDOWN((ROW()-1)/5,0)+2)&gt;0,INDIRECT("'按班级打印'!u"&amp;ROUNDDOWN((ROW()-1)/5,0)+2),"")</f>
        <v/>
      </c>
      <c r="L703" s="63" t="str">
        <f ca="1">IF(INDIRECT("'按班级打印'!ag"&amp;ROUNDDOWN((ROW()-1)/5,0)+2)&gt;0,INDIRECT("'按班级打印'!ag"&amp;ROUNDDOWN((ROW()-1)/5,0)+2),"")</f>
        <v/>
      </c>
      <c r="M703" s="63">
        <f ca="1">INDIRECT("'按班级打印'!I"&amp;ROUNDDOWN((ROW()-1)/5,0)+2)</f>
        <v>578.5</v>
      </c>
    </row>
    <row r="704" customHeight="1" spans="1:13">
      <c r="A704" s="63" t="str">
        <f ca="1">INDIRECT("'按班级打印'!E"&amp;ROUNDDOWN((ROW()-1)/5,0)+2)</f>
        <v>物理类</v>
      </c>
      <c r="B704" s="14"/>
      <c r="C704" s="63" t="s">
        <v>14</v>
      </c>
      <c r="D704" s="65">
        <f>'质量分析(总分) '!$D$55</f>
        <v>105.000612745098</v>
      </c>
      <c r="E704" s="65">
        <f>'质量分析(总分) '!$D$82</f>
        <v>91.5242034313726</v>
      </c>
      <c r="F704" s="65">
        <f>'质量分析(总分) '!$D$109</f>
        <v>108.863970588235</v>
      </c>
      <c r="G704" s="65">
        <f ca="1">IF(_xlfn.NUMBERVALUE(G702)&gt;0,'质量分析(总分) '!$D$133,"")</f>
        <v>62.6521428571429</v>
      </c>
      <c r="H704" s="65">
        <f ca="1">IF(_xlfn.NUMBERVALUE(H702)&gt;0,'质量分析(总分) '!$D$157,"")</f>
        <v>81.8686131386861</v>
      </c>
      <c r="I704" s="65">
        <f ca="1">IF(_xlfn.NUMBERVALUE(I702)&gt;0,'质量分析(总分) '!$D$180,"")</f>
        <v>83.3676470588235</v>
      </c>
      <c r="J704" s="65" t="str">
        <f ca="1">IF(_xlfn.NUMBERVALUE(J702)&gt;0,'质量分析(总分) '!$D$208,"")</f>
        <v/>
      </c>
      <c r="K704" s="65" t="str">
        <f ca="1">IF(_xlfn.NUMBERVALUE(K702)&gt;0,'质量分析(总分) '!$D$194,"")</f>
        <v/>
      </c>
      <c r="L704" s="65" t="str">
        <f ca="1">IF(_xlfn.NUMBERVALUE(L702)&gt;0,'质量分析(总分) '!$D$222,"")</f>
        <v/>
      </c>
      <c r="M704" s="65">
        <f ca="1">IF(_xlfn.NUMBERVALUE(G702)&gt;0,'质量分析(总分) '!$D$23,'质量分析(总分) '!$D$28)</f>
        <v>535.869285714286</v>
      </c>
    </row>
    <row r="706" customHeight="1" spans="1:13">
      <c r="A706" s="58" t="s">
        <v>15</v>
      </c>
      <c r="B706" s="59" t="s">
        <v>1</v>
      </c>
      <c r="C706" s="59" t="s">
        <v>2</v>
      </c>
      <c r="D706" s="60" t="s">
        <v>3</v>
      </c>
      <c r="E706" s="60" t="s">
        <v>4</v>
      </c>
      <c r="F706" s="60" t="s">
        <v>5</v>
      </c>
      <c r="G706" s="60" t="s">
        <v>6</v>
      </c>
      <c r="H706" s="60" t="s">
        <v>7</v>
      </c>
      <c r="I706" s="60" t="s">
        <v>8</v>
      </c>
      <c r="J706" s="60" t="s">
        <v>9</v>
      </c>
      <c r="K706" s="60" t="s">
        <v>10</v>
      </c>
      <c r="L706" s="61" t="s">
        <v>11</v>
      </c>
      <c r="M706" s="61" t="s">
        <v>12</v>
      </c>
    </row>
    <row r="707" customHeight="1" spans="1:13">
      <c r="A707" s="62"/>
      <c r="B707" s="63">
        <f ca="1">INDIRECT("'按班级打印'!G"&amp;ROUNDDOWN((ROW()-1)/5,0)+2)</f>
        <v>4</v>
      </c>
      <c r="C707" s="63" t="str">
        <f ca="1">INDIRECT("'按班级打印'!A"&amp;ROUNDDOWN((ROW()-1)/5,0)+2)</f>
        <v>缪有宸</v>
      </c>
      <c r="D707" s="63">
        <f ca="1">INDIRECT("'按班级打印'!M"&amp;ROUNDDOWN((ROW()-1)/5,0)+2)</f>
        <v>111</v>
      </c>
      <c r="E707" s="63">
        <f ca="1">INDIRECT("'按班级打印'!o"&amp;ROUNDDOWN((ROW()-1)/5,0)+2)</f>
        <v>108</v>
      </c>
      <c r="F707" s="63">
        <f ca="1">INDIRECT("'按班级打印'!q"&amp;ROUNDDOWN((ROW()-1)/5,0)+2)</f>
        <v>119.5</v>
      </c>
      <c r="G707" s="63">
        <f ca="1">IF(INDIRECT("'按班级打印'!s"&amp;ROUNDDOWN((ROW()-1)/5,0)+2)&gt;0,INDIRECT("'按班级打印'!s"&amp;ROUNDDOWN((ROW()-1)/5,0)+2),"")</f>
        <v>81</v>
      </c>
      <c r="H707" s="63">
        <f ca="1">IF(INDIRECT("'按班级打印'!w"&amp;ROUNDDOWN((ROW()-1)/5,0)+2)&gt;0,INDIRECT("'按班级打印'!w"&amp;ROUNDDOWN((ROW()-1)/5,0)+2),"")</f>
        <v>72.5</v>
      </c>
      <c r="I707" s="63">
        <f ca="1">IF(INDIRECT("'按班级打印'!z"&amp;ROUNDDOWN((ROW()-1)/5,0)+2)&gt;0,INDIRECT("'按班级打印'!z"&amp;ROUNDDOWN((ROW()-1)/5,0)+2),"")</f>
        <v>77.5</v>
      </c>
      <c r="J707" s="63" t="str">
        <f ca="1">IF(INDIRECT("'按班级打印'!ac"&amp;ROUNDDOWN((ROW()-1)/5,0)+2)&gt;0,INDIRECT("'按班级打印'!ac"&amp;ROUNDDOWN((ROW()-1)/5,0)+2),"")</f>
        <v/>
      </c>
      <c r="K707" s="63" t="str">
        <f ca="1">IF(INDIRECT("'按班级打印'!u"&amp;ROUNDDOWN((ROW()-1)/5,0)+2)&gt;0,INDIRECT("'按班级打印'!u"&amp;ROUNDDOWN((ROW()-1)/5,0)+2),"")</f>
        <v/>
      </c>
      <c r="L707" s="63" t="str">
        <f ca="1">IF(INDIRECT("'按班级打印'!af"&amp;ROUNDDOWN((ROW()-1)/5,0)+2)&gt;0,INDIRECT("'按班级打印'!af"&amp;ROUNDDOWN((ROW()-1)/5,0)+2),"")</f>
        <v/>
      </c>
      <c r="M707" s="63">
        <f ca="1">INDIRECT("'按班级打印'!H"&amp;ROUNDDOWN((ROW()-1)/5,0)+2)</f>
        <v>569.5</v>
      </c>
    </row>
    <row r="708" customHeight="1" spans="1:13">
      <c r="A708" s="64"/>
      <c r="B708" s="64"/>
      <c r="C708" s="63" t="s">
        <v>13</v>
      </c>
      <c r="D708" s="63">
        <f ca="1">INDIRECT("'按班级打印'!M"&amp;ROUNDDOWN((ROW()-1)/5,0)+2)</f>
        <v>111</v>
      </c>
      <c r="E708" s="63">
        <f ca="1">INDIRECT("'按班级打印'!o"&amp;ROUNDDOWN((ROW()-1)/5,0)+2)</f>
        <v>108</v>
      </c>
      <c r="F708" s="63">
        <f ca="1">INDIRECT("'按班级打印'!q"&amp;ROUNDDOWN((ROW()-1)/5,0)+2)</f>
        <v>119.5</v>
      </c>
      <c r="G708" s="63">
        <f ca="1">IF(INDIRECT("'按班级打印'!s"&amp;ROUNDDOWN((ROW()-1)/5,0)+2)&gt;0,INDIRECT("'按班级打印'!s"&amp;ROUNDDOWN((ROW()-1)/5,0)+2),"")</f>
        <v>81</v>
      </c>
      <c r="H708" s="63">
        <f ca="1">IF(INDIRECT("'按班级打印'!x"&amp;ROUNDDOWN((ROW()-1)/5,0)+2)&gt;0,INDIRECT("'按班级打印'!x"&amp;ROUNDDOWN((ROW()-1)/5,0)+2),"")</f>
        <v>90</v>
      </c>
      <c r="I708" s="63">
        <f ca="1">IF(INDIRECT("'按班级打印'!aa"&amp;ROUNDDOWN((ROW()-1)/5,0)+2)&gt;0,INDIRECT("'按班级打印'!aa"&amp;ROUNDDOWN((ROW()-1)/5,0)+2),"")</f>
        <v>87</v>
      </c>
      <c r="J708" s="63" t="str">
        <f ca="1">IF(INDIRECT("'按班级打印'!ad"&amp;ROUNDDOWN((ROW()-1)/5,0)+2)&gt;0,INDIRECT("'按班级打印'!ad"&amp;ROUNDDOWN((ROW()-1)/5,0)+2),"")</f>
        <v/>
      </c>
      <c r="K708" s="63" t="str">
        <f ca="1">IF(INDIRECT("'按班级打印'!u"&amp;ROUNDDOWN((ROW()-1)/5,0)+2)&gt;0,INDIRECT("'按班级打印'!u"&amp;ROUNDDOWN((ROW()-1)/5,0)+2),"")</f>
        <v/>
      </c>
      <c r="L708" s="63" t="str">
        <f ca="1">IF(INDIRECT("'按班级打印'!ag"&amp;ROUNDDOWN((ROW()-1)/5,0)+2)&gt;0,INDIRECT("'按班级打印'!ag"&amp;ROUNDDOWN((ROW()-1)/5,0)+2),"")</f>
        <v/>
      </c>
      <c r="M708" s="63">
        <f ca="1">INDIRECT("'按班级打印'!I"&amp;ROUNDDOWN((ROW()-1)/5,0)+2)</f>
        <v>596.5</v>
      </c>
    </row>
    <row r="709" customHeight="1" spans="1:13">
      <c r="A709" s="63" t="str">
        <f ca="1">INDIRECT("'按班级打印'!E"&amp;ROUNDDOWN((ROW()-1)/5,0)+2)</f>
        <v>物理类</v>
      </c>
      <c r="B709" s="14"/>
      <c r="C709" s="63" t="s">
        <v>14</v>
      </c>
      <c r="D709" s="65">
        <f>'质量分析(总分) '!$D$55</f>
        <v>105.000612745098</v>
      </c>
      <c r="E709" s="65">
        <f>'质量分析(总分) '!$D$82</f>
        <v>91.5242034313726</v>
      </c>
      <c r="F709" s="65">
        <f>'质量分析(总分) '!$D$109</f>
        <v>108.863970588235</v>
      </c>
      <c r="G709" s="65">
        <f ca="1">IF(_xlfn.NUMBERVALUE(G707)&gt;0,'质量分析(总分) '!$D$133,"")</f>
        <v>62.6521428571429</v>
      </c>
      <c r="H709" s="65">
        <f ca="1">IF(_xlfn.NUMBERVALUE(H707)&gt;0,'质量分析(总分) '!$D$157,"")</f>
        <v>81.8686131386861</v>
      </c>
      <c r="I709" s="65">
        <f ca="1">IF(_xlfn.NUMBERVALUE(I707)&gt;0,'质量分析(总分) '!$D$180,"")</f>
        <v>83.3676470588235</v>
      </c>
      <c r="J709" s="65" t="str">
        <f ca="1">IF(_xlfn.NUMBERVALUE(J707)&gt;0,'质量分析(总分) '!$D$208,"")</f>
        <v/>
      </c>
      <c r="K709" s="65" t="str">
        <f ca="1">IF(_xlfn.NUMBERVALUE(K707)&gt;0,'质量分析(总分) '!$D$194,"")</f>
        <v/>
      </c>
      <c r="L709" s="65" t="str">
        <f ca="1">IF(_xlfn.NUMBERVALUE(L707)&gt;0,'质量分析(总分) '!$D$222,"")</f>
        <v/>
      </c>
      <c r="M709" s="65">
        <f ca="1">IF(_xlfn.NUMBERVALUE(G707)&gt;0,'质量分析(总分) '!$D$23,'质量分析(总分) '!$D$28)</f>
        <v>535.869285714286</v>
      </c>
    </row>
    <row r="711" customHeight="1" spans="1:13">
      <c r="A711" s="58" t="s">
        <v>15</v>
      </c>
      <c r="B711" s="59" t="s">
        <v>1</v>
      </c>
      <c r="C711" s="59" t="s">
        <v>2</v>
      </c>
      <c r="D711" s="60" t="s">
        <v>3</v>
      </c>
      <c r="E711" s="60" t="s">
        <v>4</v>
      </c>
      <c r="F711" s="60" t="s">
        <v>5</v>
      </c>
      <c r="G711" s="60" t="s">
        <v>6</v>
      </c>
      <c r="H711" s="60" t="s">
        <v>7</v>
      </c>
      <c r="I711" s="60" t="s">
        <v>8</v>
      </c>
      <c r="J711" s="60" t="s">
        <v>9</v>
      </c>
      <c r="K711" s="60" t="s">
        <v>10</v>
      </c>
      <c r="L711" s="61" t="s">
        <v>11</v>
      </c>
      <c r="M711" s="61" t="s">
        <v>12</v>
      </c>
    </row>
    <row r="712" customHeight="1" spans="1:13">
      <c r="A712" s="62"/>
      <c r="B712" s="63">
        <f ca="1">INDIRECT("'按班级打印'!G"&amp;ROUNDDOWN((ROW()-1)/5,0)+2)</f>
        <v>4</v>
      </c>
      <c r="C712" s="63" t="str">
        <f ca="1">INDIRECT("'按班级打印'!A"&amp;ROUNDDOWN((ROW()-1)/5,0)+2)</f>
        <v>邱洲胜</v>
      </c>
      <c r="D712" s="63">
        <f ca="1">INDIRECT("'按班级打印'!M"&amp;ROUNDDOWN((ROW()-1)/5,0)+2)</f>
        <v>106</v>
      </c>
      <c r="E712" s="63">
        <f ca="1">INDIRECT("'按班级打印'!o"&amp;ROUNDDOWN((ROW()-1)/5,0)+2)</f>
        <v>94</v>
      </c>
      <c r="F712" s="63">
        <f ca="1">INDIRECT("'按班级打印'!q"&amp;ROUNDDOWN((ROW()-1)/5,0)+2)</f>
        <v>124</v>
      </c>
      <c r="G712" s="63">
        <f ca="1">IF(INDIRECT("'按班级打印'!s"&amp;ROUNDDOWN((ROW()-1)/5,0)+2)&gt;0,INDIRECT("'按班级打印'!s"&amp;ROUNDDOWN((ROW()-1)/5,0)+2),"")</f>
        <v>78</v>
      </c>
      <c r="H712" s="63">
        <f ca="1">IF(INDIRECT("'按班级打印'!w"&amp;ROUNDDOWN((ROW()-1)/5,0)+2)&gt;0,INDIRECT("'按班级打印'!w"&amp;ROUNDDOWN((ROW()-1)/5,0)+2),"")</f>
        <v>83</v>
      </c>
      <c r="I712" s="63">
        <f ca="1">IF(INDIRECT("'按班级打印'!z"&amp;ROUNDDOWN((ROW()-1)/5,0)+2)&gt;0,INDIRECT("'按班级打印'!z"&amp;ROUNDDOWN((ROW()-1)/5,0)+2),"")</f>
        <v>82</v>
      </c>
      <c r="J712" s="63" t="str">
        <f ca="1">IF(INDIRECT("'按班级打印'!ac"&amp;ROUNDDOWN((ROW()-1)/5,0)+2)&gt;0,INDIRECT("'按班级打印'!ac"&amp;ROUNDDOWN((ROW()-1)/5,0)+2),"")</f>
        <v/>
      </c>
      <c r="K712" s="63" t="str">
        <f ca="1">IF(INDIRECT("'按班级打印'!u"&amp;ROUNDDOWN((ROW()-1)/5,0)+2)&gt;0,INDIRECT("'按班级打印'!u"&amp;ROUNDDOWN((ROW()-1)/5,0)+2),"")</f>
        <v/>
      </c>
      <c r="L712" s="63" t="str">
        <f ca="1">IF(INDIRECT("'按班级打印'!af"&amp;ROUNDDOWN((ROW()-1)/5,0)+2)&gt;0,INDIRECT("'按班级打印'!af"&amp;ROUNDDOWN((ROW()-1)/5,0)+2),"")</f>
        <v/>
      </c>
      <c r="M712" s="63">
        <f ca="1">INDIRECT("'按班级打印'!H"&amp;ROUNDDOWN((ROW()-1)/5,0)+2)</f>
        <v>567</v>
      </c>
    </row>
    <row r="713" customHeight="1" spans="1:13">
      <c r="A713" s="64"/>
      <c r="B713" s="64"/>
      <c r="C713" s="63" t="s">
        <v>13</v>
      </c>
      <c r="D713" s="63">
        <f ca="1">INDIRECT("'按班级打印'!M"&amp;ROUNDDOWN((ROW()-1)/5,0)+2)</f>
        <v>106</v>
      </c>
      <c r="E713" s="63">
        <f ca="1">INDIRECT("'按班级打印'!o"&amp;ROUNDDOWN((ROW()-1)/5,0)+2)</f>
        <v>94</v>
      </c>
      <c r="F713" s="63">
        <f ca="1">INDIRECT("'按班级打印'!q"&amp;ROUNDDOWN((ROW()-1)/5,0)+2)</f>
        <v>124</v>
      </c>
      <c r="G713" s="63">
        <f ca="1">IF(INDIRECT("'按班级打印'!s"&amp;ROUNDDOWN((ROW()-1)/5,0)+2)&gt;0,INDIRECT("'按班级打印'!s"&amp;ROUNDDOWN((ROW()-1)/5,0)+2),"")</f>
        <v>78</v>
      </c>
      <c r="H713" s="63">
        <f ca="1">IF(INDIRECT("'按班级打印'!x"&amp;ROUNDDOWN((ROW()-1)/5,0)+2)&gt;0,INDIRECT("'按班级打印'!x"&amp;ROUNDDOWN((ROW()-1)/5,0)+2),"")</f>
        <v>94</v>
      </c>
      <c r="I713" s="63">
        <f ca="1">IF(INDIRECT("'按班级打印'!aa"&amp;ROUNDDOWN((ROW()-1)/5,0)+2)&gt;0,INDIRECT("'按班级打印'!aa"&amp;ROUNDDOWN((ROW()-1)/5,0)+2),"")</f>
        <v>90</v>
      </c>
      <c r="J713" s="63" t="str">
        <f ca="1">IF(INDIRECT("'按班级打印'!ad"&amp;ROUNDDOWN((ROW()-1)/5,0)+2)&gt;0,INDIRECT("'按班级打印'!ad"&amp;ROUNDDOWN((ROW()-1)/5,0)+2),"")</f>
        <v/>
      </c>
      <c r="K713" s="63" t="str">
        <f ca="1">IF(INDIRECT("'按班级打印'!u"&amp;ROUNDDOWN((ROW()-1)/5,0)+2)&gt;0,INDIRECT("'按班级打印'!u"&amp;ROUNDDOWN((ROW()-1)/5,0)+2),"")</f>
        <v/>
      </c>
      <c r="L713" s="63" t="str">
        <f ca="1">IF(INDIRECT("'按班级打印'!ag"&amp;ROUNDDOWN((ROW()-1)/5,0)+2)&gt;0,INDIRECT("'按班级打印'!ag"&amp;ROUNDDOWN((ROW()-1)/5,0)+2),"")</f>
        <v/>
      </c>
      <c r="M713" s="63">
        <f ca="1">INDIRECT("'按班级打印'!I"&amp;ROUNDDOWN((ROW()-1)/5,0)+2)</f>
        <v>586</v>
      </c>
    </row>
    <row r="714" customHeight="1" spans="1:13">
      <c r="A714" s="63" t="str">
        <f ca="1">INDIRECT("'按班级打印'!E"&amp;ROUNDDOWN((ROW()-1)/5,0)+2)</f>
        <v>物理类</v>
      </c>
      <c r="B714" s="14"/>
      <c r="C714" s="63" t="s">
        <v>14</v>
      </c>
      <c r="D714" s="65">
        <f>'质量分析(总分) '!$D$55</f>
        <v>105.000612745098</v>
      </c>
      <c r="E714" s="65">
        <f>'质量分析(总分) '!$D$82</f>
        <v>91.5242034313726</v>
      </c>
      <c r="F714" s="65">
        <f>'质量分析(总分) '!$D$109</f>
        <v>108.863970588235</v>
      </c>
      <c r="G714" s="65">
        <f ca="1">IF(_xlfn.NUMBERVALUE(G712)&gt;0,'质量分析(总分) '!$D$133,"")</f>
        <v>62.6521428571429</v>
      </c>
      <c r="H714" s="65">
        <f ca="1">IF(_xlfn.NUMBERVALUE(H712)&gt;0,'质量分析(总分) '!$D$157,"")</f>
        <v>81.8686131386861</v>
      </c>
      <c r="I714" s="65">
        <f ca="1">IF(_xlfn.NUMBERVALUE(I712)&gt;0,'质量分析(总分) '!$D$180,"")</f>
        <v>83.3676470588235</v>
      </c>
      <c r="J714" s="65" t="str">
        <f ca="1">IF(_xlfn.NUMBERVALUE(J712)&gt;0,'质量分析(总分) '!$D$208,"")</f>
        <v/>
      </c>
      <c r="K714" s="65" t="str">
        <f ca="1">IF(_xlfn.NUMBERVALUE(K712)&gt;0,'质量分析(总分) '!$D$194,"")</f>
        <v/>
      </c>
      <c r="L714" s="65" t="str">
        <f ca="1">IF(_xlfn.NUMBERVALUE(L712)&gt;0,'质量分析(总分) '!$D$222,"")</f>
        <v/>
      </c>
      <c r="M714" s="65">
        <f ca="1">IF(_xlfn.NUMBERVALUE(G712)&gt;0,'质量分析(总分) '!$D$23,'质量分析(总分) '!$D$28)</f>
        <v>535.869285714286</v>
      </c>
    </row>
    <row r="716" customHeight="1" spans="1:13">
      <c r="A716" s="58" t="s">
        <v>15</v>
      </c>
      <c r="B716" s="59" t="s">
        <v>1</v>
      </c>
      <c r="C716" s="59" t="s">
        <v>2</v>
      </c>
      <c r="D716" s="60" t="s">
        <v>3</v>
      </c>
      <c r="E716" s="60" t="s">
        <v>4</v>
      </c>
      <c r="F716" s="60" t="s">
        <v>5</v>
      </c>
      <c r="G716" s="60" t="s">
        <v>6</v>
      </c>
      <c r="H716" s="60" t="s">
        <v>7</v>
      </c>
      <c r="I716" s="60" t="s">
        <v>8</v>
      </c>
      <c r="J716" s="60" t="s">
        <v>9</v>
      </c>
      <c r="K716" s="60" t="s">
        <v>10</v>
      </c>
      <c r="L716" s="61" t="s">
        <v>11</v>
      </c>
      <c r="M716" s="61" t="s">
        <v>12</v>
      </c>
    </row>
    <row r="717" customHeight="1" spans="1:13">
      <c r="A717" s="62"/>
      <c r="B717" s="63">
        <f ca="1">INDIRECT("'按班级打印'!G"&amp;ROUNDDOWN((ROW()-1)/5,0)+2)</f>
        <v>4</v>
      </c>
      <c r="C717" s="63" t="str">
        <f ca="1">INDIRECT("'按班级打印'!A"&amp;ROUNDDOWN((ROW()-1)/5,0)+2)</f>
        <v>陈唯宇</v>
      </c>
      <c r="D717" s="63">
        <f ca="1">INDIRECT("'按班级打印'!M"&amp;ROUNDDOWN((ROW()-1)/5,0)+2)</f>
        <v>115.5</v>
      </c>
      <c r="E717" s="63">
        <f ca="1">INDIRECT("'按班级打印'!o"&amp;ROUNDDOWN((ROW()-1)/5,0)+2)</f>
        <v>91.5</v>
      </c>
      <c r="F717" s="63">
        <f ca="1">INDIRECT("'按班级打印'!q"&amp;ROUNDDOWN((ROW()-1)/5,0)+2)</f>
        <v>116.5</v>
      </c>
      <c r="G717" s="63">
        <f ca="1">IF(INDIRECT("'按班级打印'!s"&amp;ROUNDDOWN((ROW()-1)/5,0)+2)&gt;0,INDIRECT("'按班级打印'!s"&amp;ROUNDDOWN((ROW()-1)/5,0)+2),"")</f>
        <v>53</v>
      </c>
      <c r="H717" s="63">
        <f ca="1">IF(INDIRECT("'按班级打印'!w"&amp;ROUNDDOWN((ROW()-1)/5,0)+2)&gt;0,INDIRECT("'按班级打印'!w"&amp;ROUNDDOWN((ROW()-1)/5,0)+2),"")</f>
        <v>64</v>
      </c>
      <c r="I717" s="63">
        <f ca="1">IF(INDIRECT("'按班级打印'!z"&amp;ROUNDDOWN((ROW()-1)/5,0)+2)&gt;0,INDIRECT("'按班级打印'!z"&amp;ROUNDDOWN((ROW()-1)/5,0)+2),"")</f>
        <v>75.5</v>
      </c>
      <c r="J717" s="63" t="str">
        <f ca="1">IF(INDIRECT("'按班级打印'!ac"&amp;ROUNDDOWN((ROW()-1)/5,0)+2)&gt;0,INDIRECT("'按班级打印'!ac"&amp;ROUNDDOWN((ROW()-1)/5,0)+2),"")</f>
        <v/>
      </c>
      <c r="K717" s="63" t="str">
        <f ca="1">IF(INDIRECT("'按班级打印'!u"&amp;ROUNDDOWN((ROW()-1)/5,0)+2)&gt;0,INDIRECT("'按班级打印'!u"&amp;ROUNDDOWN((ROW()-1)/5,0)+2),"")</f>
        <v/>
      </c>
      <c r="L717" s="63" t="str">
        <f ca="1">IF(INDIRECT("'按班级打印'!af"&amp;ROUNDDOWN((ROW()-1)/5,0)+2)&gt;0,INDIRECT("'按班级打印'!af"&amp;ROUNDDOWN((ROW()-1)/5,0)+2),"")</f>
        <v/>
      </c>
      <c r="M717" s="63">
        <f ca="1">INDIRECT("'按班级打印'!H"&amp;ROUNDDOWN((ROW()-1)/5,0)+2)</f>
        <v>516</v>
      </c>
    </row>
    <row r="718" customHeight="1" spans="1:13">
      <c r="A718" s="64"/>
      <c r="B718" s="64"/>
      <c r="C718" s="63" t="s">
        <v>13</v>
      </c>
      <c r="D718" s="63">
        <f ca="1">INDIRECT("'按班级打印'!M"&amp;ROUNDDOWN((ROW()-1)/5,0)+2)</f>
        <v>115.5</v>
      </c>
      <c r="E718" s="63">
        <f ca="1">INDIRECT("'按班级打印'!o"&amp;ROUNDDOWN((ROW()-1)/5,0)+2)</f>
        <v>91.5</v>
      </c>
      <c r="F718" s="63">
        <f ca="1">INDIRECT("'按班级打印'!q"&amp;ROUNDDOWN((ROW()-1)/5,0)+2)</f>
        <v>116.5</v>
      </c>
      <c r="G718" s="63">
        <f ca="1">IF(INDIRECT("'按班级打印'!s"&amp;ROUNDDOWN((ROW()-1)/5,0)+2)&gt;0,INDIRECT("'按班级打印'!s"&amp;ROUNDDOWN((ROW()-1)/5,0)+2),"")</f>
        <v>53</v>
      </c>
      <c r="H718" s="63">
        <f ca="1">IF(INDIRECT("'按班级打印'!x"&amp;ROUNDDOWN((ROW()-1)/5,0)+2)&gt;0,INDIRECT("'按班级打印'!x"&amp;ROUNDDOWN((ROW()-1)/5,0)+2),"")</f>
        <v>87</v>
      </c>
      <c r="I718" s="63">
        <f ca="1">IF(INDIRECT("'按班级打印'!aa"&amp;ROUNDDOWN((ROW()-1)/5,0)+2)&gt;0,INDIRECT("'按班级打印'!aa"&amp;ROUNDDOWN((ROW()-1)/5,0)+2),"")</f>
        <v>84</v>
      </c>
      <c r="J718" s="63" t="str">
        <f ca="1">IF(INDIRECT("'按班级打印'!ad"&amp;ROUNDDOWN((ROW()-1)/5,0)+2)&gt;0,INDIRECT("'按班级打印'!ad"&amp;ROUNDDOWN((ROW()-1)/5,0)+2),"")</f>
        <v/>
      </c>
      <c r="K718" s="63" t="str">
        <f ca="1">IF(INDIRECT("'按班级打印'!u"&amp;ROUNDDOWN((ROW()-1)/5,0)+2)&gt;0,INDIRECT("'按班级打印'!u"&amp;ROUNDDOWN((ROW()-1)/5,0)+2),"")</f>
        <v/>
      </c>
      <c r="L718" s="63" t="str">
        <f ca="1">IF(INDIRECT("'按班级打印'!ag"&amp;ROUNDDOWN((ROW()-1)/5,0)+2)&gt;0,INDIRECT("'按班级打印'!ag"&amp;ROUNDDOWN((ROW()-1)/5,0)+2),"")</f>
        <v/>
      </c>
      <c r="M718" s="63">
        <f ca="1">INDIRECT("'按班级打印'!I"&amp;ROUNDDOWN((ROW()-1)/5,0)+2)</f>
        <v>547.5</v>
      </c>
    </row>
    <row r="719" customHeight="1" spans="1:13">
      <c r="A719" s="63" t="str">
        <f ca="1">INDIRECT("'按班级打印'!E"&amp;ROUNDDOWN((ROW()-1)/5,0)+2)</f>
        <v>物理类</v>
      </c>
      <c r="B719" s="14"/>
      <c r="C719" s="63" t="s">
        <v>14</v>
      </c>
      <c r="D719" s="65">
        <f>'质量分析(总分) '!$D$55</f>
        <v>105.000612745098</v>
      </c>
      <c r="E719" s="65">
        <f>'质量分析(总分) '!$D$82</f>
        <v>91.5242034313726</v>
      </c>
      <c r="F719" s="65">
        <f>'质量分析(总分) '!$D$109</f>
        <v>108.863970588235</v>
      </c>
      <c r="G719" s="65">
        <f ca="1">IF(_xlfn.NUMBERVALUE(G717)&gt;0,'质量分析(总分) '!$D$133,"")</f>
        <v>62.6521428571429</v>
      </c>
      <c r="H719" s="65">
        <f ca="1">IF(_xlfn.NUMBERVALUE(H717)&gt;0,'质量分析(总分) '!$D$157,"")</f>
        <v>81.8686131386861</v>
      </c>
      <c r="I719" s="65">
        <f ca="1">IF(_xlfn.NUMBERVALUE(I717)&gt;0,'质量分析(总分) '!$D$180,"")</f>
        <v>83.3676470588235</v>
      </c>
      <c r="J719" s="65" t="str">
        <f ca="1">IF(_xlfn.NUMBERVALUE(J717)&gt;0,'质量分析(总分) '!$D$208,"")</f>
        <v/>
      </c>
      <c r="K719" s="65" t="str">
        <f ca="1">IF(_xlfn.NUMBERVALUE(K717)&gt;0,'质量分析(总分) '!$D$194,"")</f>
        <v/>
      </c>
      <c r="L719" s="65" t="str">
        <f ca="1">IF(_xlfn.NUMBERVALUE(L717)&gt;0,'质量分析(总分) '!$D$222,"")</f>
        <v/>
      </c>
      <c r="M719" s="65">
        <f ca="1">IF(_xlfn.NUMBERVALUE(G717)&gt;0,'质量分析(总分) '!$D$23,'质量分析(总分) '!$D$28)</f>
        <v>535.869285714286</v>
      </c>
    </row>
    <row r="721" customHeight="1" spans="1:13">
      <c r="A721" s="58" t="s">
        <v>15</v>
      </c>
      <c r="B721" s="59" t="s">
        <v>1</v>
      </c>
      <c r="C721" s="59" t="s">
        <v>2</v>
      </c>
      <c r="D721" s="60" t="s">
        <v>3</v>
      </c>
      <c r="E721" s="60" t="s">
        <v>4</v>
      </c>
      <c r="F721" s="60" t="s">
        <v>5</v>
      </c>
      <c r="G721" s="60" t="s">
        <v>6</v>
      </c>
      <c r="H721" s="60" t="s">
        <v>7</v>
      </c>
      <c r="I721" s="60" t="s">
        <v>8</v>
      </c>
      <c r="J721" s="60" t="s">
        <v>9</v>
      </c>
      <c r="K721" s="60" t="s">
        <v>10</v>
      </c>
      <c r="L721" s="61" t="s">
        <v>11</v>
      </c>
      <c r="M721" s="61" t="s">
        <v>12</v>
      </c>
    </row>
    <row r="722" customHeight="1" spans="1:13">
      <c r="A722" s="62"/>
      <c r="B722" s="63">
        <f ca="1">INDIRECT("'按班级打印'!G"&amp;ROUNDDOWN((ROW()-1)/5,0)+2)</f>
        <v>4</v>
      </c>
      <c r="C722" s="63" t="str">
        <f ca="1">INDIRECT("'按班级打印'!A"&amp;ROUNDDOWN((ROW()-1)/5,0)+2)</f>
        <v>游家宝</v>
      </c>
      <c r="D722" s="63">
        <f ca="1">INDIRECT("'按班级打印'!M"&amp;ROUNDDOWN((ROW()-1)/5,0)+2)</f>
        <v>103.5</v>
      </c>
      <c r="E722" s="63">
        <f ca="1">INDIRECT("'按班级打印'!o"&amp;ROUNDDOWN((ROW()-1)/5,0)+2)</f>
        <v>81</v>
      </c>
      <c r="F722" s="63">
        <f ca="1">INDIRECT("'按班级打印'!q"&amp;ROUNDDOWN((ROW()-1)/5,0)+2)</f>
        <v>98.5</v>
      </c>
      <c r="G722" s="63">
        <f ca="1">IF(INDIRECT("'按班级打印'!s"&amp;ROUNDDOWN((ROW()-1)/5,0)+2)&gt;0,INDIRECT("'按班级打印'!s"&amp;ROUNDDOWN((ROW()-1)/5,0)+2),"")</f>
        <v>67.5</v>
      </c>
      <c r="H722" s="63">
        <f ca="1">IF(INDIRECT("'按班级打印'!w"&amp;ROUNDDOWN((ROW()-1)/5,0)+2)&gt;0,INDIRECT("'按班级打印'!w"&amp;ROUNDDOWN((ROW()-1)/5,0)+2),"")</f>
        <v>59.5</v>
      </c>
      <c r="I722" s="63">
        <f ca="1">IF(INDIRECT("'按班级打印'!z"&amp;ROUNDDOWN((ROW()-1)/5,0)+2)&gt;0,INDIRECT("'按班级打印'!z"&amp;ROUNDDOWN((ROW()-1)/5,0)+2),"")</f>
        <v>69</v>
      </c>
      <c r="J722" s="63" t="str">
        <f ca="1">IF(INDIRECT("'按班级打印'!ac"&amp;ROUNDDOWN((ROW()-1)/5,0)+2)&gt;0,INDIRECT("'按班级打印'!ac"&amp;ROUNDDOWN((ROW()-1)/5,0)+2),"")</f>
        <v/>
      </c>
      <c r="K722" s="63" t="str">
        <f ca="1">IF(INDIRECT("'按班级打印'!u"&amp;ROUNDDOWN((ROW()-1)/5,0)+2)&gt;0,INDIRECT("'按班级打印'!u"&amp;ROUNDDOWN((ROW()-1)/5,0)+2),"")</f>
        <v/>
      </c>
      <c r="L722" s="63" t="str">
        <f ca="1">IF(INDIRECT("'按班级打印'!af"&amp;ROUNDDOWN((ROW()-1)/5,0)+2)&gt;0,INDIRECT("'按班级打印'!af"&amp;ROUNDDOWN((ROW()-1)/5,0)+2),"")</f>
        <v/>
      </c>
      <c r="M722" s="63">
        <f ca="1">INDIRECT("'按班级打印'!H"&amp;ROUNDDOWN((ROW()-1)/5,0)+2)</f>
        <v>479</v>
      </c>
    </row>
    <row r="723" customHeight="1" spans="1:13">
      <c r="A723" s="64"/>
      <c r="B723" s="64"/>
      <c r="C723" s="63" t="s">
        <v>13</v>
      </c>
      <c r="D723" s="63">
        <f ca="1">INDIRECT("'按班级打印'!M"&amp;ROUNDDOWN((ROW()-1)/5,0)+2)</f>
        <v>103.5</v>
      </c>
      <c r="E723" s="63">
        <f ca="1">INDIRECT("'按班级打印'!o"&amp;ROUNDDOWN((ROW()-1)/5,0)+2)</f>
        <v>81</v>
      </c>
      <c r="F723" s="63">
        <f ca="1">INDIRECT("'按班级打印'!q"&amp;ROUNDDOWN((ROW()-1)/5,0)+2)</f>
        <v>98.5</v>
      </c>
      <c r="G723" s="63">
        <f ca="1">IF(INDIRECT("'按班级打印'!s"&amp;ROUNDDOWN((ROW()-1)/5,0)+2)&gt;0,INDIRECT("'按班级打印'!s"&amp;ROUNDDOWN((ROW()-1)/5,0)+2),"")</f>
        <v>67.5</v>
      </c>
      <c r="H723" s="63">
        <f ca="1">IF(INDIRECT("'按班级打印'!x"&amp;ROUNDDOWN((ROW()-1)/5,0)+2)&gt;0,INDIRECT("'按班级打印'!x"&amp;ROUNDDOWN((ROW()-1)/5,0)+2),"")</f>
        <v>83</v>
      </c>
      <c r="I723" s="63">
        <f ca="1">IF(INDIRECT("'按班级打印'!aa"&amp;ROUNDDOWN((ROW()-1)/5,0)+2)&gt;0,INDIRECT("'按班级打印'!aa"&amp;ROUNDDOWN((ROW()-1)/5,0)+2),"")</f>
        <v>78</v>
      </c>
      <c r="J723" s="63" t="str">
        <f ca="1">IF(INDIRECT("'按班级打印'!ad"&amp;ROUNDDOWN((ROW()-1)/5,0)+2)&gt;0,INDIRECT("'按班级打印'!ad"&amp;ROUNDDOWN((ROW()-1)/5,0)+2),"")</f>
        <v/>
      </c>
      <c r="K723" s="63" t="str">
        <f ca="1">IF(INDIRECT("'按班级打印'!u"&amp;ROUNDDOWN((ROW()-1)/5,0)+2)&gt;0,INDIRECT("'按班级打印'!u"&amp;ROUNDDOWN((ROW()-1)/5,0)+2),"")</f>
        <v/>
      </c>
      <c r="L723" s="63" t="str">
        <f ca="1">IF(INDIRECT("'按班级打印'!ag"&amp;ROUNDDOWN((ROW()-1)/5,0)+2)&gt;0,INDIRECT("'按班级打印'!ag"&amp;ROUNDDOWN((ROW()-1)/5,0)+2),"")</f>
        <v/>
      </c>
      <c r="M723" s="63">
        <f ca="1">INDIRECT("'按班级打印'!I"&amp;ROUNDDOWN((ROW()-1)/5,0)+2)</f>
        <v>511.5</v>
      </c>
    </row>
    <row r="724" customHeight="1" spans="1:13">
      <c r="A724" s="63" t="str">
        <f ca="1">INDIRECT("'按班级打印'!E"&amp;ROUNDDOWN((ROW()-1)/5,0)+2)</f>
        <v>物理类</v>
      </c>
      <c r="B724" s="14"/>
      <c r="C724" s="63" t="s">
        <v>14</v>
      </c>
      <c r="D724" s="65">
        <f>'质量分析(总分) '!$D$55</f>
        <v>105.000612745098</v>
      </c>
      <c r="E724" s="65">
        <f>'质量分析(总分) '!$D$82</f>
        <v>91.5242034313726</v>
      </c>
      <c r="F724" s="65">
        <f>'质量分析(总分) '!$D$109</f>
        <v>108.863970588235</v>
      </c>
      <c r="G724" s="65">
        <f ca="1">IF(_xlfn.NUMBERVALUE(G722)&gt;0,'质量分析(总分) '!$D$133,"")</f>
        <v>62.6521428571429</v>
      </c>
      <c r="H724" s="65">
        <f ca="1">IF(_xlfn.NUMBERVALUE(H722)&gt;0,'质量分析(总分) '!$D$157,"")</f>
        <v>81.8686131386861</v>
      </c>
      <c r="I724" s="65">
        <f ca="1">IF(_xlfn.NUMBERVALUE(I722)&gt;0,'质量分析(总分) '!$D$180,"")</f>
        <v>83.3676470588235</v>
      </c>
      <c r="J724" s="65" t="str">
        <f ca="1">IF(_xlfn.NUMBERVALUE(J722)&gt;0,'质量分析(总分) '!$D$208,"")</f>
        <v/>
      </c>
      <c r="K724" s="65" t="str">
        <f ca="1">IF(_xlfn.NUMBERVALUE(K722)&gt;0,'质量分析(总分) '!$D$194,"")</f>
        <v/>
      </c>
      <c r="L724" s="65" t="str">
        <f ca="1">IF(_xlfn.NUMBERVALUE(L722)&gt;0,'质量分析(总分) '!$D$222,"")</f>
        <v/>
      </c>
      <c r="M724" s="65">
        <f ca="1">IF(_xlfn.NUMBERVALUE(G722)&gt;0,'质量分析(总分) '!$D$23,'质量分析(总分) '!$D$28)</f>
        <v>535.869285714286</v>
      </c>
    </row>
    <row r="726" customHeight="1" spans="1:13">
      <c r="A726" s="58" t="s">
        <v>15</v>
      </c>
      <c r="B726" s="59" t="s">
        <v>1</v>
      </c>
      <c r="C726" s="59" t="s">
        <v>2</v>
      </c>
      <c r="D726" s="60" t="s">
        <v>3</v>
      </c>
      <c r="E726" s="60" t="s">
        <v>4</v>
      </c>
      <c r="F726" s="60" t="s">
        <v>5</v>
      </c>
      <c r="G726" s="60" t="s">
        <v>6</v>
      </c>
      <c r="H726" s="60" t="s">
        <v>7</v>
      </c>
      <c r="I726" s="60" t="s">
        <v>8</v>
      </c>
      <c r="J726" s="60" t="s">
        <v>9</v>
      </c>
      <c r="K726" s="60" t="s">
        <v>10</v>
      </c>
      <c r="L726" s="61" t="s">
        <v>11</v>
      </c>
      <c r="M726" s="61" t="s">
        <v>12</v>
      </c>
    </row>
    <row r="727" customHeight="1" spans="1:13">
      <c r="A727" s="62"/>
      <c r="B727" s="63">
        <f ca="1">INDIRECT("'按班级打印'!G"&amp;ROUNDDOWN((ROW()-1)/5,0)+2)</f>
        <v>4</v>
      </c>
      <c r="C727" s="63" t="str">
        <f ca="1">INDIRECT("'按班级打印'!A"&amp;ROUNDDOWN((ROW()-1)/5,0)+2)</f>
        <v>林芝同</v>
      </c>
      <c r="D727" s="63">
        <f ca="1">INDIRECT("'按班级打印'!M"&amp;ROUNDDOWN((ROW()-1)/5,0)+2)</f>
        <v>100</v>
      </c>
      <c r="E727" s="63">
        <f ca="1">INDIRECT("'按班级打印'!o"&amp;ROUNDDOWN((ROW()-1)/5,0)+2)</f>
        <v>64.5</v>
      </c>
      <c r="F727" s="63">
        <f ca="1">INDIRECT("'按班级打印'!q"&amp;ROUNDDOWN((ROW()-1)/5,0)+2)</f>
        <v>100.5</v>
      </c>
      <c r="G727" s="63">
        <f ca="1">IF(INDIRECT("'按班级打印'!s"&amp;ROUNDDOWN((ROW()-1)/5,0)+2)&gt;0,INDIRECT("'按班级打印'!s"&amp;ROUNDDOWN((ROW()-1)/5,0)+2),"")</f>
        <v>52.5</v>
      </c>
      <c r="H727" s="63">
        <f ca="1">IF(INDIRECT("'按班级打印'!w"&amp;ROUNDDOWN((ROW()-1)/5,0)+2)&gt;0,INDIRECT("'按班级打印'!w"&amp;ROUNDDOWN((ROW()-1)/5,0)+2),"")</f>
        <v>25</v>
      </c>
      <c r="I727" s="63">
        <f ca="1">IF(INDIRECT("'按班级打印'!z"&amp;ROUNDDOWN((ROW()-1)/5,0)+2)&gt;0,INDIRECT("'按班级打印'!z"&amp;ROUNDDOWN((ROW()-1)/5,0)+2),"")</f>
        <v>69</v>
      </c>
      <c r="J727" s="63" t="str">
        <f ca="1">IF(INDIRECT("'按班级打印'!ac"&amp;ROUNDDOWN((ROW()-1)/5,0)+2)&gt;0,INDIRECT("'按班级打印'!ac"&amp;ROUNDDOWN((ROW()-1)/5,0)+2),"")</f>
        <v/>
      </c>
      <c r="K727" s="63" t="str">
        <f ca="1">IF(INDIRECT("'按班级打印'!u"&amp;ROUNDDOWN((ROW()-1)/5,0)+2)&gt;0,INDIRECT("'按班级打印'!u"&amp;ROUNDDOWN((ROW()-1)/5,0)+2),"")</f>
        <v/>
      </c>
      <c r="L727" s="63" t="str">
        <f ca="1">IF(INDIRECT("'按班级打印'!af"&amp;ROUNDDOWN((ROW()-1)/5,0)+2)&gt;0,INDIRECT("'按班级打印'!af"&amp;ROUNDDOWN((ROW()-1)/5,0)+2),"")</f>
        <v/>
      </c>
      <c r="M727" s="63">
        <f ca="1">INDIRECT("'按班级打印'!H"&amp;ROUNDDOWN((ROW()-1)/5,0)+2)</f>
        <v>411.5</v>
      </c>
    </row>
    <row r="728" customHeight="1" spans="1:13">
      <c r="A728" s="64"/>
      <c r="B728" s="64"/>
      <c r="C728" s="63" t="s">
        <v>13</v>
      </c>
      <c r="D728" s="63">
        <f ca="1">INDIRECT("'按班级打印'!M"&amp;ROUNDDOWN((ROW()-1)/5,0)+2)</f>
        <v>100</v>
      </c>
      <c r="E728" s="63">
        <f ca="1">INDIRECT("'按班级打印'!o"&amp;ROUNDDOWN((ROW()-1)/5,0)+2)</f>
        <v>64.5</v>
      </c>
      <c r="F728" s="63">
        <f ca="1">INDIRECT("'按班级打印'!q"&amp;ROUNDDOWN((ROW()-1)/5,0)+2)</f>
        <v>100.5</v>
      </c>
      <c r="G728" s="63">
        <f ca="1">IF(INDIRECT("'按班级打印'!s"&amp;ROUNDDOWN((ROW()-1)/5,0)+2)&gt;0,INDIRECT("'按班级打印'!s"&amp;ROUNDDOWN((ROW()-1)/5,0)+2),"")</f>
        <v>52.5</v>
      </c>
      <c r="H728" s="63">
        <f ca="1">IF(INDIRECT("'按班级打印'!x"&amp;ROUNDDOWN((ROW()-1)/5,0)+2)&gt;0,INDIRECT("'按班级打印'!x"&amp;ROUNDDOWN((ROW()-1)/5,0)+2),"")</f>
        <v>52</v>
      </c>
      <c r="I728" s="63">
        <f ca="1">IF(INDIRECT("'按班级打印'!aa"&amp;ROUNDDOWN((ROW()-1)/5,0)+2)&gt;0,INDIRECT("'按班级打印'!aa"&amp;ROUNDDOWN((ROW()-1)/5,0)+2),"")</f>
        <v>78</v>
      </c>
      <c r="J728" s="63" t="str">
        <f ca="1">IF(INDIRECT("'按班级打印'!ad"&amp;ROUNDDOWN((ROW()-1)/5,0)+2)&gt;0,INDIRECT("'按班级打印'!ad"&amp;ROUNDDOWN((ROW()-1)/5,0)+2),"")</f>
        <v/>
      </c>
      <c r="K728" s="63" t="str">
        <f ca="1">IF(INDIRECT("'按班级打印'!u"&amp;ROUNDDOWN((ROW()-1)/5,0)+2)&gt;0,INDIRECT("'按班级打印'!u"&amp;ROUNDDOWN((ROW()-1)/5,0)+2),"")</f>
        <v/>
      </c>
      <c r="L728" s="63" t="str">
        <f ca="1">IF(INDIRECT("'按班级打印'!ag"&amp;ROUNDDOWN((ROW()-1)/5,0)+2)&gt;0,INDIRECT("'按班级打印'!ag"&amp;ROUNDDOWN((ROW()-1)/5,0)+2),"")</f>
        <v/>
      </c>
      <c r="M728" s="63">
        <f ca="1">INDIRECT("'按班级打印'!I"&amp;ROUNDDOWN((ROW()-1)/5,0)+2)</f>
        <v>447.5</v>
      </c>
    </row>
    <row r="729" customHeight="1" spans="1:13">
      <c r="A729" s="63" t="str">
        <f ca="1">INDIRECT("'按班级打印'!E"&amp;ROUNDDOWN((ROW()-1)/5,0)+2)</f>
        <v>物理类</v>
      </c>
      <c r="B729" s="14"/>
      <c r="C729" s="63" t="s">
        <v>14</v>
      </c>
      <c r="D729" s="65">
        <f>'质量分析(总分) '!$D$55</f>
        <v>105.000612745098</v>
      </c>
      <c r="E729" s="65">
        <f>'质量分析(总分) '!$D$82</f>
        <v>91.5242034313726</v>
      </c>
      <c r="F729" s="65">
        <f>'质量分析(总分) '!$D$109</f>
        <v>108.863970588235</v>
      </c>
      <c r="G729" s="65">
        <f ca="1">IF(_xlfn.NUMBERVALUE(G727)&gt;0,'质量分析(总分) '!$D$133,"")</f>
        <v>62.6521428571429</v>
      </c>
      <c r="H729" s="65">
        <f ca="1">IF(_xlfn.NUMBERVALUE(H727)&gt;0,'质量分析(总分) '!$D$157,"")</f>
        <v>81.8686131386861</v>
      </c>
      <c r="I729" s="65">
        <f ca="1">IF(_xlfn.NUMBERVALUE(I727)&gt;0,'质量分析(总分) '!$D$180,"")</f>
        <v>83.3676470588235</v>
      </c>
      <c r="J729" s="65" t="str">
        <f ca="1">IF(_xlfn.NUMBERVALUE(J727)&gt;0,'质量分析(总分) '!$D$208,"")</f>
        <v/>
      </c>
      <c r="K729" s="65" t="str">
        <f ca="1">IF(_xlfn.NUMBERVALUE(K727)&gt;0,'质量分析(总分) '!$D$194,"")</f>
        <v/>
      </c>
      <c r="L729" s="65" t="str">
        <f ca="1">IF(_xlfn.NUMBERVALUE(L727)&gt;0,'质量分析(总分) '!$D$222,"")</f>
        <v/>
      </c>
      <c r="M729" s="65">
        <f ca="1">IF(_xlfn.NUMBERVALUE(G727)&gt;0,'质量分析(总分) '!$D$23,'质量分析(总分) '!$D$28)</f>
        <v>535.869285714286</v>
      </c>
    </row>
    <row r="731" customHeight="1" spans="1:13">
      <c r="A731" s="58" t="s">
        <v>15</v>
      </c>
      <c r="B731" s="59" t="s">
        <v>1</v>
      </c>
      <c r="C731" s="59" t="s">
        <v>2</v>
      </c>
      <c r="D731" s="60" t="s">
        <v>3</v>
      </c>
      <c r="E731" s="60" t="s">
        <v>4</v>
      </c>
      <c r="F731" s="60" t="s">
        <v>5</v>
      </c>
      <c r="G731" s="60" t="s">
        <v>6</v>
      </c>
      <c r="H731" s="60" t="s">
        <v>7</v>
      </c>
      <c r="I731" s="60" t="s">
        <v>8</v>
      </c>
      <c r="J731" s="60" t="s">
        <v>9</v>
      </c>
      <c r="K731" s="60" t="s">
        <v>10</v>
      </c>
      <c r="L731" s="61" t="s">
        <v>11</v>
      </c>
      <c r="M731" s="61" t="s">
        <v>12</v>
      </c>
    </row>
    <row r="732" customHeight="1" spans="1:13">
      <c r="A732" s="62"/>
      <c r="B732" s="63">
        <f ca="1">INDIRECT("'按班级打印'!G"&amp;ROUNDDOWN((ROW()-1)/5,0)+2)</f>
        <v>4</v>
      </c>
      <c r="C732" s="63" t="str">
        <f ca="1">INDIRECT("'按班级打印'!A"&amp;ROUNDDOWN((ROW()-1)/5,0)+2)</f>
        <v>吴哲宇</v>
      </c>
      <c r="D732" s="63">
        <f ca="1">INDIRECT("'按班级打印'!M"&amp;ROUNDDOWN((ROW()-1)/5,0)+2)</f>
        <v>102</v>
      </c>
      <c r="E732" s="63">
        <f ca="1">INDIRECT("'按班级打印'!o"&amp;ROUNDDOWN((ROW()-1)/5,0)+2)</f>
        <v>82.5</v>
      </c>
      <c r="F732" s="63">
        <f ca="1">INDIRECT("'按班级打印'!q"&amp;ROUNDDOWN((ROW()-1)/5,0)+2)</f>
        <v>93.5</v>
      </c>
      <c r="G732" s="63">
        <f ca="1">IF(INDIRECT("'按班级打印'!s"&amp;ROUNDDOWN((ROW()-1)/5,0)+2)&gt;0,INDIRECT("'按班级打印'!s"&amp;ROUNDDOWN((ROW()-1)/5,0)+2),"")</f>
        <v>63</v>
      </c>
      <c r="H732" s="63">
        <f ca="1">IF(INDIRECT("'按班级打印'!w"&amp;ROUNDDOWN((ROW()-1)/5,0)+2)&gt;0,INDIRECT("'按班级打印'!w"&amp;ROUNDDOWN((ROW()-1)/5,0)+2),"")</f>
        <v>70</v>
      </c>
      <c r="I732" s="63">
        <f ca="1">IF(INDIRECT("'按班级打印'!z"&amp;ROUNDDOWN((ROW()-1)/5,0)+2)&gt;0,INDIRECT("'按班级打印'!z"&amp;ROUNDDOWN((ROW()-1)/5,0)+2),"")</f>
        <v>81.5</v>
      </c>
      <c r="J732" s="63" t="str">
        <f ca="1">IF(INDIRECT("'按班级打印'!ac"&amp;ROUNDDOWN((ROW()-1)/5,0)+2)&gt;0,INDIRECT("'按班级打印'!ac"&amp;ROUNDDOWN((ROW()-1)/5,0)+2),"")</f>
        <v/>
      </c>
      <c r="K732" s="63" t="str">
        <f ca="1">IF(INDIRECT("'按班级打印'!u"&amp;ROUNDDOWN((ROW()-1)/5,0)+2)&gt;0,INDIRECT("'按班级打印'!u"&amp;ROUNDDOWN((ROW()-1)/5,0)+2),"")</f>
        <v/>
      </c>
      <c r="L732" s="63" t="str">
        <f ca="1">IF(INDIRECT("'按班级打印'!af"&amp;ROUNDDOWN((ROW()-1)/5,0)+2)&gt;0,INDIRECT("'按班级打印'!af"&amp;ROUNDDOWN((ROW()-1)/5,0)+2),"")</f>
        <v/>
      </c>
      <c r="M732" s="63">
        <f ca="1">INDIRECT("'按班级打印'!H"&amp;ROUNDDOWN((ROW()-1)/5,0)+2)</f>
        <v>492.5</v>
      </c>
    </row>
    <row r="733" customHeight="1" spans="1:13">
      <c r="A733" s="64"/>
      <c r="B733" s="64"/>
      <c r="C733" s="63" t="s">
        <v>13</v>
      </c>
      <c r="D733" s="63">
        <f ca="1">INDIRECT("'按班级打印'!M"&amp;ROUNDDOWN((ROW()-1)/5,0)+2)</f>
        <v>102</v>
      </c>
      <c r="E733" s="63">
        <f ca="1">INDIRECT("'按班级打印'!o"&amp;ROUNDDOWN((ROW()-1)/5,0)+2)</f>
        <v>82.5</v>
      </c>
      <c r="F733" s="63">
        <f ca="1">INDIRECT("'按班级打印'!q"&amp;ROUNDDOWN((ROW()-1)/5,0)+2)</f>
        <v>93.5</v>
      </c>
      <c r="G733" s="63">
        <f ca="1">IF(INDIRECT("'按班级打印'!s"&amp;ROUNDDOWN((ROW()-1)/5,0)+2)&gt;0,INDIRECT("'按班级打印'!s"&amp;ROUNDDOWN((ROW()-1)/5,0)+2),"")</f>
        <v>63</v>
      </c>
      <c r="H733" s="63">
        <f ca="1">IF(INDIRECT("'按班级打印'!x"&amp;ROUNDDOWN((ROW()-1)/5,0)+2)&gt;0,INDIRECT("'按班级打印'!x"&amp;ROUNDDOWN((ROW()-1)/5,0)+2),"")</f>
        <v>89</v>
      </c>
      <c r="I733" s="63">
        <f ca="1">IF(INDIRECT("'按班级打印'!aa"&amp;ROUNDDOWN((ROW()-1)/5,0)+2)&gt;0,INDIRECT("'按班级打印'!aa"&amp;ROUNDDOWN((ROW()-1)/5,0)+2),"")</f>
        <v>90</v>
      </c>
      <c r="J733" s="63" t="str">
        <f ca="1">IF(INDIRECT("'按班级打印'!ad"&amp;ROUNDDOWN((ROW()-1)/5,0)+2)&gt;0,INDIRECT("'按班级打印'!ad"&amp;ROUNDDOWN((ROW()-1)/5,0)+2),"")</f>
        <v/>
      </c>
      <c r="K733" s="63" t="str">
        <f ca="1">IF(INDIRECT("'按班级打印'!u"&amp;ROUNDDOWN((ROW()-1)/5,0)+2)&gt;0,INDIRECT("'按班级打印'!u"&amp;ROUNDDOWN((ROW()-1)/5,0)+2),"")</f>
        <v/>
      </c>
      <c r="L733" s="63" t="str">
        <f ca="1">IF(INDIRECT("'按班级打印'!ag"&amp;ROUNDDOWN((ROW()-1)/5,0)+2)&gt;0,INDIRECT("'按班级打印'!ag"&amp;ROUNDDOWN((ROW()-1)/5,0)+2),"")</f>
        <v/>
      </c>
      <c r="M733" s="63">
        <f ca="1">INDIRECT("'按班级打印'!I"&amp;ROUNDDOWN((ROW()-1)/5,0)+2)</f>
        <v>520</v>
      </c>
    </row>
    <row r="734" customHeight="1" spans="1:13">
      <c r="A734" s="63" t="str">
        <f ca="1">INDIRECT("'按班级打印'!E"&amp;ROUNDDOWN((ROW()-1)/5,0)+2)</f>
        <v>物理类</v>
      </c>
      <c r="B734" s="14"/>
      <c r="C734" s="63" t="s">
        <v>14</v>
      </c>
      <c r="D734" s="65">
        <f>'质量分析(总分) '!$D$55</f>
        <v>105.000612745098</v>
      </c>
      <c r="E734" s="65">
        <f>'质量分析(总分) '!$D$82</f>
        <v>91.5242034313726</v>
      </c>
      <c r="F734" s="65">
        <f>'质量分析(总分) '!$D$109</f>
        <v>108.863970588235</v>
      </c>
      <c r="G734" s="65">
        <f ca="1">IF(_xlfn.NUMBERVALUE(G732)&gt;0,'质量分析(总分) '!$D$133,"")</f>
        <v>62.6521428571429</v>
      </c>
      <c r="H734" s="65">
        <f ca="1">IF(_xlfn.NUMBERVALUE(H732)&gt;0,'质量分析(总分) '!$D$157,"")</f>
        <v>81.8686131386861</v>
      </c>
      <c r="I734" s="65">
        <f ca="1">IF(_xlfn.NUMBERVALUE(I732)&gt;0,'质量分析(总分) '!$D$180,"")</f>
        <v>83.3676470588235</v>
      </c>
      <c r="J734" s="65" t="str">
        <f ca="1">IF(_xlfn.NUMBERVALUE(J732)&gt;0,'质量分析(总分) '!$D$208,"")</f>
        <v/>
      </c>
      <c r="K734" s="65" t="str">
        <f ca="1">IF(_xlfn.NUMBERVALUE(K732)&gt;0,'质量分析(总分) '!$D$194,"")</f>
        <v/>
      </c>
      <c r="L734" s="65" t="str">
        <f ca="1">IF(_xlfn.NUMBERVALUE(L732)&gt;0,'质量分析(总分) '!$D$222,"")</f>
        <v/>
      </c>
      <c r="M734" s="65">
        <f ca="1">IF(_xlfn.NUMBERVALUE(G732)&gt;0,'质量分析(总分) '!$D$23,'质量分析(总分) '!$D$28)</f>
        <v>535.869285714286</v>
      </c>
    </row>
    <row r="736" customHeight="1" spans="1:13">
      <c r="A736" s="58" t="s">
        <v>15</v>
      </c>
      <c r="B736" s="59" t="s">
        <v>1</v>
      </c>
      <c r="C736" s="59" t="s">
        <v>2</v>
      </c>
      <c r="D736" s="60" t="s">
        <v>3</v>
      </c>
      <c r="E736" s="60" t="s">
        <v>4</v>
      </c>
      <c r="F736" s="60" t="s">
        <v>5</v>
      </c>
      <c r="G736" s="60" t="s">
        <v>6</v>
      </c>
      <c r="H736" s="60" t="s">
        <v>7</v>
      </c>
      <c r="I736" s="60" t="s">
        <v>8</v>
      </c>
      <c r="J736" s="60" t="s">
        <v>9</v>
      </c>
      <c r="K736" s="60" t="s">
        <v>10</v>
      </c>
      <c r="L736" s="61" t="s">
        <v>11</v>
      </c>
      <c r="M736" s="61" t="s">
        <v>12</v>
      </c>
    </row>
    <row r="737" customHeight="1" spans="1:13">
      <c r="A737" s="62"/>
      <c r="B737" s="63">
        <f ca="1">INDIRECT("'按班级打印'!G"&amp;ROUNDDOWN((ROW()-1)/5,0)+2)</f>
        <v>4</v>
      </c>
      <c r="C737" s="63" t="str">
        <f ca="1">INDIRECT("'按班级打印'!A"&amp;ROUNDDOWN((ROW()-1)/5,0)+2)</f>
        <v>彭锦轩</v>
      </c>
      <c r="D737" s="63">
        <f ca="1">INDIRECT("'按班级打印'!M"&amp;ROUNDDOWN((ROW()-1)/5,0)+2)</f>
        <v>101</v>
      </c>
      <c r="E737" s="63">
        <f ca="1">INDIRECT("'按班级打印'!o"&amp;ROUNDDOWN((ROW()-1)/5,0)+2)</f>
        <v>99.5</v>
      </c>
      <c r="F737" s="63">
        <f ca="1">INDIRECT("'按班级打印'!q"&amp;ROUNDDOWN((ROW()-1)/5,0)+2)</f>
        <v>99.5</v>
      </c>
      <c r="G737" s="63">
        <f ca="1">IF(INDIRECT("'按班级打印'!s"&amp;ROUNDDOWN((ROW()-1)/5,0)+2)&gt;0,INDIRECT("'按班级打印'!s"&amp;ROUNDDOWN((ROW()-1)/5,0)+2),"")</f>
        <v>71.5</v>
      </c>
      <c r="H737" s="63">
        <f ca="1">IF(INDIRECT("'按班级打印'!w"&amp;ROUNDDOWN((ROW()-1)/5,0)+2)&gt;0,INDIRECT("'按班级打印'!w"&amp;ROUNDDOWN((ROW()-1)/5,0)+2),"")</f>
        <v>73</v>
      </c>
      <c r="I737" s="63">
        <f ca="1">IF(INDIRECT("'按班级打印'!z"&amp;ROUNDDOWN((ROW()-1)/5,0)+2)&gt;0,INDIRECT("'按班级打印'!z"&amp;ROUNDDOWN((ROW()-1)/5,0)+2),"")</f>
        <v>83</v>
      </c>
      <c r="J737" s="63" t="str">
        <f ca="1">IF(INDIRECT("'按班级打印'!ac"&amp;ROUNDDOWN((ROW()-1)/5,0)+2)&gt;0,INDIRECT("'按班级打印'!ac"&amp;ROUNDDOWN((ROW()-1)/5,0)+2),"")</f>
        <v/>
      </c>
      <c r="K737" s="63" t="str">
        <f ca="1">IF(INDIRECT("'按班级打印'!u"&amp;ROUNDDOWN((ROW()-1)/5,0)+2)&gt;0,INDIRECT("'按班级打印'!u"&amp;ROUNDDOWN((ROW()-1)/5,0)+2),"")</f>
        <v/>
      </c>
      <c r="L737" s="63" t="str">
        <f ca="1">IF(INDIRECT("'按班级打印'!af"&amp;ROUNDDOWN((ROW()-1)/5,0)+2)&gt;0,INDIRECT("'按班级打印'!af"&amp;ROUNDDOWN((ROW()-1)/5,0)+2),"")</f>
        <v/>
      </c>
      <c r="M737" s="63">
        <f ca="1">INDIRECT("'按班级打印'!H"&amp;ROUNDDOWN((ROW()-1)/5,0)+2)</f>
        <v>527.5</v>
      </c>
    </row>
    <row r="738" customHeight="1" spans="1:13">
      <c r="A738" s="64"/>
      <c r="B738" s="64"/>
      <c r="C738" s="63" t="s">
        <v>13</v>
      </c>
      <c r="D738" s="63">
        <f ca="1">INDIRECT("'按班级打印'!M"&amp;ROUNDDOWN((ROW()-1)/5,0)+2)</f>
        <v>101</v>
      </c>
      <c r="E738" s="63">
        <f ca="1">INDIRECT("'按班级打印'!o"&amp;ROUNDDOWN((ROW()-1)/5,0)+2)</f>
        <v>99.5</v>
      </c>
      <c r="F738" s="63">
        <f ca="1">INDIRECT("'按班级打印'!q"&amp;ROUNDDOWN((ROW()-1)/5,0)+2)</f>
        <v>99.5</v>
      </c>
      <c r="G738" s="63">
        <f ca="1">IF(INDIRECT("'按班级打印'!s"&amp;ROUNDDOWN((ROW()-1)/5,0)+2)&gt;0,INDIRECT("'按班级打印'!s"&amp;ROUNDDOWN((ROW()-1)/5,0)+2),"")</f>
        <v>71.5</v>
      </c>
      <c r="H738" s="63">
        <f ca="1">IF(INDIRECT("'按班级打印'!x"&amp;ROUNDDOWN((ROW()-1)/5,0)+2)&gt;0,INDIRECT("'按班级打印'!x"&amp;ROUNDDOWN((ROW()-1)/5,0)+2),"")</f>
        <v>90</v>
      </c>
      <c r="I738" s="63">
        <f ca="1">IF(INDIRECT("'按班级打印'!aa"&amp;ROUNDDOWN((ROW()-1)/5,0)+2)&gt;0,INDIRECT("'按班级打印'!aa"&amp;ROUNDDOWN((ROW()-1)/5,0)+2),"")</f>
        <v>91</v>
      </c>
      <c r="J738" s="63" t="str">
        <f ca="1">IF(INDIRECT("'按班级打印'!ad"&amp;ROUNDDOWN((ROW()-1)/5,0)+2)&gt;0,INDIRECT("'按班级打印'!ad"&amp;ROUNDDOWN((ROW()-1)/5,0)+2),"")</f>
        <v/>
      </c>
      <c r="K738" s="63" t="str">
        <f ca="1">IF(INDIRECT("'按班级打印'!u"&amp;ROUNDDOWN((ROW()-1)/5,0)+2)&gt;0,INDIRECT("'按班级打印'!u"&amp;ROUNDDOWN((ROW()-1)/5,0)+2),"")</f>
        <v/>
      </c>
      <c r="L738" s="63" t="str">
        <f ca="1">IF(INDIRECT("'按班级打印'!ag"&amp;ROUNDDOWN((ROW()-1)/5,0)+2)&gt;0,INDIRECT("'按班级打印'!ag"&amp;ROUNDDOWN((ROW()-1)/5,0)+2),"")</f>
        <v/>
      </c>
      <c r="M738" s="63">
        <f ca="1">INDIRECT("'按班级打印'!I"&amp;ROUNDDOWN((ROW()-1)/5,0)+2)</f>
        <v>552.5</v>
      </c>
    </row>
    <row r="739" customHeight="1" spans="1:13">
      <c r="A739" s="63" t="str">
        <f ca="1">INDIRECT("'按班级打印'!E"&amp;ROUNDDOWN((ROW()-1)/5,0)+2)</f>
        <v>物理类</v>
      </c>
      <c r="B739" s="14"/>
      <c r="C739" s="63" t="s">
        <v>14</v>
      </c>
      <c r="D739" s="65">
        <f>'质量分析(总分) '!$D$55</f>
        <v>105.000612745098</v>
      </c>
      <c r="E739" s="65">
        <f>'质量分析(总分) '!$D$82</f>
        <v>91.5242034313726</v>
      </c>
      <c r="F739" s="65">
        <f>'质量分析(总分) '!$D$109</f>
        <v>108.863970588235</v>
      </c>
      <c r="G739" s="65">
        <f ca="1">IF(_xlfn.NUMBERVALUE(G737)&gt;0,'质量分析(总分) '!$D$133,"")</f>
        <v>62.6521428571429</v>
      </c>
      <c r="H739" s="65">
        <f ca="1">IF(_xlfn.NUMBERVALUE(H737)&gt;0,'质量分析(总分) '!$D$157,"")</f>
        <v>81.8686131386861</v>
      </c>
      <c r="I739" s="65">
        <f ca="1">IF(_xlfn.NUMBERVALUE(I737)&gt;0,'质量分析(总分) '!$D$180,"")</f>
        <v>83.3676470588235</v>
      </c>
      <c r="J739" s="65" t="str">
        <f ca="1">IF(_xlfn.NUMBERVALUE(J737)&gt;0,'质量分析(总分) '!$D$208,"")</f>
        <v/>
      </c>
      <c r="K739" s="65" t="str">
        <f ca="1">IF(_xlfn.NUMBERVALUE(K737)&gt;0,'质量分析(总分) '!$D$194,"")</f>
        <v/>
      </c>
      <c r="L739" s="65" t="str">
        <f ca="1">IF(_xlfn.NUMBERVALUE(L737)&gt;0,'质量分析(总分) '!$D$222,"")</f>
        <v/>
      </c>
      <c r="M739" s="65">
        <f ca="1">IF(_xlfn.NUMBERVALUE(G737)&gt;0,'质量分析(总分) '!$D$23,'质量分析(总分) '!$D$28)</f>
        <v>535.869285714286</v>
      </c>
    </row>
    <row r="741" customHeight="1" spans="1:13">
      <c r="A741" s="58" t="s">
        <v>15</v>
      </c>
      <c r="B741" s="59" t="s">
        <v>1</v>
      </c>
      <c r="C741" s="59" t="s">
        <v>2</v>
      </c>
      <c r="D741" s="60" t="s">
        <v>3</v>
      </c>
      <c r="E741" s="60" t="s">
        <v>4</v>
      </c>
      <c r="F741" s="60" t="s">
        <v>5</v>
      </c>
      <c r="G741" s="60" t="s">
        <v>6</v>
      </c>
      <c r="H741" s="60" t="s">
        <v>7</v>
      </c>
      <c r="I741" s="60" t="s">
        <v>8</v>
      </c>
      <c r="J741" s="60" t="s">
        <v>9</v>
      </c>
      <c r="K741" s="60" t="s">
        <v>10</v>
      </c>
      <c r="L741" s="61" t="s">
        <v>11</v>
      </c>
      <c r="M741" s="61" t="s">
        <v>12</v>
      </c>
    </row>
    <row r="742" customHeight="1" spans="1:13">
      <c r="A742" s="62"/>
      <c r="B742" s="63">
        <f ca="1">INDIRECT("'按班级打印'!G"&amp;ROUNDDOWN((ROW()-1)/5,0)+2)</f>
        <v>4</v>
      </c>
      <c r="C742" s="63" t="str">
        <f ca="1">INDIRECT("'按班级打印'!A"&amp;ROUNDDOWN((ROW()-1)/5,0)+2)</f>
        <v>郑强椿</v>
      </c>
      <c r="D742" s="63">
        <f ca="1">INDIRECT("'按班级打印'!M"&amp;ROUNDDOWN((ROW()-1)/5,0)+2)</f>
        <v>100.5</v>
      </c>
      <c r="E742" s="63">
        <f ca="1">INDIRECT("'按班级打印'!o"&amp;ROUNDDOWN((ROW()-1)/5,0)+2)</f>
        <v>98</v>
      </c>
      <c r="F742" s="63">
        <f ca="1">INDIRECT("'按班级打印'!q"&amp;ROUNDDOWN((ROW()-1)/5,0)+2)</f>
        <v>108</v>
      </c>
      <c r="G742" s="63">
        <f ca="1">IF(INDIRECT("'按班级打印'!s"&amp;ROUNDDOWN((ROW()-1)/5,0)+2)&gt;0,INDIRECT("'按班级打印'!s"&amp;ROUNDDOWN((ROW()-1)/5,0)+2),"")</f>
        <v>79.5</v>
      </c>
      <c r="H742" s="63">
        <f ca="1">IF(INDIRECT("'按班级打印'!w"&amp;ROUNDDOWN((ROW()-1)/5,0)+2)&gt;0,INDIRECT("'按班级打印'!w"&amp;ROUNDDOWN((ROW()-1)/5,0)+2),"")</f>
        <v>66.5</v>
      </c>
      <c r="I742" s="63">
        <f ca="1">IF(INDIRECT("'按班级打印'!z"&amp;ROUNDDOWN((ROW()-1)/5,0)+2)&gt;0,INDIRECT("'按班级打印'!z"&amp;ROUNDDOWN((ROW()-1)/5,0)+2),"")</f>
        <v>85</v>
      </c>
      <c r="J742" s="63" t="str">
        <f ca="1">IF(INDIRECT("'按班级打印'!ac"&amp;ROUNDDOWN((ROW()-1)/5,0)+2)&gt;0,INDIRECT("'按班级打印'!ac"&amp;ROUNDDOWN((ROW()-1)/5,0)+2),"")</f>
        <v/>
      </c>
      <c r="K742" s="63" t="str">
        <f ca="1">IF(INDIRECT("'按班级打印'!u"&amp;ROUNDDOWN((ROW()-1)/5,0)+2)&gt;0,INDIRECT("'按班级打印'!u"&amp;ROUNDDOWN((ROW()-1)/5,0)+2),"")</f>
        <v/>
      </c>
      <c r="L742" s="63" t="str">
        <f ca="1">IF(INDIRECT("'按班级打印'!af"&amp;ROUNDDOWN((ROW()-1)/5,0)+2)&gt;0,INDIRECT("'按班级打印'!af"&amp;ROUNDDOWN((ROW()-1)/5,0)+2),"")</f>
        <v/>
      </c>
      <c r="M742" s="63">
        <f ca="1">INDIRECT("'按班级打印'!H"&amp;ROUNDDOWN((ROW()-1)/5,0)+2)</f>
        <v>537.5</v>
      </c>
    </row>
    <row r="743" customHeight="1" spans="1:13">
      <c r="A743" s="64"/>
      <c r="B743" s="64"/>
      <c r="C743" s="63" t="s">
        <v>13</v>
      </c>
      <c r="D743" s="63">
        <f ca="1">INDIRECT("'按班级打印'!M"&amp;ROUNDDOWN((ROW()-1)/5,0)+2)</f>
        <v>100.5</v>
      </c>
      <c r="E743" s="63">
        <f ca="1">INDIRECT("'按班级打印'!o"&amp;ROUNDDOWN((ROW()-1)/5,0)+2)</f>
        <v>98</v>
      </c>
      <c r="F743" s="63">
        <f ca="1">INDIRECT("'按班级打印'!q"&amp;ROUNDDOWN((ROW()-1)/5,0)+2)</f>
        <v>108</v>
      </c>
      <c r="G743" s="63">
        <f ca="1">IF(INDIRECT("'按班级打印'!s"&amp;ROUNDDOWN((ROW()-1)/5,0)+2)&gt;0,INDIRECT("'按班级打印'!s"&amp;ROUNDDOWN((ROW()-1)/5,0)+2),"")</f>
        <v>79.5</v>
      </c>
      <c r="H743" s="63">
        <f ca="1">IF(INDIRECT("'按班级打印'!x"&amp;ROUNDDOWN((ROW()-1)/5,0)+2)&gt;0,INDIRECT("'按班级打印'!x"&amp;ROUNDDOWN((ROW()-1)/5,0)+2),"")</f>
        <v>88</v>
      </c>
      <c r="I743" s="63">
        <f ca="1">IF(INDIRECT("'按班级打印'!aa"&amp;ROUNDDOWN((ROW()-1)/5,0)+2)&gt;0,INDIRECT("'按班级打印'!aa"&amp;ROUNDDOWN((ROW()-1)/5,0)+2),"")</f>
        <v>92</v>
      </c>
      <c r="J743" s="63" t="str">
        <f ca="1">IF(INDIRECT("'按班级打印'!ad"&amp;ROUNDDOWN((ROW()-1)/5,0)+2)&gt;0,INDIRECT("'按班级打印'!ad"&amp;ROUNDDOWN((ROW()-1)/5,0)+2),"")</f>
        <v/>
      </c>
      <c r="K743" s="63" t="str">
        <f ca="1">IF(INDIRECT("'按班级打印'!u"&amp;ROUNDDOWN((ROW()-1)/5,0)+2)&gt;0,INDIRECT("'按班级打印'!u"&amp;ROUNDDOWN((ROW()-1)/5,0)+2),"")</f>
        <v/>
      </c>
      <c r="L743" s="63" t="str">
        <f ca="1">IF(INDIRECT("'按班级打印'!ag"&amp;ROUNDDOWN((ROW()-1)/5,0)+2)&gt;0,INDIRECT("'按班级打印'!ag"&amp;ROUNDDOWN((ROW()-1)/5,0)+2),"")</f>
        <v/>
      </c>
      <c r="M743" s="63">
        <f ca="1">INDIRECT("'按班级打印'!I"&amp;ROUNDDOWN((ROW()-1)/5,0)+2)</f>
        <v>566</v>
      </c>
    </row>
    <row r="744" customHeight="1" spans="1:13">
      <c r="A744" s="63" t="str">
        <f ca="1">INDIRECT("'按班级打印'!E"&amp;ROUNDDOWN((ROW()-1)/5,0)+2)</f>
        <v>物理类</v>
      </c>
      <c r="B744" s="14"/>
      <c r="C744" s="63" t="s">
        <v>14</v>
      </c>
      <c r="D744" s="65">
        <f>'质量分析(总分) '!$D$55</f>
        <v>105.000612745098</v>
      </c>
      <c r="E744" s="65">
        <f>'质量分析(总分) '!$D$82</f>
        <v>91.5242034313726</v>
      </c>
      <c r="F744" s="65">
        <f>'质量分析(总分) '!$D$109</f>
        <v>108.863970588235</v>
      </c>
      <c r="G744" s="65">
        <f ca="1">IF(_xlfn.NUMBERVALUE(G742)&gt;0,'质量分析(总分) '!$D$133,"")</f>
        <v>62.6521428571429</v>
      </c>
      <c r="H744" s="65">
        <f ca="1">IF(_xlfn.NUMBERVALUE(H742)&gt;0,'质量分析(总分) '!$D$157,"")</f>
        <v>81.8686131386861</v>
      </c>
      <c r="I744" s="65">
        <f ca="1">IF(_xlfn.NUMBERVALUE(I742)&gt;0,'质量分析(总分) '!$D$180,"")</f>
        <v>83.3676470588235</v>
      </c>
      <c r="J744" s="65" t="str">
        <f ca="1">IF(_xlfn.NUMBERVALUE(J742)&gt;0,'质量分析(总分) '!$D$208,"")</f>
        <v/>
      </c>
      <c r="K744" s="65" t="str">
        <f ca="1">IF(_xlfn.NUMBERVALUE(K742)&gt;0,'质量分析(总分) '!$D$194,"")</f>
        <v/>
      </c>
      <c r="L744" s="65" t="str">
        <f ca="1">IF(_xlfn.NUMBERVALUE(L742)&gt;0,'质量分析(总分) '!$D$222,"")</f>
        <v/>
      </c>
      <c r="M744" s="65">
        <f ca="1">IF(_xlfn.NUMBERVALUE(G742)&gt;0,'质量分析(总分) '!$D$23,'质量分析(总分) '!$D$28)</f>
        <v>535.869285714286</v>
      </c>
    </row>
    <row r="746" customHeight="1" spans="1:13">
      <c r="A746" s="58" t="s">
        <v>15</v>
      </c>
      <c r="B746" s="59" t="s">
        <v>1</v>
      </c>
      <c r="C746" s="59" t="s">
        <v>2</v>
      </c>
      <c r="D746" s="60" t="s">
        <v>3</v>
      </c>
      <c r="E746" s="60" t="s">
        <v>4</v>
      </c>
      <c r="F746" s="60" t="s">
        <v>5</v>
      </c>
      <c r="G746" s="60" t="s">
        <v>6</v>
      </c>
      <c r="H746" s="60" t="s">
        <v>7</v>
      </c>
      <c r="I746" s="60" t="s">
        <v>8</v>
      </c>
      <c r="J746" s="60" t="s">
        <v>9</v>
      </c>
      <c r="K746" s="60" t="s">
        <v>10</v>
      </c>
      <c r="L746" s="61" t="s">
        <v>11</v>
      </c>
      <c r="M746" s="61" t="s">
        <v>12</v>
      </c>
    </row>
    <row r="747" customHeight="1" spans="1:13">
      <c r="A747" s="62"/>
      <c r="B747" s="63">
        <f ca="1">INDIRECT("'按班级打印'!G"&amp;ROUNDDOWN((ROW()-1)/5,0)+2)</f>
        <v>4</v>
      </c>
      <c r="C747" s="63" t="str">
        <f ca="1">INDIRECT("'按班级打印'!A"&amp;ROUNDDOWN((ROW()-1)/5,0)+2)</f>
        <v>陈墨轩</v>
      </c>
      <c r="D747" s="63">
        <f ca="1">INDIRECT("'按班级打印'!M"&amp;ROUNDDOWN((ROW()-1)/5,0)+2)</f>
        <v>98.5</v>
      </c>
      <c r="E747" s="63">
        <f ca="1">INDIRECT("'按班级打印'!o"&amp;ROUNDDOWN((ROW()-1)/5,0)+2)</f>
        <v>104</v>
      </c>
      <c r="F747" s="63">
        <f ca="1">INDIRECT("'按班级打印'!q"&amp;ROUNDDOWN((ROW()-1)/5,0)+2)</f>
        <v>110</v>
      </c>
      <c r="G747" s="63">
        <f ca="1">IF(INDIRECT("'按班级打印'!s"&amp;ROUNDDOWN((ROW()-1)/5,0)+2)&gt;0,INDIRECT("'按班级打印'!s"&amp;ROUNDDOWN((ROW()-1)/5,0)+2),"")</f>
        <v>72.5</v>
      </c>
      <c r="H747" s="63">
        <f ca="1">IF(INDIRECT("'按班级打印'!w"&amp;ROUNDDOWN((ROW()-1)/5,0)+2)&gt;0,INDIRECT("'按班级打印'!w"&amp;ROUNDDOWN((ROW()-1)/5,0)+2),"")</f>
        <v>75</v>
      </c>
      <c r="I747" s="63">
        <f ca="1">IF(INDIRECT("'按班级打印'!z"&amp;ROUNDDOWN((ROW()-1)/5,0)+2)&gt;0,INDIRECT("'按班级打印'!z"&amp;ROUNDDOWN((ROW()-1)/5,0)+2),"")</f>
        <v>82</v>
      </c>
      <c r="J747" s="63" t="str">
        <f ca="1">IF(INDIRECT("'按班级打印'!ac"&amp;ROUNDDOWN((ROW()-1)/5,0)+2)&gt;0,INDIRECT("'按班级打印'!ac"&amp;ROUNDDOWN((ROW()-1)/5,0)+2),"")</f>
        <v/>
      </c>
      <c r="K747" s="63" t="str">
        <f ca="1">IF(INDIRECT("'按班级打印'!u"&amp;ROUNDDOWN((ROW()-1)/5,0)+2)&gt;0,INDIRECT("'按班级打印'!u"&amp;ROUNDDOWN((ROW()-1)/5,0)+2),"")</f>
        <v/>
      </c>
      <c r="L747" s="63" t="str">
        <f ca="1">IF(INDIRECT("'按班级打印'!af"&amp;ROUNDDOWN((ROW()-1)/5,0)+2)&gt;0,INDIRECT("'按班级打印'!af"&amp;ROUNDDOWN((ROW()-1)/5,0)+2),"")</f>
        <v/>
      </c>
      <c r="M747" s="63">
        <f ca="1">INDIRECT("'按班级打印'!H"&amp;ROUNDDOWN((ROW()-1)/5,0)+2)</f>
        <v>542</v>
      </c>
    </row>
    <row r="748" customHeight="1" spans="1:13">
      <c r="A748" s="64"/>
      <c r="B748" s="64"/>
      <c r="C748" s="63" t="s">
        <v>13</v>
      </c>
      <c r="D748" s="63">
        <f ca="1">INDIRECT("'按班级打印'!M"&amp;ROUNDDOWN((ROW()-1)/5,0)+2)</f>
        <v>98.5</v>
      </c>
      <c r="E748" s="63">
        <f ca="1">INDIRECT("'按班级打印'!o"&amp;ROUNDDOWN((ROW()-1)/5,0)+2)</f>
        <v>104</v>
      </c>
      <c r="F748" s="63">
        <f ca="1">INDIRECT("'按班级打印'!q"&amp;ROUNDDOWN((ROW()-1)/5,0)+2)</f>
        <v>110</v>
      </c>
      <c r="G748" s="63">
        <f ca="1">IF(INDIRECT("'按班级打印'!s"&amp;ROUNDDOWN((ROW()-1)/5,0)+2)&gt;0,INDIRECT("'按班级打印'!s"&amp;ROUNDDOWN((ROW()-1)/5,0)+2),"")</f>
        <v>72.5</v>
      </c>
      <c r="H748" s="63">
        <f ca="1">IF(INDIRECT("'按班级打印'!x"&amp;ROUNDDOWN((ROW()-1)/5,0)+2)&gt;0,INDIRECT("'按班级打印'!x"&amp;ROUNDDOWN((ROW()-1)/5,0)+2),"")</f>
        <v>91</v>
      </c>
      <c r="I748" s="63">
        <f ca="1">IF(INDIRECT("'按班级打印'!aa"&amp;ROUNDDOWN((ROW()-1)/5,0)+2)&gt;0,INDIRECT("'按班级打印'!aa"&amp;ROUNDDOWN((ROW()-1)/5,0)+2),"")</f>
        <v>90</v>
      </c>
      <c r="J748" s="63" t="str">
        <f ca="1">IF(INDIRECT("'按班级打印'!ad"&amp;ROUNDDOWN((ROW()-1)/5,0)+2)&gt;0,INDIRECT("'按班级打印'!ad"&amp;ROUNDDOWN((ROW()-1)/5,0)+2),"")</f>
        <v/>
      </c>
      <c r="K748" s="63" t="str">
        <f ca="1">IF(INDIRECT("'按班级打印'!u"&amp;ROUNDDOWN((ROW()-1)/5,0)+2)&gt;0,INDIRECT("'按班级打印'!u"&amp;ROUNDDOWN((ROW()-1)/5,0)+2),"")</f>
        <v/>
      </c>
      <c r="L748" s="63" t="str">
        <f ca="1">IF(INDIRECT("'按班级打印'!ag"&amp;ROUNDDOWN((ROW()-1)/5,0)+2)&gt;0,INDIRECT("'按班级打印'!ag"&amp;ROUNDDOWN((ROW()-1)/5,0)+2),"")</f>
        <v/>
      </c>
      <c r="M748" s="63">
        <f ca="1">INDIRECT("'按班级打印'!I"&amp;ROUNDDOWN((ROW()-1)/5,0)+2)</f>
        <v>566</v>
      </c>
    </row>
    <row r="749" customHeight="1" spans="1:13">
      <c r="A749" s="63" t="str">
        <f ca="1">INDIRECT("'按班级打印'!E"&amp;ROUNDDOWN((ROW()-1)/5,0)+2)</f>
        <v>物理类</v>
      </c>
      <c r="B749" s="14"/>
      <c r="C749" s="63" t="s">
        <v>14</v>
      </c>
      <c r="D749" s="65">
        <f>'质量分析(总分) '!$D$55</f>
        <v>105.000612745098</v>
      </c>
      <c r="E749" s="65">
        <f>'质量分析(总分) '!$D$82</f>
        <v>91.5242034313726</v>
      </c>
      <c r="F749" s="65">
        <f>'质量分析(总分) '!$D$109</f>
        <v>108.863970588235</v>
      </c>
      <c r="G749" s="65">
        <f ca="1">IF(_xlfn.NUMBERVALUE(G747)&gt;0,'质量分析(总分) '!$D$133,"")</f>
        <v>62.6521428571429</v>
      </c>
      <c r="H749" s="65">
        <f ca="1">IF(_xlfn.NUMBERVALUE(H747)&gt;0,'质量分析(总分) '!$D$157,"")</f>
        <v>81.8686131386861</v>
      </c>
      <c r="I749" s="65">
        <f ca="1">IF(_xlfn.NUMBERVALUE(I747)&gt;0,'质量分析(总分) '!$D$180,"")</f>
        <v>83.3676470588235</v>
      </c>
      <c r="J749" s="65" t="str">
        <f ca="1">IF(_xlfn.NUMBERVALUE(J747)&gt;0,'质量分析(总分) '!$D$208,"")</f>
        <v/>
      </c>
      <c r="K749" s="65" t="str">
        <f ca="1">IF(_xlfn.NUMBERVALUE(K747)&gt;0,'质量分析(总分) '!$D$194,"")</f>
        <v/>
      </c>
      <c r="L749" s="65" t="str">
        <f ca="1">IF(_xlfn.NUMBERVALUE(L747)&gt;0,'质量分析(总分) '!$D$222,"")</f>
        <v/>
      </c>
      <c r="M749" s="65">
        <f ca="1">IF(_xlfn.NUMBERVALUE(G747)&gt;0,'质量分析(总分) '!$D$23,'质量分析(总分) '!$D$28)</f>
        <v>535.869285714286</v>
      </c>
    </row>
    <row r="751" customHeight="1" spans="1:13">
      <c r="A751" s="58" t="s">
        <v>15</v>
      </c>
      <c r="B751" s="59" t="s">
        <v>1</v>
      </c>
      <c r="C751" s="59" t="s">
        <v>2</v>
      </c>
      <c r="D751" s="60" t="s">
        <v>3</v>
      </c>
      <c r="E751" s="60" t="s">
        <v>4</v>
      </c>
      <c r="F751" s="60" t="s">
        <v>5</v>
      </c>
      <c r="G751" s="60" t="s">
        <v>6</v>
      </c>
      <c r="H751" s="60" t="s">
        <v>7</v>
      </c>
      <c r="I751" s="60" t="s">
        <v>8</v>
      </c>
      <c r="J751" s="60" t="s">
        <v>9</v>
      </c>
      <c r="K751" s="60" t="s">
        <v>10</v>
      </c>
      <c r="L751" s="61" t="s">
        <v>11</v>
      </c>
      <c r="M751" s="61" t="s">
        <v>12</v>
      </c>
    </row>
    <row r="752" customHeight="1" spans="1:13">
      <c r="A752" s="62"/>
      <c r="B752" s="63">
        <f ca="1">INDIRECT("'按班级打印'!G"&amp;ROUNDDOWN((ROW()-1)/5,0)+2)</f>
        <v>4</v>
      </c>
      <c r="C752" s="63" t="str">
        <f ca="1">INDIRECT("'按班级打印'!A"&amp;ROUNDDOWN((ROW()-1)/5,0)+2)</f>
        <v>毛欣怡</v>
      </c>
      <c r="D752" s="63">
        <f ca="1">INDIRECT("'按班级打印'!M"&amp;ROUNDDOWN((ROW()-1)/5,0)+2)</f>
        <v>109</v>
      </c>
      <c r="E752" s="63">
        <f ca="1">INDIRECT("'按班级打印'!o"&amp;ROUNDDOWN((ROW()-1)/5,0)+2)</f>
        <v>103</v>
      </c>
      <c r="F752" s="63">
        <f ca="1">INDIRECT("'按班级打印'!q"&amp;ROUNDDOWN((ROW()-1)/5,0)+2)</f>
        <v>113</v>
      </c>
      <c r="G752" s="63">
        <f ca="1">IF(INDIRECT("'按班级打印'!s"&amp;ROUNDDOWN((ROW()-1)/5,0)+2)&gt;0,INDIRECT("'按班级打印'!s"&amp;ROUNDDOWN((ROW()-1)/5,0)+2),"")</f>
        <v>60</v>
      </c>
      <c r="H752" s="63">
        <f ca="1">IF(INDIRECT("'按班级打印'!w"&amp;ROUNDDOWN((ROW()-1)/5,0)+2)&gt;0,INDIRECT("'按班级打印'!w"&amp;ROUNDDOWN((ROW()-1)/5,0)+2),"")</f>
        <v>49</v>
      </c>
      <c r="I752" s="63">
        <f ca="1">IF(INDIRECT("'按班级打印'!z"&amp;ROUNDDOWN((ROW()-1)/5,0)+2)&gt;0,INDIRECT("'按班级打印'!z"&amp;ROUNDDOWN((ROW()-1)/5,0)+2),"")</f>
        <v>73</v>
      </c>
      <c r="J752" s="63" t="str">
        <f ca="1">IF(INDIRECT("'按班级打印'!ac"&amp;ROUNDDOWN((ROW()-1)/5,0)+2)&gt;0,INDIRECT("'按班级打印'!ac"&amp;ROUNDDOWN((ROW()-1)/5,0)+2),"")</f>
        <v/>
      </c>
      <c r="K752" s="63" t="str">
        <f ca="1">IF(INDIRECT("'按班级打印'!u"&amp;ROUNDDOWN((ROW()-1)/5,0)+2)&gt;0,INDIRECT("'按班级打印'!u"&amp;ROUNDDOWN((ROW()-1)/5,0)+2),"")</f>
        <v/>
      </c>
      <c r="L752" s="63" t="str">
        <f ca="1">IF(INDIRECT("'按班级打印'!af"&amp;ROUNDDOWN((ROW()-1)/5,0)+2)&gt;0,INDIRECT("'按班级打印'!af"&amp;ROUNDDOWN((ROW()-1)/5,0)+2),"")</f>
        <v/>
      </c>
      <c r="M752" s="63">
        <f ca="1">INDIRECT("'按班级打印'!H"&amp;ROUNDDOWN((ROW()-1)/5,0)+2)</f>
        <v>507</v>
      </c>
    </row>
    <row r="753" customHeight="1" spans="1:13">
      <c r="A753" s="64"/>
      <c r="B753" s="64"/>
      <c r="C753" s="63" t="s">
        <v>13</v>
      </c>
      <c r="D753" s="63">
        <f ca="1">INDIRECT("'按班级打印'!M"&amp;ROUNDDOWN((ROW()-1)/5,0)+2)</f>
        <v>109</v>
      </c>
      <c r="E753" s="63">
        <f ca="1">INDIRECT("'按班级打印'!o"&amp;ROUNDDOWN((ROW()-1)/5,0)+2)</f>
        <v>103</v>
      </c>
      <c r="F753" s="63">
        <f ca="1">INDIRECT("'按班级打印'!q"&amp;ROUNDDOWN((ROW()-1)/5,0)+2)</f>
        <v>113</v>
      </c>
      <c r="G753" s="63">
        <f ca="1">IF(INDIRECT("'按班级打印'!s"&amp;ROUNDDOWN((ROW()-1)/5,0)+2)&gt;0,INDIRECT("'按班级打印'!s"&amp;ROUNDDOWN((ROW()-1)/5,0)+2),"")</f>
        <v>60</v>
      </c>
      <c r="H753" s="63">
        <f ca="1">IF(INDIRECT("'按班级打印'!x"&amp;ROUNDDOWN((ROW()-1)/5,0)+2)&gt;0,INDIRECT("'按班级打印'!x"&amp;ROUNDDOWN((ROW()-1)/5,0)+2),"")</f>
        <v>75</v>
      </c>
      <c r="I753" s="63">
        <f ca="1">IF(INDIRECT("'按班级打印'!aa"&amp;ROUNDDOWN((ROW()-1)/5,0)+2)&gt;0,INDIRECT("'按班级打印'!aa"&amp;ROUNDDOWN((ROW()-1)/5,0)+2),"")</f>
        <v>82</v>
      </c>
      <c r="J753" s="63" t="str">
        <f ca="1">IF(INDIRECT("'按班级打印'!ad"&amp;ROUNDDOWN((ROW()-1)/5,0)+2)&gt;0,INDIRECT("'按班级打印'!ad"&amp;ROUNDDOWN((ROW()-1)/5,0)+2),"")</f>
        <v/>
      </c>
      <c r="K753" s="63" t="str">
        <f ca="1">IF(INDIRECT("'按班级打印'!u"&amp;ROUNDDOWN((ROW()-1)/5,0)+2)&gt;0,INDIRECT("'按班级打印'!u"&amp;ROUNDDOWN((ROW()-1)/5,0)+2),"")</f>
        <v/>
      </c>
      <c r="L753" s="63" t="str">
        <f ca="1">IF(INDIRECT("'按班级打印'!ag"&amp;ROUNDDOWN((ROW()-1)/5,0)+2)&gt;0,INDIRECT("'按班级打印'!ag"&amp;ROUNDDOWN((ROW()-1)/5,0)+2),"")</f>
        <v/>
      </c>
      <c r="M753" s="63">
        <f ca="1">INDIRECT("'按班级打印'!I"&amp;ROUNDDOWN((ROW()-1)/5,0)+2)</f>
        <v>542</v>
      </c>
    </row>
    <row r="754" customHeight="1" spans="1:13">
      <c r="A754" s="63" t="str">
        <f ca="1">INDIRECT("'按班级打印'!E"&amp;ROUNDDOWN((ROW()-1)/5,0)+2)</f>
        <v>物理类</v>
      </c>
      <c r="B754" s="14"/>
      <c r="C754" s="63" t="s">
        <v>14</v>
      </c>
      <c r="D754" s="65">
        <f>'质量分析(总分) '!$D$55</f>
        <v>105.000612745098</v>
      </c>
      <c r="E754" s="65">
        <f>'质量分析(总分) '!$D$82</f>
        <v>91.5242034313726</v>
      </c>
      <c r="F754" s="65">
        <f>'质量分析(总分) '!$D$109</f>
        <v>108.863970588235</v>
      </c>
      <c r="G754" s="65">
        <f ca="1">IF(_xlfn.NUMBERVALUE(G752)&gt;0,'质量分析(总分) '!$D$133,"")</f>
        <v>62.6521428571429</v>
      </c>
      <c r="H754" s="65">
        <f ca="1">IF(_xlfn.NUMBERVALUE(H752)&gt;0,'质量分析(总分) '!$D$157,"")</f>
        <v>81.8686131386861</v>
      </c>
      <c r="I754" s="65">
        <f ca="1">IF(_xlfn.NUMBERVALUE(I752)&gt;0,'质量分析(总分) '!$D$180,"")</f>
        <v>83.3676470588235</v>
      </c>
      <c r="J754" s="65" t="str">
        <f ca="1">IF(_xlfn.NUMBERVALUE(J752)&gt;0,'质量分析(总分) '!$D$208,"")</f>
        <v/>
      </c>
      <c r="K754" s="65" t="str">
        <f ca="1">IF(_xlfn.NUMBERVALUE(K752)&gt;0,'质量分析(总分) '!$D$194,"")</f>
        <v/>
      </c>
      <c r="L754" s="65" t="str">
        <f ca="1">IF(_xlfn.NUMBERVALUE(L752)&gt;0,'质量分析(总分) '!$D$222,"")</f>
        <v/>
      </c>
      <c r="M754" s="65">
        <f ca="1">IF(_xlfn.NUMBERVALUE(G752)&gt;0,'质量分析(总分) '!$D$23,'质量分析(总分) '!$D$28)</f>
        <v>535.869285714286</v>
      </c>
    </row>
    <row r="756" customHeight="1" spans="1:13">
      <c r="A756" s="58" t="s">
        <v>15</v>
      </c>
      <c r="B756" s="59" t="s">
        <v>1</v>
      </c>
      <c r="C756" s="59" t="s">
        <v>2</v>
      </c>
      <c r="D756" s="60" t="s">
        <v>3</v>
      </c>
      <c r="E756" s="60" t="s">
        <v>4</v>
      </c>
      <c r="F756" s="60" t="s">
        <v>5</v>
      </c>
      <c r="G756" s="60" t="s">
        <v>6</v>
      </c>
      <c r="H756" s="60" t="s">
        <v>7</v>
      </c>
      <c r="I756" s="60" t="s">
        <v>8</v>
      </c>
      <c r="J756" s="60" t="s">
        <v>9</v>
      </c>
      <c r="K756" s="60" t="s">
        <v>10</v>
      </c>
      <c r="L756" s="61" t="s">
        <v>11</v>
      </c>
      <c r="M756" s="61" t="s">
        <v>12</v>
      </c>
    </row>
    <row r="757" customHeight="1" spans="1:13">
      <c r="A757" s="62"/>
      <c r="B757" s="63">
        <f ca="1">INDIRECT("'按班级打印'!G"&amp;ROUNDDOWN((ROW()-1)/5,0)+2)</f>
        <v>4</v>
      </c>
      <c r="C757" s="63" t="str">
        <f ca="1">INDIRECT("'按班级打印'!A"&amp;ROUNDDOWN((ROW()-1)/5,0)+2)</f>
        <v>陈事业</v>
      </c>
      <c r="D757" s="63">
        <f ca="1">INDIRECT("'按班级打印'!M"&amp;ROUNDDOWN((ROW()-1)/5,0)+2)</f>
        <v>101.5</v>
      </c>
      <c r="E757" s="63">
        <f ca="1">INDIRECT("'按班级打印'!o"&amp;ROUNDDOWN((ROW()-1)/5,0)+2)</f>
        <v>108</v>
      </c>
      <c r="F757" s="63">
        <f ca="1">INDIRECT("'按班级打印'!q"&amp;ROUNDDOWN((ROW()-1)/5,0)+2)</f>
        <v>94</v>
      </c>
      <c r="G757" s="63">
        <f ca="1">IF(INDIRECT("'按班级打印'!s"&amp;ROUNDDOWN((ROW()-1)/5,0)+2)&gt;0,INDIRECT("'按班级打印'!s"&amp;ROUNDDOWN((ROW()-1)/5,0)+2),"")</f>
        <v>62.5</v>
      </c>
      <c r="H757" s="63">
        <f ca="1">IF(INDIRECT("'按班级打印'!w"&amp;ROUNDDOWN((ROW()-1)/5,0)+2)&gt;0,INDIRECT("'按班级打印'!w"&amp;ROUNDDOWN((ROW()-1)/5,0)+2),"")</f>
        <v>47.5</v>
      </c>
      <c r="I757" s="63">
        <f ca="1">IF(INDIRECT("'按班级打印'!z"&amp;ROUNDDOWN((ROW()-1)/5,0)+2)&gt;0,INDIRECT("'按班级打印'!z"&amp;ROUNDDOWN((ROW()-1)/5,0)+2),"")</f>
        <v>68</v>
      </c>
      <c r="J757" s="63" t="str">
        <f ca="1">IF(INDIRECT("'按班级打印'!ac"&amp;ROUNDDOWN((ROW()-1)/5,0)+2)&gt;0,INDIRECT("'按班级打印'!ac"&amp;ROUNDDOWN((ROW()-1)/5,0)+2),"")</f>
        <v/>
      </c>
      <c r="K757" s="63" t="str">
        <f ca="1">IF(INDIRECT("'按班级打印'!u"&amp;ROUNDDOWN((ROW()-1)/5,0)+2)&gt;0,INDIRECT("'按班级打印'!u"&amp;ROUNDDOWN((ROW()-1)/5,0)+2),"")</f>
        <v/>
      </c>
      <c r="L757" s="63" t="str">
        <f ca="1">IF(INDIRECT("'按班级打印'!af"&amp;ROUNDDOWN((ROW()-1)/5,0)+2)&gt;0,INDIRECT("'按班级打印'!af"&amp;ROUNDDOWN((ROW()-1)/5,0)+2),"")</f>
        <v/>
      </c>
      <c r="M757" s="63">
        <f ca="1">INDIRECT("'按班级打印'!H"&amp;ROUNDDOWN((ROW()-1)/5,0)+2)</f>
        <v>481.5</v>
      </c>
    </row>
    <row r="758" customHeight="1" spans="1:13">
      <c r="A758" s="64"/>
      <c r="B758" s="64"/>
      <c r="C758" s="63" t="s">
        <v>13</v>
      </c>
      <c r="D758" s="63">
        <f ca="1">INDIRECT("'按班级打印'!M"&amp;ROUNDDOWN((ROW()-1)/5,0)+2)</f>
        <v>101.5</v>
      </c>
      <c r="E758" s="63">
        <f ca="1">INDIRECT("'按班级打印'!o"&amp;ROUNDDOWN((ROW()-1)/5,0)+2)</f>
        <v>108</v>
      </c>
      <c r="F758" s="63">
        <f ca="1">INDIRECT("'按班级打印'!q"&amp;ROUNDDOWN((ROW()-1)/5,0)+2)</f>
        <v>94</v>
      </c>
      <c r="G758" s="63">
        <f ca="1">IF(INDIRECT("'按班级打印'!s"&amp;ROUNDDOWN((ROW()-1)/5,0)+2)&gt;0,INDIRECT("'按班级打印'!s"&amp;ROUNDDOWN((ROW()-1)/5,0)+2),"")</f>
        <v>62.5</v>
      </c>
      <c r="H758" s="63">
        <f ca="1">IF(INDIRECT("'按班级打印'!x"&amp;ROUNDDOWN((ROW()-1)/5,0)+2)&gt;0,INDIRECT("'按班级打印'!x"&amp;ROUNDDOWN((ROW()-1)/5,0)+2),"")</f>
        <v>74</v>
      </c>
      <c r="I758" s="63">
        <f ca="1">IF(INDIRECT("'按班级打印'!aa"&amp;ROUNDDOWN((ROW()-1)/5,0)+2)&gt;0,INDIRECT("'按班级打印'!aa"&amp;ROUNDDOWN((ROW()-1)/5,0)+2),"")</f>
        <v>77</v>
      </c>
      <c r="J758" s="63" t="str">
        <f ca="1">IF(INDIRECT("'按班级打印'!ad"&amp;ROUNDDOWN((ROW()-1)/5,0)+2)&gt;0,INDIRECT("'按班级打印'!ad"&amp;ROUNDDOWN((ROW()-1)/5,0)+2),"")</f>
        <v/>
      </c>
      <c r="K758" s="63" t="str">
        <f ca="1">IF(INDIRECT("'按班级打印'!u"&amp;ROUNDDOWN((ROW()-1)/5,0)+2)&gt;0,INDIRECT("'按班级打印'!u"&amp;ROUNDDOWN((ROW()-1)/5,0)+2),"")</f>
        <v/>
      </c>
      <c r="L758" s="63" t="str">
        <f ca="1">IF(INDIRECT("'按班级打印'!ag"&amp;ROUNDDOWN((ROW()-1)/5,0)+2)&gt;0,INDIRECT("'按班级打印'!ag"&amp;ROUNDDOWN((ROW()-1)/5,0)+2),"")</f>
        <v/>
      </c>
      <c r="M758" s="63">
        <f ca="1">INDIRECT("'按班级打印'!I"&amp;ROUNDDOWN((ROW()-1)/5,0)+2)</f>
        <v>517</v>
      </c>
    </row>
    <row r="759" customHeight="1" spans="1:13">
      <c r="A759" s="63" t="str">
        <f ca="1">INDIRECT("'按班级打印'!E"&amp;ROUNDDOWN((ROW()-1)/5,0)+2)</f>
        <v>物理类</v>
      </c>
      <c r="B759" s="14"/>
      <c r="C759" s="63" t="s">
        <v>14</v>
      </c>
      <c r="D759" s="65">
        <f>'质量分析(总分) '!$D$55</f>
        <v>105.000612745098</v>
      </c>
      <c r="E759" s="65">
        <f>'质量分析(总分) '!$D$82</f>
        <v>91.5242034313726</v>
      </c>
      <c r="F759" s="65">
        <f>'质量分析(总分) '!$D$109</f>
        <v>108.863970588235</v>
      </c>
      <c r="G759" s="65">
        <f ca="1">IF(_xlfn.NUMBERVALUE(G757)&gt;0,'质量分析(总分) '!$D$133,"")</f>
        <v>62.6521428571429</v>
      </c>
      <c r="H759" s="65">
        <f ca="1">IF(_xlfn.NUMBERVALUE(H757)&gt;0,'质量分析(总分) '!$D$157,"")</f>
        <v>81.8686131386861</v>
      </c>
      <c r="I759" s="65">
        <f ca="1">IF(_xlfn.NUMBERVALUE(I757)&gt;0,'质量分析(总分) '!$D$180,"")</f>
        <v>83.3676470588235</v>
      </c>
      <c r="J759" s="65" t="str">
        <f ca="1">IF(_xlfn.NUMBERVALUE(J757)&gt;0,'质量分析(总分) '!$D$208,"")</f>
        <v/>
      </c>
      <c r="K759" s="65" t="str">
        <f ca="1">IF(_xlfn.NUMBERVALUE(K757)&gt;0,'质量分析(总分) '!$D$194,"")</f>
        <v/>
      </c>
      <c r="L759" s="65" t="str">
        <f ca="1">IF(_xlfn.NUMBERVALUE(L757)&gt;0,'质量分析(总分) '!$D$222,"")</f>
        <v/>
      </c>
      <c r="M759" s="65">
        <f ca="1">IF(_xlfn.NUMBERVALUE(G757)&gt;0,'质量分析(总分) '!$D$23,'质量分析(总分) '!$D$28)</f>
        <v>535.869285714286</v>
      </c>
    </row>
    <row r="761" customHeight="1" spans="1:13">
      <c r="A761" s="58" t="s">
        <v>15</v>
      </c>
      <c r="B761" s="59" t="s">
        <v>1</v>
      </c>
      <c r="C761" s="59" t="s">
        <v>2</v>
      </c>
      <c r="D761" s="60" t="s">
        <v>3</v>
      </c>
      <c r="E761" s="60" t="s">
        <v>4</v>
      </c>
      <c r="F761" s="60" t="s">
        <v>5</v>
      </c>
      <c r="G761" s="60" t="s">
        <v>6</v>
      </c>
      <c r="H761" s="60" t="s">
        <v>7</v>
      </c>
      <c r="I761" s="60" t="s">
        <v>8</v>
      </c>
      <c r="J761" s="60" t="s">
        <v>9</v>
      </c>
      <c r="K761" s="60" t="s">
        <v>10</v>
      </c>
      <c r="L761" s="61" t="s">
        <v>11</v>
      </c>
      <c r="M761" s="61" t="s">
        <v>12</v>
      </c>
    </row>
    <row r="762" customHeight="1" spans="1:13">
      <c r="A762" s="62"/>
      <c r="B762" s="63">
        <f ca="1">INDIRECT("'按班级打印'!G"&amp;ROUNDDOWN((ROW()-1)/5,0)+2)</f>
        <v>4</v>
      </c>
      <c r="C762" s="63" t="str">
        <f ca="1">INDIRECT("'按班级打印'!A"&amp;ROUNDDOWN((ROW()-1)/5,0)+2)</f>
        <v>陈浩海</v>
      </c>
      <c r="D762" s="63">
        <f ca="1">INDIRECT("'按班级打印'!M"&amp;ROUNDDOWN((ROW()-1)/5,0)+2)</f>
        <v>98</v>
      </c>
      <c r="E762" s="63">
        <f ca="1">INDIRECT("'按班级打印'!o"&amp;ROUNDDOWN((ROW()-1)/5,0)+2)</f>
        <v>102.5</v>
      </c>
      <c r="F762" s="63">
        <f ca="1">INDIRECT("'按班级打印'!q"&amp;ROUNDDOWN((ROW()-1)/5,0)+2)</f>
        <v>116</v>
      </c>
      <c r="G762" s="63">
        <f ca="1">IF(INDIRECT("'按班级打印'!s"&amp;ROUNDDOWN((ROW()-1)/5,0)+2)&gt;0,INDIRECT("'按班级打印'!s"&amp;ROUNDDOWN((ROW()-1)/5,0)+2),"")</f>
        <v>68</v>
      </c>
      <c r="H762" s="63">
        <f ca="1">IF(INDIRECT("'按班级打印'!w"&amp;ROUNDDOWN((ROW()-1)/5,0)+2)&gt;0,INDIRECT("'按班级打印'!w"&amp;ROUNDDOWN((ROW()-1)/5,0)+2),"")</f>
        <v>72</v>
      </c>
      <c r="I762" s="63">
        <f ca="1">IF(INDIRECT("'按班级打印'!z"&amp;ROUNDDOWN((ROW()-1)/5,0)+2)&gt;0,INDIRECT("'按班级打印'!z"&amp;ROUNDDOWN((ROW()-1)/5,0)+2),"")</f>
        <v>84</v>
      </c>
      <c r="J762" s="63" t="str">
        <f ca="1">IF(INDIRECT("'按班级打印'!ac"&amp;ROUNDDOWN((ROW()-1)/5,0)+2)&gt;0,INDIRECT("'按班级打印'!ac"&amp;ROUNDDOWN((ROW()-1)/5,0)+2),"")</f>
        <v/>
      </c>
      <c r="K762" s="63" t="str">
        <f ca="1">IF(INDIRECT("'按班级打印'!u"&amp;ROUNDDOWN((ROW()-1)/5,0)+2)&gt;0,INDIRECT("'按班级打印'!u"&amp;ROUNDDOWN((ROW()-1)/5,0)+2),"")</f>
        <v/>
      </c>
      <c r="L762" s="63" t="str">
        <f ca="1">IF(INDIRECT("'按班级打印'!af"&amp;ROUNDDOWN((ROW()-1)/5,0)+2)&gt;0,INDIRECT("'按班级打印'!af"&amp;ROUNDDOWN((ROW()-1)/5,0)+2),"")</f>
        <v/>
      </c>
      <c r="M762" s="63">
        <f ca="1">INDIRECT("'按班级打印'!H"&amp;ROUNDDOWN((ROW()-1)/5,0)+2)</f>
        <v>540.5</v>
      </c>
    </row>
    <row r="763" customHeight="1" spans="1:13">
      <c r="A763" s="64"/>
      <c r="B763" s="64"/>
      <c r="C763" s="63" t="s">
        <v>13</v>
      </c>
      <c r="D763" s="63">
        <f ca="1">INDIRECT("'按班级打印'!M"&amp;ROUNDDOWN((ROW()-1)/5,0)+2)</f>
        <v>98</v>
      </c>
      <c r="E763" s="63">
        <f ca="1">INDIRECT("'按班级打印'!o"&amp;ROUNDDOWN((ROW()-1)/5,0)+2)</f>
        <v>102.5</v>
      </c>
      <c r="F763" s="63">
        <f ca="1">INDIRECT("'按班级打印'!q"&amp;ROUNDDOWN((ROW()-1)/5,0)+2)</f>
        <v>116</v>
      </c>
      <c r="G763" s="63">
        <f ca="1">IF(INDIRECT("'按班级打印'!s"&amp;ROUNDDOWN((ROW()-1)/5,0)+2)&gt;0,INDIRECT("'按班级打印'!s"&amp;ROUNDDOWN((ROW()-1)/5,0)+2),"")</f>
        <v>68</v>
      </c>
      <c r="H763" s="63">
        <f ca="1">IF(INDIRECT("'按班级打印'!x"&amp;ROUNDDOWN((ROW()-1)/5,0)+2)&gt;0,INDIRECT("'按班级打印'!x"&amp;ROUNDDOWN((ROW()-1)/5,0)+2),"")</f>
        <v>90</v>
      </c>
      <c r="I763" s="63">
        <f ca="1">IF(INDIRECT("'按班级打印'!aa"&amp;ROUNDDOWN((ROW()-1)/5,0)+2)&gt;0,INDIRECT("'按班级打印'!aa"&amp;ROUNDDOWN((ROW()-1)/5,0)+2),"")</f>
        <v>91</v>
      </c>
      <c r="J763" s="63" t="str">
        <f ca="1">IF(INDIRECT("'按班级打印'!ad"&amp;ROUNDDOWN((ROW()-1)/5,0)+2)&gt;0,INDIRECT("'按班级打印'!ad"&amp;ROUNDDOWN((ROW()-1)/5,0)+2),"")</f>
        <v/>
      </c>
      <c r="K763" s="63" t="str">
        <f ca="1">IF(INDIRECT("'按班级打印'!u"&amp;ROUNDDOWN((ROW()-1)/5,0)+2)&gt;0,INDIRECT("'按班级打印'!u"&amp;ROUNDDOWN((ROW()-1)/5,0)+2),"")</f>
        <v/>
      </c>
      <c r="L763" s="63" t="str">
        <f ca="1">IF(INDIRECT("'按班级打印'!ag"&amp;ROUNDDOWN((ROW()-1)/5,0)+2)&gt;0,INDIRECT("'按班级打印'!ag"&amp;ROUNDDOWN((ROW()-1)/5,0)+2),"")</f>
        <v/>
      </c>
      <c r="M763" s="63">
        <f ca="1">INDIRECT("'按班级打印'!I"&amp;ROUNDDOWN((ROW()-1)/5,0)+2)</f>
        <v>565.5</v>
      </c>
    </row>
    <row r="764" customHeight="1" spans="1:13">
      <c r="A764" s="63" t="str">
        <f ca="1">INDIRECT("'按班级打印'!E"&amp;ROUNDDOWN((ROW()-1)/5,0)+2)</f>
        <v>物理类</v>
      </c>
      <c r="B764" s="14"/>
      <c r="C764" s="63" t="s">
        <v>14</v>
      </c>
      <c r="D764" s="65">
        <f>'质量分析(总分) '!$D$55</f>
        <v>105.000612745098</v>
      </c>
      <c r="E764" s="65">
        <f>'质量分析(总分) '!$D$82</f>
        <v>91.5242034313726</v>
      </c>
      <c r="F764" s="65">
        <f>'质量分析(总分) '!$D$109</f>
        <v>108.863970588235</v>
      </c>
      <c r="G764" s="65">
        <f ca="1">IF(_xlfn.NUMBERVALUE(G762)&gt;0,'质量分析(总分) '!$D$133,"")</f>
        <v>62.6521428571429</v>
      </c>
      <c r="H764" s="65">
        <f ca="1">IF(_xlfn.NUMBERVALUE(H762)&gt;0,'质量分析(总分) '!$D$157,"")</f>
        <v>81.8686131386861</v>
      </c>
      <c r="I764" s="65">
        <f ca="1">IF(_xlfn.NUMBERVALUE(I762)&gt;0,'质量分析(总分) '!$D$180,"")</f>
        <v>83.3676470588235</v>
      </c>
      <c r="J764" s="65" t="str">
        <f ca="1">IF(_xlfn.NUMBERVALUE(J762)&gt;0,'质量分析(总分) '!$D$208,"")</f>
        <v/>
      </c>
      <c r="K764" s="65" t="str">
        <f ca="1">IF(_xlfn.NUMBERVALUE(K762)&gt;0,'质量分析(总分) '!$D$194,"")</f>
        <v/>
      </c>
      <c r="L764" s="65" t="str">
        <f ca="1">IF(_xlfn.NUMBERVALUE(L762)&gt;0,'质量分析(总分) '!$D$222,"")</f>
        <v/>
      </c>
      <c r="M764" s="65">
        <f ca="1">IF(_xlfn.NUMBERVALUE(G762)&gt;0,'质量分析(总分) '!$D$23,'质量分析(总分) '!$D$28)</f>
        <v>535.869285714286</v>
      </c>
    </row>
    <row r="766" customHeight="1" spans="1:13">
      <c r="A766" s="58" t="s">
        <v>15</v>
      </c>
      <c r="B766" s="59" t="s">
        <v>1</v>
      </c>
      <c r="C766" s="59" t="s">
        <v>2</v>
      </c>
      <c r="D766" s="60" t="s">
        <v>3</v>
      </c>
      <c r="E766" s="60" t="s">
        <v>4</v>
      </c>
      <c r="F766" s="60" t="s">
        <v>5</v>
      </c>
      <c r="G766" s="60" t="s">
        <v>6</v>
      </c>
      <c r="H766" s="60" t="s">
        <v>7</v>
      </c>
      <c r="I766" s="60" t="s">
        <v>8</v>
      </c>
      <c r="J766" s="60" t="s">
        <v>9</v>
      </c>
      <c r="K766" s="60" t="s">
        <v>10</v>
      </c>
      <c r="L766" s="61" t="s">
        <v>11</v>
      </c>
      <c r="M766" s="61" t="s">
        <v>12</v>
      </c>
    </row>
    <row r="767" customHeight="1" spans="1:13">
      <c r="A767" s="62"/>
      <c r="B767" s="63">
        <f ca="1">INDIRECT("'按班级打印'!G"&amp;ROUNDDOWN((ROW()-1)/5,0)+2)</f>
        <v>4</v>
      </c>
      <c r="C767" s="63" t="str">
        <f ca="1">INDIRECT("'按班级打印'!A"&amp;ROUNDDOWN((ROW()-1)/5,0)+2)</f>
        <v>王鑫</v>
      </c>
      <c r="D767" s="63">
        <f ca="1">INDIRECT("'按班级打印'!M"&amp;ROUNDDOWN((ROW()-1)/5,0)+2)</f>
        <v>85.5</v>
      </c>
      <c r="E767" s="63">
        <f ca="1">INDIRECT("'按班级打印'!o"&amp;ROUNDDOWN((ROW()-1)/5,0)+2)</f>
        <v>106</v>
      </c>
      <c r="F767" s="63">
        <f ca="1">INDIRECT("'按班级打印'!q"&amp;ROUNDDOWN((ROW()-1)/5,0)+2)</f>
        <v>79.5</v>
      </c>
      <c r="G767" s="63">
        <f ca="1">IF(INDIRECT("'按班级打印'!s"&amp;ROUNDDOWN((ROW()-1)/5,0)+2)&gt;0,INDIRECT("'按班级打印'!s"&amp;ROUNDDOWN((ROW()-1)/5,0)+2),"")</f>
        <v>68.5</v>
      </c>
      <c r="H767" s="63">
        <f ca="1">IF(INDIRECT("'按班级打印'!w"&amp;ROUNDDOWN((ROW()-1)/5,0)+2)&gt;0,INDIRECT("'按班级打印'!w"&amp;ROUNDDOWN((ROW()-1)/5,0)+2),"")</f>
        <v>71.5</v>
      </c>
      <c r="I767" s="63">
        <f ca="1">IF(INDIRECT("'按班级打印'!z"&amp;ROUNDDOWN((ROW()-1)/5,0)+2)&gt;0,INDIRECT("'按班级打印'!z"&amp;ROUNDDOWN((ROW()-1)/5,0)+2),"")</f>
        <v>73</v>
      </c>
      <c r="J767" s="63" t="str">
        <f ca="1">IF(INDIRECT("'按班级打印'!ac"&amp;ROUNDDOWN((ROW()-1)/5,0)+2)&gt;0,INDIRECT("'按班级打印'!ac"&amp;ROUNDDOWN((ROW()-1)/5,0)+2),"")</f>
        <v/>
      </c>
      <c r="K767" s="63" t="str">
        <f ca="1">IF(INDIRECT("'按班级打印'!u"&amp;ROUNDDOWN((ROW()-1)/5,0)+2)&gt;0,INDIRECT("'按班级打印'!u"&amp;ROUNDDOWN((ROW()-1)/5,0)+2),"")</f>
        <v/>
      </c>
      <c r="L767" s="63" t="str">
        <f ca="1">IF(INDIRECT("'按班级打印'!af"&amp;ROUNDDOWN((ROW()-1)/5,0)+2)&gt;0,INDIRECT("'按班级打印'!af"&amp;ROUNDDOWN((ROW()-1)/5,0)+2),"")</f>
        <v/>
      </c>
      <c r="M767" s="63">
        <f ca="1">INDIRECT("'按班级打印'!H"&amp;ROUNDDOWN((ROW()-1)/5,0)+2)</f>
        <v>484</v>
      </c>
    </row>
    <row r="768" customHeight="1" spans="1:13">
      <c r="A768" s="64"/>
      <c r="B768" s="64"/>
      <c r="C768" s="63" t="s">
        <v>13</v>
      </c>
      <c r="D768" s="63">
        <f ca="1">INDIRECT("'按班级打印'!M"&amp;ROUNDDOWN((ROW()-1)/5,0)+2)</f>
        <v>85.5</v>
      </c>
      <c r="E768" s="63">
        <f ca="1">INDIRECT("'按班级打印'!o"&amp;ROUNDDOWN((ROW()-1)/5,0)+2)</f>
        <v>106</v>
      </c>
      <c r="F768" s="63">
        <f ca="1">INDIRECT("'按班级打印'!q"&amp;ROUNDDOWN((ROW()-1)/5,0)+2)</f>
        <v>79.5</v>
      </c>
      <c r="G768" s="63">
        <f ca="1">IF(INDIRECT("'按班级打印'!s"&amp;ROUNDDOWN((ROW()-1)/5,0)+2)&gt;0,INDIRECT("'按班级打印'!s"&amp;ROUNDDOWN((ROW()-1)/5,0)+2),"")</f>
        <v>68.5</v>
      </c>
      <c r="H768" s="63">
        <f ca="1">IF(INDIRECT("'按班级打印'!x"&amp;ROUNDDOWN((ROW()-1)/5,0)+2)&gt;0,INDIRECT("'按班级打印'!x"&amp;ROUNDDOWN((ROW()-1)/5,0)+2),"")</f>
        <v>90</v>
      </c>
      <c r="I768" s="63">
        <f ca="1">IF(INDIRECT("'按班级打印'!aa"&amp;ROUNDDOWN((ROW()-1)/5,0)+2)&gt;0,INDIRECT("'按班级打印'!aa"&amp;ROUNDDOWN((ROW()-1)/5,0)+2),"")</f>
        <v>82</v>
      </c>
      <c r="J768" s="63" t="str">
        <f ca="1">IF(INDIRECT("'按班级打印'!ad"&amp;ROUNDDOWN((ROW()-1)/5,0)+2)&gt;0,INDIRECT("'按班级打印'!ad"&amp;ROUNDDOWN((ROW()-1)/5,0)+2),"")</f>
        <v/>
      </c>
      <c r="K768" s="63" t="str">
        <f ca="1">IF(INDIRECT("'按班级打印'!u"&amp;ROUNDDOWN((ROW()-1)/5,0)+2)&gt;0,INDIRECT("'按班级打印'!u"&amp;ROUNDDOWN((ROW()-1)/5,0)+2),"")</f>
        <v/>
      </c>
      <c r="L768" s="63" t="str">
        <f ca="1">IF(INDIRECT("'按班级打印'!ag"&amp;ROUNDDOWN((ROW()-1)/5,0)+2)&gt;0,INDIRECT("'按班级打印'!ag"&amp;ROUNDDOWN((ROW()-1)/5,0)+2),"")</f>
        <v/>
      </c>
      <c r="M768" s="63">
        <f ca="1">INDIRECT("'按班级打印'!I"&amp;ROUNDDOWN((ROW()-1)/5,0)+2)</f>
        <v>511.5</v>
      </c>
    </row>
    <row r="769" customHeight="1" spans="1:13">
      <c r="A769" s="63" t="str">
        <f ca="1">INDIRECT("'按班级打印'!E"&amp;ROUNDDOWN((ROW()-1)/5,0)+2)</f>
        <v>物理类</v>
      </c>
      <c r="B769" s="14"/>
      <c r="C769" s="63" t="s">
        <v>14</v>
      </c>
      <c r="D769" s="65">
        <f>'质量分析(总分) '!$D$55</f>
        <v>105.000612745098</v>
      </c>
      <c r="E769" s="65">
        <f>'质量分析(总分) '!$D$82</f>
        <v>91.5242034313726</v>
      </c>
      <c r="F769" s="65">
        <f>'质量分析(总分) '!$D$109</f>
        <v>108.863970588235</v>
      </c>
      <c r="G769" s="65">
        <f ca="1">IF(_xlfn.NUMBERVALUE(G767)&gt;0,'质量分析(总分) '!$D$133,"")</f>
        <v>62.6521428571429</v>
      </c>
      <c r="H769" s="65">
        <f ca="1">IF(_xlfn.NUMBERVALUE(H767)&gt;0,'质量分析(总分) '!$D$157,"")</f>
        <v>81.8686131386861</v>
      </c>
      <c r="I769" s="65">
        <f ca="1">IF(_xlfn.NUMBERVALUE(I767)&gt;0,'质量分析(总分) '!$D$180,"")</f>
        <v>83.3676470588235</v>
      </c>
      <c r="J769" s="65" t="str">
        <f ca="1">IF(_xlfn.NUMBERVALUE(J767)&gt;0,'质量分析(总分) '!$D$208,"")</f>
        <v/>
      </c>
      <c r="K769" s="65" t="str">
        <f ca="1">IF(_xlfn.NUMBERVALUE(K767)&gt;0,'质量分析(总分) '!$D$194,"")</f>
        <v/>
      </c>
      <c r="L769" s="65" t="str">
        <f ca="1">IF(_xlfn.NUMBERVALUE(L767)&gt;0,'质量分析(总分) '!$D$222,"")</f>
        <v/>
      </c>
      <c r="M769" s="65">
        <f ca="1">IF(_xlfn.NUMBERVALUE(G767)&gt;0,'质量分析(总分) '!$D$23,'质量分析(总分) '!$D$28)</f>
        <v>535.869285714286</v>
      </c>
    </row>
    <row r="771" customHeight="1" spans="1:13">
      <c r="A771" s="58" t="s">
        <v>15</v>
      </c>
      <c r="B771" s="59" t="s">
        <v>1</v>
      </c>
      <c r="C771" s="59" t="s">
        <v>2</v>
      </c>
      <c r="D771" s="60" t="s">
        <v>3</v>
      </c>
      <c r="E771" s="60" t="s">
        <v>4</v>
      </c>
      <c r="F771" s="60" t="s">
        <v>5</v>
      </c>
      <c r="G771" s="60" t="s">
        <v>6</v>
      </c>
      <c r="H771" s="60" t="s">
        <v>7</v>
      </c>
      <c r="I771" s="60" t="s">
        <v>8</v>
      </c>
      <c r="J771" s="60" t="s">
        <v>9</v>
      </c>
      <c r="K771" s="60" t="s">
        <v>10</v>
      </c>
      <c r="L771" s="61" t="s">
        <v>11</v>
      </c>
      <c r="M771" s="61" t="s">
        <v>12</v>
      </c>
    </row>
    <row r="772" customHeight="1" spans="1:13">
      <c r="A772" s="62"/>
      <c r="B772" s="63">
        <f ca="1">INDIRECT("'按班级打印'!G"&amp;ROUNDDOWN((ROW()-1)/5,0)+2)</f>
        <v>4</v>
      </c>
      <c r="C772" s="63" t="str">
        <f ca="1">INDIRECT("'按班级打印'!A"&amp;ROUNDDOWN((ROW()-1)/5,0)+2)</f>
        <v>缪鑫</v>
      </c>
      <c r="D772" s="63">
        <f ca="1">INDIRECT("'按班级打印'!M"&amp;ROUNDDOWN((ROW()-1)/5,0)+2)</f>
        <v>108</v>
      </c>
      <c r="E772" s="63">
        <f ca="1">INDIRECT("'按班级打印'!o"&amp;ROUNDDOWN((ROW()-1)/5,0)+2)</f>
        <v>105.5</v>
      </c>
      <c r="F772" s="63">
        <f ca="1">INDIRECT("'按班级打印'!q"&amp;ROUNDDOWN((ROW()-1)/5,0)+2)</f>
        <v>109.5</v>
      </c>
      <c r="G772" s="63">
        <f ca="1">IF(INDIRECT("'按班级打印'!s"&amp;ROUNDDOWN((ROW()-1)/5,0)+2)&gt;0,INDIRECT("'按班级打印'!s"&amp;ROUNDDOWN((ROW()-1)/5,0)+2),"")</f>
        <v>68</v>
      </c>
      <c r="H772" s="63">
        <f ca="1">IF(INDIRECT("'按班级打印'!w"&amp;ROUNDDOWN((ROW()-1)/5,0)+2)&gt;0,INDIRECT("'按班级打印'!w"&amp;ROUNDDOWN((ROW()-1)/5,0)+2),"")</f>
        <v>61</v>
      </c>
      <c r="I772" s="63">
        <f ca="1">IF(INDIRECT("'按班级打印'!z"&amp;ROUNDDOWN((ROW()-1)/5,0)+2)&gt;0,INDIRECT("'按班级打印'!z"&amp;ROUNDDOWN((ROW()-1)/5,0)+2),"")</f>
        <v>66</v>
      </c>
      <c r="J772" s="63" t="str">
        <f ca="1">IF(INDIRECT("'按班级打印'!ac"&amp;ROUNDDOWN((ROW()-1)/5,0)+2)&gt;0,INDIRECT("'按班级打印'!ac"&amp;ROUNDDOWN((ROW()-1)/5,0)+2),"")</f>
        <v/>
      </c>
      <c r="K772" s="63" t="str">
        <f ca="1">IF(INDIRECT("'按班级打印'!u"&amp;ROUNDDOWN((ROW()-1)/5,0)+2)&gt;0,INDIRECT("'按班级打印'!u"&amp;ROUNDDOWN((ROW()-1)/5,0)+2),"")</f>
        <v/>
      </c>
      <c r="L772" s="63" t="str">
        <f ca="1">IF(INDIRECT("'按班级打印'!af"&amp;ROUNDDOWN((ROW()-1)/5,0)+2)&gt;0,INDIRECT("'按班级打印'!af"&amp;ROUNDDOWN((ROW()-1)/5,0)+2),"")</f>
        <v/>
      </c>
      <c r="M772" s="63">
        <f ca="1">INDIRECT("'按班级打印'!H"&amp;ROUNDDOWN((ROW()-1)/5,0)+2)</f>
        <v>518</v>
      </c>
    </row>
    <row r="773" customHeight="1" spans="1:13">
      <c r="A773" s="64"/>
      <c r="B773" s="64"/>
      <c r="C773" s="63" t="s">
        <v>13</v>
      </c>
      <c r="D773" s="63">
        <f ca="1">INDIRECT("'按班级打印'!M"&amp;ROUNDDOWN((ROW()-1)/5,0)+2)</f>
        <v>108</v>
      </c>
      <c r="E773" s="63">
        <f ca="1">INDIRECT("'按班级打印'!o"&amp;ROUNDDOWN((ROW()-1)/5,0)+2)</f>
        <v>105.5</v>
      </c>
      <c r="F773" s="63">
        <f ca="1">INDIRECT("'按班级打印'!q"&amp;ROUNDDOWN((ROW()-1)/5,0)+2)</f>
        <v>109.5</v>
      </c>
      <c r="G773" s="63">
        <f ca="1">IF(INDIRECT("'按班级打印'!s"&amp;ROUNDDOWN((ROW()-1)/5,0)+2)&gt;0,INDIRECT("'按班级打印'!s"&amp;ROUNDDOWN((ROW()-1)/5,0)+2),"")</f>
        <v>68</v>
      </c>
      <c r="H773" s="63">
        <f ca="1">IF(INDIRECT("'按班级打印'!x"&amp;ROUNDDOWN((ROW()-1)/5,0)+2)&gt;0,INDIRECT("'按班级打印'!x"&amp;ROUNDDOWN((ROW()-1)/5,0)+2),"")</f>
        <v>84</v>
      </c>
      <c r="I773" s="63">
        <f ca="1">IF(INDIRECT("'按班级打印'!aa"&amp;ROUNDDOWN((ROW()-1)/5,0)+2)&gt;0,INDIRECT("'按班级打印'!aa"&amp;ROUNDDOWN((ROW()-1)/5,0)+2),"")</f>
        <v>75</v>
      </c>
      <c r="J773" s="63" t="str">
        <f ca="1">IF(INDIRECT("'按班级打印'!ad"&amp;ROUNDDOWN((ROW()-1)/5,0)+2)&gt;0,INDIRECT("'按班级打印'!ad"&amp;ROUNDDOWN((ROW()-1)/5,0)+2),"")</f>
        <v/>
      </c>
      <c r="K773" s="63" t="str">
        <f ca="1">IF(INDIRECT("'按班级打印'!u"&amp;ROUNDDOWN((ROW()-1)/5,0)+2)&gt;0,INDIRECT("'按班级打印'!u"&amp;ROUNDDOWN((ROW()-1)/5,0)+2),"")</f>
        <v/>
      </c>
      <c r="L773" s="63" t="str">
        <f ca="1">IF(INDIRECT("'按班级打印'!ag"&amp;ROUNDDOWN((ROW()-1)/5,0)+2)&gt;0,INDIRECT("'按班级打印'!ag"&amp;ROUNDDOWN((ROW()-1)/5,0)+2),"")</f>
        <v/>
      </c>
      <c r="M773" s="63">
        <f ca="1">INDIRECT("'按班级打印'!I"&amp;ROUNDDOWN((ROW()-1)/5,0)+2)</f>
        <v>550</v>
      </c>
    </row>
    <row r="774" customHeight="1" spans="1:13">
      <c r="A774" s="63" t="str">
        <f ca="1">INDIRECT("'按班级打印'!E"&amp;ROUNDDOWN((ROW()-1)/5,0)+2)</f>
        <v>物理类</v>
      </c>
      <c r="B774" s="14"/>
      <c r="C774" s="63" t="s">
        <v>14</v>
      </c>
      <c r="D774" s="65">
        <f>'质量分析(总分) '!$D$55</f>
        <v>105.000612745098</v>
      </c>
      <c r="E774" s="65">
        <f>'质量分析(总分) '!$D$82</f>
        <v>91.5242034313726</v>
      </c>
      <c r="F774" s="65">
        <f>'质量分析(总分) '!$D$109</f>
        <v>108.863970588235</v>
      </c>
      <c r="G774" s="65">
        <f ca="1">IF(_xlfn.NUMBERVALUE(G772)&gt;0,'质量分析(总分) '!$D$133,"")</f>
        <v>62.6521428571429</v>
      </c>
      <c r="H774" s="65">
        <f ca="1">IF(_xlfn.NUMBERVALUE(H772)&gt;0,'质量分析(总分) '!$D$157,"")</f>
        <v>81.8686131386861</v>
      </c>
      <c r="I774" s="65">
        <f ca="1">IF(_xlfn.NUMBERVALUE(I772)&gt;0,'质量分析(总分) '!$D$180,"")</f>
        <v>83.3676470588235</v>
      </c>
      <c r="J774" s="65" t="str">
        <f ca="1">IF(_xlfn.NUMBERVALUE(J772)&gt;0,'质量分析(总分) '!$D$208,"")</f>
        <v/>
      </c>
      <c r="K774" s="65" t="str">
        <f ca="1">IF(_xlfn.NUMBERVALUE(K772)&gt;0,'质量分析(总分) '!$D$194,"")</f>
        <v/>
      </c>
      <c r="L774" s="65" t="str">
        <f ca="1">IF(_xlfn.NUMBERVALUE(L772)&gt;0,'质量分析(总分) '!$D$222,"")</f>
        <v/>
      </c>
      <c r="M774" s="65">
        <f ca="1">IF(_xlfn.NUMBERVALUE(G772)&gt;0,'质量分析(总分) '!$D$23,'质量分析(总分) '!$D$28)</f>
        <v>535.869285714286</v>
      </c>
    </row>
    <row r="776" customHeight="1" spans="1:13">
      <c r="A776" s="58" t="s">
        <v>15</v>
      </c>
      <c r="B776" s="59" t="s">
        <v>1</v>
      </c>
      <c r="C776" s="59" t="s">
        <v>2</v>
      </c>
      <c r="D776" s="60" t="s">
        <v>3</v>
      </c>
      <c r="E776" s="60" t="s">
        <v>4</v>
      </c>
      <c r="F776" s="60" t="s">
        <v>5</v>
      </c>
      <c r="G776" s="60" t="s">
        <v>6</v>
      </c>
      <c r="H776" s="60" t="s">
        <v>7</v>
      </c>
      <c r="I776" s="60" t="s">
        <v>8</v>
      </c>
      <c r="J776" s="60" t="s">
        <v>9</v>
      </c>
      <c r="K776" s="60" t="s">
        <v>10</v>
      </c>
      <c r="L776" s="61" t="s">
        <v>11</v>
      </c>
      <c r="M776" s="61" t="s">
        <v>12</v>
      </c>
    </row>
    <row r="777" customHeight="1" spans="1:13">
      <c r="A777" s="62"/>
      <c r="B777" s="63">
        <f ca="1">INDIRECT("'按班级打印'!G"&amp;ROUNDDOWN((ROW()-1)/5,0)+2)</f>
        <v>4</v>
      </c>
      <c r="C777" s="63" t="str">
        <f ca="1">INDIRECT("'按班级打印'!A"&amp;ROUNDDOWN((ROW()-1)/5,0)+2)</f>
        <v>王辰弘</v>
      </c>
      <c r="D777" s="63">
        <f ca="1">INDIRECT("'按班级打印'!M"&amp;ROUNDDOWN((ROW()-1)/5,0)+2)</f>
        <v>116.5</v>
      </c>
      <c r="E777" s="63">
        <f ca="1">INDIRECT("'按班级打印'!o"&amp;ROUNDDOWN((ROW()-1)/5,0)+2)</f>
        <v>78</v>
      </c>
      <c r="F777" s="63">
        <f ca="1">INDIRECT("'按班级打印'!q"&amp;ROUNDDOWN((ROW()-1)/5,0)+2)</f>
        <v>121.5</v>
      </c>
      <c r="G777" s="63">
        <f ca="1">IF(INDIRECT("'按班级打印'!s"&amp;ROUNDDOWN((ROW()-1)/5,0)+2)&gt;0,INDIRECT("'按班级打印'!s"&amp;ROUNDDOWN((ROW()-1)/5,0)+2),"")</f>
        <v>70.5</v>
      </c>
      <c r="H777" s="63">
        <f ca="1">IF(INDIRECT("'按班级打印'!w"&amp;ROUNDDOWN((ROW()-1)/5,0)+2)&gt;0,INDIRECT("'按班级打印'!w"&amp;ROUNDDOWN((ROW()-1)/5,0)+2),"")</f>
        <v>57.5</v>
      </c>
      <c r="I777" s="63">
        <f ca="1">IF(INDIRECT("'按班级打印'!z"&amp;ROUNDDOWN((ROW()-1)/5,0)+2)&gt;0,INDIRECT("'按班级打印'!z"&amp;ROUNDDOWN((ROW()-1)/5,0)+2),"")</f>
        <v>81</v>
      </c>
      <c r="J777" s="63" t="str">
        <f ca="1">IF(INDIRECT("'按班级打印'!ac"&amp;ROUNDDOWN((ROW()-1)/5,0)+2)&gt;0,INDIRECT("'按班级打印'!ac"&amp;ROUNDDOWN((ROW()-1)/5,0)+2),"")</f>
        <v/>
      </c>
      <c r="K777" s="63" t="str">
        <f ca="1">IF(INDIRECT("'按班级打印'!u"&amp;ROUNDDOWN((ROW()-1)/5,0)+2)&gt;0,INDIRECT("'按班级打印'!u"&amp;ROUNDDOWN((ROW()-1)/5,0)+2),"")</f>
        <v/>
      </c>
      <c r="L777" s="63" t="str">
        <f ca="1">IF(INDIRECT("'按班级打印'!af"&amp;ROUNDDOWN((ROW()-1)/5,0)+2)&gt;0,INDIRECT("'按班级打印'!af"&amp;ROUNDDOWN((ROW()-1)/5,0)+2),"")</f>
        <v/>
      </c>
      <c r="M777" s="63">
        <f ca="1">INDIRECT("'按班级打印'!H"&amp;ROUNDDOWN((ROW()-1)/5,0)+2)</f>
        <v>525</v>
      </c>
    </row>
    <row r="778" customHeight="1" spans="1:13">
      <c r="A778" s="64"/>
      <c r="B778" s="64"/>
      <c r="C778" s="63" t="s">
        <v>13</v>
      </c>
      <c r="D778" s="63">
        <f ca="1">INDIRECT("'按班级打印'!M"&amp;ROUNDDOWN((ROW()-1)/5,0)+2)</f>
        <v>116.5</v>
      </c>
      <c r="E778" s="63">
        <f ca="1">INDIRECT("'按班级打印'!o"&amp;ROUNDDOWN((ROW()-1)/5,0)+2)</f>
        <v>78</v>
      </c>
      <c r="F778" s="63">
        <f ca="1">INDIRECT("'按班级打印'!q"&amp;ROUNDDOWN((ROW()-1)/5,0)+2)</f>
        <v>121.5</v>
      </c>
      <c r="G778" s="63">
        <f ca="1">IF(INDIRECT("'按班级打印'!s"&amp;ROUNDDOWN((ROW()-1)/5,0)+2)&gt;0,INDIRECT("'按班级打印'!s"&amp;ROUNDDOWN((ROW()-1)/5,0)+2),"")</f>
        <v>70.5</v>
      </c>
      <c r="H778" s="63">
        <f ca="1">IF(INDIRECT("'按班级打印'!x"&amp;ROUNDDOWN((ROW()-1)/5,0)+2)&gt;0,INDIRECT("'按班级打印'!x"&amp;ROUNDDOWN((ROW()-1)/5,0)+2),"")</f>
        <v>82</v>
      </c>
      <c r="I778" s="63">
        <f ca="1">IF(INDIRECT("'按班级打印'!aa"&amp;ROUNDDOWN((ROW()-1)/5,0)+2)&gt;0,INDIRECT("'按班级打印'!aa"&amp;ROUNDDOWN((ROW()-1)/5,0)+2),"")</f>
        <v>89</v>
      </c>
      <c r="J778" s="63" t="str">
        <f ca="1">IF(INDIRECT("'按班级打印'!ad"&amp;ROUNDDOWN((ROW()-1)/5,0)+2)&gt;0,INDIRECT("'按班级打印'!ad"&amp;ROUNDDOWN((ROW()-1)/5,0)+2),"")</f>
        <v/>
      </c>
      <c r="K778" s="63" t="str">
        <f ca="1">IF(INDIRECT("'按班级打印'!u"&amp;ROUNDDOWN((ROW()-1)/5,0)+2)&gt;0,INDIRECT("'按班级打印'!u"&amp;ROUNDDOWN((ROW()-1)/5,0)+2),"")</f>
        <v/>
      </c>
      <c r="L778" s="63" t="str">
        <f ca="1">IF(INDIRECT("'按班级打印'!ag"&amp;ROUNDDOWN((ROW()-1)/5,0)+2)&gt;0,INDIRECT("'按班级打印'!ag"&amp;ROUNDDOWN((ROW()-1)/5,0)+2),"")</f>
        <v/>
      </c>
      <c r="M778" s="63">
        <f ca="1">INDIRECT("'按班级打印'!I"&amp;ROUNDDOWN((ROW()-1)/5,0)+2)</f>
        <v>557.5</v>
      </c>
    </row>
    <row r="779" customHeight="1" spans="1:13">
      <c r="A779" s="63" t="str">
        <f ca="1">INDIRECT("'按班级打印'!E"&amp;ROUNDDOWN((ROW()-1)/5,0)+2)</f>
        <v>物理类</v>
      </c>
      <c r="B779" s="14"/>
      <c r="C779" s="63" t="s">
        <v>14</v>
      </c>
      <c r="D779" s="65">
        <f>'质量分析(总分) '!$D$55</f>
        <v>105.000612745098</v>
      </c>
      <c r="E779" s="65">
        <f>'质量分析(总分) '!$D$82</f>
        <v>91.5242034313726</v>
      </c>
      <c r="F779" s="65">
        <f>'质量分析(总分) '!$D$109</f>
        <v>108.863970588235</v>
      </c>
      <c r="G779" s="65">
        <f ca="1">IF(_xlfn.NUMBERVALUE(G777)&gt;0,'质量分析(总分) '!$D$133,"")</f>
        <v>62.6521428571429</v>
      </c>
      <c r="H779" s="65">
        <f ca="1">IF(_xlfn.NUMBERVALUE(H777)&gt;0,'质量分析(总分) '!$D$157,"")</f>
        <v>81.8686131386861</v>
      </c>
      <c r="I779" s="65">
        <f ca="1">IF(_xlfn.NUMBERVALUE(I777)&gt;0,'质量分析(总分) '!$D$180,"")</f>
        <v>83.3676470588235</v>
      </c>
      <c r="J779" s="65" t="str">
        <f ca="1">IF(_xlfn.NUMBERVALUE(J777)&gt;0,'质量分析(总分) '!$D$208,"")</f>
        <v/>
      </c>
      <c r="K779" s="65" t="str">
        <f ca="1">IF(_xlfn.NUMBERVALUE(K777)&gt;0,'质量分析(总分) '!$D$194,"")</f>
        <v/>
      </c>
      <c r="L779" s="65" t="str">
        <f ca="1">IF(_xlfn.NUMBERVALUE(L777)&gt;0,'质量分析(总分) '!$D$222,"")</f>
        <v/>
      </c>
      <c r="M779" s="65">
        <f ca="1">IF(_xlfn.NUMBERVALUE(G777)&gt;0,'质量分析(总分) '!$D$23,'质量分析(总分) '!$D$28)</f>
        <v>535.869285714286</v>
      </c>
    </row>
    <row r="781" customHeight="1" spans="1:13">
      <c r="A781" s="58" t="s">
        <v>15</v>
      </c>
      <c r="B781" s="59" t="s">
        <v>1</v>
      </c>
      <c r="C781" s="59" t="s">
        <v>2</v>
      </c>
      <c r="D781" s="60" t="s">
        <v>3</v>
      </c>
      <c r="E781" s="60" t="s">
        <v>4</v>
      </c>
      <c r="F781" s="60" t="s">
        <v>5</v>
      </c>
      <c r="G781" s="60" t="s">
        <v>6</v>
      </c>
      <c r="H781" s="60" t="s">
        <v>7</v>
      </c>
      <c r="I781" s="60" t="s">
        <v>8</v>
      </c>
      <c r="J781" s="60" t="s">
        <v>9</v>
      </c>
      <c r="K781" s="60" t="s">
        <v>10</v>
      </c>
      <c r="L781" s="61" t="s">
        <v>11</v>
      </c>
      <c r="M781" s="61" t="s">
        <v>12</v>
      </c>
    </row>
    <row r="782" customHeight="1" spans="1:13">
      <c r="A782" s="62"/>
      <c r="B782" s="63">
        <f ca="1">INDIRECT("'按班级打印'!G"&amp;ROUNDDOWN((ROW()-1)/5,0)+2)</f>
        <v>4</v>
      </c>
      <c r="C782" s="63" t="str">
        <f ca="1">INDIRECT("'按班级打印'!A"&amp;ROUNDDOWN((ROW()-1)/5,0)+2)</f>
        <v>范杨杰</v>
      </c>
      <c r="D782" s="63">
        <f ca="1">INDIRECT("'按班级打印'!M"&amp;ROUNDDOWN((ROW()-1)/5,0)+2)</f>
        <v>102.5</v>
      </c>
      <c r="E782" s="63">
        <f ca="1">INDIRECT("'按班级打印'!o"&amp;ROUNDDOWN((ROW()-1)/5,0)+2)</f>
        <v>97.5</v>
      </c>
      <c r="F782" s="63">
        <f ca="1">INDIRECT("'按班级打印'!q"&amp;ROUNDDOWN((ROW()-1)/5,0)+2)</f>
        <v>93.5</v>
      </c>
      <c r="G782" s="63">
        <f ca="1">IF(INDIRECT("'按班级打印'!s"&amp;ROUNDDOWN((ROW()-1)/5,0)+2)&gt;0,INDIRECT("'按班级打印'!s"&amp;ROUNDDOWN((ROW()-1)/5,0)+2),"")</f>
        <v>51.5</v>
      </c>
      <c r="H782" s="63">
        <f ca="1">IF(INDIRECT("'按班级打印'!w"&amp;ROUNDDOWN((ROW()-1)/5,0)+2)&gt;0,INDIRECT("'按班级打印'!w"&amp;ROUNDDOWN((ROW()-1)/5,0)+2),"")</f>
        <v>54</v>
      </c>
      <c r="I782" s="63">
        <f ca="1">IF(INDIRECT("'按班级打印'!z"&amp;ROUNDDOWN((ROW()-1)/5,0)+2)&gt;0,INDIRECT("'按班级打印'!z"&amp;ROUNDDOWN((ROW()-1)/5,0)+2),"")</f>
        <v>68</v>
      </c>
      <c r="J782" s="63" t="str">
        <f ca="1">IF(INDIRECT("'按班级打印'!ac"&amp;ROUNDDOWN((ROW()-1)/5,0)+2)&gt;0,INDIRECT("'按班级打印'!ac"&amp;ROUNDDOWN((ROW()-1)/5,0)+2),"")</f>
        <v/>
      </c>
      <c r="K782" s="63" t="str">
        <f ca="1">IF(INDIRECT("'按班级打印'!u"&amp;ROUNDDOWN((ROW()-1)/5,0)+2)&gt;0,INDIRECT("'按班级打印'!u"&amp;ROUNDDOWN((ROW()-1)/5,0)+2),"")</f>
        <v/>
      </c>
      <c r="L782" s="63" t="str">
        <f ca="1">IF(INDIRECT("'按班级打印'!af"&amp;ROUNDDOWN((ROW()-1)/5,0)+2)&gt;0,INDIRECT("'按班级打印'!af"&amp;ROUNDDOWN((ROW()-1)/5,0)+2),"")</f>
        <v/>
      </c>
      <c r="M782" s="63">
        <f ca="1">INDIRECT("'按班级打印'!H"&amp;ROUNDDOWN((ROW()-1)/5,0)+2)</f>
        <v>467</v>
      </c>
    </row>
    <row r="783" customHeight="1" spans="1:13">
      <c r="A783" s="64"/>
      <c r="B783" s="64"/>
      <c r="C783" s="63" t="s">
        <v>13</v>
      </c>
      <c r="D783" s="63">
        <f ca="1">INDIRECT("'按班级打印'!M"&amp;ROUNDDOWN((ROW()-1)/5,0)+2)</f>
        <v>102.5</v>
      </c>
      <c r="E783" s="63">
        <f ca="1">INDIRECT("'按班级打印'!o"&amp;ROUNDDOWN((ROW()-1)/5,0)+2)</f>
        <v>97.5</v>
      </c>
      <c r="F783" s="63">
        <f ca="1">INDIRECT("'按班级打印'!q"&amp;ROUNDDOWN((ROW()-1)/5,0)+2)</f>
        <v>93.5</v>
      </c>
      <c r="G783" s="63">
        <f ca="1">IF(INDIRECT("'按班级打印'!s"&amp;ROUNDDOWN((ROW()-1)/5,0)+2)&gt;0,INDIRECT("'按班级打印'!s"&amp;ROUNDDOWN((ROW()-1)/5,0)+2),"")</f>
        <v>51.5</v>
      </c>
      <c r="H783" s="63">
        <f ca="1">IF(INDIRECT("'按班级打印'!x"&amp;ROUNDDOWN((ROW()-1)/5,0)+2)&gt;0,INDIRECT("'按班级打印'!x"&amp;ROUNDDOWN((ROW()-1)/5,0)+2),"")</f>
        <v>79</v>
      </c>
      <c r="I783" s="63">
        <f ca="1">IF(INDIRECT("'按班级打印'!aa"&amp;ROUNDDOWN((ROW()-1)/5,0)+2)&gt;0,INDIRECT("'按班级打印'!aa"&amp;ROUNDDOWN((ROW()-1)/5,0)+2),"")</f>
        <v>77</v>
      </c>
      <c r="J783" s="63" t="str">
        <f ca="1">IF(INDIRECT("'按班级打印'!ad"&amp;ROUNDDOWN((ROW()-1)/5,0)+2)&gt;0,INDIRECT("'按班级打印'!ad"&amp;ROUNDDOWN((ROW()-1)/5,0)+2),"")</f>
        <v/>
      </c>
      <c r="K783" s="63" t="str">
        <f ca="1">IF(INDIRECT("'按班级打印'!u"&amp;ROUNDDOWN((ROW()-1)/5,0)+2)&gt;0,INDIRECT("'按班级打印'!u"&amp;ROUNDDOWN((ROW()-1)/5,0)+2),"")</f>
        <v/>
      </c>
      <c r="L783" s="63" t="str">
        <f ca="1">IF(INDIRECT("'按班级打印'!ag"&amp;ROUNDDOWN((ROW()-1)/5,0)+2)&gt;0,INDIRECT("'按班级打印'!ag"&amp;ROUNDDOWN((ROW()-1)/5,0)+2),"")</f>
        <v/>
      </c>
      <c r="M783" s="63">
        <f ca="1">INDIRECT("'按班级打印'!I"&amp;ROUNDDOWN((ROW()-1)/5,0)+2)</f>
        <v>501</v>
      </c>
    </row>
    <row r="784" customHeight="1" spans="1:13">
      <c r="A784" s="63" t="str">
        <f ca="1">INDIRECT("'按班级打印'!E"&amp;ROUNDDOWN((ROW()-1)/5,0)+2)</f>
        <v>物理类</v>
      </c>
      <c r="B784" s="14"/>
      <c r="C784" s="63" t="s">
        <v>14</v>
      </c>
      <c r="D784" s="65">
        <f>'质量分析(总分) '!$D$55</f>
        <v>105.000612745098</v>
      </c>
      <c r="E784" s="65">
        <f>'质量分析(总分) '!$D$82</f>
        <v>91.5242034313726</v>
      </c>
      <c r="F784" s="65">
        <f>'质量分析(总分) '!$D$109</f>
        <v>108.863970588235</v>
      </c>
      <c r="G784" s="65">
        <f ca="1">IF(_xlfn.NUMBERVALUE(G782)&gt;0,'质量分析(总分) '!$D$133,"")</f>
        <v>62.6521428571429</v>
      </c>
      <c r="H784" s="65">
        <f ca="1">IF(_xlfn.NUMBERVALUE(H782)&gt;0,'质量分析(总分) '!$D$157,"")</f>
        <v>81.8686131386861</v>
      </c>
      <c r="I784" s="65">
        <f ca="1">IF(_xlfn.NUMBERVALUE(I782)&gt;0,'质量分析(总分) '!$D$180,"")</f>
        <v>83.3676470588235</v>
      </c>
      <c r="J784" s="65" t="str">
        <f ca="1">IF(_xlfn.NUMBERVALUE(J782)&gt;0,'质量分析(总分) '!$D$208,"")</f>
        <v/>
      </c>
      <c r="K784" s="65" t="str">
        <f ca="1">IF(_xlfn.NUMBERVALUE(K782)&gt;0,'质量分析(总分) '!$D$194,"")</f>
        <v/>
      </c>
      <c r="L784" s="65" t="str">
        <f ca="1">IF(_xlfn.NUMBERVALUE(L782)&gt;0,'质量分析(总分) '!$D$222,"")</f>
        <v/>
      </c>
      <c r="M784" s="65">
        <f ca="1">IF(_xlfn.NUMBERVALUE(G782)&gt;0,'质量分析(总分) '!$D$23,'质量分析(总分) '!$D$28)</f>
        <v>535.869285714286</v>
      </c>
    </row>
    <row r="786" customHeight="1" spans="1:13">
      <c r="A786" s="58" t="s">
        <v>15</v>
      </c>
      <c r="B786" s="59" t="s">
        <v>1</v>
      </c>
      <c r="C786" s="59" t="s">
        <v>2</v>
      </c>
      <c r="D786" s="60" t="s">
        <v>3</v>
      </c>
      <c r="E786" s="60" t="s">
        <v>4</v>
      </c>
      <c r="F786" s="60" t="s">
        <v>5</v>
      </c>
      <c r="G786" s="60" t="s">
        <v>6</v>
      </c>
      <c r="H786" s="60" t="s">
        <v>7</v>
      </c>
      <c r="I786" s="60" t="s">
        <v>8</v>
      </c>
      <c r="J786" s="60" t="s">
        <v>9</v>
      </c>
      <c r="K786" s="60" t="s">
        <v>10</v>
      </c>
      <c r="L786" s="61" t="s">
        <v>11</v>
      </c>
      <c r="M786" s="61" t="s">
        <v>12</v>
      </c>
    </row>
    <row r="787" customHeight="1" spans="1:13">
      <c r="A787" s="62"/>
      <c r="B787" s="63">
        <f ca="1">INDIRECT("'按班级打印'!G"&amp;ROUNDDOWN((ROW()-1)/5,0)+2)</f>
        <v>4</v>
      </c>
      <c r="C787" s="63" t="str">
        <f ca="1">INDIRECT("'按班级打印'!A"&amp;ROUNDDOWN((ROW()-1)/5,0)+2)</f>
        <v>阮璐</v>
      </c>
      <c r="D787" s="63">
        <f ca="1">INDIRECT("'按班级打印'!M"&amp;ROUNDDOWN((ROW()-1)/5,0)+2)</f>
        <v>114</v>
      </c>
      <c r="E787" s="63">
        <f ca="1">INDIRECT("'按班级打印'!o"&amp;ROUNDDOWN((ROW()-1)/5,0)+2)</f>
        <v>101</v>
      </c>
      <c r="F787" s="63">
        <f ca="1">INDIRECT("'按班级打印'!q"&amp;ROUNDDOWN((ROW()-1)/5,0)+2)</f>
        <v>114.5</v>
      </c>
      <c r="G787" s="63">
        <f ca="1">IF(INDIRECT("'按班级打印'!s"&amp;ROUNDDOWN((ROW()-1)/5,0)+2)&gt;0,INDIRECT("'按班级打印'!s"&amp;ROUNDDOWN((ROW()-1)/5,0)+2),"")</f>
        <v>57.5</v>
      </c>
      <c r="H787" s="63">
        <f ca="1">IF(INDIRECT("'按班级打印'!w"&amp;ROUNDDOWN((ROW()-1)/5,0)+2)&gt;0,INDIRECT("'按班级打印'!w"&amp;ROUNDDOWN((ROW()-1)/5,0)+2),"")</f>
        <v>68.5</v>
      </c>
      <c r="I787" s="63">
        <f ca="1">IF(INDIRECT("'按班级打印'!z"&amp;ROUNDDOWN((ROW()-1)/5,0)+2)&gt;0,INDIRECT("'按班级打印'!z"&amp;ROUNDDOWN((ROW()-1)/5,0)+2),"")</f>
        <v>79.5</v>
      </c>
      <c r="J787" s="63" t="str">
        <f ca="1">IF(INDIRECT("'按班级打印'!ac"&amp;ROUNDDOWN((ROW()-1)/5,0)+2)&gt;0,INDIRECT("'按班级打印'!ac"&amp;ROUNDDOWN((ROW()-1)/5,0)+2),"")</f>
        <v/>
      </c>
      <c r="K787" s="63" t="str">
        <f ca="1">IF(INDIRECT("'按班级打印'!u"&amp;ROUNDDOWN((ROW()-1)/5,0)+2)&gt;0,INDIRECT("'按班级打印'!u"&amp;ROUNDDOWN((ROW()-1)/5,0)+2),"")</f>
        <v/>
      </c>
      <c r="L787" s="63" t="str">
        <f ca="1">IF(INDIRECT("'按班级打印'!af"&amp;ROUNDDOWN((ROW()-1)/5,0)+2)&gt;0,INDIRECT("'按班级打印'!af"&amp;ROUNDDOWN((ROW()-1)/5,0)+2),"")</f>
        <v/>
      </c>
      <c r="M787" s="63">
        <f ca="1">INDIRECT("'按班级打印'!H"&amp;ROUNDDOWN((ROW()-1)/5,0)+2)</f>
        <v>535</v>
      </c>
    </row>
    <row r="788" customHeight="1" spans="1:13">
      <c r="A788" s="64"/>
      <c r="B788" s="64"/>
      <c r="C788" s="63" t="s">
        <v>13</v>
      </c>
      <c r="D788" s="63">
        <f ca="1">INDIRECT("'按班级打印'!M"&amp;ROUNDDOWN((ROW()-1)/5,0)+2)</f>
        <v>114</v>
      </c>
      <c r="E788" s="63">
        <f ca="1">INDIRECT("'按班级打印'!o"&amp;ROUNDDOWN((ROW()-1)/5,0)+2)</f>
        <v>101</v>
      </c>
      <c r="F788" s="63">
        <f ca="1">INDIRECT("'按班级打印'!q"&amp;ROUNDDOWN((ROW()-1)/5,0)+2)</f>
        <v>114.5</v>
      </c>
      <c r="G788" s="63">
        <f ca="1">IF(INDIRECT("'按班级打印'!s"&amp;ROUNDDOWN((ROW()-1)/5,0)+2)&gt;0,INDIRECT("'按班级打印'!s"&amp;ROUNDDOWN((ROW()-1)/5,0)+2),"")</f>
        <v>57.5</v>
      </c>
      <c r="H788" s="63">
        <f ca="1">IF(INDIRECT("'按班级打印'!x"&amp;ROUNDDOWN((ROW()-1)/5,0)+2)&gt;0,INDIRECT("'按班级打印'!x"&amp;ROUNDDOWN((ROW()-1)/5,0)+2),"")</f>
        <v>88</v>
      </c>
      <c r="I788" s="63">
        <f ca="1">IF(INDIRECT("'按班级打印'!aa"&amp;ROUNDDOWN((ROW()-1)/5,0)+2)&gt;0,INDIRECT("'按班级打印'!aa"&amp;ROUNDDOWN((ROW()-1)/5,0)+2),"")</f>
        <v>88</v>
      </c>
      <c r="J788" s="63" t="str">
        <f ca="1">IF(INDIRECT("'按班级打印'!ad"&amp;ROUNDDOWN((ROW()-1)/5,0)+2)&gt;0,INDIRECT("'按班级打印'!ad"&amp;ROUNDDOWN((ROW()-1)/5,0)+2),"")</f>
        <v/>
      </c>
      <c r="K788" s="63" t="str">
        <f ca="1">IF(INDIRECT("'按班级打印'!u"&amp;ROUNDDOWN((ROW()-1)/5,0)+2)&gt;0,INDIRECT("'按班级打印'!u"&amp;ROUNDDOWN((ROW()-1)/5,0)+2),"")</f>
        <v/>
      </c>
      <c r="L788" s="63" t="str">
        <f ca="1">IF(INDIRECT("'按班级打印'!ag"&amp;ROUNDDOWN((ROW()-1)/5,0)+2)&gt;0,INDIRECT("'按班级打印'!ag"&amp;ROUNDDOWN((ROW()-1)/5,0)+2),"")</f>
        <v/>
      </c>
      <c r="M788" s="63">
        <f ca="1">INDIRECT("'按班级打印'!I"&amp;ROUNDDOWN((ROW()-1)/5,0)+2)</f>
        <v>563</v>
      </c>
    </row>
    <row r="789" customHeight="1" spans="1:13">
      <c r="A789" s="63" t="str">
        <f ca="1">INDIRECT("'按班级打印'!E"&amp;ROUNDDOWN((ROW()-1)/5,0)+2)</f>
        <v>物理类</v>
      </c>
      <c r="B789" s="14"/>
      <c r="C789" s="63" t="s">
        <v>14</v>
      </c>
      <c r="D789" s="65">
        <f>'质量分析(总分) '!$D$55</f>
        <v>105.000612745098</v>
      </c>
      <c r="E789" s="65">
        <f>'质量分析(总分) '!$D$82</f>
        <v>91.5242034313726</v>
      </c>
      <c r="F789" s="65">
        <f>'质量分析(总分) '!$D$109</f>
        <v>108.863970588235</v>
      </c>
      <c r="G789" s="65">
        <f ca="1">IF(_xlfn.NUMBERVALUE(G787)&gt;0,'质量分析(总分) '!$D$133,"")</f>
        <v>62.6521428571429</v>
      </c>
      <c r="H789" s="65">
        <f ca="1">IF(_xlfn.NUMBERVALUE(H787)&gt;0,'质量分析(总分) '!$D$157,"")</f>
        <v>81.8686131386861</v>
      </c>
      <c r="I789" s="65">
        <f ca="1">IF(_xlfn.NUMBERVALUE(I787)&gt;0,'质量分析(总分) '!$D$180,"")</f>
        <v>83.3676470588235</v>
      </c>
      <c r="J789" s="65" t="str">
        <f ca="1">IF(_xlfn.NUMBERVALUE(J787)&gt;0,'质量分析(总分) '!$D$208,"")</f>
        <v/>
      </c>
      <c r="K789" s="65" t="str">
        <f ca="1">IF(_xlfn.NUMBERVALUE(K787)&gt;0,'质量分析(总分) '!$D$194,"")</f>
        <v/>
      </c>
      <c r="L789" s="65" t="str">
        <f ca="1">IF(_xlfn.NUMBERVALUE(L787)&gt;0,'质量分析(总分) '!$D$222,"")</f>
        <v/>
      </c>
      <c r="M789" s="65">
        <f ca="1">IF(_xlfn.NUMBERVALUE(G787)&gt;0,'质量分析(总分) '!$D$23,'质量分析(总分) '!$D$28)</f>
        <v>535.869285714286</v>
      </c>
    </row>
    <row r="791" customHeight="1" spans="1:13">
      <c r="A791" s="58" t="s">
        <v>15</v>
      </c>
      <c r="B791" s="59" t="s">
        <v>1</v>
      </c>
      <c r="C791" s="59" t="s">
        <v>2</v>
      </c>
      <c r="D791" s="60" t="s">
        <v>3</v>
      </c>
      <c r="E791" s="60" t="s">
        <v>4</v>
      </c>
      <c r="F791" s="60" t="s">
        <v>5</v>
      </c>
      <c r="G791" s="60" t="s">
        <v>6</v>
      </c>
      <c r="H791" s="60" t="s">
        <v>7</v>
      </c>
      <c r="I791" s="60" t="s">
        <v>8</v>
      </c>
      <c r="J791" s="60" t="s">
        <v>9</v>
      </c>
      <c r="K791" s="60" t="s">
        <v>10</v>
      </c>
      <c r="L791" s="61" t="s">
        <v>11</v>
      </c>
      <c r="M791" s="61" t="s">
        <v>12</v>
      </c>
    </row>
    <row r="792" customHeight="1" spans="1:13">
      <c r="A792" s="62"/>
      <c r="B792" s="63">
        <f ca="1">INDIRECT("'按班级打印'!G"&amp;ROUNDDOWN((ROW()-1)/5,0)+2)</f>
        <v>4</v>
      </c>
      <c r="C792" s="63" t="str">
        <f ca="1">INDIRECT("'按班级打印'!A"&amp;ROUNDDOWN((ROW()-1)/5,0)+2)</f>
        <v>王海丞</v>
      </c>
      <c r="D792" s="63">
        <f ca="1">INDIRECT("'按班级打印'!M"&amp;ROUNDDOWN((ROW()-1)/5,0)+2)</f>
        <v>97.5</v>
      </c>
      <c r="E792" s="63">
        <f ca="1">INDIRECT("'按班级打印'!o"&amp;ROUNDDOWN((ROW()-1)/5,0)+2)</f>
        <v>105.5</v>
      </c>
      <c r="F792" s="63">
        <f ca="1">INDIRECT("'按班级打印'!q"&amp;ROUNDDOWN((ROW()-1)/5,0)+2)</f>
        <v>118</v>
      </c>
      <c r="G792" s="63">
        <f ca="1">IF(INDIRECT("'按班级打印'!s"&amp;ROUNDDOWN((ROW()-1)/5,0)+2)&gt;0,INDIRECT("'按班级打印'!s"&amp;ROUNDDOWN((ROW()-1)/5,0)+2),"")</f>
        <v>93.5</v>
      </c>
      <c r="H792" s="63">
        <f ca="1">IF(INDIRECT("'按班级打印'!w"&amp;ROUNDDOWN((ROW()-1)/5,0)+2)&gt;0,INDIRECT("'按班级打印'!w"&amp;ROUNDDOWN((ROW()-1)/5,0)+2),"")</f>
        <v>73.5</v>
      </c>
      <c r="I792" s="63">
        <f ca="1">IF(INDIRECT("'按班级打印'!z"&amp;ROUNDDOWN((ROW()-1)/5,0)+2)&gt;0,INDIRECT("'按班级打印'!z"&amp;ROUNDDOWN((ROW()-1)/5,0)+2),"")</f>
        <v>76.5</v>
      </c>
      <c r="J792" s="63" t="str">
        <f ca="1">IF(INDIRECT("'按班级打印'!ac"&amp;ROUNDDOWN((ROW()-1)/5,0)+2)&gt;0,INDIRECT("'按班级打印'!ac"&amp;ROUNDDOWN((ROW()-1)/5,0)+2),"")</f>
        <v/>
      </c>
      <c r="K792" s="63" t="str">
        <f ca="1">IF(INDIRECT("'按班级打印'!u"&amp;ROUNDDOWN((ROW()-1)/5,0)+2)&gt;0,INDIRECT("'按班级打印'!u"&amp;ROUNDDOWN((ROW()-1)/5,0)+2),"")</f>
        <v/>
      </c>
      <c r="L792" s="63" t="str">
        <f ca="1">IF(INDIRECT("'按班级打印'!af"&amp;ROUNDDOWN((ROW()-1)/5,0)+2)&gt;0,INDIRECT("'按班级打印'!af"&amp;ROUNDDOWN((ROW()-1)/5,0)+2),"")</f>
        <v/>
      </c>
      <c r="M792" s="63">
        <f ca="1">INDIRECT("'按班级打印'!H"&amp;ROUNDDOWN((ROW()-1)/5,0)+2)</f>
        <v>564.5</v>
      </c>
    </row>
    <row r="793" customHeight="1" spans="1:13">
      <c r="A793" s="64"/>
      <c r="B793" s="64"/>
      <c r="C793" s="63" t="s">
        <v>13</v>
      </c>
      <c r="D793" s="63">
        <f ca="1">INDIRECT("'按班级打印'!M"&amp;ROUNDDOWN((ROW()-1)/5,0)+2)</f>
        <v>97.5</v>
      </c>
      <c r="E793" s="63">
        <f ca="1">INDIRECT("'按班级打印'!o"&amp;ROUNDDOWN((ROW()-1)/5,0)+2)</f>
        <v>105.5</v>
      </c>
      <c r="F793" s="63">
        <f ca="1">INDIRECT("'按班级打印'!q"&amp;ROUNDDOWN((ROW()-1)/5,0)+2)</f>
        <v>118</v>
      </c>
      <c r="G793" s="63">
        <f ca="1">IF(INDIRECT("'按班级打印'!s"&amp;ROUNDDOWN((ROW()-1)/5,0)+2)&gt;0,INDIRECT("'按班级打印'!s"&amp;ROUNDDOWN((ROW()-1)/5,0)+2),"")</f>
        <v>93.5</v>
      </c>
      <c r="H793" s="63">
        <f ca="1">IF(INDIRECT("'按班级打印'!x"&amp;ROUNDDOWN((ROW()-1)/5,0)+2)&gt;0,INDIRECT("'按班级打印'!x"&amp;ROUNDDOWN((ROW()-1)/5,0)+2),"")</f>
        <v>90</v>
      </c>
      <c r="I793" s="63">
        <f ca="1">IF(INDIRECT("'按班级打印'!aa"&amp;ROUNDDOWN((ROW()-1)/5,0)+2)&gt;0,INDIRECT("'按班级打印'!aa"&amp;ROUNDDOWN((ROW()-1)/5,0)+2),"")</f>
        <v>86</v>
      </c>
      <c r="J793" s="63" t="str">
        <f ca="1">IF(INDIRECT("'按班级打印'!ad"&amp;ROUNDDOWN((ROW()-1)/5,0)+2)&gt;0,INDIRECT("'按班级打印'!ad"&amp;ROUNDDOWN((ROW()-1)/5,0)+2),"")</f>
        <v/>
      </c>
      <c r="K793" s="63" t="str">
        <f ca="1">IF(INDIRECT("'按班级打印'!u"&amp;ROUNDDOWN((ROW()-1)/5,0)+2)&gt;0,INDIRECT("'按班级打印'!u"&amp;ROUNDDOWN((ROW()-1)/5,0)+2),"")</f>
        <v/>
      </c>
      <c r="L793" s="63" t="str">
        <f ca="1">IF(INDIRECT("'按班级打印'!ag"&amp;ROUNDDOWN((ROW()-1)/5,0)+2)&gt;0,INDIRECT("'按班级打印'!ag"&amp;ROUNDDOWN((ROW()-1)/5,0)+2),"")</f>
        <v/>
      </c>
      <c r="M793" s="63">
        <f ca="1">INDIRECT("'按班级打印'!I"&amp;ROUNDDOWN((ROW()-1)/5,0)+2)</f>
        <v>590.5</v>
      </c>
    </row>
    <row r="794" customHeight="1" spans="1:13">
      <c r="A794" s="63" t="str">
        <f ca="1">INDIRECT("'按班级打印'!E"&amp;ROUNDDOWN((ROW()-1)/5,0)+2)</f>
        <v>物理类</v>
      </c>
      <c r="B794" s="14"/>
      <c r="C794" s="63" t="s">
        <v>14</v>
      </c>
      <c r="D794" s="65">
        <f>'质量分析(总分) '!$D$55</f>
        <v>105.000612745098</v>
      </c>
      <c r="E794" s="65">
        <f>'质量分析(总分) '!$D$82</f>
        <v>91.5242034313726</v>
      </c>
      <c r="F794" s="65">
        <f>'质量分析(总分) '!$D$109</f>
        <v>108.863970588235</v>
      </c>
      <c r="G794" s="65">
        <f ca="1">IF(_xlfn.NUMBERVALUE(G792)&gt;0,'质量分析(总分) '!$D$133,"")</f>
        <v>62.6521428571429</v>
      </c>
      <c r="H794" s="65">
        <f ca="1">IF(_xlfn.NUMBERVALUE(H792)&gt;0,'质量分析(总分) '!$D$157,"")</f>
        <v>81.8686131386861</v>
      </c>
      <c r="I794" s="65">
        <f ca="1">IF(_xlfn.NUMBERVALUE(I792)&gt;0,'质量分析(总分) '!$D$180,"")</f>
        <v>83.3676470588235</v>
      </c>
      <c r="J794" s="65" t="str">
        <f ca="1">IF(_xlfn.NUMBERVALUE(J792)&gt;0,'质量分析(总分) '!$D$208,"")</f>
        <v/>
      </c>
      <c r="K794" s="65" t="str">
        <f ca="1">IF(_xlfn.NUMBERVALUE(K792)&gt;0,'质量分析(总分) '!$D$194,"")</f>
        <v/>
      </c>
      <c r="L794" s="65" t="str">
        <f ca="1">IF(_xlfn.NUMBERVALUE(L792)&gt;0,'质量分析(总分) '!$D$222,"")</f>
        <v/>
      </c>
      <c r="M794" s="65">
        <f ca="1">IF(_xlfn.NUMBERVALUE(G792)&gt;0,'质量分析(总分) '!$D$23,'质量分析(总分) '!$D$28)</f>
        <v>535.869285714286</v>
      </c>
    </row>
    <row r="796" customHeight="1" spans="1:13">
      <c r="A796" s="58" t="s">
        <v>15</v>
      </c>
      <c r="B796" s="59" t="s">
        <v>1</v>
      </c>
      <c r="C796" s="59" t="s">
        <v>2</v>
      </c>
      <c r="D796" s="60" t="s">
        <v>3</v>
      </c>
      <c r="E796" s="60" t="s">
        <v>4</v>
      </c>
      <c r="F796" s="60" t="s">
        <v>5</v>
      </c>
      <c r="G796" s="60" t="s">
        <v>6</v>
      </c>
      <c r="H796" s="60" t="s">
        <v>7</v>
      </c>
      <c r="I796" s="60" t="s">
        <v>8</v>
      </c>
      <c r="J796" s="60" t="s">
        <v>9</v>
      </c>
      <c r="K796" s="60" t="s">
        <v>10</v>
      </c>
      <c r="L796" s="61" t="s">
        <v>11</v>
      </c>
      <c r="M796" s="61" t="s">
        <v>12</v>
      </c>
    </row>
    <row r="797" customHeight="1" spans="1:13">
      <c r="A797" s="62"/>
      <c r="B797" s="63">
        <f ca="1">INDIRECT("'按班级打印'!G"&amp;ROUNDDOWN((ROW()-1)/5,0)+2)</f>
        <v>4</v>
      </c>
      <c r="C797" s="63" t="str">
        <f ca="1">INDIRECT("'按班级打印'!A"&amp;ROUNDDOWN((ROW()-1)/5,0)+2)</f>
        <v>童游珺</v>
      </c>
      <c r="D797" s="63">
        <f ca="1">INDIRECT("'按班级打印'!M"&amp;ROUNDDOWN((ROW()-1)/5,0)+2)</f>
        <v>103.5</v>
      </c>
      <c r="E797" s="63">
        <f ca="1">INDIRECT("'按班级打印'!o"&amp;ROUNDDOWN((ROW()-1)/5,0)+2)</f>
        <v>101</v>
      </c>
      <c r="F797" s="63">
        <f ca="1">INDIRECT("'按班级打印'!q"&amp;ROUNDDOWN((ROW()-1)/5,0)+2)</f>
        <v>95</v>
      </c>
      <c r="G797" s="63">
        <f ca="1">IF(INDIRECT("'按班级打印'!s"&amp;ROUNDDOWN((ROW()-1)/5,0)+2)&gt;0,INDIRECT("'按班级打印'!s"&amp;ROUNDDOWN((ROW()-1)/5,0)+2),"")</f>
        <v>57</v>
      </c>
      <c r="H797" s="63">
        <f ca="1">IF(INDIRECT("'按班级打印'!w"&amp;ROUNDDOWN((ROW()-1)/5,0)+2)&gt;0,INDIRECT("'按班级打印'!w"&amp;ROUNDDOWN((ROW()-1)/5,0)+2),"")</f>
        <v>50.5</v>
      </c>
      <c r="I797" s="63">
        <f ca="1">IF(INDIRECT("'按班级打印'!z"&amp;ROUNDDOWN((ROW()-1)/5,0)+2)&gt;0,INDIRECT("'按班级打印'!z"&amp;ROUNDDOWN((ROW()-1)/5,0)+2),"")</f>
        <v>71.5</v>
      </c>
      <c r="J797" s="63" t="str">
        <f ca="1">IF(INDIRECT("'按班级打印'!ac"&amp;ROUNDDOWN((ROW()-1)/5,0)+2)&gt;0,INDIRECT("'按班级打印'!ac"&amp;ROUNDDOWN((ROW()-1)/5,0)+2),"")</f>
        <v/>
      </c>
      <c r="K797" s="63" t="str">
        <f ca="1">IF(INDIRECT("'按班级打印'!u"&amp;ROUNDDOWN((ROW()-1)/5,0)+2)&gt;0,INDIRECT("'按班级打印'!u"&amp;ROUNDDOWN((ROW()-1)/5,0)+2),"")</f>
        <v/>
      </c>
      <c r="L797" s="63" t="str">
        <f ca="1">IF(INDIRECT("'按班级打印'!af"&amp;ROUNDDOWN((ROW()-1)/5,0)+2)&gt;0,INDIRECT("'按班级打印'!af"&amp;ROUNDDOWN((ROW()-1)/5,0)+2),"")</f>
        <v/>
      </c>
      <c r="M797" s="63">
        <f ca="1">INDIRECT("'按班级打印'!H"&amp;ROUNDDOWN((ROW()-1)/5,0)+2)</f>
        <v>478.5</v>
      </c>
    </row>
    <row r="798" customHeight="1" spans="1:13">
      <c r="A798" s="64"/>
      <c r="B798" s="64"/>
      <c r="C798" s="63" t="s">
        <v>13</v>
      </c>
      <c r="D798" s="63">
        <f ca="1">INDIRECT("'按班级打印'!M"&amp;ROUNDDOWN((ROW()-1)/5,0)+2)</f>
        <v>103.5</v>
      </c>
      <c r="E798" s="63">
        <f ca="1">INDIRECT("'按班级打印'!o"&amp;ROUNDDOWN((ROW()-1)/5,0)+2)</f>
        <v>101</v>
      </c>
      <c r="F798" s="63">
        <f ca="1">INDIRECT("'按班级打印'!q"&amp;ROUNDDOWN((ROW()-1)/5,0)+2)</f>
        <v>95</v>
      </c>
      <c r="G798" s="63">
        <f ca="1">IF(INDIRECT("'按班级打印'!s"&amp;ROUNDDOWN((ROW()-1)/5,0)+2)&gt;0,INDIRECT("'按班级打印'!s"&amp;ROUNDDOWN((ROW()-1)/5,0)+2),"")</f>
        <v>57</v>
      </c>
      <c r="H798" s="63">
        <f ca="1">IF(INDIRECT("'按班级打印'!x"&amp;ROUNDDOWN((ROW()-1)/5,0)+2)&gt;0,INDIRECT("'按班级打印'!x"&amp;ROUNDDOWN((ROW()-1)/5,0)+2),"")</f>
        <v>76</v>
      </c>
      <c r="I798" s="63">
        <f ca="1">IF(INDIRECT("'按班级打印'!aa"&amp;ROUNDDOWN((ROW()-1)/5,0)+2)&gt;0,INDIRECT("'按班级打印'!aa"&amp;ROUNDDOWN((ROW()-1)/5,0)+2),"")</f>
        <v>80</v>
      </c>
      <c r="J798" s="63" t="str">
        <f ca="1">IF(INDIRECT("'按班级打印'!ad"&amp;ROUNDDOWN((ROW()-1)/5,0)+2)&gt;0,INDIRECT("'按班级打印'!ad"&amp;ROUNDDOWN((ROW()-1)/5,0)+2),"")</f>
        <v/>
      </c>
      <c r="K798" s="63" t="str">
        <f ca="1">IF(INDIRECT("'按班级打印'!u"&amp;ROUNDDOWN((ROW()-1)/5,0)+2)&gt;0,INDIRECT("'按班级打印'!u"&amp;ROUNDDOWN((ROW()-1)/5,0)+2),"")</f>
        <v/>
      </c>
      <c r="L798" s="63" t="str">
        <f ca="1">IF(INDIRECT("'按班级打印'!ag"&amp;ROUNDDOWN((ROW()-1)/5,0)+2)&gt;0,INDIRECT("'按班级打印'!ag"&amp;ROUNDDOWN((ROW()-1)/5,0)+2),"")</f>
        <v/>
      </c>
      <c r="M798" s="63">
        <f ca="1">INDIRECT("'按班级打印'!I"&amp;ROUNDDOWN((ROW()-1)/5,0)+2)</f>
        <v>512.5</v>
      </c>
    </row>
    <row r="799" customHeight="1" spans="1:13">
      <c r="A799" s="63" t="str">
        <f ca="1">INDIRECT("'按班级打印'!E"&amp;ROUNDDOWN((ROW()-1)/5,0)+2)</f>
        <v>物理类</v>
      </c>
      <c r="B799" s="14"/>
      <c r="C799" s="63" t="s">
        <v>14</v>
      </c>
      <c r="D799" s="65">
        <f>'质量分析(总分) '!$D$55</f>
        <v>105.000612745098</v>
      </c>
      <c r="E799" s="65">
        <f>'质量分析(总分) '!$D$82</f>
        <v>91.5242034313726</v>
      </c>
      <c r="F799" s="65">
        <f>'质量分析(总分) '!$D$109</f>
        <v>108.863970588235</v>
      </c>
      <c r="G799" s="65">
        <f ca="1">IF(_xlfn.NUMBERVALUE(G797)&gt;0,'质量分析(总分) '!$D$133,"")</f>
        <v>62.6521428571429</v>
      </c>
      <c r="H799" s="65">
        <f ca="1">IF(_xlfn.NUMBERVALUE(H797)&gt;0,'质量分析(总分) '!$D$157,"")</f>
        <v>81.8686131386861</v>
      </c>
      <c r="I799" s="65">
        <f ca="1">IF(_xlfn.NUMBERVALUE(I797)&gt;0,'质量分析(总分) '!$D$180,"")</f>
        <v>83.3676470588235</v>
      </c>
      <c r="J799" s="65" t="str">
        <f ca="1">IF(_xlfn.NUMBERVALUE(J797)&gt;0,'质量分析(总分) '!$D$208,"")</f>
        <v/>
      </c>
      <c r="K799" s="65" t="str">
        <f ca="1">IF(_xlfn.NUMBERVALUE(K797)&gt;0,'质量分析(总分) '!$D$194,"")</f>
        <v/>
      </c>
      <c r="L799" s="65" t="str">
        <f ca="1">IF(_xlfn.NUMBERVALUE(L797)&gt;0,'质量分析(总分) '!$D$222,"")</f>
        <v/>
      </c>
      <c r="M799" s="65">
        <f ca="1">IF(_xlfn.NUMBERVALUE(G797)&gt;0,'质量分析(总分) '!$D$23,'质量分析(总分) '!$D$28)</f>
        <v>535.869285714286</v>
      </c>
    </row>
    <row r="801" customHeight="1" spans="1:13">
      <c r="A801" s="58" t="s">
        <v>15</v>
      </c>
      <c r="B801" s="59" t="s">
        <v>1</v>
      </c>
      <c r="C801" s="59" t="s">
        <v>2</v>
      </c>
      <c r="D801" s="60" t="s">
        <v>3</v>
      </c>
      <c r="E801" s="60" t="s">
        <v>4</v>
      </c>
      <c r="F801" s="60" t="s">
        <v>5</v>
      </c>
      <c r="G801" s="60" t="s">
        <v>6</v>
      </c>
      <c r="H801" s="60" t="s">
        <v>7</v>
      </c>
      <c r="I801" s="60" t="s">
        <v>8</v>
      </c>
      <c r="J801" s="60" t="s">
        <v>9</v>
      </c>
      <c r="K801" s="60" t="s">
        <v>10</v>
      </c>
      <c r="L801" s="61" t="s">
        <v>11</v>
      </c>
      <c r="M801" s="61" t="s">
        <v>12</v>
      </c>
    </row>
    <row r="802" customHeight="1" spans="1:13">
      <c r="A802" s="62"/>
      <c r="B802" s="63">
        <f ca="1">INDIRECT("'按班级打印'!G"&amp;ROUNDDOWN((ROW()-1)/5,0)+2)</f>
        <v>4</v>
      </c>
      <c r="C802" s="63" t="str">
        <f ca="1">INDIRECT("'按班级打印'!A"&amp;ROUNDDOWN((ROW()-1)/5,0)+2)</f>
        <v>钟杰彬</v>
      </c>
      <c r="D802" s="63">
        <f ca="1">INDIRECT("'按班级打印'!M"&amp;ROUNDDOWN((ROW()-1)/5,0)+2)</f>
        <v>115.5</v>
      </c>
      <c r="E802" s="63">
        <f ca="1">INDIRECT("'按班级打印'!o"&amp;ROUNDDOWN((ROW()-1)/5,0)+2)</f>
        <v>93.5</v>
      </c>
      <c r="F802" s="63">
        <f ca="1">INDIRECT("'按班级打印'!q"&amp;ROUNDDOWN((ROW()-1)/5,0)+2)</f>
        <v>113.5</v>
      </c>
      <c r="G802" s="63">
        <f ca="1">IF(INDIRECT("'按班级打印'!s"&amp;ROUNDDOWN((ROW()-1)/5,0)+2)&gt;0,INDIRECT("'按班级打印'!s"&amp;ROUNDDOWN((ROW()-1)/5,0)+2),"")</f>
        <v>66.5</v>
      </c>
      <c r="H802" s="63">
        <f ca="1">IF(INDIRECT("'按班级打印'!w"&amp;ROUNDDOWN((ROW()-1)/5,0)+2)&gt;0,INDIRECT("'按班级打印'!w"&amp;ROUNDDOWN((ROW()-1)/5,0)+2),"")</f>
        <v>57</v>
      </c>
      <c r="I802" s="63">
        <f ca="1">IF(INDIRECT("'按班级打印'!z"&amp;ROUNDDOWN((ROW()-1)/5,0)+2)&gt;0,INDIRECT("'按班级打印'!z"&amp;ROUNDDOWN((ROW()-1)/5,0)+2),"")</f>
        <v>67.5</v>
      </c>
      <c r="J802" s="63" t="str">
        <f ca="1">IF(INDIRECT("'按班级打印'!ac"&amp;ROUNDDOWN((ROW()-1)/5,0)+2)&gt;0,INDIRECT("'按班级打印'!ac"&amp;ROUNDDOWN((ROW()-1)/5,0)+2),"")</f>
        <v/>
      </c>
      <c r="K802" s="63" t="str">
        <f ca="1">IF(INDIRECT("'按班级打印'!u"&amp;ROUNDDOWN((ROW()-1)/5,0)+2)&gt;0,INDIRECT("'按班级打印'!u"&amp;ROUNDDOWN((ROW()-1)/5,0)+2),"")</f>
        <v/>
      </c>
      <c r="L802" s="63" t="str">
        <f ca="1">IF(INDIRECT("'按班级打印'!af"&amp;ROUNDDOWN((ROW()-1)/5,0)+2)&gt;0,INDIRECT("'按班级打印'!af"&amp;ROUNDDOWN((ROW()-1)/5,0)+2),"")</f>
        <v/>
      </c>
      <c r="M802" s="63">
        <f ca="1">INDIRECT("'按班级打印'!H"&amp;ROUNDDOWN((ROW()-1)/5,0)+2)</f>
        <v>513.5</v>
      </c>
    </row>
    <row r="803" customHeight="1" spans="1:13">
      <c r="A803" s="64"/>
      <c r="B803" s="64"/>
      <c r="C803" s="63" t="s">
        <v>13</v>
      </c>
      <c r="D803" s="63">
        <f ca="1">INDIRECT("'按班级打印'!M"&amp;ROUNDDOWN((ROW()-1)/5,0)+2)</f>
        <v>115.5</v>
      </c>
      <c r="E803" s="63">
        <f ca="1">INDIRECT("'按班级打印'!o"&amp;ROUNDDOWN((ROW()-1)/5,0)+2)</f>
        <v>93.5</v>
      </c>
      <c r="F803" s="63">
        <f ca="1">INDIRECT("'按班级打印'!q"&amp;ROUNDDOWN((ROW()-1)/5,0)+2)</f>
        <v>113.5</v>
      </c>
      <c r="G803" s="63">
        <f ca="1">IF(INDIRECT("'按班级打印'!s"&amp;ROUNDDOWN((ROW()-1)/5,0)+2)&gt;0,INDIRECT("'按班级打印'!s"&amp;ROUNDDOWN((ROW()-1)/5,0)+2),"")</f>
        <v>66.5</v>
      </c>
      <c r="H803" s="63">
        <f ca="1">IF(INDIRECT("'按班级打印'!x"&amp;ROUNDDOWN((ROW()-1)/5,0)+2)&gt;0,INDIRECT("'按班级打印'!x"&amp;ROUNDDOWN((ROW()-1)/5,0)+2),"")</f>
        <v>81</v>
      </c>
      <c r="I803" s="63">
        <f ca="1">IF(INDIRECT("'按班级打印'!aa"&amp;ROUNDDOWN((ROW()-1)/5,0)+2)&gt;0,INDIRECT("'按班级打印'!aa"&amp;ROUNDDOWN((ROW()-1)/5,0)+2),"")</f>
        <v>77</v>
      </c>
      <c r="J803" s="63" t="str">
        <f ca="1">IF(INDIRECT("'按班级打印'!ad"&amp;ROUNDDOWN((ROW()-1)/5,0)+2)&gt;0,INDIRECT("'按班级打印'!ad"&amp;ROUNDDOWN((ROW()-1)/5,0)+2),"")</f>
        <v/>
      </c>
      <c r="K803" s="63" t="str">
        <f ca="1">IF(INDIRECT("'按班级打印'!u"&amp;ROUNDDOWN((ROW()-1)/5,0)+2)&gt;0,INDIRECT("'按班级打印'!u"&amp;ROUNDDOWN((ROW()-1)/5,0)+2),"")</f>
        <v/>
      </c>
      <c r="L803" s="63" t="str">
        <f ca="1">IF(INDIRECT("'按班级打印'!ag"&amp;ROUNDDOWN((ROW()-1)/5,0)+2)&gt;0,INDIRECT("'按班级打印'!ag"&amp;ROUNDDOWN((ROW()-1)/5,0)+2),"")</f>
        <v/>
      </c>
      <c r="M803" s="63">
        <f ca="1">INDIRECT("'按班级打印'!I"&amp;ROUNDDOWN((ROW()-1)/5,0)+2)</f>
        <v>547</v>
      </c>
    </row>
    <row r="804" customHeight="1" spans="1:13">
      <c r="A804" s="63" t="str">
        <f ca="1">INDIRECT("'按班级打印'!E"&amp;ROUNDDOWN((ROW()-1)/5,0)+2)</f>
        <v>物理类</v>
      </c>
      <c r="B804" s="14"/>
      <c r="C804" s="63" t="s">
        <v>14</v>
      </c>
      <c r="D804" s="65">
        <f>'质量分析(总分) '!$D$55</f>
        <v>105.000612745098</v>
      </c>
      <c r="E804" s="65">
        <f>'质量分析(总分) '!$D$82</f>
        <v>91.5242034313726</v>
      </c>
      <c r="F804" s="65">
        <f>'质量分析(总分) '!$D$109</f>
        <v>108.863970588235</v>
      </c>
      <c r="G804" s="65">
        <f ca="1">IF(_xlfn.NUMBERVALUE(G802)&gt;0,'质量分析(总分) '!$D$133,"")</f>
        <v>62.6521428571429</v>
      </c>
      <c r="H804" s="65">
        <f ca="1">IF(_xlfn.NUMBERVALUE(H802)&gt;0,'质量分析(总分) '!$D$157,"")</f>
        <v>81.8686131386861</v>
      </c>
      <c r="I804" s="65">
        <f ca="1">IF(_xlfn.NUMBERVALUE(I802)&gt;0,'质量分析(总分) '!$D$180,"")</f>
        <v>83.3676470588235</v>
      </c>
      <c r="J804" s="65" t="str">
        <f ca="1">IF(_xlfn.NUMBERVALUE(J802)&gt;0,'质量分析(总分) '!$D$208,"")</f>
        <v/>
      </c>
      <c r="K804" s="65" t="str">
        <f ca="1">IF(_xlfn.NUMBERVALUE(K802)&gt;0,'质量分析(总分) '!$D$194,"")</f>
        <v/>
      </c>
      <c r="L804" s="65" t="str">
        <f ca="1">IF(_xlfn.NUMBERVALUE(L802)&gt;0,'质量分析(总分) '!$D$222,"")</f>
        <v/>
      </c>
      <c r="M804" s="65">
        <f ca="1">IF(_xlfn.NUMBERVALUE(G802)&gt;0,'质量分析(总分) '!$D$23,'质量分析(总分) '!$D$28)</f>
        <v>535.869285714286</v>
      </c>
    </row>
    <row r="806" customHeight="1" spans="1:13">
      <c r="A806" s="58" t="s">
        <v>15</v>
      </c>
      <c r="B806" s="59" t="s">
        <v>1</v>
      </c>
      <c r="C806" s="59" t="s">
        <v>2</v>
      </c>
      <c r="D806" s="60" t="s">
        <v>3</v>
      </c>
      <c r="E806" s="60" t="s">
        <v>4</v>
      </c>
      <c r="F806" s="60" t="s">
        <v>5</v>
      </c>
      <c r="G806" s="60" t="s">
        <v>6</v>
      </c>
      <c r="H806" s="60" t="s">
        <v>7</v>
      </c>
      <c r="I806" s="60" t="s">
        <v>8</v>
      </c>
      <c r="J806" s="60" t="s">
        <v>9</v>
      </c>
      <c r="K806" s="60" t="s">
        <v>10</v>
      </c>
      <c r="L806" s="61" t="s">
        <v>11</v>
      </c>
      <c r="M806" s="61" t="s">
        <v>12</v>
      </c>
    </row>
    <row r="807" customHeight="1" spans="1:13">
      <c r="A807" s="62"/>
      <c r="B807" s="63">
        <f ca="1">INDIRECT("'按班级打印'!G"&amp;ROUNDDOWN((ROW()-1)/5,0)+2)</f>
        <v>4</v>
      </c>
      <c r="C807" s="63" t="str">
        <f ca="1">INDIRECT("'按班级打印'!A"&amp;ROUNDDOWN((ROW()-1)/5,0)+2)</f>
        <v>游阳阳</v>
      </c>
      <c r="D807" s="63">
        <f ca="1">INDIRECT("'按班级打印'!M"&amp;ROUNDDOWN((ROW()-1)/5,0)+2)</f>
        <v>95</v>
      </c>
      <c r="E807" s="63">
        <f ca="1">INDIRECT("'按班级打印'!o"&amp;ROUNDDOWN((ROW()-1)/5,0)+2)</f>
        <v>87</v>
      </c>
      <c r="F807" s="63">
        <f ca="1">INDIRECT("'按班级打印'!q"&amp;ROUNDDOWN((ROW()-1)/5,0)+2)</f>
        <v>92.5</v>
      </c>
      <c r="G807" s="63">
        <f ca="1">IF(INDIRECT("'按班级打印'!s"&amp;ROUNDDOWN((ROW()-1)/5,0)+2)&gt;0,INDIRECT("'按班级打印'!s"&amp;ROUNDDOWN((ROW()-1)/5,0)+2),"")</f>
        <v>71</v>
      </c>
      <c r="H807" s="63">
        <f ca="1">IF(INDIRECT("'按班级打印'!w"&amp;ROUNDDOWN((ROW()-1)/5,0)+2)&gt;0,INDIRECT("'按班级打印'!w"&amp;ROUNDDOWN((ROW()-1)/5,0)+2),"")</f>
        <v>64</v>
      </c>
      <c r="I807" s="63">
        <f ca="1">IF(INDIRECT("'按班级打印'!z"&amp;ROUNDDOWN((ROW()-1)/5,0)+2)&gt;0,INDIRECT("'按班级打印'!z"&amp;ROUNDDOWN((ROW()-1)/5,0)+2),"")</f>
        <v>84</v>
      </c>
      <c r="J807" s="63" t="str">
        <f ca="1">IF(INDIRECT("'按班级打印'!ac"&amp;ROUNDDOWN((ROW()-1)/5,0)+2)&gt;0,INDIRECT("'按班级打印'!ac"&amp;ROUNDDOWN((ROW()-1)/5,0)+2),"")</f>
        <v/>
      </c>
      <c r="K807" s="63" t="str">
        <f ca="1">IF(INDIRECT("'按班级打印'!u"&amp;ROUNDDOWN((ROW()-1)/5,0)+2)&gt;0,INDIRECT("'按班级打印'!u"&amp;ROUNDDOWN((ROW()-1)/5,0)+2),"")</f>
        <v/>
      </c>
      <c r="L807" s="63" t="str">
        <f ca="1">IF(INDIRECT("'按班级打印'!af"&amp;ROUNDDOWN((ROW()-1)/5,0)+2)&gt;0,INDIRECT("'按班级打印'!af"&amp;ROUNDDOWN((ROW()-1)/5,0)+2),"")</f>
        <v/>
      </c>
      <c r="M807" s="63">
        <f ca="1">INDIRECT("'按班级打印'!H"&amp;ROUNDDOWN((ROW()-1)/5,0)+2)</f>
        <v>493.5</v>
      </c>
    </row>
    <row r="808" customHeight="1" spans="1:13">
      <c r="A808" s="64"/>
      <c r="B808" s="64"/>
      <c r="C808" s="63" t="s">
        <v>13</v>
      </c>
      <c r="D808" s="63">
        <f ca="1">INDIRECT("'按班级打印'!M"&amp;ROUNDDOWN((ROW()-1)/5,0)+2)</f>
        <v>95</v>
      </c>
      <c r="E808" s="63">
        <f ca="1">INDIRECT("'按班级打印'!o"&amp;ROUNDDOWN((ROW()-1)/5,0)+2)</f>
        <v>87</v>
      </c>
      <c r="F808" s="63">
        <f ca="1">INDIRECT("'按班级打印'!q"&amp;ROUNDDOWN((ROW()-1)/5,0)+2)</f>
        <v>92.5</v>
      </c>
      <c r="G808" s="63">
        <f ca="1">IF(INDIRECT("'按班级打印'!s"&amp;ROUNDDOWN((ROW()-1)/5,0)+2)&gt;0,INDIRECT("'按班级打印'!s"&amp;ROUNDDOWN((ROW()-1)/5,0)+2),"")</f>
        <v>71</v>
      </c>
      <c r="H808" s="63">
        <f ca="1">IF(INDIRECT("'按班级打印'!x"&amp;ROUNDDOWN((ROW()-1)/5,0)+2)&gt;0,INDIRECT("'按班级打印'!x"&amp;ROUNDDOWN((ROW()-1)/5,0)+2),"")</f>
        <v>87</v>
      </c>
      <c r="I808" s="63">
        <f ca="1">IF(INDIRECT("'按班级打印'!aa"&amp;ROUNDDOWN((ROW()-1)/5,0)+2)&gt;0,INDIRECT("'按班级打印'!aa"&amp;ROUNDDOWN((ROW()-1)/5,0)+2),"")</f>
        <v>91</v>
      </c>
      <c r="J808" s="63" t="str">
        <f ca="1">IF(INDIRECT("'按班级打印'!ad"&amp;ROUNDDOWN((ROW()-1)/5,0)+2)&gt;0,INDIRECT("'按班级打印'!ad"&amp;ROUNDDOWN((ROW()-1)/5,0)+2),"")</f>
        <v/>
      </c>
      <c r="K808" s="63" t="str">
        <f ca="1">IF(INDIRECT("'按班级打印'!u"&amp;ROUNDDOWN((ROW()-1)/5,0)+2)&gt;0,INDIRECT("'按班级打印'!u"&amp;ROUNDDOWN((ROW()-1)/5,0)+2),"")</f>
        <v/>
      </c>
      <c r="L808" s="63" t="str">
        <f ca="1">IF(INDIRECT("'按班级打印'!ag"&amp;ROUNDDOWN((ROW()-1)/5,0)+2)&gt;0,INDIRECT("'按班级打印'!ag"&amp;ROUNDDOWN((ROW()-1)/5,0)+2),"")</f>
        <v/>
      </c>
      <c r="M808" s="63">
        <f ca="1">INDIRECT("'按班级打印'!I"&amp;ROUNDDOWN((ROW()-1)/5,0)+2)</f>
        <v>523.5</v>
      </c>
    </row>
    <row r="809" customHeight="1" spans="1:13">
      <c r="A809" s="63" t="str">
        <f ca="1">INDIRECT("'按班级打印'!E"&amp;ROUNDDOWN((ROW()-1)/5,0)+2)</f>
        <v>物理类</v>
      </c>
      <c r="B809" s="14"/>
      <c r="C809" s="63" t="s">
        <v>14</v>
      </c>
      <c r="D809" s="65">
        <f>'质量分析(总分) '!$D$55</f>
        <v>105.000612745098</v>
      </c>
      <c r="E809" s="65">
        <f>'质量分析(总分) '!$D$82</f>
        <v>91.5242034313726</v>
      </c>
      <c r="F809" s="65">
        <f>'质量分析(总分) '!$D$109</f>
        <v>108.863970588235</v>
      </c>
      <c r="G809" s="65">
        <f ca="1">IF(_xlfn.NUMBERVALUE(G807)&gt;0,'质量分析(总分) '!$D$133,"")</f>
        <v>62.6521428571429</v>
      </c>
      <c r="H809" s="65">
        <f ca="1">IF(_xlfn.NUMBERVALUE(H807)&gt;0,'质量分析(总分) '!$D$157,"")</f>
        <v>81.8686131386861</v>
      </c>
      <c r="I809" s="65">
        <f ca="1">IF(_xlfn.NUMBERVALUE(I807)&gt;0,'质量分析(总分) '!$D$180,"")</f>
        <v>83.3676470588235</v>
      </c>
      <c r="J809" s="65" t="str">
        <f ca="1">IF(_xlfn.NUMBERVALUE(J807)&gt;0,'质量分析(总分) '!$D$208,"")</f>
        <v/>
      </c>
      <c r="K809" s="65" t="str">
        <f ca="1">IF(_xlfn.NUMBERVALUE(K807)&gt;0,'质量分析(总分) '!$D$194,"")</f>
        <v/>
      </c>
      <c r="L809" s="65" t="str">
        <f ca="1">IF(_xlfn.NUMBERVALUE(L807)&gt;0,'质量分析(总分) '!$D$222,"")</f>
        <v/>
      </c>
      <c r="M809" s="65">
        <f ca="1">IF(_xlfn.NUMBERVALUE(G807)&gt;0,'质量分析(总分) '!$D$23,'质量分析(总分) '!$D$28)</f>
        <v>535.869285714286</v>
      </c>
    </row>
    <row r="811" customHeight="1" spans="1:13">
      <c r="A811" s="58" t="s">
        <v>15</v>
      </c>
      <c r="B811" s="59" t="s">
        <v>1</v>
      </c>
      <c r="C811" s="59" t="s">
        <v>2</v>
      </c>
      <c r="D811" s="60" t="s">
        <v>3</v>
      </c>
      <c r="E811" s="60" t="s">
        <v>4</v>
      </c>
      <c r="F811" s="60" t="s">
        <v>5</v>
      </c>
      <c r="G811" s="60" t="s">
        <v>6</v>
      </c>
      <c r="H811" s="60" t="s">
        <v>7</v>
      </c>
      <c r="I811" s="60" t="s">
        <v>8</v>
      </c>
      <c r="J811" s="60" t="s">
        <v>9</v>
      </c>
      <c r="K811" s="60" t="s">
        <v>10</v>
      </c>
      <c r="L811" s="61" t="s">
        <v>11</v>
      </c>
      <c r="M811" s="61" t="s">
        <v>12</v>
      </c>
    </row>
    <row r="812" customHeight="1" spans="1:13">
      <c r="A812" s="62"/>
      <c r="B812" s="63">
        <f ca="1">INDIRECT("'按班级打印'!G"&amp;ROUNDDOWN((ROW()-1)/5,0)+2)</f>
        <v>4</v>
      </c>
      <c r="C812" s="63" t="str">
        <f ca="1">INDIRECT("'按班级打印'!A"&amp;ROUNDDOWN((ROW()-1)/5,0)+2)</f>
        <v>陆叙言</v>
      </c>
      <c r="D812" s="63">
        <f ca="1">INDIRECT("'按班级打印'!M"&amp;ROUNDDOWN((ROW()-1)/5,0)+2)</f>
        <v>102</v>
      </c>
      <c r="E812" s="63">
        <f ca="1">INDIRECT("'按班级打印'!o"&amp;ROUNDDOWN((ROW()-1)/5,0)+2)</f>
        <v>87</v>
      </c>
      <c r="F812" s="63">
        <f ca="1">INDIRECT("'按班级打印'!q"&amp;ROUNDDOWN((ROW()-1)/5,0)+2)</f>
        <v>112</v>
      </c>
      <c r="G812" s="63">
        <f ca="1">IF(INDIRECT("'按班级打印'!s"&amp;ROUNDDOWN((ROW()-1)/5,0)+2)&gt;0,INDIRECT("'按班级打印'!s"&amp;ROUNDDOWN((ROW()-1)/5,0)+2),"")</f>
        <v>67</v>
      </c>
      <c r="H812" s="63">
        <f ca="1">IF(INDIRECT("'按班级打印'!w"&amp;ROUNDDOWN((ROW()-1)/5,0)+2)&gt;0,INDIRECT("'按班级打印'!w"&amp;ROUNDDOWN((ROW()-1)/5,0)+2),"")</f>
        <v>57.5</v>
      </c>
      <c r="I812" s="63">
        <f ca="1">IF(INDIRECT("'按班级打印'!z"&amp;ROUNDDOWN((ROW()-1)/5,0)+2)&gt;0,INDIRECT("'按班级打印'!z"&amp;ROUNDDOWN((ROW()-1)/5,0)+2),"")</f>
        <v>58</v>
      </c>
      <c r="J812" s="63" t="str">
        <f ca="1">IF(INDIRECT("'按班级打印'!ac"&amp;ROUNDDOWN((ROW()-1)/5,0)+2)&gt;0,INDIRECT("'按班级打印'!ac"&amp;ROUNDDOWN((ROW()-1)/5,0)+2),"")</f>
        <v/>
      </c>
      <c r="K812" s="63" t="str">
        <f ca="1">IF(INDIRECT("'按班级打印'!u"&amp;ROUNDDOWN((ROW()-1)/5,0)+2)&gt;0,INDIRECT("'按班级打印'!u"&amp;ROUNDDOWN((ROW()-1)/5,0)+2),"")</f>
        <v/>
      </c>
      <c r="L812" s="63" t="str">
        <f ca="1">IF(INDIRECT("'按班级打印'!af"&amp;ROUNDDOWN((ROW()-1)/5,0)+2)&gt;0,INDIRECT("'按班级打印'!af"&amp;ROUNDDOWN((ROW()-1)/5,0)+2),"")</f>
        <v/>
      </c>
      <c r="M812" s="63">
        <f ca="1">INDIRECT("'按班级打印'!H"&amp;ROUNDDOWN((ROW()-1)/5,0)+2)</f>
        <v>483.5</v>
      </c>
    </row>
    <row r="813" customHeight="1" spans="1:13">
      <c r="A813" s="64"/>
      <c r="B813" s="64"/>
      <c r="C813" s="63" t="s">
        <v>13</v>
      </c>
      <c r="D813" s="63">
        <f ca="1">INDIRECT("'按班级打印'!M"&amp;ROUNDDOWN((ROW()-1)/5,0)+2)</f>
        <v>102</v>
      </c>
      <c r="E813" s="63">
        <f ca="1">INDIRECT("'按班级打印'!o"&amp;ROUNDDOWN((ROW()-1)/5,0)+2)</f>
        <v>87</v>
      </c>
      <c r="F813" s="63">
        <f ca="1">INDIRECT("'按班级打印'!q"&amp;ROUNDDOWN((ROW()-1)/5,0)+2)</f>
        <v>112</v>
      </c>
      <c r="G813" s="63">
        <f ca="1">IF(INDIRECT("'按班级打印'!s"&amp;ROUNDDOWN((ROW()-1)/5,0)+2)&gt;0,INDIRECT("'按班级打印'!s"&amp;ROUNDDOWN((ROW()-1)/5,0)+2),"")</f>
        <v>67</v>
      </c>
      <c r="H813" s="63">
        <f ca="1">IF(INDIRECT("'按班级打印'!x"&amp;ROUNDDOWN((ROW()-1)/5,0)+2)&gt;0,INDIRECT("'按班级打印'!x"&amp;ROUNDDOWN((ROW()-1)/5,0)+2),"")</f>
        <v>82</v>
      </c>
      <c r="I813" s="63">
        <f ca="1">IF(INDIRECT("'按班级打印'!aa"&amp;ROUNDDOWN((ROW()-1)/5,0)+2)&gt;0,INDIRECT("'按班级打印'!aa"&amp;ROUNDDOWN((ROW()-1)/5,0)+2),"")</f>
        <v>68</v>
      </c>
      <c r="J813" s="63" t="str">
        <f ca="1">IF(INDIRECT("'按班级打印'!ad"&amp;ROUNDDOWN((ROW()-1)/5,0)+2)&gt;0,INDIRECT("'按班级打印'!ad"&amp;ROUNDDOWN((ROW()-1)/5,0)+2),"")</f>
        <v/>
      </c>
      <c r="K813" s="63" t="str">
        <f ca="1">IF(INDIRECT("'按班级打印'!u"&amp;ROUNDDOWN((ROW()-1)/5,0)+2)&gt;0,INDIRECT("'按班级打印'!u"&amp;ROUNDDOWN((ROW()-1)/5,0)+2),"")</f>
        <v/>
      </c>
      <c r="L813" s="63" t="str">
        <f ca="1">IF(INDIRECT("'按班级打印'!ag"&amp;ROUNDDOWN((ROW()-1)/5,0)+2)&gt;0,INDIRECT("'按班级打印'!ag"&amp;ROUNDDOWN((ROW()-1)/5,0)+2),"")</f>
        <v/>
      </c>
      <c r="M813" s="63">
        <f ca="1">INDIRECT("'按班级打印'!I"&amp;ROUNDDOWN((ROW()-1)/5,0)+2)</f>
        <v>518</v>
      </c>
    </row>
    <row r="814" customHeight="1" spans="1:13">
      <c r="A814" s="63" t="str">
        <f ca="1">INDIRECT("'按班级打印'!E"&amp;ROUNDDOWN((ROW()-1)/5,0)+2)</f>
        <v>物理类</v>
      </c>
      <c r="B814" s="14"/>
      <c r="C814" s="63" t="s">
        <v>14</v>
      </c>
      <c r="D814" s="65">
        <f>'质量分析(总分) '!$D$55</f>
        <v>105.000612745098</v>
      </c>
      <c r="E814" s="65">
        <f>'质量分析(总分) '!$D$82</f>
        <v>91.5242034313726</v>
      </c>
      <c r="F814" s="65">
        <f>'质量分析(总分) '!$D$109</f>
        <v>108.863970588235</v>
      </c>
      <c r="G814" s="65">
        <f ca="1">IF(_xlfn.NUMBERVALUE(G812)&gt;0,'质量分析(总分) '!$D$133,"")</f>
        <v>62.6521428571429</v>
      </c>
      <c r="H814" s="65">
        <f ca="1">IF(_xlfn.NUMBERVALUE(H812)&gt;0,'质量分析(总分) '!$D$157,"")</f>
        <v>81.8686131386861</v>
      </c>
      <c r="I814" s="65">
        <f ca="1">IF(_xlfn.NUMBERVALUE(I812)&gt;0,'质量分析(总分) '!$D$180,"")</f>
        <v>83.3676470588235</v>
      </c>
      <c r="J814" s="65" t="str">
        <f ca="1">IF(_xlfn.NUMBERVALUE(J812)&gt;0,'质量分析(总分) '!$D$208,"")</f>
        <v/>
      </c>
      <c r="K814" s="65" t="str">
        <f ca="1">IF(_xlfn.NUMBERVALUE(K812)&gt;0,'质量分析(总分) '!$D$194,"")</f>
        <v/>
      </c>
      <c r="L814" s="65" t="str">
        <f ca="1">IF(_xlfn.NUMBERVALUE(L812)&gt;0,'质量分析(总分) '!$D$222,"")</f>
        <v/>
      </c>
      <c r="M814" s="65">
        <f ca="1">IF(_xlfn.NUMBERVALUE(G812)&gt;0,'质量分析(总分) '!$D$23,'质量分析(总分) '!$D$28)</f>
        <v>535.869285714286</v>
      </c>
    </row>
    <row r="816" customHeight="1" spans="1:13">
      <c r="A816" s="58" t="s">
        <v>15</v>
      </c>
      <c r="B816" s="59" t="s">
        <v>1</v>
      </c>
      <c r="C816" s="59" t="s">
        <v>2</v>
      </c>
      <c r="D816" s="60" t="s">
        <v>3</v>
      </c>
      <c r="E816" s="60" t="s">
        <v>4</v>
      </c>
      <c r="F816" s="60" t="s">
        <v>5</v>
      </c>
      <c r="G816" s="60" t="s">
        <v>6</v>
      </c>
      <c r="H816" s="60" t="s">
        <v>7</v>
      </c>
      <c r="I816" s="60" t="s">
        <v>8</v>
      </c>
      <c r="J816" s="60" t="s">
        <v>9</v>
      </c>
      <c r="K816" s="60" t="s">
        <v>10</v>
      </c>
      <c r="L816" s="61" t="s">
        <v>11</v>
      </c>
      <c r="M816" s="61" t="s">
        <v>12</v>
      </c>
    </row>
    <row r="817" customHeight="1" spans="1:13">
      <c r="A817" s="62"/>
      <c r="B817" s="63">
        <f ca="1">INDIRECT("'按班级打印'!G"&amp;ROUNDDOWN((ROW()-1)/5,0)+2)</f>
        <v>4</v>
      </c>
      <c r="C817" s="63" t="str">
        <f ca="1">INDIRECT("'按班级打印'!A"&amp;ROUNDDOWN((ROW()-1)/5,0)+2)</f>
        <v>陈思锴</v>
      </c>
      <c r="D817" s="63">
        <f ca="1">INDIRECT("'按班级打印'!M"&amp;ROUNDDOWN((ROW()-1)/5,0)+2)</f>
        <v>109.5</v>
      </c>
      <c r="E817" s="63">
        <f ca="1">INDIRECT("'按班级打印'!o"&amp;ROUNDDOWN((ROW()-1)/5,0)+2)</f>
        <v>95</v>
      </c>
      <c r="F817" s="63">
        <f ca="1">INDIRECT("'按班级打印'!q"&amp;ROUNDDOWN((ROW()-1)/5,0)+2)</f>
        <v>97</v>
      </c>
      <c r="G817" s="63">
        <f ca="1">IF(INDIRECT("'按班级打印'!s"&amp;ROUNDDOWN((ROW()-1)/5,0)+2)&gt;0,INDIRECT("'按班级打印'!s"&amp;ROUNDDOWN((ROW()-1)/5,0)+2),"")</f>
        <v>55</v>
      </c>
      <c r="H817" s="63">
        <f ca="1">IF(INDIRECT("'按班级打印'!w"&amp;ROUNDDOWN((ROW()-1)/5,0)+2)&gt;0,INDIRECT("'按班级打印'!w"&amp;ROUNDDOWN((ROW()-1)/5,0)+2),"")</f>
        <v>75</v>
      </c>
      <c r="I817" s="63">
        <f ca="1">IF(INDIRECT("'按班级打印'!z"&amp;ROUNDDOWN((ROW()-1)/5,0)+2)&gt;0,INDIRECT("'按班级打印'!z"&amp;ROUNDDOWN((ROW()-1)/5,0)+2),"")</f>
        <v>85</v>
      </c>
      <c r="J817" s="63" t="str">
        <f ca="1">IF(INDIRECT("'按班级打印'!ac"&amp;ROUNDDOWN((ROW()-1)/5,0)+2)&gt;0,INDIRECT("'按班级打印'!ac"&amp;ROUNDDOWN((ROW()-1)/5,0)+2),"")</f>
        <v/>
      </c>
      <c r="K817" s="63" t="str">
        <f ca="1">IF(INDIRECT("'按班级打印'!u"&amp;ROUNDDOWN((ROW()-1)/5,0)+2)&gt;0,INDIRECT("'按班级打印'!u"&amp;ROUNDDOWN((ROW()-1)/5,0)+2),"")</f>
        <v/>
      </c>
      <c r="L817" s="63" t="str">
        <f ca="1">IF(INDIRECT("'按班级打印'!af"&amp;ROUNDDOWN((ROW()-1)/5,0)+2)&gt;0,INDIRECT("'按班级打印'!af"&amp;ROUNDDOWN((ROW()-1)/5,0)+2),"")</f>
        <v/>
      </c>
      <c r="M817" s="63">
        <f ca="1">INDIRECT("'按班级打印'!H"&amp;ROUNDDOWN((ROW()-1)/5,0)+2)</f>
        <v>516.5</v>
      </c>
    </row>
    <row r="818" customHeight="1" spans="1:13">
      <c r="A818" s="64"/>
      <c r="B818" s="64"/>
      <c r="C818" s="63" t="s">
        <v>13</v>
      </c>
      <c r="D818" s="63">
        <f ca="1">INDIRECT("'按班级打印'!M"&amp;ROUNDDOWN((ROW()-1)/5,0)+2)</f>
        <v>109.5</v>
      </c>
      <c r="E818" s="63">
        <f ca="1">INDIRECT("'按班级打印'!o"&amp;ROUNDDOWN((ROW()-1)/5,0)+2)</f>
        <v>95</v>
      </c>
      <c r="F818" s="63">
        <f ca="1">INDIRECT("'按班级打印'!q"&amp;ROUNDDOWN((ROW()-1)/5,0)+2)</f>
        <v>97</v>
      </c>
      <c r="G818" s="63">
        <f ca="1">IF(INDIRECT("'按班级打印'!s"&amp;ROUNDDOWN((ROW()-1)/5,0)+2)&gt;0,INDIRECT("'按班级打印'!s"&amp;ROUNDDOWN((ROW()-1)/5,0)+2),"")</f>
        <v>55</v>
      </c>
      <c r="H818" s="63">
        <f ca="1">IF(INDIRECT("'按班级打印'!x"&amp;ROUNDDOWN((ROW()-1)/5,0)+2)&gt;0,INDIRECT("'按班级打印'!x"&amp;ROUNDDOWN((ROW()-1)/5,0)+2),"")</f>
        <v>91</v>
      </c>
      <c r="I818" s="63">
        <f ca="1">IF(INDIRECT("'按班级打印'!aa"&amp;ROUNDDOWN((ROW()-1)/5,0)+2)&gt;0,INDIRECT("'按班级打印'!aa"&amp;ROUNDDOWN((ROW()-1)/5,0)+2),"")</f>
        <v>92</v>
      </c>
      <c r="J818" s="63" t="str">
        <f ca="1">IF(INDIRECT("'按班级打印'!ad"&amp;ROUNDDOWN((ROW()-1)/5,0)+2)&gt;0,INDIRECT("'按班级打印'!ad"&amp;ROUNDDOWN((ROW()-1)/5,0)+2),"")</f>
        <v/>
      </c>
      <c r="K818" s="63" t="str">
        <f ca="1">IF(INDIRECT("'按班级打印'!u"&amp;ROUNDDOWN((ROW()-1)/5,0)+2)&gt;0,INDIRECT("'按班级打印'!u"&amp;ROUNDDOWN((ROW()-1)/5,0)+2),"")</f>
        <v/>
      </c>
      <c r="L818" s="63" t="str">
        <f ca="1">IF(INDIRECT("'按班级打印'!ag"&amp;ROUNDDOWN((ROW()-1)/5,0)+2)&gt;0,INDIRECT("'按班级打印'!ag"&amp;ROUNDDOWN((ROW()-1)/5,0)+2),"")</f>
        <v/>
      </c>
      <c r="M818" s="63">
        <f ca="1">INDIRECT("'按班级打印'!I"&amp;ROUNDDOWN((ROW()-1)/5,0)+2)</f>
        <v>539.5</v>
      </c>
    </row>
    <row r="819" customHeight="1" spans="1:13">
      <c r="A819" s="63" t="str">
        <f ca="1">INDIRECT("'按班级打印'!E"&amp;ROUNDDOWN((ROW()-1)/5,0)+2)</f>
        <v>物理类</v>
      </c>
      <c r="B819" s="14"/>
      <c r="C819" s="63" t="s">
        <v>14</v>
      </c>
      <c r="D819" s="65">
        <f>'质量分析(总分) '!$D$55</f>
        <v>105.000612745098</v>
      </c>
      <c r="E819" s="65">
        <f>'质量分析(总分) '!$D$82</f>
        <v>91.5242034313726</v>
      </c>
      <c r="F819" s="65">
        <f>'质量分析(总分) '!$D$109</f>
        <v>108.863970588235</v>
      </c>
      <c r="G819" s="65">
        <f ca="1">IF(_xlfn.NUMBERVALUE(G817)&gt;0,'质量分析(总分) '!$D$133,"")</f>
        <v>62.6521428571429</v>
      </c>
      <c r="H819" s="65">
        <f ca="1">IF(_xlfn.NUMBERVALUE(H817)&gt;0,'质量分析(总分) '!$D$157,"")</f>
        <v>81.8686131386861</v>
      </c>
      <c r="I819" s="65">
        <f ca="1">IF(_xlfn.NUMBERVALUE(I817)&gt;0,'质量分析(总分) '!$D$180,"")</f>
        <v>83.3676470588235</v>
      </c>
      <c r="J819" s="65" t="str">
        <f ca="1">IF(_xlfn.NUMBERVALUE(J817)&gt;0,'质量分析(总分) '!$D$208,"")</f>
        <v/>
      </c>
      <c r="K819" s="65" t="str">
        <f ca="1">IF(_xlfn.NUMBERVALUE(K817)&gt;0,'质量分析(总分) '!$D$194,"")</f>
        <v/>
      </c>
      <c r="L819" s="65" t="str">
        <f ca="1">IF(_xlfn.NUMBERVALUE(L817)&gt;0,'质量分析(总分) '!$D$222,"")</f>
        <v/>
      </c>
      <c r="M819" s="65">
        <f ca="1">IF(_xlfn.NUMBERVALUE(G817)&gt;0,'质量分析(总分) '!$D$23,'质量分析(总分) '!$D$28)</f>
        <v>535.869285714286</v>
      </c>
    </row>
    <row r="821" customHeight="1" spans="1:13">
      <c r="A821" s="58" t="s">
        <v>15</v>
      </c>
      <c r="B821" s="59" t="s">
        <v>1</v>
      </c>
      <c r="C821" s="59" t="s">
        <v>2</v>
      </c>
      <c r="D821" s="60" t="s">
        <v>3</v>
      </c>
      <c r="E821" s="60" t="s">
        <v>4</v>
      </c>
      <c r="F821" s="60" t="s">
        <v>5</v>
      </c>
      <c r="G821" s="60" t="s">
        <v>6</v>
      </c>
      <c r="H821" s="60" t="s">
        <v>7</v>
      </c>
      <c r="I821" s="60" t="s">
        <v>8</v>
      </c>
      <c r="J821" s="60" t="s">
        <v>9</v>
      </c>
      <c r="K821" s="60" t="s">
        <v>10</v>
      </c>
      <c r="L821" s="61" t="s">
        <v>11</v>
      </c>
      <c r="M821" s="61" t="s">
        <v>12</v>
      </c>
    </row>
    <row r="822" customHeight="1" spans="1:13">
      <c r="A822" s="62"/>
      <c r="B822" s="63">
        <f ca="1">INDIRECT("'按班级打印'!G"&amp;ROUNDDOWN((ROW()-1)/5,0)+2)</f>
        <v>4</v>
      </c>
      <c r="C822" s="63" t="str">
        <f ca="1">INDIRECT("'按班级打印'!A"&amp;ROUNDDOWN((ROW()-1)/5,0)+2)</f>
        <v>钟政妤</v>
      </c>
      <c r="D822" s="63">
        <f ca="1">INDIRECT("'按班级打印'!M"&amp;ROUNDDOWN((ROW()-1)/5,0)+2)</f>
        <v>89.5</v>
      </c>
      <c r="E822" s="63">
        <f ca="1">INDIRECT("'按班级打印'!o"&amp;ROUNDDOWN((ROW()-1)/5,0)+2)</f>
        <v>98.5</v>
      </c>
      <c r="F822" s="63">
        <f ca="1">INDIRECT("'按班级打印'!q"&amp;ROUNDDOWN((ROW()-1)/5,0)+2)</f>
        <v>92.5</v>
      </c>
      <c r="G822" s="63">
        <f ca="1">IF(INDIRECT("'按班级打印'!s"&amp;ROUNDDOWN((ROW()-1)/5,0)+2)&gt;0,INDIRECT("'按班级打印'!s"&amp;ROUNDDOWN((ROW()-1)/5,0)+2),"")</f>
        <v>62</v>
      </c>
      <c r="H822" s="63">
        <f ca="1">IF(INDIRECT("'按班级打印'!w"&amp;ROUNDDOWN((ROW()-1)/5,0)+2)&gt;0,INDIRECT("'按班级打印'!w"&amp;ROUNDDOWN((ROW()-1)/5,0)+2),"")</f>
        <v>41</v>
      </c>
      <c r="I822" s="63">
        <f ca="1">IF(INDIRECT("'按班级打印'!z"&amp;ROUNDDOWN((ROW()-1)/5,0)+2)&gt;0,INDIRECT("'按班级打印'!z"&amp;ROUNDDOWN((ROW()-1)/5,0)+2),"")</f>
        <v>56.5</v>
      </c>
      <c r="J822" s="63" t="str">
        <f ca="1">IF(INDIRECT("'按班级打印'!ac"&amp;ROUNDDOWN((ROW()-1)/5,0)+2)&gt;0,INDIRECT("'按班级打印'!ac"&amp;ROUNDDOWN((ROW()-1)/5,0)+2),"")</f>
        <v/>
      </c>
      <c r="K822" s="63" t="str">
        <f ca="1">IF(INDIRECT("'按班级打印'!u"&amp;ROUNDDOWN((ROW()-1)/5,0)+2)&gt;0,INDIRECT("'按班级打印'!u"&amp;ROUNDDOWN((ROW()-1)/5,0)+2),"")</f>
        <v/>
      </c>
      <c r="L822" s="63" t="str">
        <f ca="1">IF(INDIRECT("'按班级打印'!af"&amp;ROUNDDOWN((ROW()-1)/5,0)+2)&gt;0,INDIRECT("'按班级打印'!af"&amp;ROUNDDOWN((ROW()-1)/5,0)+2),"")</f>
        <v/>
      </c>
      <c r="M822" s="63">
        <f ca="1">INDIRECT("'按班级打印'!H"&amp;ROUNDDOWN((ROW()-1)/5,0)+2)</f>
        <v>440</v>
      </c>
    </row>
    <row r="823" customHeight="1" spans="1:13">
      <c r="A823" s="64"/>
      <c r="B823" s="64"/>
      <c r="C823" s="63" t="s">
        <v>13</v>
      </c>
      <c r="D823" s="63">
        <f ca="1">INDIRECT("'按班级打印'!M"&amp;ROUNDDOWN((ROW()-1)/5,0)+2)</f>
        <v>89.5</v>
      </c>
      <c r="E823" s="63">
        <f ca="1">INDIRECT("'按班级打印'!o"&amp;ROUNDDOWN((ROW()-1)/5,0)+2)</f>
        <v>98.5</v>
      </c>
      <c r="F823" s="63">
        <f ca="1">INDIRECT("'按班级打印'!q"&amp;ROUNDDOWN((ROW()-1)/5,0)+2)</f>
        <v>92.5</v>
      </c>
      <c r="G823" s="63">
        <f ca="1">IF(INDIRECT("'按班级打印'!s"&amp;ROUNDDOWN((ROW()-1)/5,0)+2)&gt;0,INDIRECT("'按班级打印'!s"&amp;ROUNDDOWN((ROW()-1)/5,0)+2),"")</f>
        <v>62</v>
      </c>
      <c r="H823" s="63">
        <f ca="1">IF(INDIRECT("'按班级打印'!x"&amp;ROUNDDOWN((ROW()-1)/5,0)+2)&gt;0,INDIRECT("'按班级打印'!x"&amp;ROUNDDOWN((ROW()-1)/5,0)+2),"")</f>
        <v>68</v>
      </c>
      <c r="I823" s="63">
        <f ca="1">IF(INDIRECT("'按班级打印'!aa"&amp;ROUNDDOWN((ROW()-1)/5,0)+2)&gt;0,INDIRECT("'按班级打印'!aa"&amp;ROUNDDOWN((ROW()-1)/5,0)+2),"")</f>
        <v>66</v>
      </c>
      <c r="J823" s="63" t="str">
        <f ca="1">IF(INDIRECT("'按班级打印'!ad"&amp;ROUNDDOWN((ROW()-1)/5,0)+2)&gt;0,INDIRECT("'按班级打印'!ad"&amp;ROUNDDOWN((ROW()-1)/5,0)+2),"")</f>
        <v/>
      </c>
      <c r="K823" s="63" t="str">
        <f ca="1">IF(INDIRECT("'按班级打印'!u"&amp;ROUNDDOWN((ROW()-1)/5,0)+2)&gt;0,INDIRECT("'按班级打印'!u"&amp;ROUNDDOWN((ROW()-1)/5,0)+2),"")</f>
        <v/>
      </c>
      <c r="L823" s="63" t="str">
        <f ca="1">IF(INDIRECT("'按班级打印'!ag"&amp;ROUNDDOWN((ROW()-1)/5,0)+2)&gt;0,INDIRECT("'按班级打印'!ag"&amp;ROUNDDOWN((ROW()-1)/5,0)+2),"")</f>
        <v/>
      </c>
      <c r="M823" s="63">
        <f ca="1">INDIRECT("'按班级打印'!I"&amp;ROUNDDOWN((ROW()-1)/5,0)+2)</f>
        <v>476.5</v>
      </c>
    </row>
    <row r="824" customHeight="1" spans="1:13">
      <c r="A824" s="63" t="str">
        <f ca="1">INDIRECT("'按班级打印'!E"&amp;ROUNDDOWN((ROW()-1)/5,0)+2)</f>
        <v>物理类</v>
      </c>
      <c r="B824" s="14"/>
      <c r="C824" s="63" t="s">
        <v>14</v>
      </c>
      <c r="D824" s="65">
        <f>'质量分析(总分) '!$D$55</f>
        <v>105.000612745098</v>
      </c>
      <c r="E824" s="65">
        <f>'质量分析(总分) '!$D$82</f>
        <v>91.5242034313726</v>
      </c>
      <c r="F824" s="65">
        <f>'质量分析(总分) '!$D$109</f>
        <v>108.863970588235</v>
      </c>
      <c r="G824" s="65">
        <f ca="1">IF(_xlfn.NUMBERVALUE(G822)&gt;0,'质量分析(总分) '!$D$133,"")</f>
        <v>62.6521428571429</v>
      </c>
      <c r="H824" s="65">
        <f ca="1">IF(_xlfn.NUMBERVALUE(H822)&gt;0,'质量分析(总分) '!$D$157,"")</f>
        <v>81.8686131386861</v>
      </c>
      <c r="I824" s="65">
        <f ca="1">IF(_xlfn.NUMBERVALUE(I822)&gt;0,'质量分析(总分) '!$D$180,"")</f>
        <v>83.3676470588235</v>
      </c>
      <c r="J824" s="65" t="str">
        <f ca="1">IF(_xlfn.NUMBERVALUE(J822)&gt;0,'质量分析(总分) '!$D$208,"")</f>
        <v/>
      </c>
      <c r="K824" s="65" t="str">
        <f ca="1">IF(_xlfn.NUMBERVALUE(K822)&gt;0,'质量分析(总分) '!$D$194,"")</f>
        <v/>
      </c>
      <c r="L824" s="65" t="str">
        <f ca="1">IF(_xlfn.NUMBERVALUE(L822)&gt;0,'质量分析(总分) '!$D$222,"")</f>
        <v/>
      </c>
      <c r="M824" s="65">
        <f ca="1">IF(_xlfn.NUMBERVALUE(G822)&gt;0,'质量分析(总分) '!$D$23,'质量分析(总分) '!$D$28)</f>
        <v>535.869285714286</v>
      </c>
    </row>
    <row r="826" customHeight="1" spans="1:13">
      <c r="A826" s="58" t="s">
        <v>15</v>
      </c>
      <c r="B826" s="59" t="s">
        <v>1</v>
      </c>
      <c r="C826" s="59" t="s">
        <v>2</v>
      </c>
      <c r="D826" s="60" t="s">
        <v>3</v>
      </c>
      <c r="E826" s="60" t="s">
        <v>4</v>
      </c>
      <c r="F826" s="60" t="s">
        <v>5</v>
      </c>
      <c r="G826" s="60" t="s">
        <v>6</v>
      </c>
      <c r="H826" s="60" t="s">
        <v>7</v>
      </c>
      <c r="I826" s="60" t="s">
        <v>8</v>
      </c>
      <c r="J826" s="60" t="s">
        <v>9</v>
      </c>
      <c r="K826" s="60" t="s">
        <v>10</v>
      </c>
      <c r="L826" s="61" t="s">
        <v>11</v>
      </c>
      <c r="M826" s="61" t="s">
        <v>12</v>
      </c>
    </row>
    <row r="827" customHeight="1" spans="1:13">
      <c r="A827" s="62"/>
      <c r="B827" s="63">
        <f ca="1">INDIRECT("'按班级打印'!G"&amp;ROUNDDOWN((ROW()-1)/5,0)+2)</f>
        <v>4</v>
      </c>
      <c r="C827" s="63" t="str">
        <f ca="1">INDIRECT("'按班级打印'!A"&amp;ROUNDDOWN((ROW()-1)/5,0)+2)</f>
        <v>王品元</v>
      </c>
      <c r="D827" s="63">
        <f ca="1">INDIRECT("'按班级打印'!M"&amp;ROUNDDOWN((ROW()-1)/5,0)+2)</f>
        <v>99</v>
      </c>
      <c r="E827" s="63">
        <f ca="1">INDIRECT("'按班级打印'!o"&amp;ROUNDDOWN((ROW()-1)/5,0)+2)</f>
        <v>82.5</v>
      </c>
      <c r="F827" s="63">
        <f ca="1">INDIRECT("'按班级打印'!q"&amp;ROUNDDOWN((ROW()-1)/5,0)+2)</f>
        <v>120.5</v>
      </c>
      <c r="G827" s="63">
        <f ca="1">IF(INDIRECT("'按班级打印'!s"&amp;ROUNDDOWN((ROW()-1)/5,0)+2)&gt;0,INDIRECT("'按班级打印'!s"&amp;ROUNDDOWN((ROW()-1)/5,0)+2),"")</f>
        <v>68.5</v>
      </c>
      <c r="H827" s="63">
        <f ca="1">IF(INDIRECT("'按班级打印'!w"&amp;ROUNDDOWN((ROW()-1)/5,0)+2)&gt;0,INDIRECT("'按班级打印'!w"&amp;ROUNDDOWN((ROW()-1)/5,0)+2),"")</f>
        <v>56.5</v>
      </c>
      <c r="I827" s="63">
        <f ca="1">IF(INDIRECT("'按班级打印'!z"&amp;ROUNDDOWN((ROW()-1)/5,0)+2)&gt;0,INDIRECT("'按班级打印'!z"&amp;ROUNDDOWN((ROW()-1)/5,0)+2),"")</f>
        <v>66.5</v>
      </c>
      <c r="J827" s="63" t="str">
        <f ca="1">IF(INDIRECT("'按班级打印'!ac"&amp;ROUNDDOWN((ROW()-1)/5,0)+2)&gt;0,INDIRECT("'按班级打印'!ac"&amp;ROUNDDOWN((ROW()-1)/5,0)+2),"")</f>
        <v/>
      </c>
      <c r="K827" s="63" t="str">
        <f ca="1">IF(INDIRECT("'按班级打印'!u"&amp;ROUNDDOWN((ROW()-1)/5,0)+2)&gt;0,INDIRECT("'按班级打印'!u"&amp;ROUNDDOWN((ROW()-1)/5,0)+2),"")</f>
        <v/>
      </c>
      <c r="L827" s="63" t="str">
        <f ca="1">IF(INDIRECT("'按班级打印'!af"&amp;ROUNDDOWN((ROW()-1)/5,0)+2)&gt;0,INDIRECT("'按班级打印'!af"&amp;ROUNDDOWN((ROW()-1)/5,0)+2),"")</f>
        <v/>
      </c>
      <c r="M827" s="63">
        <f ca="1">INDIRECT("'按班级打印'!H"&amp;ROUNDDOWN((ROW()-1)/5,0)+2)</f>
        <v>493.5</v>
      </c>
    </row>
    <row r="828" customHeight="1" spans="1:13">
      <c r="A828" s="64"/>
      <c r="B828" s="64"/>
      <c r="C828" s="63" t="s">
        <v>13</v>
      </c>
      <c r="D828" s="63">
        <f ca="1">INDIRECT("'按班级打印'!M"&amp;ROUNDDOWN((ROW()-1)/5,0)+2)</f>
        <v>99</v>
      </c>
      <c r="E828" s="63">
        <f ca="1">INDIRECT("'按班级打印'!o"&amp;ROUNDDOWN((ROW()-1)/5,0)+2)</f>
        <v>82.5</v>
      </c>
      <c r="F828" s="63">
        <f ca="1">INDIRECT("'按班级打印'!q"&amp;ROUNDDOWN((ROW()-1)/5,0)+2)</f>
        <v>120.5</v>
      </c>
      <c r="G828" s="63">
        <f ca="1">IF(INDIRECT("'按班级打印'!s"&amp;ROUNDDOWN((ROW()-1)/5,0)+2)&gt;0,INDIRECT("'按班级打印'!s"&amp;ROUNDDOWN((ROW()-1)/5,0)+2),"")</f>
        <v>68.5</v>
      </c>
      <c r="H828" s="63">
        <f ca="1">IF(INDIRECT("'按班级打印'!x"&amp;ROUNDDOWN((ROW()-1)/5,0)+2)&gt;0,INDIRECT("'按班级打印'!x"&amp;ROUNDDOWN((ROW()-1)/5,0)+2),"")</f>
        <v>81</v>
      </c>
      <c r="I828" s="63">
        <f ca="1">IF(INDIRECT("'按班级打印'!aa"&amp;ROUNDDOWN((ROW()-1)/5,0)+2)&gt;0,INDIRECT("'按班级打印'!aa"&amp;ROUNDDOWN((ROW()-1)/5,0)+2),"")</f>
        <v>76</v>
      </c>
      <c r="J828" s="63" t="str">
        <f ca="1">IF(INDIRECT("'按班级打印'!ad"&amp;ROUNDDOWN((ROW()-1)/5,0)+2)&gt;0,INDIRECT("'按班级打印'!ad"&amp;ROUNDDOWN((ROW()-1)/5,0)+2),"")</f>
        <v/>
      </c>
      <c r="K828" s="63" t="str">
        <f ca="1">IF(INDIRECT("'按班级打印'!u"&amp;ROUNDDOWN((ROW()-1)/5,0)+2)&gt;0,INDIRECT("'按班级打印'!u"&amp;ROUNDDOWN((ROW()-1)/5,0)+2),"")</f>
        <v/>
      </c>
      <c r="L828" s="63" t="str">
        <f ca="1">IF(INDIRECT("'按班级打印'!ag"&amp;ROUNDDOWN((ROW()-1)/5,0)+2)&gt;0,INDIRECT("'按班级打印'!ag"&amp;ROUNDDOWN((ROW()-1)/5,0)+2),"")</f>
        <v/>
      </c>
      <c r="M828" s="63">
        <f ca="1">INDIRECT("'按班级打印'!I"&amp;ROUNDDOWN((ROW()-1)/5,0)+2)</f>
        <v>527.5</v>
      </c>
    </row>
    <row r="829" customHeight="1" spans="1:13">
      <c r="A829" s="63" t="str">
        <f ca="1">INDIRECT("'按班级打印'!E"&amp;ROUNDDOWN((ROW()-1)/5,0)+2)</f>
        <v>物理类</v>
      </c>
      <c r="B829" s="14"/>
      <c r="C829" s="63" t="s">
        <v>14</v>
      </c>
      <c r="D829" s="65">
        <f>'质量分析(总分) '!$D$55</f>
        <v>105.000612745098</v>
      </c>
      <c r="E829" s="65">
        <f>'质量分析(总分) '!$D$82</f>
        <v>91.5242034313726</v>
      </c>
      <c r="F829" s="65">
        <f>'质量分析(总分) '!$D$109</f>
        <v>108.863970588235</v>
      </c>
      <c r="G829" s="65">
        <f ca="1">IF(_xlfn.NUMBERVALUE(G827)&gt;0,'质量分析(总分) '!$D$133,"")</f>
        <v>62.6521428571429</v>
      </c>
      <c r="H829" s="65">
        <f ca="1">IF(_xlfn.NUMBERVALUE(H827)&gt;0,'质量分析(总分) '!$D$157,"")</f>
        <v>81.8686131386861</v>
      </c>
      <c r="I829" s="65">
        <f ca="1">IF(_xlfn.NUMBERVALUE(I827)&gt;0,'质量分析(总分) '!$D$180,"")</f>
        <v>83.3676470588235</v>
      </c>
      <c r="J829" s="65" t="str">
        <f ca="1">IF(_xlfn.NUMBERVALUE(J827)&gt;0,'质量分析(总分) '!$D$208,"")</f>
        <v/>
      </c>
      <c r="K829" s="65" t="str">
        <f ca="1">IF(_xlfn.NUMBERVALUE(K827)&gt;0,'质量分析(总分) '!$D$194,"")</f>
        <v/>
      </c>
      <c r="L829" s="65" t="str">
        <f ca="1">IF(_xlfn.NUMBERVALUE(L827)&gt;0,'质量分析(总分) '!$D$222,"")</f>
        <v/>
      </c>
      <c r="M829" s="65">
        <f ca="1">IF(_xlfn.NUMBERVALUE(G827)&gt;0,'质量分析(总分) '!$D$23,'质量分析(总分) '!$D$28)</f>
        <v>535.869285714286</v>
      </c>
    </row>
    <row r="831" customHeight="1" spans="1:13">
      <c r="A831" s="58" t="s">
        <v>15</v>
      </c>
      <c r="B831" s="59" t="s">
        <v>1</v>
      </c>
      <c r="C831" s="59" t="s">
        <v>2</v>
      </c>
      <c r="D831" s="60" t="s">
        <v>3</v>
      </c>
      <c r="E831" s="60" t="s">
        <v>4</v>
      </c>
      <c r="F831" s="60" t="s">
        <v>5</v>
      </c>
      <c r="G831" s="60" t="s">
        <v>6</v>
      </c>
      <c r="H831" s="60" t="s">
        <v>7</v>
      </c>
      <c r="I831" s="60" t="s">
        <v>8</v>
      </c>
      <c r="J831" s="60" t="s">
        <v>9</v>
      </c>
      <c r="K831" s="60" t="s">
        <v>10</v>
      </c>
      <c r="L831" s="61" t="s">
        <v>11</v>
      </c>
      <c r="M831" s="61" t="s">
        <v>12</v>
      </c>
    </row>
    <row r="832" customHeight="1" spans="1:13">
      <c r="A832" s="62"/>
      <c r="B832" s="63">
        <f ca="1">INDIRECT("'按班级打印'!G"&amp;ROUNDDOWN((ROW()-1)/5,0)+2)</f>
        <v>4</v>
      </c>
      <c r="C832" s="63" t="str">
        <f ca="1">INDIRECT("'按班级打印'!A"&amp;ROUNDDOWN((ROW()-1)/5,0)+2)</f>
        <v>朱赫俊</v>
      </c>
      <c r="D832" s="63">
        <f ca="1">INDIRECT("'按班级打印'!M"&amp;ROUNDDOWN((ROW()-1)/5,0)+2)</f>
        <v>108</v>
      </c>
      <c r="E832" s="63">
        <f ca="1">INDIRECT("'按班级打印'!o"&amp;ROUNDDOWN((ROW()-1)/5,0)+2)</f>
        <v>111.5</v>
      </c>
      <c r="F832" s="63">
        <f ca="1">INDIRECT("'按班级打印'!q"&amp;ROUNDDOWN((ROW()-1)/5,0)+2)</f>
        <v>106</v>
      </c>
      <c r="G832" s="63">
        <f ca="1">IF(INDIRECT("'按班级打印'!s"&amp;ROUNDDOWN((ROW()-1)/5,0)+2)&gt;0,INDIRECT("'按班级打印'!s"&amp;ROUNDDOWN((ROW()-1)/5,0)+2),"")</f>
        <v>70</v>
      </c>
      <c r="H832" s="63">
        <f ca="1">IF(INDIRECT("'按班级打印'!w"&amp;ROUNDDOWN((ROW()-1)/5,0)+2)&gt;0,INDIRECT("'按班级打印'!w"&amp;ROUNDDOWN((ROW()-1)/5,0)+2),"")</f>
        <v>61.5</v>
      </c>
      <c r="I832" s="63">
        <f ca="1">IF(INDIRECT("'按班级打印'!z"&amp;ROUNDDOWN((ROW()-1)/5,0)+2)&gt;0,INDIRECT("'按班级打印'!z"&amp;ROUNDDOWN((ROW()-1)/5,0)+2),"")</f>
        <v>80</v>
      </c>
      <c r="J832" s="63" t="str">
        <f ca="1">IF(INDIRECT("'按班级打印'!ac"&amp;ROUNDDOWN((ROW()-1)/5,0)+2)&gt;0,INDIRECT("'按班级打印'!ac"&amp;ROUNDDOWN((ROW()-1)/5,0)+2),"")</f>
        <v/>
      </c>
      <c r="K832" s="63" t="str">
        <f ca="1">IF(INDIRECT("'按班级打印'!u"&amp;ROUNDDOWN((ROW()-1)/5,0)+2)&gt;0,INDIRECT("'按班级打印'!u"&amp;ROUNDDOWN((ROW()-1)/5,0)+2),"")</f>
        <v/>
      </c>
      <c r="L832" s="63" t="str">
        <f ca="1">IF(INDIRECT("'按班级打印'!af"&amp;ROUNDDOWN((ROW()-1)/5,0)+2)&gt;0,INDIRECT("'按班级打印'!af"&amp;ROUNDDOWN((ROW()-1)/5,0)+2),"")</f>
        <v/>
      </c>
      <c r="M832" s="63">
        <f ca="1">INDIRECT("'按班级打印'!H"&amp;ROUNDDOWN((ROW()-1)/5,0)+2)</f>
        <v>537</v>
      </c>
    </row>
    <row r="833" customHeight="1" spans="1:13">
      <c r="A833" s="64"/>
      <c r="B833" s="64"/>
      <c r="C833" s="63" t="s">
        <v>13</v>
      </c>
      <c r="D833" s="63">
        <f ca="1">INDIRECT("'按班级打印'!M"&amp;ROUNDDOWN((ROW()-1)/5,0)+2)</f>
        <v>108</v>
      </c>
      <c r="E833" s="63">
        <f ca="1">INDIRECT("'按班级打印'!o"&amp;ROUNDDOWN((ROW()-1)/5,0)+2)</f>
        <v>111.5</v>
      </c>
      <c r="F833" s="63">
        <f ca="1">INDIRECT("'按班级打印'!q"&amp;ROUNDDOWN((ROW()-1)/5,0)+2)</f>
        <v>106</v>
      </c>
      <c r="G833" s="63">
        <f ca="1">IF(INDIRECT("'按班级打印'!s"&amp;ROUNDDOWN((ROW()-1)/5,0)+2)&gt;0,INDIRECT("'按班级打印'!s"&amp;ROUNDDOWN((ROW()-1)/5,0)+2),"")</f>
        <v>70</v>
      </c>
      <c r="H833" s="63">
        <f ca="1">IF(INDIRECT("'按班级打印'!x"&amp;ROUNDDOWN((ROW()-1)/5,0)+2)&gt;0,INDIRECT("'按班级打印'!x"&amp;ROUNDDOWN((ROW()-1)/5,0)+2),"")</f>
        <v>85</v>
      </c>
      <c r="I833" s="63">
        <f ca="1">IF(INDIRECT("'按班级打印'!aa"&amp;ROUNDDOWN((ROW()-1)/5,0)+2)&gt;0,INDIRECT("'按班级打印'!aa"&amp;ROUNDDOWN((ROW()-1)/5,0)+2),"")</f>
        <v>88</v>
      </c>
      <c r="J833" s="63" t="str">
        <f ca="1">IF(INDIRECT("'按班级打印'!ad"&amp;ROUNDDOWN((ROW()-1)/5,0)+2)&gt;0,INDIRECT("'按班级打印'!ad"&amp;ROUNDDOWN((ROW()-1)/5,0)+2),"")</f>
        <v/>
      </c>
      <c r="K833" s="63" t="str">
        <f ca="1">IF(INDIRECT("'按班级打印'!u"&amp;ROUNDDOWN((ROW()-1)/5,0)+2)&gt;0,INDIRECT("'按班级打印'!u"&amp;ROUNDDOWN((ROW()-1)/5,0)+2),"")</f>
        <v/>
      </c>
      <c r="L833" s="63" t="str">
        <f ca="1">IF(INDIRECT("'按班级打印'!ag"&amp;ROUNDDOWN((ROW()-1)/5,0)+2)&gt;0,INDIRECT("'按班级打印'!ag"&amp;ROUNDDOWN((ROW()-1)/5,0)+2),"")</f>
        <v/>
      </c>
      <c r="M833" s="63">
        <f ca="1">INDIRECT("'按班级打印'!I"&amp;ROUNDDOWN((ROW()-1)/5,0)+2)</f>
        <v>568.5</v>
      </c>
    </row>
    <row r="834" customHeight="1" spans="1:13">
      <c r="A834" s="63" t="str">
        <f ca="1">INDIRECT("'按班级打印'!E"&amp;ROUNDDOWN((ROW()-1)/5,0)+2)</f>
        <v>物理类</v>
      </c>
      <c r="B834" s="14"/>
      <c r="C834" s="63" t="s">
        <v>14</v>
      </c>
      <c r="D834" s="65">
        <f>'质量分析(总分) '!$D$55</f>
        <v>105.000612745098</v>
      </c>
      <c r="E834" s="65">
        <f>'质量分析(总分) '!$D$82</f>
        <v>91.5242034313726</v>
      </c>
      <c r="F834" s="65">
        <f>'质量分析(总分) '!$D$109</f>
        <v>108.863970588235</v>
      </c>
      <c r="G834" s="65">
        <f ca="1">IF(_xlfn.NUMBERVALUE(G832)&gt;0,'质量分析(总分) '!$D$133,"")</f>
        <v>62.6521428571429</v>
      </c>
      <c r="H834" s="65">
        <f ca="1">IF(_xlfn.NUMBERVALUE(H832)&gt;0,'质量分析(总分) '!$D$157,"")</f>
        <v>81.8686131386861</v>
      </c>
      <c r="I834" s="65">
        <f ca="1">IF(_xlfn.NUMBERVALUE(I832)&gt;0,'质量分析(总分) '!$D$180,"")</f>
        <v>83.3676470588235</v>
      </c>
      <c r="J834" s="65" t="str">
        <f ca="1">IF(_xlfn.NUMBERVALUE(J832)&gt;0,'质量分析(总分) '!$D$208,"")</f>
        <v/>
      </c>
      <c r="K834" s="65" t="str">
        <f ca="1">IF(_xlfn.NUMBERVALUE(K832)&gt;0,'质量分析(总分) '!$D$194,"")</f>
        <v/>
      </c>
      <c r="L834" s="65" t="str">
        <f ca="1">IF(_xlfn.NUMBERVALUE(L832)&gt;0,'质量分析(总分) '!$D$222,"")</f>
        <v/>
      </c>
      <c r="M834" s="65">
        <f ca="1">IF(_xlfn.NUMBERVALUE(G832)&gt;0,'质量分析(总分) '!$D$23,'质量分析(总分) '!$D$28)</f>
        <v>535.869285714286</v>
      </c>
    </row>
    <row r="836" customHeight="1" spans="1:13">
      <c r="A836" s="58" t="s">
        <v>15</v>
      </c>
      <c r="B836" s="59" t="s">
        <v>1</v>
      </c>
      <c r="C836" s="59" t="s">
        <v>2</v>
      </c>
      <c r="D836" s="60" t="s">
        <v>3</v>
      </c>
      <c r="E836" s="60" t="s">
        <v>4</v>
      </c>
      <c r="F836" s="60" t="s">
        <v>5</v>
      </c>
      <c r="G836" s="60" t="s">
        <v>6</v>
      </c>
      <c r="H836" s="60" t="s">
        <v>7</v>
      </c>
      <c r="I836" s="60" t="s">
        <v>8</v>
      </c>
      <c r="J836" s="60" t="s">
        <v>9</v>
      </c>
      <c r="K836" s="60" t="s">
        <v>10</v>
      </c>
      <c r="L836" s="61" t="s">
        <v>11</v>
      </c>
      <c r="M836" s="61" t="s">
        <v>12</v>
      </c>
    </row>
    <row r="837" customHeight="1" spans="1:13">
      <c r="A837" s="62"/>
      <c r="B837" s="63">
        <f ca="1">INDIRECT("'按班级打印'!G"&amp;ROUNDDOWN((ROW()-1)/5,0)+2)</f>
        <v>4</v>
      </c>
      <c r="C837" s="63" t="str">
        <f ca="1">INDIRECT("'按班级打印'!A"&amp;ROUNDDOWN((ROW()-1)/5,0)+2)</f>
        <v>康佳豪</v>
      </c>
      <c r="D837" s="63">
        <f ca="1">INDIRECT("'按班级打印'!M"&amp;ROUNDDOWN((ROW()-1)/5,0)+2)</f>
        <v>105.5</v>
      </c>
      <c r="E837" s="63">
        <f ca="1">INDIRECT("'按班级打印'!o"&amp;ROUNDDOWN((ROW()-1)/5,0)+2)</f>
        <v>99.5</v>
      </c>
      <c r="F837" s="63">
        <f ca="1">INDIRECT("'按班级打印'!q"&amp;ROUNDDOWN((ROW()-1)/5,0)+2)</f>
        <v>110.5</v>
      </c>
      <c r="G837" s="63">
        <f ca="1">IF(INDIRECT("'按班级打印'!s"&amp;ROUNDDOWN((ROW()-1)/5,0)+2)&gt;0,INDIRECT("'按班级打印'!s"&amp;ROUNDDOWN((ROW()-1)/5,0)+2),"")</f>
        <v>63.5</v>
      </c>
      <c r="H837" s="63">
        <f ca="1">IF(INDIRECT("'按班级打印'!w"&amp;ROUNDDOWN((ROW()-1)/5,0)+2)&gt;0,INDIRECT("'按班级打印'!w"&amp;ROUNDDOWN((ROW()-1)/5,0)+2),"")</f>
        <v>54</v>
      </c>
      <c r="I837" s="63">
        <f ca="1">IF(INDIRECT("'按班级打印'!z"&amp;ROUNDDOWN((ROW()-1)/5,0)+2)&gt;0,INDIRECT("'按班级打印'!z"&amp;ROUNDDOWN((ROW()-1)/5,0)+2),"")</f>
        <v>74.5</v>
      </c>
      <c r="J837" s="63" t="str">
        <f ca="1">IF(INDIRECT("'按班级打印'!ac"&amp;ROUNDDOWN((ROW()-1)/5,0)+2)&gt;0,INDIRECT("'按班级打印'!ac"&amp;ROUNDDOWN((ROW()-1)/5,0)+2),"")</f>
        <v/>
      </c>
      <c r="K837" s="63" t="str">
        <f ca="1">IF(INDIRECT("'按班级打印'!u"&amp;ROUNDDOWN((ROW()-1)/5,0)+2)&gt;0,INDIRECT("'按班级打印'!u"&amp;ROUNDDOWN((ROW()-1)/5,0)+2),"")</f>
        <v/>
      </c>
      <c r="L837" s="63" t="str">
        <f ca="1">IF(INDIRECT("'按班级打印'!af"&amp;ROUNDDOWN((ROW()-1)/5,0)+2)&gt;0,INDIRECT("'按班级打印'!af"&amp;ROUNDDOWN((ROW()-1)/5,0)+2),"")</f>
        <v/>
      </c>
      <c r="M837" s="63">
        <f ca="1">INDIRECT("'按班级打印'!H"&amp;ROUNDDOWN((ROW()-1)/5,0)+2)</f>
        <v>507.5</v>
      </c>
    </row>
    <row r="838" customHeight="1" spans="1:13">
      <c r="A838" s="64"/>
      <c r="B838" s="64"/>
      <c r="C838" s="63" t="s">
        <v>13</v>
      </c>
      <c r="D838" s="63">
        <f ca="1">INDIRECT("'按班级打印'!M"&amp;ROUNDDOWN((ROW()-1)/5,0)+2)</f>
        <v>105.5</v>
      </c>
      <c r="E838" s="63">
        <f ca="1">INDIRECT("'按班级打印'!o"&amp;ROUNDDOWN((ROW()-1)/5,0)+2)</f>
        <v>99.5</v>
      </c>
      <c r="F838" s="63">
        <f ca="1">INDIRECT("'按班级打印'!q"&amp;ROUNDDOWN((ROW()-1)/5,0)+2)</f>
        <v>110.5</v>
      </c>
      <c r="G838" s="63">
        <f ca="1">IF(INDIRECT("'按班级打印'!s"&amp;ROUNDDOWN((ROW()-1)/5,0)+2)&gt;0,INDIRECT("'按班级打印'!s"&amp;ROUNDDOWN((ROW()-1)/5,0)+2),"")</f>
        <v>63.5</v>
      </c>
      <c r="H838" s="63">
        <f ca="1">IF(INDIRECT("'按班级打印'!x"&amp;ROUNDDOWN((ROW()-1)/5,0)+2)&gt;0,INDIRECT("'按班级打印'!x"&amp;ROUNDDOWN((ROW()-1)/5,0)+2),"")</f>
        <v>79</v>
      </c>
      <c r="I838" s="63">
        <f ca="1">IF(INDIRECT("'按班级打印'!aa"&amp;ROUNDDOWN((ROW()-1)/5,0)+2)&gt;0,INDIRECT("'按班级打印'!aa"&amp;ROUNDDOWN((ROW()-1)/5,0)+2),"")</f>
        <v>83</v>
      </c>
      <c r="J838" s="63" t="str">
        <f ca="1">IF(INDIRECT("'按班级打印'!ad"&amp;ROUNDDOWN((ROW()-1)/5,0)+2)&gt;0,INDIRECT("'按班级打印'!ad"&amp;ROUNDDOWN((ROW()-1)/5,0)+2),"")</f>
        <v/>
      </c>
      <c r="K838" s="63" t="str">
        <f ca="1">IF(INDIRECT("'按班级打印'!u"&amp;ROUNDDOWN((ROW()-1)/5,0)+2)&gt;0,INDIRECT("'按班级打印'!u"&amp;ROUNDDOWN((ROW()-1)/5,0)+2),"")</f>
        <v/>
      </c>
      <c r="L838" s="63" t="str">
        <f ca="1">IF(INDIRECT("'按班级打印'!ag"&amp;ROUNDDOWN((ROW()-1)/5,0)+2)&gt;0,INDIRECT("'按班级打印'!ag"&amp;ROUNDDOWN((ROW()-1)/5,0)+2),"")</f>
        <v/>
      </c>
      <c r="M838" s="63">
        <f ca="1">INDIRECT("'按班级打印'!I"&amp;ROUNDDOWN((ROW()-1)/5,0)+2)</f>
        <v>541</v>
      </c>
    </row>
    <row r="839" customHeight="1" spans="1:13">
      <c r="A839" s="63" t="str">
        <f ca="1">INDIRECT("'按班级打印'!E"&amp;ROUNDDOWN((ROW()-1)/5,0)+2)</f>
        <v>物理类</v>
      </c>
      <c r="B839" s="14"/>
      <c r="C839" s="63" t="s">
        <v>14</v>
      </c>
      <c r="D839" s="65">
        <f>'质量分析(总分) '!$D$55</f>
        <v>105.000612745098</v>
      </c>
      <c r="E839" s="65">
        <f>'质量分析(总分) '!$D$82</f>
        <v>91.5242034313726</v>
      </c>
      <c r="F839" s="65">
        <f>'质量分析(总分) '!$D$109</f>
        <v>108.863970588235</v>
      </c>
      <c r="G839" s="65">
        <f ca="1">IF(_xlfn.NUMBERVALUE(G837)&gt;0,'质量分析(总分) '!$D$133,"")</f>
        <v>62.6521428571429</v>
      </c>
      <c r="H839" s="65">
        <f ca="1">IF(_xlfn.NUMBERVALUE(H837)&gt;0,'质量分析(总分) '!$D$157,"")</f>
        <v>81.8686131386861</v>
      </c>
      <c r="I839" s="65">
        <f ca="1">IF(_xlfn.NUMBERVALUE(I837)&gt;0,'质量分析(总分) '!$D$180,"")</f>
        <v>83.3676470588235</v>
      </c>
      <c r="J839" s="65" t="str">
        <f ca="1">IF(_xlfn.NUMBERVALUE(J837)&gt;0,'质量分析(总分) '!$D$208,"")</f>
        <v/>
      </c>
      <c r="K839" s="65" t="str">
        <f ca="1">IF(_xlfn.NUMBERVALUE(K837)&gt;0,'质量分析(总分) '!$D$194,"")</f>
        <v/>
      </c>
      <c r="L839" s="65" t="str">
        <f ca="1">IF(_xlfn.NUMBERVALUE(L837)&gt;0,'质量分析(总分) '!$D$222,"")</f>
        <v/>
      </c>
      <c r="M839" s="65">
        <f ca="1">IF(_xlfn.NUMBERVALUE(G837)&gt;0,'质量分析(总分) '!$D$23,'质量分析(总分) '!$D$28)</f>
        <v>535.869285714286</v>
      </c>
    </row>
    <row r="841" customHeight="1" spans="1:13">
      <c r="A841" s="58" t="s">
        <v>15</v>
      </c>
      <c r="B841" s="59" t="s">
        <v>1</v>
      </c>
      <c r="C841" s="59" t="s">
        <v>2</v>
      </c>
      <c r="D841" s="60" t="s">
        <v>3</v>
      </c>
      <c r="E841" s="60" t="s">
        <v>4</v>
      </c>
      <c r="F841" s="60" t="s">
        <v>5</v>
      </c>
      <c r="G841" s="60" t="s">
        <v>6</v>
      </c>
      <c r="H841" s="60" t="s">
        <v>7</v>
      </c>
      <c r="I841" s="60" t="s">
        <v>8</v>
      </c>
      <c r="J841" s="60" t="s">
        <v>9</v>
      </c>
      <c r="K841" s="60" t="s">
        <v>10</v>
      </c>
      <c r="L841" s="61" t="s">
        <v>11</v>
      </c>
      <c r="M841" s="61" t="s">
        <v>12</v>
      </c>
    </row>
    <row r="842" customHeight="1" spans="1:13">
      <c r="A842" s="62"/>
      <c r="B842" s="63">
        <f ca="1">INDIRECT("'按班级打印'!G"&amp;ROUNDDOWN((ROW()-1)/5,0)+2)</f>
        <v>4</v>
      </c>
      <c r="C842" s="63" t="str">
        <f ca="1">INDIRECT("'按班级打印'!A"&amp;ROUNDDOWN((ROW()-1)/5,0)+2)</f>
        <v>雷美琴</v>
      </c>
      <c r="D842" s="63">
        <f ca="1">INDIRECT("'按班级打印'!M"&amp;ROUNDDOWN((ROW()-1)/5,0)+2)</f>
        <v>98.5</v>
      </c>
      <c r="E842" s="63">
        <f ca="1">INDIRECT("'按班级打印'!o"&amp;ROUNDDOWN((ROW()-1)/5,0)+2)</f>
        <v>98.5</v>
      </c>
      <c r="F842" s="63">
        <f ca="1">INDIRECT("'按班级打印'!q"&amp;ROUNDDOWN((ROW()-1)/5,0)+2)</f>
        <v>96.5</v>
      </c>
      <c r="G842" s="63">
        <f ca="1">IF(INDIRECT("'按班级打印'!s"&amp;ROUNDDOWN((ROW()-1)/5,0)+2)&gt;0,INDIRECT("'按班级打印'!s"&amp;ROUNDDOWN((ROW()-1)/5,0)+2),"")</f>
        <v>59.5</v>
      </c>
      <c r="H842" s="63">
        <f ca="1">IF(INDIRECT("'按班级打印'!w"&amp;ROUNDDOWN((ROW()-1)/5,0)+2)&gt;0,INDIRECT("'按班级打印'!w"&amp;ROUNDDOWN((ROW()-1)/5,0)+2),"")</f>
        <v>47</v>
      </c>
      <c r="I842" s="63">
        <f ca="1">IF(INDIRECT("'按班级打印'!z"&amp;ROUNDDOWN((ROW()-1)/5,0)+2)&gt;0,INDIRECT("'按班级打印'!z"&amp;ROUNDDOWN((ROW()-1)/5,0)+2),"")</f>
        <v>70</v>
      </c>
      <c r="J842" s="63" t="str">
        <f ca="1">IF(INDIRECT("'按班级打印'!ac"&amp;ROUNDDOWN((ROW()-1)/5,0)+2)&gt;0,INDIRECT("'按班级打印'!ac"&amp;ROUNDDOWN((ROW()-1)/5,0)+2),"")</f>
        <v/>
      </c>
      <c r="K842" s="63" t="str">
        <f ca="1">IF(INDIRECT("'按班级打印'!u"&amp;ROUNDDOWN((ROW()-1)/5,0)+2)&gt;0,INDIRECT("'按班级打印'!u"&amp;ROUNDDOWN((ROW()-1)/5,0)+2),"")</f>
        <v/>
      </c>
      <c r="L842" s="63" t="str">
        <f ca="1">IF(INDIRECT("'按班级打印'!af"&amp;ROUNDDOWN((ROW()-1)/5,0)+2)&gt;0,INDIRECT("'按班级打印'!af"&amp;ROUNDDOWN((ROW()-1)/5,0)+2),"")</f>
        <v/>
      </c>
      <c r="M842" s="63">
        <f ca="1">INDIRECT("'按班级打印'!H"&amp;ROUNDDOWN((ROW()-1)/5,0)+2)</f>
        <v>470</v>
      </c>
    </row>
    <row r="843" customHeight="1" spans="1:13">
      <c r="A843" s="64"/>
      <c r="B843" s="64"/>
      <c r="C843" s="63" t="s">
        <v>13</v>
      </c>
      <c r="D843" s="63">
        <f ca="1">INDIRECT("'按班级打印'!M"&amp;ROUNDDOWN((ROW()-1)/5,0)+2)</f>
        <v>98.5</v>
      </c>
      <c r="E843" s="63">
        <f ca="1">INDIRECT("'按班级打印'!o"&amp;ROUNDDOWN((ROW()-1)/5,0)+2)</f>
        <v>98.5</v>
      </c>
      <c r="F843" s="63">
        <f ca="1">INDIRECT("'按班级打印'!q"&amp;ROUNDDOWN((ROW()-1)/5,0)+2)</f>
        <v>96.5</v>
      </c>
      <c r="G843" s="63">
        <f ca="1">IF(INDIRECT("'按班级打印'!s"&amp;ROUNDDOWN((ROW()-1)/5,0)+2)&gt;0,INDIRECT("'按班级打印'!s"&amp;ROUNDDOWN((ROW()-1)/5,0)+2),"")</f>
        <v>59.5</v>
      </c>
      <c r="H843" s="63">
        <f ca="1">IF(INDIRECT("'按班级打印'!x"&amp;ROUNDDOWN((ROW()-1)/5,0)+2)&gt;0,INDIRECT("'按班级打印'!x"&amp;ROUNDDOWN((ROW()-1)/5,0)+2),"")</f>
        <v>74</v>
      </c>
      <c r="I843" s="63">
        <f ca="1">IF(INDIRECT("'按班级打印'!aa"&amp;ROUNDDOWN((ROW()-1)/5,0)+2)&gt;0,INDIRECT("'按班级打印'!aa"&amp;ROUNDDOWN((ROW()-1)/5,0)+2),"")</f>
        <v>79</v>
      </c>
      <c r="J843" s="63" t="str">
        <f ca="1">IF(INDIRECT("'按班级打印'!ad"&amp;ROUNDDOWN((ROW()-1)/5,0)+2)&gt;0,INDIRECT("'按班级打印'!ad"&amp;ROUNDDOWN((ROW()-1)/5,0)+2),"")</f>
        <v/>
      </c>
      <c r="K843" s="63" t="str">
        <f ca="1">IF(INDIRECT("'按班级打印'!u"&amp;ROUNDDOWN((ROW()-1)/5,0)+2)&gt;0,INDIRECT("'按班级打印'!u"&amp;ROUNDDOWN((ROW()-1)/5,0)+2),"")</f>
        <v/>
      </c>
      <c r="L843" s="63" t="str">
        <f ca="1">IF(INDIRECT("'按班级打印'!ag"&amp;ROUNDDOWN((ROW()-1)/5,0)+2)&gt;0,INDIRECT("'按班级打印'!ag"&amp;ROUNDDOWN((ROW()-1)/5,0)+2),"")</f>
        <v/>
      </c>
      <c r="M843" s="63">
        <f ca="1">INDIRECT("'按班级打印'!I"&amp;ROUNDDOWN((ROW()-1)/5,0)+2)</f>
        <v>506</v>
      </c>
    </row>
    <row r="844" customHeight="1" spans="1:13">
      <c r="A844" s="63" t="str">
        <f ca="1">INDIRECT("'按班级打印'!E"&amp;ROUNDDOWN((ROW()-1)/5,0)+2)</f>
        <v>物理类</v>
      </c>
      <c r="B844" s="14"/>
      <c r="C844" s="63" t="s">
        <v>14</v>
      </c>
      <c r="D844" s="65">
        <f>'质量分析(总分) '!$D$55</f>
        <v>105.000612745098</v>
      </c>
      <c r="E844" s="65">
        <f>'质量分析(总分) '!$D$82</f>
        <v>91.5242034313726</v>
      </c>
      <c r="F844" s="65">
        <f>'质量分析(总分) '!$D$109</f>
        <v>108.863970588235</v>
      </c>
      <c r="G844" s="65">
        <f ca="1">IF(_xlfn.NUMBERVALUE(G842)&gt;0,'质量分析(总分) '!$D$133,"")</f>
        <v>62.6521428571429</v>
      </c>
      <c r="H844" s="65">
        <f ca="1">IF(_xlfn.NUMBERVALUE(H842)&gt;0,'质量分析(总分) '!$D$157,"")</f>
        <v>81.8686131386861</v>
      </c>
      <c r="I844" s="65">
        <f ca="1">IF(_xlfn.NUMBERVALUE(I842)&gt;0,'质量分析(总分) '!$D$180,"")</f>
        <v>83.3676470588235</v>
      </c>
      <c r="J844" s="65" t="str">
        <f ca="1">IF(_xlfn.NUMBERVALUE(J842)&gt;0,'质量分析(总分) '!$D$208,"")</f>
        <v/>
      </c>
      <c r="K844" s="65" t="str">
        <f ca="1">IF(_xlfn.NUMBERVALUE(K842)&gt;0,'质量分析(总分) '!$D$194,"")</f>
        <v/>
      </c>
      <c r="L844" s="65" t="str">
        <f ca="1">IF(_xlfn.NUMBERVALUE(L842)&gt;0,'质量分析(总分) '!$D$222,"")</f>
        <v/>
      </c>
      <c r="M844" s="65">
        <f ca="1">IF(_xlfn.NUMBERVALUE(G842)&gt;0,'质量分析(总分) '!$D$23,'质量分析(总分) '!$D$28)</f>
        <v>535.869285714286</v>
      </c>
    </row>
    <row r="846" customHeight="1" spans="1:13">
      <c r="A846" s="58" t="s">
        <v>15</v>
      </c>
      <c r="B846" s="59" t="s">
        <v>1</v>
      </c>
      <c r="C846" s="59" t="s">
        <v>2</v>
      </c>
      <c r="D846" s="60" t="s">
        <v>3</v>
      </c>
      <c r="E846" s="60" t="s">
        <v>4</v>
      </c>
      <c r="F846" s="60" t="s">
        <v>5</v>
      </c>
      <c r="G846" s="60" t="s">
        <v>6</v>
      </c>
      <c r="H846" s="60" t="s">
        <v>7</v>
      </c>
      <c r="I846" s="60" t="s">
        <v>8</v>
      </c>
      <c r="J846" s="60" t="s">
        <v>9</v>
      </c>
      <c r="K846" s="60" t="s">
        <v>10</v>
      </c>
      <c r="L846" s="61" t="s">
        <v>11</v>
      </c>
      <c r="M846" s="61" t="s">
        <v>12</v>
      </c>
    </row>
    <row r="847" customHeight="1" spans="1:13">
      <c r="A847" s="62"/>
      <c r="B847" s="63">
        <f ca="1">INDIRECT("'按班级打印'!G"&amp;ROUNDDOWN((ROW()-1)/5,0)+2)</f>
        <v>4</v>
      </c>
      <c r="C847" s="63" t="str">
        <f ca="1">INDIRECT("'按班级打印'!A"&amp;ROUNDDOWN((ROW()-1)/5,0)+2)</f>
        <v>游楚晖</v>
      </c>
      <c r="D847" s="63">
        <f ca="1">INDIRECT("'按班级打印'!M"&amp;ROUNDDOWN((ROW()-1)/5,0)+2)</f>
        <v>96.5</v>
      </c>
      <c r="E847" s="63">
        <f ca="1">INDIRECT("'按班级打印'!o"&amp;ROUNDDOWN((ROW()-1)/5,0)+2)</f>
        <v>99.5</v>
      </c>
      <c r="F847" s="63">
        <f ca="1">INDIRECT("'按班级打印'!q"&amp;ROUNDDOWN((ROW()-1)/5,0)+2)</f>
        <v>97.5</v>
      </c>
      <c r="G847" s="63">
        <f ca="1">IF(INDIRECT("'按班级打印'!s"&amp;ROUNDDOWN((ROW()-1)/5,0)+2)&gt;0,INDIRECT("'按班级打印'!s"&amp;ROUNDDOWN((ROW()-1)/5,0)+2),"")</f>
        <v>76</v>
      </c>
      <c r="H847" s="63">
        <f ca="1">IF(INDIRECT("'按班级打印'!w"&amp;ROUNDDOWN((ROW()-1)/5,0)+2)&gt;0,INDIRECT("'按班级打印'!w"&amp;ROUNDDOWN((ROW()-1)/5,0)+2),"")</f>
        <v>75</v>
      </c>
      <c r="I847" s="63">
        <f ca="1">IF(INDIRECT("'按班级打印'!z"&amp;ROUNDDOWN((ROW()-1)/5,0)+2)&gt;0,INDIRECT("'按班级打印'!z"&amp;ROUNDDOWN((ROW()-1)/5,0)+2),"")</f>
        <v>83.5</v>
      </c>
      <c r="J847" s="63" t="str">
        <f ca="1">IF(INDIRECT("'按班级打印'!ac"&amp;ROUNDDOWN((ROW()-1)/5,0)+2)&gt;0,INDIRECT("'按班级打印'!ac"&amp;ROUNDDOWN((ROW()-1)/5,0)+2),"")</f>
        <v/>
      </c>
      <c r="K847" s="63" t="str">
        <f ca="1">IF(INDIRECT("'按班级打印'!u"&amp;ROUNDDOWN((ROW()-1)/5,0)+2)&gt;0,INDIRECT("'按班级打印'!u"&amp;ROUNDDOWN((ROW()-1)/5,0)+2),"")</f>
        <v/>
      </c>
      <c r="L847" s="63" t="str">
        <f ca="1">IF(INDIRECT("'按班级打印'!af"&amp;ROUNDDOWN((ROW()-1)/5,0)+2)&gt;0,INDIRECT("'按班级打印'!af"&amp;ROUNDDOWN((ROW()-1)/5,0)+2),"")</f>
        <v/>
      </c>
      <c r="M847" s="63">
        <f ca="1">INDIRECT("'按班级打印'!H"&amp;ROUNDDOWN((ROW()-1)/5,0)+2)</f>
        <v>528</v>
      </c>
    </row>
    <row r="848" customHeight="1" spans="1:13">
      <c r="A848" s="64"/>
      <c r="B848" s="64"/>
      <c r="C848" s="63" t="s">
        <v>13</v>
      </c>
      <c r="D848" s="63">
        <f ca="1">INDIRECT("'按班级打印'!M"&amp;ROUNDDOWN((ROW()-1)/5,0)+2)</f>
        <v>96.5</v>
      </c>
      <c r="E848" s="63">
        <f ca="1">INDIRECT("'按班级打印'!o"&amp;ROUNDDOWN((ROW()-1)/5,0)+2)</f>
        <v>99.5</v>
      </c>
      <c r="F848" s="63">
        <f ca="1">INDIRECT("'按班级打印'!q"&amp;ROUNDDOWN((ROW()-1)/5,0)+2)</f>
        <v>97.5</v>
      </c>
      <c r="G848" s="63">
        <f ca="1">IF(INDIRECT("'按班级打印'!s"&amp;ROUNDDOWN((ROW()-1)/5,0)+2)&gt;0,INDIRECT("'按班级打印'!s"&amp;ROUNDDOWN((ROW()-1)/5,0)+2),"")</f>
        <v>76</v>
      </c>
      <c r="H848" s="63">
        <f ca="1">IF(INDIRECT("'按班级打印'!x"&amp;ROUNDDOWN((ROW()-1)/5,0)+2)&gt;0,INDIRECT("'按班级打印'!x"&amp;ROUNDDOWN((ROW()-1)/5,0)+2),"")</f>
        <v>91</v>
      </c>
      <c r="I848" s="63">
        <f ca="1">IF(INDIRECT("'按班级打印'!aa"&amp;ROUNDDOWN((ROW()-1)/5,0)+2)&gt;0,INDIRECT("'按班级打印'!aa"&amp;ROUNDDOWN((ROW()-1)/5,0)+2),"")</f>
        <v>91</v>
      </c>
      <c r="J848" s="63" t="str">
        <f ca="1">IF(INDIRECT("'按班级打印'!ad"&amp;ROUNDDOWN((ROW()-1)/5,0)+2)&gt;0,INDIRECT("'按班级打印'!ad"&amp;ROUNDDOWN((ROW()-1)/5,0)+2),"")</f>
        <v/>
      </c>
      <c r="K848" s="63" t="str">
        <f ca="1">IF(INDIRECT("'按班级打印'!u"&amp;ROUNDDOWN((ROW()-1)/5,0)+2)&gt;0,INDIRECT("'按班级打印'!u"&amp;ROUNDDOWN((ROW()-1)/5,0)+2),"")</f>
        <v/>
      </c>
      <c r="L848" s="63" t="str">
        <f ca="1">IF(INDIRECT("'按班级打印'!ag"&amp;ROUNDDOWN((ROW()-1)/5,0)+2)&gt;0,INDIRECT("'按班级打印'!ag"&amp;ROUNDDOWN((ROW()-1)/5,0)+2),"")</f>
        <v/>
      </c>
      <c r="M848" s="63">
        <f ca="1">INDIRECT("'按班级打印'!I"&amp;ROUNDDOWN((ROW()-1)/5,0)+2)</f>
        <v>551.5</v>
      </c>
    </row>
    <row r="849" customHeight="1" spans="1:13">
      <c r="A849" s="63" t="str">
        <f ca="1">INDIRECT("'按班级打印'!E"&amp;ROUNDDOWN((ROW()-1)/5,0)+2)</f>
        <v>物理类</v>
      </c>
      <c r="B849" s="14"/>
      <c r="C849" s="63" t="s">
        <v>14</v>
      </c>
      <c r="D849" s="65">
        <f>'质量分析(总分) '!$D$55</f>
        <v>105.000612745098</v>
      </c>
      <c r="E849" s="65">
        <f>'质量分析(总分) '!$D$82</f>
        <v>91.5242034313726</v>
      </c>
      <c r="F849" s="65">
        <f>'质量分析(总分) '!$D$109</f>
        <v>108.863970588235</v>
      </c>
      <c r="G849" s="65">
        <f ca="1">IF(_xlfn.NUMBERVALUE(G847)&gt;0,'质量分析(总分) '!$D$133,"")</f>
        <v>62.6521428571429</v>
      </c>
      <c r="H849" s="65">
        <f ca="1">IF(_xlfn.NUMBERVALUE(H847)&gt;0,'质量分析(总分) '!$D$157,"")</f>
        <v>81.8686131386861</v>
      </c>
      <c r="I849" s="65">
        <f ca="1">IF(_xlfn.NUMBERVALUE(I847)&gt;0,'质量分析(总分) '!$D$180,"")</f>
        <v>83.3676470588235</v>
      </c>
      <c r="J849" s="65" t="str">
        <f ca="1">IF(_xlfn.NUMBERVALUE(J847)&gt;0,'质量分析(总分) '!$D$208,"")</f>
        <v/>
      </c>
      <c r="K849" s="65" t="str">
        <f ca="1">IF(_xlfn.NUMBERVALUE(K847)&gt;0,'质量分析(总分) '!$D$194,"")</f>
        <v/>
      </c>
      <c r="L849" s="65" t="str">
        <f ca="1">IF(_xlfn.NUMBERVALUE(L847)&gt;0,'质量分析(总分) '!$D$222,"")</f>
        <v/>
      </c>
      <c r="M849" s="65">
        <f ca="1">IF(_xlfn.NUMBERVALUE(G847)&gt;0,'质量分析(总分) '!$D$23,'质量分析(总分) '!$D$28)</f>
        <v>535.869285714286</v>
      </c>
    </row>
    <row r="851" customHeight="1" spans="1:13">
      <c r="A851" s="58" t="s">
        <v>15</v>
      </c>
      <c r="B851" s="59" t="s">
        <v>1</v>
      </c>
      <c r="C851" s="59" t="s">
        <v>2</v>
      </c>
      <c r="D851" s="60" t="s">
        <v>3</v>
      </c>
      <c r="E851" s="60" t="s">
        <v>4</v>
      </c>
      <c r="F851" s="60" t="s">
        <v>5</v>
      </c>
      <c r="G851" s="60" t="s">
        <v>6</v>
      </c>
      <c r="H851" s="60" t="s">
        <v>7</v>
      </c>
      <c r="I851" s="60" t="s">
        <v>8</v>
      </c>
      <c r="J851" s="60" t="s">
        <v>9</v>
      </c>
      <c r="K851" s="60" t="s">
        <v>10</v>
      </c>
      <c r="L851" s="61" t="s">
        <v>11</v>
      </c>
      <c r="M851" s="61" t="s">
        <v>12</v>
      </c>
    </row>
    <row r="852" customHeight="1" spans="1:13">
      <c r="A852" s="62"/>
      <c r="B852" s="63">
        <f ca="1">INDIRECT("'按班级打印'!G"&amp;ROUNDDOWN((ROW()-1)/5,0)+2)</f>
        <v>4</v>
      </c>
      <c r="C852" s="63" t="str">
        <f ca="1">INDIRECT("'按班级打印'!A"&amp;ROUNDDOWN((ROW()-1)/5,0)+2)</f>
        <v>周筠</v>
      </c>
      <c r="D852" s="63">
        <f ca="1">INDIRECT("'按班级打印'!M"&amp;ROUNDDOWN((ROW()-1)/5,0)+2)</f>
        <v>99.5</v>
      </c>
      <c r="E852" s="63">
        <f ca="1">INDIRECT("'按班级打印'!o"&amp;ROUNDDOWN((ROW()-1)/5,0)+2)</f>
        <v>89</v>
      </c>
      <c r="F852" s="63">
        <f ca="1">INDIRECT("'按班级打印'!q"&amp;ROUNDDOWN((ROW()-1)/5,0)+2)</f>
        <v>120.5</v>
      </c>
      <c r="G852" s="63">
        <f ca="1">IF(INDIRECT("'按班级打印'!s"&amp;ROUNDDOWN((ROW()-1)/5,0)+2)&gt;0,INDIRECT("'按班级打印'!s"&amp;ROUNDDOWN((ROW()-1)/5,0)+2),"")</f>
        <v>60</v>
      </c>
      <c r="H852" s="63">
        <f ca="1">IF(INDIRECT("'按班级打印'!w"&amp;ROUNDDOWN((ROW()-1)/5,0)+2)&gt;0,INDIRECT("'按班级打印'!w"&amp;ROUNDDOWN((ROW()-1)/5,0)+2),"")</f>
        <v>55.5</v>
      </c>
      <c r="I852" s="63">
        <f ca="1">IF(INDIRECT("'按班级打印'!z"&amp;ROUNDDOWN((ROW()-1)/5,0)+2)&gt;0,INDIRECT("'按班级打印'!z"&amp;ROUNDDOWN((ROW()-1)/5,0)+2),"")</f>
        <v>77</v>
      </c>
      <c r="J852" s="63" t="str">
        <f ca="1">IF(INDIRECT("'按班级打印'!ac"&amp;ROUNDDOWN((ROW()-1)/5,0)+2)&gt;0,INDIRECT("'按班级打印'!ac"&amp;ROUNDDOWN((ROW()-1)/5,0)+2),"")</f>
        <v/>
      </c>
      <c r="K852" s="63" t="str">
        <f ca="1">IF(INDIRECT("'按班级打印'!u"&amp;ROUNDDOWN((ROW()-1)/5,0)+2)&gt;0,INDIRECT("'按班级打印'!u"&amp;ROUNDDOWN((ROW()-1)/5,0)+2),"")</f>
        <v/>
      </c>
      <c r="L852" s="63" t="str">
        <f ca="1">IF(INDIRECT("'按班级打印'!af"&amp;ROUNDDOWN((ROW()-1)/5,0)+2)&gt;0,INDIRECT("'按班级打印'!af"&amp;ROUNDDOWN((ROW()-1)/5,0)+2),"")</f>
        <v/>
      </c>
      <c r="M852" s="63">
        <f ca="1">INDIRECT("'按班级打印'!H"&amp;ROUNDDOWN((ROW()-1)/5,0)+2)</f>
        <v>501.5</v>
      </c>
    </row>
    <row r="853" customHeight="1" spans="1:13">
      <c r="A853" s="64"/>
      <c r="B853" s="64"/>
      <c r="C853" s="63" t="s">
        <v>13</v>
      </c>
      <c r="D853" s="63">
        <f ca="1">INDIRECT("'按班级打印'!M"&amp;ROUNDDOWN((ROW()-1)/5,0)+2)</f>
        <v>99.5</v>
      </c>
      <c r="E853" s="63">
        <f ca="1">INDIRECT("'按班级打印'!o"&amp;ROUNDDOWN((ROW()-1)/5,0)+2)</f>
        <v>89</v>
      </c>
      <c r="F853" s="63">
        <f ca="1">INDIRECT("'按班级打印'!q"&amp;ROUNDDOWN((ROW()-1)/5,0)+2)</f>
        <v>120.5</v>
      </c>
      <c r="G853" s="63">
        <f ca="1">IF(INDIRECT("'按班级打印'!s"&amp;ROUNDDOWN((ROW()-1)/5,0)+2)&gt;0,INDIRECT("'按班级打印'!s"&amp;ROUNDDOWN((ROW()-1)/5,0)+2),"")</f>
        <v>60</v>
      </c>
      <c r="H853" s="63">
        <f ca="1">IF(INDIRECT("'按班级打印'!x"&amp;ROUNDDOWN((ROW()-1)/5,0)+2)&gt;0,INDIRECT("'按班级打印'!x"&amp;ROUNDDOWN((ROW()-1)/5,0)+2),"")</f>
        <v>80</v>
      </c>
      <c r="I853" s="63">
        <f ca="1">IF(INDIRECT("'按班级打印'!aa"&amp;ROUNDDOWN((ROW()-1)/5,0)+2)&gt;0,INDIRECT("'按班级打印'!aa"&amp;ROUNDDOWN((ROW()-1)/5,0)+2),"")</f>
        <v>86</v>
      </c>
      <c r="J853" s="63" t="str">
        <f ca="1">IF(INDIRECT("'按班级打印'!ad"&amp;ROUNDDOWN((ROW()-1)/5,0)+2)&gt;0,INDIRECT("'按班级打印'!ad"&amp;ROUNDDOWN((ROW()-1)/5,0)+2),"")</f>
        <v/>
      </c>
      <c r="K853" s="63" t="str">
        <f ca="1">IF(INDIRECT("'按班级打印'!u"&amp;ROUNDDOWN((ROW()-1)/5,0)+2)&gt;0,INDIRECT("'按班级打印'!u"&amp;ROUNDDOWN((ROW()-1)/5,0)+2),"")</f>
        <v/>
      </c>
      <c r="L853" s="63" t="str">
        <f ca="1">IF(INDIRECT("'按班级打印'!ag"&amp;ROUNDDOWN((ROW()-1)/5,0)+2)&gt;0,INDIRECT("'按班级打印'!ag"&amp;ROUNDDOWN((ROW()-1)/5,0)+2),"")</f>
        <v/>
      </c>
      <c r="M853" s="63">
        <f ca="1">INDIRECT("'按班级打印'!I"&amp;ROUNDDOWN((ROW()-1)/5,0)+2)</f>
        <v>535</v>
      </c>
    </row>
    <row r="854" customHeight="1" spans="1:13">
      <c r="A854" s="63" t="str">
        <f ca="1">INDIRECT("'按班级打印'!E"&amp;ROUNDDOWN((ROW()-1)/5,0)+2)</f>
        <v>物理类</v>
      </c>
      <c r="B854" s="14"/>
      <c r="C854" s="63" t="s">
        <v>14</v>
      </c>
      <c r="D854" s="65">
        <f>'质量分析(总分) '!$D$55</f>
        <v>105.000612745098</v>
      </c>
      <c r="E854" s="65">
        <f>'质量分析(总分) '!$D$82</f>
        <v>91.5242034313726</v>
      </c>
      <c r="F854" s="65">
        <f>'质量分析(总分) '!$D$109</f>
        <v>108.863970588235</v>
      </c>
      <c r="G854" s="65">
        <f ca="1">IF(_xlfn.NUMBERVALUE(G852)&gt;0,'质量分析(总分) '!$D$133,"")</f>
        <v>62.6521428571429</v>
      </c>
      <c r="H854" s="65">
        <f ca="1">IF(_xlfn.NUMBERVALUE(H852)&gt;0,'质量分析(总分) '!$D$157,"")</f>
        <v>81.8686131386861</v>
      </c>
      <c r="I854" s="65">
        <f ca="1">IF(_xlfn.NUMBERVALUE(I852)&gt;0,'质量分析(总分) '!$D$180,"")</f>
        <v>83.3676470588235</v>
      </c>
      <c r="J854" s="65" t="str">
        <f ca="1">IF(_xlfn.NUMBERVALUE(J852)&gt;0,'质量分析(总分) '!$D$208,"")</f>
        <v/>
      </c>
      <c r="K854" s="65" t="str">
        <f ca="1">IF(_xlfn.NUMBERVALUE(K852)&gt;0,'质量分析(总分) '!$D$194,"")</f>
        <v/>
      </c>
      <c r="L854" s="65" t="str">
        <f ca="1">IF(_xlfn.NUMBERVALUE(L852)&gt;0,'质量分析(总分) '!$D$222,"")</f>
        <v/>
      </c>
      <c r="M854" s="65">
        <f ca="1">IF(_xlfn.NUMBERVALUE(G852)&gt;0,'质量分析(总分) '!$D$23,'质量分析(总分) '!$D$28)</f>
        <v>535.869285714286</v>
      </c>
    </row>
    <row r="856" customHeight="1" spans="1:13">
      <c r="A856" s="58" t="s">
        <v>15</v>
      </c>
      <c r="B856" s="59" t="s">
        <v>1</v>
      </c>
      <c r="C856" s="59" t="s">
        <v>2</v>
      </c>
      <c r="D856" s="60" t="s">
        <v>3</v>
      </c>
      <c r="E856" s="60" t="s">
        <v>4</v>
      </c>
      <c r="F856" s="60" t="s">
        <v>5</v>
      </c>
      <c r="G856" s="60" t="s">
        <v>6</v>
      </c>
      <c r="H856" s="60" t="s">
        <v>7</v>
      </c>
      <c r="I856" s="60" t="s">
        <v>8</v>
      </c>
      <c r="J856" s="60" t="s">
        <v>9</v>
      </c>
      <c r="K856" s="60" t="s">
        <v>10</v>
      </c>
      <c r="L856" s="61" t="s">
        <v>11</v>
      </c>
      <c r="M856" s="61" t="s">
        <v>12</v>
      </c>
    </row>
    <row r="857" customHeight="1" spans="1:13">
      <c r="A857" s="62"/>
      <c r="B857" s="63">
        <f ca="1">INDIRECT("'按班级打印'!G"&amp;ROUNDDOWN((ROW()-1)/5,0)+2)</f>
        <v>4</v>
      </c>
      <c r="C857" s="63" t="str">
        <f ca="1">INDIRECT("'按班级打印'!A"&amp;ROUNDDOWN((ROW()-1)/5,0)+2)</f>
        <v>林鑫</v>
      </c>
      <c r="D857" s="63">
        <f ca="1">INDIRECT("'按班级打印'!M"&amp;ROUNDDOWN((ROW()-1)/5,0)+2)</f>
        <v>109.5</v>
      </c>
      <c r="E857" s="63">
        <f ca="1">INDIRECT("'按班级打印'!o"&amp;ROUNDDOWN((ROW()-1)/5,0)+2)</f>
        <v>72</v>
      </c>
      <c r="F857" s="63">
        <f ca="1">INDIRECT("'按班级打印'!q"&amp;ROUNDDOWN((ROW()-1)/5,0)+2)</f>
        <v>110</v>
      </c>
      <c r="G857" s="63">
        <f ca="1">IF(INDIRECT("'按班级打印'!s"&amp;ROUNDDOWN((ROW()-1)/5,0)+2)&gt;0,INDIRECT("'按班级打印'!s"&amp;ROUNDDOWN((ROW()-1)/5,0)+2),"")</f>
        <v>44</v>
      </c>
      <c r="H857" s="63">
        <f ca="1">IF(INDIRECT("'按班级打印'!w"&amp;ROUNDDOWN((ROW()-1)/5,0)+2)&gt;0,INDIRECT("'按班级打印'!w"&amp;ROUNDDOWN((ROW()-1)/5,0)+2),"")</f>
        <v>62.5</v>
      </c>
      <c r="I857" s="63">
        <f ca="1">IF(INDIRECT("'按班级打印'!z"&amp;ROUNDDOWN((ROW()-1)/5,0)+2)&gt;0,INDIRECT("'按班级打印'!z"&amp;ROUNDDOWN((ROW()-1)/5,0)+2),"")</f>
        <v>64</v>
      </c>
      <c r="J857" s="63" t="str">
        <f ca="1">IF(INDIRECT("'按班级打印'!ac"&amp;ROUNDDOWN((ROW()-1)/5,0)+2)&gt;0,INDIRECT("'按班级打印'!ac"&amp;ROUNDDOWN((ROW()-1)/5,0)+2),"")</f>
        <v/>
      </c>
      <c r="K857" s="63" t="str">
        <f ca="1">IF(INDIRECT("'按班级打印'!u"&amp;ROUNDDOWN((ROW()-1)/5,0)+2)&gt;0,INDIRECT("'按班级打印'!u"&amp;ROUNDDOWN((ROW()-1)/5,0)+2),"")</f>
        <v/>
      </c>
      <c r="L857" s="63" t="str">
        <f ca="1">IF(INDIRECT("'按班级打印'!af"&amp;ROUNDDOWN((ROW()-1)/5,0)+2)&gt;0,INDIRECT("'按班级打印'!af"&amp;ROUNDDOWN((ROW()-1)/5,0)+2),"")</f>
        <v/>
      </c>
      <c r="M857" s="63">
        <f ca="1">INDIRECT("'按班级打印'!H"&amp;ROUNDDOWN((ROW()-1)/5,0)+2)</f>
        <v>462</v>
      </c>
    </row>
    <row r="858" customHeight="1" spans="1:13">
      <c r="A858" s="64"/>
      <c r="B858" s="64"/>
      <c r="C858" s="63" t="s">
        <v>13</v>
      </c>
      <c r="D858" s="63">
        <f ca="1">INDIRECT("'按班级打印'!M"&amp;ROUNDDOWN((ROW()-1)/5,0)+2)</f>
        <v>109.5</v>
      </c>
      <c r="E858" s="63">
        <f ca="1">INDIRECT("'按班级打印'!o"&amp;ROUNDDOWN((ROW()-1)/5,0)+2)</f>
        <v>72</v>
      </c>
      <c r="F858" s="63">
        <f ca="1">INDIRECT("'按班级打印'!q"&amp;ROUNDDOWN((ROW()-1)/5,0)+2)</f>
        <v>110</v>
      </c>
      <c r="G858" s="63">
        <f ca="1">IF(INDIRECT("'按班级打印'!s"&amp;ROUNDDOWN((ROW()-1)/5,0)+2)&gt;0,INDIRECT("'按班级打印'!s"&amp;ROUNDDOWN((ROW()-1)/5,0)+2),"")</f>
        <v>44</v>
      </c>
      <c r="H858" s="63">
        <f ca="1">IF(INDIRECT("'按班级打印'!x"&amp;ROUNDDOWN((ROW()-1)/5,0)+2)&gt;0,INDIRECT("'按班级打印'!x"&amp;ROUNDDOWN((ROW()-1)/5,0)+2),"")</f>
        <v>86</v>
      </c>
      <c r="I858" s="63">
        <f ca="1">IF(INDIRECT("'按班级打印'!aa"&amp;ROUNDDOWN((ROW()-1)/5,0)+2)&gt;0,INDIRECT("'按班级打印'!aa"&amp;ROUNDDOWN((ROW()-1)/5,0)+2),"")</f>
        <v>73</v>
      </c>
      <c r="J858" s="63" t="str">
        <f ca="1">IF(INDIRECT("'按班级打印'!ad"&amp;ROUNDDOWN((ROW()-1)/5,0)+2)&gt;0,INDIRECT("'按班级打印'!ad"&amp;ROUNDDOWN((ROW()-1)/5,0)+2),"")</f>
        <v/>
      </c>
      <c r="K858" s="63" t="str">
        <f ca="1">IF(INDIRECT("'按班级打印'!u"&amp;ROUNDDOWN((ROW()-1)/5,0)+2)&gt;0,INDIRECT("'按班级打印'!u"&amp;ROUNDDOWN((ROW()-1)/5,0)+2),"")</f>
        <v/>
      </c>
      <c r="L858" s="63" t="str">
        <f ca="1">IF(INDIRECT("'按班级打印'!ag"&amp;ROUNDDOWN((ROW()-1)/5,0)+2)&gt;0,INDIRECT("'按班级打印'!ag"&amp;ROUNDDOWN((ROW()-1)/5,0)+2),"")</f>
        <v/>
      </c>
      <c r="M858" s="63">
        <f ca="1">INDIRECT("'按班级打印'!I"&amp;ROUNDDOWN((ROW()-1)/5,0)+2)</f>
        <v>494.5</v>
      </c>
    </row>
    <row r="859" customHeight="1" spans="1:13">
      <c r="A859" s="63" t="str">
        <f ca="1">INDIRECT("'按班级打印'!E"&amp;ROUNDDOWN((ROW()-1)/5,0)+2)</f>
        <v>物理类</v>
      </c>
      <c r="B859" s="14"/>
      <c r="C859" s="63" t="s">
        <v>14</v>
      </c>
      <c r="D859" s="65">
        <f>'质量分析(总分) '!$D$55</f>
        <v>105.000612745098</v>
      </c>
      <c r="E859" s="65">
        <f>'质量分析(总分) '!$D$82</f>
        <v>91.5242034313726</v>
      </c>
      <c r="F859" s="65">
        <f>'质量分析(总分) '!$D$109</f>
        <v>108.863970588235</v>
      </c>
      <c r="G859" s="65">
        <f ca="1">IF(_xlfn.NUMBERVALUE(G857)&gt;0,'质量分析(总分) '!$D$133,"")</f>
        <v>62.6521428571429</v>
      </c>
      <c r="H859" s="65">
        <f ca="1">IF(_xlfn.NUMBERVALUE(H857)&gt;0,'质量分析(总分) '!$D$157,"")</f>
        <v>81.8686131386861</v>
      </c>
      <c r="I859" s="65">
        <f ca="1">IF(_xlfn.NUMBERVALUE(I857)&gt;0,'质量分析(总分) '!$D$180,"")</f>
        <v>83.3676470588235</v>
      </c>
      <c r="J859" s="65" t="str">
        <f ca="1">IF(_xlfn.NUMBERVALUE(J857)&gt;0,'质量分析(总分) '!$D$208,"")</f>
        <v/>
      </c>
      <c r="K859" s="65" t="str">
        <f ca="1">IF(_xlfn.NUMBERVALUE(K857)&gt;0,'质量分析(总分) '!$D$194,"")</f>
        <v/>
      </c>
      <c r="L859" s="65" t="str">
        <f ca="1">IF(_xlfn.NUMBERVALUE(L857)&gt;0,'质量分析(总分) '!$D$222,"")</f>
        <v/>
      </c>
      <c r="M859" s="65">
        <f ca="1">IF(_xlfn.NUMBERVALUE(G857)&gt;0,'质量分析(总分) '!$D$23,'质量分析(总分) '!$D$28)</f>
        <v>535.869285714286</v>
      </c>
    </row>
    <row r="861" customHeight="1" spans="1:13">
      <c r="A861" s="58" t="s">
        <v>15</v>
      </c>
      <c r="B861" s="59" t="s">
        <v>1</v>
      </c>
      <c r="C861" s="59" t="s">
        <v>2</v>
      </c>
      <c r="D861" s="60" t="s">
        <v>3</v>
      </c>
      <c r="E861" s="60" t="s">
        <v>4</v>
      </c>
      <c r="F861" s="60" t="s">
        <v>5</v>
      </c>
      <c r="G861" s="60" t="s">
        <v>6</v>
      </c>
      <c r="H861" s="60" t="s">
        <v>7</v>
      </c>
      <c r="I861" s="60" t="s">
        <v>8</v>
      </c>
      <c r="J861" s="60" t="s">
        <v>9</v>
      </c>
      <c r="K861" s="60" t="s">
        <v>10</v>
      </c>
      <c r="L861" s="61" t="s">
        <v>11</v>
      </c>
      <c r="M861" s="61" t="s">
        <v>12</v>
      </c>
    </row>
    <row r="862" customHeight="1" spans="1:13">
      <c r="A862" s="62"/>
      <c r="B862" s="63">
        <f ca="1">INDIRECT("'按班级打印'!G"&amp;ROUNDDOWN((ROW()-1)/5,0)+2)</f>
        <v>4</v>
      </c>
      <c r="C862" s="63" t="str">
        <f ca="1">INDIRECT("'按班级打印'!A"&amp;ROUNDDOWN((ROW()-1)/5,0)+2)</f>
        <v>杨淋钠</v>
      </c>
      <c r="D862" s="63">
        <f ca="1">INDIRECT("'按班级打印'!M"&amp;ROUNDDOWN((ROW()-1)/5,0)+2)</f>
        <v>110</v>
      </c>
      <c r="E862" s="63">
        <f ca="1">INDIRECT("'按班级打印'!o"&amp;ROUNDDOWN((ROW()-1)/5,0)+2)</f>
        <v>108.5</v>
      </c>
      <c r="F862" s="63">
        <f ca="1">INDIRECT("'按班级打印'!q"&amp;ROUNDDOWN((ROW()-1)/5,0)+2)</f>
        <v>120.5</v>
      </c>
      <c r="G862" s="63">
        <f ca="1">IF(INDIRECT("'按班级打印'!s"&amp;ROUNDDOWN((ROW()-1)/5,0)+2)&gt;0,INDIRECT("'按班级打印'!s"&amp;ROUNDDOWN((ROW()-1)/5,0)+2),"")</f>
        <v>69.5</v>
      </c>
      <c r="H862" s="63">
        <f ca="1">IF(INDIRECT("'按班级打印'!w"&amp;ROUNDDOWN((ROW()-1)/5,0)+2)&gt;0,INDIRECT("'按班级打印'!w"&amp;ROUNDDOWN((ROW()-1)/5,0)+2),"")</f>
        <v>64</v>
      </c>
      <c r="I862" s="63">
        <f ca="1">IF(INDIRECT("'按班级打印'!z"&amp;ROUNDDOWN((ROW()-1)/5,0)+2)&gt;0,INDIRECT("'按班级打印'!z"&amp;ROUNDDOWN((ROW()-1)/5,0)+2),"")</f>
        <v>91.5</v>
      </c>
      <c r="J862" s="63" t="str">
        <f ca="1">IF(INDIRECT("'按班级打印'!ac"&amp;ROUNDDOWN((ROW()-1)/5,0)+2)&gt;0,INDIRECT("'按班级打印'!ac"&amp;ROUNDDOWN((ROW()-1)/5,0)+2),"")</f>
        <v/>
      </c>
      <c r="K862" s="63" t="str">
        <f ca="1">IF(INDIRECT("'按班级打印'!u"&amp;ROUNDDOWN((ROW()-1)/5,0)+2)&gt;0,INDIRECT("'按班级打印'!u"&amp;ROUNDDOWN((ROW()-1)/5,0)+2),"")</f>
        <v/>
      </c>
      <c r="L862" s="63" t="str">
        <f ca="1">IF(INDIRECT("'按班级打印'!af"&amp;ROUNDDOWN((ROW()-1)/5,0)+2)&gt;0,INDIRECT("'按班级打印'!af"&amp;ROUNDDOWN((ROW()-1)/5,0)+2),"")</f>
        <v/>
      </c>
      <c r="M862" s="63">
        <f ca="1">INDIRECT("'按班级打印'!H"&amp;ROUNDDOWN((ROW()-1)/5,0)+2)</f>
        <v>564</v>
      </c>
    </row>
    <row r="863" customHeight="1" spans="1:13">
      <c r="A863" s="64"/>
      <c r="B863" s="64"/>
      <c r="C863" s="63" t="s">
        <v>13</v>
      </c>
      <c r="D863" s="63">
        <f ca="1">INDIRECT("'按班级打印'!M"&amp;ROUNDDOWN((ROW()-1)/5,0)+2)</f>
        <v>110</v>
      </c>
      <c r="E863" s="63">
        <f ca="1">INDIRECT("'按班级打印'!o"&amp;ROUNDDOWN((ROW()-1)/5,0)+2)</f>
        <v>108.5</v>
      </c>
      <c r="F863" s="63">
        <f ca="1">INDIRECT("'按班级打印'!q"&amp;ROUNDDOWN((ROW()-1)/5,0)+2)</f>
        <v>120.5</v>
      </c>
      <c r="G863" s="63">
        <f ca="1">IF(INDIRECT("'按班级打印'!s"&amp;ROUNDDOWN((ROW()-1)/5,0)+2)&gt;0,INDIRECT("'按班级打印'!s"&amp;ROUNDDOWN((ROW()-1)/5,0)+2),"")</f>
        <v>69.5</v>
      </c>
      <c r="H863" s="63">
        <f ca="1">IF(INDIRECT("'按班级打印'!x"&amp;ROUNDDOWN((ROW()-1)/5,0)+2)&gt;0,INDIRECT("'按班级打印'!x"&amp;ROUNDDOWN((ROW()-1)/5,0)+2),"")</f>
        <v>87</v>
      </c>
      <c r="I863" s="63">
        <f ca="1">IF(INDIRECT("'按班级打印'!aa"&amp;ROUNDDOWN((ROW()-1)/5,0)+2)&gt;0,INDIRECT("'按班级打印'!aa"&amp;ROUNDDOWN((ROW()-1)/5,0)+2),"")</f>
        <v>97</v>
      </c>
      <c r="J863" s="63" t="str">
        <f ca="1">IF(INDIRECT("'按班级打印'!ad"&amp;ROUNDDOWN((ROW()-1)/5,0)+2)&gt;0,INDIRECT("'按班级打印'!ad"&amp;ROUNDDOWN((ROW()-1)/5,0)+2),"")</f>
        <v/>
      </c>
      <c r="K863" s="63" t="str">
        <f ca="1">IF(INDIRECT("'按班级打印'!u"&amp;ROUNDDOWN((ROW()-1)/5,0)+2)&gt;0,INDIRECT("'按班级打印'!u"&amp;ROUNDDOWN((ROW()-1)/5,0)+2),"")</f>
        <v/>
      </c>
      <c r="L863" s="63" t="str">
        <f ca="1">IF(INDIRECT("'按班级打印'!ag"&amp;ROUNDDOWN((ROW()-1)/5,0)+2)&gt;0,INDIRECT("'按班级打印'!ag"&amp;ROUNDDOWN((ROW()-1)/5,0)+2),"")</f>
        <v/>
      </c>
      <c r="M863" s="63">
        <f ca="1">INDIRECT("'按班级打印'!I"&amp;ROUNDDOWN((ROW()-1)/5,0)+2)</f>
        <v>592.5</v>
      </c>
    </row>
    <row r="864" customHeight="1" spans="1:13">
      <c r="A864" s="63" t="str">
        <f ca="1">INDIRECT("'按班级打印'!E"&amp;ROUNDDOWN((ROW()-1)/5,0)+2)</f>
        <v>物理类</v>
      </c>
      <c r="B864" s="14"/>
      <c r="C864" s="63" t="s">
        <v>14</v>
      </c>
      <c r="D864" s="65">
        <f>'质量分析(总分) '!$D$55</f>
        <v>105.000612745098</v>
      </c>
      <c r="E864" s="65">
        <f>'质量分析(总分) '!$D$82</f>
        <v>91.5242034313726</v>
      </c>
      <c r="F864" s="65">
        <f>'质量分析(总分) '!$D$109</f>
        <v>108.863970588235</v>
      </c>
      <c r="G864" s="65">
        <f ca="1">IF(_xlfn.NUMBERVALUE(G862)&gt;0,'质量分析(总分) '!$D$133,"")</f>
        <v>62.6521428571429</v>
      </c>
      <c r="H864" s="65">
        <f ca="1">IF(_xlfn.NUMBERVALUE(H862)&gt;0,'质量分析(总分) '!$D$157,"")</f>
        <v>81.8686131386861</v>
      </c>
      <c r="I864" s="65">
        <f ca="1">IF(_xlfn.NUMBERVALUE(I862)&gt;0,'质量分析(总分) '!$D$180,"")</f>
        <v>83.3676470588235</v>
      </c>
      <c r="J864" s="65" t="str">
        <f ca="1">IF(_xlfn.NUMBERVALUE(J862)&gt;0,'质量分析(总分) '!$D$208,"")</f>
        <v/>
      </c>
      <c r="K864" s="65" t="str">
        <f ca="1">IF(_xlfn.NUMBERVALUE(K862)&gt;0,'质量分析(总分) '!$D$194,"")</f>
        <v/>
      </c>
      <c r="L864" s="65" t="str">
        <f ca="1">IF(_xlfn.NUMBERVALUE(L862)&gt;0,'质量分析(总分) '!$D$222,"")</f>
        <v/>
      </c>
      <c r="M864" s="65">
        <f ca="1">IF(_xlfn.NUMBERVALUE(G862)&gt;0,'质量分析(总分) '!$D$23,'质量分析(总分) '!$D$28)</f>
        <v>535.869285714286</v>
      </c>
    </row>
    <row r="866" customHeight="1" spans="1:13">
      <c r="A866" s="58" t="s">
        <v>15</v>
      </c>
      <c r="B866" s="59" t="s">
        <v>1</v>
      </c>
      <c r="C866" s="59" t="s">
        <v>2</v>
      </c>
      <c r="D866" s="60" t="s">
        <v>3</v>
      </c>
      <c r="E866" s="60" t="s">
        <v>4</v>
      </c>
      <c r="F866" s="60" t="s">
        <v>5</v>
      </c>
      <c r="G866" s="60" t="s">
        <v>6</v>
      </c>
      <c r="H866" s="60" t="s">
        <v>7</v>
      </c>
      <c r="I866" s="60" t="s">
        <v>8</v>
      </c>
      <c r="J866" s="60" t="s">
        <v>9</v>
      </c>
      <c r="K866" s="60" t="s">
        <v>10</v>
      </c>
      <c r="L866" s="61" t="s">
        <v>11</v>
      </c>
      <c r="M866" s="61" t="s">
        <v>12</v>
      </c>
    </row>
    <row r="867" customHeight="1" spans="1:13">
      <c r="A867" s="62"/>
      <c r="B867" s="63">
        <f ca="1">INDIRECT("'按班级打印'!G"&amp;ROUNDDOWN((ROW()-1)/5,0)+2)</f>
        <v>4</v>
      </c>
      <c r="C867" s="63" t="str">
        <f ca="1">INDIRECT("'按班级打印'!A"&amp;ROUNDDOWN((ROW()-1)/5,0)+2)</f>
        <v>郭家顺</v>
      </c>
      <c r="D867" s="63">
        <f ca="1">INDIRECT("'按班级打印'!M"&amp;ROUNDDOWN((ROW()-1)/5,0)+2)</f>
        <v>74</v>
      </c>
      <c r="E867" s="63">
        <f ca="1">INDIRECT("'按班级打印'!o"&amp;ROUNDDOWN((ROW()-1)/5,0)+2)</f>
        <v>59</v>
      </c>
      <c r="F867" s="63">
        <f ca="1">INDIRECT("'按班级打印'!q"&amp;ROUNDDOWN((ROW()-1)/5,0)+2)</f>
        <v>44.5</v>
      </c>
      <c r="G867" s="63">
        <f ca="1">IF(INDIRECT("'按班级打印'!s"&amp;ROUNDDOWN((ROW()-1)/5,0)+2)&gt;0,INDIRECT("'按班级打印'!s"&amp;ROUNDDOWN((ROW()-1)/5,0)+2),"")</f>
        <v>35</v>
      </c>
      <c r="H867" s="63">
        <f ca="1">IF(INDIRECT("'按班级打印'!w"&amp;ROUNDDOWN((ROW()-1)/5,0)+2)&gt;0,INDIRECT("'按班级打印'!w"&amp;ROUNDDOWN((ROW()-1)/5,0)+2),"")</f>
        <v>33.5</v>
      </c>
      <c r="I867" s="63">
        <f ca="1">IF(INDIRECT("'按班级打印'!z"&amp;ROUNDDOWN((ROW()-1)/5,0)+2)&gt;0,INDIRECT("'按班级打印'!z"&amp;ROUNDDOWN((ROW()-1)/5,0)+2),"")</f>
        <v>42.5</v>
      </c>
      <c r="J867" s="63" t="str">
        <f ca="1">IF(INDIRECT("'按班级打印'!ac"&amp;ROUNDDOWN((ROW()-1)/5,0)+2)&gt;0,INDIRECT("'按班级打印'!ac"&amp;ROUNDDOWN((ROW()-1)/5,0)+2),"")</f>
        <v/>
      </c>
      <c r="K867" s="63" t="str">
        <f ca="1">IF(INDIRECT("'按班级打印'!u"&amp;ROUNDDOWN((ROW()-1)/5,0)+2)&gt;0,INDIRECT("'按班级打印'!u"&amp;ROUNDDOWN((ROW()-1)/5,0)+2),"")</f>
        <v/>
      </c>
      <c r="L867" s="63" t="str">
        <f ca="1">IF(INDIRECT("'按班级打印'!af"&amp;ROUNDDOWN((ROW()-1)/5,0)+2)&gt;0,INDIRECT("'按班级打印'!af"&amp;ROUNDDOWN((ROW()-1)/5,0)+2),"")</f>
        <v/>
      </c>
      <c r="M867" s="63">
        <f ca="1">INDIRECT("'按班级打印'!H"&amp;ROUNDDOWN((ROW()-1)/5,0)+2)</f>
        <v>288.5</v>
      </c>
    </row>
    <row r="868" customHeight="1" spans="1:13">
      <c r="A868" s="64"/>
      <c r="B868" s="64"/>
      <c r="C868" s="63" t="s">
        <v>13</v>
      </c>
      <c r="D868" s="63">
        <f ca="1">INDIRECT("'按班级打印'!M"&amp;ROUNDDOWN((ROW()-1)/5,0)+2)</f>
        <v>74</v>
      </c>
      <c r="E868" s="63">
        <f ca="1">INDIRECT("'按班级打印'!o"&amp;ROUNDDOWN((ROW()-1)/5,0)+2)</f>
        <v>59</v>
      </c>
      <c r="F868" s="63">
        <f ca="1">INDIRECT("'按班级打印'!q"&amp;ROUNDDOWN((ROW()-1)/5,0)+2)</f>
        <v>44.5</v>
      </c>
      <c r="G868" s="63">
        <f ca="1">IF(INDIRECT("'按班级打印'!s"&amp;ROUNDDOWN((ROW()-1)/5,0)+2)&gt;0,INDIRECT("'按班级打印'!s"&amp;ROUNDDOWN((ROW()-1)/5,0)+2),"")</f>
        <v>35</v>
      </c>
      <c r="H868" s="63">
        <f ca="1">IF(INDIRECT("'按班级打印'!x"&amp;ROUNDDOWN((ROW()-1)/5,0)+2)&gt;0,INDIRECT("'按班级打印'!x"&amp;ROUNDDOWN((ROW()-1)/5,0)+2),"")</f>
        <v>61</v>
      </c>
      <c r="I868" s="63">
        <f ca="1">IF(INDIRECT("'按班级打印'!aa"&amp;ROUNDDOWN((ROW()-1)/5,0)+2)&gt;0,INDIRECT("'按班级打印'!aa"&amp;ROUNDDOWN((ROW()-1)/5,0)+2),"")</f>
        <v>56</v>
      </c>
      <c r="J868" s="63" t="str">
        <f ca="1">IF(INDIRECT("'按班级打印'!ad"&amp;ROUNDDOWN((ROW()-1)/5,0)+2)&gt;0,INDIRECT("'按班级打印'!ad"&amp;ROUNDDOWN((ROW()-1)/5,0)+2),"")</f>
        <v/>
      </c>
      <c r="K868" s="63" t="str">
        <f ca="1">IF(INDIRECT("'按班级打印'!u"&amp;ROUNDDOWN((ROW()-1)/5,0)+2)&gt;0,INDIRECT("'按班级打印'!u"&amp;ROUNDDOWN((ROW()-1)/5,0)+2),"")</f>
        <v/>
      </c>
      <c r="L868" s="63" t="str">
        <f ca="1">IF(INDIRECT("'按班级打印'!ag"&amp;ROUNDDOWN((ROW()-1)/5,0)+2)&gt;0,INDIRECT("'按班级打印'!ag"&amp;ROUNDDOWN((ROW()-1)/5,0)+2),"")</f>
        <v/>
      </c>
      <c r="M868" s="63">
        <f ca="1">INDIRECT("'按班级打印'!I"&amp;ROUNDDOWN((ROW()-1)/5,0)+2)</f>
        <v>329.5</v>
      </c>
    </row>
    <row r="869" customHeight="1" spans="1:13">
      <c r="A869" s="63" t="str">
        <f ca="1">INDIRECT("'按班级打印'!E"&amp;ROUNDDOWN((ROW()-1)/5,0)+2)</f>
        <v>物理类</v>
      </c>
      <c r="B869" s="14"/>
      <c r="C869" s="63" t="s">
        <v>14</v>
      </c>
      <c r="D869" s="65">
        <f>'质量分析(总分) '!$D$55</f>
        <v>105.000612745098</v>
      </c>
      <c r="E869" s="65">
        <f>'质量分析(总分) '!$D$82</f>
        <v>91.5242034313726</v>
      </c>
      <c r="F869" s="65">
        <f>'质量分析(总分) '!$D$109</f>
        <v>108.863970588235</v>
      </c>
      <c r="G869" s="65">
        <f ca="1">IF(_xlfn.NUMBERVALUE(G867)&gt;0,'质量分析(总分) '!$D$133,"")</f>
        <v>62.6521428571429</v>
      </c>
      <c r="H869" s="65">
        <f ca="1">IF(_xlfn.NUMBERVALUE(H867)&gt;0,'质量分析(总分) '!$D$157,"")</f>
        <v>81.8686131386861</v>
      </c>
      <c r="I869" s="65">
        <f ca="1">IF(_xlfn.NUMBERVALUE(I867)&gt;0,'质量分析(总分) '!$D$180,"")</f>
        <v>83.3676470588235</v>
      </c>
      <c r="J869" s="65" t="str">
        <f ca="1">IF(_xlfn.NUMBERVALUE(J867)&gt;0,'质量分析(总分) '!$D$208,"")</f>
        <v/>
      </c>
      <c r="K869" s="65" t="str">
        <f ca="1">IF(_xlfn.NUMBERVALUE(K867)&gt;0,'质量分析(总分) '!$D$194,"")</f>
        <v/>
      </c>
      <c r="L869" s="65" t="str">
        <f ca="1">IF(_xlfn.NUMBERVALUE(L867)&gt;0,'质量分析(总分) '!$D$222,"")</f>
        <v/>
      </c>
      <c r="M869" s="65">
        <f ca="1">IF(_xlfn.NUMBERVALUE(G867)&gt;0,'质量分析(总分) '!$D$23,'质量分析(总分) '!$D$28)</f>
        <v>535.869285714286</v>
      </c>
    </row>
    <row r="871" customHeight="1" spans="1:13">
      <c r="A871" s="58" t="s">
        <v>15</v>
      </c>
      <c r="B871" s="59" t="s">
        <v>1</v>
      </c>
      <c r="C871" s="59" t="s">
        <v>2</v>
      </c>
      <c r="D871" s="60" t="s">
        <v>3</v>
      </c>
      <c r="E871" s="60" t="s">
        <v>4</v>
      </c>
      <c r="F871" s="60" t="s">
        <v>5</v>
      </c>
      <c r="G871" s="60" t="s">
        <v>6</v>
      </c>
      <c r="H871" s="60" t="s">
        <v>7</v>
      </c>
      <c r="I871" s="60" t="s">
        <v>8</v>
      </c>
      <c r="J871" s="60" t="s">
        <v>9</v>
      </c>
      <c r="K871" s="60" t="s">
        <v>10</v>
      </c>
      <c r="L871" s="61" t="s">
        <v>11</v>
      </c>
      <c r="M871" s="61" t="s">
        <v>12</v>
      </c>
    </row>
    <row r="872" customHeight="1" spans="1:13">
      <c r="A872" s="62"/>
      <c r="B872" s="63">
        <f ca="1">INDIRECT("'按班级打印'!G"&amp;ROUNDDOWN((ROW()-1)/5,0)+2)</f>
        <v>4</v>
      </c>
      <c r="C872" s="63" t="str">
        <f ca="1">INDIRECT("'按班级打印'!A"&amp;ROUNDDOWN((ROW()-1)/5,0)+2)</f>
        <v>陈柏霖</v>
      </c>
      <c r="D872" s="63">
        <f ca="1">INDIRECT("'按班级打印'!M"&amp;ROUNDDOWN((ROW()-1)/5,0)+2)</f>
        <v>100.5</v>
      </c>
      <c r="E872" s="63">
        <f ca="1">INDIRECT("'按班级打印'!o"&amp;ROUNDDOWN((ROW()-1)/5,0)+2)</f>
        <v>105</v>
      </c>
      <c r="F872" s="63">
        <f ca="1">INDIRECT("'按班级打印'!q"&amp;ROUNDDOWN((ROW()-1)/5,0)+2)</f>
        <v>75.5</v>
      </c>
      <c r="G872" s="63">
        <f ca="1">IF(INDIRECT("'按班级打印'!s"&amp;ROUNDDOWN((ROW()-1)/5,0)+2)&gt;0,INDIRECT("'按班级打印'!s"&amp;ROUNDDOWN((ROW()-1)/5,0)+2),"")</f>
        <v>48</v>
      </c>
      <c r="H872" s="63">
        <f ca="1">IF(INDIRECT("'按班级打印'!w"&amp;ROUNDDOWN((ROW()-1)/5,0)+2)&gt;0,INDIRECT("'按班级打印'!w"&amp;ROUNDDOWN((ROW()-1)/5,0)+2),"")</f>
        <v>65.5</v>
      </c>
      <c r="I872" s="63">
        <f ca="1">IF(INDIRECT("'按班级打印'!z"&amp;ROUNDDOWN((ROW()-1)/5,0)+2)&gt;0,INDIRECT("'按班级打印'!z"&amp;ROUNDDOWN((ROW()-1)/5,0)+2),"")</f>
        <v>60.5</v>
      </c>
      <c r="J872" s="63" t="str">
        <f ca="1">IF(INDIRECT("'按班级打印'!ac"&amp;ROUNDDOWN((ROW()-1)/5,0)+2)&gt;0,INDIRECT("'按班级打印'!ac"&amp;ROUNDDOWN((ROW()-1)/5,0)+2),"")</f>
        <v/>
      </c>
      <c r="K872" s="63" t="str">
        <f ca="1">IF(INDIRECT("'按班级打印'!u"&amp;ROUNDDOWN((ROW()-1)/5,0)+2)&gt;0,INDIRECT("'按班级打印'!u"&amp;ROUNDDOWN((ROW()-1)/5,0)+2),"")</f>
        <v/>
      </c>
      <c r="L872" s="63" t="str">
        <f ca="1">IF(INDIRECT("'按班级打印'!af"&amp;ROUNDDOWN((ROW()-1)/5,0)+2)&gt;0,INDIRECT("'按班级打印'!af"&amp;ROUNDDOWN((ROW()-1)/5,0)+2),"")</f>
        <v/>
      </c>
      <c r="M872" s="63">
        <f ca="1">INDIRECT("'按班级打印'!H"&amp;ROUNDDOWN((ROW()-1)/5,0)+2)</f>
        <v>455</v>
      </c>
    </row>
    <row r="873" customHeight="1" spans="1:13">
      <c r="A873" s="64"/>
      <c r="B873" s="64"/>
      <c r="C873" s="63" t="s">
        <v>13</v>
      </c>
      <c r="D873" s="63">
        <f ca="1">INDIRECT("'按班级打印'!M"&amp;ROUNDDOWN((ROW()-1)/5,0)+2)</f>
        <v>100.5</v>
      </c>
      <c r="E873" s="63">
        <f ca="1">INDIRECT("'按班级打印'!o"&amp;ROUNDDOWN((ROW()-1)/5,0)+2)</f>
        <v>105</v>
      </c>
      <c r="F873" s="63">
        <f ca="1">INDIRECT("'按班级打印'!q"&amp;ROUNDDOWN((ROW()-1)/5,0)+2)</f>
        <v>75.5</v>
      </c>
      <c r="G873" s="63">
        <f ca="1">IF(INDIRECT("'按班级打印'!s"&amp;ROUNDDOWN((ROW()-1)/5,0)+2)&gt;0,INDIRECT("'按班级打印'!s"&amp;ROUNDDOWN((ROW()-1)/5,0)+2),"")</f>
        <v>48</v>
      </c>
      <c r="H873" s="63">
        <f ca="1">IF(INDIRECT("'按班级打印'!x"&amp;ROUNDDOWN((ROW()-1)/5,0)+2)&gt;0,INDIRECT("'按班级打印'!x"&amp;ROUNDDOWN((ROW()-1)/5,0)+2),"")</f>
        <v>87</v>
      </c>
      <c r="I873" s="63">
        <f ca="1">IF(INDIRECT("'按班级打印'!aa"&amp;ROUNDDOWN((ROW()-1)/5,0)+2)&gt;0,INDIRECT("'按班级打印'!aa"&amp;ROUNDDOWN((ROW()-1)/5,0)+2),"")</f>
        <v>69</v>
      </c>
      <c r="J873" s="63" t="str">
        <f ca="1">IF(INDIRECT("'按班级打印'!ad"&amp;ROUNDDOWN((ROW()-1)/5,0)+2)&gt;0,INDIRECT("'按班级打印'!ad"&amp;ROUNDDOWN((ROW()-1)/5,0)+2),"")</f>
        <v/>
      </c>
      <c r="K873" s="63" t="str">
        <f ca="1">IF(INDIRECT("'按班级打印'!u"&amp;ROUNDDOWN((ROW()-1)/5,0)+2)&gt;0,INDIRECT("'按班级打印'!u"&amp;ROUNDDOWN((ROW()-1)/5,0)+2),"")</f>
        <v/>
      </c>
      <c r="L873" s="63" t="str">
        <f ca="1">IF(INDIRECT("'按班级打印'!ag"&amp;ROUNDDOWN((ROW()-1)/5,0)+2)&gt;0,INDIRECT("'按班级打印'!ag"&amp;ROUNDDOWN((ROW()-1)/5,0)+2),"")</f>
        <v/>
      </c>
      <c r="M873" s="63">
        <f ca="1">INDIRECT("'按班级打印'!I"&amp;ROUNDDOWN((ROW()-1)/5,0)+2)</f>
        <v>485</v>
      </c>
    </row>
    <row r="874" customHeight="1" spans="1:13">
      <c r="A874" s="63" t="str">
        <f ca="1">INDIRECT("'按班级打印'!E"&amp;ROUNDDOWN((ROW()-1)/5,0)+2)</f>
        <v>物理类</v>
      </c>
      <c r="B874" s="14"/>
      <c r="C874" s="63" t="s">
        <v>14</v>
      </c>
      <c r="D874" s="65">
        <f>'质量分析(总分) '!$D$55</f>
        <v>105.000612745098</v>
      </c>
      <c r="E874" s="65">
        <f>'质量分析(总分) '!$D$82</f>
        <v>91.5242034313726</v>
      </c>
      <c r="F874" s="65">
        <f>'质量分析(总分) '!$D$109</f>
        <v>108.863970588235</v>
      </c>
      <c r="G874" s="65">
        <f ca="1">IF(_xlfn.NUMBERVALUE(G872)&gt;0,'质量分析(总分) '!$D$133,"")</f>
        <v>62.6521428571429</v>
      </c>
      <c r="H874" s="65">
        <f ca="1">IF(_xlfn.NUMBERVALUE(H872)&gt;0,'质量分析(总分) '!$D$157,"")</f>
        <v>81.8686131386861</v>
      </c>
      <c r="I874" s="65">
        <f ca="1">IF(_xlfn.NUMBERVALUE(I872)&gt;0,'质量分析(总分) '!$D$180,"")</f>
        <v>83.3676470588235</v>
      </c>
      <c r="J874" s="65" t="str">
        <f ca="1">IF(_xlfn.NUMBERVALUE(J872)&gt;0,'质量分析(总分) '!$D$208,"")</f>
        <v/>
      </c>
      <c r="K874" s="65" t="str">
        <f ca="1">IF(_xlfn.NUMBERVALUE(K872)&gt;0,'质量分析(总分) '!$D$194,"")</f>
        <v/>
      </c>
      <c r="L874" s="65" t="str">
        <f ca="1">IF(_xlfn.NUMBERVALUE(L872)&gt;0,'质量分析(总分) '!$D$222,"")</f>
        <v/>
      </c>
      <c r="M874" s="65">
        <f ca="1">IF(_xlfn.NUMBERVALUE(G872)&gt;0,'质量分析(总分) '!$D$23,'质量分析(总分) '!$D$28)</f>
        <v>535.869285714286</v>
      </c>
    </row>
    <row r="876" customHeight="1" spans="1:13">
      <c r="A876" s="58" t="s">
        <v>15</v>
      </c>
      <c r="B876" s="59" t="s">
        <v>1</v>
      </c>
      <c r="C876" s="59" t="s">
        <v>2</v>
      </c>
      <c r="D876" s="60" t="s">
        <v>3</v>
      </c>
      <c r="E876" s="60" t="s">
        <v>4</v>
      </c>
      <c r="F876" s="60" t="s">
        <v>5</v>
      </c>
      <c r="G876" s="60" t="s">
        <v>6</v>
      </c>
      <c r="H876" s="60" t="s">
        <v>7</v>
      </c>
      <c r="I876" s="60" t="s">
        <v>8</v>
      </c>
      <c r="J876" s="60" t="s">
        <v>9</v>
      </c>
      <c r="K876" s="60" t="s">
        <v>10</v>
      </c>
      <c r="L876" s="61" t="s">
        <v>11</v>
      </c>
      <c r="M876" s="61" t="s">
        <v>12</v>
      </c>
    </row>
    <row r="877" customHeight="1" spans="1:13">
      <c r="A877" s="62"/>
      <c r="B877" s="63">
        <f ca="1">INDIRECT("'按班级打印'!G"&amp;ROUNDDOWN((ROW()-1)/5,0)+2)</f>
        <v>4</v>
      </c>
      <c r="C877" s="63" t="str">
        <f ca="1">INDIRECT("'按班级打印'!A"&amp;ROUNDDOWN((ROW()-1)/5,0)+2)</f>
        <v>陈冠霖</v>
      </c>
      <c r="D877" s="63">
        <f ca="1">INDIRECT("'按班级打印'!M"&amp;ROUNDDOWN((ROW()-1)/5,0)+2)</f>
        <v>95</v>
      </c>
      <c r="E877" s="63">
        <f ca="1">INDIRECT("'按班级打印'!o"&amp;ROUNDDOWN((ROW()-1)/5,0)+2)</f>
        <v>61.5</v>
      </c>
      <c r="F877" s="63">
        <f ca="1">INDIRECT("'按班级打印'!q"&amp;ROUNDDOWN((ROW()-1)/5,0)+2)</f>
        <v>98</v>
      </c>
      <c r="G877" s="63">
        <f ca="1">IF(INDIRECT("'按班级打印'!s"&amp;ROUNDDOWN((ROW()-1)/5,0)+2)&gt;0,INDIRECT("'按班级打印'!s"&amp;ROUNDDOWN((ROW()-1)/5,0)+2),"")</f>
        <v>17.5</v>
      </c>
      <c r="H877" s="63">
        <f ca="1">IF(INDIRECT("'按班级打印'!w"&amp;ROUNDDOWN((ROW()-1)/5,0)+2)&gt;0,INDIRECT("'按班级打印'!w"&amp;ROUNDDOWN((ROW()-1)/5,0)+2),"")</f>
        <v>26</v>
      </c>
      <c r="I877" s="63">
        <f ca="1">IF(INDIRECT("'按班级打印'!z"&amp;ROUNDDOWN((ROW()-1)/5,0)+2)&gt;0,INDIRECT("'按班级打印'!z"&amp;ROUNDDOWN((ROW()-1)/5,0)+2),"")</f>
        <v>50.5</v>
      </c>
      <c r="J877" s="63" t="str">
        <f ca="1">IF(INDIRECT("'按班级打印'!ac"&amp;ROUNDDOWN((ROW()-1)/5,0)+2)&gt;0,INDIRECT("'按班级打印'!ac"&amp;ROUNDDOWN((ROW()-1)/5,0)+2),"")</f>
        <v/>
      </c>
      <c r="K877" s="63" t="str">
        <f ca="1">IF(INDIRECT("'按班级打印'!u"&amp;ROUNDDOWN((ROW()-1)/5,0)+2)&gt;0,INDIRECT("'按班级打印'!u"&amp;ROUNDDOWN((ROW()-1)/5,0)+2),"")</f>
        <v/>
      </c>
      <c r="L877" s="63" t="str">
        <f ca="1">IF(INDIRECT("'按班级打印'!af"&amp;ROUNDDOWN((ROW()-1)/5,0)+2)&gt;0,INDIRECT("'按班级打印'!af"&amp;ROUNDDOWN((ROW()-1)/5,0)+2),"")</f>
        <v/>
      </c>
      <c r="M877" s="63">
        <f ca="1">INDIRECT("'按班级打印'!H"&amp;ROUNDDOWN((ROW()-1)/5,0)+2)</f>
        <v>348.5</v>
      </c>
    </row>
    <row r="878" customHeight="1" spans="1:13">
      <c r="A878" s="64"/>
      <c r="B878" s="64"/>
      <c r="C878" s="63" t="s">
        <v>13</v>
      </c>
      <c r="D878" s="63">
        <f ca="1">INDIRECT("'按班级打印'!M"&amp;ROUNDDOWN((ROW()-1)/5,0)+2)</f>
        <v>95</v>
      </c>
      <c r="E878" s="63">
        <f ca="1">INDIRECT("'按班级打印'!o"&amp;ROUNDDOWN((ROW()-1)/5,0)+2)</f>
        <v>61.5</v>
      </c>
      <c r="F878" s="63">
        <f ca="1">INDIRECT("'按班级打印'!q"&amp;ROUNDDOWN((ROW()-1)/5,0)+2)</f>
        <v>98</v>
      </c>
      <c r="G878" s="63">
        <f ca="1">IF(INDIRECT("'按班级打印'!s"&amp;ROUNDDOWN((ROW()-1)/5,0)+2)&gt;0,INDIRECT("'按班级打印'!s"&amp;ROUNDDOWN((ROW()-1)/5,0)+2),"")</f>
        <v>17.5</v>
      </c>
      <c r="H878" s="63">
        <f ca="1">IF(INDIRECT("'按班级打印'!x"&amp;ROUNDDOWN((ROW()-1)/5,0)+2)&gt;0,INDIRECT("'按班级打印'!x"&amp;ROUNDDOWN((ROW()-1)/5,0)+2),"")</f>
        <v>53</v>
      </c>
      <c r="I878" s="63">
        <f ca="1">IF(INDIRECT("'按班级打印'!aa"&amp;ROUNDDOWN((ROW()-1)/5,0)+2)&gt;0,INDIRECT("'按班级打印'!aa"&amp;ROUNDDOWN((ROW()-1)/5,0)+2),"")</f>
        <v>62</v>
      </c>
      <c r="J878" s="63" t="str">
        <f ca="1">IF(INDIRECT("'按班级打印'!ad"&amp;ROUNDDOWN((ROW()-1)/5,0)+2)&gt;0,INDIRECT("'按班级打印'!ad"&amp;ROUNDDOWN((ROW()-1)/5,0)+2),"")</f>
        <v/>
      </c>
      <c r="K878" s="63" t="str">
        <f ca="1">IF(INDIRECT("'按班级打印'!u"&amp;ROUNDDOWN((ROW()-1)/5,0)+2)&gt;0,INDIRECT("'按班级打印'!u"&amp;ROUNDDOWN((ROW()-1)/5,0)+2),"")</f>
        <v/>
      </c>
      <c r="L878" s="63" t="str">
        <f ca="1">IF(INDIRECT("'按班级打印'!ag"&amp;ROUNDDOWN((ROW()-1)/5,0)+2)&gt;0,INDIRECT("'按班级打印'!ag"&amp;ROUNDDOWN((ROW()-1)/5,0)+2),"")</f>
        <v/>
      </c>
      <c r="M878" s="63">
        <f ca="1">INDIRECT("'按班级打印'!I"&amp;ROUNDDOWN((ROW()-1)/5,0)+2)</f>
        <v>387</v>
      </c>
    </row>
    <row r="879" customHeight="1" spans="1:13">
      <c r="A879" s="63" t="str">
        <f ca="1">INDIRECT("'按班级打印'!E"&amp;ROUNDDOWN((ROW()-1)/5,0)+2)</f>
        <v>物理类</v>
      </c>
      <c r="B879" s="14"/>
      <c r="C879" s="63" t="s">
        <v>14</v>
      </c>
      <c r="D879" s="65">
        <f>'质量分析(总分) '!$D$55</f>
        <v>105.000612745098</v>
      </c>
      <c r="E879" s="65">
        <f>'质量分析(总分) '!$D$82</f>
        <v>91.5242034313726</v>
      </c>
      <c r="F879" s="65">
        <f>'质量分析(总分) '!$D$109</f>
        <v>108.863970588235</v>
      </c>
      <c r="G879" s="65">
        <f ca="1">IF(_xlfn.NUMBERVALUE(G877)&gt;0,'质量分析(总分) '!$D$133,"")</f>
        <v>62.6521428571429</v>
      </c>
      <c r="H879" s="65">
        <f ca="1">IF(_xlfn.NUMBERVALUE(H877)&gt;0,'质量分析(总分) '!$D$157,"")</f>
        <v>81.8686131386861</v>
      </c>
      <c r="I879" s="65">
        <f ca="1">IF(_xlfn.NUMBERVALUE(I877)&gt;0,'质量分析(总分) '!$D$180,"")</f>
        <v>83.3676470588235</v>
      </c>
      <c r="J879" s="65" t="str">
        <f ca="1">IF(_xlfn.NUMBERVALUE(J877)&gt;0,'质量分析(总分) '!$D$208,"")</f>
        <v/>
      </c>
      <c r="K879" s="65" t="str">
        <f ca="1">IF(_xlfn.NUMBERVALUE(K877)&gt;0,'质量分析(总分) '!$D$194,"")</f>
        <v/>
      </c>
      <c r="L879" s="65" t="str">
        <f ca="1">IF(_xlfn.NUMBERVALUE(L877)&gt;0,'质量分析(总分) '!$D$222,"")</f>
        <v/>
      </c>
      <c r="M879" s="65">
        <f ca="1">IF(_xlfn.NUMBERVALUE(G877)&gt;0,'质量分析(总分) '!$D$23,'质量分析(总分) '!$D$28)</f>
        <v>535.869285714286</v>
      </c>
    </row>
    <row r="881" customHeight="1" spans="1:13">
      <c r="A881" s="58" t="s">
        <v>15</v>
      </c>
      <c r="B881" s="59" t="s">
        <v>1</v>
      </c>
      <c r="C881" s="59" t="s">
        <v>2</v>
      </c>
      <c r="D881" s="60" t="s">
        <v>3</v>
      </c>
      <c r="E881" s="60" t="s">
        <v>4</v>
      </c>
      <c r="F881" s="60" t="s">
        <v>5</v>
      </c>
      <c r="G881" s="60" t="s">
        <v>6</v>
      </c>
      <c r="H881" s="60" t="s">
        <v>7</v>
      </c>
      <c r="I881" s="60" t="s">
        <v>8</v>
      </c>
      <c r="J881" s="60" t="s">
        <v>9</v>
      </c>
      <c r="K881" s="60" t="s">
        <v>10</v>
      </c>
      <c r="L881" s="61" t="s">
        <v>11</v>
      </c>
      <c r="M881" s="61" t="s">
        <v>12</v>
      </c>
    </row>
    <row r="882" customHeight="1" spans="1:13">
      <c r="A882" s="62"/>
      <c r="B882" s="63">
        <f ca="1">INDIRECT("'按班级打印'!G"&amp;ROUNDDOWN((ROW()-1)/5,0)+2)</f>
        <v>4</v>
      </c>
      <c r="C882" s="63" t="str">
        <f ca="1">INDIRECT("'按班级打印'!A"&amp;ROUNDDOWN((ROW()-1)/5,0)+2)</f>
        <v>李楠</v>
      </c>
      <c r="D882" s="63">
        <f ca="1">INDIRECT("'按班级打印'!M"&amp;ROUNDDOWN((ROW()-1)/5,0)+2)</f>
        <v>108.5</v>
      </c>
      <c r="E882" s="63">
        <f ca="1">INDIRECT("'按班级打印'!o"&amp;ROUNDDOWN((ROW()-1)/5,0)+2)</f>
        <v>92.5</v>
      </c>
      <c r="F882" s="63">
        <f ca="1">INDIRECT("'按班级打印'!q"&amp;ROUNDDOWN((ROW()-1)/5,0)+2)</f>
        <v>111.5</v>
      </c>
      <c r="G882" s="63">
        <f ca="1">IF(INDIRECT("'按班级打印'!s"&amp;ROUNDDOWN((ROW()-1)/5,0)+2)&gt;0,INDIRECT("'按班级打印'!s"&amp;ROUNDDOWN((ROW()-1)/5,0)+2),"")</f>
        <v>58</v>
      </c>
      <c r="H882" s="63">
        <f ca="1">IF(INDIRECT("'按班级打印'!w"&amp;ROUNDDOWN((ROW()-1)/5,0)+2)&gt;0,INDIRECT("'按班级打印'!w"&amp;ROUNDDOWN((ROW()-1)/5,0)+2),"")</f>
        <v>63</v>
      </c>
      <c r="I882" s="63">
        <f ca="1">IF(INDIRECT("'按班级打印'!z"&amp;ROUNDDOWN((ROW()-1)/5,0)+2)&gt;0,INDIRECT("'按班级打印'!z"&amp;ROUNDDOWN((ROW()-1)/5,0)+2),"")</f>
        <v>81.5</v>
      </c>
      <c r="J882" s="63" t="str">
        <f ca="1">IF(INDIRECT("'按班级打印'!ac"&amp;ROUNDDOWN((ROW()-1)/5,0)+2)&gt;0,INDIRECT("'按班级打印'!ac"&amp;ROUNDDOWN((ROW()-1)/5,0)+2),"")</f>
        <v/>
      </c>
      <c r="K882" s="63" t="str">
        <f ca="1">IF(INDIRECT("'按班级打印'!u"&amp;ROUNDDOWN((ROW()-1)/5,0)+2)&gt;0,INDIRECT("'按班级打印'!u"&amp;ROUNDDOWN((ROW()-1)/5,0)+2),"")</f>
        <v/>
      </c>
      <c r="L882" s="63" t="str">
        <f ca="1">IF(INDIRECT("'按班级打印'!af"&amp;ROUNDDOWN((ROW()-1)/5,0)+2)&gt;0,INDIRECT("'按班级打印'!af"&amp;ROUNDDOWN((ROW()-1)/5,0)+2),"")</f>
        <v/>
      </c>
      <c r="M882" s="63">
        <f ca="1">INDIRECT("'按班级打印'!H"&amp;ROUNDDOWN((ROW()-1)/5,0)+2)</f>
        <v>515</v>
      </c>
    </row>
    <row r="883" customHeight="1" spans="1:13">
      <c r="A883" s="64"/>
      <c r="B883" s="64"/>
      <c r="C883" s="63" t="s">
        <v>13</v>
      </c>
      <c r="D883" s="63">
        <f ca="1">INDIRECT("'按班级打印'!M"&amp;ROUNDDOWN((ROW()-1)/5,0)+2)</f>
        <v>108.5</v>
      </c>
      <c r="E883" s="63">
        <f ca="1">INDIRECT("'按班级打印'!o"&amp;ROUNDDOWN((ROW()-1)/5,0)+2)</f>
        <v>92.5</v>
      </c>
      <c r="F883" s="63">
        <f ca="1">INDIRECT("'按班级打印'!q"&amp;ROUNDDOWN((ROW()-1)/5,0)+2)</f>
        <v>111.5</v>
      </c>
      <c r="G883" s="63">
        <f ca="1">IF(INDIRECT("'按班级打印'!s"&amp;ROUNDDOWN((ROW()-1)/5,0)+2)&gt;0,INDIRECT("'按班级打印'!s"&amp;ROUNDDOWN((ROW()-1)/5,0)+2),"")</f>
        <v>58</v>
      </c>
      <c r="H883" s="63">
        <f ca="1">IF(INDIRECT("'按班级打印'!x"&amp;ROUNDDOWN((ROW()-1)/5,0)+2)&gt;0,INDIRECT("'按班级打印'!x"&amp;ROUNDDOWN((ROW()-1)/5,0)+2),"")</f>
        <v>86</v>
      </c>
      <c r="I883" s="63">
        <f ca="1">IF(INDIRECT("'按班级打印'!aa"&amp;ROUNDDOWN((ROW()-1)/5,0)+2)&gt;0,INDIRECT("'按班级打印'!aa"&amp;ROUNDDOWN((ROW()-1)/5,0)+2),"")</f>
        <v>90</v>
      </c>
      <c r="J883" s="63" t="str">
        <f ca="1">IF(INDIRECT("'按班级打印'!ad"&amp;ROUNDDOWN((ROW()-1)/5,0)+2)&gt;0,INDIRECT("'按班级打印'!ad"&amp;ROUNDDOWN((ROW()-1)/5,0)+2),"")</f>
        <v/>
      </c>
      <c r="K883" s="63" t="str">
        <f ca="1">IF(INDIRECT("'按班级打印'!u"&amp;ROUNDDOWN((ROW()-1)/5,0)+2)&gt;0,INDIRECT("'按班级打印'!u"&amp;ROUNDDOWN((ROW()-1)/5,0)+2),"")</f>
        <v/>
      </c>
      <c r="L883" s="63" t="str">
        <f ca="1">IF(INDIRECT("'按班级打印'!ag"&amp;ROUNDDOWN((ROW()-1)/5,0)+2)&gt;0,INDIRECT("'按班级打印'!ag"&amp;ROUNDDOWN((ROW()-1)/5,0)+2),"")</f>
        <v/>
      </c>
      <c r="M883" s="63">
        <f ca="1">INDIRECT("'按班级打印'!I"&amp;ROUNDDOWN((ROW()-1)/5,0)+2)</f>
        <v>546.5</v>
      </c>
    </row>
    <row r="884" customHeight="1" spans="1:13">
      <c r="A884" s="63" t="str">
        <f ca="1">INDIRECT("'按班级打印'!E"&amp;ROUNDDOWN((ROW()-1)/5,0)+2)</f>
        <v>物理类</v>
      </c>
      <c r="B884" s="14"/>
      <c r="C884" s="63" t="s">
        <v>14</v>
      </c>
      <c r="D884" s="65">
        <f>'质量分析(总分) '!$D$55</f>
        <v>105.000612745098</v>
      </c>
      <c r="E884" s="65">
        <f>'质量分析(总分) '!$D$82</f>
        <v>91.5242034313726</v>
      </c>
      <c r="F884" s="65">
        <f>'质量分析(总分) '!$D$109</f>
        <v>108.863970588235</v>
      </c>
      <c r="G884" s="65">
        <f ca="1">IF(_xlfn.NUMBERVALUE(G882)&gt;0,'质量分析(总分) '!$D$133,"")</f>
        <v>62.6521428571429</v>
      </c>
      <c r="H884" s="65">
        <f ca="1">IF(_xlfn.NUMBERVALUE(H882)&gt;0,'质量分析(总分) '!$D$157,"")</f>
        <v>81.8686131386861</v>
      </c>
      <c r="I884" s="65">
        <f ca="1">IF(_xlfn.NUMBERVALUE(I882)&gt;0,'质量分析(总分) '!$D$180,"")</f>
        <v>83.3676470588235</v>
      </c>
      <c r="J884" s="65" t="str">
        <f ca="1">IF(_xlfn.NUMBERVALUE(J882)&gt;0,'质量分析(总分) '!$D$208,"")</f>
        <v/>
      </c>
      <c r="K884" s="65" t="str">
        <f ca="1">IF(_xlfn.NUMBERVALUE(K882)&gt;0,'质量分析(总分) '!$D$194,"")</f>
        <v/>
      </c>
      <c r="L884" s="65" t="str">
        <f ca="1">IF(_xlfn.NUMBERVALUE(L882)&gt;0,'质量分析(总分) '!$D$222,"")</f>
        <v/>
      </c>
      <c r="M884" s="65">
        <f ca="1">IF(_xlfn.NUMBERVALUE(G882)&gt;0,'质量分析(总分) '!$D$23,'质量分析(总分) '!$D$28)</f>
        <v>535.869285714286</v>
      </c>
    </row>
    <row r="886" customHeight="1" spans="1:13">
      <c r="A886" s="58" t="s">
        <v>15</v>
      </c>
      <c r="B886" s="59" t="s">
        <v>1</v>
      </c>
      <c r="C886" s="59" t="s">
        <v>2</v>
      </c>
      <c r="D886" s="60" t="s">
        <v>3</v>
      </c>
      <c r="E886" s="60" t="s">
        <v>4</v>
      </c>
      <c r="F886" s="60" t="s">
        <v>5</v>
      </c>
      <c r="G886" s="60" t="s">
        <v>6</v>
      </c>
      <c r="H886" s="60" t="s">
        <v>7</v>
      </c>
      <c r="I886" s="60" t="s">
        <v>8</v>
      </c>
      <c r="J886" s="60" t="s">
        <v>9</v>
      </c>
      <c r="K886" s="60" t="s">
        <v>10</v>
      </c>
      <c r="L886" s="61" t="s">
        <v>11</v>
      </c>
      <c r="M886" s="61" t="s">
        <v>12</v>
      </c>
    </row>
    <row r="887" customHeight="1" spans="1:13">
      <c r="A887" s="62"/>
      <c r="B887" s="63">
        <f ca="1">INDIRECT("'按班级打印'!G"&amp;ROUNDDOWN((ROW()-1)/5,0)+2)</f>
        <v>4</v>
      </c>
      <c r="C887" s="63" t="str">
        <f ca="1">INDIRECT("'按班级打印'!A"&amp;ROUNDDOWN((ROW()-1)/5,0)+2)</f>
        <v>陈垕锜</v>
      </c>
      <c r="D887" s="63">
        <f ca="1">INDIRECT("'按班级打印'!M"&amp;ROUNDDOWN((ROW()-1)/5,0)+2)</f>
        <v>99.5</v>
      </c>
      <c r="E887" s="63">
        <f ca="1">INDIRECT("'按班级打印'!o"&amp;ROUNDDOWN((ROW()-1)/5,0)+2)</f>
        <v>84.5</v>
      </c>
      <c r="F887" s="63">
        <f ca="1">INDIRECT("'按班级打印'!q"&amp;ROUNDDOWN((ROW()-1)/5,0)+2)</f>
        <v>86.5</v>
      </c>
      <c r="G887" s="63">
        <f ca="1">IF(INDIRECT("'按班级打印'!s"&amp;ROUNDDOWN((ROW()-1)/5,0)+2)&gt;0,INDIRECT("'按班级打印'!s"&amp;ROUNDDOWN((ROW()-1)/5,0)+2),"")</f>
        <v>54</v>
      </c>
      <c r="H887" s="63">
        <f ca="1">IF(INDIRECT("'按班级打印'!w"&amp;ROUNDDOWN((ROW()-1)/5,0)+2)&gt;0,INDIRECT("'按班级打印'!w"&amp;ROUNDDOWN((ROW()-1)/5,0)+2),"")</f>
        <v>63.5</v>
      </c>
      <c r="I887" s="63">
        <f ca="1">IF(INDIRECT("'按班级打印'!z"&amp;ROUNDDOWN((ROW()-1)/5,0)+2)&gt;0,INDIRECT("'按班级打印'!z"&amp;ROUNDDOWN((ROW()-1)/5,0)+2),"")</f>
        <v>71</v>
      </c>
      <c r="J887" s="63" t="str">
        <f ca="1">IF(INDIRECT("'按班级打印'!ac"&amp;ROUNDDOWN((ROW()-1)/5,0)+2)&gt;0,INDIRECT("'按班级打印'!ac"&amp;ROUNDDOWN((ROW()-1)/5,0)+2),"")</f>
        <v/>
      </c>
      <c r="K887" s="63" t="str">
        <f ca="1">IF(INDIRECT("'按班级打印'!u"&amp;ROUNDDOWN((ROW()-1)/5,0)+2)&gt;0,INDIRECT("'按班级打印'!u"&amp;ROUNDDOWN((ROW()-1)/5,0)+2),"")</f>
        <v/>
      </c>
      <c r="L887" s="63" t="str">
        <f ca="1">IF(INDIRECT("'按班级打印'!af"&amp;ROUNDDOWN((ROW()-1)/5,0)+2)&gt;0,INDIRECT("'按班级打印'!af"&amp;ROUNDDOWN((ROW()-1)/5,0)+2),"")</f>
        <v/>
      </c>
      <c r="M887" s="63">
        <f ca="1">INDIRECT("'按班级打印'!H"&amp;ROUNDDOWN((ROW()-1)/5,0)+2)</f>
        <v>459</v>
      </c>
    </row>
    <row r="888" customHeight="1" spans="1:13">
      <c r="A888" s="64"/>
      <c r="B888" s="64"/>
      <c r="C888" s="63" t="s">
        <v>13</v>
      </c>
      <c r="D888" s="63">
        <f ca="1">INDIRECT("'按班级打印'!M"&amp;ROUNDDOWN((ROW()-1)/5,0)+2)</f>
        <v>99.5</v>
      </c>
      <c r="E888" s="63">
        <f ca="1">INDIRECT("'按班级打印'!o"&amp;ROUNDDOWN((ROW()-1)/5,0)+2)</f>
        <v>84.5</v>
      </c>
      <c r="F888" s="63">
        <f ca="1">INDIRECT("'按班级打印'!q"&amp;ROUNDDOWN((ROW()-1)/5,0)+2)</f>
        <v>86.5</v>
      </c>
      <c r="G888" s="63">
        <f ca="1">IF(INDIRECT("'按班级打印'!s"&amp;ROUNDDOWN((ROW()-1)/5,0)+2)&gt;0,INDIRECT("'按班级打印'!s"&amp;ROUNDDOWN((ROW()-1)/5,0)+2),"")</f>
        <v>54</v>
      </c>
      <c r="H888" s="63">
        <f ca="1">IF(INDIRECT("'按班级打印'!x"&amp;ROUNDDOWN((ROW()-1)/5,0)+2)&gt;0,INDIRECT("'按班级打印'!x"&amp;ROUNDDOWN((ROW()-1)/5,0)+2),"")</f>
        <v>86</v>
      </c>
      <c r="I888" s="63">
        <f ca="1">IF(INDIRECT("'按班级打印'!aa"&amp;ROUNDDOWN((ROW()-1)/5,0)+2)&gt;0,INDIRECT("'按班级打印'!aa"&amp;ROUNDDOWN((ROW()-1)/5,0)+2),"")</f>
        <v>80</v>
      </c>
      <c r="J888" s="63" t="str">
        <f ca="1">IF(INDIRECT("'按班级打印'!ad"&amp;ROUNDDOWN((ROW()-1)/5,0)+2)&gt;0,INDIRECT("'按班级打印'!ad"&amp;ROUNDDOWN((ROW()-1)/5,0)+2),"")</f>
        <v/>
      </c>
      <c r="K888" s="63" t="str">
        <f ca="1">IF(INDIRECT("'按班级打印'!u"&amp;ROUNDDOWN((ROW()-1)/5,0)+2)&gt;0,INDIRECT("'按班级打印'!u"&amp;ROUNDDOWN((ROW()-1)/5,0)+2),"")</f>
        <v/>
      </c>
      <c r="L888" s="63" t="str">
        <f ca="1">IF(INDIRECT("'按班级打印'!ag"&amp;ROUNDDOWN((ROW()-1)/5,0)+2)&gt;0,INDIRECT("'按班级打印'!ag"&amp;ROUNDDOWN((ROW()-1)/5,0)+2),"")</f>
        <v/>
      </c>
      <c r="M888" s="63">
        <f ca="1">INDIRECT("'按班级打印'!I"&amp;ROUNDDOWN((ROW()-1)/5,0)+2)</f>
        <v>490.5</v>
      </c>
    </row>
    <row r="889" customHeight="1" spans="1:13">
      <c r="A889" s="63" t="str">
        <f ca="1">INDIRECT("'按班级打印'!E"&amp;ROUNDDOWN((ROW()-1)/5,0)+2)</f>
        <v>物理类</v>
      </c>
      <c r="B889" s="14"/>
      <c r="C889" s="63" t="s">
        <v>14</v>
      </c>
      <c r="D889" s="65">
        <f>'质量分析(总分) '!$D$55</f>
        <v>105.000612745098</v>
      </c>
      <c r="E889" s="65">
        <f>'质量分析(总分) '!$D$82</f>
        <v>91.5242034313726</v>
      </c>
      <c r="F889" s="65">
        <f>'质量分析(总分) '!$D$109</f>
        <v>108.863970588235</v>
      </c>
      <c r="G889" s="65">
        <f ca="1">IF(_xlfn.NUMBERVALUE(G887)&gt;0,'质量分析(总分) '!$D$133,"")</f>
        <v>62.6521428571429</v>
      </c>
      <c r="H889" s="65">
        <f ca="1">IF(_xlfn.NUMBERVALUE(H887)&gt;0,'质量分析(总分) '!$D$157,"")</f>
        <v>81.8686131386861</v>
      </c>
      <c r="I889" s="65">
        <f ca="1">IF(_xlfn.NUMBERVALUE(I887)&gt;0,'质量分析(总分) '!$D$180,"")</f>
        <v>83.3676470588235</v>
      </c>
      <c r="J889" s="65" t="str">
        <f ca="1">IF(_xlfn.NUMBERVALUE(J887)&gt;0,'质量分析(总分) '!$D$208,"")</f>
        <v/>
      </c>
      <c r="K889" s="65" t="str">
        <f ca="1">IF(_xlfn.NUMBERVALUE(K887)&gt;0,'质量分析(总分) '!$D$194,"")</f>
        <v/>
      </c>
      <c r="L889" s="65" t="str">
        <f ca="1">IF(_xlfn.NUMBERVALUE(L887)&gt;0,'质量分析(总分) '!$D$222,"")</f>
        <v/>
      </c>
      <c r="M889" s="65">
        <f ca="1">IF(_xlfn.NUMBERVALUE(G887)&gt;0,'质量分析(总分) '!$D$23,'质量分析(总分) '!$D$28)</f>
        <v>535.869285714286</v>
      </c>
    </row>
    <row r="891" customHeight="1" spans="1:13">
      <c r="A891" s="58" t="s">
        <v>15</v>
      </c>
      <c r="B891" s="59" t="s">
        <v>1</v>
      </c>
      <c r="C891" s="59" t="s">
        <v>2</v>
      </c>
      <c r="D891" s="60" t="s">
        <v>3</v>
      </c>
      <c r="E891" s="60" t="s">
        <v>4</v>
      </c>
      <c r="F891" s="60" t="s">
        <v>5</v>
      </c>
      <c r="G891" s="60" t="s">
        <v>6</v>
      </c>
      <c r="H891" s="60" t="s">
        <v>7</v>
      </c>
      <c r="I891" s="60" t="s">
        <v>8</v>
      </c>
      <c r="J891" s="60" t="s">
        <v>9</v>
      </c>
      <c r="K891" s="60" t="s">
        <v>10</v>
      </c>
      <c r="L891" s="61" t="s">
        <v>11</v>
      </c>
      <c r="M891" s="61" t="s">
        <v>12</v>
      </c>
    </row>
    <row r="892" customHeight="1" spans="1:13">
      <c r="A892" s="62"/>
      <c r="B892" s="63">
        <f ca="1">INDIRECT("'按班级打印'!G"&amp;ROUNDDOWN((ROW()-1)/5,0)+2)</f>
        <v>4</v>
      </c>
      <c r="C892" s="63" t="str">
        <f ca="1">INDIRECT("'按班级打印'!A"&amp;ROUNDDOWN((ROW()-1)/5,0)+2)</f>
        <v>池子扬</v>
      </c>
      <c r="D892" s="63">
        <f ca="1">INDIRECT("'按班级打印'!M"&amp;ROUNDDOWN((ROW()-1)/5,0)+2)</f>
        <v>98</v>
      </c>
      <c r="E892" s="63">
        <f ca="1">INDIRECT("'按班级打印'!o"&amp;ROUNDDOWN((ROW()-1)/5,0)+2)</f>
        <v>94</v>
      </c>
      <c r="F892" s="63">
        <f ca="1">INDIRECT("'按班级打印'!q"&amp;ROUNDDOWN((ROW()-1)/5,0)+2)</f>
        <v>111</v>
      </c>
      <c r="G892" s="63">
        <f ca="1">IF(INDIRECT("'按班级打印'!s"&amp;ROUNDDOWN((ROW()-1)/5,0)+2)&gt;0,INDIRECT("'按班级打印'!s"&amp;ROUNDDOWN((ROW()-1)/5,0)+2),"")</f>
        <v>61</v>
      </c>
      <c r="H892" s="63">
        <f ca="1">IF(INDIRECT("'按班级打印'!w"&amp;ROUNDDOWN((ROW()-1)/5,0)+2)&gt;0,INDIRECT("'按班级打印'!w"&amp;ROUNDDOWN((ROW()-1)/5,0)+2),"")</f>
        <v>51</v>
      </c>
      <c r="I892" s="63">
        <f ca="1">IF(INDIRECT("'按班级打印'!z"&amp;ROUNDDOWN((ROW()-1)/5,0)+2)&gt;0,INDIRECT("'按班级打印'!z"&amp;ROUNDDOWN((ROW()-1)/5,0)+2),"")</f>
        <v>53</v>
      </c>
      <c r="J892" s="63" t="str">
        <f ca="1">IF(INDIRECT("'按班级打印'!ac"&amp;ROUNDDOWN((ROW()-1)/5,0)+2)&gt;0,INDIRECT("'按班级打印'!ac"&amp;ROUNDDOWN((ROW()-1)/5,0)+2),"")</f>
        <v/>
      </c>
      <c r="K892" s="63" t="str">
        <f ca="1">IF(INDIRECT("'按班级打印'!u"&amp;ROUNDDOWN((ROW()-1)/5,0)+2)&gt;0,INDIRECT("'按班级打印'!u"&amp;ROUNDDOWN((ROW()-1)/5,0)+2),"")</f>
        <v/>
      </c>
      <c r="L892" s="63" t="str">
        <f ca="1">IF(INDIRECT("'按班级打印'!af"&amp;ROUNDDOWN((ROW()-1)/5,0)+2)&gt;0,INDIRECT("'按班级打印'!af"&amp;ROUNDDOWN((ROW()-1)/5,0)+2),"")</f>
        <v/>
      </c>
      <c r="M892" s="63">
        <f ca="1">INDIRECT("'按班级打印'!H"&amp;ROUNDDOWN((ROW()-1)/5,0)+2)</f>
        <v>468</v>
      </c>
    </row>
    <row r="893" customHeight="1" spans="1:13">
      <c r="A893" s="64"/>
      <c r="B893" s="64"/>
      <c r="C893" s="63" t="s">
        <v>13</v>
      </c>
      <c r="D893" s="63">
        <f ca="1">INDIRECT("'按班级打印'!M"&amp;ROUNDDOWN((ROW()-1)/5,0)+2)</f>
        <v>98</v>
      </c>
      <c r="E893" s="63">
        <f ca="1">INDIRECT("'按班级打印'!o"&amp;ROUNDDOWN((ROW()-1)/5,0)+2)</f>
        <v>94</v>
      </c>
      <c r="F893" s="63">
        <f ca="1">INDIRECT("'按班级打印'!q"&amp;ROUNDDOWN((ROW()-1)/5,0)+2)</f>
        <v>111</v>
      </c>
      <c r="G893" s="63">
        <f ca="1">IF(INDIRECT("'按班级打印'!s"&amp;ROUNDDOWN((ROW()-1)/5,0)+2)&gt;0,INDIRECT("'按班级打印'!s"&amp;ROUNDDOWN((ROW()-1)/5,0)+2),"")</f>
        <v>61</v>
      </c>
      <c r="H893" s="63">
        <f ca="1">IF(INDIRECT("'按班级打印'!x"&amp;ROUNDDOWN((ROW()-1)/5,0)+2)&gt;0,INDIRECT("'按班级打印'!x"&amp;ROUNDDOWN((ROW()-1)/5,0)+2),"")</f>
        <v>77</v>
      </c>
      <c r="I893" s="63">
        <f ca="1">IF(INDIRECT("'按班级打印'!aa"&amp;ROUNDDOWN((ROW()-1)/5,0)+2)&gt;0,INDIRECT("'按班级打印'!aa"&amp;ROUNDDOWN((ROW()-1)/5,0)+2),"")</f>
        <v>64</v>
      </c>
      <c r="J893" s="63" t="str">
        <f ca="1">IF(INDIRECT("'按班级打印'!ad"&amp;ROUNDDOWN((ROW()-1)/5,0)+2)&gt;0,INDIRECT("'按班级打印'!ad"&amp;ROUNDDOWN((ROW()-1)/5,0)+2),"")</f>
        <v/>
      </c>
      <c r="K893" s="63" t="str">
        <f ca="1">IF(INDIRECT("'按班级打印'!u"&amp;ROUNDDOWN((ROW()-1)/5,0)+2)&gt;0,INDIRECT("'按班级打印'!u"&amp;ROUNDDOWN((ROW()-1)/5,0)+2),"")</f>
        <v/>
      </c>
      <c r="L893" s="63" t="str">
        <f ca="1">IF(INDIRECT("'按班级打印'!ag"&amp;ROUNDDOWN((ROW()-1)/5,0)+2)&gt;0,INDIRECT("'按班级打印'!ag"&amp;ROUNDDOWN((ROW()-1)/5,0)+2),"")</f>
        <v/>
      </c>
      <c r="M893" s="63">
        <f ca="1">INDIRECT("'按班级打印'!I"&amp;ROUNDDOWN((ROW()-1)/5,0)+2)</f>
        <v>505</v>
      </c>
    </row>
    <row r="894" customHeight="1" spans="1:13">
      <c r="A894" s="63" t="str">
        <f ca="1">INDIRECT("'按班级打印'!E"&amp;ROUNDDOWN((ROW()-1)/5,0)+2)</f>
        <v>物理类</v>
      </c>
      <c r="B894" s="14"/>
      <c r="C894" s="63" t="s">
        <v>14</v>
      </c>
      <c r="D894" s="65">
        <f>'质量分析(总分) '!$D$55</f>
        <v>105.000612745098</v>
      </c>
      <c r="E894" s="65">
        <f>'质量分析(总分) '!$D$82</f>
        <v>91.5242034313726</v>
      </c>
      <c r="F894" s="65">
        <f>'质量分析(总分) '!$D$109</f>
        <v>108.863970588235</v>
      </c>
      <c r="G894" s="65">
        <f ca="1">IF(_xlfn.NUMBERVALUE(G892)&gt;0,'质量分析(总分) '!$D$133,"")</f>
        <v>62.6521428571429</v>
      </c>
      <c r="H894" s="65">
        <f ca="1">IF(_xlfn.NUMBERVALUE(H892)&gt;0,'质量分析(总分) '!$D$157,"")</f>
        <v>81.8686131386861</v>
      </c>
      <c r="I894" s="65">
        <f ca="1">IF(_xlfn.NUMBERVALUE(I892)&gt;0,'质量分析(总分) '!$D$180,"")</f>
        <v>83.3676470588235</v>
      </c>
      <c r="J894" s="65" t="str">
        <f ca="1">IF(_xlfn.NUMBERVALUE(J892)&gt;0,'质量分析(总分) '!$D$208,"")</f>
        <v/>
      </c>
      <c r="K894" s="65" t="str">
        <f ca="1">IF(_xlfn.NUMBERVALUE(K892)&gt;0,'质量分析(总分) '!$D$194,"")</f>
        <v/>
      </c>
      <c r="L894" s="65" t="str">
        <f ca="1">IF(_xlfn.NUMBERVALUE(L892)&gt;0,'质量分析(总分) '!$D$222,"")</f>
        <v/>
      </c>
      <c r="M894" s="65">
        <f ca="1">IF(_xlfn.NUMBERVALUE(G892)&gt;0,'质量分析(总分) '!$D$23,'质量分析(总分) '!$D$28)</f>
        <v>535.869285714286</v>
      </c>
    </row>
    <row r="896" customHeight="1" spans="1:13">
      <c r="A896" s="58" t="s">
        <v>15</v>
      </c>
      <c r="B896" s="59" t="s">
        <v>1</v>
      </c>
      <c r="C896" s="59" t="s">
        <v>2</v>
      </c>
      <c r="D896" s="60" t="s">
        <v>3</v>
      </c>
      <c r="E896" s="60" t="s">
        <v>4</v>
      </c>
      <c r="F896" s="60" t="s">
        <v>5</v>
      </c>
      <c r="G896" s="60" t="s">
        <v>6</v>
      </c>
      <c r="H896" s="60" t="s">
        <v>7</v>
      </c>
      <c r="I896" s="60" t="s">
        <v>8</v>
      </c>
      <c r="J896" s="60" t="s">
        <v>9</v>
      </c>
      <c r="K896" s="60" t="s">
        <v>10</v>
      </c>
      <c r="L896" s="61" t="s">
        <v>11</v>
      </c>
      <c r="M896" s="61" t="s">
        <v>12</v>
      </c>
    </row>
    <row r="897" customHeight="1" spans="1:13">
      <c r="A897" s="62"/>
      <c r="B897" s="63">
        <f ca="1">INDIRECT("'按班级打印'!G"&amp;ROUNDDOWN((ROW()-1)/5,0)+2)</f>
        <v>5</v>
      </c>
      <c r="C897" s="63" t="str">
        <f ca="1">INDIRECT("'按班级打印'!A"&amp;ROUNDDOWN((ROW()-1)/5,0)+2)</f>
        <v>王守鑫</v>
      </c>
      <c r="D897" s="63">
        <f ca="1">INDIRECT("'按班级打印'!M"&amp;ROUNDDOWN((ROW()-1)/5,0)+2)</f>
        <v>103.5</v>
      </c>
      <c r="E897" s="63">
        <f ca="1">INDIRECT("'按班级打印'!o"&amp;ROUNDDOWN((ROW()-1)/5,0)+2)</f>
        <v>88</v>
      </c>
      <c r="F897" s="63">
        <f ca="1">INDIRECT("'按班级打印'!q"&amp;ROUNDDOWN((ROW()-1)/5,0)+2)</f>
        <v>89</v>
      </c>
      <c r="G897" s="63">
        <f ca="1">IF(INDIRECT("'按班级打印'!s"&amp;ROUNDDOWN((ROW()-1)/5,0)+2)&gt;0,INDIRECT("'按班级打印'!s"&amp;ROUNDDOWN((ROW()-1)/5,0)+2),"")</f>
        <v>58</v>
      </c>
      <c r="H897" s="63">
        <f ca="1">IF(INDIRECT("'按班级打印'!w"&amp;ROUNDDOWN((ROW()-1)/5,0)+2)&gt;0,INDIRECT("'按班级打印'!w"&amp;ROUNDDOWN((ROW()-1)/5,0)+2),"")</f>
        <v>53.5</v>
      </c>
      <c r="I897" s="63">
        <f ca="1">IF(INDIRECT("'按班级打印'!z"&amp;ROUNDDOWN((ROW()-1)/5,0)+2)&gt;0,INDIRECT("'按班级打印'!z"&amp;ROUNDDOWN((ROW()-1)/5,0)+2),"")</f>
        <v>81.5</v>
      </c>
      <c r="J897" s="63" t="str">
        <f ca="1">IF(INDIRECT("'按班级打印'!ac"&amp;ROUNDDOWN((ROW()-1)/5,0)+2)&gt;0,INDIRECT("'按班级打印'!ac"&amp;ROUNDDOWN((ROW()-1)/5,0)+2),"")</f>
        <v/>
      </c>
      <c r="K897" s="63" t="str">
        <f ca="1">IF(INDIRECT("'按班级打印'!u"&amp;ROUNDDOWN((ROW()-1)/5,0)+2)&gt;0,INDIRECT("'按班级打印'!u"&amp;ROUNDDOWN((ROW()-1)/5,0)+2),"")</f>
        <v/>
      </c>
      <c r="L897" s="63" t="str">
        <f ca="1">IF(INDIRECT("'按班级打印'!af"&amp;ROUNDDOWN((ROW()-1)/5,0)+2)&gt;0,INDIRECT("'按班级打印'!af"&amp;ROUNDDOWN((ROW()-1)/5,0)+2),"")</f>
        <v/>
      </c>
      <c r="M897" s="63">
        <f ca="1">INDIRECT("'按班级打印'!H"&amp;ROUNDDOWN((ROW()-1)/5,0)+2)</f>
        <v>473.5</v>
      </c>
    </row>
    <row r="898" customHeight="1" spans="1:13">
      <c r="A898" s="64"/>
      <c r="B898" s="64"/>
      <c r="C898" s="63" t="s">
        <v>13</v>
      </c>
      <c r="D898" s="63">
        <f ca="1">INDIRECT("'按班级打印'!M"&amp;ROUNDDOWN((ROW()-1)/5,0)+2)</f>
        <v>103.5</v>
      </c>
      <c r="E898" s="63">
        <f ca="1">INDIRECT("'按班级打印'!o"&amp;ROUNDDOWN((ROW()-1)/5,0)+2)</f>
        <v>88</v>
      </c>
      <c r="F898" s="63">
        <f ca="1">INDIRECT("'按班级打印'!q"&amp;ROUNDDOWN((ROW()-1)/5,0)+2)</f>
        <v>89</v>
      </c>
      <c r="G898" s="63">
        <f ca="1">IF(INDIRECT("'按班级打印'!s"&amp;ROUNDDOWN((ROW()-1)/5,0)+2)&gt;0,INDIRECT("'按班级打印'!s"&amp;ROUNDDOWN((ROW()-1)/5,0)+2),"")</f>
        <v>58</v>
      </c>
      <c r="H898" s="63">
        <f ca="1">IF(INDIRECT("'按班级打印'!x"&amp;ROUNDDOWN((ROW()-1)/5,0)+2)&gt;0,INDIRECT("'按班级打印'!x"&amp;ROUNDDOWN((ROW()-1)/5,0)+2),"")</f>
        <v>79</v>
      </c>
      <c r="I898" s="63">
        <f ca="1">IF(INDIRECT("'按班级打印'!aa"&amp;ROUNDDOWN((ROW()-1)/5,0)+2)&gt;0,INDIRECT("'按班级打印'!aa"&amp;ROUNDDOWN((ROW()-1)/5,0)+2),"")</f>
        <v>90</v>
      </c>
      <c r="J898" s="63" t="str">
        <f ca="1">IF(INDIRECT("'按班级打印'!ad"&amp;ROUNDDOWN((ROW()-1)/5,0)+2)&gt;0,INDIRECT("'按班级打印'!ad"&amp;ROUNDDOWN((ROW()-1)/5,0)+2),"")</f>
        <v/>
      </c>
      <c r="K898" s="63" t="str">
        <f ca="1">IF(INDIRECT("'按班级打印'!u"&amp;ROUNDDOWN((ROW()-1)/5,0)+2)&gt;0,INDIRECT("'按班级打印'!u"&amp;ROUNDDOWN((ROW()-1)/5,0)+2),"")</f>
        <v/>
      </c>
      <c r="L898" s="63" t="str">
        <f ca="1">IF(INDIRECT("'按班级打印'!ag"&amp;ROUNDDOWN((ROW()-1)/5,0)+2)&gt;0,INDIRECT("'按班级打印'!ag"&amp;ROUNDDOWN((ROW()-1)/5,0)+2),"")</f>
        <v/>
      </c>
      <c r="M898" s="63">
        <f ca="1">INDIRECT("'按班级打印'!I"&amp;ROUNDDOWN((ROW()-1)/5,0)+2)</f>
        <v>507.5</v>
      </c>
    </row>
    <row r="899" customHeight="1" spans="1:13">
      <c r="A899" s="63" t="str">
        <f ca="1">INDIRECT("'按班级打印'!E"&amp;ROUNDDOWN((ROW()-1)/5,0)+2)</f>
        <v>物理类</v>
      </c>
      <c r="B899" s="14"/>
      <c r="C899" s="63" t="s">
        <v>14</v>
      </c>
      <c r="D899" s="65">
        <f>'质量分析(总分) '!$D$55</f>
        <v>105.000612745098</v>
      </c>
      <c r="E899" s="65">
        <f>'质量分析(总分) '!$D$82</f>
        <v>91.5242034313726</v>
      </c>
      <c r="F899" s="65">
        <f>'质量分析(总分) '!$D$109</f>
        <v>108.863970588235</v>
      </c>
      <c r="G899" s="65">
        <f ca="1">IF(_xlfn.NUMBERVALUE(G897)&gt;0,'质量分析(总分) '!$D$133,"")</f>
        <v>62.6521428571429</v>
      </c>
      <c r="H899" s="65">
        <f ca="1">IF(_xlfn.NUMBERVALUE(H897)&gt;0,'质量分析(总分) '!$D$157,"")</f>
        <v>81.8686131386861</v>
      </c>
      <c r="I899" s="65">
        <f ca="1">IF(_xlfn.NUMBERVALUE(I897)&gt;0,'质量分析(总分) '!$D$180,"")</f>
        <v>83.3676470588235</v>
      </c>
      <c r="J899" s="65" t="str">
        <f ca="1">IF(_xlfn.NUMBERVALUE(J897)&gt;0,'质量分析(总分) '!$D$208,"")</f>
        <v/>
      </c>
      <c r="K899" s="65" t="str">
        <f ca="1">IF(_xlfn.NUMBERVALUE(K897)&gt;0,'质量分析(总分) '!$D$194,"")</f>
        <v/>
      </c>
      <c r="L899" s="65" t="str">
        <f ca="1">IF(_xlfn.NUMBERVALUE(L897)&gt;0,'质量分析(总分) '!$D$222,"")</f>
        <v/>
      </c>
      <c r="M899" s="65">
        <f ca="1">IF(_xlfn.NUMBERVALUE(G897)&gt;0,'质量分析(总分) '!$D$23,'质量分析(总分) '!$D$28)</f>
        <v>535.869285714286</v>
      </c>
    </row>
    <row r="901" customHeight="1" spans="1:13">
      <c r="A901" s="58" t="s">
        <v>15</v>
      </c>
      <c r="B901" s="59" t="s">
        <v>1</v>
      </c>
      <c r="C901" s="59" t="s">
        <v>2</v>
      </c>
      <c r="D901" s="60" t="s">
        <v>3</v>
      </c>
      <c r="E901" s="60" t="s">
        <v>4</v>
      </c>
      <c r="F901" s="60" t="s">
        <v>5</v>
      </c>
      <c r="G901" s="60" t="s">
        <v>6</v>
      </c>
      <c r="H901" s="60" t="s">
        <v>7</v>
      </c>
      <c r="I901" s="60" t="s">
        <v>8</v>
      </c>
      <c r="J901" s="60" t="s">
        <v>9</v>
      </c>
      <c r="K901" s="60" t="s">
        <v>10</v>
      </c>
      <c r="L901" s="61" t="s">
        <v>11</v>
      </c>
      <c r="M901" s="61" t="s">
        <v>12</v>
      </c>
    </row>
    <row r="902" customHeight="1" spans="1:13">
      <c r="A902" s="62"/>
      <c r="B902" s="63">
        <f ca="1">INDIRECT("'按班级打印'!G"&amp;ROUNDDOWN((ROW()-1)/5,0)+2)</f>
        <v>5</v>
      </c>
      <c r="C902" s="63" t="str">
        <f ca="1">INDIRECT("'按班级打印'!A"&amp;ROUNDDOWN((ROW()-1)/5,0)+2)</f>
        <v>林易成</v>
      </c>
      <c r="D902" s="63">
        <f ca="1">INDIRECT("'按班级打印'!M"&amp;ROUNDDOWN((ROW()-1)/5,0)+2)</f>
        <v>105.5</v>
      </c>
      <c r="E902" s="63">
        <f ca="1">INDIRECT("'按班级打印'!o"&amp;ROUNDDOWN((ROW()-1)/5,0)+2)</f>
        <v>85</v>
      </c>
      <c r="F902" s="63">
        <f ca="1">INDIRECT("'按班级打印'!q"&amp;ROUNDDOWN((ROW()-1)/5,0)+2)</f>
        <v>99.5</v>
      </c>
      <c r="G902" s="63">
        <f ca="1">IF(INDIRECT("'按班级打印'!s"&amp;ROUNDDOWN((ROW()-1)/5,0)+2)&gt;0,INDIRECT("'按班级打印'!s"&amp;ROUNDDOWN((ROW()-1)/5,0)+2),"")</f>
        <v>40</v>
      </c>
      <c r="H902" s="63">
        <f ca="1">IF(INDIRECT("'按班级打印'!w"&amp;ROUNDDOWN((ROW()-1)/5,0)+2)&gt;0,INDIRECT("'按班级打印'!w"&amp;ROUNDDOWN((ROW()-1)/5,0)+2),"")</f>
        <v>52.5</v>
      </c>
      <c r="I902" s="63">
        <f ca="1">IF(INDIRECT("'按班级打印'!z"&amp;ROUNDDOWN((ROW()-1)/5,0)+2)&gt;0,INDIRECT("'按班级打印'!z"&amp;ROUNDDOWN((ROW()-1)/5,0)+2),"")</f>
        <v>63.5</v>
      </c>
      <c r="J902" s="63" t="str">
        <f ca="1">IF(INDIRECT("'按班级打印'!ac"&amp;ROUNDDOWN((ROW()-1)/5,0)+2)&gt;0,INDIRECT("'按班级打印'!ac"&amp;ROUNDDOWN((ROW()-1)/5,0)+2),"")</f>
        <v/>
      </c>
      <c r="K902" s="63" t="str">
        <f ca="1">IF(INDIRECT("'按班级打印'!u"&amp;ROUNDDOWN((ROW()-1)/5,0)+2)&gt;0,INDIRECT("'按班级打印'!u"&amp;ROUNDDOWN((ROW()-1)/5,0)+2),"")</f>
        <v/>
      </c>
      <c r="L902" s="63" t="str">
        <f ca="1">IF(INDIRECT("'按班级打印'!af"&amp;ROUNDDOWN((ROW()-1)/5,0)+2)&gt;0,INDIRECT("'按班级打印'!af"&amp;ROUNDDOWN((ROW()-1)/5,0)+2),"")</f>
        <v/>
      </c>
      <c r="M902" s="63">
        <f ca="1">INDIRECT("'按班级打印'!H"&amp;ROUNDDOWN((ROW()-1)/5,0)+2)</f>
        <v>446</v>
      </c>
    </row>
    <row r="903" customHeight="1" spans="1:13">
      <c r="A903" s="64"/>
      <c r="B903" s="64"/>
      <c r="C903" s="63" t="s">
        <v>13</v>
      </c>
      <c r="D903" s="63">
        <f ca="1">INDIRECT("'按班级打印'!M"&amp;ROUNDDOWN((ROW()-1)/5,0)+2)</f>
        <v>105.5</v>
      </c>
      <c r="E903" s="63">
        <f ca="1">INDIRECT("'按班级打印'!o"&amp;ROUNDDOWN((ROW()-1)/5,0)+2)</f>
        <v>85</v>
      </c>
      <c r="F903" s="63">
        <f ca="1">INDIRECT("'按班级打印'!q"&amp;ROUNDDOWN((ROW()-1)/5,0)+2)</f>
        <v>99.5</v>
      </c>
      <c r="G903" s="63">
        <f ca="1">IF(INDIRECT("'按班级打印'!s"&amp;ROUNDDOWN((ROW()-1)/5,0)+2)&gt;0,INDIRECT("'按班级打印'!s"&amp;ROUNDDOWN((ROW()-1)/5,0)+2),"")</f>
        <v>40</v>
      </c>
      <c r="H903" s="63">
        <f ca="1">IF(INDIRECT("'按班级打印'!x"&amp;ROUNDDOWN((ROW()-1)/5,0)+2)&gt;0,INDIRECT("'按班级打印'!x"&amp;ROUNDDOWN((ROW()-1)/5,0)+2),"")</f>
        <v>78</v>
      </c>
      <c r="I903" s="63">
        <f ca="1">IF(INDIRECT("'按班级打印'!aa"&amp;ROUNDDOWN((ROW()-1)/5,0)+2)&gt;0,INDIRECT("'按班级打印'!aa"&amp;ROUNDDOWN((ROW()-1)/5,0)+2),"")</f>
        <v>73</v>
      </c>
      <c r="J903" s="63" t="str">
        <f ca="1">IF(INDIRECT("'按班级打印'!ad"&amp;ROUNDDOWN((ROW()-1)/5,0)+2)&gt;0,INDIRECT("'按班级打印'!ad"&amp;ROUNDDOWN((ROW()-1)/5,0)+2),"")</f>
        <v/>
      </c>
      <c r="K903" s="63" t="str">
        <f ca="1">IF(INDIRECT("'按班级打印'!u"&amp;ROUNDDOWN((ROW()-1)/5,0)+2)&gt;0,INDIRECT("'按班级打印'!u"&amp;ROUNDDOWN((ROW()-1)/5,0)+2),"")</f>
        <v/>
      </c>
      <c r="L903" s="63" t="str">
        <f ca="1">IF(INDIRECT("'按班级打印'!ag"&amp;ROUNDDOWN((ROW()-1)/5,0)+2)&gt;0,INDIRECT("'按班级打印'!ag"&amp;ROUNDDOWN((ROW()-1)/5,0)+2),"")</f>
        <v/>
      </c>
      <c r="M903" s="63">
        <f ca="1">INDIRECT("'按班级打印'!I"&amp;ROUNDDOWN((ROW()-1)/5,0)+2)</f>
        <v>481</v>
      </c>
    </row>
    <row r="904" customHeight="1" spans="1:13">
      <c r="A904" s="63" t="str">
        <f ca="1">INDIRECT("'按班级打印'!E"&amp;ROUNDDOWN((ROW()-1)/5,0)+2)</f>
        <v>物理类</v>
      </c>
      <c r="B904" s="14"/>
      <c r="C904" s="63" t="s">
        <v>14</v>
      </c>
      <c r="D904" s="65">
        <f>'质量分析(总分) '!$D$55</f>
        <v>105.000612745098</v>
      </c>
      <c r="E904" s="65">
        <f>'质量分析(总分) '!$D$82</f>
        <v>91.5242034313726</v>
      </c>
      <c r="F904" s="65">
        <f>'质量分析(总分) '!$D$109</f>
        <v>108.863970588235</v>
      </c>
      <c r="G904" s="65">
        <f ca="1">IF(_xlfn.NUMBERVALUE(G902)&gt;0,'质量分析(总分) '!$D$133,"")</f>
        <v>62.6521428571429</v>
      </c>
      <c r="H904" s="65">
        <f ca="1">IF(_xlfn.NUMBERVALUE(H902)&gt;0,'质量分析(总分) '!$D$157,"")</f>
        <v>81.8686131386861</v>
      </c>
      <c r="I904" s="65">
        <f ca="1">IF(_xlfn.NUMBERVALUE(I902)&gt;0,'质量分析(总分) '!$D$180,"")</f>
        <v>83.3676470588235</v>
      </c>
      <c r="J904" s="65" t="str">
        <f ca="1">IF(_xlfn.NUMBERVALUE(J902)&gt;0,'质量分析(总分) '!$D$208,"")</f>
        <v/>
      </c>
      <c r="K904" s="65" t="str">
        <f ca="1">IF(_xlfn.NUMBERVALUE(K902)&gt;0,'质量分析(总分) '!$D$194,"")</f>
        <v/>
      </c>
      <c r="L904" s="65" t="str">
        <f ca="1">IF(_xlfn.NUMBERVALUE(L902)&gt;0,'质量分析(总分) '!$D$222,"")</f>
        <v/>
      </c>
      <c r="M904" s="65">
        <f ca="1">IF(_xlfn.NUMBERVALUE(G902)&gt;0,'质量分析(总分) '!$D$23,'质量分析(总分) '!$D$28)</f>
        <v>535.869285714286</v>
      </c>
    </row>
    <row r="906" customHeight="1" spans="1:13">
      <c r="A906" s="58" t="s">
        <v>15</v>
      </c>
      <c r="B906" s="59" t="s">
        <v>1</v>
      </c>
      <c r="C906" s="59" t="s">
        <v>2</v>
      </c>
      <c r="D906" s="60" t="s">
        <v>3</v>
      </c>
      <c r="E906" s="60" t="s">
        <v>4</v>
      </c>
      <c r="F906" s="60" t="s">
        <v>5</v>
      </c>
      <c r="G906" s="60" t="s">
        <v>6</v>
      </c>
      <c r="H906" s="60" t="s">
        <v>7</v>
      </c>
      <c r="I906" s="60" t="s">
        <v>8</v>
      </c>
      <c r="J906" s="60" t="s">
        <v>9</v>
      </c>
      <c r="K906" s="60" t="s">
        <v>10</v>
      </c>
      <c r="L906" s="61" t="s">
        <v>11</v>
      </c>
      <c r="M906" s="61" t="s">
        <v>12</v>
      </c>
    </row>
    <row r="907" customHeight="1" spans="1:13">
      <c r="A907" s="62"/>
      <c r="B907" s="63">
        <f ca="1">INDIRECT("'按班级打印'!G"&amp;ROUNDDOWN((ROW()-1)/5,0)+2)</f>
        <v>5</v>
      </c>
      <c r="C907" s="63" t="str">
        <f ca="1">INDIRECT("'按班级打印'!A"&amp;ROUNDDOWN((ROW()-1)/5,0)+2)</f>
        <v>柳翔匀</v>
      </c>
      <c r="D907" s="63">
        <f ca="1">INDIRECT("'按班级打印'!M"&amp;ROUNDDOWN((ROW()-1)/5,0)+2)</f>
        <v>101.5</v>
      </c>
      <c r="E907" s="63">
        <f ca="1">INDIRECT("'按班级打印'!o"&amp;ROUNDDOWN((ROW()-1)/5,0)+2)</f>
        <v>96.5</v>
      </c>
      <c r="F907" s="63">
        <f ca="1">INDIRECT("'按班级打印'!q"&amp;ROUNDDOWN((ROW()-1)/5,0)+2)</f>
        <v>112</v>
      </c>
      <c r="G907" s="63">
        <f ca="1">IF(INDIRECT("'按班级打印'!s"&amp;ROUNDDOWN((ROW()-1)/5,0)+2)&gt;0,INDIRECT("'按班级打印'!s"&amp;ROUNDDOWN((ROW()-1)/5,0)+2),"")</f>
        <v>72</v>
      </c>
      <c r="H907" s="63">
        <f ca="1">IF(INDIRECT("'按班级打印'!w"&amp;ROUNDDOWN((ROW()-1)/5,0)+2)&gt;0,INDIRECT("'按班级打印'!w"&amp;ROUNDDOWN((ROW()-1)/5,0)+2),"")</f>
        <v>68.5</v>
      </c>
      <c r="I907" s="63">
        <f ca="1">IF(INDIRECT("'按班级打印'!z"&amp;ROUNDDOWN((ROW()-1)/5,0)+2)&gt;0,INDIRECT("'按班级打印'!z"&amp;ROUNDDOWN((ROW()-1)/5,0)+2),"")</f>
        <v>75</v>
      </c>
      <c r="J907" s="63" t="str">
        <f ca="1">IF(INDIRECT("'按班级打印'!ac"&amp;ROUNDDOWN((ROW()-1)/5,0)+2)&gt;0,INDIRECT("'按班级打印'!ac"&amp;ROUNDDOWN((ROW()-1)/5,0)+2),"")</f>
        <v/>
      </c>
      <c r="K907" s="63" t="str">
        <f ca="1">IF(INDIRECT("'按班级打印'!u"&amp;ROUNDDOWN((ROW()-1)/5,0)+2)&gt;0,INDIRECT("'按班级打印'!u"&amp;ROUNDDOWN((ROW()-1)/5,0)+2),"")</f>
        <v/>
      </c>
      <c r="L907" s="63" t="str">
        <f ca="1">IF(INDIRECT("'按班级打印'!af"&amp;ROUNDDOWN((ROW()-1)/5,0)+2)&gt;0,INDIRECT("'按班级打印'!af"&amp;ROUNDDOWN((ROW()-1)/5,0)+2),"")</f>
        <v/>
      </c>
      <c r="M907" s="63">
        <f ca="1">INDIRECT("'按班级打印'!H"&amp;ROUNDDOWN((ROW()-1)/5,0)+2)</f>
        <v>525.5</v>
      </c>
    </row>
    <row r="908" customHeight="1" spans="1:13">
      <c r="A908" s="64"/>
      <c r="B908" s="64"/>
      <c r="C908" s="63" t="s">
        <v>13</v>
      </c>
      <c r="D908" s="63">
        <f ca="1">INDIRECT("'按班级打印'!M"&amp;ROUNDDOWN((ROW()-1)/5,0)+2)</f>
        <v>101.5</v>
      </c>
      <c r="E908" s="63">
        <f ca="1">INDIRECT("'按班级打印'!o"&amp;ROUNDDOWN((ROW()-1)/5,0)+2)</f>
        <v>96.5</v>
      </c>
      <c r="F908" s="63">
        <f ca="1">INDIRECT("'按班级打印'!q"&amp;ROUNDDOWN((ROW()-1)/5,0)+2)</f>
        <v>112</v>
      </c>
      <c r="G908" s="63">
        <f ca="1">IF(INDIRECT("'按班级打印'!s"&amp;ROUNDDOWN((ROW()-1)/5,0)+2)&gt;0,INDIRECT("'按班级打印'!s"&amp;ROUNDDOWN((ROW()-1)/5,0)+2),"")</f>
        <v>72</v>
      </c>
      <c r="H908" s="63">
        <f ca="1">IF(INDIRECT("'按班级打印'!x"&amp;ROUNDDOWN((ROW()-1)/5,0)+2)&gt;0,INDIRECT("'按班级打印'!x"&amp;ROUNDDOWN((ROW()-1)/5,0)+2),"")</f>
        <v>88</v>
      </c>
      <c r="I908" s="63">
        <f ca="1">IF(INDIRECT("'按班级打印'!aa"&amp;ROUNDDOWN((ROW()-1)/5,0)+2)&gt;0,INDIRECT("'按班级打印'!aa"&amp;ROUNDDOWN((ROW()-1)/5,0)+2),"")</f>
        <v>84</v>
      </c>
      <c r="J908" s="63" t="str">
        <f ca="1">IF(INDIRECT("'按班级打印'!ad"&amp;ROUNDDOWN((ROW()-1)/5,0)+2)&gt;0,INDIRECT("'按班级打印'!ad"&amp;ROUNDDOWN((ROW()-1)/5,0)+2),"")</f>
        <v/>
      </c>
      <c r="K908" s="63" t="str">
        <f ca="1">IF(INDIRECT("'按班级打印'!u"&amp;ROUNDDOWN((ROW()-1)/5,0)+2)&gt;0,INDIRECT("'按班级打印'!u"&amp;ROUNDDOWN((ROW()-1)/5,0)+2),"")</f>
        <v/>
      </c>
      <c r="L908" s="63" t="str">
        <f ca="1">IF(INDIRECT("'按班级打印'!ag"&amp;ROUNDDOWN((ROW()-1)/5,0)+2)&gt;0,INDIRECT("'按班级打印'!ag"&amp;ROUNDDOWN((ROW()-1)/5,0)+2),"")</f>
        <v/>
      </c>
      <c r="M908" s="63">
        <f ca="1">INDIRECT("'按班级打印'!I"&amp;ROUNDDOWN((ROW()-1)/5,0)+2)</f>
        <v>554</v>
      </c>
    </row>
    <row r="909" customHeight="1" spans="1:13">
      <c r="A909" s="63" t="str">
        <f ca="1">INDIRECT("'按班级打印'!E"&amp;ROUNDDOWN((ROW()-1)/5,0)+2)</f>
        <v>物理类</v>
      </c>
      <c r="B909" s="14"/>
      <c r="C909" s="63" t="s">
        <v>14</v>
      </c>
      <c r="D909" s="65">
        <f>'质量分析(总分) '!$D$55</f>
        <v>105.000612745098</v>
      </c>
      <c r="E909" s="65">
        <f>'质量分析(总分) '!$D$82</f>
        <v>91.5242034313726</v>
      </c>
      <c r="F909" s="65">
        <f>'质量分析(总分) '!$D$109</f>
        <v>108.863970588235</v>
      </c>
      <c r="G909" s="65">
        <f ca="1">IF(_xlfn.NUMBERVALUE(G907)&gt;0,'质量分析(总分) '!$D$133,"")</f>
        <v>62.6521428571429</v>
      </c>
      <c r="H909" s="65">
        <f ca="1">IF(_xlfn.NUMBERVALUE(H907)&gt;0,'质量分析(总分) '!$D$157,"")</f>
        <v>81.8686131386861</v>
      </c>
      <c r="I909" s="65">
        <f ca="1">IF(_xlfn.NUMBERVALUE(I907)&gt;0,'质量分析(总分) '!$D$180,"")</f>
        <v>83.3676470588235</v>
      </c>
      <c r="J909" s="65" t="str">
        <f ca="1">IF(_xlfn.NUMBERVALUE(J907)&gt;0,'质量分析(总分) '!$D$208,"")</f>
        <v/>
      </c>
      <c r="K909" s="65" t="str">
        <f ca="1">IF(_xlfn.NUMBERVALUE(K907)&gt;0,'质量分析(总分) '!$D$194,"")</f>
        <v/>
      </c>
      <c r="L909" s="65" t="str">
        <f ca="1">IF(_xlfn.NUMBERVALUE(L907)&gt;0,'质量分析(总分) '!$D$222,"")</f>
        <v/>
      </c>
      <c r="M909" s="65">
        <f ca="1">IF(_xlfn.NUMBERVALUE(G907)&gt;0,'质量分析(总分) '!$D$23,'质量分析(总分) '!$D$28)</f>
        <v>535.869285714286</v>
      </c>
    </row>
    <row r="911" customHeight="1" spans="1:13">
      <c r="A911" s="58" t="s">
        <v>15</v>
      </c>
      <c r="B911" s="59" t="s">
        <v>1</v>
      </c>
      <c r="C911" s="59" t="s">
        <v>2</v>
      </c>
      <c r="D911" s="60" t="s">
        <v>3</v>
      </c>
      <c r="E911" s="60" t="s">
        <v>4</v>
      </c>
      <c r="F911" s="60" t="s">
        <v>5</v>
      </c>
      <c r="G911" s="60" t="s">
        <v>6</v>
      </c>
      <c r="H911" s="60" t="s">
        <v>7</v>
      </c>
      <c r="I911" s="60" t="s">
        <v>8</v>
      </c>
      <c r="J911" s="60" t="s">
        <v>9</v>
      </c>
      <c r="K911" s="60" t="s">
        <v>10</v>
      </c>
      <c r="L911" s="61" t="s">
        <v>11</v>
      </c>
      <c r="M911" s="61" t="s">
        <v>12</v>
      </c>
    </row>
    <row r="912" customHeight="1" spans="1:13">
      <c r="A912" s="62"/>
      <c r="B912" s="63">
        <f ca="1">INDIRECT("'按班级打印'!G"&amp;ROUNDDOWN((ROW()-1)/5,0)+2)</f>
        <v>5</v>
      </c>
      <c r="C912" s="63" t="str">
        <f ca="1">INDIRECT("'按班级打印'!A"&amp;ROUNDDOWN((ROW()-1)/5,0)+2)</f>
        <v>毛雯婷</v>
      </c>
      <c r="D912" s="63">
        <f ca="1">INDIRECT("'按班级打印'!M"&amp;ROUNDDOWN((ROW()-1)/5,0)+2)</f>
        <v>104.5</v>
      </c>
      <c r="E912" s="63">
        <f ca="1">INDIRECT("'按班级打印'!o"&amp;ROUNDDOWN((ROW()-1)/5,0)+2)</f>
        <v>93.5</v>
      </c>
      <c r="F912" s="63">
        <f ca="1">INDIRECT("'按班级打印'!q"&amp;ROUNDDOWN((ROW()-1)/5,0)+2)</f>
        <v>101.5</v>
      </c>
      <c r="G912" s="63">
        <f ca="1">IF(INDIRECT("'按班级打印'!s"&amp;ROUNDDOWN((ROW()-1)/5,0)+2)&gt;0,INDIRECT("'按班级打印'!s"&amp;ROUNDDOWN((ROW()-1)/5,0)+2),"")</f>
        <v>76.5</v>
      </c>
      <c r="H912" s="63">
        <f ca="1">IF(INDIRECT("'按班级打印'!w"&amp;ROUNDDOWN((ROW()-1)/5,0)+2)&gt;0,INDIRECT("'按班级打印'!w"&amp;ROUNDDOWN((ROW()-1)/5,0)+2),"")</f>
        <v>63.5</v>
      </c>
      <c r="I912" s="63">
        <f ca="1">IF(INDIRECT("'按班级打印'!z"&amp;ROUNDDOWN((ROW()-1)/5,0)+2)&gt;0,INDIRECT("'按班级打印'!z"&amp;ROUNDDOWN((ROW()-1)/5,0)+2),"")</f>
        <v>74.5</v>
      </c>
      <c r="J912" s="63" t="str">
        <f ca="1">IF(INDIRECT("'按班级打印'!ac"&amp;ROUNDDOWN((ROW()-1)/5,0)+2)&gt;0,INDIRECT("'按班级打印'!ac"&amp;ROUNDDOWN((ROW()-1)/5,0)+2),"")</f>
        <v/>
      </c>
      <c r="K912" s="63" t="str">
        <f ca="1">IF(INDIRECT("'按班级打印'!u"&amp;ROUNDDOWN((ROW()-1)/5,0)+2)&gt;0,INDIRECT("'按班级打印'!u"&amp;ROUNDDOWN((ROW()-1)/5,0)+2),"")</f>
        <v/>
      </c>
      <c r="L912" s="63" t="str">
        <f ca="1">IF(INDIRECT("'按班级打印'!af"&amp;ROUNDDOWN((ROW()-1)/5,0)+2)&gt;0,INDIRECT("'按班级打印'!af"&amp;ROUNDDOWN((ROW()-1)/5,0)+2),"")</f>
        <v/>
      </c>
      <c r="M912" s="63">
        <f ca="1">INDIRECT("'按班级打印'!H"&amp;ROUNDDOWN((ROW()-1)/5,0)+2)</f>
        <v>514</v>
      </c>
    </row>
    <row r="913" customHeight="1" spans="1:13">
      <c r="A913" s="64"/>
      <c r="B913" s="64"/>
      <c r="C913" s="63" t="s">
        <v>13</v>
      </c>
      <c r="D913" s="63">
        <f ca="1">INDIRECT("'按班级打印'!M"&amp;ROUNDDOWN((ROW()-1)/5,0)+2)</f>
        <v>104.5</v>
      </c>
      <c r="E913" s="63">
        <f ca="1">INDIRECT("'按班级打印'!o"&amp;ROUNDDOWN((ROW()-1)/5,0)+2)</f>
        <v>93.5</v>
      </c>
      <c r="F913" s="63">
        <f ca="1">INDIRECT("'按班级打印'!q"&amp;ROUNDDOWN((ROW()-1)/5,0)+2)</f>
        <v>101.5</v>
      </c>
      <c r="G913" s="63">
        <f ca="1">IF(INDIRECT("'按班级打印'!s"&amp;ROUNDDOWN((ROW()-1)/5,0)+2)&gt;0,INDIRECT("'按班级打印'!s"&amp;ROUNDDOWN((ROW()-1)/5,0)+2),"")</f>
        <v>76.5</v>
      </c>
      <c r="H913" s="63">
        <f ca="1">IF(INDIRECT("'按班级打印'!x"&amp;ROUNDDOWN((ROW()-1)/5,0)+2)&gt;0,INDIRECT("'按班级打印'!x"&amp;ROUNDDOWN((ROW()-1)/5,0)+2),"")</f>
        <v>86</v>
      </c>
      <c r="I913" s="63">
        <f ca="1">IF(INDIRECT("'按班级打印'!aa"&amp;ROUNDDOWN((ROW()-1)/5,0)+2)&gt;0,INDIRECT("'按班级打印'!aa"&amp;ROUNDDOWN((ROW()-1)/5,0)+2),"")</f>
        <v>83</v>
      </c>
      <c r="J913" s="63" t="str">
        <f ca="1">IF(INDIRECT("'按班级打印'!ad"&amp;ROUNDDOWN((ROW()-1)/5,0)+2)&gt;0,INDIRECT("'按班级打印'!ad"&amp;ROUNDDOWN((ROW()-1)/5,0)+2),"")</f>
        <v/>
      </c>
      <c r="K913" s="63" t="str">
        <f ca="1">IF(INDIRECT("'按班级打印'!u"&amp;ROUNDDOWN((ROW()-1)/5,0)+2)&gt;0,INDIRECT("'按班级打印'!u"&amp;ROUNDDOWN((ROW()-1)/5,0)+2),"")</f>
        <v/>
      </c>
      <c r="L913" s="63" t="str">
        <f ca="1">IF(INDIRECT("'按班级打印'!ag"&amp;ROUNDDOWN((ROW()-1)/5,0)+2)&gt;0,INDIRECT("'按班级打印'!ag"&amp;ROUNDDOWN((ROW()-1)/5,0)+2),"")</f>
        <v/>
      </c>
      <c r="M913" s="63">
        <f ca="1">INDIRECT("'按班级打印'!I"&amp;ROUNDDOWN((ROW()-1)/5,0)+2)</f>
        <v>545</v>
      </c>
    </row>
    <row r="914" customHeight="1" spans="1:13">
      <c r="A914" s="63" t="str">
        <f ca="1">INDIRECT("'按班级打印'!E"&amp;ROUNDDOWN((ROW()-1)/5,0)+2)</f>
        <v>物理类</v>
      </c>
      <c r="B914" s="14"/>
      <c r="C914" s="63" t="s">
        <v>14</v>
      </c>
      <c r="D914" s="65">
        <f>'质量分析(总分) '!$D$55</f>
        <v>105.000612745098</v>
      </c>
      <c r="E914" s="65">
        <f>'质量分析(总分) '!$D$82</f>
        <v>91.5242034313726</v>
      </c>
      <c r="F914" s="65">
        <f>'质量分析(总分) '!$D$109</f>
        <v>108.863970588235</v>
      </c>
      <c r="G914" s="65">
        <f ca="1">IF(_xlfn.NUMBERVALUE(G912)&gt;0,'质量分析(总分) '!$D$133,"")</f>
        <v>62.6521428571429</v>
      </c>
      <c r="H914" s="65">
        <f ca="1">IF(_xlfn.NUMBERVALUE(H912)&gt;0,'质量分析(总分) '!$D$157,"")</f>
        <v>81.8686131386861</v>
      </c>
      <c r="I914" s="65">
        <f ca="1">IF(_xlfn.NUMBERVALUE(I912)&gt;0,'质量分析(总分) '!$D$180,"")</f>
        <v>83.3676470588235</v>
      </c>
      <c r="J914" s="65" t="str">
        <f ca="1">IF(_xlfn.NUMBERVALUE(J912)&gt;0,'质量分析(总分) '!$D$208,"")</f>
        <v/>
      </c>
      <c r="K914" s="65" t="str">
        <f ca="1">IF(_xlfn.NUMBERVALUE(K912)&gt;0,'质量分析(总分) '!$D$194,"")</f>
        <v/>
      </c>
      <c r="L914" s="65" t="str">
        <f ca="1">IF(_xlfn.NUMBERVALUE(L912)&gt;0,'质量分析(总分) '!$D$222,"")</f>
        <v/>
      </c>
      <c r="M914" s="65">
        <f ca="1">IF(_xlfn.NUMBERVALUE(G912)&gt;0,'质量分析(总分) '!$D$23,'质量分析(总分) '!$D$28)</f>
        <v>535.869285714286</v>
      </c>
    </row>
    <row r="916" customHeight="1" spans="1:13">
      <c r="A916" s="58" t="s">
        <v>15</v>
      </c>
      <c r="B916" s="59" t="s">
        <v>1</v>
      </c>
      <c r="C916" s="59" t="s">
        <v>2</v>
      </c>
      <c r="D916" s="60" t="s">
        <v>3</v>
      </c>
      <c r="E916" s="60" t="s">
        <v>4</v>
      </c>
      <c r="F916" s="60" t="s">
        <v>5</v>
      </c>
      <c r="G916" s="60" t="s">
        <v>6</v>
      </c>
      <c r="H916" s="60" t="s">
        <v>7</v>
      </c>
      <c r="I916" s="60" t="s">
        <v>8</v>
      </c>
      <c r="J916" s="60" t="s">
        <v>9</v>
      </c>
      <c r="K916" s="60" t="s">
        <v>10</v>
      </c>
      <c r="L916" s="61" t="s">
        <v>11</v>
      </c>
      <c r="M916" s="61" t="s">
        <v>12</v>
      </c>
    </row>
    <row r="917" customHeight="1" spans="1:13">
      <c r="A917" s="62"/>
      <c r="B917" s="63">
        <f ca="1">INDIRECT("'按班级打印'!G"&amp;ROUNDDOWN((ROW()-1)/5,0)+2)</f>
        <v>5</v>
      </c>
      <c r="C917" s="63" t="str">
        <f ca="1">INDIRECT("'按班级打印'!A"&amp;ROUNDDOWN((ROW()-1)/5,0)+2)</f>
        <v>宋秋萍</v>
      </c>
      <c r="D917" s="63">
        <f ca="1">INDIRECT("'按班级打印'!M"&amp;ROUNDDOWN((ROW()-1)/5,0)+2)</f>
        <v>109.5</v>
      </c>
      <c r="E917" s="63">
        <f ca="1">INDIRECT("'按班级打印'!o"&amp;ROUNDDOWN((ROW()-1)/5,0)+2)</f>
        <v>79</v>
      </c>
      <c r="F917" s="63">
        <f ca="1">INDIRECT("'按班级打印'!q"&amp;ROUNDDOWN((ROW()-1)/5,0)+2)</f>
        <v>106.5</v>
      </c>
      <c r="G917" s="63">
        <f ca="1">IF(INDIRECT("'按班级打印'!s"&amp;ROUNDDOWN((ROW()-1)/5,0)+2)&gt;0,INDIRECT("'按班级打印'!s"&amp;ROUNDDOWN((ROW()-1)/5,0)+2),"")</f>
        <v>60</v>
      </c>
      <c r="H917" s="63">
        <f ca="1">IF(INDIRECT("'按班级打印'!w"&amp;ROUNDDOWN((ROW()-1)/5,0)+2)&gt;0,INDIRECT("'按班级打印'!w"&amp;ROUNDDOWN((ROW()-1)/5,0)+2),"")</f>
        <v>60</v>
      </c>
      <c r="I917" s="63">
        <f ca="1">IF(INDIRECT("'按班级打印'!z"&amp;ROUNDDOWN((ROW()-1)/5,0)+2)&gt;0,INDIRECT("'按班级打印'!z"&amp;ROUNDDOWN((ROW()-1)/5,0)+2),"")</f>
        <v>92</v>
      </c>
      <c r="J917" s="63" t="str">
        <f ca="1">IF(INDIRECT("'按班级打印'!ac"&amp;ROUNDDOWN((ROW()-1)/5,0)+2)&gt;0,INDIRECT("'按班级打印'!ac"&amp;ROUNDDOWN((ROW()-1)/5,0)+2),"")</f>
        <v/>
      </c>
      <c r="K917" s="63" t="str">
        <f ca="1">IF(INDIRECT("'按班级打印'!u"&amp;ROUNDDOWN((ROW()-1)/5,0)+2)&gt;0,INDIRECT("'按班级打印'!u"&amp;ROUNDDOWN((ROW()-1)/5,0)+2),"")</f>
        <v/>
      </c>
      <c r="L917" s="63" t="str">
        <f ca="1">IF(INDIRECT("'按班级打印'!af"&amp;ROUNDDOWN((ROW()-1)/5,0)+2)&gt;0,INDIRECT("'按班级打印'!af"&amp;ROUNDDOWN((ROW()-1)/5,0)+2),"")</f>
        <v/>
      </c>
      <c r="M917" s="63">
        <f ca="1">INDIRECT("'按班级打印'!H"&amp;ROUNDDOWN((ROW()-1)/5,0)+2)</f>
        <v>507</v>
      </c>
    </row>
    <row r="918" customHeight="1" spans="1:13">
      <c r="A918" s="64"/>
      <c r="B918" s="64"/>
      <c r="C918" s="63" t="s">
        <v>13</v>
      </c>
      <c r="D918" s="63">
        <f ca="1">INDIRECT("'按班级打印'!M"&amp;ROUNDDOWN((ROW()-1)/5,0)+2)</f>
        <v>109.5</v>
      </c>
      <c r="E918" s="63">
        <f ca="1">INDIRECT("'按班级打印'!o"&amp;ROUNDDOWN((ROW()-1)/5,0)+2)</f>
        <v>79</v>
      </c>
      <c r="F918" s="63">
        <f ca="1">INDIRECT("'按班级打印'!q"&amp;ROUNDDOWN((ROW()-1)/5,0)+2)</f>
        <v>106.5</v>
      </c>
      <c r="G918" s="63">
        <f ca="1">IF(INDIRECT("'按班级打印'!s"&amp;ROUNDDOWN((ROW()-1)/5,0)+2)&gt;0,INDIRECT("'按班级打印'!s"&amp;ROUNDDOWN((ROW()-1)/5,0)+2),"")</f>
        <v>60</v>
      </c>
      <c r="H918" s="63">
        <f ca="1">IF(INDIRECT("'按班级打印'!x"&amp;ROUNDDOWN((ROW()-1)/5,0)+2)&gt;0,INDIRECT("'按班级打印'!x"&amp;ROUNDDOWN((ROW()-1)/5,0)+2),"")</f>
        <v>83</v>
      </c>
      <c r="I918" s="63">
        <f ca="1">IF(INDIRECT("'按班级打印'!aa"&amp;ROUNDDOWN((ROW()-1)/5,0)+2)&gt;0,INDIRECT("'按班级打印'!aa"&amp;ROUNDDOWN((ROW()-1)/5,0)+2),"")</f>
        <v>97</v>
      </c>
      <c r="J918" s="63" t="str">
        <f ca="1">IF(INDIRECT("'按班级打印'!ad"&amp;ROUNDDOWN((ROW()-1)/5,0)+2)&gt;0,INDIRECT("'按班级打印'!ad"&amp;ROUNDDOWN((ROW()-1)/5,0)+2),"")</f>
        <v/>
      </c>
      <c r="K918" s="63" t="str">
        <f ca="1">IF(INDIRECT("'按班级打印'!u"&amp;ROUNDDOWN((ROW()-1)/5,0)+2)&gt;0,INDIRECT("'按班级打印'!u"&amp;ROUNDDOWN((ROW()-1)/5,0)+2),"")</f>
        <v/>
      </c>
      <c r="L918" s="63" t="str">
        <f ca="1">IF(INDIRECT("'按班级打印'!ag"&amp;ROUNDDOWN((ROW()-1)/5,0)+2)&gt;0,INDIRECT("'按班级打印'!ag"&amp;ROUNDDOWN((ROW()-1)/5,0)+2),"")</f>
        <v/>
      </c>
      <c r="M918" s="63">
        <f ca="1">INDIRECT("'按班级打印'!I"&amp;ROUNDDOWN((ROW()-1)/5,0)+2)</f>
        <v>535</v>
      </c>
    </row>
    <row r="919" customHeight="1" spans="1:13">
      <c r="A919" s="63" t="str">
        <f ca="1">INDIRECT("'按班级打印'!E"&amp;ROUNDDOWN((ROW()-1)/5,0)+2)</f>
        <v>物理类</v>
      </c>
      <c r="B919" s="14"/>
      <c r="C919" s="63" t="s">
        <v>14</v>
      </c>
      <c r="D919" s="65">
        <f>'质量分析(总分) '!$D$55</f>
        <v>105.000612745098</v>
      </c>
      <c r="E919" s="65">
        <f>'质量分析(总分) '!$D$82</f>
        <v>91.5242034313726</v>
      </c>
      <c r="F919" s="65">
        <f>'质量分析(总分) '!$D$109</f>
        <v>108.863970588235</v>
      </c>
      <c r="G919" s="65">
        <f ca="1">IF(_xlfn.NUMBERVALUE(G917)&gt;0,'质量分析(总分) '!$D$133,"")</f>
        <v>62.6521428571429</v>
      </c>
      <c r="H919" s="65">
        <f ca="1">IF(_xlfn.NUMBERVALUE(H917)&gt;0,'质量分析(总分) '!$D$157,"")</f>
        <v>81.8686131386861</v>
      </c>
      <c r="I919" s="65">
        <f ca="1">IF(_xlfn.NUMBERVALUE(I917)&gt;0,'质量分析(总分) '!$D$180,"")</f>
        <v>83.3676470588235</v>
      </c>
      <c r="J919" s="65" t="str">
        <f ca="1">IF(_xlfn.NUMBERVALUE(J917)&gt;0,'质量分析(总分) '!$D$208,"")</f>
        <v/>
      </c>
      <c r="K919" s="65" t="str">
        <f ca="1">IF(_xlfn.NUMBERVALUE(K917)&gt;0,'质量分析(总分) '!$D$194,"")</f>
        <v/>
      </c>
      <c r="L919" s="65" t="str">
        <f ca="1">IF(_xlfn.NUMBERVALUE(L917)&gt;0,'质量分析(总分) '!$D$222,"")</f>
        <v/>
      </c>
      <c r="M919" s="65">
        <f ca="1">IF(_xlfn.NUMBERVALUE(G917)&gt;0,'质量分析(总分) '!$D$23,'质量分析(总分) '!$D$28)</f>
        <v>535.869285714286</v>
      </c>
    </row>
    <row r="921" customHeight="1" spans="1:13">
      <c r="A921" s="58" t="s">
        <v>15</v>
      </c>
      <c r="B921" s="59" t="s">
        <v>1</v>
      </c>
      <c r="C921" s="59" t="s">
        <v>2</v>
      </c>
      <c r="D921" s="60" t="s">
        <v>3</v>
      </c>
      <c r="E921" s="60" t="s">
        <v>4</v>
      </c>
      <c r="F921" s="60" t="s">
        <v>5</v>
      </c>
      <c r="G921" s="60" t="s">
        <v>6</v>
      </c>
      <c r="H921" s="60" t="s">
        <v>7</v>
      </c>
      <c r="I921" s="60" t="s">
        <v>8</v>
      </c>
      <c r="J921" s="60" t="s">
        <v>9</v>
      </c>
      <c r="K921" s="60" t="s">
        <v>10</v>
      </c>
      <c r="L921" s="61" t="s">
        <v>11</v>
      </c>
      <c r="M921" s="61" t="s">
        <v>12</v>
      </c>
    </row>
    <row r="922" customHeight="1" spans="1:13">
      <c r="A922" s="62"/>
      <c r="B922" s="63">
        <f ca="1">INDIRECT("'按班级打印'!G"&amp;ROUNDDOWN((ROW()-1)/5,0)+2)</f>
        <v>5</v>
      </c>
      <c r="C922" s="63" t="str">
        <f ca="1">INDIRECT("'按班级打印'!A"&amp;ROUNDDOWN((ROW()-1)/5,0)+2)</f>
        <v>吴忆枫</v>
      </c>
      <c r="D922" s="63">
        <f ca="1">INDIRECT("'按班级打印'!M"&amp;ROUNDDOWN((ROW()-1)/5,0)+2)</f>
        <v>107</v>
      </c>
      <c r="E922" s="63">
        <f ca="1">INDIRECT("'按班级打印'!o"&amp;ROUNDDOWN((ROW()-1)/5,0)+2)</f>
        <v>100.5</v>
      </c>
      <c r="F922" s="63">
        <f ca="1">INDIRECT("'按班级打印'!q"&amp;ROUNDDOWN((ROW()-1)/5,0)+2)</f>
        <v>118</v>
      </c>
      <c r="G922" s="63">
        <f ca="1">IF(INDIRECT("'按班级打印'!s"&amp;ROUNDDOWN((ROW()-1)/5,0)+2)&gt;0,INDIRECT("'按班级打印'!s"&amp;ROUNDDOWN((ROW()-1)/5,0)+2),"")</f>
        <v>48.5</v>
      </c>
      <c r="H922" s="63">
        <f ca="1">IF(INDIRECT("'按班级打印'!w"&amp;ROUNDDOWN((ROW()-1)/5,0)+2)&gt;0,INDIRECT("'按班级打印'!w"&amp;ROUNDDOWN((ROW()-1)/5,0)+2),"")</f>
        <v>70</v>
      </c>
      <c r="I922" s="63">
        <f ca="1">IF(INDIRECT("'按班级打印'!z"&amp;ROUNDDOWN((ROW()-1)/5,0)+2)&gt;0,INDIRECT("'按班级打印'!z"&amp;ROUNDDOWN((ROW()-1)/5,0)+2),"")</f>
        <v>80</v>
      </c>
      <c r="J922" s="63" t="str">
        <f ca="1">IF(INDIRECT("'按班级打印'!ac"&amp;ROUNDDOWN((ROW()-1)/5,0)+2)&gt;0,INDIRECT("'按班级打印'!ac"&amp;ROUNDDOWN((ROW()-1)/5,0)+2),"")</f>
        <v/>
      </c>
      <c r="K922" s="63" t="str">
        <f ca="1">IF(INDIRECT("'按班级打印'!u"&amp;ROUNDDOWN((ROW()-1)/5,0)+2)&gt;0,INDIRECT("'按班级打印'!u"&amp;ROUNDDOWN((ROW()-1)/5,0)+2),"")</f>
        <v/>
      </c>
      <c r="L922" s="63" t="str">
        <f ca="1">IF(INDIRECT("'按班级打印'!af"&amp;ROUNDDOWN((ROW()-1)/5,0)+2)&gt;0,INDIRECT("'按班级打印'!af"&amp;ROUNDDOWN((ROW()-1)/5,0)+2),"")</f>
        <v/>
      </c>
      <c r="M922" s="63">
        <f ca="1">INDIRECT("'按班级打印'!H"&amp;ROUNDDOWN((ROW()-1)/5,0)+2)</f>
        <v>524</v>
      </c>
    </row>
    <row r="923" customHeight="1" spans="1:13">
      <c r="A923" s="64"/>
      <c r="B923" s="64"/>
      <c r="C923" s="63" t="s">
        <v>13</v>
      </c>
      <c r="D923" s="63">
        <f ca="1">INDIRECT("'按班级打印'!M"&amp;ROUNDDOWN((ROW()-1)/5,0)+2)</f>
        <v>107</v>
      </c>
      <c r="E923" s="63">
        <f ca="1">INDIRECT("'按班级打印'!o"&amp;ROUNDDOWN((ROW()-1)/5,0)+2)</f>
        <v>100.5</v>
      </c>
      <c r="F923" s="63">
        <f ca="1">INDIRECT("'按班级打印'!q"&amp;ROUNDDOWN((ROW()-1)/5,0)+2)</f>
        <v>118</v>
      </c>
      <c r="G923" s="63">
        <f ca="1">IF(INDIRECT("'按班级打印'!s"&amp;ROUNDDOWN((ROW()-1)/5,0)+2)&gt;0,INDIRECT("'按班级打印'!s"&amp;ROUNDDOWN((ROW()-1)/5,0)+2),"")</f>
        <v>48.5</v>
      </c>
      <c r="H923" s="63">
        <f ca="1">IF(INDIRECT("'按班级打印'!x"&amp;ROUNDDOWN((ROW()-1)/5,0)+2)&gt;0,INDIRECT("'按班级打印'!x"&amp;ROUNDDOWN((ROW()-1)/5,0)+2),"")</f>
        <v>89</v>
      </c>
      <c r="I923" s="63">
        <f ca="1">IF(INDIRECT("'按班级打印'!aa"&amp;ROUNDDOWN((ROW()-1)/5,0)+2)&gt;0,INDIRECT("'按班级打印'!aa"&amp;ROUNDDOWN((ROW()-1)/5,0)+2),"")</f>
        <v>88</v>
      </c>
      <c r="J923" s="63" t="str">
        <f ca="1">IF(INDIRECT("'按班级打印'!ad"&amp;ROUNDDOWN((ROW()-1)/5,0)+2)&gt;0,INDIRECT("'按班级打印'!ad"&amp;ROUNDDOWN((ROW()-1)/5,0)+2),"")</f>
        <v/>
      </c>
      <c r="K923" s="63" t="str">
        <f ca="1">IF(INDIRECT("'按班级打印'!u"&amp;ROUNDDOWN((ROW()-1)/5,0)+2)&gt;0,INDIRECT("'按班级打印'!u"&amp;ROUNDDOWN((ROW()-1)/5,0)+2),"")</f>
        <v/>
      </c>
      <c r="L923" s="63" t="str">
        <f ca="1">IF(INDIRECT("'按班级打印'!ag"&amp;ROUNDDOWN((ROW()-1)/5,0)+2)&gt;0,INDIRECT("'按班级打印'!ag"&amp;ROUNDDOWN((ROW()-1)/5,0)+2),"")</f>
        <v/>
      </c>
      <c r="M923" s="63">
        <f ca="1">INDIRECT("'按班级打印'!I"&amp;ROUNDDOWN((ROW()-1)/5,0)+2)</f>
        <v>551</v>
      </c>
    </row>
    <row r="924" customHeight="1" spans="1:13">
      <c r="A924" s="63" t="str">
        <f ca="1">INDIRECT("'按班级打印'!E"&amp;ROUNDDOWN((ROW()-1)/5,0)+2)</f>
        <v>物理类</v>
      </c>
      <c r="B924" s="14"/>
      <c r="C924" s="63" t="s">
        <v>14</v>
      </c>
      <c r="D924" s="65">
        <f>'质量分析(总分) '!$D$55</f>
        <v>105.000612745098</v>
      </c>
      <c r="E924" s="65">
        <f>'质量分析(总分) '!$D$82</f>
        <v>91.5242034313726</v>
      </c>
      <c r="F924" s="65">
        <f>'质量分析(总分) '!$D$109</f>
        <v>108.863970588235</v>
      </c>
      <c r="G924" s="65">
        <f ca="1">IF(_xlfn.NUMBERVALUE(G922)&gt;0,'质量分析(总分) '!$D$133,"")</f>
        <v>62.6521428571429</v>
      </c>
      <c r="H924" s="65">
        <f ca="1">IF(_xlfn.NUMBERVALUE(H922)&gt;0,'质量分析(总分) '!$D$157,"")</f>
        <v>81.8686131386861</v>
      </c>
      <c r="I924" s="65">
        <f ca="1">IF(_xlfn.NUMBERVALUE(I922)&gt;0,'质量分析(总分) '!$D$180,"")</f>
        <v>83.3676470588235</v>
      </c>
      <c r="J924" s="65" t="str">
        <f ca="1">IF(_xlfn.NUMBERVALUE(J922)&gt;0,'质量分析(总分) '!$D$208,"")</f>
        <v/>
      </c>
      <c r="K924" s="65" t="str">
        <f ca="1">IF(_xlfn.NUMBERVALUE(K922)&gt;0,'质量分析(总分) '!$D$194,"")</f>
        <v/>
      </c>
      <c r="L924" s="65" t="str">
        <f ca="1">IF(_xlfn.NUMBERVALUE(L922)&gt;0,'质量分析(总分) '!$D$222,"")</f>
        <v/>
      </c>
      <c r="M924" s="65">
        <f ca="1">IF(_xlfn.NUMBERVALUE(G922)&gt;0,'质量分析(总分) '!$D$23,'质量分析(总分) '!$D$28)</f>
        <v>535.869285714286</v>
      </c>
    </row>
    <row r="926" customHeight="1" spans="1:13">
      <c r="A926" s="58" t="s">
        <v>15</v>
      </c>
      <c r="B926" s="59" t="s">
        <v>1</v>
      </c>
      <c r="C926" s="59" t="s">
        <v>2</v>
      </c>
      <c r="D926" s="60" t="s">
        <v>3</v>
      </c>
      <c r="E926" s="60" t="s">
        <v>4</v>
      </c>
      <c r="F926" s="60" t="s">
        <v>5</v>
      </c>
      <c r="G926" s="60" t="s">
        <v>6</v>
      </c>
      <c r="H926" s="60" t="s">
        <v>7</v>
      </c>
      <c r="I926" s="60" t="s">
        <v>8</v>
      </c>
      <c r="J926" s="60" t="s">
        <v>9</v>
      </c>
      <c r="K926" s="60" t="s">
        <v>10</v>
      </c>
      <c r="L926" s="61" t="s">
        <v>11</v>
      </c>
      <c r="M926" s="61" t="s">
        <v>12</v>
      </c>
    </row>
    <row r="927" customHeight="1" spans="1:13">
      <c r="A927" s="62"/>
      <c r="B927" s="63">
        <f ca="1">INDIRECT("'按班级打印'!G"&amp;ROUNDDOWN((ROW()-1)/5,0)+2)</f>
        <v>5</v>
      </c>
      <c r="C927" s="63" t="str">
        <f ca="1">INDIRECT("'按班级打印'!A"&amp;ROUNDDOWN((ROW()-1)/5,0)+2)</f>
        <v>刘量秋</v>
      </c>
      <c r="D927" s="63">
        <f ca="1">INDIRECT("'按班级打印'!M"&amp;ROUNDDOWN((ROW()-1)/5,0)+2)</f>
        <v>0</v>
      </c>
      <c r="E927" s="63">
        <f ca="1">INDIRECT("'按班级打印'!o"&amp;ROUNDDOWN((ROW()-1)/5,0)+2)</f>
        <v>0</v>
      </c>
      <c r="F927" s="63">
        <f ca="1">INDIRECT("'按班级打印'!q"&amp;ROUNDDOWN((ROW()-1)/5,0)+2)</f>
        <v>0</v>
      </c>
      <c r="G927" s="63" t="str">
        <f ca="1">IF(INDIRECT("'按班级打印'!s"&amp;ROUNDDOWN((ROW()-1)/5,0)+2)&gt;0,INDIRECT("'按班级打印'!s"&amp;ROUNDDOWN((ROW()-1)/5,0)+2),"")</f>
        <v/>
      </c>
      <c r="H927" s="63" t="str">
        <f ca="1">IF(INDIRECT("'按班级打印'!w"&amp;ROUNDDOWN((ROW()-1)/5,0)+2)&gt;0,INDIRECT("'按班级打印'!w"&amp;ROUNDDOWN((ROW()-1)/5,0)+2),"")</f>
        <v/>
      </c>
      <c r="I927" s="63" t="str">
        <f ca="1">IF(INDIRECT("'按班级打印'!z"&amp;ROUNDDOWN((ROW()-1)/5,0)+2)&gt;0,INDIRECT("'按班级打印'!z"&amp;ROUNDDOWN((ROW()-1)/5,0)+2),"")</f>
        <v/>
      </c>
      <c r="J927" s="63" t="str">
        <f ca="1">IF(INDIRECT("'按班级打印'!ac"&amp;ROUNDDOWN((ROW()-1)/5,0)+2)&gt;0,INDIRECT("'按班级打印'!ac"&amp;ROUNDDOWN((ROW()-1)/5,0)+2),"")</f>
        <v/>
      </c>
      <c r="K927" s="63" t="str">
        <f ca="1">IF(INDIRECT("'按班级打印'!u"&amp;ROUNDDOWN((ROW()-1)/5,0)+2)&gt;0,INDIRECT("'按班级打印'!u"&amp;ROUNDDOWN((ROW()-1)/5,0)+2),"")</f>
        <v/>
      </c>
      <c r="L927" s="63" t="str">
        <f ca="1">IF(INDIRECT("'按班级打印'!af"&amp;ROUNDDOWN((ROW()-1)/5,0)+2)&gt;0,INDIRECT("'按班级打印'!af"&amp;ROUNDDOWN((ROW()-1)/5,0)+2),"")</f>
        <v/>
      </c>
      <c r="M927" s="63">
        <f ca="1">INDIRECT("'按班级打印'!H"&amp;ROUNDDOWN((ROW()-1)/5,0)+2)</f>
        <v>0</v>
      </c>
    </row>
    <row r="928" customHeight="1" spans="1:13">
      <c r="A928" s="64"/>
      <c r="B928" s="64"/>
      <c r="C928" s="63" t="s">
        <v>13</v>
      </c>
      <c r="D928" s="63">
        <f ca="1">INDIRECT("'按班级打印'!M"&amp;ROUNDDOWN((ROW()-1)/5,0)+2)</f>
        <v>0</v>
      </c>
      <c r="E928" s="63">
        <f ca="1">INDIRECT("'按班级打印'!o"&amp;ROUNDDOWN((ROW()-1)/5,0)+2)</f>
        <v>0</v>
      </c>
      <c r="F928" s="63">
        <f ca="1">INDIRECT("'按班级打印'!q"&amp;ROUNDDOWN((ROW()-1)/5,0)+2)</f>
        <v>0</v>
      </c>
      <c r="G928" s="63" t="str">
        <f ca="1">IF(INDIRECT("'按班级打印'!s"&amp;ROUNDDOWN((ROW()-1)/5,0)+2)&gt;0,INDIRECT("'按班级打印'!s"&amp;ROUNDDOWN((ROW()-1)/5,0)+2),"")</f>
        <v/>
      </c>
      <c r="H928" s="63" t="str">
        <f ca="1">IF(INDIRECT("'按班级打印'!x"&amp;ROUNDDOWN((ROW()-1)/5,0)+2)&gt;0,INDIRECT("'按班级打印'!x"&amp;ROUNDDOWN((ROW()-1)/5,0)+2),"")</f>
        <v/>
      </c>
      <c r="I928" s="63" t="str">
        <f ca="1">IF(INDIRECT("'按班级打印'!aa"&amp;ROUNDDOWN((ROW()-1)/5,0)+2)&gt;0,INDIRECT("'按班级打印'!aa"&amp;ROUNDDOWN((ROW()-1)/5,0)+2),"")</f>
        <v/>
      </c>
      <c r="J928" s="63" t="str">
        <f ca="1">IF(INDIRECT("'按班级打印'!ad"&amp;ROUNDDOWN((ROW()-1)/5,0)+2)&gt;0,INDIRECT("'按班级打印'!ad"&amp;ROUNDDOWN((ROW()-1)/5,0)+2),"")</f>
        <v/>
      </c>
      <c r="K928" s="63" t="str">
        <f ca="1">IF(INDIRECT("'按班级打印'!u"&amp;ROUNDDOWN((ROW()-1)/5,0)+2)&gt;0,INDIRECT("'按班级打印'!u"&amp;ROUNDDOWN((ROW()-1)/5,0)+2),"")</f>
        <v/>
      </c>
      <c r="L928" s="63" t="str">
        <f ca="1">IF(INDIRECT("'按班级打印'!ag"&amp;ROUNDDOWN((ROW()-1)/5,0)+2)&gt;0,INDIRECT("'按班级打印'!ag"&amp;ROUNDDOWN((ROW()-1)/5,0)+2),"")</f>
        <v/>
      </c>
      <c r="M928" s="63">
        <f ca="1">INDIRECT("'按班级打印'!I"&amp;ROUNDDOWN((ROW()-1)/5,0)+2)</f>
        <v>0</v>
      </c>
    </row>
    <row r="929" customHeight="1" spans="1:13">
      <c r="A929" s="63" t="str">
        <f ca="1">INDIRECT("'按班级打印'!E"&amp;ROUNDDOWN((ROW()-1)/5,0)+2)</f>
        <v>物理类</v>
      </c>
      <c r="B929" s="14"/>
      <c r="C929" s="63" t="s">
        <v>14</v>
      </c>
      <c r="D929" s="65">
        <f>'质量分析(总分) '!$D$55</f>
        <v>105.000612745098</v>
      </c>
      <c r="E929" s="65">
        <f>'质量分析(总分) '!$D$82</f>
        <v>91.5242034313726</v>
      </c>
      <c r="F929" s="65">
        <f>'质量分析(总分) '!$D$109</f>
        <v>108.863970588235</v>
      </c>
      <c r="G929" s="65" t="str">
        <f ca="1">IF(_xlfn.NUMBERVALUE(G927)&gt;0,'质量分析(总分) '!$D$133,"")</f>
        <v/>
      </c>
      <c r="H929" s="65" t="str">
        <f ca="1">IF(_xlfn.NUMBERVALUE(H927)&gt;0,'质量分析(总分) '!$D$157,"")</f>
        <v/>
      </c>
      <c r="I929" s="65" t="str">
        <f ca="1">IF(_xlfn.NUMBERVALUE(I927)&gt;0,'质量分析(总分) '!$D$180,"")</f>
        <v/>
      </c>
      <c r="J929" s="65" t="str">
        <f ca="1">IF(_xlfn.NUMBERVALUE(J927)&gt;0,'质量分析(总分) '!$D$208,"")</f>
        <v/>
      </c>
      <c r="K929" s="65" t="str">
        <f ca="1">IF(_xlfn.NUMBERVALUE(K927)&gt;0,'质量分析(总分) '!$D$194,"")</f>
        <v/>
      </c>
      <c r="L929" s="65" t="str">
        <f ca="1">IF(_xlfn.NUMBERVALUE(L927)&gt;0,'质量分析(总分) '!$D$222,"")</f>
        <v/>
      </c>
      <c r="M929" s="65">
        <f ca="1">IF(_xlfn.NUMBERVALUE(G927)&gt;0,'质量分析(总分) '!$D$23,'质量分析(总分) '!$D$28)</f>
        <v>513.153017241379</v>
      </c>
    </row>
    <row r="931" customHeight="1" spans="1:13">
      <c r="A931" s="58" t="s">
        <v>15</v>
      </c>
      <c r="B931" s="59" t="s">
        <v>1</v>
      </c>
      <c r="C931" s="59" t="s">
        <v>2</v>
      </c>
      <c r="D931" s="60" t="s">
        <v>3</v>
      </c>
      <c r="E931" s="60" t="s">
        <v>4</v>
      </c>
      <c r="F931" s="60" t="s">
        <v>5</v>
      </c>
      <c r="G931" s="60" t="s">
        <v>6</v>
      </c>
      <c r="H931" s="60" t="s">
        <v>7</v>
      </c>
      <c r="I931" s="60" t="s">
        <v>8</v>
      </c>
      <c r="J931" s="60" t="s">
        <v>9</v>
      </c>
      <c r="K931" s="60" t="s">
        <v>10</v>
      </c>
      <c r="L931" s="61" t="s">
        <v>11</v>
      </c>
      <c r="M931" s="61" t="s">
        <v>12</v>
      </c>
    </row>
    <row r="932" customHeight="1" spans="1:13">
      <c r="A932" s="62"/>
      <c r="B932" s="63">
        <f ca="1">INDIRECT("'按班级打印'!G"&amp;ROUNDDOWN((ROW()-1)/5,0)+2)</f>
        <v>5</v>
      </c>
      <c r="C932" s="63" t="str">
        <f ca="1">INDIRECT("'按班级打印'!A"&amp;ROUNDDOWN((ROW()-1)/5,0)+2)</f>
        <v>林夏瑶</v>
      </c>
      <c r="D932" s="63">
        <f ca="1">INDIRECT("'按班级打印'!M"&amp;ROUNDDOWN((ROW()-1)/5,0)+2)</f>
        <v>106.5</v>
      </c>
      <c r="E932" s="63">
        <f ca="1">INDIRECT("'按班级打印'!o"&amp;ROUNDDOWN((ROW()-1)/5,0)+2)</f>
        <v>62</v>
      </c>
      <c r="F932" s="63">
        <f ca="1">INDIRECT("'按班级打印'!q"&amp;ROUNDDOWN((ROW()-1)/5,0)+2)</f>
        <v>122</v>
      </c>
      <c r="G932" s="63">
        <f ca="1">IF(INDIRECT("'按班级打印'!s"&amp;ROUNDDOWN((ROW()-1)/5,0)+2)&gt;0,INDIRECT("'按班级打印'!s"&amp;ROUNDDOWN((ROW()-1)/5,0)+2),"")</f>
        <v>44.5</v>
      </c>
      <c r="H932" s="63">
        <f ca="1">IF(INDIRECT("'按班级打印'!w"&amp;ROUNDDOWN((ROW()-1)/5,0)+2)&gt;0,INDIRECT("'按班级打印'!w"&amp;ROUNDDOWN((ROW()-1)/5,0)+2),"")</f>
        <v>50</v>
      </c>
      <c r="I932" s="63">
        <f ca="1">IF(INDIRECT("'按班级打印'!z"&amp;ROUNDDOWN((ROW()-1)/5,0)+2)&gt;0,INDIRECT("'按班级打印'!z"&amp;ROUNDDOWN((ROW()-1)/5,0)+2),"")</f>
        <v>73.5</v>
      </c>
      <c r="J932" s="63" t="str">
        <f ca="1">IF(INDIRECT("'按班级打印'!ac"&amp;ROUNDDOWN((ROW()-1)/5,0)+2)&gt;0,INDIRECT("'按班级打印'!ac"&amp;ROUNDDOWN((ROW()-1)/5,0)+2),"")</f>
        <v/>
      </c>
      <c r="K932" s="63" t="str">
        <f ca="1">IF(INDIRECT("'按班级打印'!u"&amp;ROUNDDOWN((ROW()-1)/5,0)+2)&gt;0,INDIRECT("'按班级打印'!u"&amp;ROUNDDOWN((ROW()-1)/5,0)+2),"")</f>
        <v/>
      </c>
      <c r="L932" s="63" t="str">
        <f ca="1">IF(INDIRECT("'按班级打印'!af"&amp;ROUNDDOWN((ROW()-1)/5,0)+2)&gt;0,INDIRECT("'按班级打印'!af"&amp;ROUNDDOWN((ROW()-1)/5,0)+2),"")</f>
        <v/>
      </c>
      <c r="M932" s="63">
        <f ca="1">INDIRECT("'按班级打印'!H"&amp;ROUNDDOWN((ROW()-1)/5,0)+2)</f>
        <v>458.5</v>
      </c>
    </row>
    <row r="933" customHeight="1" spans="1:13">
      <c r="A933" s="64"/>
      <c r="B933" s="64"/>
      <c r="C933" s="63" t="s">
        <v>13</v>
      </c>
      <c r="D933" s="63">
        <f ca="1">INDIRECT("'按班级打印'!M"&amp;ROUNDDOWN((ROW()-1)/5,0)+2)</f>
        <v>106.5</v>
      </c>
      <c r="E933" s="63">
        <f ca="1">INDIRECT("'按班级打印'!o"&amp;ROUNDDOWN((ROW()-1)/5,0)+2)</f>
        <v>62</v>
      </c>
      <c r="F933" s="63">
        <f ca="1">INDIRECT("'按班级打印'!q"&amp;ROUNDDOWN((ROW()-1)/5,0)+2)</f>
        <v>122</v>
      </c>
      <c r="G933" s="63">
        <f ca="1">IF(INDIRECT("'按班级打印'!s"&amp;ROUNDDOWN((ROW()-1)/5,0)+2)&gt;0,INDIRECT("'按班级打印'!s"&amp;ROUNDDOWN((ROW()-1)/5,0)+2),"")</f>
        <v>44.5</v>
      </c>
      <c r="H933" s="63">
        <f ca="1">IF(INDIRECT("'按班级打印'!x"&amp;ROUNDDOWN((ROW()-1)/5,0)+2)&gt;0,INDIRECT("'按班级打印'!x"&amp;ROUNDDOWN((ROW()-1)/5,0)+2),"")</f>
        <v>76</v>
      </c>
      <c r="I933" s="63">
        <f ca="1">IF(INDIRECT("'按班级打印'!aa"&amp;ROUNDDOWN((ROW()-1)/5,0)+2)&gt;0,INDIRECT("'按班级打印'!aa"&amp;ROUNDDOWN((ROW()-1)/5,0)+2),"")</f>
        <v>82</v>
      </c>
      <c r="J933" s="63" t="str">
        <f ca="1">IF(INDIRECT("'按班级打印'!ad"&amp;ROUNDDOWN((ROW()-1)/5,0)+2)&gt;0,INDIRECT("'按班级打印'!ad"&amp;ROUNDDOWN((ROW()-1)/5,0)+2),"")</f>
        <v/>
      </c>
      <c r="K933" s="63" t="str">
        <f ca="1">IF(INDIRECT("'按班级打印'!u"&amp;ROUNDDOWN((ROW()-1)/5,0)+2)&gt;0,INDIRECT("'按班级打印'!u"&amp;ROUNDDOWN((ROW()-1)/5,0)+2),"")</f>
        <v/>
      </c>
      <c r="L933" s="63" t="str">
        <f ca="1">IF(INDIRECT("'按班级打印'!ag"&amp;ROUNDDOWN((ROW()-1)/5,0)+2)&gt;0,INDIRECT("'按班级打印'!ag"&amp;ROUNDDOWN((ROW()-1)/5,0)+2),"")</f>
        <v/>
      </c>
      <c r="M933" s="63">
        <f ca="1">INDIRECT("'按班级打印'!I"&amp;ROUNDDOWN((ROW()-1)/5,0)+2)</f>
        <v>493</v>
      </c>
    </row>
    <row r="934" customHeight="1" spans="1:13">
      <c r="A934" s="63" t="str">
        <f ca="1">INDIRECT("'按班级打印'!E"&amp;ROUNDDOWN((ROW()-1)/5,0)+2)</f>
        <v>物理类</v>
      </c>
      <c r="B934" s="14"/>
      <c r="C934" s="63" t="s">
        <v>14</v>
      </c>
      <c r="D934" s="65">
        <f>'质量分析(总分) '!$D$55</f>
        <v>105.000612745098</v>
      </c>
      <c r="E934" s="65">
        <f>'质量分析(总分) '!$D$82</f>
        <v>91.5242034313726</v>
      </c>
      <c r="F934" s="65">
        <f>'质量分析(总分) '!$D$109</f>
        <v>108.863970588235</v>
      </c>
      <c r="G934" s="65">
        <f ca="1">IF(_xlfn.NUMBERVALUE(G932)&gt;0,'质量分析(总分) '!$D$133,"")</f>
        <v>62.6521428571429</v>
      </c>
      <c r="H934" s="65">
        <f ca="1">IF(_xlfn.NUMBERVALUE(H932)&gt;0,'质量分析(总分) '!$D$157,"")</f>
        <v>81.8686131386861</v>
      </c>
      <c r="I934" s="65">
        <f ca="1">IF(_xlfn.NUMBERVALUE(I932)&gt;0,'质量分析(总分) '!$D$180,"")</f>
        <v>83.3676470588235</v>
      </c>
      <c r="J934" s="65" t="str">
        <f ca="1">IF(_xlfn.NUMBERVALUE(J932)&gt;0,'质量分析(总分) '!$D$208,"")</f>
        <v/>
      </c>
      <c r="K934" s="65" t="str">
        <f ca="1">IF(_xlfn.NUMBERVALUE(K932)&gt;0,'质量分析(总分) '!$D$194,"")</f>
        <v/>
      </c>
      <c r="L934" s="65" t="str">
        <f ca="1">IF(_xlfn.NUMBERVALUE(L932)&gt;0,'质量分析(总分) '!$D$222,"")</f>
        <v/>
      </c>
      <c r="M934" s="65">
        <f ca="1">IF(_xlfn.NUMBERVALUE(G932)&gt;0,'质量分析(总分) '!$D$23,'质量分析(总分) '!$D$28)</f>
        <v>535.869285714286</v>
      </c>
    </row>
    <row r="936" customHeight="1" spans="1:13">
      <c r="A936" s="58" t="s">
        <v>15</v>
      </c>
      <c r="B936" s="59" t="s">
        <v>1</v>
      </c>
      <c r="C936" s="59" t="s">
        <v>2</v>
      </c>
      <c r="D936" s="60" t="s">
        <v>3</v>
      </c>
      <c r="E936" s="60" t="s">
        <v>4</v>
      </c>
      <c r="F936" s="60" t="s">
        <v>5</v>
      </c>
      <c r="G936" s="60" t="s">
        <v>6</v>
      </c>
      <c r="H936" s="60" t="s">
        <v>7</v>
      </c>
      <c r="I936" s="60" t="s">
        <v>8</v>
      </c>
      <c r="J936" s="60" t="s">
        <v>9</v>
      </c>
      <c r="K936" s="60" t="s">
        <v>10</v>
      </c>
      <c r="L936" s="61" t="s">
        <v>11</v>
      </c>
      <c r="M936" s="61" t="s">
        <v>12</v>
      </c>
    </row>
    <row r="937" customHeight="1" spans="1:13">
      <c r="A937" s="62"/>
      <c r="B937" s="63">
        <f ca="1">INDIRECT("'按班级打印'!G"&amp;ROUNDDOWN((ROW()-1)/5,0)+2)</f>
        <v>5</v>
      </c>
      <c r="C937" s="63" t="str">
        <f ca="1">INDIRECT("'按班级打印'!A"&amp;ROUNDDOWN((ROW()-1)/5,0)+2)</f>
        <v>缪宏捷</v>
      </c>
      <c r="D937" s="63">
        <f ca="1">INDIRECT("'按班级打印'!M"&amp;ROUNDDOWN((ROW()-1)/5,0)+2)</f>
        <v>96</v>
      </c>
      <c r="E937" s="63">
        <f ca="1">INDIRECT("'按班级打印'!o"&amp;ROUNDDOWN((ROW()-1)/5,0)+2)</f>
        <v>64.5</v>
      </c>
      <c r="F937" s="63">
        <f ca="1">INDIRECT("'按班级打印'!q"&amp;ROUNDDOWN((ROW()-1)/5,0)+2)</f>
        <v>113</v>
      </c>
      <c r="G937" s="63">
        <f ca="1">IF(INDIRECT("'按班级打印'!s"&amp;ROUNDDOWN((ROW()-1)/5,0)+2)&gt;0,INDIRECT("'按班级打印'!s"&amp;ROUNDDOWN((ROW()-1)/5,0)+2),"")</f>
        <v>49</v>
      </c>
      <c r="H937" s="63">
        <f ca="1">IF(INDIRECT("'按班级打印'!w"&amp;ROUNDDOWN((ROW()-1)/5,0)+2)&gt;0,INDIRECT("'按班级打印'!w"&amp;ROUNDDOWN((ROW()-1)/5,0)+2),"")</f>
        <v>61.5</v>
      </c>
      <c r="I937" s="63">
        <f ca="1">IF(INDIRECT("'按班级打印'!z"&amp;ROUNDDOWN((ROW()-1)/5,0)+2)&gt;0,INDIRECT("'按班级打印'!z"&amp;ROUNDDOWN((ROW()-1)/5,0)+2),"")</f>
        <v>63.5</v>
      </c>
      <c r="J937" s="63" t="str">
        <f ca="1">IF(INDIRECT("'按班级打印'!ac"&amp;ROUNDDOWN((ROW()-1)/5,0)+2)&gt;0,INDIRECT("'按班级打印'!ac"&amp;ROUNDDOWN((ROW()-1)/5,0)+2),"")</f>
        <v/>
      </c>
      <c r="K937" s="63" t="str">
        <f ca="1">IF(INDIRECT("'按班级打印'!u"&amp;ROUNDDOWN((ROW()-1)/5,0)+2)&gt;0,INDIRECT("'按班级打印'!u"&amp;ROUNDDOWN((ROW()-1)/5,0)+2),"")</f>
        <v/>
      </c>
      <c r="L937" s="63" t="str">
        <f ca="1">IF(INDIRECT("'按班级打印'!af"&amp;ROUNDDOWN((ROW()-1)/5,0)+2)&gt;0,INDIRECT("'按班级打印'!af"&amp;ROUNDDOWN((ROW()-1)/5,0)+2),"")</f>
        <v/>
      </c>
      <c r="M937" s="63">
        <f ca="1">INDIRECT("'按班级打印'!H"&amp;ROUNDDOWN((ROW()-1)/5,0)+2)</f>
        <v>447.5</v>
      </c>
    </row>
    <row r="938" customHeight="1" spans="1:13">
      <c r="A938" s="64"/>
      <c r="B938" s="64"/>
      <c r="C938" s="63" t="s">
        <v>13</v>
      </c>
      <c r="D938" s="63">
        <f ca="1">INDIRECT("'按班级打印'!M"&amp;ROUNDDOWN((ROW()-1)/5,0)+2)</f>
        <v>96</v>
      </c>
      <c r="E938" s="63">
        <f ca="1">INDIRECT("'按班级打印'!o"&amp;ROUNDDOWN((ROW()-1)/5,0)+2)</f>
        <v>64.5</v>
      </c>
      <c r="F938" s="63">
        <f ca="1">INDIRECT("'按班级打印'!q"&amp;ROUNDDOWN((ROW()-1)/5,0)+2)</f>
        <v>113</v>
      </c>
      <c r="G938" s="63">
        <f ca="1">IF(INDIRECT("'按班级打印'!s"&amp;ROUNDDOWN((ROW()-1)/5,0)+2)&gt;0,INDIRECT("'按班级打印'!s"&amp;ROUNDDOWN((ROW()-1)/5,0)+2),"")</f>
        <v>49</v>
      </c>
      <c r="H938" s="63">
        <f ca="1">IF(INDIRECT("'按班级打印'!x"&amp;ROUNDDOWN((ROW()-1)/5,0)+2)&gt;0,INDIRECT("'按班级打印'!x"&amp;ROUNDDOWN((ROW()-1)/5,0)+2),"")</f>
        <v>85</v>
      </c>
      <c r="I938" s="63">
        <f ca="1">IF(INDIRECT("'按班级打印'!aa"&amp;ROUNDDOWN((ROW()-1)/5,0)+2)&gt;0,INDIRECT("'按班级打印'!aa"&amp;ROUNDDOWN((ROW()-1)/5,0)+2),"")</f>
        <v>73</v>
      </c>
      <c r="J938" s="63" t="str">
        <f ca="1">IF(INDIRECT("'按班级打印'!ad"&amp;ROUNDDOWN((ROW()-1)/5,0)+2)&gt;0,INDIRECT("'按班级打印'!ad"&amp;ROUNDDOWN((ROW()-1)/5,0)+2),"")</f>
        <v/>
      </c>
      <c r="K938" s="63" t="str">
        <f ca="1">IF(INDIRECT("'按班级打印'!u"&amp;ROUNDDOWN((ROW()-1)/5,0)+2)&gt;0,INDIRECT("'按班级打印'!u"&amp;ROUNDDOWN((ROW()-1)/5,0)+2),"")</f>
        <v/>
      </c>
      <c r="L938" s="63" t="str">
        <f ca="1">IF(INDIRECT("'按班级打印'!ag"&amp;ROUNDDOWN((ROW()-1)/5,0)+2)&gt;0,INDIRECT("'按班级打印'!ag"&amp;ROUNDDOWN((ROW()-1)/5,0)+2),"")</f>
        <v/>
      </c>
      <c r="M938" s="63">
        <f ca="1">INDIRECT("'按班级打印'!I"&amp;ROUNDDOWN((ROW()-1)/5,0)+2)</f>
        <v>480.5</v>
      </c>
    </row>
    <row r="939" customHeight="1" spans="1:13">
      <c r="A939" s="63" t="str">
        <f ca="1">INDIRECT("'按班级打印'!E"&amp;ROUNDDOWN((ROW()-1)/5,0)+2)</f>
        <v>物理类</v>
      </c>
      <c r="B939" s="14"/>
      <c r="C939" s="63" t="s">
        <v>14</v>
      </c>
      <c r="D939" s="65">
        <f>'质量分析(总分) '!$D$55</f>
        <v>105.000612745098</v>
      </c>
      <c r="E939" s="65">
        <f>'质量分析(总分) '!$D$82</f>
        <v>91.5242034313726</v>
      </c>
      <c r="F939" s="65">
        <f>'质量分析(总分) '!$D$109</f>
        <v>108.863970588235</v>
      </c>
      <c r="G939" s="65">
        <f ca="1">IF(_xlfn.NUMBERVALUE(G937)&gt;0,'质量分析(总分) '!$D$133,"")</f>
        <v>62.6521428571429</v>
      </c>
      <c r="H939" s="65">
        <f ca="1">IF(_xlfn.NUMBERVALUE(H937)&gt;0,'质量分析(总分) '!$D$157,"")</f>
        <v>81.8686131386861</v>
      </c>
      <c r="I939" s="65">
        <f ca="1">IF(_xlfn.NUMBERVALUE(I937)&gt;0,'质量分析(总分) '!$D$180,"")</f>
        <v>83.3676470588235</v>
      </c>
      <c r="J939" s="65" t="str">
        <f ca="1">IF(_xlfn.NUMBERVALUE(J937)&gt;0,'质量分析(总分) '!$D$208,"")</f>
        <v/>
      </c>
      <c r="K939" s="65" t="str">
        <f ca="1">IF(_xlfn.NUMBERVALUE(K937)&gt;0,'质量分析(总分) '!$D$194,"")</f>
        <v/>
      </c>
      <c r="L939" s="65" t="str">
        <f ca="1">IF(_xlfn.NUMBERVALUE(L937)&gt;0,'质量分析(总分) '!$D$222,"")</f>
        <v/>
      </c>
      <c r="M939" s="65">
        <f ca="1">IF(_xlfn.NUMBERVALUE(G937)&gt;0,'质量分析(总分) '!$D$23,'质量分析(总分) '!$D$28)</f>
        <v>535.869285714286</v>
      </c>
    </row>
    <row r="941" customHeight="1" spans="1:13">
      <c r="A941" s="58" t="s">
        <v>15</v>
      </c>
      <c r="B941" s="59" t="s">
        <v>1</v>
      </c>
      <c r="C941" s="59" t="s">
        <v>2</v>
      </c>
      <c r="D941" s="60" t="s">
        <v>3</v>
      </c>
      <c r="E941" s="60" t="s">
        <v>4</v>
      </c>
      <c r="F941" s="60" t="s">
        <v>5</v>
      </c>
      <c r="G941" s="60" t="s">
        <v>6</v>
      </c>
      <c r="H941" s="60" t="s">
        <v>7</v>
      </c>
      <c r="I941" s="60" t="s">
        <v>8</v>
      </c>
      <c r="J941" s="60" t="s">
        <v>9</v>
      </c>
      <c r="K941" s="60" t="s">
        <v>10</v>
      </c>
      <c r="L941" s="61" t="s">
        <v>11</v>
      </c>
      <c r="M941" s="61" t="s">
        <v>12</v>
      </c>
    </row>
    <row r="942" customHeight="1" spans="1:13">
      <c r="A942" s="62"/>
      <c r="B942" s="63">
        <f ca="1">INDIRECT("'按班级打印'!G"&amp;ROUNDDOWN((ROW()-1)/5,0)+2)</f>
        <v>5</v>
      </c>
      <c r="C942" s="63" t="str">
        <f ca="1">INDIRECT("'按班级打印'!A"&amp;ROUNDDOWN((ROW()-1)/5,0)+2)</f>
        <v>张建琳</v>
      </c>
      <c r="D942" s="63">
        <f ca="1">INDIRECT("'按班级打印'!M"&amp;ROUNDDOWN((ROW()-1)/5,0)+2)</f>
        <v>101.5</v>
      </c>
      <c r="E942" s="63">
        <f ca="1">INDIRECT("'按班级打印'!o"&amp;ROUNDDOWN((ROW()-1)/5,0)+2)</f>
        <v>91</v>
      </c>
      <c r="F942" s="63">
        <f ca="1">INDIRECT("'按班级打印'!q"&amp;ROUNDDOWN((ROW()-1)/5,0)+2)</f>
        <v>107.5</v>
      </c>
      <c r="G942" s="63">
        <f ca="1">IF(INDIRECT("'按班级打印'!s"&amp;ROUNDDOWN((ROW()-1)/5,0)+2)&gt;0,INDIRECT("'按班级打印'!s"&amp;ROUNDDOWN((ROW()-1)/5,0)+2),"")</f>
        <v>70</v>
      </c>
      <c r="H942" s="63">
        <f ca="1">IF(INDIRECT("'按班级打印'!w"&amp;ROUNDDOWN((ROW()-1)/5,0)+2)&gt;0,INDIRECT("'按班级打印'!w"&amp;ROUNDDOWN((ROW()-1)/5,0)+2),"")</f>
        <v>57.5</v>
      </c>
      <c r="I942" s="63">
        <f ca="1">IF(INDIRECT("'按班级打印'!z"&amp;ROUNDDOWN((ROW()-1)/5,0)+2)&gt;0,INDIRECT("'按班级打印'!z"&amp;ROUNDDOWN((ROW()-1)/5,0)+2),"")</f>
        <v>73</v>
      </c>
      <c r="J942" s="63" t="str">
        <f ca="1">IF(INDIRECT("'按班级打印'!ac"&amp;ROUNDDOWN((ROW()-1)/5,0)+2)&gt;0,INDIRECT("'按班级打印'!ac"&amp;ROUNDDOWN((ROW()-1)/5,0)+2),"")</f>
        <v/>
      </c>
      <c r="K942" s="63" t="str">
        <f ca="1">IF(INDIRECT("'按班级打印'!u"&amp;ROUNDDOWN((ROW()-1)/5,0)+2)&gt;0,INDIRECT("'按班级打印'!u"&amp;ROUNDDOWN((ROW()-1)/5,0)+2),"")</f>
        <v/>
      </c>
      <c r="L942" s="63" t="str">
        <f ca="1">IF(INDIRECT("'按班级打印'!af"&amp;ROUNDDOWN((ROW()-1)/5,0)+2)&gt;0,INDIRECT("'按班级打印'!af"&amp;ROUNDDOWN((ROW()-1)/5,0)+2),"")</f>
        <v/>
      </c>
      <c r="M942" s="63">
        <f ca="1">INDIRECT("'按班级打印'!H"&amp;ROUNDDOWN((ROW()-1)/5,0)+2)</f>
        <v>500.5</v>
      </c>
    </row>
    <row r="943" customHeight="1" spans="1:13">
      <c r="A943" s="64"/>
      <c r="B943" s="64"/>
      <c r="C943" s="63" t="s">
        <v>13</v>
      </c>
      <c r="D943" s="63">
        <f ca="1">INDIRECT("'按班级打印'!M"&amp;ROUNDDOWN((ROW()-1)/5,0)+2)</f>
        <v>101.5</v>
      </c>
      <c r="E943" s="63">
        <f ca="1">INDIRECT("'按班级打印'!o"&amp;ROUNDDOWN((ROW()-1)/5,0)+2)</f>
        <v>91</v>
      </c>
      <c r="F943" s="63">
        <f ca="1">INDIRECT("'按班级打印'!q"&amp;ROUNDDOWN((ROW()-1)/5,0)+2)</f>
        <v>107.5</v>
      </c>
      <c r="G943" s="63">
        <f ca="1">IF(INDIRECT("'按班级打印'!s"&amp;ROUNDDOWN((ROW()-1)/5,0)+2)&gt;0,INDIRECT("'按班级打印'!s"&amp;ROUNDDOWN((ROW()-1)/5,0)+2),"")</f>
        <v>70</v>
      </c>
      <c r="H943" s="63">
        <f ca="1">IF(INDIRECT("'按班级打印'!x"&amp;ROUNDDOWN((ROW()-1)/5,0)+2)&gt;0,INDIRECT("'按班级打印'!x"&amp;ROUNDDOWN((ROW()-1)/5,0)+2),"")</f>
        <v>82</v>
      </c>
      <c r="I943" s="63">
        <f ca="1">IF(INDIRECT("'按班级打印'!aa"&amp;ROUNDDOWN((ROW()-1)/5,0)+2)&gt;0,INDIRECT("'按班级打印'!aa"&amp;ROUNDDOWN((ROW()-1)/5,0)+2),"")</f>
        <v>82</v>
      </c>
      <c r="J943" s="63" t="str">
        <f ca="1">IF(INDIRECT("'按班级打印'!ad"&amp;ROUNDDOWN((ROW()-1)/5,0)+2)&gt;0,INDIRECT("'按班级打印'!ad"&amp;ROUNDDOWN((ROW()-1)/5,0)+2),"")</f>
        <v/>
      </c>
      <c r="K943" s="63" t="str">
        <f ca="1">IF(INDIRECT("'按班级打印'!u"&amp;ROUNDDOWN((ROW()-1)/5,0)+2)&gt;0,INDIRECT("'按班级打印'!u"&amp;ROUNDDOWN((ROW()-1)/5,0)+2),"")</f>
        <v/>
      </c>
      <c r="L943" s="63" t="str">
        <f ca="1">IF(INDIRECT("'按班级打印'!ag"&amp;ROUNDDOWN((ROW()-1)/5,0)+2)&gt;0,INDIRECT("'按班级打印'!ag"&amp;ROUNDDOWN((ROW()-1)/5,0)+2),"")</f>
        <v/>
      </c>
      <c r="M943" s="63">
        <f ca="1">INDIRECT("'按班级打印'!I"&amp;ROUNDDOWN((ROW()-1)/5,0)+2)</f>
        <v>534</v>
      </c>
    </row>
    <row r="944" customHeight="1" spans="1:13">
      <c r="A944" s="63" t="str">
        <f ca="1">INDIRECT("'按班级打印'!E"&amp;ROUNDDOWN((ROW()-1)/5,0)+2)</f>
        <v>物理类</v>
      </c>
      <c r="B944" s="14"/>
      <c r="C944" s="63" t="s">
        <v>14</v>
      </c>
      <c r="D944" s="65">
        <f>'质量分析(总分) '!$D$55</f>
        <v>105.000612745098</v>
      </c>
      <c r="E944" s="65">
        <f>'质量分析(总分) '!$D$82</f>
        <v>91.5242034313726</v>
      </c>
      <c r="F944" s="65">
        <f>'质量分析(总分) '!$D$109</f>
        <v>108.863970588235</v>
      </c>
      <c r="G944" s="65">
        <f ca="1">IF(_xlfn.NUMBERVALUE(G942)&gt;0,'质量分析(总分) '!$D$133,"")</f>
        <v>62.6521428571429</v>
      </c>
      <c r="H944" s="65">
        <f ca="1">IF(_xlfn.NUMBERVALUE(H942)&gt;0,'质量分析(总分) '!$D$157,"")</f>
        <v>81.8686131386861</v>
      </c>
      <c r="I944" s="65">
        <f ca="1">IF(_xlfn.NUMBERVALUE(I942)&gt;0,'质量分析(总分) '!$D$180,"")</f>
        <v>83.3676470588235</v>
      </c>
      <c r="J944" s="65" t="str">
        <f ca="1">IF(_xlfn.NUMBERVALUE(J942)&gt;0,'质量分析(总分) '!$D$208,"")</f>
        <v/>
      </c>
      <c r="K944" s="65" t="str">
        <f ca="1">IF(_xlfn.NUMBERVALUE(K942)&gt;0,'质量分析(总分) '!$D$194,"")</f>
        <v/>
      </c>
      <c r="L944" s="65" t="str">
        <f ca="1">IF(_xlfn.NUMBERVALUE(L942)&gt;0,'质量分析(总分) '!$D$222,"")</f>
        <v/>
      </c>
      <c r="M944" s="65">
        <f ca="1">IF(_xlfn.NUMBERVALUE(G942)&gt;0,'质量分析(总分) '!$D$23,'质量分析(总分) '!$D$28)</f>
        <v>535.869285714286</v>
      </c>
    </row>
    <row r="946" customHeight="1" spans="1:13">
      <c r="A946" s="58" t="s">
        <v>15</v>
      </c>
      <c r="B946" s="59" t="s">
        <v>1</v>
      </c>
      <c r="C946" s="59" t="s">
        <v>2</v>
      </c>
      <c r="D946" s="60" t="s">
        <v>3</v>
      </c>
      <c r="E946" s="60" t="s">
        <v>4</v>
      </c>
      <c r="F946" s="60" t="s">
        <v>5</v>
      </c>
      <c r="G946" s="60" t="s">
        <v>6</v>
      </c>
      <c r="H946" s="60" t="s">
        <v>7</v>
      </c>
      <c r="I946" s="60" t="s">
        <v>8</v>
      </c>
      <c r="J946" s="60" t="s">
        <v>9</v>
      </c>
      <c r="K946" s="60" t="s">
        <v>10</v>
      </c>
      <c r="L946" s="61" t="s">
        <v>11</v>
      </c>
      <c r="M946" s="61" t="s">
        <v>12</v>
      </c>
    </row>
    <row r="947" customHeight="1" spans="1:13">
      <c r="A947" s="62"/>
      <c r="B947" s="63">
        <f ca="1">INDIRECT("'按班级打印'!G"&amp;ROUNDDOWN((ROW()-1)/5,0)+2)</f>
        <v>5</v>
      </c>
      <c r="C947" s="63" t="str">
        <f ca="1">INDIRECT("'按班级打印'!A"&amp;ROUNDDOWN((ROW()-1)/5,0)+2)</f>
        <v>雷铭杰</v>
      </c>
      <c r="D947" s="63">
        <f ca="1">INDIRECT("'按班级打印'!M"&amp;ROUNDDOWN((ROW()-1)/5,0)+2)</f>
        <v>107</v>
      </c>
      <c r="E947" s="63">
        <f ca="1">INDIRECT("'按班级打印'!o"&amp;ROUNDDOWN((ROW()-1)/5,0)+2)</f>
        <v>91</v>
      </c>
      <c r="F947" s="63">
        <f ca="1">INDIRECT("'按班级打印'!q"&amp;ROUNDDOWN((ROW()-1)/5,0)+2)</f>
        <v>118</v>
      </c>
      <c r="G947" s="63">
        <f ca="1">IF(INDIRECT("'按班级打印'!s"&amp;ROUNDDOWN((ROW()-1)/5,0)+2)&gt;0,INDIRECT("'按班级打印'!s"&amp;ROUNDDOWN((ROW()-1)/5,0)+2),"")</f>
        <v>69.5</v>
      </c>
      <c r="H947" s="63">
        <f ca="1">IF(INDIRECT("'按班级打印'!w"&amp;ROUNDDOWN((ROW()-1)/5,0)+2)&gt;0,INDIRECT("'按班级打印'!w"&amp;ROUNDDOWN((ROW()-1)/5,0)+2),"")</f>
        <v>75</v>
      </c>
      <c r="I947" s="63">
        <f ca="1">IF(INDIRECT("'按班级打印'!z"&amp;ROUNDDOWN((ROW()-1)/5,0)+2)&gt;0,INDIRECT("'按班级打印'!z"&amp;ROUNDDOWN((ROW()-1)/5,0)+2),"")</f>
        <v>78</v>
      </c>
      <c r="J947" s="63" t="str">
        <f ca="1">IF(INDIRECT("'按班级打印'!ac"&amp;ROUNDDOWN((ROW()-1)/5,0)+2)&gt;0,INDIRECT("'按班级打印'!ac"&amp;ROUNDDOWN((ROW()-1)/5,0)+2),"")</f>
        <v/>
      </c>
      <c r="K947" s="63" t="str">
        <f ca="1">IF(INDIRECT("'按班级打印'!u"&amp;ROUNDDOWN((ROW()-1)/5,0)+2)&gt;0,INDIRECT("'按班级打印'!u"&amp;ROUNDDOWN((ROW()-1)/5,0)+2),"")</f>
        <v/>
      </c>
      <c r="L947" s="63" t="str">
        <f ca="1">IF(INDIRECT("'按班级打印'!af"&amp;ROUNDDOWN((ROW()-1)/5,0)+2)&gt;0,INDIRECT("'按班级打印'!af"&amp;ROUNDDOWN((ROW()-1)/5,0)+2),"")</f>
        <v/>
      </c>
      <c r="M947" s="63">
        <f ca="1">INDIRECT("'按班级打印'!H"&amp;ROUNDDOWN((ROW()-1)/5,0)+2)</f>
        <v>538.5</v>
      </c>
    </row>
    <row r="948" customHeight="1" spans="1:13">
      <c r="A948" s="64"/>
      <c r="B948" s="64"/>
      <c r="C948" s="63" t="s">
        <v>13</v>
      </c>
      <c r="D948" s="63">
        <f ca="1">INDIRECT("'按班级打印'!M"&amp;ROUNDDOWN((ROW()-1)/5,0)+2)</f>
        <v>107</v>
      </c>
      <c r="E948" s="63">
        <f ca="1">INDIRECT("'按班级打印'!o"&amp;ROUNDDOWN((ROW()-1)/5,0)+2)</f>
        <v>91</v>
      </c>
      <c r="F948" s="63">
        <f ca="1">INDIRECT("'按班级打印'!q"&amp;ROUNDDOWN((ROW()-1)/5,0)+2)</f>
        <v>118</v>
      </c>
      <c r="G948" s="63">
        <f ca="1">IF(INDIRECT("'按班级打印'!s"&amp;ROUNDDOWN((ROW()-1)/5,0)+2)&gt;0,INDIRECT("'按班级打印'!s"&amp;ROUNDDOWN((ROW()-1)/5,0)+2),"")</f>
        <v>69.5</v>
      </c>
      <c r="H948" s="63">
        <f ca="1">IF(INDIRECT("'按班级打印'!x"&amp;ROUNDDOWN((ROW()-1)/5,0)+2)&gt;0,INDIRECT("'按班级打印'!x"&amp;ROUNDDOWN((ROW()-1)/5,0)+2),"")</f>
        <v>91</v>
      </c>
      <c r="I948" s="63">
        <f ca="1">IF(INDIRECT("'按班级打印'!aa"&amp;ROUNDDOWN((ROW()-1)/5,0)+2)&gt;0,INDIRECT("'按班级打印'!aa"&amp;ROUNDDOWN((ROW()-1)/5,0)+2),"")</f>
        <v>87</v>
      </c>
      <c r="J948" s="63" t="str">
        <f ca="1">IF(INDIRECT("'按班级打印'!ad"&amp;ROUNDDOWN((ROW()-1)/5,0)+2)&gt;0,INDIRECT("'按班级打印'!ad"&amp;ROUNDDOWN((ROW()-1)/5,0)+2),"")</f>
        <v/>
      </c>
      <c r="K948" s="63" t="str">
        <f ca="1">IF(INDIRECT("'按班级打印'!u"&amp;ROUNDDOWN((ROW()-1)/5,0)+2)&gt;0,INDIRECT("'按班级打印'!u"&amp;ROUNDDOWN((ROW()-1)/5,0)+2),"")</f>
        <v/>
      </c>
      <c r="L948" s="63" t="str">
        <f ca="1">IF(INDIRECT("'按班级打印'!ag"&amp;ROUNDDOWN((ROW()-1)/5,0)+2)&gt;0,INDIRECT("'按班级打印'!ag"&amp;ROUNDDOWN((ROW()-1)/5,0)+2),"")</f>
        <v/>
      </c>
      <c r="M948" s="63">
        <f ca="1">INDIRECT("'按班级打印'!I"&amp;ROUNDDOWN((ROW()-1)/5,0)+2)</f>
        <v>563.5</v>
      </c>
    </row>
    <row r="949" customHeight="1" spans="1:13">
      <c r="A949" s="63" t="str">
        <f ca="1">INDIRECT("'按班级打印'!E"&amp;ROUNDDOWN((ROW()-1)/5,0)+2)</f>
        <v>物理类</v>
      </c>
      <c r="B949" s="14"/>
      <c r="C949" s="63" t="s">
        <v>14</v>
      </c>
      <c r="D949" s="65">
        <f>'质量分析(总分) '!$D$55</f>
        <v>105.000612745098</v>
      </c>
      <c r="E949" s="65">
        <f>'质量分析(总分) '!$D$82</f>
        <v>91.5242034313726</v>
      </c>
      <c r="F949" s="65">
        <f>'质量分析(总分) '!$D$109</f>
        <v>108.863970588235</v>
      </c>
      <c r="G949" s="65">
        <f ca="1">IF(_xlfn.NUMBERVALUE(G947)&gt;0,'质量分析(总分) '!$D$133,"")</f>
        <v>62.6521428571429</v>
      </c>
      <c r="H949" s="65">
        <f ca="1">IF(_xlfn.NUMBERVALUE(H947)&gt;0,'质量分析(总分) '!$D$157,"")</f>
        <v>81.8686131386861</v>
      </c>
      <c r="I949" s="65">
        <f ca="1">IF(_xlfn.NUMBERVALUE(I947)&gt;0,'质量分析(总分) '!$D$180,"")</f>
        <v>83.3676470588235</v>
      </c>
      <c r="J949" s="65" t="str">
        <f ca="1">IF(_xlfn.NUMBERVALUE(J947)&gt;0,'质量分析(总分) '!$D$208,"")</f>
        <v/>
      </c>
      <c r="K949" s="65" t="str">
        <f ca="1">IF(_xlfn.NUMBERVALUE(K947)&gt;0,'质量分析(总分) '!$D$194,"")</f>
        <v/>
      </c>
      <c r="L949" s="65" t="str">
        <f ca="1">IF(_xlfn.NUMBERVALUE(L947)&gt;0,'质量分析(总分) '!$D$222,"")</f>
        <v/>
      </c>
      <c r="M949" s="65">
        <f ca="1">IF(_xlfn.NUMBERVALUE(G947)&gt;0,'质量分析(总分) '!$D$23,'质量分析(总分) '!$D$28)</f>
        <v>535.869285714286</v>
      </c>
    </row>
    <row r="951" customHeight="1" spans="1:13">
      <c r="A951" s="58" t="s">
        <v>15</v>
      </c>
      <c r="B951" s="59" t="s">
        <v>1</v>
      </c>
      <c r="C951" s="59" t="s">
        <v>2</v>
      </c>
      <c r="D951" s="60" t="s">
        <v>3</v>
      </c>
      <c r="E951" s="60" t="s">
        <v>4</v>
      </c>
      <c r="F951" s="60" t="s">
        <v>5</v>
      </c>
      <c r="G951" s="60" t="s">
        <v>6</v>
      </c>
      <c r="H951" s="60" t="s">
        <v>7</v>
      </c>
      <c r="I951" s="60" t="s">
        <v>8</v>
      </c>
      <c r="J951" s="60" t="s">
        <v>9</v>
      </c>
      <c r="K951" s="60" t="s">
        <v>10</v>
      </c>
      <c r="L951" s="61" t="s">
        <v>11</v>
      </c>
      <c r="M951" s="61" t="s">
        <v>12</v>
      </c>
    </row>
    <row r="952" customHeight="1" spans="1:13">
      <c r="A952" s="62"/>
      <c r="B952" s="63">
        <f ca="1">INDIRECT("'按班级打印'!G"&amp;ROUNDDOWN((ROW()-1)/5,0)+2)</f>
        <v>5</v>
      </c>
      <c r="C952" s="63" t="str">
        <f ca="1">INDIRECT("'按班级打印'!A"&amp;ROUNDDOWN((ROW()-1)/5,0)+2)</f>
        <v>凌野</v>
      </c>
      <c r="D952" s="63">
        <f ca="1">INDIRECT("'按班级打印'!M"&amp;ROUNDDOWN((ROW()-1)/5,0)+2)</f>
        <v>109</v>
      </c>
      <c r="E952" s="63">
        <f ca="1">INDIRECT("'按班级打印'!o"&amp;ROUNDDOWN((ROW()-1)/5,0)+2)</f>
        <v>107.5</v>
      </c>
      <c r="F952" s="63">
        <f ca="1">INDIRECT("'按班级打印'!q"&amp;ROUNDDOWN((ROW()-1)/5,0)+2)</f>
        <v>105</v>
      </c>
      <c r="G952" s="63">
        <f ca="1">IF(INDIRECT("'按班级打印'!s"&amp;ROUNDDOWN((ROW()-1)/5,0)+2)&gt;0,INDIRECT("'按班级打印'!s"&amp;ROUNDDOWN((ROW()-1)/5,0)+2),"")</f>
        <v>63</v>
      </c>
      <c r="H952" s="63">
        <f ca="1">IF(INDIRECT("'按班级打印'!w"&amp;ROUNDDOWN((ROW()-1)/5,0)+2)&gt;0,INDIRECT("'按班级打印'!w"&amp;ROUNDDOWN((ROW()-1)/5,0)+2),"")</f>
        <v>67.5</v>
      </c>
      <c r="I952" s="63">
        <f ca="1">IF(INDIRECT("'按班级打印'!z"&amp;ROUNDDOWN((ROW()-1)/5,0)+2)&gt;0,INDIRECT("'按班级打印'!z"&amp;ROUNDDOWN((ROW()-1)/5,0)+2),"")</f>
        <v>84</v>
      </c>
      <c r="J952" s="63" t="str">
        <f ca="1">IF(INDIRECT("'按班级打印'!ac"&amp;ROUNDDOWN((ROW()-1)/5,0)+2)&gt;0,INDIRECT("'按班级打印'!ac"&amp;ROUNDDOWN((ROW()-1)/5,0)+2),"")</f>
        <v/>
      </c>
      <c r="K952" s="63" t="str">
        <f ca="1">IF(INDIRECT("'按班级打印'!u"&amp;ROUNDDOWN((ROW()-1)/5,0)+2)&gt;0,INDIRECT("'按班级打印'!u"&amp;ROUNDDOWN((ROW()-1)/5,0)+2),"")</f>
        <v/>
      </c>
      <c r="L952" s="63" t="str">
        <f ca="1">IF(INDIRECT("'按班级打印'!af"&amp;ROUNDDOWN((ROW()-1)/5,0)+2)&gt;0,INDIRECT("'按班级打印'!af"&amp;ROUNDDOWN((ROW()-1)/5,0)+2),"")</f>
        <v/>
      </c>
      <c r="M952" s="63">
        <f ca="1">INDIRECT("'按班级打印'!H"&amp;ROUNDDOWN((ROW()-1)/5,0)+2)</f>
        <v>536</v>
      </c>
    </row>
    <row r="953" customHeight="1" spans="1:13">
      <c r="A953" s="64"/>
      <c r="B953" s="64"/>
      <c r="C953" s="63" t="s">
        <v>13</v>
      </c>
      <c r="D953" s="63">
        <f ca="1">INDIRECT("'按班级打印'!M"&amp;ROUNDDOWN((ROW()-1)/5,0)+2)</f>
        <v>109</v>
      </c>
      <c r="E953" s="63">
        <f ca="1">INDIRECT("'按班级打印'!o"&amp;ROUNDDOWN((ROW()-1)/5,0)+2)</f>
        <v>107.5</v>
      </c>
      <c r="F953" s="63">
        <f ca="1">INDIRECT("'按班级打印'!q"&amp;ROUNDDOWN((ROW()-1)/5,0)+2)</f>
        <v>105</v>
      </c>
      <c r="G953" s="63">
        <f ca="1">IF(INDIRECT("'按班级打印'!s"&amp;ROUNDDOWN((ROW()-1)/5,0)+2)&gt;0,INDIRECT("'按班级打印'!s"&amp;ROUNDDOWN((ROW()-1)/5,0)+2),"")</f>
        <v>63</v>
      </c>
      <c r="H953" s="63">
        <f ca="1">IF(INDIRECT("'按班级打印'!x"&amp;ROUNDDOWN((ROW()-1)/5,0)+2)&gt;0,INDIRECT("'按班级打印'!x"&amp;ROUNDDOWN((ROW()-1)/5,0)+2),"")</f>
        <v>88</v>
      </c>
      <c r="I953" s="63">
        <f ca="1">IF(INDIRECT("'按班级打印'!aa"&amp;ROUNDDOWN((ROW()-1)/5,0)+2)&gt;0,INDIRECT("'按班级打印'!aa"&amp;ROUNDDOWN((ROW()-1)/5,0)+2),"")</f>
        <v>91</v>
      </c>
      <c r="J953" s="63" t="str">
        <f ca="1">IF(INDIRECT("'按班级打印'!ad"&amp;ROUNDDOWN((ROW()-1)/5,0)+2)&gt;0,INDIRECT("'按班级打印'!ad"&amp;ROUNDDOWN((ROW()-1)/5,0)+2),"")</f>
        <v/>
      </c>
      <c r="K953" s="63" t="str">
        <f ca="1">IF(INDIRECT("'按班级打印'!u"&amp;ROUNDDOWN((ROW()-1)/5,0)+2)&gt;0,INDIRECT("'按班级打印'!u"&amp;ROUNDDOWN((ROW()-1)/5,0)+2),"")</f>
        <v/>
      </c>
      <c r="L953" s="63" t="str">
        <f ca="1">IF(INDIRECT("'按班级打印'!ag"&amp;ROUNDDOWN((ROW()-1)/5,0)+2)&gt;0,INDIRECT("'按班级打印'!ag"&amp;ROUNDDOWN((ROW()-1)/5,0)+2),"")</f>
        <v/>
      </c>
      <c r="M953" s="63">
        <f ca="1">INDIRECT("'按班级打印'!I"&amp;ROUNDDOWN((ROW()-1)/5,0)+2)</f>
        <v>563.5</v>
      </c>
    </row>
    <row r="954" customHeight="1" spans="1:13">
      <c r="A954" s="63" t="str">
        <f ca="1">INDIRECT("'按班级打印'!E"&amp;ROUNDDOWN((ROW()-1)/5,0)+2)</f>
        <v>物理类</v>
      </c>
      <c r="B954" s="14"/>
      <c r="C954" s="63" t="s">
        <v>14</v>
      </c>
      <c r="D954" s="65">
        <f>'质量分析(总分) '!$D$55</f>
        <v>105.000612745098</v>
      </c>
      <c r="E954" s="65">
        <f>'质量分析(总分) '!$D$82</f>
        <v>91.5242034313726</v>
      </c>
      <c r="F954" s="65">
        <f>'质量分析(总分) '!$D$109</f>
        <v>108.863970588235</v>
      </c>
      <c r="G954" s="65">
        <f ca="1">IF(_xlfn.NUMBERVALUE(G952)&gt;0,'质量分析(总分) '!$D$133,"")</f>
        <v>62.6521428571429</v>
      </c>
      <c r="H954" s="65">
        <f ca="1">IF(_xlfn.NUMBERVALUE(H952)&gt;0,'质量分析(总分) '!$D$157,"")</f>
        <v>81.8686131386861</v>
      </c>
      <c r="I954" s="65">
        <f ca="1">IF(_xlfn.NUMBERVALUE(I952)&gt;0,'质量分析(总分) '!$D$180,"")</f>
        <v>83.3676470588235</v>
      </c>
      <c r="J954" s="65" t="str">
        <f ca="1">IF(_xlfn.NUMBERVALUE(J952)&gt;0,'质量分析(总分) '!$D$208,"")</f>
        <v/>
      </c>
      <c r="K954" s="65" t="str">
        <f ca="1">IF(_xlfn.NUMBERVALUE(K952)&gt;0,'质量分析(总分) '!$D$194,"")</f>
        <v/>
      </c>
      <c r="L954" s="65" t="str">
        <f ca="1">IF(_xlfn.NUMBERVALUE(L952)&gt;0,'质量分析(总分) '!$D$222,"")</f>
        <v/>
      </c>
      <c r="M954" s="65">
        <f ca="1">IF(_xlfn.NUMBERVALUE(G952)&gt;0,'质量分析(总分) '!$D$23,'质量分析(总分) '!$D$28)</f>
        <v>535.869285714286</v>
      </c>
    </row>
    <row r="956" customHeight="1" spans="1:13">
      <c r="A956" s="58" t="s">
        <v>15</v>
      </c>
      <c r="B956" s="59" t="s">
        <v>1</v>
      </c>
      <c r="C956" s="59" t="s">
        <v>2</v>
      </c>
      <c r="D956" s="60" t="s">
        <v>3</v>
      </c>
      <c r="E956" s="60" t="s">
        <v>4</v>
      </c>
      <c r="F956" s="60" t="s">
        <v>5</v>
      </c>
      <c r="G956" s="60" t="s">
        <v>6</v>
      </c>
      <c r="H956" s="60" t="s">
        <v>7</v>
      </c>
      <c r="I956" s="60" t="s">
        <v>8</v>
      </c>
      <c r="J956" s="60" t="s">
        <v>9</v>
      </c>
      <c r="K956" s="60" t="s">
        <v>10</v>
      </c>
      <c r="L956" s="61" t="s">
        <v>11</v>
      </c>
      <c r="M956" s="61" t="s">
        <v>12</v>
      </c>
    </row>
    <row r="957" customHeight="1" spans="1:13">
      <c r="A957" s="62"/>
      <c r="B957" s="63">
        <f ca="1">INDIRECT("'按班级打印'!G"&amp;ROUNDDOWN((ROW()-1)/5,0)+2)</f>
        <v>5</v>
      </c>
      <c r="C957" s="63" t="str">
        <f ca="1">INDIRECT("'按班级打印'!A"&amp;ROUNDDOWN((ROW()-1)/5,0)+2)</f>
        <v>苏俊益</v>
      </c>
      <c r="D957" s="63">
        <f ca="1">INDIRECT("'按班级打印'!M"&amp;ROUNDDOWN((ROW()-1)/5,0)+2)</f>
        <v>93</v>
      </c>
      <c r="E957" s="63">
        <f ca="1">INDIRECT("'按班级打印'!o"&amp;ROUNDDOWN((ROW()-1)/5,0)+2)</f>
        <v>110.5</v>
      </c>
      <c r="F957" s="63">
        <f ca="1">INDIRECT("'按班级打印'!q"&amp;ROUNDDOWN((ROW()-1)/5,0)+2)</f>
        <v>103</v>
      </c>
      <c r="G957" s="63">
        <f ca="1">IF(INDIRECT("'按班级打印'!s"&amp;ROUNDDOWN((ROW()-1)/5,0)+2)&gt;0,INDIRECT("'按班级打印'!s"&amp;ROUNDDOWN((ROW()-1)/5,0)+2),"")</f>
        <v>49</v>
      </c>
      <c r="H957" s="63">
        <f ca="1">IF(INDIRECT("'按班级打印'!w"&amp;ROUNDDOWN((ROW()-1)/5,0)+2)&gt;0,INDIRECT("'按班级打印'!w"&amp;ROUNDDOWN((ROW()-1)/5,0)+2),"")</f>
        <v>63</v>
      </c>
      <c r="I957" s="63">
        <f ca="1">IF(INDIRECT("'按班级打印'!z"&amp;ROUNDDOWN((ROW()-1)/5,0)+2)&gt;0,INDIRECT("'按班级打印'!z"&amp;ROUNDDOWN((ROW()-1)/5,0)+2),"")</f>
        <v>68</v>
      </c>
      <c r="J957" s="63" t="str">
        <f ca="1">IF(INDIRECT("'按班级打印'!ac"&amp;ROUNDDOWN((ROW()-1)/5,0)+2)&gt;0,INDIRECT("'按班级打印'!ac"&amp;ROUNDDOWN((ROW()-1)/5,0)+2),"")</f>
        <v/>
      </c>
      <c r="K957" s="63" t="str">
        <f ca="1">IF(INDIRECT("'按班级打印'!u"&amp;ROUNDDOWN((ROW()-1)/5,0)+2)&gt;0,INDIRECT("'按班级打印'!u"&amp;ROUNDDOWN((ROW()-1)/5,0)+2),"")</f>
        <v/>
      </c>
      <c r="L957" s="63" t="str">
        <f ca="1">IF(INDIRECT("'按班级打印'!af"&amp;ROUNDDOWN((ROW()-1)/5,0)+2)&gt;0,INDIRECT("'按班级打印'!af"&amp;ROUNDDOWN((ROW()-1)/5,0)+2),"")</f>
        <v/>
      </c>
      <c r="M957" s="63">
        <f ca="1">INDIRECT("'按班级打印'!H"&amp;ROUNDDOWN((ROW()-1)/5,0)+2)</f>
        <v>486.5</v>
      </c>
    </row>
    <row r="958" customHeight="1" spans="1:13">
      <c r="A958" s="64"/>
      <c r="B958" s="64"/>
      <c r="C958" s="63" t="s">
        <v>13</v>
      </c>
      <c r="D958" s="63">
        <f ca="1">INDIRECT("'按班级打印'!M"&amp;ROUNDDOWN((ROW()-1)/5,0)+2)</f>
        <v>93</v>
      </c>
      <c r="E958" s="63">
        <f ca="1">INDIRECT("'按班级打印'!o"&amp;ROUNDDOWN((ROW()-1)/5,0)+2)</f>
        <v>110.5</v>
      </c>
      <c r="F958" s="63">
        <f ca="1">INDIRECT("'按班级打印'!q"&amp;ROUNDDOWN((ROW()-1)/5,0)+2)</f>
        <v>103</v>
      </c>
      <c r="G958" s="63">
        <f ca="1">IF(INDIRECT("'按班级打印'!s"&amp;ROUNDDOWN((ROW()-1)/5,0)+2)&gt;0,INDIRECT("'按班级打印'!s"&amp;ROUNDDOWN((ROW()-1)/5,0)+2),"")</f>
        <v>49</v>
      </c>
      <c r="H958" s="63">
        <f ca="1">IF(INDIRECT("'按班级打印'!x"&amp;ROUNDDOWN((ROW()-1)/5,0)+2)&gt;0,INDIRECT("'按班级打印'!x"&amp;ROUNDDOWN((ROW()-1)/5,0)+2),"")</f>
        <v>86</v>
      </c>
      <c r="I958" s="63">
        <f ca="1">IF(INDIRECT("'按班级打印'!aa"&amp;ROUNDDOWN((ROW()-1)/5,0)+2)&gt;0,INDIRECT("'按班级打印'!aa"&amp;ROUNDDOWN((ROW()-1)/5,0)+2),"")</f>
        <v>77</v>
      </c>
      <c r="J958" s="63" t="str">
        <f ca="1">IF(INDIRECT("'按班级打印'!ad"&amp;ROUNDDOWN((ROW()-1)/5,0)+2)&gt;0,INDIRECT("'按班级打印'!ad"&amp;ROUNDDOWN((ROW()-1)/5,0)+2),"")</f>
        <v/>
      </c>
      <c r="K958" s="63" t="str">
        <f ca="1">IF(INDIRECT("'按班级打印'!u"&amp;ROUNDDOWN((ROW()-1)/5,0)+2)&gt;0,INDIRECT("'按班级打印'!u"&amp;ROUNDDOWN((ROW()-1)/5,0)+2),"")</f>
        <v/>
      </c>
      <c r="L958" s="63" t="str">
        <f ca="1">IF(INDIRECT("'按班级打印'!ag"&amp;ROUNDDOWN((ROW()-1)/5,0)+2)&gt;0,INDIRECT("'按班级打印'!ag"&amp;ROUNDDOWN((ROW()-1)/5,0)+2),"")</f>
        <v/>
      </c>
      <c r="M958" s="63">
        <f ca="1">INDIRECT("'按班级打印'!I"&amp;ROUNDDOWN((ROW()-1)/5,0)+2)</f>
        <v>518.5</v>
      </c>
    </row>
    <row r="959" customHeight="1" spans="1:13">
      <c r="A959" s="63" t="str">
        <f ca="1">INDIRECT("'按班级打印'!E"&amp;ROUNDDOWN((ROW()-1)/5,0)+2)</f>
        <v>物理类</v>
      </c>
      <c r="B959" s="14"/>
      <c r="C959" s="63" t="s">
        <v>14</v>
      </c>
      <c r="D959" s="65">
        <f>'质量分析(总分) '!$D$55</f>
        <v>105.000612745098</v>
      </c>
      <c r="E959" s="65">
        <f>'质量分析(总分) '!$D$82</f>
        <v>91.5242034313726</v>
      </c>
      <c r="F959" s="65">
        <f>'质量分析(总分) '!$D$109</f>
        <v>108.863970588235</v>
      </c>
      <c r="G959" s="65">
        <f ca="1">IF(_xlfn.NUMBERVALUE(G957)&gt;0,'质量分析(总分) '!$D$133,"")</f>
        <v>62.6521428571429</v>
      </c>
      <c r="H959" s="65">
        <f ca="1">IF(_xlfn.NUMBERVALUE(H957)&gt;0,'质量分析(总分) '!$D$157,"")</f>
        <v>81.8686131386861</v>
      </c>
      <c r="I959" s="65">
        <f ca="1">IF(_xlfn.NUMBERVALUE(I957)&gt;0,'质量分析(总分) '!$D$180,"")</f>
        <v>83.3676470588235</v>
      </c>
      <c r="J959" s="65" t="str">
        <f ca="1">IF(_xlfn.NUMBERVALUE(J957)&gt;0,'质量分析(总分) '!$D$208,"")</f>
        <v/>
      </c>
      <c r="K959" s="65" t="str">
        <f ca="1">IF(_xlfn.NUMBERVALUE(K957)&gt;0,'质量分析(总分) '!$D$194,"")</f>
        <v/>
      </c>
      <c r="L959" s="65" t="str">
        <f ca="1">IF(_xlfn.NUMBERVALUE(L957)&gt;0,'质量分析(总分) '!$D$222,"")</f>
        <v/>
      </c>
      <c r="M959" s="65">
        <f ca="1">IF(_xlfn.NUMBERVALUE(G957)&gt;0,'质量分析(总分) '!$D$23,'质量分析(总分) '!$D$28)</f>
        <v>535.869285714286</v>
      </c>
    </row>
    <row r="961" customHeight="1" spans="1:13">
      <c r="A961" s="58" t="s">
        <v>15</v>
      </c>
      <c r="B961" s="59" t="s">
        <v>1</v>
      </c>
      <c r="C961" s="59" t="s">
        <v>2</v>
      </c>
      <c r="D961" s="60" t="s">
        <v>3</v>
      </c>
      <c r="E961" s="60" t="s">
        <v>4</v>
      </c>
      <c r="F961" s="60" t="s">
        <v>5</v>
      </c>
      <c r="G961" s="60" t="s">
        <v>6</v>
      </c>
      <c r="H961" s="60" t="s">
        <v>7</v>
      </c>
      <c r="I961" s="60" t="s">
        <v>8</v>
      </c>
      <c r="J961" s="60" t="s">
        <v>9</v>
      </c>
      <c r="K961" s="60" t="s">
        <v>10</v>
      </c>
      <c r="L961" s="61" t="s">
        <v>11</v>
      </c>
      <c r="M961" s="61" t="s">
        <v>12</v>
      </c>
    </row>
    <row r="962" customHeight="1" spans="1:13">
      <c r="A962" s="62"/>
      <c r="B962" s="63">
        <f ca="1">INDIRECT("'按班级打印'!G"&amp;ROUNDDOWN((ROW()-1)/5,0)+2)</f>
        <v>5</v>
      </c>
      <c r="C962" s="63" t="str">
        <f ca="1">INDIRECT("'按班级打印'!A"&amp;ROUNDDOWN((ROW()-1)/5,0)+2)</f>
        <v>张楚楚</v>
      </c>
      <c r="D962" s="63">
        <f ca="1">INDIRECT("'按班级打印'!M"&amp;ROUNDDOWN((ROW()-1)/5,0)+2)</f>
        <v>108</v>
      </c>
      <c r="E962" s="63">
        <f ca="1">INDIRECT("'按班级打印'!o"&amp;ROUNDDOWN((ROW()-1)/5,0)+2)</f>
        <v>84.5</v>
      </c>
      <c r="F962" s="63">
        <f ca="1">INDIRECT("'按班级打印'!q"&amp;ROUNDDOWN((ROW()-1)/5,0)+2)</f>
        <v>111</v>
      </c>
      <c r="G962" s="63">
        <f ca="1">IF(INDIRECT("'按班级打印'!s"&amp;ROUNDDOWN((ROW()-1)/5,0)+2)&gt;0,INDIRECT("'按班级打印'!s"&amp;ROUNDDOWN((ROW()-1)/5,0)+2),"")</f>
        <v>52</v>
      </c>
      <c r="H962" s="63">
        <f ca="1">IF(INDIRECT("'按班级打印'!w"&amp;ROUNDDOWN((ROW()-1)/5,0)+2)&gt;0,INDIRECT("'按班级打印'!w"&amp;ROUNDDOWN((ROW()-1)/5,0)+2),"")</f>
        <v>55.5</v>
      </c>
      <c r="I962" s="63">
        <f ca="1">IF(INDIRECT("'按班级打印'!z"&amp;ROUNDDOWN((ROW()-1)/5,0)+2)&gt;0,INDIRECT("'按班级打印'!z"&amp;ROUNDDOWN((ROW()-1)/5,0)+2),"")</f>
        <v>67.5</v>
      </c>
      <c r="J962" s="63" t="str">
        <f ca="1">IF(INDIRECT("'按班级打印'!ac"&amp;ROUNDDOWN((ROW()-1)/5,0)+2)&gt;0,INDIRECT("'按班级打印'!ac"&amp;ROUNDDOWN((ROW()-1)/5,0)+2),"")</f>
        <v/>
      </c>
      <c r="K962" s="63" t="str">
        <f ca="1">IF(INDIRECT("'按班级打印'!u"&amp;ROUNDDOWN((ROW()-1)/5,0)+2)&gt;0,INDIRECT("'按班级打印'!u"&amp;ROUNDDOWN((ROW()-1)/5,0)+2),"")</f>
        <v/>
      </c>
      <c r="L962" s="63" t="str">
        <f ca="1">IF(INDIRECT("'按班级打印'!af"&amp;ROUNDDOWN((ROW()-1)/5,0)+2)&gt;0,INDIRECT("'按班级打印'!af"&amp;ROUNDDOWN((ROW()-1)/5,0)+2),"")</f>
        <v/>
      </c>
      <c r="M962" s="63">
        <f ca="1">INDIRECT("'按班级打印'!H"&amp;ROUNDDOWN((ROW()-1)/5,0)+2)</f>
        <v>478.5</v>
      </c>
    </row>
    <row r="963" customHeight="1" spans="1:13">
      <c r="A963" s="64"/>
      <c r="B963" s="64"/>
      <c r="C963" s="63" t="s">
        <v>13</v>
      </c>
      <c r="D963" s="63">
        <f ca="1">INDIRECT("'按班级打印'!M"&amp;ROUNDDOWN((ROW()-1)/5,0)+2)</f>
        <v>108</v>
      </c>
      <c r="E963" s="63">
        <f ca="1">INDIRECT("'按班级打印'!o"&amp;ROUNDDOWN((ROW()-1)/5,0)+2)</f>
        <v>84.5</v>
      </c>
      <c r="F963" s="63">
        <f ca="1">INDIRECT("'按班级打印'!q"&amp;ROUNDDOWN((ROW()-1)/5,0)+2)</f>
        <v>111</v>
      </c>
      <c r="G963" s="63">
        <f ca="1">IF(INDIRECT("'按班级打印'!s"&amp;ROUNDDOWN((ROW()-1)/5,0)+2)&gt;0,INDIRECT("'按班级打印'!s"&amp;ROUNDDOWN((ROW()-1)/5,0)+2),"")</f>
        <v>52</v>
      </c>
      <c r="H963" s="63">
        <f ca="1">IF(INDIRECT("'按班级打印'!x"&amp;ROUNDDOWN((ROW()-1)/5,0)+2)&gt;0,INDIRECT("'按班级打印'!x"&amp;ROUNDDOWN((ROW()-1)/5,0)+2),"")</f>
        <v>80</v>
      </c>
      <c r="I963" s="63">
        <f ca="1">IF(INDIRECT("'按班级打印'!aa"&amp;ROUNDDOWN((ROW()-1)/5,0)+2)&gt;0,INDIRECT("'按班级打印'!aa"&amp;ROUNDDOWN((ROW()-1)/5,0)+2),"")</f>
        <v>77</v>
      </c>
      <c r="J963" s="63" t="str">
        <f ca="1">IF(INDIRECT("'按班级打印'!ad"&amp;ROUNDDOWN((ROW()-1)/5,0)+2)&gt;0,INDIRECT("'按班级打印'!ad"&amp;ROUNDDOWN((ROW()-1)/5,0)+2),"")</f>
        <v/>
      </c>
      <c r="K963" s="63" t="str">
        <f ca="1">IF(INDIRECT("'按班级打印'!u"&amp;ROUNDDOWN((ROW()-1)/5,0)+2)&gt;0,INDIRECT("'按班级打印'!u"&amp;ROUNDDOWN((ROW()-1)/5,0)+2),"")</f>
        <v/>
      </c>
      <c r="L963" s="63" t="str">
        <f ca="1">IF(INDIRECT("'按班级打印'!ag"&amp;ROUNDDOWN((ROW()-1)/5,0)+2)&gt;0,INDIRECT("'按班级打印'!ag"&amp;ROUNDDOWN((ROW()-1)/5,0)+2),"")</f>
        <v/>
      </c>
      <c r="M963" s="63">
        <f ca="1">INDIRECT("'按班级打印'!I"&amp;ROUNDDOWN((ROW()-1)/5,0)+2)</f>
        <v>512.5</v>
      </c>
    </row>
    <row r="964" customHeight="1" spans="1:13">
      <c r="A964" s="63" t="str">
        <f ca="1">INDIRECT("'按班级打印'!E"&amp;ROUNDDOWN((ROW()-1)/5,0)+2)</f>
        <v>物理类</v>
      </c>
      <c r="B964" s="14"/>
      <c r="C964" s="63" t="s">
        <v>14</v>
      </c>
      <c r="D964" s="65">
        <f>'质量分析(总分) '!$D$55</f>
        <v>105.000612745098</v>
      </c>
      <c r="E964" s="65">
        <f>'质量分析(总分) '!$D$82</f>
        <v>91.5242034313726</v>
      </c>
      <c r="F964" s="65">
        <f>'质量分析(总分) '!$D$109</f>
        <v>108.863970588235</v>
      </c>
      <c r="G964" s="65">
        <f ca="1">IF(_xlfn.NUMBERVALUE(G962)&gt;0,'质量分析(总分) '!$D$133,"")</f>
        <v>62.6521428571429</v>
      </c>
      <c r="H964" s="65">
        <f ca="1">IF(_xlfn.NUMBERVALUE(H962)&gt;0,'质量分析(总分) '!$D$157,"")</f>
        <v>81.8686131386861</v>
      </c>
      <c r="I964" s="65">
        <f ca="1">IF(_xlfn.NUMBERVALUE(I962)&gt;0,'质量分析(总分) '!$D$180,"")</f>
        <v>83.3676470588235</v>
      </c>
      <c r="J964" s="65" t="str">
        <f ca="1">IF(_xlfn.NUMBERVALUE(J962)&gt;0,'质量分析(总分) '!$D$208,"")</f>
        <v/>
      </c>
      <c r="K964" s="65" t="str">
        <f ca="1">IF(_xlfn.NUMBERVALUE(K962)&gt;0,'质量分析(总分) '!$D$194,"")</f>
        <v/>
      </c>
      <c r="L964" s="65" t="str">
        <f ca="1">IF(_xlfn.NUMBERVALUE(L962)&gt;0,'质量分析(总分) '!$D$222,"")</f>
        <v/>
      </c>
      <c r="M964" s="65">
        <f ca="1">IF(_xlfn.NUMBERVALUE(G962)&gt;0,'质量分析(总分) '!$D$23,'质量分析(总分) '!$D$28)</f>
        <v>535.869285714286</v>
      </c>
    </row>
    <row r="966" customHeight="1" spans="1:13">
      <c r="A966" s="58" t="s">
        <v>15</v>
      </c>
      <c r="B966" s="59" t="s">
        <v>1</v>
      </c>
      <c r="C966" s="59" t="s">
        <v>2</v>
      </c>
      <c r="D966" s="60" t="s">
        <v>3</v>
      </c>
      <c r="E966" s="60" t="s">
        <v>4</v>
      </c>
      <c r="F966" s="60" t="s">
        <v>5</v>
      </c>
      <c r="G966" s="60" t="s">
        <v>6</v>
      </c>
      <c r="H966" s="60" t="s">
        <v>7</v>
      </c>
      <c r="I966" s="60" t="s">
        <v>8</v>
      </c>
      <c r="J966" s="60" t="s">
        <v>9</v>
      </c>
      <c r="K966" s="60" t="s">
        <v>10</v>
      </c>
      <c r="L966" s="61" t="s">
        <v>11</v>
      </c>
      <c r="M966" s="61" t="s">
        <v>12</v>
      </c>
    </row>
    <row r="967" customHeight="1" spans="1:13">
      <c r="A967" s="62"/>
      <c r="B967" s="63">
        <f ca="1">INDIRECT("'按班级打印'!G"&amp;ROUNDDOWN((ROW()-1)/5,0)+2)</f>
        <v>5</v>
      </c>
      <c r="C967" s="63" t="str">
        <f ca="1">INDIRECT("'按班级打印'!A"&amp;ROUNDDOWN((ROW()-1)/5,0)+2)</f>
        <v>刘诗琪</v>
      </c>
      <c r="D967" s="63">
        <f ca="1">INDIRECT("'按班级打印'!M"&amp;ROUNDDOWN((ROW()-1)/5,0)+2)</f>
        <v>106.5</v>
      </c>
      <c r="E967" s="63">
        <f ca="1">INDIRECT("'按班级打印'!o"&amp;ROUNDDOWN((ROW()-1)/5,0)+2)</f>
        <v>97.5</v>
      </c>
      <c r="F967" s="63">
        <f ca="1">INDIRECT("'按班级打印'!q"&amp;ROUNDDOWN((ROW()-1)/5,0)+2)</f>
        <v>126.5</v>
      </c>
      <c r="G967" s="63">
        <f ca="1">IF(INDIRECT("'按班级打印'!s"&amp;ROUNDDOWN((ROW()-1)/5,0)+2)&gt;0,INDIRECT("'按班级打印'!s"&amp;ROUNDDOWN((ROW()-1)/5,0)+2),"")</f>
        <v>62.5</v>
      </c>
      <c r="H967" s="63">
        <f ca="1">IF(INDIRECT("'按班级打印'!w"&amp;ROUNDDOWN((ROW()-1)/5,0)+2)&gt;0,INDIRECT("'按班级打印'!w"&amp;ROUNDDOWN((ROW()-1)/5,0)+2),"")</f>
        <v>63.5</v>
      </c>
      <c r="I967" s="63">
        <f ca="1">IF(INDIRECT("'按班级打印'!z"&amp;ROUNDDOWN((ROW()-1)/5,0)+2)&gt;0,INDIRECT("'按班级打印'!z"&amp;ROUNDDOWN((ROW()-1)/5,0)+2),"")</f>
        <v>78.5</v>
      </c>
      <c r="J967" s="63" t="str">
        <f ca="1">IF(INDIRECT("'按班级打印'!ac"&amp;ROUNDDOWN((ROW()-1)/5,0)+2)&gt;0,INDIRECT("'按班级打印'!ac"&amp;ROUNDDOWN((ROW()-1)/5,0)+2),"")</f>
        <v/>
      </c>
      <c r="K967" s="63" t="str">
        <f ca="1">IF(INDIRECT("'按班级打印'!u"&amp;ROUNDDOWN((ROW()-1)/5,0)+2)&gt;0,INDIRECT("'按班级打印'!u"&amp;ROUNDDOWN((ROW()-1)/5,0)+2),"")</f>
        <v/>
      </c>
      <c r="L967" s="63" t="str">
        <f ca="1">IF(INDIRECT("'按班级打印'!af"&amp;ROUNDDOWN((ROW()-1)/5,0)+2)&gt;0,INDIRECT("'按班级打印'!af"&amp;ROUNDDOWN((ROW()-1)/5,0)+2),"")</f>
        <v/>
      </c>
      <c r="M967" s="63">
        <f ca="1">INDIRECT("'按班级打印'!H"&amp;ROUNDDOWN((ROW()-1)/5,0)+2)</f>
        <v>535</v>
      </c>
    </row>
    <row r="968" customHeight="1" spans="1:13">
      <c r="A968" s="64"/>
      <c r="B968" s="64"/>
      <c r="C968" s="63" t="s">
        <v>13</v>
      </c>
      <c r="D968" s="63">
        <f ca="1">INDIRECT("'按班级打印'!M"&amp;ROUNDDOWN((ROW()-1)/5,0)+2)</f>
        <v>106.5</v>
      </c>
      <c r="E968" s="63">
        <f ca="1">INDIRECT("'按班级打印'!o"&amp;ROUNDDOWN((ROW()-1)/5,0)+2)</f>
        <v>97.5</v>
      </c>
      <c r="F968" s="63">
        <f ca="1">INDIRECT("'按班级打印'!q"&amp;ROUNDDOWN((ROW()-1)/5,0)+2)</f>
        <v>126.5</v>
      </c>
      <c r="G968" s="63">
        <f ca="1">IF(INDIRECT("'按班级打印'!s"&amp;ROUNDDOWN((ROW()-1)/5,0)+2)&gt;0,INDIRECT("'按班级打印'!s"&amp;ROUNDDOWN((ROW()-1)/5,0)+2),"")</f>
        <v>62.5</v>
      </c>
      <c r="H968" s="63">
        <f ca="1">IF(INDIRECT("'按班级打印'!x"&amp;ROUNDDOWN((ROW()-1)/5,0)+2)&gt;0,INDIRECT("'按班级打印'!x"&amp;ROUNDDOWN((ROW()-1)/5,0)+2),"")</f>
        <v>86</v>
      </c>
      <c r="I968" s="63">
        <f ca="1">IF(INDIRECT("'按班级打印'!aa"&amp;ROUNDDOWN((ROW()-1)/5,0)+2)&gt;0,INDIRECT("'按班级打印'!aa"&amp;ROUNDDOWN((ROW()-1)/5,0)+2),"")</f>
        <v>87</v>
      </c>
      <c r="J968" s="63" t="str">
        <f ca="1">IF(INDIRECT("'按班级打印'!ad"&amp;ROUNDDOWN((ROW()-1)/5,0)+2)&gt;0,INDIRECT("'按班级打印'!ad"&amp;ROUNDDOWN((ROW()-1)/5,0)+2),"")</f>
        <v/>
      </c>
      <c r="K968" s="63" t="str">
        <f ca="1">IF(INDIRECT("'按班级打印'!u"&amp;ROUNDDOWN((ROW()-1)/5,0)+2)&gt;0,INDIRECT("'按班级打印'!u"&amp;ROUNDDOWN((ROW()-1)/5,0)+2),"")</f>
        <v/>
      </c>
      <c r="L968" s="63" t="str">
        <f ca="1">IF(INDIRECT("'按班级打印'!ag"&amp;ROUNDDOWN((ROW()-1)/5,0)+2)&gt;0,INDIRECT("'按班级打印'!ag"&amp;ROUNDDOWN((ROW()-1)/5,0)+2),"")</f>
        <v/>
      </c>
      <c r="M968" s="63">
        <f ca="1">INDIRECT("'按班级打印'!I"&amp;ROUNDDOWN((ROW()-1)/5,0)+2)</f>
        <v>566</v>
      </c>
    </row>
    <row r="969" customHeight="1" spans="1:13">
      <c r="A969" s="63" t="str">
        <f ca="1">INDIRECT("'按班级打印'!E"&amp;ROUNDDOWN((ROW()-1)/5,0)+2)</f>
        <v>物理类</v>
      </c>
      <c r="B969" s="14"/>
      <c r="C969" s="63" t="s">
        <v>14</v>
      </c>
      <c r="D969" s="65">
        <f>'质量分析(总分) '!$D$55</f>
        <v>105.000612745098</v>
      </c>
      <c r="E969" s="65">
        <f>'质量分析(总分) '!$D$82</f>
        <v>91.5242034313726</v>
      </c>
      <c r="F969" s="65">
        <f>'质量分析(总分) '!$D$109</f>
        <v>108.863970588235</v>
      </c>
      <c r="G969" s="65">
        <f ca="1">IF(_xlfn.NUMBERVALUE(G967)&gt;0,'质量分析(总分) '!$D$133,"")</f>
        <v>62.6521428571429</v>
      </c>
      <c r="H969" s="65">
        <f ca="1">IF(_xlfn.NUMBERVALUE(H967)&gt;0,'质量分析(总分) '!$D$157,"")</f>
        <v>81.8686131386861</v>
      </c>
      <c r="I969" s="65">
        <f ca="1">IF(_xlfn.NUMBERVALUE(I967)&gt;0,'质量分析(总分) '!$D$180,"")</f>
        <v>83.3676470588235</v>
      </c>
      <c r="J969" s="65" t="str">
        <f ca="1">IF(_xlfn.NUMBERVALUE(J967)&gt;0,'质量分析(总分) '!$D$208,"")</f>
        <v/>
      </c>
      <c r="K969" s="65" t="str">
        <f ca="1">IF(_xlfn.NUMBERVALUE(K967)&gt;0,'质量分析(总分) '!$D$194,"")</f>
        <v/>
      </c>
      <c r="L969" s="65" t="str">
        <f ca="1">IF(_xlfn.NUMBERVALUE(L967)&gt;0,'质量分析(总分) '!$D$222,"")</f>
        <v/>
      </c>
      <c r="M969" s="65">
        <f ca="1">IF(_xlfn.NUMBERVALUE(G967)&gt;0,'质量分析(总分) '!$D$23,'质量分析(总分) '!$D$28)</f>
        <v>535.869285714286</v>
      </c>
    </row>
    <row r="971" customHeight="1" spans="1:13">
      <c r="A971" s="58" t="s">
        <v>15</v>
      </c>
      <c r="B971" s="59" t="s">
        <v>1</v>
      </c>
      <c r="C971" s="59" t="s">
        <v>2</v>
      </c>
      <c r="D971" s="60" t="s">
        <v>3</v>
      </c>
      <c r="E971" s="60" t="s">
        <v>4</v>
      </c>
      <c r="F971" s="60" t="s">
        <v>5</v>
      </c>
      <c r="G971" s="60" t="s">
        <v>6</v>
      </c>
      <c r="H971" s="60" t="s">
        <v>7</v>
      </c>
      <c r="I971" s="60" t="s">
        <v>8</v>
      </c>
      <c r="J971" s="60" t="s">
        <v>9</v>
      </c>
      <c r="K971" s="60" t="s">
        <v>10</v>
      </c>
      <c r="L971" s="61" t="s">
        <v>11</v>
      </c>
      <c r="M971" s="61" t="s">
        <v>12</v>
      </c>
    </row>
    <row r="972" customHeight="1" spans="1:13">
      <c r="A972" s="62"/>
      <c r="B972" s="63">
        <f ca="1">INDIRECT("'按班级打印'!G"&amp;ROUNDDOWN((ROW()-1)/5,0)+2)</f>
        <v>5</v>
      </c>
      <c r="C972" s="63" t="str">
        <f ca="1">INDIRECT("'按班级打印'!A"&amp;ROUNDDOWN((ROW()-1)/5,0)+2)</f>
        <v>谢皓杰</v>
      </c>
      <c r="D972" s="63">
        <f ca="1">INDIRECT("'按班级打印'!M"&amp;ROUNDDOWN((ROW()-1)/5,0)+2)</f>
        <v>104.5</v>
      </c>
      <c r="E972" s="63">
        <f ca="1">INDIRECT("'按班级打印'!o"&amp;ROUNDDOWN((ROW()-1)/5,0)+2)</f>
        <v>89</v>
      </c>
      <c r="F972" s="63">
        <f ca="1">INDIRECT("'按班级打印'!q"&amp;ROUNDDOWN((ROW()-1)/5,0)+2)</f>
        <v>74</v>
      </c>
      <c r="G972" s="63">
        <f ca="1">IF(INDIRECT("'按班级打印'!s"&amp;ROUNDDOWN((ROW()-1)/5,0)+2)&gt;0,INDIRECT("'按班级打印'!s"&amp;ROUNDDOWN((ROW()-1)/5,0)+2),"")</f>
        <v>64</v>
      </c>
      <c r="H972" s="63">
        <f ca="1">IF(INDIRECT("'按班级打印'!w"&amp;ROUNDDOWN((ROW()-1)/5,0)+2)&gt;0,INDIRECT("'按班级打印'!w"&amp;ROUNDDOWN((ROW()-1)/5,0)+2),"")</f>
        <v>82.5</v>
      </c>
      <c r="I972" s="63">
        <f ca="1">IF(INDIRECT("'按班级打印'!z"&amp;ROUNDDOWN((ROW()-1)/5,0)+2)&gt;0,INDIRECT("'按班级打印'!z"&amp;ROUNDDOWN((ROW()-1)/5,0)+2),"")</f>
        <v>85</v>
      </c>
      <c r="J972" s="63" t="str">
        <f ca="1">IF(INDIRECT("'按班级打印'!ac"&amp;ROUNDDOWN((ROW()-1)/5,0)+2)&gt;0,INDIRECT("'按班级打印'!ac"&amp;ROUNDDOWN((ROW()-1)/5,0)+2),"")</f>
        <v/>
      </c>
      <c r="K972" s="63" t="str">
        <f ca="1">IF(INDIRECT("'按班级打印'!u"&amp;ROUNDDOWN((ROW()-1)/5,0)+2)&gt;0,INDIRECT("'按班级打印'!u"&amp;ROUNDDOWN((ROW()-1)/5,0)+2),"")</f>
        <v/>
      </c>
      <c r="L972" s="63" t="str">
        <f ca="1">IF(INDIRECT("'按班级打印'!af"&amp;ROUNDDOWN((ROW()-1)/5,0)+2)&gt;0,INDIRECT("'按班级打印'!af"&amp;ROUNDDOWN((ROW()-1)/5,0)+2),"")</f>
        <v/>
      </c>
      <c r="M972" s="63">
        <f ca="1">INDIRECT("'按班级打印'!H"&amp;ROUNDDOWN((ROW()-1)/5,0)+2)</f>
        <v>499</v>
      </c>
    </row>
    <row r="973" customHeight="1" spans="1:13">
      <c r="A973" s="64"/>
      <c r="B973" s="64"/>
      <c r="C973" s="63" t="s">
        <v>13</v>
      </c>
      <c r="D973" s="63">
        <f ca="1">INDIRECT("'按班级打印'!M"&amp;ROUNDDOWN((ROW()-1)/5,0)+2)</f>
        <v>104.5</v>
      </c>
      <c r="E973" s="63">
        <f ca="1">INDIRECT("'按班级打印'!o"&amp;ROUNDDOWN((ROW()-1)/5,0)+2)</f>
        <v>89</v>
      </c>
      <c r="F973" s="63">
        <f ca="1">INDIRECT("'按班级打印'!q"&amp;ROUNDDOWN((ROW()-1)/5,0)+2)</f>
        <v>74</v>
      </c>
      <c r="G973" s="63">
        <f ca="1">IF(INDIRECT("'按班级打印'!s"&amp;ROUNDDOWN((ROW()-1)/5,0)+2)&gt;0,INDIRECT("'按班级打印'!s"&amp;ROUNDDOWN((ROW()-1)/5,0)+2),"")</f>
        <v>64</v>
      </c>
      <c r="H973" s="63">
        <f ca="1">IF(INDIRECT("'按班级打印'!x"&amp;ROUNDDOWN((ROW()-1)/5,0)+2)&gt;0,INDIRECT("'按班级打印'!x"&amp;ROUNDDOWN((ROW()-1)/5,0)+2),"")</f>
        <v>94</v>
      </c>
      <c r="I973" s="63">
        <f ca="1">IF(INDIRECT("'按班级打印'!aa"&amp;ROUNDDOWN((ROW()-1)/5,0)+2)&gt;0,INDIRECT("'按班级打印'!aa"&amp;ROUNDDOWN((ROW()-1)/5,0)+2),"")</f>
        <v>92</v>
      </c>
      <c r="J973" s="63" t="str">
        <f ca="1">IF(INDIRECT("'按班级打印'!ad"&amp;ROUNDDOWN((ROW()-1)/5,0)+2)&gt;0,INDIRECT("'按班级打印'!ad"&amp;ROUNDDOWN((ROW()-1)/5,0)+2),"")</f>
        <v/>
      </c>
      <c r="K973" s="63" t="str">
        <f ca="1">IF(INDIRECT("'按班级打印'!u"&amp;ROUNDDOWN((ROW()-1)/5,0)+2)&gt;0,INDIRECT("'按班级打印'!u"&amp;ROUNDDOWN((ROW()-1)/5,0)+2),"")</f>
        <v/>
      </c>
      <c r="L973" s="63" t="str">
        <f ca="1">IF(INDIRECT("'按班级打印'!ag"&amp;ROUNDDOWN((ROW()-1)/5,0)+2)&gt;0,INDIRECT("'按班级打印'!ag"&amp;ROUNDDOWN((ROW()-1)/5,0)+2),"")</f>
        <v/>
      </c>
      <c r="M973" s="63">
        <f ca="1">INDIRECT("'按班级打印'!I"&amp;ROUNDDOWN((ROW()-1)/5,0)+2)</f>
        <v>517.5</v>
      </c>
    </row>
    <row r="974" customHeight="1" spans="1:13">
      <c r="A974" s="63" t="str">
        <f ca="1">INDIRECT("'按班级打印'!E"&amp;ROUNDDOWN((ROW()-1)/5,0)+2)</f>
        <v>物理类</v>
      </c>
      <c r="B974" s="14"/>
      <c r="C974" s="63" t="s">
        <v>14</v>
      </c>
      <c r="D974" s="65">
        <f>'质量分析(总分) '!$D$55</f>
        <v>105.000612745098</v>
      </c>
      <c r="E974" s="65">
        <f>'质量分析(总分) '!$D$82</f>
        <v>91.5242034313726</v>
      </c>
      <c r="F974" s="65">
        <f>'质量分析(总分) '!$D$109</f>
        <v>108.863970588235</v>
      </c>
      <c r="G974" s="65">
        <f ca="1">IF(_xlfn.NUMBERVALUE(G972)&gt;0,'质量分析(总分) '!$D$133,"")</f>
        <v>62.6521428571429</v>
      </c>
      <c r="H974" s="65">
        <f ca="1">IF(_xlfn.NUMBERVALUE(H972)&gt;0,'质量分析(总分) '!$D$157,"")</f>
        <v>81.8686131386861</v>
      </c>
      <c r="I974" s="65">
        <f ca="1">IF(_xlfn.NUMBERVALUE(I972)&gt;0,'质量分析(总分) '!$D$180,"")</f>
        <v>83.3676470588235</v>
      </c>
      <c r="J974" s="65" t="str">
        <f ca="1">IF(_xlfn.NUMBERVALUE(J972)&gt;0,'质量分析(总分) '!$D$208,"")</f>
        <v/>
      </c>
      <c r="K974" s="65" t="str">
        <f ca="1">IF(_xlfn.NUMBERVALUE(K972)&gt;0,'质量分析(总分) '!$D$194,"")</f>
        <v/>
      </c>
      <c r="L974" s="65" t="str">
        <f ca="1">IF(_xlfn.NUMBERVALUE(L972)&gt;0,'质量分析(总分) '!$D$222,"")</f>
        <v/>
      </c>
      <c r="M974" s="65">
        <f ca="1">IF(_xlfn.NUMBERVALUE(G972)&gt;0,'质量分析(总分) '!$D$23,'质量分析(总分) '!$D$28)</f>
        <v>535.869285714286</v>
      </c>
    </row>
    <row r="976" customHeight="1" spans="1:13">
      <c r="A976" s="58" t="s">
        <v>15</v>
      </c>
      <c r="B976" s="59" t="s">
        <v>1</v>
      </c>
      <c r="C976" s="59" t="s">
        <v>2</v>
      </c>
      <c r="D976" s="60" t="s">
        <v>3</v>
      </c>
      <c r="E976" s="60" t="s">
        <v>4</v>
      </c>
      <c r="F976" s="60" t="s">
        <v>5</v>
      </c>
      <c r="G976" s="60" t="s">
        <v>6</v>
      </c>
      <c r="H976" s="60" t="s">
        <v>7</v>
      </c>
      <c r="I976" s="60" t="s">
        <v>8</v>
      </c>
      <c r="J976" s="60" t="s">
        <v>9</v>
      </c>
      <c r="K976" s="60" t="s">
        <v>10</v>
      </c>
      <c r="L976" s="61" t="s">
        <v>11</v>
      </c>
      <c r="M976" s="61" t="s">
        <v>12</v>
      </c>
    </row>
    <row r="977" customHeight="1" spans="1:13">
      <c r="A977" s="62"/>
      <c r="B977" s="63">
        <f ca="1">INDIRECT("'按班级打印'!G"&amp;ROUNDDOWN((ROW()-1)/5,0)+2)</f>
        <v>5</v>
      </c>
      <c r="C977" s="63" t="str">
        <f ca="1">INDIRECT("'按班级打印'!A"&amp;ROUNDDOWN((ROW()-1)/5,0)+2)</f>
        <v>杨佳伟</v>
      </c>
      <c r="D977" s="63">
        <f ca="1">INDIRECT("'按班级打印'!M"&amp;ROUNDDOWN((ROW()-1)/5,0)+2)</f>
        <v>113.5</v>
      </c>
      <c r="E977" s="63">
        <f ca="1">INDIRECT("'按班级打印'!o"&amp;ROUNDDOWN((ROW()-1)/5,0)+2)</f>
        <v>93.5</v>
      </c>
      <c r="F977" s="63">
        <f ca="1">INDIRECT("'按班级打印'!q"&amp;ROUNDDOWN((ROW()-1)/5,0)+2)</f>
        <v>119.5</v>
      </c>
      <c r="G977" s="63">
        <f ca="1">IF(INDIRECT("'按班级打印'!s"&amp;ROUNDDOWN((ROW()-1)/5,0)+2)&gt;0,INDIRECT("'按班级打印'!s"&amp;ROUNDDOWN((ROW()-1)/5,0)+2),"")</f>
        <v>42.5</v>
      </c>
      <c r="H977" s="63">
        <f ca="1">IF(INDIRECT("'按班级打印'!w"&amp;ROUNDDOWN((ROW()-1)/5,0)+2)&gt;0,INDIRECT("'按班级打印'!w"&amp;ROUNDDOWN((ROW()-1)/5,0)+2),"")</f>
        <v>45</v>
      </c>
      <c r="I977" s="63">
        <f ca="1">IF(INDIRECT("'按班级打印'!z"&amp;ROUNDDOWN((ROW()-1)/5,0)+2)&gt;0,INDIRECT("'按班级打印'!z"&amp;ROUNDDOWN((ROW()-1)/5,0)+2),"")</f>
        <v>67</v>
      </c>
      <c r="J977" s="63" t="str">
        <f ca="1">IF(INDIRECT("'按班级打印'!ac"&amp;ROUNDDOWN((ROW()-1)/5,0)+2)&gt;0,INDIRECT("'按班级打印'!ac"&amp;ROUNDDOWN((ROW()-1)/5,0)+2),"")</f>
        <v/>
      </c>
      <c r="K977" s="63" t="str">
        <f ca="1">IF(INDIRECT("'按班级打印'!u"&amp;ROUNDDOWN((ROW()-1)/5,0)+2)&gt;0,INDIRECT("'按班级打印'!u"&amp;ROUNDDOWN((ROW()-1)/5,0)+2),"")</f>
        <v/>
      </c>
      <c r="L977" s="63" t="str">
        <f ca="1">IF(INDIRECT("'按班级打印'!af"&amp;ROUNDDOWN((ROW()-1)/5,0)+2)&gt;0,INDIRECT("'按班级打印'!af"&amp;ROUNDDOWN((ROW()-1)/5,0)+2),"")</f>
        <v/>
      </c>
      <c r="M977" s="63">
        <f ca="1">INDIRECT("'按班级打印'!H"&amp;ROUNDDOWN((ROW()-1)/5,0)+2)</f>
        <v>481</v>
      </c>
    </row>
    <row r="978" customHeight="1" spans="1:13">
      <c r="A978" s="64"/>
      <c r="B978" s="64"/>
      <c r="C978" s="63" t="s">
        <v>13</v>
      </c>
      <c r="D978" s="63">
        <f ca="1">INDIRECT("'按班级打印'!M"&amp;ROUNDDOWN((ROW()-1)/5,0)+2)</f>
        <v>113.5</v>
      </c>
      <c r="E978" s="63">
        <f ca="1">INDIRECT("'按班级打印'!o"&amp;ROUNDDOWN((ROW()-1)/5,0)+2)</f>
        <v>93.5</v>
      </c>
      <c r="F978" s="63">
        <f ca="1">INDIRECT("'按班级打印'!q"&amp;ROUNDDOWN((ROW()-1)/5,0)+2)</f>
        <v>119.5</v>
      </c>
      <c r="G978" s="63">
        <f ca="1">IF(INDIRECT("'按班级打印'!s"&amp;ROUNDDOWN((ROW()-1)/5,0)+2)&gt;0,INDIRECT("'按班级打印'!s"&amp;ROUNDDOWN((ROW()-1)/5,0)+2),"")</f>
        <v>42.5</v>
      </c>
      <c r="H978" s="63">
        <f ca="1">IF(INDIRECT("'按班级打印'!x"&amp;ROUNDDOWN((ROW()-1)/5,0)+2)&gt;0,INDIRECT("'按班级打印'!x"&amp;ROUNDDOWN((ROW()-1)/5,0)+2),"")</f>
        <v>72</v>
      </c>
      <c r="I978" s="63">
        <f ca="1">IF(INDIRECT("'按班级打印'!aa"&amp;ROUNDDOWN((ROW()-1)/5,0)+2)&gt;0,INDIRECT("'按班级打印'!aa"&amp;ROUNDDOWN((ROW()-1)/5,0)+2),"")</f>
        <v>76</v>
      </c>
      <c r="J978" s="63" t="str">
        <f ca="1">IF(INDIRECT("'按班级打印'!ad"&amp;ROUNDDOWN((ROW()-1)/5,0)+2)&gt;0,INDIRECT("'按班级打印'!ad"&amp;ROUNDDOWN((ROW()-1)/5,0)+2),"")</f>
        <v/>
      </c>
      <c r="K978" s="63" t="str">
        <f ca="1">IF(INDIRECT("'按班级打印'!u"&amp;ROUNDDOWN((ROW()-1)/5,0)+2)&gt;0,INDIRECT("'按班级打印'!u"&amp;ROUNDDOWN((ROW()-1)/5,0)+2),"")</f>
        <v/>
      </c>
      <c r="L978" s="63" t="str">
        <f ca="1">IF(INDIRECT("'按班级打印'!ag"&amp;ROUNDDOWN((ROW()-1)/5,0)+2)&gt;0,INDIRECT("'按班级打印'!ag"&amp;ROUNDDOWN((ROW()-1)/5,0)+2),"")</f>
        <v/>
      </c>
      <c r="M978" s="63">
        <f ca="1">INDIRECT("'按班级打印'!I"&amp;ROUNDDOWN((ROW()-1)/5,0)+2)</f>
        <v>517</v>
      </c>
    </row>
    <row r="979" customHeight="1" spans="1:13">
      <c r="A979" s="63" t="str">
        <f ca="1">INDIRECT("'按班级打印'!E"&amp;ROUNDDOWN((ROW()-1)/5,0)+2)</f>
        <v>物理类</v>
      </c>
      <c r="B979" s="14"/>
      <c r="C979" s="63" t="s">
        <v>14</v>
      </c>
      <c r="D979" s="65">
        <f>'质量分析(总分) '!$D$55</f>
        <v>105.000612745098</v>
      </c>
      <c r="E979" s="65">
        <f>'质量分析(总分) '!$D$82</f>
        <v>91.5242034313726</v>
      </c>
      <c r="F979" s="65">
        <f>'质量分析(总分) '!$D$109</f>
        <v>108.863970588235</v>
      </c>
      <c r="G979" s="65">
        <f ca="1">IF(_xlfn.NUMBERVALUE(G977)&gt;0,'质量分析(总分) '!$D$133,"")</f>
        <v>62.6521428571429</v>
      </c>
      <c r="H979" s="65">
        <f ca="1">IF(_xlfn.NUMBERVALUE(H977)&gt;0,'质量分析(总分) '!$D$157,"")</f>
        <v>81.8686131386861</v>
      </c>
      <c r="I979" s="65">
        <f ca="1">IF(_xlfn.NUMBERVALUE(I977)&gt;0,'质量分析(总分) '!$D$180,"")</f>
        <v>83.3676470588235</v>
      </c>
      <c r="J979" s="65" t="str">
        <f ca="1">IF(_xlfn.NUMBERVALUE(J977)&gt;0,'质量分析(总分) '!$D$208,"")</f>
        <v/>
      </c>
      <c r="K979" s="65" t="str">
        <f ca="1">IF(_xlfn.NUMBERVALUE(K977)&gt;0,'质量分析(总分) '!$D$194,"")</f>
        <v/>
      </c>
      <c r="L979" s="65" t="str">
        <f ca="1">IF(_xlfn.NUMBERVALUE(L977)&gt;0,'质量分析(总分) '!$D$222,"")</f>
        <v/>
      </c>
      <c r="M979" s="65">
        <f ca="1">IF(_xlfn.NUMBERVALUE(G977)&gt;0,'质量分析(总分) '!$D$23,'质量分析(总分) '!$D$28)</f>
        <v>535.869285714286</v>
      </c>
    </row>
    <row r="981" customHeight="1" spans="1:13">
      <c r="A981" s="58" t="s">
        <v>15</v>
      </c>
      <c r="B981" s="59" t="s">
        <v>1</v>
      </c>
      <c r="C981" s="59" t="s">
        <v>2</v>
      </c>
      <c r="D981" s="60" t="s">
        <v>3</v>
      </c>
      <c r="E981" s="60" t="s">
        <v>4</v>
      </c>
      <c r="F981" s="60" t="s">
        <v>5</v>
      </c>
      <c r="G981" s="60" t="s">
        <v>6</v>
      </c>
      <c r="H981" s="60" t="s">
        <v>7</v>
      </c>
      <c r="I981" s="60" t="s">
        <v>8</v>
      </c>
      <c r="J981" s="60" t="s">
        <v>9</v>
      </c>
      <c r="K981" s="60" t="s">
        <v>10</v>
      </c>
      <c r="L981" s="61" t="s">
        <v>11</v>
      </c>
      <c r="M981" s="61" t="s">
        <v>12</v>
      </c>
    </row>
    <row r="982" customHeight="1" spans="1:13">
      <c r="A982" s="62"/>
      <c r="B982" s="63">
        <f ca="1">INDIRECT("'按班级打印'!G"&amp;ROUNDDOWN((ROW()-1)/5,0)+2)</f>
        <v>5</v>
      </c>
      <c r="C982" s="63" t="str">
        <f ca="1">INDIRECT("'按班级打印'!A"&amp;ROUNDDOWN((ROW()-1)/5,0)+2)</f>
        <v>毛智霖</v>
      </c>
      <c r="D982" s="63">
        <f ca="1">INDIRECT("'按班级打印'!M"&amp;ROUNDDOWN((ROW()-1)/5,0)+2)</f>
        <v>104.5</v>
      </c>
      <c r="E982" s="63">
        <f ca="1">INDIRECT("'按班级打印'!o"&amp;ROUNDDOWN((ROW()-1)/5,0)+2)</f>
        <v>106</v>
      </c>
      <c r="F982" s="63">
        <f ca="1">INDIRECT("'按班级打印'!q"&amp;ROUNDDOWN((ROW()-1)/5,0)+2)</f>
        <v>100</v>
      </c>
      <c r="G982" s="63">
        <f ca="1">IF(INDIRECT("'按班级打印'!s"&amp;ROUNDDOWN((ROW()-1)/5,0)+2)&gt;0,INDIRECT("'按班级打印'!s"&amp;ROUNDDOWN((ROW()-1)/5,0)+2),"")</f>
        <v>73.5</v>
      </c>
      <c r="H982" s="63">
        <f ca="1">IF(INDIRECT("'按班级打印'!w"&amp;ROUNDDOWN((ROW()-1)/5,0)+2)&gt;0,INDIRECT("'按班级打印'!w"&amp;ROUNDDOWN((ROW()-1)/5,0)+2),"")</f>
        <v>72.5</v>
      </c>
      <c r="I982" s="63">
        <f ca="1">IF(INDIRECT("'按班级打印'!z"&amp;ROUNDDOWN((ROW()-1)/5,0)+2)&gt;0,INDIRECT("'按班级打印'!z"&amp;ROUNDDOWN((ROW()-1)/5,0)+2),"")</f>
        <v>78.5</v>
      </c>
      <c r="J982" s="63" t="str">
        <f ca="1">IF(INDIRECT("'按班级打印'!ac"&amp;ROUNDDOWN((ROW()-1)/5,0)+2)&gt;0,INDIRECT("'按班级打印'!ac"&amp;ROUNDDOWN((ROW()-1)/5,0)+2),"")</f>
        <v/>
      </c>
      <c r="K982" s="63" t="str">
        <f ca="1">IF(INDIRECT("'按班级打印'!u"&amp;ROUNDDOWN((ROW()-1)/5,0)+2)&gt;0,INDIRECT("'按班级打印'!u"&amp;ROUNDDOWN((ROW()-1)/5,0)+2),"")</f>
        <v/>
      </c>
      <c r="L982" s="63" t="str">
        <f ca="1">IF(INDIRECT("'按班级打印'!af"&amp;ROUNDDOWN((ROW()-1)/5,0)+2)&gt;0,INDIRECT("'按班级打印'!af"&amp;ROUNDDOWN((ROW()-1)/5,0)+2),"")</f>
        <v/>
      </c>
      <c r="M982" s="63">
        <f ca="1">INDIRECT("'按班级打印'!H"&amp;ROUNDDOWN((ROW()-1)/5,0)+2)</f>
        <v>535</v>
      </c>
    </row>
    <row r="983" customHeight="1" spans="1:13">
      <c r="A983" s="64"/>
      <c r="B983" s="64"/>
      <c r="C983" s="63" t="s">
        <v>13</v>
      </c>
      <c r="D983" s="63">
        <f ca="1">INDIRECT("'按班级打印'!M"&amp;ROUNDDOWN((ROW()-1)/5,0)+2)</f>
        <v>104.5</v>
      </c>
      <c r="E983" s="63">
        <f ca="1">INDIRECT("'按班级打印'!o"&amp;ROUNDDOWN((ROW()-1)/5,0)+2)</f>
        <v>106</v>
      </c>
      <c r="F983" s="63">
        <f ca="1">INDIRECT("'按班级打印'!q"&amp;ROUNDDOWN((ROW()-1)/5,0)+2)</f>
        <v>100</v>
      </c>
      <c r="G983" s="63">
        <f ca="1">IF(INDIRECT("'按班级打印'!s"&amp;ROUNDDOWN((ROW()-1)/5,0)+2)&gt;0,INDIRECT("'按班级打印'!s"&amp;ROUNDDOWN((ROW()-1)/5,0)+2),"")</f>
        <v>73.5</v>
      </c>
      <c r="H983" s="63">
        <f ca="1">IF(INDIRECT("'按班级打印'!x"&amp;ROUNDDOWN((ROW()-1)/5,0)+2)&gt;0,INDIRECT("'按班级打印'!x"&amp;ROUNDDOWN((ROW()-1)/5,0)+2),"")</f>
        <v>90</v>
      </c>
      <c r="I983" s="63">
        <f ca="1">IF(INDIRECT("'按班级打印'!aa"&amp;ROUNDDOWN((ROW()-1)/5,0)+2)&gt;0,INDIRECT("'按班级打印'!aa"&amp;ROUNDDOWN((ROW()-1)/5,0)+2),"")</f>
        <v>87</v>
      </c>
      <c r="J983" s="63" t="str">
        <f ca="1">IF(INDIRECT("'按班级打印'!ad"&amp;ROUNDDOWN((ROW()-1)/5,0)+2)&gt;0,INDIRECT("'按班级打印'!ad"&amp;ROUNDDOWN((ROW()-1)/5,0)+2),"")</f>
        <v/>
      </c>
      <c r="K983" s="63" t="str">
        <f ca="1">IF(INDIRECT("'按班级打印'!u"&amp;ROUNDDOWN((ROW()-1)/5,0)+2)&gt;0,INDIRECT("'按班级打印'!u"&amp;ROUNDDOWN((ROW()-1)/5,0)+2),"")</f>
        <v/>
      </c>
      <c r="L983" s="63" t="str">
        <f ca="1">IF(INDIRECT("'按班级打印'!ag"&amp;ROUNDDOWN((ROW()-1)/5,0)+2)&gt;0,INDIRECT("'按班级打印'!ag"&amp;ROUNDDOWN((ROW()-1)/5,0)+2),"")</f>
        <v/>
      </c>
      <c r="M983" s="63">
        <f ca="1">INDIRECT("'按班级打印'!I"&amp;ROUNDDOWN((ROW()-1)/5,0)+2)</f>
        <v>561</v>
      </c>
    </row>
    <row r="984" customHeight="1" spans="1:13">
      <c r="A984" s="63" t="str">
        <f ca="1">INDIRECT("'按班级打印'!E"&amp;ROUNDDOWN((ROW()-1)/5,0)+2)</f>
        <v>物理类</v>
      </c>
      <c r="B984" s="14"/>
      <c r="C984" s="63" t="s">
        <v>14</v>
      </c>
      <c r="D984" s="65">
        <f>'质量分析(总分) '!$D$55</f>
        <v>105.000612745098</v>
      </c>
      <c r="E984" s="65">
        <f>'质量分析(总分) '!$D$82</f>
        <v>91.5242034313726</v>
      </c>
      <c r="F984" s="65">
        <f>'质量分析(总分) '!$D$109</f>
        <v>108.863970588235</v>
      </c>
      <c r="G984" s="65">
        <f ca="1">IF(_xlfn.NUMBERVALUE(G982)&gt;0,'质量分析(总分) '!$D$133,"")</f>
        <v>62.6521428571429</v>
      </c>
      <c r="H984" s="65">
        <f ca="1">IF(_xlfn.NUMBERVALUE(H982)&gt;0,'质量分析(总分) '!$D$157,"")</f>
        <v>81.8686131386861</v>
      </c>
      <c r="I984" s="65">
        <f ca="1">IF(_xlfn.NUMBERVALUE(I982)&gt;0,'质量分析(总分) '!$D$180,"")</f>
        <v>83.3676470588235</v>
      </c>
      <c r="J984" s="65" t="str">
        <f ca="1">IF(_xlfn.NUMBERVALUE(J982)&gt;0,'质量分析(总分) '!$D$208,"")</f>
        <v/>
      </c>
      <c r="K984" s="65" t="str">
        <f ca="1">IF(_xlfn.NUMBERVALUE(K982)&gt;0,'质量分析(总分) '!$D$194,"")</f>
        <v/>
      </c>
      <c r="L984" s="65" t="str">
        <f ca="1">IF(_xlfn.NUMBERVALUE(L982)&gt;0,'质量分析(总分) '!$D$222,"")</f>
        <v/>
      </c>
      <c r="M984" s="65">
        <f ca="1">IF(_xlfn.NUMBERVALUE(G982)&gt;0,'质量分析(总分) '!$D$23,'质量分析(总分) '!$D$28)</f>
        <v>535.869285714286</v>
      </c>
    </row>
    <row r="986" customHeight="1" spans="1:13">
      <c r="A986" s="58" t="s">
        <v>15</v>
      </c>
      <c r="B986" s="59" t="s">
        <v>1</v>
      </c>
      <c r="C986" s="59" t="s">
        <v>2</v>
      </c>
      <c r="D986" s="60" t="s">
        <v>3</v>
      </c>
      <c r="E986" s="60" t="s">
        <v>4</v>
      </c>
      <c r="F986" s="60" t="s">
        <v>5</v>
      </c>
      <c r="G986" s="60" t="s">
        <v>6</v>
      </c>
      <c r="H986" s="60" t="s">
        <v>7</v>
      </c>
      <c r="I986" s="60" t="s">
        <v>8</v>
      </c>
      <c r="J986" s="60" t="s">
        <v>9</v>
      </c>
      <c r="K986" s="60" t="s">
        <v>10</v>
      </c>
      <c r="L986" s="61" t="s">
        <v>11</v>
      </c>
      <c r="M986" s="61" t="s">
        <v>12</v>
      </c>
    </row>
    <row r="987" customHeight="1" spans="1:13">
      <c r="A987" s="62"/>
      <c r="B987" s="63">
        <f ca="1">INDIRECT("'按班级打印'!G"&amp;ROUNDDOWN((ROW()-1)/5,0)+2)</f>
        <v>5</v>
      </c>
      <c r="C987" s="63" t="str">
        <f ca="1">INDIRECT("'按班级打印'!A"&amp;ROUNDDOWN((ROW()-1)/5,0)+2)</f>
        <v>连昊铮</v>
      </c>
      <c r="D987" s="63">
        <f ca="1">INDIRECT("'按班级打印'!M"&amp;ROUNDDOWN((ROW()-1)/5,0)+2)</f>
        <v>101</v>
      </c>
      <c r="E987" s="63">
        <f ca="1">INDIRECT("'按班级打印'!o"&amp;ROUNDDOWN((ROW()-1)/5,0)+2)</f>
        <v>84.5</v>
      </c>
      <c r="F987" s="63">
        <f ca="1">INDIRECT("'按班级打印'!q"&amp;ROUNDDOWN((ROW()-1)/5,0)+2)</f>
        <v>111</v>
      </c>
      <c r="G987" s="63">
        <f ca="1">IF(INDIRECT("'按班级打印'!s"&amp;ROUNDDOWN((ROW()-1)/5,0)+2)&gt;0,INDIRECT("'按班级打印'!s"&amp;ROUNDDOWN((ROW()-1)/5,0)+2),"")</f>
        <v>62.5</v>
      </c>
      <c r="H987" s="63">
        <f ca="1">IF(INDIRECT("'按班级打印'!w"&amp;ROUNDDOWN((ROW()-1)/5,0)+2)&gt;0,INDIRECT("'按班级打印'!w"&amp;ROUNDDOWN((ROW()-1)/5,0)+2),"")</f>
        <v>61</v>
      </c>
      <c r="I987" s="63">
        <f ca="1">IF(INDIRECT("'按班级打印'!z"&amp;ROUNDDOWN((ROW()-1)/5,0)+2)&gt;0,INDIRECT("'按班级打印'!z"&amp;ROUNDDOWN((ROW()-1)/5,0)+2),"")</f>
        <v>82</v>
      </c>
      <c r="J987" s="63" t="str">
        <f ca="1">IF(INDIRECT("'按班级打印'!ac"&amp;ROUNDDOWN((ROW()-1)/5,0)+2)&gt;0,INDIRECT("'按班级打印'!ac"&amp;ROUNDDOWN((ROW()-1)/5,0)+2),"")</f>
        <v/>
      </c>
      <c r="K987" s="63" t="str">
        <f ca="1">IF(INDIRECT("'按班级打印'!u"&amp;ROUNDDOWN((ROW()-1)/5,0)+2)&gt;0,INDIRECT("'按班级打印'!u"&amp;ROUNDDOWN((ROW()-1)/5,0)+2),"")</f>
        <v/>
      </c>
      <c r="L987" s="63" t="str">
        <f ca="1">IF(INDIRECT("'按班级打印'!af"&amp;ROUNDDOWN((ROW()-1)/5,0)+2)&gt;0,INDIRECT("'按班级打印'!af"&amp;ROUNDDOWN((ROW()-1)/5,0)+2),"")</f>
        <v/>
      </c>
      <c r="M987" s="63">
        <f ca="1">INDIRECT("'按班级打印'!H"&amp;ROUNDDOWN((ROW()-1)/5,0)+2)</f>
        <v>502</v>
      </c>
    </row>
    <row r="988" customHeight="1" spans="1:13">
      <c r="A988" s="64"/>
      <c r="B988" s="64"/>
      <c r="C988" s="63" t="s">
        <v>13</v>
      </c>
      <c r="D988" s="63">
        <f ca="1">INDIRECT("'按班级打印'!M"&amp;ROUNDDOWN((ROW()-1)/5,0)+2)</f>
        <v>101</v>
      </c>
      <c r="E988" s="63">
        <f ca="1">INDIRECT("'按班级打印'!o"&amp;ROUNDDOWN((ROW()-1)/5,0)+2)</f>
        <v>84.5</v>
      </c>
      <c r="F988" s="63">
        <f ca="1">INDIRECT("'按班级打印'!q"&amp;ROUNDDOWN((ROW()-1)/5,0)+2)</f>
        <v>111</v>
      </c>
      <c r="G988" s="63">
        <f ca="1">IF(INDIRECT("'按班级打印'!s"&amp;ROUNDDOWN((ROW()-1)/5,0)+2)&gt;0,INDIRECT("'按班级打印'!s"&amp;ROUNDDOWN((ROW()-1)/5,0)+2),"")</f>
        <v>62.5</v>
      </c>
      <c r="H988" s="63">
        <f ca="1">IF(INDIRECT("'按班级打印'!x"&amp;ROUNDDOWN((ROW()-1)/5,0)+2)&gt;0,INDIRECT("'按班级打印'!x"&amp;ROUNDDOWN((ROW()-1)/5,0)+2),"")</f>
        <v>84</v>
      </c>
      <c r="I988" s="63">
        <f ca="1">IF(INDIRECT("'按班级打印'!aa"&amp;ROUNDDOWN((ROW()-1)/5,0)+2)&gt;0,INDIRECT("'按班级打印'!aa"&amp;ROUNDDOWN((ROW()-1)/5,0)+2),"")</f>
        <v>90</v>
      </c>
      <c r="J988" s="63" t="str">
        <f ca="1">IF(INDIRECT("'按班级打印'!ad"&amp;ROUNDDOWN((ROW()-1)/5,0)+2)&gt;0,INDIRECT("'按班级打印'!ad"&amp;ROUNDDOWN((ROW()-1)/5,0)+2),"")</f>
        <v/>
      </c>
      <c r="K988" s="63" t="str">
        <f ca="1">IF(INDIRECT("'按班级打印'!u"&amp;ROUNDDOWN((ROW()-1)/5,0)+2)&gt;0,INDIRECT("'按班级打印'!u"&amp;ROUNDDOWN((ROW()-1)/5,0)+2),"")</f>
        <v/>
      </c>
      <c r="L988" s="63" t="str">
        <f ca="1">IF(INDIRECT("'按班级打印'!ag"&amp;ROUNDDOWN((ROW()-1)/5,0)+2)&gt;0,INDIRECT("'按班级打印'!ag"&amp;ROUNDDOWN((ROW()-1)/5,0)+2),"")</f>
        <v/>
      </c>
      <c r="M988" s="63">
        <f ca="1">INDIRECT("'按班级打印'!I"&amp;ROUNDDOWN((ROW()-1)/5,0)+2)</f>
        <v>533</v>
      </c>
    </row>
    <row r="989" customHeight="1" spans="1:13">
      <c r="A989" s="63" t="str">
        <f ca="1">INDIRECT("'按班级打印'!E"&amp;ROUNDDOWN((ROW()-1)/5,0)+2)</f>
        <v>物理类</v>
      </c>
      <c r="B989" s="14"/>
      <c r="C989" s="63" t="s">
        <v>14</v>
      </c>
      <c r="D989" s="65">
        <f>'质量分析(总分) '!$D$55</f>
        <v>105.000612745098</v>
      </c>
      <c r="E989" s="65">
        <f>'质量分析(总分) '!$D$82</f>
        <v>91.5242034313726</v>
      </c>
      <c r="F989" s="65">
        <f>'质量分析(总分) '!$D$109</f>
        <v>108.863970588235</v>
      </c>
      <c r="G989" s="65">
        <f ca="1">IF(_xlfn.NUMBERVALUE(G987)&gt;0,'质量分析(总分) '!$D$133,"")</f>
        <v>62.6521428571429</v>
      </c>
      <c r="H989" s="65">
        <f ca="1">IF(_xlfn.NUMBERVALUE(H987)&gt;0,'质量分析(总分) '!$D$157,"")</f>
        <v>81.8686131386861</v>
      </c>
      <c r="I989" s="65">
        <f ca="1">IF(_xlfn.NUMBERVALUE(I987)&gt;0,'质量分析(总分) '!$D$180,"")</f>
        <v>83.3676470588235</v>
      </c>
      <c r="J989" s="65" t="str">
        <f ca="1">IF(_xlfn.NUMBERVALUE(J987)&gt;0,'质量分析(总分) '!$D$208,"")</f>
        <v/>
      </c>
      <c r="K989" s="65" t="str">
        <f ca="1">IF(_xlfn.NUMBERVALUE(K987)&gt;0,'质量分析(总分) '!$D$194,"")</f>
        <v/>
      </c>
      <c r="L989" s="65" t="str">
        <f ca="1">IF(_xlfn.NUMBERVALUE(L987)&gt;0,'质量分析(总分) '!$D$222,"")</f>
        <v/>
      </c>
      <c r="M989" s="65">
        <f ca="1">IF(_xlfn.NUMBERVALUE(G987)&gt;0,'质量分析(总分) '!$D$23,'质量分析(总分) '!$D$28)</f>
        <v>535.869285714286</v>
      </c>
    </row>
    <row r="991" customHeight="1" spans="1:13">
      <c r="A991" s="58" t="s">
        <v>15</v>
      </c>
      <c r="B991" s="59" t="s">
        <v>1</v>
      </c>
      <c r="C991" s="59" t="s">
        <v>2</v>
      </c>
      <c r="D991" s="60" t="s">
        <v>3</v>
      </c>
      <c r="E991" s="60" t="s">
        <v>4</v>
      </c>
      <c r="F991" s="60" t="s">
        <v>5</v>
      </c>
      <c r="G991" s="60" t="s">
        <v>6</v>
      </c>
      <c r="H991" s="60" t="s">
        <v>7</v>
      </c>
      <c r="I991" s="60" t="s">
        <v>8</v>
      </c>
      <c r="J991" s="60" t="s">
        <v>9</v>
      </c>
      <c r="K991" s="60" t="s">
        <v>10</v>
      </c>
      <c r="L991" s="61" t="s">
        <v>11</v>
      </c>
      <c r="M991" s="61" t="s">
        <v>12</v>
      </c>
    </row>
    <row r="992" customHeight="1" spans="1:13">
      <c r="A992" s="62"/>
      <c r="B992" s="63">
        <f ca="1">INDIRECT("'按班级打印'!G"&amp;ROUNDDOWN((ROW()-1)/5,0)+2)</f>
        <v>5</v>
      </c>
      <c r="C992" s="63" t="str">
        <f ca="1">INDIRECT("'按班级打印'!A"&amp;ROUNDDOWN((ROW()-1)/5,0)+2)</f>
        <v>林国伟</v>
      </c>
      <c r="D992" s="63">
        <f ca="1">INDIRECT("'按班级打印'!M"&amp;ROUNDDOWN((ROW()-1)/5,0)+2)</f>
        <v>63.5</v>
      </c>
      <c r="E992" s="63">
        <f ca="1">INDIRECT("'按班级打印'!o"&amp;ROUNDDOWN((ROW()-1)/5,0)+2)</f>
        <v>83.5</v>
      </c>
      <c r="F992" s="63">
        <f ca="1">INDIRECT("'按班级打印'!q"&amp;ROUNDDOWN((ROW()-1)/5,0)+2)</f>
        <v>91</v>
      </c>
      <c r="G992" s="63">
        <f ca="1">IF(INDIRECT("'按班级打印'!s"&amp;ROUNDDOWN((ROW()-1)/5,0)+2)&gt;0,INDIRECT("'按班级打印'!s"&amp;ROUNDDOWN((ROW()-1)/5,0)+2),"")</f>
        <v>41</v>
      </c>
      <c r="H992" s="63">
        <f ca="1">IF(INDIRECT("'按班级打印'!w"&amp;ROUNDDOWN((ROW()-1)/5,0)+2)&gt;0,INDIRECT("'按班级打印'!w"&amp;ROUNDDOWN((ROW()-1)/5,0)+2),"")</f>
        <v>54.5</v>
      </c>
      <c r="I992" s="63">
        <f ca="1">IF(INDIRECT("'按班级打印'!z"&amp;ROUNDDOWN((ROW()-1)/5,0)+2)&gt;0,INDIRECT("'按班级打印'!z"&amp;ROUNDDOWN((ROW()-1)/5,0)+2),"")</f>
        <v>75.5</v>
      </c>
      <c r="J992" s="63" t="str">
        <f ca="1">IF(INDIRECT("'按班级打印'!ac"&amp;ROUNDDOWN((ROW()-1)/5,0)+2)&gt;0,INDIRECT("'按班级打印'!ac"&amp;ROUNDDOWN((ROW()-1)/5,0)+2),"")</f>
        <v/>
      </c>
      <c r="K992" s="63" t="str">
        <f ca="1">IF(INDIRECT("'按班级打印'!u"&amp;ROUNDDOWN((ROW()-1)/5,0)+2)&gt;0,INDIRECT("'按班级打印'!u"&amp;ROUNDDOWN((ROW()-1)/5,0)+2),"")</f>
        <v/>
      </c>
      <c r="L992" s="63" t="str">
        <f ca="1">IF(INDIRECT("'按班级打印'!af"&amp;ROUNDDOWN((ROW()-1)/5,0)+2)&gt;0,INDIRECT("'按班级打印'!af"&amp;ROUNDDOWN((ROW()-1)/5,0)+2),"")</f>
        <v/>
      </c>
      <c r="M992" s="63">
        <f ca="1">INDIRECT("'按班级打印'!H"&amp;ROUNDDOWN((ROW()-1)/5,0)+2)</f>
        <v>409</v>
      </c>
    </row>
    <row r="993" customHeight="1" spans="1:13">
      <c r="A993" s="64"/>
      <c r="B993" s="64"/>
      <c r="C993" s="63" t="s">
        <v>13</v>
      </c>
      <c r="D993" s="63">
        <f ca="1">INDIRECT("'按班级打印'!M"&amp;ROUNDDOWN((ROW()-1)/5,0)+2)</f>
        <v>63.5</v>
      </c>
      <c r="E993" s="63">
        <f ca="1">INDIRECT("'按班级打印'!o"&amp;ROUNDDOWN((ROW()-1)/5,0)+2)</f>
        <v>83.5</v>
      </c>
      <c r="F993" s="63">
        <f ca="1">INDIRECT("'按班级打印'!q"&amp;ROUNDDOWN((ROW()-1)/5,0)+2)</f>
        <v>91</v>
      </c>
      <c r="G993" s="63">
        <f ca="1">IF(INDIRECT("'按班级打印'!s"&amp;ROUNDDOWN((ROW()-1)/5,0)+2)&gt;0,INDIRECT("'按班级打印'!s"&amp;ROUNDDOWN((ROW()-1)/5,0)+2),"")</f>
        <v>41</v>
      </c>
      <c r="H993" s="63">
        <f ca="1">IF(INDIRECT("'按班级打印'!x"&amp;ROUNDDOWN((ROW()-1)/5,0)+2)&gt;0,INDIRECT("'按班级打印'!x"&amp;ROUNDDOWN((ROW()-1)/5,0)+2),"")</f>
        <v>79</v>
      </c>
      <c r="I993" s="63">
        <f ca="1">IF(INDIRECT("'按班级打印'!aa"&amp;ROUNDDOWN((ROW()-1)/5,0)+2)&gt;0,INDIRECT("'按班级打印'!aa"&amp;ROUNDDOWN((ROW()-1)/5,0)+2),"")</f>
        <v>84</v>
      </c>
      <c r="J993" s="63" t="str">
        <f ca="1">IF(INDIRECT("'按班级打印'!ad"&amp;ROUNDDOWN((ROW()-1)/5,0)+2)&gt;0,INDIRECT("'按班级打印'!ad"&amp;ROUNDDOWN((ROW()-1)/5,0)+2),"")</f>
        <v/>
      </c>
      <c r="K993" s="63" t="str">
        <f ca="1">IF(INDIRECT("'按班级打印'!u"&amp;ROUNDDOWN((ROW()-1)/5,0)+2)&gt;0,INDIRECT("'按班级打印'!u"&amp;ROUNDDOWN((ROW()-1)/5,0)+2),"")</f>
        <v/>
      </c>
      <c r="L993" s="63" t="str">
        <f ca="1">IF(INDIRECT("'按班级打印'!ag"&amp;ROUNDDOWN((ROW()-1)/5,0)+2)&gt;0,INDIRECT("'按班级打印'!ag"&amp;ROUNDDOWN((ROW()-1)/5,0)+2),"")</f>
        <v/>
      </c>
      <c r="M993" s="63">
        <f ca="1">INDIRECT("'按班级打印'!I"&amp;ROUNDDOWN((ROW()-1)/5,0)+2)</f>
        <v>442</v>
      </c>
    </row>
    <row r="994" customHeight="1" spans="1:13">
      <c r="A994" s="63" t="str">
        <f ca="1">INDIRECT("'按班级打印'!E"&amp;ROUNDDOWN((ROW()-1)/5,0)+2)</f>
        <v>物理类</v>
      </c>
      <c r="B994" s="14"/>
      <c r="C994" s="63" t="s">
        <v>14</v>
      </c>
      <c r="D994" s="65">
        <f>'质量分析(总分) '!$D$55</f>
        <v>105.000612745098</v>
      </c>
      <c r="E994" s="65">
        <f>'质量分析(总分) '!$D$82</f>
        <v>91.5242034313726</v>
      </c>
      <c r="F994" s="65">
        <f>'质量分析(总分) '!$D$109</f>
        <v>108.863970588235</v>
      </c>
      <c r="G994" s="65">
        <f ca="1">IF(_xlfn.NUMBERVALUE(G992)&gt;0,'质量分析(总分) '!$D$133,"")</f>
        <v>62.6521428571429</v>
      </c>
      <c r="H994" s="65">
        <f ca="1">IF(_xlfn.NUMBERVALUE(H992)&gt;0,'质量分析(总分) '!$D$157,"")</f>
        <v>81.8686131386861</v>
      </c>
      <c r="I994" s="65">
        <f ca="1">IF(_xlfn.NUMBERVALUE(I992)&gt;0,'质量分析(总分) '!$D$180,"")</f>
        <v>83.3676470588235</v>
      </c>
      <c r="J994" s="65" t="str">
        <f ca="1">IF(_xlfn.NUMBERVALUE(J992)&gt;0,'质量分析(总分) '!$D$208,"")</f>
        <v/>
      </c>
      <c r="K994" s="65" t="str">
        <f ca="1">IF(_xlfn.NUMBERVALUE(K992)&gt;0,'质量分析(总分) '!$D$194,"")</f>
        <v/>
      </c>
      <c r="L994" s="65" t="str">
        <f ca="1">IF(_xlfn.NUMBERVALUE(L992)&gt;0,'质量分析(总分) '!$D$222,"")</f>
        <v/>
      </c>
      <c r="M994" s="65">
        <f ca="1">IF(_xlfn.NUMBERVALUE(G992)&gt;0,'质量分析(总分) '!$D$23,'质量分析(总分) '!$D$28)</f>
        <v>535.869285714286</v>
      </c>
    </row>
    <row r="996" customHeight="1" spans="1:13">
      <c r="A996" s="58" t="s">
        <v>15</v>
      </c>
      <c r="B996" s="59" t="s">
        <v>1</v>
      </c>
      <c r="C996" s="59" t="s">
        <v>2</v>
      </c>
      <c r="D996" s="60" t="s">
        <v>3</v>
      </c>
      <c r="E996" s="60" t="s">
        <v>4</v>
      </c>
      <c r="F996" s="60" t="s">
        <v>5</v>
      </c>
      <c r="G996" s="60" t="s">
        <v>6</v>
      </c>
      <c r="H996" s="60" t="s">
        <v>7</v>
      </c>
      <c r="I996" s="60" t="s">
        <v>8</v>
      </c>
      <c r="J996" s="60" t="s">
        <v>9</v>
      </c>
      <c r="K996" s="60" t="s">
        <v>10</v>
      </c>
      <c r="L996" s="61" t="s">
        <v>11</v>
      </c>
      <c r="M996" s="61" t="s">
        <v>12</v>
      </c>
    </row>
    <row r="997" customHeight="1" spans="1:13">
      <c r="A997" s="62"/>
      <c r="B997" s="63">
        <f ca="1">INDIRECT("'按班级打印'!G"&amp;ROUNDDOWN((ROW()-1)/5,0)+2)</f>
        <v>5</v>
      </c>
      <c r="C997" s="63" t="str">
        <f ca="1">INDIRECT("'按班级打印'!A"&amp;ROUNDDOWN((ROW()-1)/5,0)+2)</f>
        <v>曾嘉辉</v>
      </c>
      <c r="D997" s="63">
        <f ca="1">INDIRECT("'按班级打印'!M"&amp;ROUNDDOWN((ROW()-1)/5,0)+2)</f>
        <v>102.5</v>
      </c>
      <c r="E997" s="63">
        <f ca="1">INDIRECT("'按班级打印'!o"&amp;ROUNDDOWN((ROW()-1)/5,0)+2)</f>
        <v>113</v>
      </c>
      <c r="F997" s="63">
        <f ca="1">INDIRECT("'按班级打印'!q"&amp;ROUNDDOWN((ROW()-1)/5,0)+2)</f>
        <v>111</v>
      </c>
      <c r="G997" s="63">
        <f ca="1">IF(INDIRECT("'按班级打印'!s"&amp;ROUNDDOWN((ROW()-1)/5,0)+2)&gt;0,INDIRECT("'按班级打印'!s"&amp;ROUNDDOWN((ROW()-1)/5,0)+2),"")</f>
        <v>64.5</v>
      </c>
      <c r="H997" s="63">
        <f ca="1">IF(INDIRECT("'按班级打印'!w"&amp;ROUNDDOWN((ROW()-1)/5,0)+2)&gt;0,INDIRECT("'按班级打印'!w"&amp;ROUNDDOWN((ROW()-1)/5,0)+2),"")</f>
        <v>64.5</v>
      </c>
      <c r="I997" s="63">
        <f ca="1">IF(INDIRECT("'按班级打印'!z"&amp;ROUNDDOWN((ROW()-1)/5,0)+2)&gt;0,INDIRECT("'按班级打印'!z"&amp;ROUNDDOWN((ROW()-1)/5,0)+2),"")</f>
        <v>73</v>
      </c>
      <c r="J997" s="63" t="str">
        <f ca="1">IF(INDIRECT("'按班级打印'!ac"&amp;ROUNDDOWN((ROW()-1)/5,0)+2)&gt;0,INDIRECT("'按班级打印'!ac"&amp;ROUNDDOWN((ROW()-1)/5,0)+2),"")</f>
        <v/>
      </c>
      <c r="K997" s="63" t="str">
        <f ca="1">IF(INDIRECT("'按班级打印'!u"&amp;ROUNDDOWN((ROW()-1)/5,0)+2)&gt;0,INDIRECT("'按班级打印'!u"&amp;ROUNDDOWN((ROW()-1)/5,0)+2),"")</f>
        <v/>
      </c>
      <c r="L997" s="63" t="str">
        <f ca="1">IF(INDIRECT("'按班级打印'!af"&amp;ROUNDDOWN((ROW()-1)/5,0)+2)&gt;0,INDIRECT("'按班级打印'!af"&amp;ROUNDDOWN((ROW()-1)/5,0)+2),"")</f>
        <v/>
      </c>
      <c r="M997" s="63">
        <f ca="1">INDIRECT("'按班级打印'!H"&amp;ROUNDDOWN((ROW()-1)/5,0)+2)</f>
        <v>528.5</v>
      </c>
    </row>
    <row r="998" customHeight="1" spans="1:13">
      <c r="A998" s="64"/>
      <c r="B998" s="64"/>
      <c r="C998" s="63" t="s">
        <v>13</v>
      </c>
      <c r="D998" s="63">
        <f ca="1">INDIRECT("'按班级打印'!M"&amp;ROUNDDOWN((ROW()-1)/5,0)+2)</f>
        <v>102.5</v>
      </c>
      <c r="E998" s="63">
        <f ca="1">INDIRECT("'按班级打印'!o"&amp;ROUNDDOWN((ROW()-1)/5,0)+2)</f>
        <v>113</v>
      </c>
      <c r="F998" s="63">
        <f ca="1">INDIRECT("'按班级打印'!q"&amp;ROUNDDOWN((ROW()-1)/5,0)+2)</f>
        <v>111</v>
      </c>
      <c r="G998" s="63">
        <f ca="1">IF(INDIRECT("'按班级打印'!s"&amp;ROUNDDOWN((ROW()-1)/5,0)+2)&gt;0,INDIRECT("'按班级打印'!s"&amp;ROUNDDOWN((ROW()-1)/5,0)+2),"")</f>
        <v>64.5</v>
      </c>
      <c r="H998" s="63">
        <f ca="1">IF(INDIRECT("'按班级打印'!x"&amp;ROUNDDOWN((ROW()-1)/5,0)+2)&gt;0,INDIRECT("'按班级打印'!x"&amp;ROUNDDOWN((ROW()-1)/5,0)+2),"")</f>
        <v>87</v>
      </c>
      <c r="I998" s="63">
        <f ca="1">IF(INDIRECT("'按班级打印'!aa"&amp;ROUNDDOWN((ROW()-1)/5,0)+2)&gt;0,INDIRECT("'按班级打印'!aa"&amp;ROUNDDOWN((ROW()-1)/5,0)+2),"")</f>
        <v>82</v>
      </c>
      <c r="J998" s="63" t="str">
        <f ca="1">IF(INDIRECT("'按班级打印'!ad"&amp;ROUNDDOWN((ROW()-1)/5,0)+2)&gt;0,INDIRECT("'按班级打印'!ad"&amp;ROUNDDOWN((ROW()-1)/5,0)+2),"")</f>
        <v/>
      </c>
      <c r="K998" s="63" t="str">
        <f ca="1">IF(INDIRECT("'按班级打印'!u"&amp;ROUNDDOWN((ROW()-1)/5,0)+2)&gt;0,INDIRECT("'按班级打印'!u"&amp;ROUNDDOWN((ROW()-1)/5,0)+2),"")</f>
        <v/>
      </c>
      <c r="L998" s="63" t="str">
        <f ca="1">IF(INDIRECT("'按班级打印'!ag"&amp;ROUNDDOWN((ROW()-1)/5,0)+2)&gt;0,INDIRECT("'按班级打印'!ag"&amp;ROUNDDOWN((ROW()-1)/5,0)+2),"")</f>
        <v/>
      </c>
      <c r="M998" s="63">
        <f ca="1">INDIRECT("'按班级打印'!I"&amp;ROUNDDOWN((ROW()-1)/5,0)+2)</f>
        <v>560</v>
      </c>
    </row>
    <row r="999" customHeight="1" spans="1:13">
      <c r="A999" s="63" t="str">
        <f ca="1">INDIRECT("'按班级打印'!E"&amp;ROUNDDOWN((ROW()-1)/5,0)+2)</f>
        <v>物理类</v>
      </c>
      <c r="B999" s="14"/>
      <c r="C999" s="63" t="s">
        <v>14</v>
      </c>
      <c r="D999" s="65">
        <f>'质量分析(总分) '!$D$55</f>
        <v>105.000612745098</v>
      </c>
      <c r="E999" s="65">
        <f>'质量分析(总分) '!$D$82</f>
        <v>91.5242034313726</v>
      </c>
      <c r="F999" s="65">
        <f>'质量分析(总分) '!$D$109</f>
        <v>108.863970588235</v>
      </c>
      <c r="G999" s="65">
        <f ca="1">IF(_xlfn.NUMBERVALUE(G997)&gt;0,'质量分析(总分) '!$D$133,"")</f>
        <v>62.6521428571429</v>
      </c>
      <c r="H999" s="65">
        <f ca="1">IF(_xlfn.NUMBERVALUE(H997)&gt;0,'质量分析(总分) '!$D$157,"")</f>
        <v>81.8686131386861</v>
      </c>
      <c r="I999" s="65">
        <f ca="1">IF(_xlfn.NUMBERVALUE(I997)&gt;0,'质量分析(总分) '!$D$180,"")</f>
        <v>83.3676470588235</v>
      </c>
      <c r="J999" s="65" t="str">
        <f ca="1">IF(_xlfn.NUMBERVALUE(J997)&gt;0,'质量分析(总分) '!$D$208,"")</f>
        <v/>
      </c>
      <c r="K999" s="65" t="str">
        <f ca="1">IF(_xlfn.NUMBERVALUE(K997)&gt;0,'质量分析(总分) '!$D$194,"")</f>
        <v/>
      </c>
      <c r="L999" s="65" t="str">
        <f ca="1">IF(_xlfn.NUMBERVALUE(L997)&gt;0,'质量分析(总分) '!$D$222,"")</f>
        <v/>
      </c>
      <c r="M999" s="65">
        <f ca="1">IF(_xlfn.NUMBERVALUE(G997)&gt;0,'质量分析(总分) '!$D$23,'质量分析(总分) '!$D$28)</f>
        <v>535.869285714286</v>
      </c>
    </row>
    <row r="1001" customHeight="1" spans="1:13">
      <c r="A1001" s="58" t="s">
        <v>15</v>
      </c>
      <c r="B1001" s="59" t="s">
        <v>1</v>
      </c>
      <c r="C1001" s="59" t="s">
        <v>2</v>
      </c>
      <c r="D1001" s="60" t="s">
        <v>3</v>
      </c>
      <c r="E1001" s="60" t="s">
        <v>4</v>
      </c>
      <c r="F1001" s="60" t="s">
        <v>5</v>
      </c>
      <c r="G1001" s="60" t="s">
        <v>6</v>
      </c>
      <c r="H1001" s="60" t="s">
        <v>7</v>
      </c>
      <c r="I1001" s="60" t="s">
        <v>8</v>
      </c>
      <c r="J1001" s="60" t="s">
        <v>9</v>
      </c>
      <c r="K1001" s="60" t="s">
        <v>10</v>
      </c>
      <c r="L1001" s="61" t="s">
        <v>11</v>
      </c>
      <c r="M1001" s="61" t="s">
        <v>12</v>
      </c>
    </row>
    <row r="1002" customHeight="1" spans="1:13">
      <c r="A1002" s="62"/>
      <c r="B1002" s="63">
        <f ca="1">INDIRECT("'按班级打印'!G"&amp;ROUNDDOWN((ROW()-1)/5,0)+2)</f>
        <v>5</v>
      </c>
      <c r="C1002" s="63" t="str">
        <f ca="1">INDIRECT("'按班级打印'!A"&amp;ROUNDDOWN((ROW()-1)/5,0)+2)</f>
        <v>阮楷哲</v>
      </c>
      <c r="D1002" s="63">
        <f ca="1">INDIRECT("'按班级打印'!M"&amp;ROUNDDOWN((ROW()-1)/5,0)+2)</f>
        <v>108.5</v>
      </c>
      <c r="E1002" s="63">
        <f ca="1">INDIRECT("'按班级打印'!o"&amp;ROUNDDOWN((ROW()-1)/5,0)+2)</f>
        <v>93.5</v>
      </c>
      <c r="F1002" s="63">
        <f ca="1">INDIRECT("'按班级打印'!q"&amp;ROUNDDOWN((ROW()-1)/5,0)+2)</f>
        <v>114</v>
      </c>
      <c r="G1002" s="63">
        <f ca="1">IF(INDIRECT("'按班级打印'!s"&amp;ROUNDDOWN((ROW()-1)/5,0)+2)&gt;0,INDIRECT("'按班级打印'!s"&amp;ROUNDDOWN((ROW()-1)/5,0)+2),"")</f>
        <v>82.5</v>
      </c>
      <c r="H1002" s="63">
        <f ca="1">IF(INDIRECT("'按班级打印'!w"&amp;ROUNDDOWN((ROW()-1)/5,0)+2)&gt;0,INDIRECT("'按班级打印'!w"&amp;ROUNDDOWN((ROW()-1)/5,0)+2),"")</f>
        <v>68</v>
      </c>
      <c r="I1002" s="63">
        <f ca="1">IF(INDIRECT("'按班级打印'!z"&amp;ROUNDDOWN((ROW()-1)/5,0)+2)&gt;0,INDIRECT("'按班级打印'!z"&amp;ROUNDDOWN((ROW()-1)/5,0)+2),"")</f>
        <v>74.5</v>
      </c>
      <c r="J1002" s="63" t="str">
        <f ca="1">IF(INDIRECT("'按班级打印'!ac"&amp;ROUNDDOWN((ROW()-1)/5,0)+2)&gt;0,INDIRECT("'按班级打印'!ac"&amp;ROUNDDOWN((ROW()-1)/5,0)+2),"")</f>
        <v/>
      </c>
      <c r="K1002" s="63" t="str">
        <f ca="1">IF(INDIRECT("'按班级打印'!u"&amp;ROUNDDOWN((ROW()-1)/5,0)+2)&gt;0,INDIRECT("'按班级打印'!u"&amp;ROUNDDOWN((ROW()-1)/5,0)+2),"")</f>
        <v/>
      </c>
      <c r="L1002" s="63" t="str">
        <f ca="1">IF(INDIRECT("'按班级打印'!af"&amp;ROUNDDOWN((ROW()-1)/5,0)+2)&gt;0,INDIRECT("'按班级打印'!af"&amp;ROUNDDOWN((ROW()-1)/5,0)+2),"")</f>
        <v/>
      </c>
      <c r="M1002" s="63">
        <f ca="1">INDIRECT("'按班级打印'!H"&amp;ROUNDDOWN((ROW()-1)/5,0)+2)</f>
        <v>541</v>
      </c>
    </row>
    <row r="1003" customHeight="1" spans="1:13">
      <c r="A1003" s="64"/>
      <c r="B1003" s="64"/>
      <c r="C1003" s="63" t="s">
        <v>13</v>
      </c>
      <c r="D1003" s="63">
        <f ca="1">INDIRECT("'按班级打印'!M"&amp;ROUNDDOWN((ROW()-1)/5,0)+2)</f>
        <v>108.5</v>
      </c>
      <c r="E1003" s="63">
        <f ca="1">INDIRECT("'按班级打印'!o"&amp;ROUNDDOWN((ROW()-1)/5,0)+2)</f>
        <v>93.5</v>
      </c>
      <c r="F1003" s="63">
        <f ca="1">INDIRECT("'按班级打印'!q"&amp;ROUNDDOWN((ROW()-1)/5,0)+2)</f>
        <v>114</v>
      </c>
      <c r="G1003" s="63">
        <f ca="1">IF(INDIRECT("'按班级打印'!s"&amp;ROUNDDOWN((ROW()-1)/5,0)+2)&gt;0,INDIRECT("'按班级打印'!s"&amp;ROUNDDOWN((ROW()-1)/5,0)+2),"")</f>
        <v>82.5</v>
      </c>
      <c r="H1003" s="63">
        <f ca="1">IF(INDIRECT("'按班级打印'!x"&amp;ROUNDDOWN((ROW()-1)/5,0)+2)&gt;0,INDIRECT("'按班级打印'!x"&amp;ROUNDDOWN((ROW()-1)/5,0)+2),"")</f>
        <v>88</v>
      </c>
      <c r="I1003" s="63">
        <f ca="1">IF(INDIRECT("'按班级打印'!aa"&amp;ROUNDDOWN((ROW()-1)/5,0)+2)&gt;0,INDIRECT("'按班级打印'!aa"&amp;ROUNDDOWN((ROW()-1)/5,0)+2),"")</f>
        <v>83</v>
      </c>
      <c r="J1003" s="63" t="str">
        <f ca="1">IF(INDIRECT("'按班级打印'!ad"&amp;ROUNDDOWN((ROW()-1)/5,0)+2)&gt;0,INDIRECT("'按班级打印'!ad"&amp;ROUNDDOWN((ROW()-1)/5,0)+2),"")</f>
        <v/>
      </c>
      <c r="K1003" s="63" t="str">
        <f ca="1">IF(INDIRECT("'按班级打印'!u"&amp;ROUNDDOWN((ROW()-1)/5,0)+2)&gt;0,INDIRECT("'按班级打印'!u"&amp;ROUNDDOWN((ROW()-1)/5,0)+2),"")</f>
        <v/>
      </c>
      <c r="L1003" s="63" t="str">
        <f ca="1">IF(INDIRECT("'按班级打印'!ag"&amp;ROUNDDOWN((ROW()-1)/5,0)+2)&gt;0,INDIRECT("'按班级打印'!ag"&amp;ROUNDDOWN((ROW()-1)/5,0)+2),"")</f>
        <v/>
      </c>
      <c r="M1003" s="63">
        <f ca="1">INDIRECT("'按班级打印'!I"&amp;ROUNDDOWN((ROW()-1)/5,0)+2)</f>
        <v>569.5</v>
      </c>
    </row>
    <row r="1004" customHeight="1" spans="1:13">
      <c r="A1004" s="63" t="str">
        <f ca="1">INDIRECT("'按班级打印'!E"&amp;ROUNDDOWN((ROW()-1)/5,0)+2)</f>
        <v>物理类</v>
      </c>
      <c r="B1004" s="14"/>
      <c r="C1004" s="63" t="s">
        <v>14</v>
      </c>
      <c r="D1004" s="65">
        <f>'质量分析(总分) '!$D$55</f>
        <v>105.000612745098</v>
      </c>
      <c r="E1004" s="65">
        <f>'质量分析(总分) '!$D$82</f>
        <v>91.5242034313726</v>
      </c>
      <c r="F1004" s="65">
        <f>'质量分析(总分) '!$D$109</f>
        <v>108.863970588235</v>
      </c>
      <c r="G1004" s="65">
        <f ca="1">IF(_xlfn.NUMBERVALUE(G1002)&gt;0,'质量分析(总分) '!$D$133,"")</f>
        <v>62.6521428571429</v>
      </c>
      <c r="H1004" s="65">
        <f ca="1">IF(_xlfn.NUMBERVALUE(H1002)&gt;0,'质量分析(总分) '!$D$157,"")</f>
        <v>81.8686131386861</v>
      </c>
      <c r="I1004" s="65">
        <f ca="1">IF(_xlfn.NUMBERVALUE(I1002)&gt;0,'质量分析(总分) '!$D$180,"")</f>
        <v>83.3676470588235</v>
      </c>
      <c r="J1004" s="65" t="str">
        <f ca="1">IF(_xlfn.NUMBERVALUE(J1002)&gt;0,'质量分析(总分) '!$D$208,"")</f>
        <v/>
      </c>
      <c r="K1004" s="65" t="str">
        <f ca="1">IF(_xlfn.NUMBERVALUE(K1002)&gt;0,'质量分析(总分) '!$D$194,"")</f>
        <v/>
      </c>
      <c r="L1004" s="65" t="str">
        <f ca="1">IF(_xlfn.NUMBERVALUE(L1002)&gt;0,'质量分析(总分) '!$D$222,"")</f>
        <v/>
      </c>
      <c r="M1004" s="65">
        <f ca="1">IF(_xlfn.NUMBERVALUE(G1002)&gt;0,'质量分析(总分) '!$D$23,'质量分析(总分) '!$D$28)</f>
        <v>535.869285714286</v>
      </c>
    </row>
    <row r="1006" customHeight="1" spans="1:13">
      <c r="A1006" s="58" t="s">
        <v>15</v>
      </c>
      <c r="B1006" s="59" t="s">
        <v>1</v>
      </c>
      <c r="C1006" s="59" t="s">
        <v>2</v>
      </c>
      <c r="D1006" s="60" t="s">
        <v>3</v>
      </c>
      <c r="E1006" s="60" t="s">
        <v>4</v>
      </c>
      <c r="F1006" s="60" t="s">
        <v>5</v>
      </c>
      <c r="G1006" s="60" t="s">
        <v>6</v>
      </c>
      <c r="H1006" s="60" t="s">
        <v>7</v>
      </c>
      <c r="I1006" s="60" t="s">
        <v>8</v>
      </c>
      <c r="J1006" s="60" t="s">
        <v>9</v>
      </c>
      <c r="K1006" s="60" t="s">
        <v>10</v>
      </c>
      <c r="L1006" s="61" t="s">
        <v>11</v>
      </c>
      <c r="M1006" s="61" t="s">
        <v>12</v>
      </c>
    </row>
    <row r="1007" customHeight="1" spans="1:13">
      <c r="A1007" s="62"/>
      <c r="B1007" s="63">
        <f ca="1">INDIRECT("'按班级打印'!G"&amp;ROUNDDOWN((ROW()-1)/5,0)+2)</f>
        <v>5</v>
      </c>
      <c r="C1007" s="63" t="str">
        <f ca="1">INDIRECT("'按班级打印'!A"&amp;ROUNDDOWN((ROW()-1)/5,0)+2)</f>
        <v>刘伊晨</v>
      </c>
      <c r="D1007" s="63">
        <f ca="1">INDIRECT("'按班级打印'!M"&amp;ROUNDDOWN((ROW()-1)/5,0)+2)</f>
        <v>98.5</v>
      </c>
      <c r="E1007" s="63">
        <f ca="1">INDIRECT("'按班级打印'!o"&amp;ROUNDDOWN((ROW()-1)/5,0)+2)</f>
        <v>54</v>
      </c>
      <c r="F1007" s="63">
        <f ca="1">INDIRECT("'按班级打印'!q"&amp;ROUNDDOWN((ROW()-1)/5,0)+2)</f>
        <v>105.5</v>
      </c>
      <c r="G1007" s="63">
        <f ca="1">IF(INDIRECT("'按班级打印'!s"&amp;ROUNDDOWN((ROW()-1)/5,0)+2)&gt;0,INDIRECT("'按班级打印'!s"&amp;ROUNDDOWN((ROW()-1)/5,0)+2),"")</f>
        <v>38.5</v>
      </c>
      <c r="H1007" s="63">
        <f ca="1">IF(INDIRECT("'按班级打印'!w"&amp;ROUNDDOWN((ROW()-1)/5,0)+2)&gt;0,INDIRECT("'按班级打印'!w"&amp;ROUNDDOWN((ROW()-1)/5,0)+2),"")</f>
        <v>52</v>
      </c>
      <c r="I1007" s="63">
        <f ca="1">IF(INDIRECT("'按班级打印'!z"&amp;ROUNDDOWN((ROW()-1)/5,0)+2)&gt;0,INDIRECT("'按班级打印'!z"&amp;ROUNDDOWN((ROW()-1)/5,0)+2),"")</f>
        <v>62</v>
      </c>
      <c r="J1007" s="63" t="str">
        <f ca="1">IF(INDIRECT("'按班级打印'!ac"&amp;ROUNDDOWN((ROW()-1)/5,0)+2)&gt;0,INDIRECT("'按班级打印'!ac"&amp;ROUNDDOWN((ROW()-1)/5,0)+2),"")</f>
        <v/>
      </c>
      <c r="K1007" s="63" t="str">
        <f ca="1">IF(INDIRECT("'按班级打印'!u"&amp;ROUNDDOWN((ROW()-1)/5,0)+2)&gt;0,INDIRECT("'按班级打印'!u"&amp;ROUNDDOWN((ROW()-1)/5,0)+2),"")</f>
        <v/>
      </c>
      <c r="L1007" s="63" t="str">
        <f ca="1">IF(INDIRECT("'按班级打印'!af"&amp;ROUNDDOWN((ROW()-1)/5,0)+2)&gt;0,INDIRECT("'按班级打印'!af"&amp;ROUNDDOWN((ROW()-1)/5,0)+2),"")</f>
        <v/>
      </c>
      <c r="M1007" s="63">
        <f ca="1">INDIRECT("'按班级打印'!H"&amp;ROUNDDOWN((ROW()-1)/5,0)+2)</f>
        <v>410.5</v>
      </c>
    </row>
    <row r="1008" customHeight="1" spans="1:13">
      <c r="A1008" s="64"/>
      <c r="B1008" s="64"/>
      <c r="C1008" s="63" t="s">
        <v>13</v>
      </c>
      <c r="D1008" s="63">
        <f ca="1">INDIRECT("'按班级打印'!M"&amp;ROUNDDOWN((ROW()-1)/5,0)+2)</f>
        <v>98.5</v>
      </c>
      <c r="E1008" s="63">
        <f ca="1">INDIRECT("'按班级打印'!o"&amp;ROUNDDOWN((ROW()-1)/5,0)+2)</f>
        <v>54</v>
      </c>
      <c r="F1008" s="63">
        <f ca="1">INDIRECT("'按班级打印'!q"&amp;ROUNDDOWN((ROW()-1)/5,0)+2)</f>
        <v>105.5</v>
      </c>
      <c r="G1008" s="63">
        <f ca="1">IF(INDIRECT("'按班级打印'!s"&amp;ROUNDDOWN((ROW()-1)/5,0)+2)&gt;0,INDIRECT("'按班级打印'!s"&amp;ROUNDDOWN((ROW()-1)/5,0)+2),"")</f>
        <v>38.5</v>
      </c>
      <c r="H1008" s="63">
        <f ca="1">IF(INDIRECT("'按班级打印'!x"&amp;ROUNDDOWN((ROW()-1)/5,0)+2)&gt;0,INDIRECT("'按班级打印'!x"&amp;ROUNDDOWN((ROW()-1)/5,0)+2),"")</f>
        <v>77</v>
      </c>
      <c r="I1008" s="63">
        <f ca="1">IF(INDIRECT("'按班级打印'!aa"&amp;ROUNDDOWN((ROW()-1)/5,0)+2)&gt;0,INDIRECT("'按班级打印'!aa"&amp;ROUNDDOWN((ROW()-1)/5,0)+2),"")</f>
        <v>71</v>
      </c>
      <c r="J1008" s="63" t="str">
        <f ca="1">IF(INDIRECT("'按班级打印'!ad"&amp;ROUNDDOWN((ROW()-1)/5,0)+2)&gt;0,INDIRECT("'按班级打印'!ad"&amp;ROUNDDOWN((ROW()-1)/5,0)+2),"")</f>
        <v/>
      </c>
      <c r="K1008" s="63" t="str">
        <f ca="1">IF(INDIRECT("'按班级打印'!u"&amp;ROUNDDOWN((ROW()-1)/5,0)+2)&gt;0,INDIRECT("'按班级打印'!u"&amp;ROUNDDOWN((ROW()-1)/5,0)+2),"")</f>
        <v/>
      </c>
      <c r="L1008" s="63" t="str">
        <f ca="1">IF(INDIRECT("'按班级打印'!ag"&amp;ROUNDDOWN((ROW()-1)/5,0)+2)&gt;0,INDIRECT("'按班级打印'!ag"&amp;ROUNDDOWN((ROW()-1)/5,0)+2),"")</f>
        <v/>
      </c>
      <c r="M1008" s="63">
        <f ca="1">INDIRECT("'按班级打印'!I"&amp;ROUNDDOWN((ROW()-1)/5,0)+2)</f>
        <v>444.5</v>
      </c>
    </row>
    <row r="1009" customHeight="1" spans="1:13">
      <c r="A1009" s="63" t="str">
        <f ca="1">INDIRECT("'按班级打印'!E"&amp;ROUNDDOWN((ROW()-1)/5,0)+2)</f>
        <v>物理类</v>
      </c>
      <c r="B1009" s="14"/>
      <c r="C1009" s="63" t="s">
        <v>14</v>
      </c>
      <c r="D1009" s="65">
        <f>'质量分析(总分) '!$D$55</f>
        <v>105.000612745098</v>
      </c>
      <c r="E1009" s="65">
        <f>'质量分析(总分) '!$D$82</f>
        <v>91.5242034313726</v>
      </c>
      <c r="F1009" s="65">
        <f>'质量分析(总分) '!$D$109</f>
        <v>108.863970588235</v>
      </c>
      <c r="G1009" s="65">
        <f ca="1">IF(_xlfn.NUMBERVALUE(G1007)&gt;0,'质量分析(总分) '!$D$133,"")</f>
        <v>62.6521428571429</v>
      </c>
      <c r="H1009" s="65">
        <f ca="1">IF(_xlfn.NUMBERVALUE(H1007)&gt;0,'质量分析(总分) '!$D$157,"")</f>
        <v>81.8686131386861</v>
      </c>
      <c r="I1009" s="65">
        <f ca="1">IF(_xlfn.NUMBERVALUE(I1007)&gt;0,'质量分析(总分) '!$D$180,"")</f>
        <v>83.3676470588235</v>
      </c>
      <c r="J1009" s="65" t="str">
        <f ca="1">IF(_xlfn.NUMBERVALUE(J1007)&gt;0,'质量分析(总分) '!$D$208,"")</f>
        <v/>
      </c>
      <c r="K1009" s="65" t="str">
        <f ca="1">IF(_xlfn.NUMBERVALUE(K1007)&gt;0,'质量分析(总分) '!$D$194,"")</f>
        <v/>
      </c>
      <c r="L1009" s="65" t="str">
        <f ca="1">IF(_xlfn.NUMBERVALUE(L1007)&gt;0,'质量分析(总分) '!$D$222,"")</f>
        <v/>
      </c>
      <c r="M1009" s="65">
        <f ca="1">IF(_xlfn.NUMBERVALUE(G1007)&gt;0,'质量分析(总分) '!$D$23,'质量分析(总分) '!$D$28)</f>
        <v>535.869285714286</v>
      </c>
    </row>
    <row r="1011" customHeight="1" spans="1:13">
      <c r="A1011" s="58" t="s">
        <v>15</v>
      </c>
      <c r="B1011" s="59" t="s">
        <v>1</v>
      </c>
      <c r="C1011" s="59" t="s">
        <v>2</v>
      </c>
      <c r="D1011" s="60" t="s">
        <v>3</v>
      </c>
      <c r="E1011" s="60" t="s">
        <v>4</v>
      </c>
      <c r="F1011" s="60" t="s">
        <v>5</v>
      </c>
      <c r="G1011" s="60" t="s">
        <v>6</v>
      </c>
      <c r="H1011" s="60" t="s">
        <v>7</v>
      </c>
      <c r="I1011" s="60" t="s">
        <v>8</v>
      </c>
      <c r="J1011" s="60" t="s">
        <v>9</v>
      </c>
      <c r="K1011" s="60" t="s">
        <v>10</v>
      </c>
      <c r="L1011" s="61" t="s">
        <v>11</v>
      </c>
      <c r="M1011" s="61" t="s">
        <v>12</v>
      </c>
    </row>
    <row r="1012" customHeight="1" spans="1:13">
      <c r="A1012" s="62"/>
      <c r="B1012" s="63">
        <f ca="1">INDIRECT("'按班级打印'!G"&amp;ROUNDDOWN((ROW()-1)/5,0)+2)</f>
        <v>5</v>
      </c>
      <c r="C1012" s="63" t="str">
        <f ca="1">INDIRECT("'按班级打印'!A"&amp;ROUNDDOWN((ROW()-1)/5,0)+2)</f>
        <v>张嘉铭</v>
      </c>
      <c r="D1012" s="63">
        <f ca="1">INDIRECT("'按班级打印'!M"&amp;ROUNDDOWN((ROW()-1)/5,0)+2)</f>
        <v>106.5</v>
      </c>
      <c r="E1012" s="63">
        <f ca="1">INDIRECT("'按班级打印'!o"&amp;ROUNDDOWN((ROW()-1)/5,0)+2)</f>
        <v>103</v>
      </c>
      <c r="F1012" s="63">
        <f ca="1">INDIRECT("'按班级打印'!q"&amp;ROUNDDOWN((ROW()-1)/5,0)+2)</f>
        <v>121.5</v>
      </c>
      <c r="G1012" s="63">
        <f ca="1">IF(INDIRECT("'按班级打印'!s"&amp;ROUNDDOWN((ROW()-1)/5,0)+2)&gt;0,INDIRECT("'按班级打印'!s"&amp;ROUNDDOWN((ROW()-1)/5,0)+2),"")</f>
        <v>65</v>
      </c>
      <c r="H1012" s="63">
        <f ca="1">IF(INDIRECT("'按班级打印'!w"&amp;ROUNDDOWN((ROW()-1)/5,0)+2)&gt;0,INDIRECT("'按班级打印'!w"&amp;ROUNDDOWN((ROW()-1)/5,0)+2),"")</f>
        <v>67.5</v>
      </c>
      <c r="I1012" s="63">
        <f ca="1">IF(INDIRECT("'按班级打印'!z"&amp;ROUNDDOWN((ROW()-1)/5,0)+2)&gt;0,INDIRECT("'按班级打印'!z"&amp;ROUNDDOWN((ROW()-1)/5,0)+2),"")</f>
        <v>88.5</v>
      </c>
      <c r="J1012" s="63" t="str">
        <f ca="1">IF(INDIRECT("'按班级打印'!ac"&amp;ROUNDDOWN((ROW()-1)/5,0)+2)&gt;0,INDIRECT("'按班级打印'!ac"&amp;ROUNDDOWN((ROW()-1)/5,0)+2),"")</f>
        <v/>
      </c>
      <c r="K1012" s="63" t="str">
        <f ca="1">IF(INDIRECT("'按班级打印'!u"&amp;ROUNDDOWN((ROW()-1)/5,0)+2)&gt;0,INDIRECT("'按班级打印'!u"&amp;ROUNDDOWN((ROW()-1)/5,0)+2),"")</f>
        <v/>
      </c>
      <c r="L1012" s="63" t="str">
        <f ca="1">IF(INDIRECT("'按班级打印'!af"&amp;ROUNDDOWN((ROW()-1)/5,0)+2)&gt;0,INDIRECT("'按班级打印'!af"&amp;ROUNDDOWN((ROW()-1)/5,0)+2),"")</f>
        <v/>
      </c>
      <c r="M1012" s="63">
        <f ca="1">INDIRECT("'按班级打印'!H"&amp;ROUNDDOWN((ROW()-1)/5,0)+2)</f>
        <v>552</v>
      </c>
    </row>
    <row r="1013" customHeight="1" spans="1:13">
      <c r="A1013" s="64"/>
      <c r="B1013" s="64"/>
      <c r="C1013" s="63" t="s">
        <v>13</v>
      </c>
      <c r="D1013" s="63">
        <f ca="1">INDIRECT("'按班级打印'!M"&amp;ROUNDDOWN((ROW()-1)/5,0)+2)</f>
        <v>106.5</v>
      </c>
      <c r="E1013" s="63">
        <f ca="1">INDIRECT("'按班级打印'!o"&amp;ROUNDDOWN((ROW()-1)/5,0)+2)</f>
        <v>103</v>
      </c>
      <c r="F1013" s="63">
        <f ca="1">INDIRECT("'按班级打印'!q"&amp;ROUNDDOWN((ROW()-1)/5,0)+2)</f>
        <v>121.5</v>
      </c>
      <c r="G1013" s="63">
        <f ca="1">IF(INDIRECT("'按班级打印'!s"&amp;ROUNDDOWN((ROW()-1)/5,0)+2)&gt;0,INDIRECT("'按班级打印'!s"&amp;ROUNDDOWN((ROW()-1)/5,0)+2),"")</f>
        <v>65</v>
      </c>
      <c r="H1013" s="63">
        <f ca="1">IF(INDIRECT("'按班级打印'!x"&amp;ROUNDDOWN((ROW()-1)/5,0)+2)&gt;0,INDIRECT("'按班级打印'!x"&amp;ROUNDDOWN((ROW()-1)/5,0)+2),"")</f>
        <v>88</v>
      </c>
      <c r="I1013" s="63">
        <f ca="1">IF(INDIRECT("'按班级打印'!aa"&amp;ROUNDDOWN((ROW()-1)/5,0)+2)&gt;0,INDIRECT("'按班级打印'!aa"&amp;ROUNDDOWN((ROW()-1)/5,0)+2),"")</f>
        <v>94</v>
      </c>
      <c r="J1013" s="63" t="str">
        <f ca="1">IF(INDIRECT("'按班级打印'!ad"&amp;ROUNDDOWN((ROW()-1)/5,0)+2)&gt;0,INDIRECT("'按班级打印'!ad"&amp;ROUNDDOWN((ROW()-1)/5,0)+2),"")</f>
        <v/>
      </c>
      <c r="K1013" s="63" t="str">
        <f ca="1">IF(INDIRECT("'按班级打印'!u"&amp;ROUNDDOWN((ROW()-1)/5,0)+2)&gt;0,INDIRECT("'按班级打印'!u"&amp;ROUNDDOWN((ROW()-1)/5,0)+2),"")</f>
        <v/>
      </c>
      <c r="L1013" s="63" t="str">
        <f ca="1">IF(INDIRECT("'按班级打印'!ag"&amp;ROUNDDOWN((ROW()-1)/5,0)+2)&gt;0,INDIRECT("'按班级打印'!ag"&amp;ROUNDDOWN((ROW()-1)/5,0)+2),"")</f>
        <v/>
      </c>
      <c r="M1013" s="63">
        <f ca="1">INDIRECT("'按班级打印'!I"&amp;ROUNDDOWN((ROW()-1)/5,0)+2)</f>
        <v>578</v>
      </c>
    </row>
    <row r="1014" customHeight="1" spans="1:13">
      <c r="A1014" s="63" t="str">
        <f ca="1">INDIRECT("'按班级打印'!E"&amp;ROUNDDOWN((ROW()-1)/5,0)+2)</f>
        <v>物理类</v>
      </c>
      <c r="B1014" s="14"/>
      <c r="C1014" s="63" t="s">
        <v>14</v>
      </c>
      <c r="D1014" s="65">
        <f>'质量分析(总分) '!$D$55</f>
        <v>105.000612745098</v>
      </c>
      <c r="E1014" s="65">
        <f>'质量分析(总分) '!$D$82</f>
        <v>91.5242034313726</v>
      </c>
      <c r="F1014" s="65">
        <f>'质量分析(总分) '!$D$109</f>
        <v>108.863970588235</v>
      </c>
      <c r="G1014" s="65">
        <f ca="1">IF(_xlfn.NUMBERVALUE(G1012)&gt;0,'质量分析(总分) '!$D$133,"")</f>
        <v>62.6521428571429</v>
      </c>
      <c r="H1014" s="65">
        <f ca="1">IF(_xlfn.NUMBERVALUE(H1012)&gt;0,'质量分析(总分) '!$D$157,"")</f>
        <v>81.8686131386861</v>
      </c>
      <c r="I1014" s="65">
        <f ca="1">IF(_xlfn.NUMBERVALUE(I1012)&gt;0,'质量分析(总分) '!$D$180,"")</f>
        <v>83.3676470588235</v>
      </c>
      <c r="J1014" s="65" t="str">
        <f ca="1">IF(_xlfn.NUMBERVALUE(J1012)&gt;0,'质量分析(总分) '!$D$208,"")</f>
        <v/>
      </c>
      <c r="K1014" s="65" t="str">
        <f ca="1">IF(_xlfn.NUMBERVALUE(K1012)&gt;0,'质量分析(总分) '!$D$194,"")</f>
        <v/>
      </c>
      <c r="L1014" s="65" t="str">
        <f ca="1">IF(_xlfn.NUMBERVALUE(L1012)&gt;0,'质量分析(总分) '!$D$222,"")</f>
        <v/>
      </c>
      <c r="M1014" s="65">
        <f ca="1">IF(_xlfn.NUMBERVALUE(G1012)&gt;0,'质量分析(总分) '!$D$23,'质量分析(总分) '!$D$28)</f>
        <v>535.869285714286</v>
      </c>
    </row>
    <row r="1016" customHeight="1" spans="1:13">
      <c r="A1016" s="58" t="s">
        <v>15</v>
      </c>
      <c r="B1016" s="59" t="s">
        <v>1</v>
      </c>
      <c r="C1016" s="59" t="s">
        <v>2</v>
      </c>
      <c r="D1016" s="60" t="s">
        <v>3</v>
      </c>
      <c r="E1016" s="60" t="s">
        <v>4</v>
      </c>
      <c r="F1016" s="60" t="s">
        <v>5</v>
      </c>
      <c r="G1016" s="60" t="s">
        <v>6</v>
      </c>
      <c r="H1016" s="60" t="s">
        <v>7</v>
      </c>
      <c r="I1016" s="60" t="s">
        <v>8</v>
      </c>
      <c r="J1016" s="60" t="s">
        <v>9</v>
      </c>
      <c r="K1016" s="60" t="s">
        <v>10</v>
      </c>
      <c r="L1016" s="61" t="s">
        <v>11</v>
      </c>
      <c r="M1016" s="61" t="s">
        <v>12</v>
      </c>
    </row>
    <row r="1017" customHeight="1" spans="1:13">
      <c r="A1017" s="62"/>
      <c r="B1017" s="63">
        <f ca="1">INDIRECT("'按班级打印'!G"&amp;ROUNDDOWN((ROW()-1)/5,0)+2)</f>
        <v>5</v>
      </c>
      <c r="C1017" s="63" t="str">
        <f ca="1">INDIRECT("'按班级打印'!A"&amp;ROUNDDOWN((ROW()-1)/5,0)+2)</f>
        <v>郑琪琪</v>
      </c>
      <c r="D1017" s="63">
        <f ca="1">INDIRECT("'按班级打印'!M"&amp;ROUNDDOWN((ROW()-1)/5,0)+2)</f>
        <v>101</v>
      </c>
      <c r="E1017" s="63">
        <f ca="1">INDIRECT("'按班级打印'!o"&amp;ROUNDDOWN((ROW()-1)/5,0)+2)</f>
        <v>67.5</v>
      </c>
      <c r="F1017" s="63">
        <f ca="1">INDIRECT("'按班级打印'!q"&amp;ROUNDDOWN((ROW()-1)/5,0)+2)</f>
        <v>90.5</v>
      </c>
      <c r="G1017" s="63">
        <f ca="1">IF(INDIRECT("'按班级打印'!s"&amp;ROUNDDOWN((ROW()-1)/5,0)+2)&gt;0,INDIRECT("'按班级打印'!s"&amp;ROUNDDOWN((ROW()-1)/5,0)+2),"")</f>
        <v>27.5</v>
      </c>
      <c r="H1017" s="63">
        <f ca="1">IF(INDIRECT("'按班级打印'!w"&amp;ROUNDDOWN((ROW()-1)/5,0)+2)&gt;0,INDIRECT("'按班级打印'!w"&amp;ROUNDDOWN((ROW()-1)/5,0)+2),"")</f>
        <v>45</v>
      </c>
      <c r="I1017" s="63">
        <f ca="1">IF(INDIRECT("'按班级打印'!z"&amp;ROUNDDOWN((ROW()-1)/5,0)+2)&gt;0,INDIRECT("'按班级打印'!z"&amp;ROUNDDOWN((ROW()-1)/5,0)+2),"")</f>
        <v>67.5</v>
      </c>
      <c r="J1017" s="63" t="str">
        <f ca="1">IF(INDIRECT("'按班级打印'!ac"&amp;ROUNDDOWN((ROW()-1)/5,0)+2)&gt;0,INDIRECT("'按班级打印'!ac"&amp;ROUNDDOWN((ROW()-1)/5,0)+2),"")</f>
        <v/>
      </c>
      <c r="K1017" s="63" t="str">
        <f ca="1">IF(INDIRECT("'按班级打印'!u"&amp;ROUNDDOWN((ROW()-1)/5,0)+2)&gt;0,INDIRECT("'按班级打印'!u"&amp;ROUNDDOWN((ROW()-1)/5,0)+2),"")</f>
        <v/>
      </c>
      <c r="L1017" s="63" t="str">
        <f ca="1">IF(INDIRECT("'按班级打印'!af"&amp;ROUNDDOWN((ROW()-1)/5,0)+2)&gt;0,INDIRECT("'按班级打印'!af"&amp;ROUNDDOWN((ROW()-1)/5,0)+2),"")</f>
        <v/>
      </c>
      <c r="M1017" s="63">
        <f ca="1">INDIRECT("'按班级打印'!H"&amp;ROUNDDOWN((ROW()-1)/5,0)+2)</f>
        <v>399</v>
      </c>
    </row>
    <row r="1018" customHeight="1" spans="1:13">
      <c r="A1018" s="64"/>
      <c r="B1018" s="64"/>
      <c r="C1018" s="63" t="s">
        <v>13</v>
      </c>
      <c r="D1018" s="63">
        <f ca="1">INDIRECT("'按班级打印'!M"&amp;ROUNDDOWN((ROW()-1)/5,0)+2)</f>
        <v>101</v>
      </c>
      <c r="E1018" s="63">
        <f ca="1">INDIRECT("'按班级打印'!o"&amp;ROUNDDOWN((ROW()-1)/5,0)+2)</f>
        <v>67.5</v>
      </c>
      <c r="F1018" s="63">
        <f ca="1">INDIRECT("'按班级打印'!q"&amp;ROUNDDOWN((ROW()-1)/5,0)+2)</f>
        <v>90.5</v>
      </c>
      <c r="G1018" s="63">
        <f ca="1">IF(INDIRECT("'按班级打印'!s"&amp;ROUNDDOWN((ROW()-1)/5,0)+2)&gt;0,INDIRECT("'按班级打印'!s"&amp;ROUNDDOWN((ROW()-1)/5,0)+2),"")</f>
        <v>27.5</v>
      </c>
      <c r="H1018" s="63">
        <f ca="1">IF(INDIRECT("'按班级打印'!x"&amp;ROUNDDOWN((ROW()-1)/5,0)+2)&gt;0,INDIRECT("'按班级打印'!x"&amp;ROUNDDOWN((ROW()-1)/5,0)+2),"")</f>
        <v>72</v>
      </c>
      <c r="I1018" s="63">
        <f ca="1">IF(INDIRECT("'按班级打印'!aa"&amp;ROUNDDOWN((ROW()-1)/5,0)+2)&gt;0,INDIRECT("'按班级打印'!aa"&amp;ROUNDDOWN((ROW()-1)/5,0)+2),"")</f>
        <v>77</v>
      </c>
      <c r="J1018" s="63" t="str">
        <f ca="1">IF(INDIRECT("'按班级打印'!ad"&amp;ROUNDDOWN((ROW()-1)/5,0)+2)&gt;0,INDIRECT("'按班级打印'!ad"&amp;ROUNDDOWN((ROW()-1)/5,0)+2),"")</f>
        <v/>
      </c>
      <c r="K1018" s="63" t="str">
        <f ca="1">IF(INDIRECT("'按班级打印'!u"&amp;ROUNDDOWN((ROW()-1)/5,0)+2)&gt;0,INDIRECT("'按班级打印'!u"&amp;ROUNDDOWN((ROW()-1)/5,0)+2),"")</f>
        <v/>
      </c>
      <c r="L1018" s="63" t="str">
        <f ca="1">IF(INDIRECT("'按班级打印'!ag"&amp;ROUNDDOWN((ROW()-1)/5,0)+2)&gt;0,INDIRECT("'按班级打印'!ag"&amp;ROUNDDOWN((ROW()-1)/5,0)+2),"")</f>
        <v/>
      </c>
      <c r="M1018" s="63">
        <f ca="1">INDIRECT("'按班级打印'!I"&amp;ROUNDDOWN((ROW()-1)/5,0)+2)</f>
        <v>435.5</v>
      </c>
    </row>
    <row r="1019" customHeight="1" spans="1:13">
      <c r="A1019" s="63" t="str">
        <f ca="1">INDIRECT("'按班级打印'!E"&amp;ROUNDDOWN((ROW()-1)/5,0)+2)</f>
        <v>物理类</v>
      </c>
      <c r="B1019" s="14"/>
      <c r="C1019" s="63" t="s">
        <v>14</v>
      </c>
      <c r="D1019" s="65">
        <f>'质量分析(总分) '!$D$55</f>
        <v>105.000612745098</v>
      </c>
      <c r="E1019" s="65">
        <f>'质量分析(总分) '!$D$82</f>
        <v>91.5242034313726</v>
      </c>
      <c r="F1019" s="65">
        <f>'质量分析(总分) '!$D$109</f>
        <v>108.863970588235</v>
      </c>
      <c r="G1019" s="65">
        <f ca="1">IF(_xlfn.NUMBERVALUE(G1017)&gt;0,'质量分析(总分) '!$D$133,"")</f>
        <v>62.6521428571429</v>
      </c>
      <c r="H1019" s="65">
        <f ca="1">IF(_xlfn.NUMBERVALUE(H1017)&gt;0,'质量分析(总分) '!$D$157,"")</f>
        <v>81.8686131386861</v>
      </c>
      <c r="I1019" s="65">
        <f ca="1">IF(_xlfn.NUMBERVALUE(I1017)&gt;0,'质量分析(总分) '!$D$180,"")</f>
        <v>83.3676470588235</v>
      </c>
      <c r="J1019" s="65" t="str">
        <f ca="1">IF(_xlfn.NUMBERVALUE(J1017)&gt;0,'质量分析(总分) '!$D$208,"")</f>
        <v/>
      </c>
      <c r="K1019" s="65" t="str">
        <f ca="1">IF(_xlfn.NUMBERVALUE(K1017)&gt;0,'质量分析(总分) '!$D$194,"")</f>
        <v/>
      </c>
      <c r="L1019" s="65" t="str">
        <f ca="1">IF(_xlfn.NUMBERVALUE(L1017)&gt;0,'质量分析(总分) '!$D$222,"")</f>
        <v/>
      </c>
      <c r="M1019" s="65">
        <f ca="1">IF(_xlfn.NUMBERVALUE(G1017)&gt;0,'质量分析(总分) '!$D$23,'质量分析(总分) '!$D$28)</f>
        <v>535.869285714286</v>
      </c>
    </row>
    <row r="1021" customHeight="1" spans="1:13">
      <c r="A1021" s="58" t="s">
        <v>15</v>
      </c>
      <c r="B1021" s="59" t="s">
        <v>1</v>
      </c>
      <c r="C1021" s="59" t="s">
        <v>2</v>
      </c>
      <c r="D1021" s="60" t="s">
        <v>3</v>
      </c>
      <c r="E1021" s="60" t="s">
        <v>4</v>
      </c>
      <c r="F1021" s="60" t="s">
        <v>5</v>
      </c>
      <c r="G1021" s="60" t="s">
        <v>6</v>
      </c>
      <c r="H1021" s="60" t="s">
        <v>7</v>
      </c>
      <c r="I1021" s="60" t="s">
        <v>8</v>
      </c>
      <c r="J1021" s="60" t="s">
        <v>9</v>
      </c>
      <c r="K1021" s="60" t="s">
        <v>10</v>
      </c>
      <c r="L1021" s="61" t="s">
        <v>11</v>
      </c>
      <c r="M1021" s="61" t="s">
        <v>12</v>
      </c>
    </row>
    <row r="1022" customHeight="1" spans="1:13">
      <c r="A1022" s="62"/>
      <c r="B1022" s="63">
        <f ca="1">INDIRECT("'按班级打印'!G"&amp;ROUNDDOWN((ROW()-1)/5,0)+2)</f>
        <v>5</v>
      </c>
      <c r="C1022" s="63" t="str">
        <f ca="1">INDIRECT("'按班级打印'!A"&amp;ROUNDDOWN((ROW()-1)/5,0)+2)</f>
        <v>徐梓靖</v>
      </c>
      <c r="D1022" s="63">
        <f ca="1">INDIRECT("'按班级打印'!M"&amp;ROUNDDOWN((ROW()-1)/5,0)+2)</f>
        <v>108.5</v>
      </c>
      <c r="E1022" s="63">
        <f ca="1">INDIRECT("'按班级打印'!o"&amp;ROUNDDOWN((ROW()-1)/5,0)+2)</f>
        <v>114</v>
      </c>
      <c r="F1022" s="63">
        <f ca="1">INDIRECT("'按班级打印'!q"&amp;ROUNDDOWN((ROW()-1)/5,0)+2)</f>
        <v>111.5</v>
      </c>
      <c r="G1022" s="63">
        <f ca="1">IF(INDIRECT("'按班级打印'!s"&amp;ROUNDDOWN((ROW()-1)/5,0)+2)&gt;0,INDIRECT("'按班级打印'!s"&amp;ROUNDDOWN((ROW()-1)/5,0)+2),"")</f>
        <v>71</v>
      </c>
      <c r="H1022" s="63">
        <f ca="1">IF(INDIRECT("'按班级打印'!w"&amp;ROUNDDOWN((ROW()-1)/5,0)+2)&gt;0,INDIRECT("'按班级打印'!w"&amp;ROUNDDOWN((ROW()-1)/5,0)+2),"")</f>
        <v>73</v>
      </c>
      <c r="I1022" s="63">
        <f ca="1">IF(INDIRECT("'按班级打印'!z"&amp;ROUNDDOWN((ROW()-1)/5,0)+2)&gt;0,INDIRECT("'按班级打印'!z"&amp;ROUNDDOWN((ROW()-1)/5,0)+2),"")</f>
        <v>84.25</v>
      </c>
      <c r="J1022" s="63" t="str">
        <f ca="1">IF(INDIRECT("'按班级打印'!ac"&amp;ROUNDDOWN((ROW()-1)/5,0)+2)&gt;0,INDIRECT("'按班级打印'!ac"&amp;ROUNDDOWN((ROW()-1)/5,0)+2),"")</f>
        <v/>
      </c>
      <c r="K1022" s="63" t="str">
        <f ca="1">IF(INDIRECT("'按班级打印'!u"&amp;ROUNDDOWN((ROW()-1)/5,0)+2)&gt;0,INDIRECT("'按班级打印'!u"&amp;ROUNDDOWN((ROW()-1)/5,0)+2),"")</f>
        <v/>
      </c>
      <c r="L1022" s="63" t="str">
        <f ca="1">IF(INDIRECT("'按班级打印'!af"&amp;ROUNDDOWN((ROW()-1)/5,0)+2)&gt;0,INDIRECT("'按班级打印'!af"&amp;ROUNDDOWN((ROW()-1)/5,0)+2),"")</f>
        <v/>
      </c>
      <c r="M1022" s="63">
        <f ca="1">INDIRECT("'按班级打印'!H"&amp;ROUNDDOWN((ROW()-1)/5,0)+2)</f>
        <v>562.25</v>
      </c>
    </row>
    <row r="1023" customHeight="1" spans="1:13">
      <c r="A1023" s="64"/>
      <c r="B1023" s="64"/>
      <c r="C1023" s="63" t="s">
        <v>13</v>
      </c>
      <c r="D1023" s="63">
        <f ca="1">INDIRECT("'按班级打印'!M"&amp;ROUNDDOWN((ROW()-1)/5,0)+2)</f>
        <v>108.5</v>
      </c>
      <c r="E1023" s="63">
        <f ca="1">INDIRECT("'按班级打印'!o"&amp;ROUNDDOWN((ROW()-1)/5,0)+2)</f>
        <v>114</v>
      </c>
      <c r="F1023" s="63">
        <f ca="1">INDIRECT("'按班级打印'!q"&amp;ROUNDDOWN((ROW()-1)/5,0)+2)</f>
        <v>111.5</v>
      </c>
      <c r="G1023" s="63">
        <f ca="1">IF(INDIRECT("'按班级打印'!s"&amp;ROUNDDOWN((ROW()-1)/5,0)+2)&gt;0,INDIRECT("'按班级打印'!s"&amp;ROUNDDOWN((ROW()-1)/5,0)+2),"")</f>
        <v>71</v>
      </c>
      <c r="H1023" s="63">
        <f ca="1">IF(INDIRECT("'按班级打印'!x"&amp;ROUNDDOWN((ROW()-1)/5,0)+2)&gt;0,INDIRECT("'按班级打印'!x"&amp;ROUNDDOWN((ROW()-1)/5,0)+2),"")</f>
        <v>90</v>
      </c>
      <c r="I1023" s="63">
        <f ca="1">IF(INDIRECT("'按班级打印'!aa"&amp;ROUNDDOWN((ROW()-1)/5,0)+2)&gt;0,INDIRECT("'按班级打印'!aa"&amp;ROUNDDOWN((ROW()-1)/5,0)+2),"")</f>
        <v>91</v>
      </c>
      <c r="J1023" s="63" t="str">
        <f ca="1">IF(INDIRECT("'按班级打印'!ad"&amp;ROUNDDOWN((ROW()-1)/5,0)+2)&gt;0,INDIRECT("'按班级打印'!ad"&amp;ROUNDDOWN((ROW()-1)/5,0)+2),"")</f>
        <v/>
      </c>
      <c r="K1023" s="63" t="str">
        <f ca="1">IF(INDIRECT("'按班级打印'!u"&amp;ROUNDDOWN((ROW()-1)/5,0)+2)&gt;0,INDIRECT("'按班级打印'!u"&amp;ROUNDDOWN((ROW()-1)/5,0)+2),"")</f>
        <v/>
      </c>
      <c r="L1023" s="63" t="str">
        <f ca="1">IF(INDIRECT("'按班级打印'!ag"&amp;ROUNDDOWN((ROW()-1)/5,0)+2)&gt;0,INDIRECT("'按班级打印'!ag"&amp;ROUNDDOWN((ROW()-1)/5,0)+2),"")</f>
        <v/>
      </c>
      <c r="M1023" s="63">
        <f ca="1">INDIRECT("'按班级打印'!I"&amp;ROUNDDOWN((ROW()-1)/5,0)+2)</f>
        <v>586</v>
      </c>
    </row>
    <row r="1024" customHeight="1" spans="1:13">
      <c r="A1024" s="63" t="str">
        <f ca="1">INDIRECT("'按班级打印'!E"&amp;ROUNDDOWN((ROW()-1)/5,0)+2)</f>
        <v>物理类</v>
      </c>
      <c r="B1024" s="14"/>
      <c r="C1024" s="63" t="s">
        <v>14</v>
      </c>
      <c r="D1024" s="65">
        <f>'质量分析(总分) '!$D$55</f>
        <v>105.000612745098</v>
      </c>
      <c r="E1024" s="65">
        <f>'质量分析(总分) '!$D$82</f>
        <v>91.5242034313726</v>
      </c>
      <c r="F1024" s="65">
        <f>'质量分析(总分) '!$D$109</f>
        <v>108.863970588235</v>
      </c>
      <c r="G1024" s="65">
        <f ca="1">IF(_xlfn.NUMBERVALUE(G1022)&gt;0,'质量分析(总分) '!$D$133,"")</f>
        <v>62.6521428571429</v>
      </c>
      <c r="H1024" s="65">
        <f ca="1">IF(_xlfn.NUMBERVALUE(H1022)&gt;0,'质量分析(总分) '!$D$157,"")</f>
        <v>81.8686131386861</v>
      </c>
      <c r="I1024" s="65">
        <f ca="1">IF(_xlfn.NUMBERVALUE(I1022)&gt;0,'质量分析(总分) '!$D$180,"")</f>
        <v>83.3676470588235</v>
      </c>
      <c r="J1024" s="65" t="str">
        <f ca="1">IF(_xlfn.NUMBERVALUE(J1022)&gt;0,'质量分析(总分) '!$D$208,"")</f>
        <v/>
      </c>
      <c r="K1024" s="65" t="str">
        <f ca="1">IF(_xlfn.NUMBERVALUE(K1022)&gt;0,'质量分析(总分) '!$D$194,"")</f>
        <v/>
      </c>
      <c r="L1024" s="65" t="str">
        <f ca="1">IF(_xlfn.NUMBERVALUE(L1022)&gt;0,'质量分析(总分) '!$D$222,"")</f>
        <v/>
      </c>
      <c r="M1024" s="65">
        <f ca="1">IF(_xlfn.NUMBERVALUE(G1022)&gt;0,'质量分析(总分) '!$D$23,'质量分析(总分) '!$D$28)</f>
        <v>535.869285714286</v>
      </c>
    </row>
    <row r="1026" customHeight="1" spans="1:13">
      <c r="A1026" s="58" t="s">
        <v>15</v>
      </c>
      <c r="B1026" s="59" t="s">
        <v>1</v>
      </c>
      <c r="C1026" s="59" t="s">
        <v>2</v>
      </c>
      <c r="D1026" s="60" t="s">
        <v>3</v>
      </c>
      <c r="E1026" s="60" t="s">
        <v>4</v>
      </c>
      <c r="F1026" s="60" t="s">
        <v>5</v>
      </c>
      <c r="G1026" s="60" t="s">
        <v>6</v>
      </c>
      <c r="H1026" s="60" t="s">
        <v>7</v>
      </c>
      <c r="I1026" s="60" t="s">
        <v>8</v>
      </c>
      <c r="J1026" s="60" t="s">
        <v>9</v>
      </c>
      <c r="K1026" s="60" t="s">
        <v>10</v>
      </c>
      <c r="L1026" s="61" t="s">
        <v>11</v>
      </c>
      <c r="M1026" s="61" t="s">
        <v>12</v>
      </c>
    </row>
    <row r="1027" customHeight="1" spans="1:13">
      <c r="A1027" s="62"/>
      <c r="B1027" s="63">
        <f ca="1">INDIRECT("'按班级打印'!G"&amp;ROUNDDOWN((ROW()-1)/5,0)+2)</f>
        <v>5</v>
      </c>
      <c r="C1027" s="63" t="str">
        <f ca="1">INDIRECT("'按班级打印'!A"&amp;ROUNDDOWN((ROW()-1)/5,0)+2)</f>
        <v>黄家凌</v>
      </c>
      <c r="D1027" s="63">
        <f ca="1">INDIRECT("'按班级打印'!M"&amp;ROUNDDOWN((ROW()-1)/5,0)+2)</f>
        <v>107</v>
      </c>
      <c r="E1027" s="63">
        <f ca="1">INDIRECT("'按班级打印'!o"&amp;ROUNDDOWN((ROW()-1)/5,0)+2)</f>
        <v>92.5</v>
      </c>
      <c r="F1027" s="63">
        <f ca="1">INDIRECT("'按班级打印'!q"&amp;ROUNDDOWN((ROW()-1)/5,0)+2)</f>
        <v>110</v>
      </c>
      <c r="G1027" s="63">
        <f ca="1">IF(INDIRECT("'按班级打印'!s"&amp;ROUNDDOWN((ROW()-1)/5,0)+2)&gt;0,INDIRECT("'按班级打印'!s"&amp;ROUNDDOWN((ROW()-1)/5,0)+2),"")</f>
        <v>59.5</v>
      </c>
      <c r="H1027" s="63">
        <f ca="1">IF(INDIRECT("'按班级打印'!w"&amp;ROUNDDOWN((ROW()-1)/5,0)+2)&gt;0,INDIRECT("'按班级打印'!w"&amp;ROUNDDOWN((ROW()-1)/5,0)+2),"")</f>
        <v>51.5</v>
      </c>
      <c r="I1027" s="63">
        <f ca="1">IF(INDIRECT("'按班级打印'!z"&amp;ROUNDDOWN((ROW()-1)/5,0)+2)&gt;0,INDIRECT("'按班级打印'!z"&amp;ROUNDDOWN((ROW()-1)/5,0)+2),"")</f>
        <v>71.5</v>
      </c>
      <c r="J1027" s="63" t="str">
        <f ca="1">IF(INDIRECT("'按班级打印'!ac"&amp;ROUNDDOWN((ROW()-1)/5,0)+2)&gt;0,INDIRECT("'按班级打印'!ac"&amp;ROUNDDOWN((ROW()-1)/5,0)+2),"")</f>
        <v/>
      </c>
      <c r="K1027" s="63" t="str">
        <f ca="1">IF(INDIRECT("'按班级打印'!u"&amp;ROUNDDOWN((ROW()-1)/5,0)+2)&gt;0,INDIRECT("'按班级打印'!u"&amp;ROUNDDOWN((ROW()-1)/5,0)+2),"")</f>
        <v/>
      </c>
      <c r="L1027" s="63" t="str">
        <f ca="1">IF(INDIRECT("'按班级打印'!af"&amp;ROUNDDOWN((ROW()-1)/5,0)+2)&gt;0,INDIRECT("'按班级打印'!af"&amp;ROUNDDOWN((ROW()-1)/5,0)+2),"")</f>
        <v/>
      </c>
      <c r="M1027" s="63">
        <f ca="1">INDIRECT("'按班级打印'!H"&amp;ROUNDDOWN((ROW()-1)/5,0)+2)</f>
        <v>492</v>
      </c>
    </row>
    <row r="1028" customHeight="1" spans="1:13">
      <c r="A1028" s="64"/>
      <c r="B1028" s="64"/>
      <c r="C1028" s="63" t="s">
        <v>13</v>
      </c>
      <c r="D1028" s="63">
        <f ca="1">INDIRECT("'按班级打印'!M"&amp;ROUNDDOWN((ROW()-1)/5,0)+2)</f>
        <v>107</v>
      </c>
      <c r="E1028" s="63">
        <f ca="1">INDIRECT("'按班级打印'!o"&amp;ROUNDDOWN((ROW()-1)/5,0)+2)</f>
        <v>92.5</v>
      </c>
      <c r="F1028" s="63">
        <f ca="1">INDIRECT("'按班级打印'!q"&amp;ROUNDDOWN((ROW()-1)/5,0)+2)</f>
        <v>110</v>
      </c>
      <c r="G1028" s="63">
        <f ca="1">IF(INDIRECT("'按班级打印'!s"&amp;ROUNDDOWN((ROW()-1)/5,0)+2)&gt;0,INDIRECT("'按班级打印'!s"&amp;ROUNDDOWN((ROW()-1)/5,0)+2),"")</f>
        <v>59.5</v>
      </c>
      <c r="H1028" s="63">
        <f ca="1">IF(INDIRECT("'按班级打印'!x"&amp;ROUNDDOWN((ROW()-1)/5,0)+2)&gt;0,INDIRECT("'按班级打印'!x"&amp;ROUNDDOWN((ROW()-1)/5,0)+2),"")</f>
        <v>77</v>
      </c>
      <c r="I1028" s="63">
        <f ca="1">IF(INDIRECT("'按班级打印'!aa"&amp;ROUNDDOWN((ROW()-1)/5,0)+2)&gt;0,INDIRECT("'按班级打印'!aa"&amp;ROUNDDOWN((ROW()-1)/5,0)+2),"")</f>
        <v>80</v>
      </c>
      <c r="J1028" s="63" t="str">
        <f ca="1">IF(INDIRECT("'按班级打印'!ad"&amp;ROUNDDOWN((ROW()-1)/5,0)+2)&gt;0,INDIRECT("'按班级打印'!ad"&amp;ROUNDDOWN((ROW()-1)/5,0)+2),"")</f>
        <v/>
      </c>
      <c r="K1028" s="63" t="str">
        <f ca="1">IF(INDIRECT("'按班级打印'!u"&amp;ROUNDDOWN((ROW()-1)/5,0)+2)&gt;0,INDIRECT("'按班级打印'!u"&amp;ROUNDDOWN((ROW()-1)/5,0)+2),"")</f>
        <v/>
      </c>
      <c r="L1028" s="63" t="str">
        <f ca="1">IF(INDIRECT("'按班级打印'!ag"&amp;ROUNDDOWN((ROW()-1)/5,0)+2)&gt;0,INDIRECT("'按班级打印'!ag"&amp;ROUNDDOWN((ROW()-1)/5,0)+2),"")</f>
        <v/>
      </c>
      <c r="M1028" s="63">
        <f ca="1">INDIRECT("'按班级打印'!I"&amp;ROUNDDOWN((ROW()-1)/5,0)+2)</f>
        <v>526</v>
      </c>
    </row>
    <row r="1029" customHeight="1" spans="1:13">
      <c r="A1029" s="63" t="str">
        <f ca="1">INDIRECT("'按班级打印'!E"&amp;ROUNDDOWN((ROW()-1)/5,0)+2)</f>
        <v>物理类</v>
      </c>
      <c r="B1029" s="14"/>
      <c r="C1029" s="63" t="s">
        <v>14</v>
      </c>
      <c r="D1029" s="65">
        <f>'质量分析(总分) '!$D$55</f>
        <v>105.000612745098</v>
      </c>
      <c r="E1029" s="65">
        <f>'质量分析(总分) '!$D$82</f>
        <v>91.5242034313726</v>
      </c>
      <c r="F1029" s="65">
        <f>'质量分析(总分) '!$D$109</f>
        <v>108.863970588235</v>
      </c>
      <c r="G1029" s="65">
        <f ca="1">IF(_xlfn.NUMBERVALUE(G1027)&gt;0,'质量分析(总分) '!$D$133,"")</f>
        <v>62.6521428571429</v>
      </c>
      <c r="H1029" s="65">
        <f ca="1">IF(_xlfn.NUMBERVALUE(H1027)&gt;0,'质量分析(总分) '!$D$157,"")</f>
        <v>81.8686131386861</v>
      </c>
      <c r="I1029" s="65">
        <f ca="1">IF(_xlfn.NUMBERVALUE(I1027)&gt;0,'质量分析(总分) '!$D$180,"")</f>
        <v>83.3676470588235</v>
      </c>
      <c r="J1029" s="65" t="str">
        <f ca="1">IF(_xlfn.NUMBERVALUE(J1027)&gt;0,'质量分析(总分) '!$D$208,"")</f>
        <v/>
      </c>
      <c r="K1029" s="65" t="str">
        <f ca="1">IF(_xlfn.NUMBERVALUE(K1027)&gt;0,'质量分析(总分) '!$D$194,"")</f>
        <v/>
      </c>
      <c r="L1029" s="65" t="str">
        <f ca="1">IF(_xlfn.NUMBERVALUE(L1027)&gt;0,'质量分析(总分) '!$D$222,"")</f>
        <v/>
      </c>
      <c r="M1029" s="65">
        <f ca="1">IF(_xlfn.NUMBERVALUE(G1027)&gt;0,'质量分析(总分) '!$D$23,'质量分析(总分) '!$D$28)</f>
        <v>535.869285714286</v>
      </c>
    </row>
    <row r="1031" customHeight="1" spans="1:13">
      <c r="A1031" s="58" t="s">
        <v>15</v>
      </c>
      <c r="B1031" s="59" t="s">
        <v>1</v>
      </c>
      <c r="C1031" s="59" t="s">
        <v>2</v>
      </c>
      <c r="D1031" s="60" t="s">
        <v>3</v>
      </c>
      <c r="E1031" s="60" t="s">
        <v>4</v>
      </c>
      <c r="F1031" s="60" t="s">
        <v>5</v>
      </c>
      <c r="G1031" s="60" t="s">
        <v>6</v>
      </c>
      <c r="H1031" s="60" t="s">
        <v>7</v>
      </c>
      <c r="I1031" s="60" t="s">
        <v>8</v>
      </c>
      <c r="J1031" s="60" t="s">
        <v>9</v>
      </c>
      <c r="K1031" s="60" t="s">
        <v>10</v>
      </c>
      <c r="L1031" s="61" t="s">
        <v>11</v>
      </c>
      <c r="M1031" s="61" t="s">
        <v>12</v>
      </c>
    </row>
    <row r="1032" customHeight="1" spans="1:13">
      <c r="A1032" s="62"/>
      <c r="B1032" s="63">
        <f ca="1">INDIRECT("'按班级打印'!G"&amp;ROUNDDOWN((ROW()-1)/5,0)+2)</f>
        <v>5</v>
      </c>
      <c r="C1032" s="63" t="str">
        <f ca="1">INDIRECT("'按班级打印'!A"&amp;ROUNDDOWN((ROW()-1)/5,0)+2)</f>
        <v>王昱泽</v>
      </c>
      <c r="D1032" s="63">
        <f ca="1">INDIRECT("'按班级打印'!M"&amp;ROUNDDOWN((ROW()-1)/5,0)+2)</f>
        <v>101</v>
      </c>
      <c r="E1032" s="63">
        <f ca="1">INDIRECT("'按班级打印'!o"&amp;ROUNDDOWN((ROW()-1)/5,0)+2)</f>
        <v>79.25</v>
      </c>
      <c r="F1032" s="63">
        <f ca="1">INDIRECT("'按班级打印'!q"&amp;ROUNDDOWN((ROW()-1)/5,0)+2)</f>
        <v>92.5</v>
      </c>
      <c r="G1032" s="63">
        <f ca="1">IF(INDIRECT("'按班级打印'!s"&amp;ROUNDDOWN((ROW()-1)/5,0)+2)&gt;0,INDIRECT("'按班级打印'!s"&amp;ROUNDDOWN((ROW()-1)/5,0)+2),"")</f>
        <v>44.5</v>
      </c>
      <c r="H1032" s="63">
        <f ca="1">IF(INDIRECT("'按班级打印'!w"&amp;ROUNDDOWN((ROW()-1)/5,0)+2)&gt;0,INDIRECT("'按班级打印'!w"&amp;ROUNDDOWN((ROW()-1)/5,0)+2),"")</f>
        <v>51.5</v>
      </c>
      <c r="I1032" s="63">
        <f ca="1">IF(INDIRECT("'按班级打印'!z"&amp;ROUNDDOWN((ROW()-1)/5,0)+2)&gt;0,INDIRECT("'按班级打印'!z"&amp;ROUNDDOWN((ROW()-1)/5,0)+2),"")</f>
        <v>66</v>
      </c>
      <c r="J1032" s="63" t="str">
        <f ca="1">IF(INDIRECT("'按班级打印'!ac"&amp;ROUNDDOWN((ROW()-1)/5,0)+2)&gt;0,INDIRECT("'按班级打印'!ac"&amp;ROUNDDOWN((ROW()-1)/5,0)+2),"")</f>
        <v/>
      </c>
      <c r="K1032" s="63" t="str">
        <f ca="1">IF(INDIRECT("'按班级打印'!u"&amp;ROUNDDOWN((ROW()-1)/5,0)+2)&gt;0,INDIRECT("'按班级打印'!u"&amp;ROUNDDOWN((ROW()-1)/5,0)+2),"")</f>
        <v/>
      </c>
      <c r="L1032" s="63" t="str">
        <f ca="1">IF(INDIRECT("'按班级打印'!af"&amp;ROUNDDOWN((ROW()-1)/5,0)+2)&gt;0,INDIRECT("'按班级打印'!af"&amp;ROUNDDOWN((ROW()-1)/5,0)+2),"")</f>
        <v/>
      </c>
      <c r="M1032" s="63">
        <f ca="1">INDIRECT("'按班级打印'!H"&amp;ROUNDDOWN((ROW()-1)/5,0)+2)</f>
        <v>434.75</v>
      </c>
    </row>
    <row r="1033" customHeight="1" spans="1:13">
      <c r="A1033" s="64"/>
      <c r="B1033" s="64"/>
      <c r="C1033" s="63" t="s">
        <v>13</v>
      </c>
      <c r="D1033" s="63">
        <f ca="1">INDIRECT("'按班级打印'!M"&amp;ROUNDDOWN((ROW()-1)/5,0)+2)</f>
        <v>101</v>
      </c>
      <c r="E1033" s="63">
        <f ca="1">INDIRECT("'按班级打印'!o"&amp;ROUNDDOWN((ROW()-1)/5,0)+2)</f>
        <v>79.25</v>
      </c>
      <c r="F1033" s="63">
        <f ca="1">INDIRECT("'按班级打印'!q"&amp;ROUNDDOWN((ROW()-1)/5,0)+2)</f>
        <v>92.5</v>
      </c>
      <c r="G1033" s="63">
        <f ca="1">IF(INDIRECT("'按班级打印'!s"&amp;ROUNDDOWN((ROW()-1)/5,0)+2)&gt;0,INDIRECT("'按班级打印'!s"&amp;ROUNDDOWN((ROW()-1)/5,0)+2),"")</f>
        <v>44.5</v>
      </c>
      <c r="H1033" s="63">
        <f ca="1">IF(INDIRECT("'按班级打印'!x"&amp;ROUNDDOWN((ROW()-1)/5,0)+2)&gt;0,INDIRECT("'按班级打印'!x"&amp;ROUNDDOWN((ROW()-1)/5,0)+2),"")</f>
        <v>77</v>
      </c>
      <c r="I1033" s="63">
        <f ca="1">IF(INDIRECT("'按班级打印'!aa"&amp;ROUNDDOWN((ROW()-1)/5,0)+2)&gt;0,INDIRECT("'按班级打印'!aa"&amp;ROUNDDOWN((ROW()-1)/5,0)+2),"")</f>
        <v>75</v>
      </c>
      <c r="J1033" s="63" t="str">
        <f ca="1">IF(INDIRECT("'按班级打印'!ad"&amp;ROUNDDOWN((ROW()-1)/5,0)+2)&gt;0,INDIRECT("'按班级打印'!ad"&amp;ROUNDDOWN((ROW()-1)/5,0)+2),"")</f>
        <v/>
      </c>
      <c r="K1033" s="63" t="str">
        <f ca="1">IF(INDIRECT("'按班级打印'!u"&amp;ROUNDDOWN((ROW()-1)/5,0)+2)&gt;0,INDIRECT("'按班级打印'!u"&amp;ROUNDDOWN((ROW()-1)/5,0)+2),"")</f>
        <v/>
      </c>
      <c r="L1033" s="63" t="str">
        <f ca="1">IF(INDIRECT("'按班级打印'!ag"&amp;ROUNDDOWN((ROW()-1)/5,0)+2)&gt;0,INDIRECT("'按班级打印'!ag"&amp;ROUNDDOWN((ROW()-1)/5,0)+2),"")</f>
        <v/>
      </c>
      <c r="M1033" s="63">
        <f ca="1">INDIRECT("'按班级打印'!I"&amp;ROUNDDOWN((ROW()-1)/5,0)+2)</f>
        <v>469.25</v>
      </c>
    </row>
    <row r="1034" customHeight="1" spans="1:13">
      <c r="A1034" s="63" t="str">
        <f ca="1">INDIRECT("'按班级打印'!E"&amp;ROUNDDOWN((ROW()-1)/5,0)+2)</f>
        <v>物理类</v>
      </c>
      <c r="B1034" s="14"/>
      <c r="C1034" s="63" t="s">
        <v>14</v>
      </c>
      <c r="D1034" s="65">
        <f>'质量分析(总分) '!$D$55</f>
        <v>105.000612745098</v>
      </c>
      <c r="E1034" s="65">
        <f>'质量分析(总分) '!$D$82</f>
        <v>91.5242034313726</v>
      </c>
      <c r="F1034" s="65">
        <f>'质量分析(总分) '!$D$109</f>
        <v>108.863970588235</v>
      </c>
      <c r="G1034" s="65">
        <f ca="1">IF(_xlfn.NUMBERVALUE(G1032)&gt;0,'质量分析(总分) '!$D$133,"")</f>
        <v>62.6521428571429</v>
      </c>
      <c r="H1034" s="65">
        <f ca="1">IF(_xlfn.NUMBERVALUE(H1032)&gt;0,'质量分析(总分) '!$D$157,"")</f>
        <v>81.8686131386861</v>
      </c>
      <c r="I1034" s="65">
        <f ca="1">IF(_xlfn.NUMBERVALUE(I1032)&gt;0,'质量分析(总分) '!$D$180,"")</f>
        <v>83.3676470588235</v>
      </c>
      <c r="J1034" s="65" t="str">
        <f ca="1">IF(_xlfn.NUMBERVALUE(J1032)&gt;0,'质量分析(总分) '!$D$208,"")</f>
        <v/>
      </c>
      <c r="K1034" s="65" t="str">
        <f ca="1">IF(_xlfn.NUMBERVALUE(K1032)&gt;0,'质量分析(总分) '!$D$194,"")</f>
        <v/>
      </c>
      <c r="L1034" s="65" t="str">
        <f ca="1">IF(_xlfn.NUMBERVALUE(L1032)&gt;0,'质量分析(总分) '!$D$222,"")</f>
        <v/>
      </c>
      <c r="M1034" s="65">
        <f ca="1">IF(_xlfn.NUMBERVALUE(G1032)&gt;0,'质量分析(总分) '!$D$23,'质量分析(总分) '!$D$28)</f>
        <v>535.869285714286</v>
      </c>
    </row>
    <row r="1036" customHeight="1" spans="1:13">
      <c r="A1036" s="58" t="s">
        <v>15</v>
      </c>
      <c r="B1036" s="59" t="s">
        <v>1</v>
      </c>
      <c r="C1036" s="59" t="s">
        <v>2</v>
      </c>
      <c r="D1036" s="60" t="s">
        <v>3</v>
      </c>
      <c r="E1036" s="60" t="s">
        <v>4</v>
      </c>
      <c r="F1036" s="60" t="s">
        <v>5</v>
      </c>
      <c r="G1036" s="60" t="s">
        <v>6</v>
      </c>
      <c r="H1036" s="60" t="s">
        <v>7</v>
      </c>
      <c r="I1036" s="60" t="s">
        <v>8</v>
      </c>
      <c r="J1036" s="60" t="s">
        <v>9</v>
      </c>
      <c r="K1036" s="60" t="s">
        <v>10</v>
      </c>
      <c r="L1036" s="61" t="s">
        <v>11</v>
      </c>
      <c r="M1036" s="61" t="s">
        <v>12</v>
      </c>
    </row>
    <row r="1037" customHeight="1" spans="1:13">
      <c r="A1037" s="62"/>
      <c r="B1037" s="63">
        <f ca="1">INDIRECT("'按班级打印'!G"&amp;ROUNDDOWN((ROW()-1)/5,0)+2)</f>
        <v>5</v>
      </c>
      <c r="C1037" s="63" t="str">
        <f ca="1">INDIRECT("'按班级打印'!A"&amp;ROUNDDOWN((ROW()-1)/5,0)+2)</f>
        <v>陈品宇</v>
      </c>
      <c r="D1037" s="63">
        <f ca="1">INDIRECT("'按班级打印'!M"&amp;ROUNDDOWN((ROW()-1)/5,0)+2)</f>
        <v>100</v>
      </c>
      <c r="E1037" s="63">
        <f ca="1">INDIRECT("'按班级打印'!o"&amp;ROUNDDOWN((ROW()-1)/5,0)+2)</f>
        <v>95</v>
      </c>
      <c r="F1037" s="63">
        <f ca="1">INDIRECT("'按班级打印'!q"&amp;ROUNDDOWN((ROW()-1)/5,0)+2)</f>
        <v>110</v>
      </c>
      <c r="G1037" s="63">
        <f ca="1">IF(INDIRECT("'按班级打印'!s"&amp;ROUNDDOWN((ROW()-1)/5,0)+2)&gt;0,INDIRECT("'按班级打印'!s"&amp;ROUNDDOWN((ROW()-1)/5,0)+2),"")</f>
        <v>74.5</v>
      </c>
      <c r="H1037" s="63">
        <f ca="1">IF(INDIRECT("'按班级打印'!w"&amp;ROUNDDOWN((ROW()-1)/5,0)+2)&gt;0,INDIRECT("'按班级打印'!w"&amp;ROUNDDOWN((ROW()-1)/5,0)+2),"")</f>
        <v>64</v>
      </c>
      <c r="I1037" s="63">
        <f ca="1">IF(INDIRECT("'按班级打印'!z"&amp;ROUNDDOWN((ROW()-1)/5,0)+2)&gt;0,INDIRECT("'按班级打印'!z"&amp;ROUNDDOWN((ROW()-1)/5,0)+2),"")</f>
        <v>85</v>
      </c>
      <c r="J1037" s="63" t="str">
        <f ca="1">IF(INDIRECT("'按班级打印'!ac"&amp;ROUNDDOWN((ROW()-1)/5,0)+2)&gt;0,INDIRECT("'按班级打印'!ac"&amp;ROUNDDOWN((ROW()-1)/5,0)+2),"")</f>
        <v/>
      </c>
      <c r="K1037" s="63" t="str">
        <f ca="1">IF(INDIRECT("'按班级打印'!u"&amp;ROUNDDOWN((ROW()-1)/5,0)+2)&gt;0,INDIRECT("'按班级打印'!u"&amp;ROUNDDOWN((ROW()-1)/5,0)+2),"")</f>
        <v/>
      </c>
      <c r="L1037" s="63" t="str">
        <f ca="1">IF(INDIRECT("'按班级打印'!af"&amp;ROUNDDOWN((ROW()-1)/5,0)+2)&gt;0,INDIRECT("'按班级打印'!af"&amp;ROUNDDOWN((ROW()-1)/5,0)+2),"")</f>
        <v/>
      </c>
      <c r="M1037" s="63">
        <f ca="1">INDIRECT("'按班级打印'!H"&amp;ROUNDDOWN((ROW()-1)/5,0)+2)</f>
        <v>528.5</v>
      </c>
    </row>
    <row r="1038" customHeight="1" spans="1:13">
      <c r="A1038" s="64"/>
      <c r="B1038" s="64"/>
      <c r="C1038" s="63" t="s">
        <v>13</v>
      </c>
      <c r="D1038" s="63">
        <f ca="1">INDIRECT("'按班级打印'!M"&amp;ROUNDDOWN((ROW()-1)/5,0)+2)</f>
        <v>100</v>
      </c>
      <c r="E1038" s="63">
        <f ca="1">INDIRECT("'按班级打印'!o"&amp;ROUNDDOWN((ROW()-1)/5,0)+2)</f>
        <v>95</v>
      </c>
      <c r="F1038" s="63">
        <f ca="1">INDIRECT("'按班级打印'!q"&amp;ROUNDDOWN((ROW()-1)/5,0)+2)</f>
        <v>110</v>
      </c>
      <c r="G1038" s="63">
        <f ca="1">IF(INDIRECT("'按班级打印'!s"&amp;ROUNDDOWN((ROW()-1)/5,0)+2)&gt;0,INDIRECT("'按班级打印'!s"&amp;ROUNDDOWN((ROW()-1)/5,0)+2),"")</f>
        <v>74.5</v>
      </c>
      <c r="H1038" s="63">
        <f ca="1">IF(INDIRECT("'按班级打印'!x"&amp;ROUNDDOWN((ROW()-1)/5,0)+2)&gt;0,INDIRECT("'按班级打印'!x"&amp;ROUNDDOWN((ROW()-1)/5,0)+2),"")</f>
        <v>87</v>
      </c>
      <c r="I1038" s="63">
        <f ca="1">IF(INDIRECT("'按班级打印'!aa"&amp;ROUNDDOWN((ROW()-1)/5,0)+2)&gt;0,INDIRECT("'按班级打印'!aa"&amp;ROUNDDOWN((ROW()-1)/5,0)+2),"")</f>
        <v>92</v>
      </c>
      <c r="J1038" s="63" t="str">
        <f ca="1">IF(INDIRECT("'按班级打印'!ad"&amp;ROUNDDOWN((ROW()-1)/5,0)+2)&gt;0,INDIRECT("'按班级打印'!ad"&amp;ROUNDDOWN((ROW()-1)/5,0)+2),"")</f>
        <v/>
      </c>
      <c r="K1038" s="63" t="str">
        <f ca="1">IF(INDIRECT("'按班级打印'!u"&amp;ROUNDDOWN((ROW()-1)/5,0)+2)&gt;0,INDIRECT("'按班级打印'!u"&amp;ROUNDDOWN((ROW()-1)/5,0)+2),"")</f>
        <v/>
      </c>
      <c r="L1038" s="63" t="str">
        <f ca="1">IF(INDIRECT("'按班级打印'!ag"&amp;ROUNDDOWN((ROW()-1)/5,0)+2)&gt;0,INDIRECT("'按班级打印'!ag"&amp;ROUNDDOWN((ROW()-1)/5,0)+2),"")</f>
        <v/>
      </c>
      <c r="M1038" s="63">
        <f ca="1">INDIRECT("'按班级打印'!I"&amp;ROUNDDOWN((ROW()-1)/5,0)+2)</f>
        <v>558.5</v>
      </c>
    </row>
    <row r="1039" customHeight="1" spans="1:13">
      <c r="A1039" s="63" t="str">
        <f ca="1">INDIRECT("'按班级打印'!E"&amp;ROUNDDOWN((ROW()-1)/5,0)+2)</f>
        <v>物理类</v>
      </c>
      <c r="B1039" s="14"/>
      <c r="C1039" s="63" t="s">
        <v>14</v>
      </c>
      <c r="D1039" s="65">
        <f>'质量分析(总分) '!$D$55</f>
        <v>105.000612745098</v>
      </c>
      <c r="E1039" s="65">
        <f>'质量分析(总分) '!$D$82</f>
        <v>91.5242034313726</v>
      </c>
      <c r="F1039" s="65">
        <f>'质量分析(总分) '!$D$109</f>
        <v>108.863970588235</v>
      </c>
      <c r="G1039" s="65">
        <f ca="1">IF(_xlfn.NUMBERVALUE(G1037)&gt;0,'质量分析(总分) '!$D$133,"")</f>
        <v>62.6521428571429</v>
      </c>
      <c r="H1039" s="65">
        <f ca="1">IF(_xlfn.NUMBERVALUE(H1037)&gt;0,'质量分析(总分) '!$D$157,"")</f>
        <v>81.8686131386861</v>
      </c>
      <c r="I1039" s="65">
        <f ca="1">IF(_xlfn.NUMBERVALUE(I1037)&gt;0,'质量分析(总分) '!$D$180,"")</f>
        <v>83.3676470588235</v>
      </c>
      <c r="J1039" s="65" t="str">
        <f ca="1">IF(_xlfn.NUMBERVALUE(J1037)&gt;0,'质量分析(总分) '!$D$208,"")</f>
        <v/>
      </c>
      <c r="K1039" s="65" t="str">
        <f ca="1">IF(_xlfn.NUMBERVALUE(K1037)&gt;0,'质量分析(总分) '!$D$194,"")</f>
        <v/>
      </c>
      <c r="L1039" s="65" t="str">
        <f ca="1">IF(_xlfn.NUMBERVALUE(L1037)&gt;0,'质量分析(总分) '!$D$222,"")</f>
        <v/>
      </c>
      <c r="M1039" s="65">
        <f ca="1">IF(_xlfn.NUMBERVALUE(G1037)&gt;0,'质量分析(总分) '!$D$23,'质量分析(总分) '!$D$28)</f>
        <v>535.869285714286</v>
      </c>
    </row>
    <row r="1041" customHeight="1" spans="1:13">
      <c r="A1041" s="58" t="s">
        <v>15</v>
      </c>
      <c r="B1041" s="59" t="s">
        <v>1</v>
      </c>
      <c r="C1041" s="59" t="s">
        <v>2</v>
      </c>
      <c r="D1041" s="60" t="s">
        <v>3</v>
      </c>
      <c r="E1041" s="60" t="s">
        <v>4</v>
      </c>
      <c r="F1041" s="60" t="s">
        <v>5</v>
      </c>
      <c r="G1041" s="60" t="s">
        <v>6</v>
      </c>
      <c r="H1041" s="60" t="s">
        <v>7</v>
      </c>
      <c r="I1041" s="60" t="s">
        <v>8</v>
      </c>
      <c r="J1041" s="60" t="s">
        <v>9</v>
      </c>
      <c r="K1041" s="60" t="s">
        <v>10</v>
      </c>
      <c r="L1041" s="61" t="s">
        <v>11</v>
      </c>
      <c r="M1041" s="61" t="s">
        <v>12</v>
      </c>
    </row>
    <row r="1042" customHeight="1" spans="1:13">
      <c r="A1042" s="62"/>
      <c r="B1042" s="63">
        <f ca="1">INDIRECT("'按班级打印'!G"&amp;ROUNDDOWN((ROW()-1)/5,0)+2)</f>
        <v>5</v>
      </c>
      <c r="C1042" s="63" t="str">
        <f ca="1">INDIRECT("'按班级打印'!A"&amp;ROUNDDOWN((ROW()-1)/5,0)+2)</f>
        <v>潘姿含</v>
      </c>
      <c r="D1042" s="63">
        <f ca="1">INDIRECT("'按班级打印'!M"&amp;ROUNDDOWN((ROW()-1)/5,0)+2)</f>
        <v>99</v>
      </c>
      <c r="E1042" s="63">
        <f ca="1">INDIRECT("'按班级打印'!o"&amp;ROUNDDOWN((ROW()-1)/5,0)+2)</f>
        <v>88.5</v>
      </c>
      <c r="F1042" s="63">
        <f ca="1">INDIRECT("'按班级打印'!q"&amp;ROUNDDOWN((ROW()-1)/5,0)+2)</f>
        <v>87.5</v>
      </c>
      <c r="G1042" s="63">
        <f ca="1">IF(INDIRECT("'按班级打印'!s"&amp;ROUNDDOWN((ROW()-1)/5,0)+2)&gt;0,INDIRECT("'按班级打印'!s"&amp;ROUNDDOWN((ROW()-1)/5,0)+2),"")</f>
        <v>46</v>
      </c>
      <c r="H1042" s="63">
        <f ca="1">IF(INDIRECT("'按班级打印'!w"&amp;ROUNDDOWN((ROW()-1)/5,0)+2)&gt;0,INDIRECT("'按班级打印'!w"&amp;ROUNDDOWN((ROW()-1)/5,0)+2),"")</f>
        <v>55</v>
      </c>
      <c r="I1042" s="63">
        <f ca="1">IF(INDIRECT("'按班级打印'!z"&amp;ROUNDDOWN((ROW()-1)/5,0)+2)&gt;0,INDIRECT("'按班级打印'!z"&amp;ROUNDDOWN((ROW()-1)/5,0)+2),"")</f>
        <v>67</v>
      </c>
      <c r="J1042" s="63" t="str">
        <f ca="1">IF(INDIRECT("'按班级打印'!ac"&amp;ROUNDDOWN((ROW()-1)/5,0)+2)&gt;0,INDIRECT("'按班级打印'!ac"&amp;ROUNDDOWN((ROW()-1)/5,0)+2),"")</f>
        <v/>
      </c>
      <c r="K1042" s="63" t="str">
        <f ca="1">IF(INDIRECT("'按班级打印'!u"&amp;ROUNDDOWN((ROW()-1)/5,0)+2)&gt;0,INDIRECT("'按班级打印'!u"&amp;ROUNDDOWN((ROW()-1)/5,0)+2),"")</f>
        <v/>
      </c>
      <c r="L1042" s="63" t="str">
        <f ca="1">IF(INDIRECT("'按班级打印'!af"&amp;ROUNDDOWN((ROW()-1)/5,0)+2)&gt;0,INDIRECT("'按班级打印'!af"&amp;ROUNDDOWN((ROW()-1)/5,0)+2),"")</f>
        <v/>
      </c>
      <c r="M1042" s="63">
        <f ca="1">INDIRECT("'按班级打印'!H"&amp;ROUNDDOWN((ROW()-1)/5,0)+2)</f>
        <v>443</v>
      </c>
    </row>
    <row r="1043" customHeight="1" spans="1:13">
      <c r="A1043" s="64"/>
      <c r="B1043" s="64"/>
      <c r="C1043" s="63" t="s">
        <v>13</v>
      </c>
      <c r="D1043" s="63">
        <f ca="1">INDIRECT("'按班级打印'!M"&amp;ROUNDDOWN((ROW()-1)/5,0)+2)</f>
        <v>99</v>
      </c>
      <c r="E1043" s="63">
        <f ca="1">INDIRECT("'按班级打印'!o"&amp;ROUNDDOWN((ROW()-1)/5,0)+2)</f>
        <v>88.5</v>
      </c>
      <c r="F1043" s="63">
        <f ca="1">INDIRECT("'按班级打印'!q"&amp;ROUNDDOWN((ROW()-1)/5,0)+2)</f>
        <v>87.5</v>
      </c>
      <c r="G1043" s="63">
        <f ca="1">IF(INDIRECT("'按班级打印'!s"&amp;ROUNDDOWN((ROW()-1)/5,0)+2)&gt;0,INDIRECT("'按班级打印'!s"&amp;ROUNDDOWN((ROW()-1)/5,0)+2),"")</f>
        <v>46</v>
      </c>
      <c r="H1043" s="63">
        <f ca="1">IF(INDIRECT("'按班级打印'!x"&amp;ROUNDDOWN((ROW()-1)/5,0)+2)&gt;0,INDIRECT("'按班级打印'!x"&amp;ROUNDDOWN((ROW()-1)/5,0)+2),"")</f>
        <v>80</v>
      </c>
      <c r="I1043" s="63">
        <f ca="1">IF(INDIRECT("'按班级打印'!aa"&amp;ROUNDDOWN((ROW()-1)/5,0)+2)&gt;0,INDIRECT("'按班级打印'!aa"&amp;ROUNDDOWN((ROW()-1)/5,0)+2),"")</f>
        <v>76</v>
      </c>
      <c r="J1043" s="63" t="str">
        <f ca="1">IF(INDIRECT("'按班级打印'!ad"&amp;ROUNDDOWN((ROW()-1)/5,0)+2)&gt;0,INDIRECT("'按班级打印'!ad"&amp;ROUNDDOWN((ROW()-1)/5,0)+2),"")</f>
        <v/>
      </c>
      <c r="K1043" s="63" t="str">
        <f ca="1">IF(INDIRECT("'按班级打印'!u"&amp;ROUNDDOWN((ROW()-1)/5,0)+2)&gt;0,INDIRECT("'按班级打印'!u"&amp;ROUNDDOWN((ROW()-1)/5,0)+2),"")</f>
        <v/>
      </c>
      <c r="L1043" s="63" t="str">
        <f ca="1">IF(INDIRECT("'按班级打印'!ag"&amp;ROUNDDOWN((ROW()-1)/5,0)+2)&gt;0,INDIRECT("'按班级打印'!ag"&amp;ROUNDDOWN((ROW()-1)/5,0)+2),"")</f>
        <v/>
      </c>
      <c r="M1043" s="63">
        <f ca="1">INDIRECT("'按班级打印'!I"&amp;ROUNDDOWN((ROW()-1)/5,0)+2)</f>
        <v>477</v>
      </c>
    </row>
    <row r="1044" customHeight="1" spans="1:13">
      <c r="A1044" s="63" t="str">
        <f ca="1">INDIRECT("'按班级打印'!E"&amp;ROUNDDOWN((ROW()-1)/5,0)+2)</f>
        <v>物理类</v>
      </c>
      <c r="B1044" s="14"/>
      <c r="C1044" s="63" t="s">
        <v>14</v>
      </c>
      <c r="D1044" s="65">
        <f>'质量分析(总分) '!$D$55</f>
        <v>105.000612745098</v>
      </c>
      <c r="E1044" s="65">
        <f>'质量分析(总分) '!$D$82</f>
        <v>91.5242034313726</v>
      </c>
      <c r="F1044" s="65">
        <f>'质量分析(总分) '!$D$109</f>
        <v>108.863970588235</v>
      </c>
      <c r="G1044" s="65">
        <f ca="1">IF(_xlfn.NUMBERVALUE(G1042)&gt;0,'质量分析(总分) '!$D$133,"")</f>
        <v>62.6521428571429</v>
      </c>
      <c r="H1044" s="65">
        <f ca="1">IF(_xlfn.NUMBERVALUE(H1042)&gt;0,'质量分析(总分) '!$D$157,"")</f>
        <v>81.8686131386861</v>
      </c>
      <c r="I1044" s="65">
        <f ca="1">IF(_xlfn.NUMBERVALUE(I1042)&gt;0,'质量分析(总分) '!$D$180,"")</f>
        <v>83.3676470588235</v>
      </c>
      <c r="J1044" s="65" t="str">
        <f ca="1">IF(_xlfn.NUMBERVALUE(J1042)&gt;0,'质量分析(总分) '!$D$208,"")</f>
        <v/>
      </c>
      <c r="K1044" s="65" t="str">
        <f ca="1">IF(_xlfn.NUMBERVALUE(K1042)&gt;0,'质量分析(总分) '!$D$194,"")</f>
        <v/>
      </c>
      <c r="L1044" s="65" t="str">
        <f ca="1">IF(_xlfn.NUMBERVALUE(L1042)&gt;0,'质量分析(总分) '!$D$222,"")</f>
        <v/>
      </c>
      <c r="M1044" s="65">
        <f ca="1">IF(_xlfn.NUMBERVALUE(G1042)&gt;0,'质量分析(总分) '!$D$23,'质量分析(总分) '!$D$28)</f>
        <v>535.869285714286</v>
      </c>
    </row>
    <row r="1046" customHeight="1" spans="1:13">
      <c r="A1046" s="58" t="s">
        <v>15</v>
      </c>
      <c r="B1046" s="59" t="s">
        <v>1</v>
      </c>
      <c r="C1046" s="59" t="s">
        <v>2</v>
      </c>
      <c r="D1046" s="60" t="s">
        <v>3</v>
      </c>
      <c r="E1046" s="60" t="s">
        <v>4</v>
      </c>
      <c r="F1046" s="60" t="s">
        <v>5</v>
      </c>
      <c r="G1046" s="60" t="s">
        <v>6</v>
      </c>
      <c r="H1046" s="60" t="s">
        <v>7</v>
      </c>
      <c r="I1046" s="60" t="s">
        <v>8</v>
      </c>
      <c r="J1046" s="60" t="s">
        <v>9</v>
      </c>
      <c r="K1046" s="60" t="s">
        <v>10</v>
      </c>
      <c r="L1046" s="61" t="s">
        <v>11</v>
      </c>
      <c r="M1046" s="61" t="s">
        <v>12</v>
      </c>
    </row>
    <row r="1047" customHeight="1" spans="1:13">
      <c r="A1047" s="62"/>
      <c r="B1047" s="63">
        <f ca="1">INDIRECT("'按班级打印'!G"&amp;ROUNDDOWN((ROW()-1)/5,0)+2)</f>
        <v>5</v>
      </c>
      <c r="C1047" s="63" t="str">
        <f ca="1">INDIRECT("'按班级打印'!A"&amp;ROUNDDOWN((ROW()-1)/5,0)+2)</f>
        <v>陈雯锦</v>
      </c>
      <c r="D1047" s="63">
        <f ca="1">INDIRECT("'按班级打印'!M"&amp;ROUNDDOWN((ROW()-1)/5,0)+2)</f>
        <v>110.5</v>
      </c>
      <c r="E1047" s="63">
        <f ca="1">INDIRECT("'按班级打印'!o"&amp;ROUNDDOWN((ROW()-1)/5,0)+2)</f>
        <v>102</v>
      </c>
      <c r="F1047" s="63">
        <f ca="1">INDIRECT("'按班级打印'!q"&amp;ROUNDDOWN((ROW()-1)/5,0)+2)</f>
        <v>117.5</v>
      </c>
      <c r="G1047" s="63">
        <f ca="1">IF(INDIRECT("'按班级打印'!s"&amp;ROUNDDOWN((ROW()-1)/5,0)+2)&gt;0,INDIRECT("'按班级打印'!s"&amp;ROUNDDOWN((ROW()-1)/5,0)+2),"")</f>
        <v>70</v>
      </c>
      <c r="H1047" s="63">
        <f ca="1">IF(INDIRECT("'按班级打印'!w"&amp;ROUNDDOWN((ROW()-1)/5,0)+2)&gt;0,INDIRECT("'按班级打印'!w"&amp;ROUNDDOWN((ROW()-1)/5,0)+2),"")</f>
        <v>69</v>
      </c>
      <c r="I1047" s="63">
        <f ca="1">IF(INDIRECT("'按班级打印'!z"&amp;ROUNDDOWN((ROW()-1)/5,0)+2)&gt;0,INDIRECT("'按班级打印'!z"&amp;ROUNDDOWN((ROW()-1)/5,0)+2),"")</f>
        <v>71.5</v>
      </c>
      <c r="J1047" s="63" t="str">
        <f ca="1">IF(INDIRECT("'按班级打印'!ac"&amp;ROUNDDOWN((ROW()-1)/5,0)+2)&gt;0,INDIRECT("'按班级打印'!ac"&amp;ROUNDDOWN((ROW()-1)/5,0)+2),"")</f>
        <v/>
      </c>
      <c r="K1047" s="63" t="str">
        <f ca="1">IF(INDIRECT("'按班级打印'!u"&amp;ROUNDDOWN((ROW()-1)/5,0)+2)&gt;0,INDIRECT("'按班级打印'!u"&amp;ROUNDDOWN((ROW()-1)/5,0)+2),"")</f>
        <v/>
      </c>
      <c r="L1047" s="63" t="str">
        <f ca="1">IF(INDIRECT("'按班级打印'!af"&amp;ROUNDDOWN((ROW()-1)/5,0)+2)&gt;0,INDIRECT("'按班级打印'!af"&amp;ROUNDDOWN((ROW()-1)/5,0)+2),"")</f>
        <v/>
      </c>
      <c r="M1047" s="63">
        <f ca="1">INDIRECT("'按班级打印'!H"&amp;ROUNDDOWN((ROW()-1)/5,0)+2)</f>
        <v>540.5</v>
      </c>
    </row>
    <row r="1048" customHeight="1" spans="1:13">
      <c r="A1048" s="64"/>
      <c r="B1048" s="64"/>
      <c r="C1048" s="63" t="s">
        <v>13</v>
      </c>
      <c r="D1048" s="63">
        <f ca="1">INDIRECT("'按班级打印'!M"&amp;ROUNDDOWN((ROW()-1)/5,0)+2)</f>
        <v>110.5</v>
      </c>
      <c r="E1048" s="63">
        <f ca="1">INDIRECT("'按班级打印'!o"&amp;ROUNDDOWN((ROW()-1)/5,0)+2)</f>
        <v>102</v>
      </c>
      <c r="F1048" s="63">
        <f ca="1">INDIRECT("'按班级打印'!q"&amp;ROUNDDOWN((ROW()-1)/5,0)+2)</f>
        <v>117.5</v>
      </c>
      <c r="G1048" s="63">
        <f ca="1">IF(INDIRECT("'按班级打印'!s"&amp;ROUNDDOWN((ROW()-1)/5,0)+2)&gt;0,INDIRECT("'按班级打印'!s"&amp;ROUNDDOWN((ROW()-1)/5,0)+2),"")</f>
        <v>70</v>
      </c>
      <c r="H1048" s="63">
        <f ca="1">IF(INDIRECT("'按班级打印'!x"&amp;ROUNDDOWN((ROW()-1)/5,0)+2)&gt;0,INDIRECT("'按班级打印'!x"&amp;ROUNDDOWN((ROW()-1)/5,0)+2),"")</f>
        <v>89</v>
      </c>
      <c r="I1048" s="63">
        <f ca="1">IF(INDIRECT("'按班级打印'!aa"&amp;ROUNDDOWN((ROW()-1)/5,0)+2)&gt;0,INDIRECT("'按班级打印'!aa"&amp;ROUNDDOWN((ROW()-1)/5,0)+2),"")</f>
        <v>80</v>
      </c>
      <c r="J1048" s="63" t="str">
        <f ca="1">IF(INDIRECT("'按班级打印'!ad"&amp;ROUNDDOWN((ROW()-1)/5,0)+2)&gt;0,INDIRECT("'按班级打印'!ad"&amp;ROUNDDOWN((ROW()-1)/5,0)+2),"")</f>
        <v/>
      </c>
      <c r="K1048" s="63" t="str">
        <f ca="1">IF(INDIRECT("'按班级打印'!u"&amp;ROUNDDOWN((ROW()-1)/5,0)+2)&gt;0,INDIRECT("'按班级打印'!u"&amp;ROUNDDOWN((ROW()-1)/5,0)+2),"")</f>
        <v/>
      </c>
      <c r="L1048" s="63" t="str">
        <f ca="1">IF(INDIRECT("'按班级打印'!ag"&amp;ROUNDDOWN((ROW()-1)/5,0)+2)&gt;0,INDIRECT("'按班级打印'!ag"&amp;ROUNDDOWN((ROW()-1)/5,0)+2),"")</f>
        <v/>
      </c>
      <c r="M1048" s="63">
        <f ca="1">INDIRECT("'按班级打印'!I"&amp;ROUNDDOWN((ROW()-1)/5,0)+2)</f>
        <v>569</v>
      </c>
    </row>
    <row r="1049" customHeight="1" spans="1:13">
      <c r="A1049" s="63" t="str">
        <f ca="1">INDIRECT("'按班级打印'!E"&amp;ROUNDDOWN((ROW()-1)/5,0)+2)</f>
        <v>物理类</v>
      </c>
      <c r="B1049" s="14"/>
      <c r="C1049" s="63" t="s">
        <v>14</v>
      </c>
      <c r="D1049" s="65">
        <f>'质量分析(总分) '!$D$55</f>
        <v>105.000612745098</v>
      </c>
      <c r="E1049" s="65">
        <f>'质量分析(总分) '!$D$82</f>
        <v>91.5242034313726</v>
      </c>
      <c r="F1049" s="65">
        <f>'质量分析(总分) '!$D$109</f>
        <v>108.863970588235</v>
      </c>
      <c r="G1049" s="65">
        <f ca="1">IF(_xlfn.NUMBERVALUE(G1047)&gt;0,'质量分析(总分) '!$D$133,"")</f>
        <v>62.6521428571429</v>
      </c>
      <c r="H1049" s="65">
        <f ca="1">IF(_xlfn.NUMBERVALUE(H1047)&gt;0,'质量分析(总分) '!$D$157,"")</f>
        <v>81.8686131386861</v>
      </c>
      <c r="I1049" s="65">
        <f ca="1">IF(_xlfn.NUMBERVALUE(I1047)&gt;0,'质量分析(总分) '!$D$180,"")</f>
        <v>83.3676470588235</v>
      </c>
      <c r="J1049" s="65" t="str">
        <f ca="1">IF(_xlfn.NUMBERVALUE(J1047)&gt;0,'质量分析(总分) '!$D$208,"")</f>
        <v/>
      </c>
      <c r="K1049" s="65" t="str">
        <f ca="1">IF(_xlfn.NUMBERVALUE(K1047)&gt;0,'质量分析(总分) '!$D$194,"")</f>
        <v/>
      </c>
      <c r="L1049" s="65" t="str">
        <f ca="1">IF(_xlfn.NUMBERVALUE(L1047)&gt;0,'质量分析(总分) '!$D$222,"")</f>
        <v/>
      </c>
      <c r="M1049" s="65">
        <f ca="1">IF(_xlfn.NUMBERVALUE(G1047)&gt;0,'质量分析(总分) '!$D$23,'质量分析(总分) '!$D$28)</f>
        <v>535.869285714286</v>
      </c>
    </row>
    <row r="1051" customHeight="1" spans="1:13">
      <c r="A1051" s="58" t="s">
        <v>15</v>
      </c>
      <c r="B1051" s="59" t="s">
        <v>1</v>
      </c>
      <c r="C1051" s="59" t="s">
        <v>2</v>
      </c>
      <c r="D1051" s="60" t="s">
        <v>3</v>
      </c>
      <c r="E1051" s="60" t="s">
        <v>4</v>
      </c>
      <c r="F1051" s="60" t="s">
        <v>5</v>
      </c>
      <c r="G1051" s="60" t="s">
        <v>6</v>
      </c>
      <c r="H1051" s="60" t="s">
        <v>7</v>
      </c>
      <c r="I1051" s="60" t="s">
        <v>8</v>
      </c>
      <c r="J1051" s="60" t="s">
        <v>9</v>
      </c>
      <c r="K1051" s="60" t="s">
        <v>10</v>
      </c>
      <c r="L1051" s="61" t="s">
        <v>11</v>
      </c>
      <c r="M1051" s="61" t="s">
        <v>12</v>
      </c>
    </row>
    <row r="1052" customHeight="1" spans="1:13">
      <c r="A1052" s="62"/>
      <c r="B1052" s="63">
        <f ca="1">INDIRECT("'按班级打印'!G"&amp;ROUNDDOWN((ROW()-1)/5,0)+2)</f>
        <v>5</v>
      </c>
      <c r="C1052" s="63" t="str">
        <f ca="1">INDIRECT("'按班级打印'!A"&amp;ROUNDDOWN((ROW()-1)/5,0)+2)</f>
        <v>林之衡</v>
      </c>
      <c r="D1052" s="63">
        <f ca="1">INDIRECT("'按班级打印'!M"&amp;ROUNDDOWN((ROW()-1)/5,0)+2)</f>
        <v>92</v>
      </c>
      <c r="E1052" s="63">
        <f ca="1">INDIRECT("'按班级打印'!o"&amp;ROUNDDOWN((ROW()-1)/5,0)+2)</f>
        <v>78.5</v>
      </c>
      <c r="F1052" s="63">
        <f ca="1">INDIRECT("'按班级打印'!q"&amp;ROUNDDOWN((ROW()-1)/5,0)+2)</f>
        <v>133</v>
      </c>
      <c r="G1052" s="63">
        <f ca="1">IF(INDIRECT("'按班级打印'!s"&amp;ROUNDDOWN((ROW()-1)/5,0)+2)&gt;0,INDIRECT("'按班级打印'!s"&amp;ROUNDDOWN((ROW()-1)/5,0)+2),"")</f>
        <v>38.5</v>
      </c>
      <c r="H1052" s="63">
        <f ca="1">IF(INDIRECT("'按班级打印'!w"&amp;ROUNDDOWN((ROW()-1)/5,0)+2)&gt;0,INDIRECT("'按班级打印'!w"&amp;ROUNDDOWN((ROW()-1)/5,0)+2),"")</f>
        <v>45</v>
      </c>
      <c r="I1052" s="63">
        <f ca="1">IF(INDIRECT("'按班级打印'!z"&amp;ROUNDDOWN((ROW()-1)/5,0)+2)&gt;0,INDIRECT("'按班级打印'!z"&amp;ROUNDDOWN((ROW()-1)/5,0)+2),"")</f>
        <v>69</v>
      </c>
      <c r="J1052" s="63" t="str">
        <f ca="1">IF(INDIRECT("'按班级打印'!ac"&amp;ROUNDDOWN((ROW()-1)/5,0)+2)&gt;0,INDIRECT("'按班级打印'!ac"&amp;ROUNDDOWN((ROW()-1)/5,0)+2),"")</f>
        <v/>
      </c>
      <c r="K1052" s="63" t="str">
        <f ca="1">IF(INDIRECT("'按班级打印'!u"&amp;ROUNDDOWN((ROW()-1)/5,0)+2)&gt;0,INDIRECT("'按班级打印'!u"&amp;ROUNDDOWN((ROW()-1)/5,0)+2),"")</f>
        <v/>
      </c>
      <c r="L1052" s="63" t="str">
        <f ca="1">IF(INDIRECT("'按班级打印'!af"&amp;ROUNDDOWN((ROW()-1)/5,0)+2)&gt;0,INDIRECT("'按班级打印'!af"&amp;ROUNDDOWN((ROW()-1)/5,0)+2),"")</f>
        <v/>
      </c>
      <c r="M1052" s="63">
        <f ca="1">INDIRECT("'按班级打印'!H"&amp;ROUNDDOWN((ROW()-1)/5,0)+2)</f>
        <v>456</v>
      </c>
    </row>
    <row r="1053" customHeight="1" spans="1:13">
      <c r="A1053" s="64"/>
      <c r="B1053" s="64"/>
      <c r="C1053" s="63" t="s">
        <v>13</v>
      </c>
      <c r="D1053" s="63">
        <f ca="1">INDIRECT("'按班级打印'!M"&amp;ROUNDDOWN((ROW()-1)/5,0)+2)</f>
        <v>92</v>
      </c>
      <c r="E1053" s="63">
        <f ca="1">INDIRECT("'按班级打印'!o"&amp;ROUNDDOWN((ROW()-1)/5,0)+2)</f>
        <v>78.5</v>
      </c>
      <c r="F1053" s="63">
        <f ca="1">INDIRECT("'按班级打印'!q"&amp;ROUNDDOWN((ROW()-1)/5,0)+2)</f>
        <v>133</v>
      </c>
      <c r="G1053" s="63">
        <f ca="1">IF(INDIRECT("'按班级打印'!s"&amp;ROUNDDOWN((ROW()-1)/5,0)+2)&gt;0,INDIRECT("'按班级打印'!s"&amp;ROUNDDOWN((ROW()-1)/5,0)+2),"")</f>
        <v>38.5</v>
      </c>
      <c r="H1053" s="63">
        <f ca="1">IF(INDIRECT("'按班级打印'!x"&amp;ROUNDDOWN((ROW()-1)/5,0)+2)&gt;0,INDIRECT("'按班级打印'!x"&amp;ROUNDDOWN((ROW()-1)/5,0)+2),"")</f>
        <v>72</v>
      </c>
      <c r="I1053" s="63">
        <f ca="1">IF(INDIRECT("'按班级打印'!aa"&amp;ROUNDDOWN((ROW()-1)/5,0)+2)&gt;0,INDIRECT("'按班级打印'!aa"&amp;ROUNDDOWN((ROW()-1)/5,0)+2),"")</f>
        <v>78</v>
      </c>
      <c r="J1053" s="63" t="str">
        <f ca="1">IF(INDIRECT("'按班级打印'!ad"&amp;ROUNDDOWN((ROW()-1)/5,0)+2)&gt;0,INDIRECT("'按班级打印'!ad"&amp;ROUNDDOWN((ROW()-1)/5,0)+2),"")</f>
        <v/>
      </c>
      <c r="K1053" s="63" t="str">
        <f ca="1">IF(INDIRECT("'按班级打印'!u"&amp;ROUNDDOWN((ROW()-1)/5,0)+2)&gt;0,INDIRECT("'按班级打印'!u"&amp;ROUNDDOWN((ROW()-1)/5,0)+2),"")</f>
        <v/>
      </c>
      <c r="L1053" s="63" t="str">
        <f ca="1">IF(INDIRECT("'按班级打印'!ag"&amp;ROUNDDOWN((ROW()-1)/5,0)+2)&gt;0,INDIRECT("'按班级打印'!ag"&amp;ROUNDDOWN((ROW()-1)/5,0)+2),"")</f>
        <v/>
      </c>
      <c r="M1053" s="63">
        <f ca="1">INDIRECT("'按班级打印'!I"&amp;ROUNDDOWN((ROW()-1)/5,0)+2)</f>
        <v>492</v>
      </c>
    </row>
    <row r="1054" customHeight="1" spans="1:13">
      <c r="A1054" s="63" t="str">
        <f ca="1">INDIRECT("'按班级打印'!E"&amp;ROUNDDOWN((ROW()-1)/5,0)+2)</f>
        <v>物理类</v>
      </c>
      <c r="B1054" s="14"/>
      <c r="C1054" s="63" t="s">
        <v>14</v>
      </c>
      <c r="D1054" s="65">
        <f>'质量分析(总分) '!$D$55</f>
        <v>105.000612745098</v>
      </c>
      <c r="E1054" s="65">
        <f>'质量分析(总分) '!$D$82</f>
        <v>91.5242034313726</v>
      </c>
      <c r="F1054" s="65">
        <f>'质量分析(总分) '!$D$109</f>
        <v>108.863970588235</v>
      </c>
      <c r="G1054" s="65">
        <f ca="1">IF(_xlfn.NUMBERVALUE(G1052)&gt;0,'质量分析(总分) '!$D$133,"")</f>
        <v>62.6521428571429</v>
      </c>
      <c r="H1054" s="65">
        <f ca="1">IF(_xlfn.NUMBERVALUE(H1052)&gt;0,'质量分析(总分) '!$D$157,"")</f>
        <v>81.8686131386861</v>
      </c>
      <c r="I1054" s="65">
        <f ca="1">IF(_xlfn.NUMBERVALUE(I1052)&gt;0,'质量分析(总分) '!$D$180,"")</f>
        <v>83.3676470588235</v>
      </c>
      <c r="J1054" s="65" t="str">
        <f ca="1">IF(_xlfn.NUMBERVALUE(J1052)&gt;0,'质量分析(总分) '!$D$208,"")</f>
        <v/>
      </c>
      <c r="K1054" s="65" t="str">
        <f ca="1">IF(_xlfn.NUMBERVALUE(K1052)&gt;0,'质量分析(总分) '!$D$194,"")</f>
        <v/>
      </c>
      <c r="L1054" s="65" t="str">
        <f ca="1">IF(_xlfn.NUMBERVALUE(L1052)&gt;0,'质量分析(总分) '!$D$222,"")</f>
        <v/>
      </c>
      <c r="M1054" s="65">
        <f ca="1">IF(_xlfn.NUMBERVALUE(G1052)&gt;0,'质量分析(总分) '!$D$23,'质量分析(总分) '!$D$28)</f>
        <v>535.869285714286</v>
      </c>
    </row>
    <row r="1056" customHeight="1" spans="1:13">
      <c r="A1056" s="58" t="s">
        <v>15</v>
      </c>
      <c r="B1056" s="59" t="s">
        <v>1</v>
      </c>
      <c r="C1056" s="59" t="s">
        <v>2</v>
      </c>
      <c r="D1056" s="60" t="s">
        <v>3</v>
      </c>
      <c r="E1056" s="60" t="s">
        <v>4</v>
      </c>
      <c r="F1056" s="60" t="s">
        <v>5</v>
      </c>
      <c r="G1056" s="60" t="s">
        <v>6</v>
      </c>
      <c r="H1056" s="60" t="s">
        <v>7</v>
      </c>
      <c r="I1056" s="60" t="s">
        <v>8</v>
      </c>
      <c r="J1056" s="60" t="s">
        <v>9</v>
      </c>
      <c r="K1056" s="60" t="s">
        <v>10</v>
      </c>
      <c r="L1056" s="61" t="s">
        <v>11</v>
      </c>
      <c r="M1056" s="61" t="s">
        <v>12</v>
      </c>
    </row>
    <row r="1057" customHeight="1" spans="1:13">
      <c r="A1057" s="62"/>
      <c r="B1057" s="63">
        <f ca="1">INDIRECT("'按班级打印'!G"&amp;ROUNDDOWN((ROW()-1)/5,0)+2)</f>
        <v>5</v>
      </c>
      <c r="C1057" s="63" t="str">
        <f ca="1">INDIRECT("'按班级打印'!A"&amp;ROUNDDOWN((ROW()-1)/5,0)+2)</f>
        <v>郭艺涵</v>
      </c>
      <c r="D1057" s="63">
        <f ca="1">INDIRECT("'按班级打印'!M"&amp;ROUNDDOWN((ROW()-1)/5,0)+2)</f>
        <v>103.5</v>
      </c>
      <c r="E1057" s="63">
        <f ca="1">INDIRECT("'按班级打印'!o"&amp;ROUNDDOWN((ROW()-1)/5,0)+2)</f>
        <v>96</v>
      </c>
      <c r="F1057" s="63">
        <f ca="1">INDIRECT("'按班级打印'!q"&amp;ROUNDDOWN((ROW()-1)/5,0)+2)</f>
        <v>98.5</v>
      </c>
      <c r="G1057" s="63">
        <f ca="1">IF(INDIRECT("'按班级打印'!s"&amp;ROUNDDOWN((ROW()-1)/5,0)+2)&gt;0,INDIRECT("'按班级打印'!s"&amp;ROUNDDOWN((ROW()-1)/5,0)+2),"")</f>
        <v>69</v>
      </c>
      <c r="H1057" s="63">
        <f ca="1">IF(INDIRECT("'按班级打印'!w"&amp;ROUNDDOWN((ROW()-1)/5,0)+2)&gt;0,INDIRECT("'按班级打印'!w"&amp;ROUNDDOWN((ROW()-1)/5,0)+2),"")</f>
        <v>70.5</v>
      </c>
      <c r="I1057" s="63">
        <f ca="1">IF(INDIRECT("'按班级打印'!z"&amp;ROUNDDOWN((ROW()-1)/5,0)+2)&gt;0,INDIRECT("'按班级打印'!z"&amp;ROUNDDOWN((ROW()-1)/5,0)+2),"")</f>
        <v>81</v>
      </c>
      <c r="J1057" s="63" t="str">
        <f ca="1">IF(INDIRECT("'按班级打印'!ac"&amp;ROUNDDOWN((ROW()-1)/5,0)+2)&gt;0,INDIRECT("'按班级打印'!ac"&amp;ROUNDDOWN((ROW()-1)/5,0)+2),"")</f>
        <v/>
      </c>
      <c r="K1057" s="63" t="str">
        <f ca="1">IF(INDIRECT("'按班级打印'!u"&amp;ROUNDDOWN((ROW()-1)/5,0)+2)&gt;0,INDIRECT("'按班级打印'!u"&amp;ROUNDDOWN((ROW()-1)/5,0)+2),"")</f>
        <v/>
      </c>
      <c r="L1057" s="63" t="str">
        <f ca="1">IF(INDIRECT("'按班级打印'!af"&amp;ROUNDDOWN((ROW()-1)/5,0)+2)&gt;0,INDIRECT("'按班级打印'!af"&amp;ROUNDDOWN((ROW()-1)/5,0)+2),"")</f>
        <v/>
      </c>
      <c r="M1057" s="63">
        <f ca="1">INDIRECT("'按班级打印'!H"&amp;ROUNDDOWN((ROW()-1)/5,0)+2)</f>
        <v>518.5</v>
      </c>
    </row>
    <row r="1058" customHeight="1" spans="1:13">
      <c r="A1058" s="64"/>
      <c r="B1058" s="64"/>
      <c r="C1058" s="63" t="s">
        <v>13</v>
      </c>
      <c r="D1058" s="63">
        <f ca="1">INDIRECT("'按班级打印'!M"&amp;ROUNDDOWN((ROW()-1)/5,0)+2)</f>
        <v>103.5</v>
      </c>
      <c r="E1058" s="63">
        <f ca="1">INDIRECT("'按班级打印'!o"&amp;ROUNDDOWN((ROW()-1)/5,0)+2)</f>
        <v>96</v>
      </c>
      <c r="F1058" s="63">
        <f ca="1">INDIRECT("'按班级打印'!q"&amp;ROUNDDOWN((ROW()-1)/5,0)+2)</f>
        <v>98.5</v>
      </c>
      <c r="G1058" s="63">
        <f ca="1">IF(INDIRECT("'按班级打印'!s"&amp;ROUNDDOWN((ROW()-1)/5,0)+2)&gt;0,INDIRECT("'按班级打印'!s"&amp;ROUNDDOWN((ROW()-1)/5,0)+2),"")</f>
        <v>69</v>
      </c>
      <c r="H1058" s="63">
        <f ca="1">IF(INDIRECT("'按班级打印'!x"&amp;ROUNDDOWN((ROW()-1)/5,0)+2)&gt;0,INDIRECT("'按班级打印'!x"&amp;ROUNDDOWN((ROW()-1)/5,0)+2),"")</f>
        <v>89</v>
      </c>
      <c r="I1058" s="63">
        <f ca="1">IF(INDIRECT("'按班级打印'!aa"&amp;ROUNDDOWN((ROW()-1)/5,0)+2)&gt;0,INDIRECT("'按班级打印'!aa"&amp;ROUNDDOWN((ROW()-1)/5,0)+2),"")</f>
        <v>89</v>
      </c>
      <c r="J1058" s="63" t="str">
        <f ca="1">IF(INDIRECT("'按班级打印'!ad"&amp;ROUNDDOWN((ROW()-1)/5,0)+2)&gt;0,INDIRECT("'按班级打印'!ad"&amp;ROUNDDOWN((ROW()-1)/5,0)+2),"")</f>
        <v/>
      </c>
      <c r="K1058" s="63" t="str">
        <f ca="1">IF(INDIRECT("'按班级打印'!u"&amp;ROUNDDOWN((ROW()-1)/5,0)+2)&gt;0,INDIRECT("'按班级打印'!u"&amp;ROUNDDOWN((ROW()-1)/5,0)+2),"")</f>
        <v/>
      </c>
      <c r="L1058" s="63" t="str">
        <f ca="1">IF(INDIRECT("'按班级打印'!ag"&amp;ROUNDDOWN((ROW()-1)/5,0)+2)&gt;0,INDIRECT("'按班级打印'!ag"&amp;ROUNDDOWN((ROW()-1)/5,0)+2),"")</f>
        <v/>
      </c>
      <c r="M1058" s="63">
        <f ca="1">INDIRECT("'按班级打印'!I"&amp;ROUNDDOWN((ROW()-1)/5,0)+2)</f>
        <v>545</v>
      </c>
    </row>
    <row r="1059" customHeight="1" spans="1:13">
      <c r="A1059" s="63" t="str">
        <f ca="1">INDIRECT("'按班级打印'!E"&amp;ROUNDDOWN((ROW()-1)/5,0)+2)</f>
        <v>物理类</v>
      </c>
      <c r="B1059" s="14"/>
      <c r="C1059" s="63" t="s">
        <v>14</v>
      </c>
      <c r="D1059" s="65">
        <f>'质量分析(总分) '!$D$55</f>
        <v>105.000612745098</v>
      </c>
      <c r="E1059" s="65">
        <f>'质量分析(总分) '!$D$82</f>
        <v>91.5242034313726</v>
      </c>
      <c r="F1059" s="65">
        <f>'质量分析(总分) '!$D$109</f>
        <v>108.863970588235</v>
      </c>
      <c r="G1059" s="65">
        <f ca="1">IF(_xlfn.NUMBERVALUE(G1057)&gt;0,'质量分析(总分) '!$D$133,"")</f>
        <v>62.6521428571429</v>
      </c>
      <c r="H1059" s="65">
        <f ca="1">IF(_xlfn.NUMBERVALUE(H1057)&gt;0,'质量分析(总分) '!$D$157,"")</f>
        <v>81.8686131386861</v>
      </c>
      <c r="I1059" s="65">
        <f ca="1">IF(_xlfn.NUMBERVALUE(I1057)&gt;0,'质量分析(总分) '!$D$180,"")</f>
        <v>83.3676470588235</v>
      </c>
      <c r="J1059" s="65" t="str">
        <f ca="1">IF(_xlfn.NUMBERVALUE(J1057)&gt;0,'质量分析(总分) '!$D$208,"")</f>
        <v/>
      </c>
      <c r="K1059" s="65" t="str">
        <f ca="1">IF(_xlfn.NUMBERVALUE(K1057)&gt;0,'质量分析(总分) '!$D$194,"")</f>
        <v/>
      </c>
      <c r="L1059" s="65" t="str">
        <f ca="1">IF(_xlfn.NUMBERVALUE(L1057)&gt;0,'质量分析(总分) '!$D$222,"")</f>
        <v/>
      </c>
      <c r="M1059" s="65">
        <f ca="1">IF(_xlfn.NUMBERVALUE(G1057)&gt;0,'质量分析(总分) '!$D$23,'质量分析(总分) '!$D$28)</f>
        <v>535.869285714286</v>
      </c>
    </row>
    <row r="1061" customHeight="1" spans="1:13">
      <c r="A1061" s="58" t="s">
        <v>15</v>
      </c>
      <c r="B1061" s="59" t="s">
        <v>1</v>
      </c>
      <c r="C1061" s="59" t="s">
        <v>2</v>
      </c>
      <c r="D1061" s="60" t="s">
        <v>3</v>
      </c>
      <c r="E1061" s="60" t="s">
        <v>4</v>
      </c>
      <c r="F1061" s="60" t="s">
        <v>5</v>
      </c>
      <c r="G1061" s="60" t="s">
        <v>6</v>
      </c>
      <c r="H1061" s="60" t="s">
        <v>7</v>
      </c>
      <c r="I1061" s="60" t="s">
        <v>8</v>
      </c>
      <c r="J1061" s="60" t="s">
        <v>9</v>
      </c>
      <c r="K1061" s="60" t="s">
        <v>10</v>
      </c>
      <c r="L1061" s="61" t="s">
        <v>11</v>
      </c>
      <c r="M1061" s="61" t="s">
        <v>12</v>
      </c>
    </row>
    <row r="1062" customHeight="1" spans="1:13">
      <c r="A1062" s="62"/>
      <c r="B1062" s="63">
        <f ca="1">INDIRECT("'按班级打印'!G"&amp;ROUNDDOWN((ROW()-1)/5,0)+2)</f>
        <v>5</v>
      </c>
      <c r="C1062" s="63" t="str">
        <f ca="1">INDIRECT("'按班级打印'!A"&amp;ROUNDDOWN((ROW()-1)/5,0)+2)</f>
        <v>陈梓泠</v>
      </c>
      <c r="D1062" s="63">
        <f ca="1">INDIRECT("'按班级打印'!M"&amp;ROUNDDOWN((ROW()-1)/5,0)+2)</f>
        <v>101</v>
      </c>
      <c r="E1062" s="63">
        <f ca="1">INDIRECT("'按班级打印'!o"&amp;ROUNDDOWN((ROW()-1)/5,0)+2)</f>
        <v>83.5</v>
      </c>
      <c r="F1062" s="63">
        <f ca="1">INDIRECT("'按班级打印'!q"&amp;ROUNDDOWN((ROW()-1)/5,0)+2)</f>
        <v>112</v>
      </c>
      <c r="G1062" s="63">
        <f ca="1">IF(INDIRECT("'按班级打印'!s"&amp;ROUNDDOWN((ROW()-1)/5,0)+2)&gt;0,INDIRECT("'按班级打印'!s"&amp;ROUNDDOWN((ROW()-1)/5,0)+2),"")</f>
        <v>55.5</v>
      </c>
      <c r="H1062" s="63">
        <f ca="1">IF(INDIRECT("'按班级打印'!w"&amp;ROUNDDOWN((ROW()-1)/5,0)+2)&gt;0,INDIRECT("'按班级打印'!w"&amp;ROUNDDOWN((ROW()-1)/5,0)+2),"")</f>
        <v>70.5</v>
      </c>
      <c r="I1062" s="63">
        <f ca="1">IF(INDIRECT("'按班级打印'!z"&amp;ROUNDDOWN((ROW()-1)/5,0)+2)&gt;0,INDIRECT("'按班级打印'!z"&amp;ROUNDDOWN((ROW()-1)/5,0)+2),"")</f>
        <v>72.5</v>
      </c>
      <c r="J1062" s="63" t="str">
        <f ca="1">IF(INDIRECT("'按班级打印'!ac"&amp;ROUNDDOWN((ROW()-1)/5,0)+2)&gt;0,INDIRECT("'按班级打印'!ac"&amp;ROUNDDOWN((ROW()-1)/5,0)+2),"")</f>
        <v/>
      </c>
      <c r="K1062" s="63" t="str">
        <f ca="1">IF(INDIRECT("'按班级打印'!u"&amp;ROUNDDOWN((ROW()-1)/5,0)+2)&gt;0,INDIRECT("'按班级打印'!u"&amp;ROUNDDOWN((ROW()-1)/5,0)+2),"")</f>
        <v/>
      </c>
      <c r="L1062" s="63" t="str">
        <f ca="1">IF(INDIRECT("'按班级打印'!af"&amp;ROUNDDOWN((ROW()-1)/5,0)+2)&gt;0,INDIRECT("'按班级打印'!af"&amp;ROUNDDOWN((ROW()-1)/5,0)+2),"")</f>
        <v/>
      </c>
      <c r="M1062" s="63">
        <f ca="1">INDIRECT("'按班级打印'!H"&amp;ROUNDDOWN((ROW()-1)/5,0)+2)</f>
        <v>495</v>
      </c>
    </row>
    <row r="1063" customHeight="1" spans="1:13">
      <c r="A1063" s="64"/>
      <c r="B1063" s="64"/>
      <c r="C1063" s="63" t="s">
        <v>13</v>
      </c>
      <c r="D1063" s="63">
        <f ca="1">INDIRECT("'按班级打印'!M"&amp;ROUNDDOWN((ROW()-1)/5,0)+2)</f>
        <v>101</v>
      </c>
      <c r="E1063" s="63">
        <f ca="1">INDIRECT("'按班级打印'!o"&amp;ROUNDDOWN((ROW()-1)/5,0)+2)</f>
        <v>83.5</v>
      </c>
      <c r="F1063" s="63">
        <f ca="1">INDIRECT("'按班级打印'!q"&amp;ROUNDDOWN((ROW()-1)/5,0)+2)</f>
        <v>112</v>
      </c>
      <c r="G1063" s="63">
        <f ca="1">IF(INDIRECT("'按班级打印'!s"&amp;ROUNDDOWN((ROW()-1)/5,0)+2)&gt;0,INDIRECT("'按班级打印'!s"&amp;ROUNDDOWN((ROW()-1)/5,0)+2),"")</f>
        <v>55.5</v>
      </c>
      <c r="H1063" s="63">
        <f ca="1">IF(INDIRECT("'按班级打印'!x"&amp;ROUNDDOWN((ROW()-1)/5,0)+2)&gt;0,INDIRECT("'按班级打印'!x"&amp;ROUNDDOWN((ROW()-1)/5,0)+2),"")</f>
        <v>89</v>
      </c>
      <c r="I1063" s="63">
        <f ca="1">IF(INDIRECT("'按班级打印'!aa"&amp;ROUNDDOWN((ROW()-1)/5,0)+2)&gt;0,INDIRECT("'按班级打印'!aa"&amp;ROUNDDOWN((ROW()-1)/5,0)+2),"")</f>
        <v>81</v>
      </c>
      <c r="J1063" s="63" t="str">
        <f ca="1">IF(INDIRECT("'按班级打印'!ad"&amp;ROUNDDOWN((ROW()-1)/5,0)+2)&gt;0,INDIRECT("'按班级打印'!ad"&amp;ROUNDDOWN((ROW()-1)/5,0)+2),"")</f>
        <v/>
      </c>
      <c r="K1063" s="63" t="str">
        <f ca="1">IF(INDIRECT("'按班级打印'!u"&amp;ROUNDDOWN((ROW()-1)/5,0)+2)&gt;0,INDIRECT("'按班级打印'!u"&amp;ROUNDDOWN((ROW()-1)/5,0)+2),"")</f>
        <v/>
      </c>
      <c r="L1063" s="63" t="str">
        <f ca="1">IF(INDIRECT("'按班级打印'!ag"&amp;ROUNDDOWN((ROW()-1)/5,0)+2)&gt;0,INDIRECT("'按班级打印'!ag"&amp;ROUNDDOWN((ROW()-1)/5,0)+2),"")</f>
        <v/>
      </c>
      <c r="M1063" s="63">
        <f ca="1">INDIRECT("'按班级打印'!I"&amp;ROUNDDOWN((ROW()-1)/5,0)+2)</f>
        <v>522</v>
      </c>
    </row>
    <row r="1064" customHeight="1" spans="1:13">
      <c r="A1064" s="63" t="str">
        <f ca="1">INDIRECT("'按班级打印'!E"&amp;ROUNDDOWN((ROW()-1)/5,0)+2)</f>
        <v>物理类</v>
      </c>
      <c r="B1064" s="14"/>
      <c r="C1064" s="63" t="s">
        <v>14</v>
      </c>
      <c r="D1064" s="65">
        <f>'质量分析(总分) '!$D$55</f>
        <v>105.000612745098</v>
      </c>
      <c r="E1064" s="65">
        <f>'质量分析(总分) '!$D$82</f>
        <v>91.5242034313726</v>
      </c>
      <c r="F1064" s="65">
        <f>'质量分析(总分) '!$D$109</f>
        <v>108.863970588235</v>
      </c>
      <c r="G1064" s="65">
        <f ca="1">IF(_xlfn.NUMBERVALUE(G1062)&gt;0,'质量分析(总分) '!$D$133,"")</f>
        <v>62.6521428571429</v>
      </c>
      <c r="H1064" s="65">
        <f ca="1">IF(_xlfn.NUMBERVALUE(H1062)&gt;0,'质量分析(总分) '!$D$157,"")</f>
        <v>81.8686131386861</v>
      </c>
      <c r="I1064" s="65">
        <f ca="1">IF(_xlfn.NUMBERVALUE(I1062)&gt;0,'质量分析(总分) '!$D$180,"")</f>
        <v>83.3676470588235</v>
      </c>
      <c r="J1064" s="65" t="str">
        <f ca="1">IF(_xlfn.NUMBERVALUE(J1062)&gt;0,'质量分析(总分) '!$D$208,"")</f>
        <v/>
      </c>
      <c r="K1064" s="65" t="str">
        <f ca="1">IF(_xlfn.NUMBERVALUE(K1062)&gt;0,'质量分析(总分) '!$D$194,"")</f>
        <v/>
      </c>
      <c r="L1064" s="65" t="str">
        <f ca="1">IF(_xlfn.NUMBERVALUE(L1062)&gt;0,'质量分析(总分) '!$D$222,"")</f>
        <v/>
      </c>
      <c r="M1064" s="65">
        <f ca="1">IF(_xlfn.NUMBERVALUE(G1062)&gt;0,'质量分析(总分) '!$D$23,'质量分析(总分) '!$D$28)</f>
        <v>535.869285714286</v>
      </c>
    </row>
    <row r="1066" customHeight="1" spans="1:13">
      <c r="A1066" s="58" t="s">
        <v>15</v>
      </c>
      <c r="B1066" s="59" t="s">
        <v>1</v>
      </c>
      <c r="C1066" s="59" t="s">
        <v>2</v>
      </c>
      <c r="D1066" s="60" t="s">
        <v>3</v>
      </c>
      <c r="E1066" s="60" t="s">
        <v>4</v>
      </c>
      <c r="F1066" s="60" t="s">
        <v>5</v>
      </c>
      <c r="G1066" s="60" t="s">
        <v>6</v>
      </c>
      <c r="H1066" s="60" t="s">
        <v>7</v>
      </c>
      <c r="I1066" s="60" t="s">
        <v>8</v>
      </c>
      <c r="J1066" s="60" t="s">
        <v>9</v>
      </c>
      <c r="K1066" s="60" t="s">
        <v>10</v>
      </c>
      <c r="L1066" s="61" t="s">
        <v>11</v>
      </c>
      <c r="M1066" s="61" t="s">
        <v>12</v>
      </c>
    </row>
    <row r="1067" customHeight="1" spans="1:13">
      <c r="A1067" s="62"/>
      <c r="B1067" s="63">
        <f ca="1">INDIRECT("'按班级打印'!G"&amp;ROUNDDOWN((ROW()-1)/5,0)+2)</f>
        <v>5</v>
      </c>
      <c r="C1067" s="63" t="str">
        <f ca="1">INDIRECT("'按班级打印'!A"&amp;ROUNDDOWN((ROW()-1)/5,0)+2)</f>
        <v>林胤光</v>
      </c>
      <c r="D1067" s="63">
        <f ca="1">INDIRECT("'按班级打印'!M"&amp;ROUNDDOWN((ROW()-1)/5,0)+2)</f>
        <v>104.5</v>
      </c>
      <c r="E1067" s="63">
        <f ca="1">INDIRECT("'按班级打印'!o"&amp;ROUNDDOWN((ROW()-1)/5,0)+2)</f>
        <v>89</v>
      </c>
      <c r="F1067" s="63">
        <f ca="1">INDIRECT("'按班级打印'!q"&amp;ROUNDDOWN((ROW()-1)/5,0)+2)</f>
        <v>92.5</v>
      </c>
      <c r="G1067" s="63">
        <f ca="1">IF(INDIRECT("'按班级打印'!s"&amp;ROUNDDOWN((ROW()-1)/5,0)+2)&gt;0,INDIRECT("'按班级打印'!s"&amp;ROUNDDOWN((ROW()-1)/5,0)+2),"")</f>
        <v>65.5</v>
      </c>
      <c r="H1067" s="63">
        <f ca="1">IF(INDIRECT("'按班级打印'!w"&amp;ROUNDDOWN((ROW()-1)/5,0)+2)&gt;0,INDIRECT("'按班级打印'!w"&amp;ROUNDDOWN((ROW()-1)/5,0)+2),"")</f>
        <v>52</v>
      </c>
      <c r="I1067" s="63">
        <f ca="1">IF(INDIRECT("'按班级打印'!z"&amp;ROUNDDOWN((ROW()-1)/5,0)+2)&gt;0,INDIRECT("'按班级打印'!z"&amp;ROUNDDOWN((ROW()-1)/5,0)+2),"")</f>
        <v>77</v>
      </c>
      <c r="J1067" s="63" t="str">
        <f ca="1">IF(INDIRECT("'按班级打印'!ac"&amp;ROUNDDOWN((ROW()-1)/5,0)+2)&gt;0,INDIRECT("'按班级打印'!ac"&amp;ROUNDDOWN((ROW()-1)/5,0)+2),"")</f>
        <v/>
      </c>
      <c r="K1067" s="63" t="str">
        <f ca="1">IF(INDIRECT("'按班级打印'!u"&amp;ROUNDDOWN((ROW()-1)/5,0)+2)&gt;0,INDIRECT("'按班级打印'!u"&amp;ROUNDDOWN((ROW()-1)/5,0)+2),"")</f>
        <v/>
      </c>
      <c r="L1067" s="63" t="str">
        <f ca="1">IF(INDIRECT("'按班级打印'!af"&amp;ROUNDDOWN((ROW()-1)/5,0)+2)&gt;0,INDIRECT("'按班级打印'!af"&amp;ROUNDDOWN((ROW()-1)/5,0)+2),"")</f>
        <v/>
      </c>
      <c r="M1067" s="63">
        <f ca="1">INDIRECT("'按班级打印'!H"&amp;ROUNDDOWN((ROW()-1)/5,0)+2)</f>
        <v>480.5</v>
      </c>
    </row>
    <row r="1068" customHeight="1" spans="1:13">
      <c r="A1068" s="64"/>
      <c r="B1068" s="64"/>
      <c r="C1068" s="63" t="s">
        <v>13</v>
      </c>
      <c r="D1068" s="63">
        <f ca="1">INDIRECT("'按班级打印'!M"&amp;ROUNDDOWN((ROW()-1)/5,0)+2)</f>
        <v>104.5</v>
      </c>
      <c r="E1068" s="63">
        <f ca="1">INDIRECT("'按班级打印'!o"&amp;ROUNDDOWN((ROW()-1)/5,0)+2)</f>
        <v>89</v>
      </c>
      <c r="F1068" s="63">
        <f ca="1">INDIRECT("'按班级打印'!q"&amp;ROUNDDOWN((ROW()-1)/5,0)+2)</f>
        <v>92.5</v>
      </c>
      <c r="G1068" s="63">
        <f ca="1">IF(INDIRECT("'按班级打印'!s"&amp;ROUNDDOWN((ROW()-1)/5,0)+2)&gt;0,INDIRECT("'按班级打印'!s"&amp;ROUNDDOWN((ROW()-1)/5,0)+2),"")</f>
        <v>65.5</v>
      </c>
      <c r="H1068" s="63">
        <f ca="1">IF(INDIRECT("'按班级打印'!x"&amp;ROUNDDOWN((ROW()-1)/5,0)+2)&gt;0,INDIRECT("'按班级打印'!x"&amp;ROUNDDOWN((ROW()-1)/5,0)+2),"")</f>
        <v>77</v>
      </c>
      <c r="I1068" s="63">
        <f ca="1">IF(INDIRECT("'按班级打印'!aa"&amp;ROUNDDOWN((ROW()-1)/5,0)+2)&gt;0,INDIRECT("'按班级打印'!aa"&amp;ROUNDDOWN((ROW()-1)/5,0)+2),"")</f>
        <v>86</v>
      </c>
      <c r="J1068" s="63" t="str">
        <f ca="1">IF(INDIRECT("'按班级打印'!ad"&amp;ROUNDDOWN((ROW()-1)/5,0)+2)&gt;0,INDIRECT("'按班级打印'!ad"&amp;ROUNDDOWN((ROW()-1)/5,0)+2),"")</f>
        <v/>
      </c>
      <c r="K1068" s="63" t="str">
        <f ca="1">IF(INDIRECT("'按班级打印'!u"&amp;ROUNDDOWN((ROW()-1)/5,0)+2)&gt;0,INDIRECT("'按班级打印'!u"&amp;ROUNDDOWN((ROW()-1)/5,0)+2),"")</f>
        <v/>
      </c>
      <c r="L1068" s="63" t="str">
        <f ca="1">IF(INDIRECT("'按班级打印'!ag"&amp;ROUNDDOWN((ROW()-1)/5,0)+2)&gt;0,INDIRECT("'按班级打印'!ag"&amp;ROUNDDOWN((ROW()-1)/5,0)+2),"")</f>
        <v/>
      </c>
      <c r="M1068" s="63">
        <f ca="1">INDIRECT("'按班级打印'!I"&amp;ROUNDDOWN((ROW()-1)/5,0)+2)</f>
        <v>514.5</v>
      </c>
    </row>
    <row r="1069" customHeight="1" spans="1:13">
      <c r="A1069" s="63" t="str">
        <f ca="1">INDIRECT("'按班级打印'!E"&amp;ROUNDDOWN((ROW()-1)/5,0)+2)</f>
        <v>物理类</v>
      </c>
      <c r="B1069" s="14"/>
      <c r="C1069" s="63" t="s">
        <v>14</v>
      </c>
      <c r="D1069" s="65">
        <f>'质量分析(总分) '!$D$55</f>
        <v>105.000612745098</v>
      </c>
      <c r="E1069" s="65">
        <f>'质量分析(总分) '!$D$82</f>
        <v>91.5242034313726</v>
      </c>
      <c r="F1069" s="65">
        <f>'质量分析(总分) '!$D$109</f>
        <v>108.863970588235</v>
      </c>
      <c r="G1069" s="65">
        <f ca="1">IF(_xlfn.NUMBERVALUE(G1067)&gt;0,'质量分析(总分) '!$D$133,"")</f>
        <v>62.6521428571429</v>
      </c>
      <c r="H1069" s="65">
        <f ca="1">IF(_xlfn.NUMBERVALUE(H1067)&gt;0,'质量分析(总分) '!$D$157,"")</f>
        <v>81.8686131386861</v>
      </c>
      <c r="I1069" s="65">
        <f ca="1">IF(_xlfn.NUMBERVALUE(I1067)&gt;0,'质量分析(总分) '!$D$180,"")</f>
        <v>83.3676470588235</v>
      </c>
      <c r="J1069" s="65" t="str">
        <f ca="1">IF(_xlfn.NUMBERVALUE(J1067)&gt;0,'质量分析(总分) '!$D$208,"")</f>
        <v/>
      </c>
      <c r="K1069" s="65" t="str">
        <f ca="1">IF(_xlfn.NUMBERVALUE(K1067)&gt;0,'质量分析(总分) '!$D$194,"")</f>
        <v/>
      </c>
      <c r="L1069" s="65" t="str">
        <f ca="1">IF(_xlfn.NUMBERVALUE(L1067)&gt;0,'质量分析(总分) '!$D$222,"")</f>
        <v/>
      </c>
      <c r="M1069" s="65">
        <f ca="1">IF(_xlfn.NUMBERVALUE(G1067)&gt;0,'质量分析(总分) '!$D$23,'质量分析(总分) '!$D$28)</f>
        <v>535.869285714286</v>
      </c>
    </row>
    <row r="1071" customHeight="1" spans="1:13">
      <c r="A1071" s="58" t="s">
        <v>15</v>
      </c>
      <c r="B1071" s="59" t="s">
        <v>1</v>
      </c>
      <c r="C1071" s="59" t="s">
        <v>2</v>
      </c>
      <c r="D1071" s="60" t="s">
        <v>3</v>
      </c>
      <c r="E1071" s="60" t="s">
        <v>4</v>
      </c>
      <c r="F1071" s="60" t="s">
        <v>5</v>
      </c>
      <c r="G1071" s="60" t="s">
        <v>6</v>
      </c>
      <c r="H1071" s="60" t="s">
        <v>7</v>
      </c>
      <c r="I1071" s="60" t="s">
        <v>8</v>
      </c>
      <c r="J1071" s="60" t="s">
        <v>9</v>
      </c>
      <c r="K1071" s="60" t="s">
        <v>10</v>
      </c>
      <c r="L1071" s="61" t="s">
        <v>11</v>
      </c>
      <c r="M1071" s="61" t="s">
        <v>12</v>
      </c>
    </row>
    <row r="1072" customHeight="1" spans="1:13">
      <c r="A1072" s="62"/>
      <c r="B1072" s="63">
        <f ca="1">INDIRECT("'按班级打印'!G"&amp;ROUNDDOWN((ROW()-1)/5,0)+2)</f>
        <v>5</v>
      </c>
      <c r="C1072" s="63" t="str">
        <f ca="1">INDIRECT("'按班级打印'!A"&amp;ROUNDDOWN((ROW()-1)/5,0)+2)</f>
        <v>阮郁景</v>
      </c>
      <c r="D1072" s="63">
        <f ca="1">INDIRECT("'按班级打印'!M"&amp;ROUNDDOWN((ROW()-1)/5,0)+2)</f>
        <v>96.5</v>
      </c>
      <c r="E1072" s="63">
        <f ca="1">INDIRECT("'按班级打印'!o"&amp;ROUNDDOWN((ROW()-1)/5,0)+2)</f>
        <v>98</v>
      </c>
      <c r="F1072" s="63">
        <f ca="1">INDIRECT("'按班级打印'!q"&amp;ROUNDDOWN((ROW()-1)/5,0)+2)</f>
        <v>83.5</v>
      </c>
      <c r="G1072" s="63">
        <f ca="1">IF(INDIRECT("'按班级打印'!s"&amp;ROUNDDOWN((ROW()-1)/5,0)+2)&gt;0,INDIRECT("'按班级打印'!s"&amp;ROUNDDOWN((ROW()-1)/5,0)+2),"")</f>
        <v>73</v>
      </c>
      <c r="H1072" s="63">
        <f ca="1">IF(INDIRECT("'按班级打印'!w"&amp;ROUNDDOWN((ROW()-1)/5,0)+2)&gt;0,INDIRECT("'按班级打印'!w"&amp;ROUNDDOWN((ROW()-1)/5,0)+2),"")</f>
        <v>65</v>
      </c>
      <c r="I1072" s="63">
        <f ca="1">IF(INDIRECT("'按班级打印'!z"&amp;ROUNDDOWN((ROW()-1)/5,0)+2)&gt;0,INDIRECT("'按班级打印'!z"&amp;ROUNDDOWN((ROW()-1)/5,0)+2),"")</f>
        <v>82.5</v>
      </c>
      <c r="J1072" s="63" t="str">
        <f ca="1">IF(INDIRECT("'按班级打印'!ac"&amp;ROUNDDOWN((ROW()-1)/5,0)+2)&gt;0,INDIRECT("'按班级打印'!ac"&amp;ROUNDDOWN((ROW()-1)/5,0)+2),"")</f>
        <v/>
      </c>
      <c r="K1072" s="63" t="str">
        <f ca="1">IF(INDIRECT("'按班级打印'!u"&amp;ROUNDDOWN((ROW()-1)/5,0)+2)&gt;0,INDIRECT("'按班级打印'!u"&amp;ROUNDDOWN((ROW()-1)/5,0)+2),"")</f>
        <v/>
      </c>
      <c r="L1072" s="63" t="str">
        <f ca="1">IF(INDIRECT("'按班级打印'!af"&amp;ROUNDDOWN((ROW()-1)/5,0)+2)&gt;0,INDIRECT("'按班级打印'!af"&amp;ROUNDDOWN((ROW()-1)/5,0)+2),"")</f>
        <v/>
      </c>
      <c r="M1072" s="63">
        <f ca="1">INDIRECT("'按班级打印'!H"&amp;ROUNDDOWN((ROW()-1)/5,0)+2)</f>
        <v>498.5</v>
      </c>
    </row>
    <row r="1073" customHeight="1" spans="1:13">
      <c r="A1073" s="64"/>
      <c r="B1073" s="64"/>
      <c r="C1073" s="63" t="s">
        <v>13</v>
      </c>
      <c r="D1073" s="63">
        <f ca="1">INDIRECT("'按班级打印'!M"&amp;ROUNDDOWN((ROW()-1)/5,0)+2)</f>
        <v>96.5</v>
      </c>
      <c r="E1073" s="63">
        <f ca="1">INDIRECT("'按班级打印'!o"&amp;ROUNDDOWN((ROW()-1)/5,0)+2)</f>
        <v>98</v>
      </c>
      <c r="F1073" s="63">
        <f ca="1">INDIRECT("'按班级打印'!q"&amp;ROUNDDOWN((ROW()-1)/5,0)+2)</f>
        <v>83.5</v>
      </c>
      <c r="G1073" s="63">
        <f ca="1">IF(INDIRECT("'按班级打印'!s"&amp;ROUNDDOWN((ROW()-1)/5,0)+2)&gt;0,INDIRECT("'按班级打印'!s"&amp;ROUNDDOWN((ROW()-1)/5,0)+2),"")</f>
        <v>73</v>
      </c>
      <c r="H1073" s="63">
        <f ca="1">IF(INDIRECT("'按班级打印'!x"&amp;ROUNDDOWN((ROW()-1)/5,0)+2)&gt;0,INDIRECT("'按班级打印'!x"&amp;ROUNDDOWN((ROW()-1)/5,0)+2),"")</f>
        <v>87</v>
      </c>
      <c r="I1073" s="63">
        <f ca="1">IF(INDIRECT("'按班级打印'!aa"&amp;ROUNDDOWN((ROW()-1)/5,0)+2)&gt;0,INDIRECT("'按班级打印'!aa"&amp;ROUNDDOWN((ROW()-1)/5,0)+2),"")</f>
        <v>90</v>
      </c>
      <c r="J1073" s="63" t="str">
        <f ca="1">IF(INDIRECT("'按班级打印'!ad"&amp;ROUNDDOWN((ROW()-1)/5,0)+2)&gt;0,INDIRECT("'按班级打印'!ad"&amp;ROUNDDOWN((ROW()-1)/5,0)+2),"")</f>
        <v/>
      </c>
      <c r="K1073" s="63" t="str">
        <f ca="1">IF(INDIRECT("'按班级打印'!u"&amp;ROUNDDOWN((ROW()-1)/5,0)+2)&gt;0,INDIRECT("'按班级打印'!u"&amp;ROUNDDOWN((ROW()-1)/5,0)+2),"")</f>
        <v/>
      </c>
      <c r="L1073" s="63" t="str">
        <f ca="1">IF(INDIRECT("'按班级打印'!ag"&amp;ROUNDDOWN((ROW()-1)/5,0)+2)&gt;0,INDIRECT("'按班级打印'!ag"&amp;ROUNDDOWN((ROW()-1)/5,0)+2),"")</f>
        <v/>
      </c>
      <c r="M1073" s="63">
        <f ca="1">INDIRECT("'按班级打印'!I"&amp;ROUNDDOWN((ROW()-1)/5,0)+2)</f>
        <v>528</v>
      </c>
    </row>
    <row r="1074" customHeight="1" spans="1:13">
      <c r="A1074" s="63" t="str">
        <f ca="1">INDIRECT("'按班级打印'!E"&amp;ROUNDDOWN((ROW()-1)/5,0)+2)</f>
        <v>物理类</v>
      </c>
      <c r="B1074" s="14"/>
      <c r="C1074" s="63" t="s">
        <v>14</v>
      </c>
      <c r="D1074" s="65">
        <f>'质量分析(总分) '!$D$55</f>
        <v>105.000612745098</v>
      </c>
      <c r="E1074" s="65">
        <f>'质量分析(总分) '!$D$82</f>
        <v>91.5242034313726</v>
      </c>
      <c r="F1074" s="65">
        <f>'质量分析(总分) '!$D$109</f>
        <v>108.863970588235</v>
      </c>
      <c r="G1074" s="65">
        <f ca="1">IF(_xlfn.NUMBERVALUE(G1072)&gt;0,'质量分析(总分) '!$D$133,"")</f>
        <v>62.6521428571429</v>
      </c>
      <c r="H1074" s="65">
        <f ca="1">IF(_xlfn.NUMBERVALUE(H1072)&gt;0,'质量分析(总分) '!$D$157,"")</f>
        <v>81.8686131386861</v>
      </c>
      <c r="I1074" s="65">
        <f ca="1">IF(_xlfn.NUMBERVALUE(I1072)&gt;0,'质量分析(总分) '!$D$180,"")</f>
        <v>83.3676470588235</v>
      </c>
      <c r="J1074" s="65" t="str">
        <f ca="1">IF(_xlfn.NUMBERVALUE(J1072)&gt;0,'质量分析(总分) '!$D$208,"")</f>
        <v/>
      </c>
      <c r="K1074" s="65" t="str">
        <f ca="1">IF(_xlfn.NUMBERVALUE(K1072)&gt;0,'质量分析(总分) '!$D$194,"")</f>
        <v/>
      </c>
      <c r="L1074" s="65" t="str">
        <f ca="1">IF(_xlfn.NUMBERVALUE(L1072)&gt;0,'质量分析(总分) '!$D$222,"")</f>
        <v/>
      </c>
      <c r="M1074" s="65">
        <f ca="1">IF(_xlfn.NUMBERVALUE(G1072)&gt;0,'质量分析(总分) '!$D$23,'质量分析(总分) '!$D$28)</f>
        <v>535.869285714286</v>
      </c>
    </row>
    <row r="1076" customHeight="1" spans="1:13">
      <c r="A1076" s="58" t="s">
        <v>15</v>
      </c>
      <c r="B1076" s="59" t="s">
        <v>1</v>
      </c>
      <c r="C1076" s="59" t="s">
        <v>2</v>
      </c>
      <c r="D1076" s="60" t="s">
        <v>3</v>
      </c>
      <c r="E1076" s="60" t="s">
        <v>4</v>
      </c>
      <c r="F1076" s="60" t="s">
        <v>5</v>
      </c>
      <c r="G1076" s="60" t="s">
        <v>6</v>
      </c>
      <c r="H1076" s="60" t="s">
        <v>7</v>
      </c>
      <c r="I1076" s="60" t="s">
        <v>8</v>
      </c>
      <c r="J1076" s="60" t="s">
        <v>9</v>
      </c>
      <c r="K1076" s="60" t="s">
        <v>10</v>
      </c>
      <c r="L1076" s="61" t="s">
        <v>11</v>
      </c>
      <c r="M1076" s="61" t="s">
        <v>12</v>
      </c>
    </row>
    <row r="1077" customHeight="1" spans="1:13">
      <c r="A1077" s="62"/>
      <c r="B1077" s="63">
        <f ca="1">INDIRECT("'按班级打印'!G"&amp;ROUNDDOWN((ROW()-1)/5,0)+2)</f>
        <v>5</v>
      </c>
      <c r="C1077" s="63" t="str">
        <f ca="1">INDIRECT("'按班级打印'!A"&amp;ROUNDDOWN((ROW()-1)/5,0)+2)</f>
        <v>林乐</v>
      </c>
      <c r="D1077" s="63">
        <f ca="1">INDIRECT("'按班级打印'!M"&amp;ROUNDDOWN((ROW()-1)/5,0)+2)</f>
        <v>102</v>
      </c>
      <c r="E1077" s="63">
        <f ca="1">INDIRECT("'按班级打印'!o"&amp;ROUNDDOWN((ROW()-1)/5,0)+2)</f>
        <v>85</v>
      </c>
      <c r="F1077" s="63">
        <f ca="1">INDIRECT("'按班级打印'!q"&amp;ROUNDDOWN((ROW()-1)/5,0)+2)</f>
        <v>104.5</v>
      </c>
      <c r="G1077" s="63">
        <f ca="1">IF(INDIRECT("'按班级打印'!s"&amp;ROUNDDOWN((ROW()-1)/5,0)+2)&gt;0,INDIRECT("'按班级打印'!s"&amp;ROUNDDOWN((ROW()-1)/5,0)+2),"")</f>
        <v>81.5</v>
      </c>
      <c r="H1077" s="63">
        <f ca="1">IF(INDIRECT("'按班级打印'!w"&amp;ROUNDDOWN((ROW()-1)/5,0)+2)&gt;0,INDIRECT("'按班级打印'!w"&amp;ROUNDDOWN((ROW()-1)/5,0)+2),"")</f>
        <v>66.5</v>
      </c>
      <c r="I1077" s="63">
        <f ca="1">IF(INDIRECT("'按班级打印'!z"&amp;ROUNDDOWN((ROW()-1)/5,0)+2)&gt;0,INDIRECT("'按班级打印'!z"&amp;ROUNDDOWN((ROW()-1)/5,0)+2),"")</f>
        <v>75.5</v>
      </c>
      <c r="J1077" s="63" t="str">
        <f ca="1">IF(INDIRECT("'按班级打印'!ac"&amp;ROUNDDOWN((ROW()-1)/5,0)+2)&gt;0,INDIRECT("'按班级打印'!ac"&amp;ROUNDDOWN((ROW()-1)/5,0)+2),"")</f>
        <v/>
      </c>
      <c r="K1077" s="63" t="str">
        <f ca="1">IF(INDIRECT("'按班级打印'!u"&amp;ROUNDDOWN((ROW()-1)/5,0)+2)&gt;0,INDIRECT("'按班级打印'!u"&amp;ROUNDDOWN((ROW()-1)/5,0)+2),"")</f>
        <v/>
      </c>
      <c r="L1077" s="63" t="str">
        <f ca="1">IF(INDIRECT("'按班级打印'!af"&amp;ROUNDDOWN((ROW()-1)/5,0)+2)&gt;0,INDIRECT("'按班级打印'!af"&amp;ROUNDDOWN((ROW()-1)/5,0)+2),"")</f>
        <v/>
      </c>
      <c r="M1077" s="63">
        <f ca="1">INDIRECT("'按班级打印'!H"&amp;ROUNDDOWN((ROW()-1)/5,0)+2)</f>
        <v>515</v>
      </c>
    </row>
    <row r="1078" customHeight="1" spans="1:13">
      <c r="A1078" s="64"/>
      <c r="B1078" s="64"/>
      <c r="C1078" s="63" t="s">
        <v>13</v>
      </c>
      <c r="D1078" s="63">
        <f ca="1">INDIRECT("'按班级打印'!M"&amp;ROUNDDOWN((ROW()-1)/5,0)+2)</f>
        <v>102</v>
      </c>
      <c r="E1078" s="63">
        <f ca="1">INDIRECT("'按班级打印'!o"&amp;ROUNDDOWN((ROW()-1)/5,0)+2)</f>
        <v>85</v>
      </c>
      <c r="F1078" s="63">
        <f ca="1">INDIRECT("'按班级打印'!q"&amp;ROUNDDOWN((ROW()-1)/5,0)+2)</f>
        <v>104.5</v>
      </c>
      <c r="G1078" s="63">
        <f ca="1">IF(INDIRECT("'按班级打印'!s"&amp;ROUNDDOWN((ROW()-1)/5,0)+2)&gt;0,INDIRECT("'按班级打印'!s"&amp;ROUNDDOWN((ROW()-1)/5,0)+2),"")</f>
        <v>81.5</v>
      </c>
      <c r="H1078" s="63">
        <f ca="1">IF(INDIRECT("'按班级打印'!x"&amp;ROUNDDOWN((ROW()-1)/5,0)+2)&gt;0,INDIRECT("'按班级打印'!x"&amp;ROUNDDOWN((ROW()-1)/5,0)+2),"")</f>
        <v>88</v>
      </c>
      <c r="I1078" s="63">
        <f ca="1">IF(INDIRECT("'按班级打印'!aa"&amp;ROUNDDOWN((ROW()-1)/5,0)+2)&gt;0,INDIRECT("'按班级打印'!aa"&amp;ROUNDDOWN((ROW()-1)/5,0)+2),"")</f>
        <v>84</v>
      </c>
      <c r="J1078" s="63" t="str">
        <f ca="1">IF(INDIRECT("'按班级打印'!ad"&amp;ROUNDDOWN((ROW()-1)/5,0)+2)&gt;0,INDIRECT("'按班级打印'!ad"&amp;ROUNDDOWN((ROW()-1)/5,0)+2),"")</f>
        <v/>
      </c>
      <c r="K1078" s="63" t="str">
        <f ca="1">IF(INDIRECT("'按班级打印'!u"&amp;ROUNDDOWN((ROW()-1)/5,0)+2)&gt;0,INDIRECT("'按班级打印'!u"&amp;ROUNDDOWN((ROW()-1)/5,0)+2),"")</f>
        <v/>
      </c>
      <c r="L1078" s="63" t="str">
        <f ca="1">IF(INDIRECT("'按班级打印'!ag"&amp;ROUNDDOWN((ROW()-1)/5,0)+2)&gt;0,INDIRECT("'按班级打印'!ag"&amp;ROUNDDOWN((ROW()-1)/5,0)+2),"")</f>
        <v/>
      </c>
      <c r="M1078" s="63">
        <f ca="1">INDIRECT("'按班级打印'!I"&amp;ROUNDDOWN((ROW()-1)/5,0)+2)</f>
        <v>545</v>
      </c>
    </row>
    <row r="1079" customHeight="1" spans="1:13">
      <c r="A1079" s="63" t="str">
        <f ca="1">INDIRECT("'按班级打印'!E"&amp;ROUNDDOWN((ROW()-1)/5,0)+2)</f>
        <v>物理类</v>
      </c>
      <c r="B1079" s="14"/>
      <c r="C1079" s="63" t="s">
        <v>14</v>
      </c>
      <c r="D1079" s="65">
        <f>'质量分析(总分) '!$D$55</f>
        <v>105.000612745098</v>
      </c>
      <c r="E1079" s="65">
        <f>'质量分析(总分) '!$D$82</f>
        <v>91.5242034313726</v>
      </c>
      <c r="F1079" s="65">
        <f>'质量分析(总分) '!$D$109</f>
        <v>108.863970588235</v>
      </c>
      <c r="G1079" s="65">
        <f ca="1">IF(_xlfn.NUMBERVALUE(G1077)&gt;0,'质量分析(总分) '!$D$133,"")</f>
        <v>62.6521428571429</v>
      </c>
      <c r="H1079" s="65">
        <f ca="1">IF(_xlfn.NUMBERVALUE(H1077)&gt;0,'质量分析(总分) '!$D$157,"")</f>
        <v>81.8686131386861</v>
      </c>
      <c r="I1079" s="65">
        <f ca="1">IF(_xlfn.NUMBERVALUE(I1077)&gt;0,'质量分析(总分) '!$D$180,"")</f>
        <v>83.3676470588235</v>
      </c>
      <c r="J1079" s="65" t="str">
        <f ca="1">IF(_xlfn.NUMBERVALUE(J1077)&gt;0,'质量分析(总分) '!$D$208,"")</f>
        <v/>
      </c>
      <c r="K1079" s="65" t="str">
        <f ca="1">IF(_xlfn.NUMBERVALUE(K1077)&gt;0,'质量分析(总分) '!$D$194,"")</f>
        <v/>
      </c>
      <c r="L1079" s="65" t="str">
        <f ca="1">IF(_xlfn.NUMBERVALUE(L1077)&gt;0,'质量分析(总分) '!$D$222,"")</f>
        <v/>
      </c>
      <c r="M1079" s="65">
        <f ca="1">IF(_xlfn.NUMBERVALUE(G1077)&gt;0,'质量分析(总分) '!$D$23,'质量分析(总分) '!$D$28)</f>
        <v>535.869285714286</v>
      </c>
    </row>
    <row r="1081" customHeight="1" spans="1:13">
      <c r="A1081" s="58" t="s">
        <v>15</v>
      </c>
      <c r="B1081" s="59" t="s">
        <v>1</v>
      </c>
      <c r="C1081" s="59" t="s">
        <v>2</v>
      </c>
      <c r="D1081" s="60" t="s">
        <v>3</v>
      </c>
      <c r="E1081" s="60" t="s">
        <v>4</v>
      </c>
      <c r="F1081" s="60" t="s">
        <v>5</v>
      </c>
      <c r="G1081" s="60" t="s">
        <v>6</v>
      </c>
      <c r="H1081" s="60" t="s">
        <v>7</v>
      </c>
      <c r="I1081" s="60" t="s">
        <v>8</v>
      </c>
      <c r="J1081" s="60" t="s">
        <v>9</v>
      </c>
      <c r="K1081" s="60" t="s">
        <v>10</v>
      </c>
      <c r="L1081" s="61" t="s">
        <v>11</v>
      </c>
      <c r="M1081" s="61" t="s">
        <v>12</v>
      </c>
    </row>
    <row r="1082" customHeight="1" spans="1:13">
      <c r="A1082" s="62"/>
      <c r="B1082" s="63">
        <f ca="1">INDIRECT("'按班级打印'!G"&amp;ROUNDDOWN((ROW()-1)/5,0)+2)</f>
        <v>5</v>
      </c>
      <c r="C1082" s="63" t="str">
        <f ca="1">INDIRECT("'按班级打印'!A"&amp;ROUNDDOWN((ROW()-1)/5,0)+2)</f>
        <v>王忠铠</v>
      </c>
      <c r="D1082" s="63">
        <f ca="1">INDIRECT("'按班级打印'!M"&amp;ROUNDDOWN((ROW()-1)/5,0)+2)</f>
        <v>100.5</v>
      </c>
      <c r="E1082" s="63">
        <f ca="1">INDIRECT("'按班级打印'!o"&amp;ROUNDDOWN((ROW()-1)/5,0)+2)</f>
        <v>99</v>
      </c>
      <c r="F1082" s="63">
        <f ca="1">INDIRECT("'按班级打印'!q"&amp;ROUNDDOWN((ROW()-1)/5,0)+2)</f>
        <v>106</v>
      </c>
      <c r="G1082" s="63">
        <f ca="1">IF(INDIRECT("'按班级打印'!s"&amp;ROUNDDOWN((ROW()-1)/5,0)+2)&gt;0,INDIRECT("'按班级打印'!s"&amp;ROUNDDOWN((ROW()-1)/5,0)+2),"")</f>
        <v>64</v>
      </c>
      <c r="H1082" s="63">
        <f ca="1">IF(INDIRECT("'按班级打印'!w"&amp;ROUNDDOWN((ROW()-1)/5,0)+2)&gt;0,INDIRECT("'按班级打印'!w"&amp;ROUNDDOWN((ROW()-1)/5,0)+2),"")</f>
        <v>48</v>
      </c>
      <c r="I1082" s="63">
        <f ca="1">IF(INDIRECT("'按班级打印'!z"&amp;ROUNDDOWN((ROW()-1)/5,0)+2)&gt;0,INDIRECT("'按班级打印'!z"&amp;ROUNDDOWN((ROW()-1)/5,0)+2),"")</f>
        <v>83</v>
      </c>
      <c r="J1082" s="63" t="str">
        <f ca="1">IF(INDIRECT("'按班级打印'!ac"&amp;ROUNDDOWN((ROW()-1)/5,0)+2)&gt;0,INDIRECT("'按班级打印'!ac"&amp;ROUNDDOWN((ROW()-1)/5,0)+2),"")</f>
        <v/>
      </c>
      <c r="K1082" s="63" t="str">
        <f ca="1">IF(INDIRECT("'按班级打印'!u"&amp;ROUNDDOWN((ROW()-1)/5,0)+2)&gt;0,INDIRECT("'按班级打印'!u"&amp;ROUNDDOWN((ROW()-1)/5,0)+2),"")</f>
        <v/>
      </c>
      <c r="L1082" s="63" t="str">
        <f ca="1">IF(INDIRECT("'按班级打印'!af"&amp;ROUNDDOWN((ROW()-1)/5,0)+2)&gt;0,INDIRECT("'按班级打印'!af"&amp;ROUNDDOWN((ROW()-1)/5,0)+2),"")</f>
        <v/>
      </c>
      <c r="M1082" s="63">
        <f ca="1">INDIRECT("'按班级打印'!H"&amp;ROUNDDOWN((ROW()-1)/5,0)+2)</f>
        <v>500.5</v>
      </c>
    </row>
    <row r="1083" customHeight="1" spans="1:13">
      <c r="A1083" s="64"/>
      <c r="B1083" s="64"/>
      <c r="C1083" s="63" t="s">
        <v>13</v>
      </c>
      <c r="D1083" s="63">
        <f ca="1">INDIRECT("'按班级打印'!M"&amp;ROUNDDOWN((ROW()-1)/5,0)+2)</f>
        <v>100.5</v>
      </c>
      <c r="E1083" s="63">
        <f ca="1">INDIRECT("'按班级打印'!o"&amp;ROUNDDOWN((ROW()-1)/5,0)+2)</f>
        <v>99</v>
      </c>
      <c r="F1083" s="63">
        <f ca="1">INDIRECT("'按班级打印'!q"&amp;ROUNDDOWN((ROW()-1)/5,0)+2)</f>
        <v>106</v>
      </c>
      <c r="G1083" s="63">
        <f ca="1">IF(INDIRECT("'按班级打印'!s"&amp;ROUNDDOWN((ROW()-1)/5,0)+2)&gt;0,INDIRECT("'按班级打印'!s"&amp;ROUNDDOWN((ROW()-1)/5,0)+2),"")</f>
        <v>64</v>
      </c>
      <c r="H1083" s="63">
        <f ca="1">IF(INDIRECT("'按班级打印'!x"&amp;ROUNDDOWN((ROW()-1)/5,0)+2)&gt;0,INDIRECT("'按班级打印'!x"&amp;ROUNDDOWN((ROW()-1)/5,0)+2),"")</f>
        <v>74</v>
      </c>
      <c r="I1083" s="63">
        <f ca="1">IF(INDIRECT("'按班级打印'!aa"&amp;ROUNDDOWN((ROW()-1)/5,0)+2)&gt;0,INDIRECT("'按班级打印'!aa"&amp;ROUNDDOWN((ROW()-1)/5,0)+2),"")</f>
        <v>91</v>
      </c>
      <c r="J1083" s="63" t="str">
        <f ca="1">IF(INDIRECT("'按班级打印'!ad"&amp;ROUNDDOWN((ROW()-1)/5,0)+2)&gt;0,INDIRECT("'按班级打印'!ad"&amp;ROUNDDOWN((ROW()-1)/5,0)+2),"")</f>
        <v/>
      </c>
      <c r="K1083" s="63" t="str">
        <f ca="1">IF(INDIRECT("'按班级打印'!u"&amp;ROUNDDOWN((ROW()-1)/5,0)+2)&gt;0,INDIRECT("'按班级打印'!u"&amp;ROUNDDOWN((ROW()-1)/5,0)+2),"")</f>
        <v/>
      </c>
      <c r="L1083" s="63" t="str">
        <f ca="1">IF(INDIRECT("'按班级打印'!ag"&amp;ROUNDDOWN((ROW()-1)/5,0)+2)&gt;0,INDIRECT("'按班级打印'!ag"&amp;ROUNDDOWN((ROW()-1)/5,0)+2),"")</f>
        <v/>
      </c>
      <c r="M1083" s="63">
        <f ca="1">INDIRECT("'按班级打印'!I"&amp;ROUNDDOWN((ROW()-1)/5,0)+2)</f>
        <v>534.5</v>
      </c>
    </row>
    <row r="1084" customHeight="1" spans="1:13">
      <c r="A1084" s="63" t="str">
        <f ca="1">INDIRECT("'按班级打印'!E"&amp;ROUNDDOWN((ROW()-1)/5,0)+2)</f>
        <v>物理类</v>
      </c>
      <c r="B1084" s="14"/>
      <c r="C1084" s="63" t="s">
        <v>14</v>
      </c>
      <c r="D1084" s="65">
        <f>'质量分析(总分) '!$D$55</f>
        <v>105.000612745098</v>
      </c>
      <c r="E1084" s="65">
        <f>'质量分析(总分) '!$D$82</f>
        <v>91.5242034313726</v>
      </c>
      <c r="F1084" s="65">
        <f>'质量分析(总分) '!$D$109</f>
        <v>108.863970588235</v>
      </c>
      <c r="G1084" s="65">
        <f ca="1">IF(_xlfn.NUMBERVALUE(G1082)&gt;0,'质量分析(总分) '!$D$133,"")</f>
        <v>62.6521428571429</v>
      </c>
      <c r="H1084" s="65">
        <f ca="1">IF(_xlfn.NUMBERVALUE(H1082)&gt;0,'质量分析(总分) '!$D$157,"")</f>
        <v>81.8686131386861</v>
      </c>
      <c r="I1084" s="65">
        <f ca="1">IF(_xlfn.NUMBERVALUE(I1082)&gt;0,'质量分析(总分) '!$D$180,"")</f>
        <v>83.3676470588235</v>
      </c>
      <c r="J1084" s="65" t="str">
        <f ca="1">IF(_xlfn.NUMBERVALUE(J1082)&gt;0,'质量分析(总分) '!$D$208,"")</f>
        <v/>
      </c>
      <c r="K1084" s="65" t="str">
        <f ca="1">IF(_xlfn.NUMBERVALUE(K1082)&gt;0,'质量分析(总分) '!$D$194,"")</f>
        <v/>
      </c>
      <c r="L1084" s="65" t="str">
        <f ca="1">IF(_xlfn.NUMBERVALUE(L1082)&gt;0,'质量分析(总分) '!$D$222,"")</f>
        <v/>
      </c>
      <c r="M1084" s="65">
        <f ca="1">IF(_xlfn.NUMBERVALUE(G1082)&gt;0,'质量分析(总分) '!$D$23,'质量分析(总分) '!$D$28)</f>
        <v>535.869285714286</v>
      </c>
    </row>
    <row r="1086" customHeight="1" spans="1:13">
      <c r="A1086" s="58" t="s">
        <v>15</v>
      </c>
      <c r="B1086" s="59" t="s">
        <v>1</v>
      </c>
      <c r="C1086" s="59" t="s">
        <v>2</v>
      </c>
      <c r="D1086" s="60" t="s">
        <v>3</v>
      </c>
      <c r="E1086" s="60" t="s">
        <v>4</v>
      </c>
      <c r="F1086" s="60" t="s">
        <v>5</v>
      </c>
      <c r="G1086" s="60" t="s">
        <v>6</v>
      </c>
      <c r="H1086" s="60" t="s">
        <v>7</v>
      </c>
      <c r="I1086" s="60" t="s">
        <v>8</v>
      </c>
      <c r="J1086" s="60" t="s">
        <v>9</v>
      </c>
      <c r="K1086" s="60" t="s">
        <v>10</v>
      </c>
      <c r="L1086" s="61" t="s">
        <v>11</v>
      </c>
      <c r="M1086" s="61" t="s">
        <v>12</v>
      </c>
    </row>
    <row r="1087" customHeight="1" spans="1:13">
      <c r="A1087" s="62"/>
      <c r="B1087" s="63">
        <f ca="1">INDIRECT("'按班级打印'!G"&amp;ROUNDDOWN((ROW()-1)/5,0)+2)</f>
        <v>5</v>
      </c>
      <c r="C1087" s="63" t="str">
        <f ca="1">INDIRECT("'按班级打印'!A"&amp;ROUNDDOWN((ROW()-1)/5,0)+2)</f>
        <v>叶子枨</v>
      </c>
      <c r="D1087" s="63">
        <f ca="1">INDIRECT("'按班级打印'!M"&amp;ROUNDDOWN((ROW()-1)/5,0)+2)</f>
        <v>111.5</v>
      </c>
      <c r="E1087" s="63">
        <f ca="1">INDIRECT("'按班级打印'!o"&amp;ROUNDDOWN((ROW()-1)/5,0)+2)</f>
        <v>115.5</v>
      </c>
      <c r="F1087" s="63">
        <f ca="1">INDIRECT("'按班级打印'!q"&amp;ROUNDDOWN((ROW()-1)/5,0)+2)</f>
        <v>113.5</v>
      </c>
      <c r="G1087" s="63">
        <f ca="1">IF(INDIRECT("'按班级打印'!s"&amp;ROUNDDOWN((ROW()-1)/5,0)+2)&gt;0,INDIRECT("'按班级打印'!s"&amp;ROUNDDOWN((ROW()-1)/5,0)+2),"")</f>
        <v>76</v>
      </c>
      <c r="H1087" s="63">
        <f ca="1">IF(INDIRECT("'按班级打印'!w"&amp;ROUNDDOWN((ROW()-1)/5,0)+2)&gt;0,INDIRECT("'按班级打印'!w"&amp;ROUNDDOWN((ROW()-1)/5,0)+2),"")</f>
        <v>75.5</v>
      </c>
      <c r="I1087" s="63">
        <f ca="1">IF(INDIRECT("'按班级打印'!z"&amp;ROUNDDOWN((ROW()-1)/5,0)+2)&gt;0,INDIRECT("'按班级打印'!z"&amp;ROUNDDOWN((ROW()-1)/5,0)+2),"")</f>
        <v>75</v>
      </c>
      <c r="J1087" s="63" t="str">
        <f ca="1">IF(INDIRECT("'按班级打印'!ac"&amp;ROUNDDOWN((ROW()-1)/5,0)+2)&gt;0,INDIRECT("'按班级打印'!ac"&amp;ROUNDDOWN((ROW()-1)/5,0)+2),"")</f>
        <v/>
      </c>
      <c r="K1087" s="63" t="str">
        <f ca="1">IF(INDIRECT("'按班级打印'!u"&amp;ROUNDDOWN((ROW()-1)/5,0)+2)&gt;0,INDIRECT("'按班级打印'!u"&amp;ROUNDDOWN((ROW()-1)/5,0)+2),"")</f>
        <v/>
      </c>
      <c r="L1087" s="63" t="str">
        <f ca="1">IF(INDIRECT("'按班级打印'!af"&amp;ROUNDDOWN((ROW()-1)/5,0)+2)&gt;0,INDIRECT("'按班级打印'!af"&amp;ROUNDDOWN((ROW()-1)/5,0)+2),"")</f>
        <v/>
      </c>
      <c r="M1087" s="63">
        <f ca="1">INDIRECT("'按班级打印'!H"&amp;ROUNDDOWN((ROW()-1)/5,0)+2)</f>
        <v>567</v>
      </c>
    </row>
    <row r="1088" customHeight="1" spans="1:13">
      <c r="A1088" s="64"/>
      <c r="B1088" s="64"/>
      <c r="C1088" s="63" t="s">
        <v>13</v>
      </c>
      <c r="D1088" s="63">
        <f ca="1">INDIRECT("'按班级打印'!M"&amp;ROUNDDOWN((ROW()-1)/5,0)+2)</f>
        <v>111.5</v>
      </c>
      <c r="E1088" s="63">
        <f ca="1">INDIRECT("'按班级打印'!o"&amp;ROUNDDOWN((ROW()-1)/5,0)+2)</f>
        <v>115.5</v>
      </c>
      <c r="F1088" s="63">
        <f ca="1">INDIRECT("'按班级打印'!q"&amp;ROUNDDOWN((ROW()-1)/5,0)+2)</f>
        <v>113.5</v>
      </c>
      <c r="G1088" s="63">
        <f ca="1">IF(INDIRECT("'按班级打印'!s"&amp;ROUNDDOWN((ROW()-1)/5,0)+2)&gt;0,INDIRECT("'按班级打印'!s"&amp;ROUNDDOWN((ROW()-1)/5,0)+2),"")</f>
        <v>76</v>
      </c>
      <c r="H1088" s="63">
        <f ca="1">IF(INDIRECT("'按班级打印'!x"&amp;ROUNDDOWN((ROW()-1)/5,0)+2)&gt;0,INDIRECT("'按班级打印'!x"&amp;ROUNDDOWN((ROW()-1)/5,0)+2),"")</f>
        <v>91</v>
      </c>
      <c r="I1088" s="63">
        <f ca="1">IF(INDIRECT("'按班级打印'!aa"&amp;ROUNDDOWN((ROW()-1)/5,0)+2)&gt;0,INDIRECT("'按班级打印'!aa"&amp;ROUNDDOWN((ROW()-1)/5,0)+2),"")</f>
        <v>84</v>
      </c>
      <c r="J1088" s="63" t="str">
        <f ca="1">IF(INDIRECT("'按班级打印'!ad"&amp;ROUNDDOWN((ROW()-1)/5,0)+2)&gt;0,INDIRECT("'按班级打印'!ad"&amp;ROUNDDOWN((ROW()-1)/5,0)+2),"")</f>
        <v/>
      </c>
      <c r="K1088" s="63" t="str">
        <f ca="1">IF(INDIRECT("'按班级打印'!u"&amp;ROUNDDOWN((ROW()-1)/5,0)+2)&gt;0,INDIRECT("'按班级打印'!u"&amp;ROUNDDOWN((ROW()-1)/5,0)+2),"")</f>
        <v/>
      </c>
      <c r="L1088" s="63" t="str">
        <f ca="1">IF(INDIRECT("'按班级打印'!ag"&amp;ROUNDDOWN((ROW()-1)/5,0)+2)&gt;0,INDIRECT("'按班级打印'!ag"&amp;ROUNDDOWN((ROW()-1)/5,0)+2),"")</f>
        <v/>
      </c>
      <c r="M1088" s="63">
        <f ca="1">INDIRECT("'按班级打印'!I"&amp;ROUNDDOWN((ROW()-1)/5,0)+2)</f>
        <v>591.5</v>
      </c>
    </row>
    <row r="1089" customHeight="1" spans="1:13">
      <c r="A1089" s="63" t="str">
        <f ca="1">INDIRECT("'按班级打印'!E"&amp;ROUNDDOWN((ROW()-1)/5,0)+2)</f>
        <v>物理类</v>
      </c>
      <c r="B1089" s="14"/>
      <c r="C1089" s="63" t="s">
        <v>14</v>
      </c>
      <c r="D1089" s="65">
        <f>'质量分析(总分) '!$D$55</f>
        <v>105.000612745098</v>
      </c>
      <c r="E1089" s="65">
        <f>'质量分析(总分) '!$D$82</f>
        <v>91.5242034313726</v>
      </c>
      <c r="F1089" s="65">
        <f>'质量分析(总分) '!$D$109</f>
        <v>108.863970588235</v>
      </c>
      <c r="G1089" s="65">
        <f ca="1">IF(_xlfn.NUMBERVALUE(G1087)&gt;0,'质量分析(总分) '!$D$133,"")</f>
        <v>62.6521428571429</v>
      </c>
      <c r="H1089" s="65">
        <f ca="1">IF(_xlfn.NUMBERVALUE(H1087)&gt;0,'质量分析(总分) '!$D$157,"")</f>
        <v>81.8686131386861</v>
      </c>
      <c r="I1089" s="65">
        <f ca="1">IF(_xlfn.NUMBERVALUE(I1087)&gt;0,'质量分析(总分) '!$D$180,"")</f>
        <v>83.3676470588235</v>
      </c>
      <c r="J1089" s="65" t="str">
        <f ca="1">IF(_xlfn.NUMBERVALUE(J1087)&gt;0,'质量分析(总分) '!$D$208,"")</f>
        <v/>
      </c>
      <c r="K1089" s="65" t="str">
        <f ca="1">IF(_xlfn.NUMBERVALUE(K1087)&gt;0,'质量分析(总分) '!$D$194,"")</f>
        <v/>
      </c>
      <c r="L1089" s="65" t="str">
        <f ca="1">IF(_xlfn.NUMBERVALUE(L1087)&gt;0,'质量分析(总分) '!$D$222,"")</f>
        <v/>
      </c>
      <c r="M1089" s="65">
        <f ca="1">IF(_xlfn.NUMBERVALUE(G1087)&gt;0,'质量分析(总分) '!$D$23,'质量分析(总分) '!$D$28)</f>
        <v>535.869285714286</v>
      </c>
    </row>
    <row r="1091" customHeight="1" spans="1:13">
      <c r="A1091" s="58" t="s">
        <v>15</v>
      </c>
      <c r="B1091" s="59" t="s">
        <v>1</v>
      </c>
      <c r="C1091" s="59" t="s">
        <v>2</v>
      </c>
      <c r="D1091" s="60" t="s">
        <v>3</v>
      </c>
      <c r="E1091" s="60" t="s">
        <v>4</v>
      </c>
      <c r="F1091" s="60" t="s">
        <v>5</v>
      </c>
      <c r="G1091" s="60" t="s">
        <v>6</v>
      </c>
      <c r="H1091" s="60" t="s">
        <v>7</v>
      </c>
      <c r="I1091" s="60" t="s">
        <v>8</v>
      </c>
      <c r="J1091" s="60" t="s">
        <v>9</v>
      </c>
      <c r="K1091" s="60" t="s">
        <v>10</v>
      </c>
      <c r="L1091" s="61" t="s">
        <v>11</v>
      </c>
      <c r="M1091" s="61" t="s">
        <v>12</v>
      </c>
    </row>
    <row r="1092" customHeight="1" spans="1:13">
      <c r="A1092" s="62"/>
      <c r="B1092" s="63">
        <f ca="1">INDIRECT("'按班级打印'!G"&amp;ROUNDDOWN((ROW()-1)/5,0)+2)</f>
        <v>5</v>
      </c>
      <c r="C1092" s="63" t="str">
        <f ca="1">INDIRECT("'按班级打印'!A"&amp;ROUNDDOWN((ROW()-1)/5,0)+2)</f>
        <v>缪元杰</v>
      </c>
      <c r="D1092" s="63">
        <f ca="1">INDIRECT("'按班级打印'!M"&amp;ROUNDDOWN((ROW()-1)/5,0)+2)</f>
        <v>103</v>
      </c>
      <c r="E1092" s="63">
        <f ca="1">INDIRECT("'按班级打印'!o"&amp;ROUNDDOWN((ROW()-1)/5,0)+2)</f>
        <v>107.5</v>
      </c>
      <c r="F1092" s="63">
        <f ca="1">INDIRECT("'按班级打印'!q"&amp;ROUNDDOWN((ROW()-1)/5,0)+2)</f>
        <v>62.5</v>
      </c>
      <c r="G1092" s="63">
        <f ca="1">IF(INDIRECT("'按班级打印'!s"&amp;ROUNDDOWN((ROW()-1)/5,0)+2)&gt;0,INDIRECT("'按班级打印'!s"&amp;ROUNDDOWN((ROW()-1)/5,0)+2),"")</f>
        <v>43</v>
      </c>
      <c r="H1092" s="63">
        <f ca="1">IF(INDIRECT("'按班级打印'!w"&amp;ROUNDDOWN((ROW()-1)/5,0)+2)&gt;0,INDIRECT("'按班级打印'!w"&amp;ROUNDDOWN((ROW()-1)/5,0)+2),"")</f>
        <v>41</v>
      </c>
      <c r="I1092" s="63">
        <f ca="1">IF(INDIRECT("'按班级打印'!z"&amp;ROUNDDOWN((ROW()-1)/5,0)+2)&gt;0,INDIRECT("'按班级打印'!z"&amp;ROUNDDOWN((ROW()-1)/5,0)+2),"")</f>
        <v>75.5</v>
      </c>
      <c r="J1092" s="63" t="str">
        <f ca="1">IF(INDIRECT("'按班级打印'!ac"&amp;ROUNDDOWN((ROW()-1)/5,0)+2)&gt;0,INDIRECT("'按班级打印'!ac"&amp;ROUNDDOWN((ROW()-1)/5,0)+2),"")</f>
        <v/>
      </c>
      <c r="K1092" s="63" t="str">
        <f ca="1">IF(INDIRECT("'按班级打印'!u"&amp;ROUNDDOWN((ROW()-1)/5,0)+2)&gt;0,INDIRECT("'按班级打印'!u"&amp;ROUNDDOWN((ROW()-1)/5,0)+2),"")</f>
        <v/>
      </c>
      <c r="L1092" s="63" t="str">
        <f ca="1">IF(INDIRECT("'按班级打印'!af"&amp;ROUNDDOWN((ROW()-1)/5,0)+2)&gt;0,INDIRECT("'按班级打印'!af"&amp;ROUNDDOWN((ROW()-1)/5,0)+2),"")</f>
        <v/>
      </c>
      <c r="M1092" s="63">
        <f ca="1">INDIRECT("'按班级打印'!H"&amp;ROUNDDOWN((ROW()-1)/5,0)+2)</f>
        <v>432.5</v>
      </c>
    </row>
    <row r="1093" customHeight="1" spans="1:13">
      <c r="A1093" s="64"/>
      <c r="B1093" s="64"/>
      <c r="C1093" s="63" t="s">
        <v>13</v>
      </c>
      <c r="D1093" s="63">
        <f ca="1">INDIRECT("'按班级打印'!M"&amp;ROUNDDOWN((ROW()-1)/5,0)+2)</f>
        <v>103</v>
      </c>
      <c r="E1093" s="63">
        <f ca="1">INDIRECT("'按班级打印'!o"&amp;ROUNDDOWN((ROW()-1)/5,0)+2)</f>
        <v>107.5</v>
      </c>
      <c r="F1093" s="63">
        <f ca="1">INDIRECT("'按班级打印'!q"&amp;ROUNDDOWN((ROW()-1)/5,0)+2)</f>
        <v>62.5</v>
      </c>
      <c r="G1093" s="63">
        <f ca="1">IF(INDIRECT("'按班级打印'!s"&amp;ROUNDDOWN((ROW()-1)/5,0)+2)&gt;0,INDIRECT("'按班级打印'!s"&amp;ROUNDDOWN((ROW()-1)/5,0)+2),"")</f>
        <v>43</v>
      </c>
      <c r="H1093" s="63">
        <f ca="1">IF(INDIRECT("'按班级打印'!x"&amp;ROUNDDOWN((ROW()-1)/5,0)+2)&gt;0,INDIRECT("'按班级打印'!x"&amp;ROUNDDOWN((ROW()-1)/5,0)+2),"")</f>
        <v>68</v>
      </c>
      <c r="I1093" s="63">
        <f ca="1">IF(INDIRECT("'按班级打印'!aa"&amp;ROUNDDOWN((ROW()-1)/5,0)+2)&gt;0,INDIRECT("'按班级打印'!aa"&amp;ROUNDDOWN((ROW()-1)/5,0)+2),"")</f>
        <v>84</v>
      </c>
      <c r="J1093" s="63" t="str">
        <f ca="1">IF(INDIRECT("'按班级打印'!ad"&amp;ROUNDDOWN((ROW()-1)/5,0)+2)&gt;0,INDIRECT("'按班级打印'!ad"&amp;ROUNDDOWN((ROW()-1)/5,0)+2),"")</f>
        <v/>
      </c>
      <c r="K1093" s="63" t="str">
        <f ca="1">IF(INDIRECT("'按班级打印'!u"&amp;ROUNDDOWN((ROW()-1)/5,0)+2)&gt;0,INDIRECT("'按班级打印'!u"&amp;ROUNDDOWN((ROW()-1)/5,0)+2),"")</f>
        <v/>
      </c>
      <c r="L1093" s="63" t="str">
        <f ca="1">IF(INDIRECT("'按班级打印'!ag"&amp;ROUNDDOWN((ROW()-1)/5,0)+2)&gt;0,INDIRECT("'按班级打印'!ag"&amp;ROUNDDOWN((ROW()-1)/5,0)+2),"")</f>
        <v/>
      </c>
      <c r="M1093" s="63">
        <f ca="1">INDIRECT("'按班级打印'!I"&amp;ROUNDDOWN((ROW()-1)/5,0)+2)</f>
        <v>468</v>
      </c>
    </row>
    <row r="1094" customHeight="1" spans="1:13">
      <c r="A1094" s="63" t="str">
        <f ca="1">INDIRECT("'按班级打印'!E"&amp;ROUNDDOWN((ROW()-1)/5,0)+2)</f>
        <v>物理类</v>
      </c>
      <c r="B1094" s="14"/>
      <c r="C1094" s="63" t="s">
        <v>14</v>
      </c>
      <c r="D1094" s="65">
        <f>'质量分析(总分) '!$D$55</f>
        <v>105.000612745098</v>
      </c>
      <c r="E1094" s="65">
        <f>'质量分析(总分) '!$D$82</f>
        <v>91.5242034313726</v>
      </c>
      <c r="F1094" s="65">
        <f>'质量分析(总分) '!$D$109</f>
        <v>108.863970588235</v>
      </c>
      <c r="G1094" s="65">
        <f ca="1">IF(_xlfn.NUMBERVALUE(G1092)&gt;0,'质量分析(总分) '!$D$133,"")</f>
        <v>62.6521428571429</v>
      </c>
      <c r="H1094" s="65">
        <f ca="1">IF(_xlfn.NUMBERVALUE(H1092)&gt;0,'质量分析(总分) '!$D$157,"")</f>
        <v>81.8686131386861</v>
      </c>
      <c r="I1094" s="65">
        <f ca="1">IF(_xlfn.NUMBERVALUE(I1092)&gt;0,'质量分析(总分) '!$D$180,"")</f>
        <v>83.3676470588235</v>
      </c>
      <c r="J1094" s="65" t="str">
        <f ca="1">IF(_xlfn.NUMBERVALUE(J1092)&gt;0,'质量分析(总分) '!$D$208,"")</f>
        <v/>
      </c>
      <c r="K1094" s="65" t="str">
        <f ca="1">IF(_xlfn.NUMBERVALUE(K1092)&gt;0,'质量分析(总分) '!$D$194,"")</f>
        <v/>
      </c>
      <c r="L1094" s="65" t="str">
        <f ca="1">IF(_xlfn.NUMBERVALUE(L1092)&gt;0,'质量分析(总分) '!$D$222,"")</f>
        <v/>
      </c>
      <c r="M1094" s="65">
        <f ca="1">IF(_xlfn.NUMBERVALUE(G1092)&gt;0,'质量分析(总分) '!$D$23,'质量分析(总分) '!$D$28)</f>
        <v>535.869285714286</v>
      </c>
    </row>
    <row r="1096" customHeight="1" spans="1:13">
      <c r="A1096" s="58" t="s">
        <v>15</v>
      </c>
      <c r="B1096" s="59" t="s">
        <v>1</v>
      </c>
      <c r="C1096" s="59" t="s">
        <v>2</v>
      </c>
      <c r="D1096" s="60" t="s">
        <v>3</v>
      </c>
      <c r="E1096" s="60" t="s">
        <v>4</v>
      </c>
      <c r="F1096" s="60" t="s">
        <v>5</v>
      </c>
      <c r="G1096" s="60" t="s">
        <v>6</v>
      </c>
      <c r="H1096" s="60" t="s">
        <v>7</v>
      </c>
      <c r="I1096" s="60" t="s">
        <v>8</v>
      </c>
      <c r="J1096" s="60" t="s">
        <v>9</v>
      </c>
      <c r="K1096" s="60" t="s">
        <v>10</v>
      </c>
      <c r="L1096" s="61" t="s">
        <v>11</v>
      </c>
      <c r="M1096" s="61" t="s">
        <v>12</v>
      </c>
    </row>
    <row r="1097" customHeight="1" spans="1:13">
      <c r="A1097" s="62"/>
      <c r="B1097" s="63">
        <f ca="1">INDIRECT("'按班级打印'!G"&amp;ROUNDDOWN((ROW()-1)/5,0)+2)</f>
        <v>5</v>
      </c>
      <c r="C1097" s="63" t="str">
        <f ca="1">INDIRECT("'按班级打印'!A"&amp;ROUNDDOWN((ROW()-1)/5,0)+2)</f>
        <v>陈诗思</v>
      </c>
      <c r="D1097" s="63">
        <f ca="1">INDIRECT("'按班级打印'!M"&amp;ROUNDDOWN((ROW()-1)/5,0)+2)</f>
        <v>106</v>
      </c>
      <c r="E1097" s="63">
        <f ca="1">INDIRECT("'按班级打印'!o"&amp;ROUNDDOWN((ROW()-1)/5,0)+2)</f>
        <v>98</v>
      </c>
      <c r="F1097" s="63">
        <f ca="1">INDIRECT("'按班级打印'!q"&amp;ROUNDDOWN((ROW()-1)/5,0)+2)</f>
        <v>106.5</v>
      </c>
      <c r="G1097" s="63">
        <f ca="1">IF(INDIRECT("'按班级打印'!s"&amp;ROUNDDOWN((ROW()-1)/5,0)+2)&gt;0,INDIRECT("'按班级打印'!s"&amp;ROUNDDOWN((ROW()-1)/5,0)+2),"")</f>
        <v>77</v>
      </c>
      <c r="H1097" s="63">
        <f ca="1">IF(INDIRECT("'按班级打印'!w"&amp;ROUNDDOWN((ROW()-1)/5,0)+2)&gt;0,INDIRECT("'按班级打印'!w"&amp;ROUNDDOWN((ROW()-1)/5,0)+2),"")</f>
        <v>68.5</v>
      </c>
      <c r="I1097" s="63">
        <f ca="1">IF(INDIRECT("'按班级打印'!z"&amp;ROUNDDOWN((ROW()-1)/5,0)+2)&gt;0,INDIRECT("'按班级打印'!z"&amp;ROUNDDOWN((ROW()-1)/5,0)+2),"")</f>
        <v>78.5</v>
      </c>
      <c r="J1097" s="63" t="str">
        <f ca="1">IF(INDIRECT("'按班级打印'!ac"&amp;ROUNDDOWN((ROW()-1)/5,0)+2)&gt;0,INDIRECT("'按班级打印'!ac"&amp;ROUNDDOWN((ROW()-1)/5,0)+2),"")</f>
        <v/>
      </c>
      <c r="K1097" s="63" t="str">
        <f ca="1">IF(INDIRECT("'按班级打印'!u"&amp;ROUNDDOWN((ROW()-1)/5,0)+2)&gt;0,INDIRECT("'按班级打印'!u"&amp;ROUNDDOWN((ROW()-1)/5,0)+2),"")</f>
        <v/>
      </c>
      <c r="L1097" s="63" t="str">
        <f ca="1">IF(INDIRECT("'按班级打印'!af"&amp;ROUNDDOWN((ROW()-1)/5,0)+2)&gt;0,INDIRECT("'按班级打印'!af"&amp;ROUNDDOWN((ROW()-1)/5,0)+2),"")</f>
        <v/>
      </c>
      <c r="M1097" s="63">
        <f ca="1">INDIRECT("'按班级打印'!H"&amp;ROUNDDOWN((ROW()-1)/5,0)+2)</f>
        <v>534.5</v>
      </c>
    </row>
    <row r="1098" customHeight="1" spans="1:13">
      <c r="A1098" s="64"/>
      <c r="B1098" s="64"/>
      <c r="C1098" s="63" t="s">
        <v>13</v>
      </c>
      <c r="D1098" s="63">
        <f ca="1">INDIRECT("'按班级打印'!M"&amp;ROUNDDOWN((ROW()-1)/5,0)+2)</f>
        <v>106</v>
      </c>
      <c r="E1098" s="63">
        <f ca="1">INDIRECT("'按班级打印'!o"&amp;ROUNDDOWN((ROW()-1)/5,0)+2)</f>
        <v>98</v>
      </c>
      <c r="F1098" s="63">
        <f ca="1">INDIRECT("'按班级打印'!q"&amp;ROUNDDOWN((ROW()-1)/5,0)+2)</f>
        <v>106.5</v>
      </c>
      <c r="G1098" s="63">
        <f ca="1">IF(INDIRECT("'按班级打印'!s"&amp;ROUNDDOWN((ROW()-1)/5,0)+2)&gt;0,INDIRECT("'按班级打印'!s"&amp;ROUNDDOWN((ROW()-1)/5,0)+2),"")</f>
        <v>77</v>
      </c>
      <c r="H1098" s="63">
        <f ca="1">IF(INDIRECT("'按班级打印'!x"&amp;ROUNDDOWN((ROW()-1)/5,0)+2)&gt;0,INDIRECT("'按班级打印'!x"&amp;ROUNDDOWN((ROW()-1)/5,0)+2),"")</f>
        <v>88</v>
      </c>
      <c r="I1098" s="63">
        <f ca="1">IF(INDIRECT("'按班级打印'!aa"&amp;ROUNDDOWN((ROW()-1)/5,0)+2)&gt;0,INDIRECT("'按班级打印'!aa"&amp;ROUNDDOWN((ROW()-1)/5,0)+2),"")</f>
        <v>87</v>
      </c>
      <c r="J1098" s="63" t="str">
        <f ca="1">IF(INDIRECT("'按班级打印'!ad"&amp;ROUNDDOWN((ROW()-1)/5,0)+2)&gt;0,INDIRECT("'按班级打印'!ad"&amp;ROUNDDOWN((ROW()-1)/5,0)+2),"")</f>
        <v/>
      </c>
      <c r="K1098" s="63" t="str">
        <f ca="1">IF(INDIRECT("'按班级打印'!u"&amp;ROUNDDOWN((ROW()-1)/5,0)+2)&gt;0,INDIRECT("'按班级打印'!u"&amp;ROUNDDOWN((ROW()-1)/5,0)+2),"")</f>
        <v/>
      </c>
      <c r="L1098" s="63" t="str">
        <f ca="1">IF(INDIRECT("'按班级打印'!ag"&amp;ROUNDDOWN((ROW()-1)/5,0)+2)&gt;0,INDIRECT("'按班级打印'!ag"&amp;ROUNDDOWN((ROW()-1)/5,0)+2),"")</f>
        <v/>
      </c>
      <c r="M1098" s="63">
        <f ca="1">INDIRECT("'按班级打印'!I"&amp;ROUNDDOWN((ROW()-1)/5,0)+2)</f>
        <v>562.5</v>
      </c>
    </row>
    <row r="1099" customHeight="1" spans="1:13">
      <c r="A1099" s="63" t="str">
        <f ca="1">INDIRECT("'按班级打印'!E"&amp;ROUNDDOWN((ROW()-1)/5,0)+2)</f>
        <v>物理类</v>
      </c>
      <c r="B1099" s="14"/>
      <c r="C1099" s="63" t="s">
        <v>14</v>
      </c>
      <c r="D1099" s="65">
        <f>'质量分析(总分) '!$D$55</f>
        <v>105.000612745098</v>
      </c>
      <c r="E1099" s="65">
        <f>'质量分析(总分) '!$D$82</f>
        <v>91.5242034313726</v>
      </c>
      <c r="F1099" s="65">
        <f>'质量分析(总分) '!$D$109</f>
        <v>108.863970588235</v>
      </c>
      <c r="G1099" s="65">
        <f ca="1">IF(_xlfn.NUMBERVALUE(G1097)&gt;0,'质量分析(总分) '!$D$133,"")</f>
        <v>62.6521428571429</v>
      </c>
      <c r="H1099" s="65">
        <f ca="1">IF(_xlfn.NUMBERVALUE(H1097)&gt;0,'质量分析(总分) '!$D$157,"")</f>
        <v>81.8686131386861</v>
      </c>
      <c r="I1099" s="65">
        <f ca="1">IF(_xlfn.NUMBERVALUE(I1097)&gt;0,'质量分析(总分) '!$D$180,"")</f>
        <v>83.3676470588235</v>
      </c>
      <c r="J1099" s="65" t="str">
        <f ca="1">IF(_xlfn.NUMBERVALUE(J1097)&gt;0,'质量分析(总分) '!$D$208,"")</f>
        <v/>
      </c>
      <c r="K1099" s="65" t="str">
        <f ca="1">IF(_xlfn.NUMBERVALUE(K1097)&gt;0,'质量分析(总分) '!$D$194,"")</f>
        <v/>
      </c>
      <c r="L1099" s="65" t="str">
        <f ca="1">IF(_xlfn.NUMBERVALUE(L1097)&gt;0,'质量分析(总分) '!$D$222,"")</f>
        <v/>
      </c>
      <c r="M1099" s="65">
        <f ca="1">IF(_xlfn.NUMBERVALUE(G1097)&gt;0,'质量分析(总分) '!$D$23,'质量分析(总分) '!$D$28)</f>
        <v>535.869285714286</v>
      </c>
    </row>
    <row r="1101" customHeight="1" spans="1:13">
      <c r="A1101" s="58" t="s">
        <v>15</v>
      </c>
      <c r="B1101" s="59" t="s">
        <v>1</v>
      </c>
      <c r="C1101" s="59" t="s">
        <v>2</v>
      </c>
      <c r="D1101" s="60" t="s">
        <v>3</v>
      </c>
      <c r="E1101" s="60" t="s">
        <v>4</v>
      </c>
      <c r="F1101" s="60" t="s">
        <v>5</v>
      </c>
      <c r="G1101" s="60" t="s">
        <v>6</v>
      </c>
      <c r="H1101" s="60" t="s">
        <v>7</v>
      </c>
      <c r="I1101" s="60" t="s">
        <v>8</v>
      </c>
      <c r="J1101" s="60" t="s">
        <v>9</v>
      </c>
      <c r="K1101" s="60" t="s">
        <v>10</v>
      </c>
      <c r="L1101" s="61" t="s">
        <v>11</v>
      </c>
      <c r="M1101" s="61" t="s">
        <v>12</v>
      </c>
    </row>
    <row r="1102" customHeight="1" spans="1:13">
      <c r="A1102" s="62"/>
      <c r="B1102" s="63">
        <f ca="1">INDIRECT("'按班级打印'!G"&amp;ROUNDDOWN((ROW()-1)/5,0)+2)</f>
        <v>5</v>
      </c>
      <c r="C1102" s="63" t="str">
        <f ca="1">INDIRECT("'按班级打印'!A"&amp;ROUNDDOWN((ROW()-1)/5,0)+2)</f>
        <v>吴金娜</v>
      </c>
      <c r="D1102" s="63">
        <f ca="1">INDIRECT("'按班级打印'!M"&amp;ROUNDDOWN((ROW()-1)/5,0)+2)</f>
        <v>101.5</v>
      </c>
      <c r="E1102" s="63">
        <f ca="1">INDIRECT("'按班级打印'!o"&amp;ROUNDDOWN((ROW()-1)/5,0)+2)</f>
        <v>84.5</v>
      </c>
      <c r="F1102" s="63">
        <f ca="1">INDIRECT("'按班级打印'!q"&amp;ROUNDDOWN((ROW()-1)/5,0)+2)</f>
        <v>122.5</v>
      </c>
      <c r="G1102" s="63">
        <f ca="1">IF(INDIRECT("'按班级打印'!s"&amp;ROUNDDOWN((ROW()-1)/5,0)+2)&gt;0,INDIRECT("'按班级打印'!s"&amp;ROUNDDOWN((ROW()-1)/5,0)+2),"")</f>
        <v>58.5</v>
      </c>
      <c r="H1102" s="63">
        <f ca="1">IF(INDIRECT("'按班级打印'!w"&amp;ROUNDDOWN((ROW()-1)/5,0)+2)&gt;0,INDIRECT("'按班级打印'!w"&amp;ROUNDDOWN((ROW()-1)/5,0)+2),"")</f>
        <v>56.5</v>
      </c>
      <c r="I1102" s="63">
        <f ca="1">IF(INDIRECT("'按班级打印'!z"&amp;ROUNDDOWN((ROW()-1)/5,0)+2)&gt;0,INDIRECT("'按班级打印'!z"&amp;ROUNDDOWN((ROW()-1)/5,0)+2),"")</f>
        <v>72.5</v>
      </c>
      <c r="J1102" s="63" t="str">
        <f ca="1">IF(INDIRECT("'按班级打印'!ac"&amp;ROUNDDOWN((ROW()-1)/5,0)+2)&gt;0,INDIRECT("'按班级打印'!ac"&amp;ROUNDDOWN((ROW()-1)/5,0)+2),"")</f>
        <v/>
      </c>
      <c r="K1102" s="63" t="str">
        <f ca="1">IF(INDIRECT("'按班级打印'!u"&amp;ROUNDDOWN((ROW()-1)/5,0)+2)&gt;0,INDIRECT("'按班级打印'!u"&amp;ROUNDDOWN((ROW()-1)/5,0)+2),"")</f>
        <v/>
      </c>
      <c r="L1102" s="63" t="str">
        <f ca="1">IF(INDIRECT("'按班级打印'!af"&amp;ROUNDDOWN((ROW()-1)/5,0)+2)&gt;0,INDIRECT("'按班级打印'!af"&amp;ROUNDDOWN((ROW()-1)/5,0)+2),"")</f>
        <v/>
      </c>
      <c r="M1102" s="63">
        <f ca="1">INDIRECT("'按班级打印'!H"&amp;ROUNDDOWN((ROW()-1)/5,0)+2)</f>
        <v>496</v>
      </c>
    </row>
    <row r="1103" customHeight="1" spans="1:13">
      <c r="A1103" s="64"/>
      <c r="B1103" s="64"/>
      <c r="C1103" s="63" t="s">
        <v>13</v>
      </c>
      <c r="D1103" s="63">
        <f ca="1">INDIRECT("'按班级打印'!M"&amp;ROUNDDOWN((ROW()-1)/5,0)+2)</f>
        <v>101.5</v>
      </c>
      <c r="E1103" s="63">
        <f ca="1">INDIRECT("'按班级打印'!o"&amp;ROUNDDOWN((ROW()-1)/5,0)+2)</f>
        <v>84.5</v>
      </c>
      <c r="F1103" s="63">
        <f ca="1">INDIRECT("'按班级打印'!q"&amp;ROUNDDOWN((ROW()-1)/5,0)+2)</f>
        <v>122.5</v>
      </c>
      <c r="G1103" s="63">
        <f ca="1">IF(INDIRECT("'按班级打印'!s"&amp;ROUNDDOWN((ROW()-1)/5,0)+2)&gt;0,INDIRECT("'按班级打印'!s"&amp;ROUNDDOWN((ROW()-1)/5,0)+2),"")</f>
        <v>58.5</v>
      </c>
      <c r="H1103" s="63">
        <f ca="1">IF(INDIRECT("'按班级打印'!x"&amp;ROUNDDOWN((ROW()-1)/5,0)+2)&gt;0,INDIRECT("'按班级打印'!x"&amp;ROUNDDOWN((ROW()-1)/5,0)+2),"")</f>
        <v>81</v>
      </c>
      <c r="I1103" s="63">
        <f ca="1">IF(INDIRECT("'按班级打印'!aa"&amp;ROUNDDOWN((ROW()-1)/5,0)+2)&gt;0,INDIRECT("'按班级打印'!aa"&amp;ROUNDDOWN((ROW()-1)/5,0)+2),"")</f>
        <v>81</v>
      </c>
      <c r="J1103" s="63" t="str">
        <f ca="1">IF(INDIRECT("'按班级打印'!ad"&amp;ROUNDDOWN((ROW()-1)/5,0)+2)&gt;0,INDIRECT("'按班级打印'!ad"&amp;ROUNDDOWN((ROW()-1)/5,0)+2),"")</f>
        <v/>
      </c>
      <c r="K1103" s="63" t="str">
        <f ca="1">IF(INDIRECT("'按班级打印'!u"&amp;ROUNDDOWN((ROW()-1)/5,0)+2)&gt;0,INDIRECT("'按班级打印'!u"&amp;ROUNDDOWN((ROW()-1)/5,0)+2),"")</f>
        <v/>
      </c>
      <c r="L1103" s="63" t="str">
        <f ca="1">IF(INDIRECT("'按班级打印'!ag"&amp;ROUNDDOWN((ROW()-1)/5,0)+2)&gt;0,INDIRECT("'按班级打印'!ag"&amp;ROUNDDOWN((ROW()-1)/5,0)+2),"")</f>
        <v/>
      </c>
      <c r="M1103" s="63">
        <f ca="1">INDIRECT("'按班级打印'!I"&amp;ROUNDDOWN((ROW()-1)/5,0)+2)</f>
        <v>529</v>
      </c>
    </row>
    <row r="1104" customHeight="1" spans="1:13">
      <c r="A1104" s="63" t="str">
        <f ca="1">INDIRECT("'按班级打印'!E"&amp;ROUNDDOWN((ROW()-1)/5,0)+2)</f>
        <v>物理类</v>
      </c>
      <c r="B1104" s="14"/>
      <c r="C1104" s="63" t="s">
        <v>14</v>
      </c>
      <c r="D1104" s="65">
        <f>'质量分析(总分) '!$D$55</f>
        <v>105.000612745098</v>
      </c>
      <c r="E1104" s="65">
        <f>'质量分析(总分) '!$D$82</f>
        <v>91.5242034313726</v>
      </c>
      <c r="F1104" s="65">
        <f>'质量分析(总分) '!$D$109</f>
        <v>108.863970588235</v>
      </c>
      <c r="G1104" s="65">
        <f ca="1">IF(_xlfn.NUMBERVALUE(G1102)&gt;0,'质量分析(总分) '!$D$133,"")</f>
        <v>62.6521428571429</v>
      </c>
      <c r="H1104" s="65">
        <f ca="1">IF(_xlfn.NUMBERVALUE(H1102)&gt;0,'质量分析(总分) '!$D$157,"")</f>
        <v>81.8686131386861</v>
      </c>
      <c r="I1104" s="65">
        <f ca="1">IF(_xlfn.NUMBERVALUE(I1102)&gt;0,'质量分析(总分) '!$D$180,"")</f>
        <v>83.3676470588235</v>
      </c>
      <c r="J1104" s="65" t="str">
        <f ca="1">IF(_xlfn.NUMBERVALUE(J1102)&gt;0,'质量分析(总分) '!$D$208,"")</f>
        <v/>
      </c>
      <c r="K1104" s="65" t="str">
        <f ca="1">IF(_xlfn.NUMBERVALUE(K1102)&gt;0,'质量分析(总分) '!$D$194,"")</f>
        <v/>
      </c>
      <c r="L1104" s="65" t="str">
        <f ca="1">IF(_xlfn.NUMBERVALUE(L1102)&gt;0,'质量分析(总分) '!$D$222,"")</f>
        <v/>
      </c>
      <c r="M1104" s="65">
        <f ca="1">IF(_xlfn.NUMBERVALUE(G1102)&gt;0,'质量分析(总分) '!$D$23,'质量分析(总分) '!$D$28)</f>
        <v>535.869285714286</v>
      </c>
    </row>
    <row r="1106" customHeight="1" spans="1:13">
      <c r="A1106" s="58" t="s">
        <v>15</v>
      </c>
      <c r="B1106" s="59" t="s">
        <v>1</v>
      </c>
      <c r="C1106" s="59" t="s">
        <v>2</v>
      </c>
      <c r="D1106" s="60" t="s">
        <v>3</v>
      </c>
      <c r="E1106" s="60" t="s">
        <v>4</v>
      </c>
      <c r="F1106" s="60" t="s">
        <v>5</v>
      </c>
      <c r="G1106" s="60" t="s">
        <v>6</v>
      </c>
      <c r="H1106" s="60" t="s">
        <v>7</v>
      </c>
      <c r="I1106" s="60" t="s">
        <v>8</v>
      </c>
      <c r="J1106" s="60" t="s">
        <v>9</v>
      </c>
      <c r="K1106" s="60" t="s">
        <v>10</v>
      </c>
      <c r="L1106" s="61" t="s">
        <v>11</v>
      </c>
      <c r="M1106" s="61" t="s">
        <v>12</v>
      </c>
    </row>
    <row r="1107" customHeight="1" spans="1:13">
      <c r="A1107" s="62"/>
      <c r="B1107" s="63">
        <f ca="1">INDIRECT("'按班级打印'!G"&amp;ROUNDDOWN((ROW()-1)/5,0)+2)</f>
        <v>5</v>
      </c>
      <c r="C1107" s="63" t="str">
        <f ca="1">INDIRECT("'按班级打印'!A"&amp;ROUNDDOWN((ROW()-1)/5,0)+2)</f>
        <v>江奥阳</v>
      </c>
      <c r="D1107" s="63">
        <f ca="1">INDIRECT("'按班级打印'!M"&amp;ROUNDDOWN((ROW()-1)/5,0)+2)</f>
        <v>110</v>
      </c>
      <c r="E1107" s="63">
        <f ca="1">INDIRECT("'按班级打印'!o"&amp;ROUNDDOWN((ROW()-1)/5,0)+2)</f>
        <v>108</v>
      </c>
      <c r="F1107" s="63">
        <f ca="1">INDIRECT("'按班级打印'!q"&amp;ROUNDDOWN((ROW()-1)/5,0)+2)</f>
        <v>121.5</v>
      </c>
      <c r="G1107" s="63">
        <f ca="1">IF(INDIRECT("'按班级打印'!s"&amp;ROUNDDOWN((ROW()-1)/5,0)+2)&gt;0,INDIRECT("'按班级打印'!s"&amp;ROUNDDOWN((ROW()-1)/5,0)+2),"")</f>
        <v>75</v>
      </c>
      <c r="H1107" s="63">
        <f ca="1">IF(INDIRECT("'按班级打印'!w"&amp;ROUNDDOWN((ROW()-1)/5,0)+2)&gt;0,INDIRECT("'按班级打印'!w"&amp;ROUNDDOWN((ROW()-1)/5,0)+2),"")</f>
        <v>78</v>
      </c>
      <c r="I1107" s="63">
        <f ca="1">IF(INDIRECT("'按班级打印'!z"&amp;ROUNDDOWN((ROW()-1)/5,0)+2)&gt;0,INDIRECT("'按班级打印'!z"&amp;ROUNDDOWN((ROW()-1)/5,0)+2),"")</f>
        <v>85</v>
      </c>
      <c r="J1107" s="63" t="str">
        <f ca="1">IF(INDIRECT("'按班级打印'!ac"&amp;ROUNDDOWN((ROW()-1)/5,0)+2)&gt;0,INDIRECT("'按班级打印'!ac"&amp;ROUNDDOWN((ROW()-1)/5,0)+2),"")</f>
        <v/>
      </c>
      <c r="K1107" s="63" t="str">
        <f ca="1">IF(INDIRECT("'按班级打印'!u"&amp;ROUNDDOWN((ROW()-1)/5,0)+2)&gt;0,INDIRECT("'按班级打印'!u"&amp;ROUNDDOWN((ROW()-1)/5,0)+2),"")</f>
        <v/>
      </c>
      <c r="L1107" s="63" t="str">
        <f ca="1">IF(INDIRECT("'按班级打印'!af"&amp;ROUNDDOWN((ROW()-1)/5,0)+2)&gt;0,INDIRECT("'按班级打印'!af"&amp;ROUNDDOWN((ROW()-1)/5,0)+2),"")</f>
        <v/>
      </c>
      <c r="M1107" s="63">
        <f ca="1">INDIRECT("'按班级打印'!H"&amp;ROUNDDOWN((ROW()-1)/5,0)+2)</f>
        <v>577.5</v>
      </c>
    </row>
    <row r="1108" customHeight="1" spans="1:13">
      <c r="A1108" s="64"/>
      <c r="B1108" s="64"/>
      <c r="C1108" s="63" t="s">
        <v>13</v>
      </c>
      <c r="D1108" s="63">
        <f ca="1">INDIRECT("'按班级打印'!M"&amp;ROUNDDOWN((ROW()-1)/5,0)+2)</f>
        <v>110</v>
      </c>
      <c r="E1108" s="63">
        <f ca="1">INDIRECT("'按班级打印'!o"&amp;ROUNDDOWN((ROW()-1)/5,0)+2)</f>
        <v>108</v>
      </c>
      <c r="F1108" s="63">
        <f ca="1">INDIRECT("'按班级打印'!q"&amp;ROUNDDOWN((ROW()-1)/5,0)+2)</f>
        <v>121.5</v>
      </c>
      <c r="G1108" s="63">
        <f ca="1">IF(INDIRECT("'按班级打印'!s"&amp;ROUNDDOWN((ROW()-1)/5,0)+2)&gt;0,INDIRECT("'按班级打印'!s"&amp;ROUNDDOWN((ROW()-1)/5,0)+2),"")</f>
        <v>75</v>
      </c>
      <c r="H1108" s="63">
        <f ca="1">IF(INDIRECT("'按班级打印'!x"&amp;ROUNDDOWN((ROW()-1)/5,0)+2)&gt;0,INDIRECT("'按班级打印'!x"&amp;ROUNDDOWN((ROW()-1)/5,0)+2),"")</f>
        <v>92</v>
      </c>
      <c r="I1108" s="63">
        <f ca="1">IF(INDIRECT("'按班级打印'!aa"&amp;ROUNDDOWN((ROW()-1)/5,0)+2)&gt;0,INDIRECT("'按班级打印'!aa"&amp;ROUNDDOWN((ROW()-1)/5,0)+2),"")</f>
        <v>92</v>
      </c>
      <c r="J1108" s="63" t="str">
        <f ca="1">IF(INDIRECT("'按班级打印'!ad"&amp;ROUNDDOWN((ROW()-1)/5,0)+2)&gt;0,INDIRECT("'按班级打印'!ad"&amp;ROUNDDOWN((ROW()-1)/5,0)+2),"")</f>
        <v/>
      </c>
      <c r="K1108" s="63" t="str">
        <f ca="1">IF(INDIRECT("'按班级打印'!u"&amp;ROUNDDOWN((ROW()-1)/5,0)+2)&gt;0,INDIRECT("'按班级打印'!u"&amp;ROUNDDOWN((ROW()-1)/5,0)+2),"")</f>
        <v/>
      </c>
      <c r="L1108" s="63" t="str">
        <f ca="1">IF(INDIRECT("'按班级打印'!ag"&amp;ROUNDDOWN((ROW()-1)/5,0)+2)&gt;0,INDIRECT("'按班级打印'!ag"&amp;ROUNDDOWN((ROW()-1)/5,0)+2),"")</f>
        <v/>
      </c>
      <c r="M1108" s="63">
        <f ca="1">INDIRECT("'按班级打印'!I"&amp;ROUNDDOWN((ROW()-1)/5,0)+2)</f>
        <v>598.5</v>
      </c>
    </row>
    <row r="1109" customHeight="1" spans="1:13">
      <c r="A1109" s="63" t="str">
        <f ca="1">INDIRECT("'按班级打印'!E"&amp;ROUNDDOWN((ROW()-1)/5,0)+2)</f>
        <v>物理类</v>
      </c>
      <c r="B1109" s="14"/>
      <c r="C1109" s="63" t="s">
        <v>14</v>
      </c>
      <c r="D1109" s="65">
        <f>'质量分析(总分) '!$D$55</f>
        <v>105.000612745098</v>
      </c>
      <c r="E1109" s="65">
        <f>'质量分析(总分) '!$D$82</f>
        <v>91.5242034313726</v>
      </c>
      <c r="F1109" s="65">
        <f>'质量分析(总分) '!$D$109</f>
        <v>108.863970588235</v>
      </c>
      <c r="G1109" s="65">
        <f ca="1">IF(_xlfn.NUMBERVALUE(G1107)&gt;0,'质量分析(总分) '!$D$133,"")</f>
        <v>62.6521428571429</v>
      </c>
      <c r="H1109" s="65">
        <f ca="1">IF(_xlfn.NUMBERVALUE(H1107)&gt;0,'质量分析(总分) '!$D$157,"")</f>
        <v>81.8686131386861</v>
      </c>
      <c r="I1109" s="65">
        <f ca="1">IF(_xlfn.NUMBERVALUE(I1107)&gt;0,'质量分析(总分) '!$D$180,"")</f>
        <v>83.3676470588235</v>
      </c>
      <c r="J1109" s="65" t="str">
        <f ca="1">IF(_xlfn.NUMBERVALUE(J1107)&gt;0,'质量分析(总分) '!$D$208,"")</f>
        <v/>
      </c>
      <c r="K1109" s="65" t="str">
        <f ca="1">IF(_xlfn.NUMBERVALUE(K1107)&gt;0,'质量分析(总分) '!$D$194,"")</f>
        <v/>
      </c>
      <c r="L1109" s="65" t="str">
        <f ca="1">IF(_xlfn.NUMBERVALUE(L1107)&gt;0,'质量分析(总分) '!$D$222,"")</f>
        <v/>
      </c>
      <c r="M1109" s="65">
        <f ca="1">IF(_xlfn.NUMBERVALUE(G1107)&gt;0,'质量分析(总分) '!$D$23,'质量分析(总分) '!$D$28)</f>
        <v>535.869285714286</v>
      </c>
    </row>
    <row r="1111" customHeight="1" spans="1:13">
      <c r="A1111" s="58" t="s">
        <v>15</v>
      </c>
      <c r="B1111" s="59" t="s">
        <v>1</v>
      </c>
      <c r="C1111" s="59" t="s">
        <v>2</v>
      </c>
      <c r="D1111" s="60" t="s">
        <v>3</v>
      </c>
      <c r="E1111" s="60" t="s">
        <v>4</v>
      </c>
      <c r="F1111" s="60" t="s">
        <v>5</v>
      </c>
      <c r="G1111" s="60" t="s">
        <v>6</v>
      </c>
      <c r="H1111" s="60" t="s">
        <v>7</v>
      </c>
      <c r="I1111" s="60" t="s">
        <v>8</v>
      </c>
      <c r="J1111" s="60" t="s">
        <v>9</v>
      </c>
      <c r="K1111" s="60" t="s">
        <v>10</v>
      </c>
      <c r="L1111" s="61" t="s">
        <v>11</v>
      </c>
      <c r="M1111" s="61" t="s">
        <v>12</v>
      </c>
    </row>
    <row r="1112" customHeight="1" spans="1:13">
      <c r="A1112" s="62"/>
      <c r="B1112" s="63">
        <f ca="1">INDIRECT("'按班级打印'!G"&amp;ROUNDDOWN((ROW()-1)/5,0)+2)</f>
        <v>5</v>
      </c>
      <c r="C1112" s="63" t="str">
        <f ca="1">INDIRECT("'按班级打印'!A"&amp;ROUNDDOWN((ROW()-1)/5,0)+2)</f>
        <v>邱子铭</v>
      </c>
      <c r="D1112" s="63">
        <f ca="1">INDIRECT("'按班级打印'!M"&amp;ROUNDDOWN((ROW()-1)/5,0)+2)</f>
        <v>104</v>
      </c>
      <c r="E1112" s="63">
        <f ca="1">INDIRECT("'按班级打印'!o"&amp;ROUNDDOWN((ROW()-1)/5,0)+2)</f>
        <v>105</v>
      </c>
      <c r="F1112" s="63">
        <f ca="1">INDIRECT("'按班级打印'!q"&amp;ROUNDDOWN((ROW()-1)/5,0)+2)</f>
        <v>111.5</v>
      </c>
      <c r="G1112" s="63">
        <f ca="1">IF(INDIRECT("'按班级打印'!s"&amp;ROUNDDOWN((ROW()-1)/5,0)+2)&gt;0,INDIRECT("'按班级打印'!s"&amp;ROUNDDOWN((ROW()-1)/5,0)+2),"")</f>
        <v>70.5</v>
      </c>
      <c r="H1112" s="63">
        <f ca="1">IF(INDIRECT("'按班级打印'!w"&amp;ROUNDDOWN((ROW()-1)/5,0)+2)&gt;0,INDIRECT("'按班级打印'!w"&amp;ROUNDDOWN((ROW()-1)/5,0)+2),"")</f>
        <v>68.5</v>
      </c>
      <c r="I1112" s="63">
        <f ca="1">IF(INDIRECT("'按班级打印'!z"&amp;ROUNDDOWN((ROW()-1)/5,0)+2)&gt;0,INDIRECT("'按班级打印'!z"&amp;ROUNDDOWN((ROW()-1)/5,0)+2),"")</f>
        <v>72</v>
      </c>
      <c r="J1112" s="63" t="str">
        <f ca="1">IF(INDIRECT("'按班级打印'!ac"&amp;ROUNDDOWN((ROW()-1)/5,0)+2)&gt;0,INDIRECT("'按班级打印'!ac"&amp;ROUNDDOWN((ROW()-1)/5,0)+2),"")</f>
        <v/>
      </c>
      <c r="K1112" s="63" t="str">
        <f ca="1">IF(INDIRECT("'按班级打印'!u"&amp;ROUNDDOWN((ROW()-1)/5,0)+2)&gt;0,INDIRECT("'按班级打印'!u"&amp;ROUNDDOWN((ROW()-1)/5,0)+2),"")</f>
        <v/>
      </c>
      <c r="L1112" s="63" t="str">
        <f ca="1">IF(INDIRECT("'按班级打印'!af"&amp;ROUNDDOWN((ROW()-1)/5,0)+2)&gt;0,INDIRECT("'按班级打印'!af"&amp;ROUNDDOWN((ROW()-1)/5,0)+2),"")</f>
        <v/>
      </c>
      <c r="M1112" s="63">
        <f ca="1">INDIRECT("'按班级打印'!H"&amp;ROUNDDOWN((ROW()-1)/5,0)+2)</f>
        <v>531.5</v>
      </c>
    </row>
    <row r="1113" customHeight="1" spans="1:13">
      <c r="A1113" s="64"/>
      <c r="B1113" s="64"/>
      <c r="C1113" s="63" t="s">
        <v>13</v>
      </c>
      <c r="D1113" s="63">
        <f ca="1">INDIRECT("'按班级打印'!M"&amp;ROUNDDOWN((ROW()-1)/5,0)+2)</f>
        <v>104</v>
      </c>
      <c r="E1113" s="63">
        <f ca="1">INDIRECT("'按班级打印'!o"&amp;ROUNDDOWN((ROW()-1)/5,0)+2)</f>
        <v>105</v>
      </c>
      <c r="F1113" s="63">
        <f ca="1">INDIRECT("'按班级打印'!q"&amp;ROUNDDOWN((ROW()-1)/5,0)+2)</f>
        <v>111.5</v>
      </c>
      <c r="G1113" s="63">
        <f ca="1">IF(INDIRECT("'按班级打印'!s"&amp;ROUNDDOWN((ROW()-1)/5,0)+2)&gt;0,INDIRECT("'按班级打印'!s"&amp;ROUNDDOWN((ROW()-1)/5,0)+2),"")</f>
        <v>70.5</v>
      </c>
      <c r="H1113" s="63">
        <f ca="1">IF(INDIRECT("'按班级打印'!x"&amp;ROUNDDOWN((ROW()-1)/5,0)+2)&gt;0,INDIRECT("'按班级打印'!x"&amp;ROUNDDOWN((ROW()-1)/5,0)+2),"")</f>
        <v>88</v>
      </c>
      <c r="I1113" s="63">
        <f ca="1">IF(INDIRECT("'按班级打印'!aa"&amp;ROUNDDOWN((ROW()-1)/5,0)+2)&gt;0,INDIRECT("'按班级打印'!aa"&amp;ROUNDDOWN((ROW()-1)/5,0)+2),"")</f>
        <v>81</v>
      </c>
      <c r="J1113" s="63" t="str">
        <f ca="1">IF(INDIRECT("'按班级打印'!ad"&amp;ROUNDDOWN((ROW()-1)/5,0)+2)&gt;0,INDIRECT("'按班级打印'!ad"&amp;ROUNDDOWN((ROW()-1)/5,0)+2),"")</f>
        <v/>
      </c>
      <c r="K1113" s="63" t="str">
        <f ca="1">IF(INDIRECT("'按班级打印'!u"&amp;ROUNDDOWN((ROW()-1)/5,0)+2)&gt;0,INDIRECT("'按班级打印'!u"&amp;ROUNDDOWN((ROW()-1)/5,0)+2),"")</f>
        <v/>
      </c>
      <c r="L1113" s="63" t="str">
        <f ca="1">IF(INDIRECT("'按班级打印'!ag"&amp;ROUNDDOWN((ROW()-1)/5,0)+2)&gt;0,INDIRECT("'按班级打印'!ag"&amp;ROUNDDOWN((ROW()-1)/5,0)+2),"")</f>
        <v/>
      </c>
      <c r="M1113" s="63">
        <f ca="1">INDIRECT("'按班级打印'!I"&amp;ROUNDDOWN((ROW()-1)/5,0)+2)</f>
        <v>560</v>
      </c>
    </row>
    <row r="1114" customHeight="1" spans="1:13">
      <c r="A1114" s="63" t="str">
        <f ca="1">INDIRECT("'按班级打印'!E"&amp;ROUNDDOWN((ROW()-1)/5,0)+2)</f>
        <v>物理类</v>
      </c>
      <c r="B1114" s="14"/>
      <c r="C1114" s="63" t="s">
        <v>14</v>
      </c>
      <c r="D1114" s="65">
        <f>'质量分析(总分) '!$D$55</f>
        <v>105.000612745098</v>
      </c>
      <c r="E1114" s="65">
        <f>'质量分析(总分) '!$D$82</f>
        <v>91.5242034313726</v>
      </c>
      <c r="F1114" s="65">
        <f>'质量分析(总分) '!$D$109</f>
        <v>108.863970588235</v>
      </c>
      <c r="G1114" s="65">
        <f ca="1">IF(_xlfn.NUMBERVALUE(G1112)&gt;0,'质量分析(总分) '!$D$133,"")</f>
        <v>62.6521428571429</v>
      </c>
      <c r="H1114" s="65">
        <f ca="1">IF(_xlfn.NUMBERVALUE(H1112)&gt;0,'质量分析(总分) '!$D$157,"")</f>
        <v>81.8686131386861</v>
      </c>
      <c r="I1114" s="65">
        <f ca="1">IF(_xlfn.NUMBERVALUE(I1112)&gt;0,'质量分析(总分) '!$D$180,"")</f>
        <v>83.3676470588235</v>
      </c>
      <c r="J1114" s="65" t="str">
        <f ca="1">IF(_xlfn.NUMBERVALUE(J1112)&gt;0,'质量分析(总分) '!$D$208,"")</f>
        <v/>
      </c>
      <c r="K1114" s="65" t="str">
        <f ca="1">IF(_xlfn.NUMBERVALUE(K1112)&gt;0,'质量分析(总分) '!$D$194,"")</f>
        <v/>
      </c>
      <c r="L1114" s="65" t="str">
        <f ca="1">IF(_xlfn.NUMBERVALUE(L1112)&gt;0,'质量分析(总分) '!$D$222,"")</f>
        <v/>
      </c>
      <c r="M1114" s="65">
        <f ca="1">IF(_xlfn.NUMBERVALUE(G1112)&gt;0,'质量分析(总分) '!$D$23,'质量分析(总分) '!$D$28)</f>
        <v>535.869285714286</v>
      </c>
    </row>
    <row r="1116" customHeight="1" spans="1:13">
      <c r="A1116" s="58" t="s">
        <v>15</v>
      </c>
      <c r="B1116" s="59" t="s">
        <v>1</v>
      </c>
      <c r="C1116" s="59" t="s">
        <v>2</v>
      </c>
      <c r="D1116" s="60" t="s">
        <v>3</v>
      </c>
      <c r="E1116" s="60" t="s">
        <v>4</v>
      </c>
      <c r="F1116" s="60" t="s">
        <v>5</v>
      </c>
      <c r="G1116" s="60" t="s">
        <v>6</v>
      </c>
      <c r="H1116" s="60" t="s">
        <v>7</v>
      </c>
      <c r="I1116" s="60" t="s">
        <v>8</v>
      </c>
      <c r="J1116" s="60" t="s">
        <v>9</v>
      </c>
      <c r="K1116" s="60" t="s">
        <v>10</v>
      </c>
      <c r="L1116" s="61" t="s">
        <v>11</v>
      </c>
      <c r="M1116" s="61" t="s">
        <v>12</v>
      </c>
    </row>
    <row r="1117" customHeight="1" spans="1:13">
      <c r="A1117" s="62"/>
      <c r="B1117" s="63">
        <f ca="1">INDIRECT("'按班级打印'!G"&amp;ROUNDDOWN((ROW()-1)/5,0)+2)</f>
        <v>5</v>
      </c>
      <c r="C1117" s="63" t="str">
        <f ca="1">INDIRECT("'按班级打印'!A"&amp;ROUNDDOWN((ROW()-1)/5,0)+2)</f>
        <v>陈志伟</v>
      </c>
      <c r="D1117" s="63">
        <f ca="1">INDIRECT("'按班级打印'!M"&amp;ROUNDDOWN((ROW()-1)/5,0)+2)</f>
        <v>105</v>
      </c>
      <c r="E1117" s="63">
        <f ca="1">INDIRECT("'按班级打印'!o"&amp;ROUNDDOWN((ROW()-1)/5,0)+2)</f>
        <v>84.5</v>
      </c>
      <c r="F1117" s="63">
        <f ca="1">INDIRECT("'按班级打印'!q"&amp;ROUNDDOWN((ROW()-1)/5,0)+2)</f>
        <v>106</v>
      </c>
      <c r="G1117" s="63">
        <f ca="1">IF(INDIRECT("'按班级打印'!s"&amp;ROUNDDOWN((ROW()-1)/5,0)+2)&gt;0,INDIRECT("'按班级打印'!s"&amp;ROUNDDOWN((ROW()-1)/5,0)+2),"")</f>
        <v>63.5</v>
      </c>
      <c r="H1117" s="63">
        <f ca="1">IF(INDIRECT("'按班级打印'!w"&amp;ROUNDDOWN((ROW()-1)/5,0)+2)&gt;0,INDIRECT("'按班级打印'!w"&amp;ROUNDDOWN((ROW()-1)/5,0)+2),"")</f>
        <v>69.5</v>
      </c>
      <c r="I1117" s="63">
        <f ca="1">IF(INDIRECT("'按班级打印'!z"&amp;ROUNDDOWN((ROW()-1)/5,0)+2)&gt;0,INDIRECT("'按班级打印'!z"&amp;ROUNDDOWN((ROW()-1)/5,0)+2),"")</f>
        <v>69</v>
      </c>
      <c r="J1117" s="63" t="str">
        <f ca="1">IF(INDIRECT("'按班级打印'!ac"&amp;ROUNDDOWN((ROW()-1)/5,0)+2)&gt;0,INDIRECT("'按班级打印'!ac"&amp;ROUNDDOWN((ROW()-1)/5,0)+2),"")</f>
        <v/>
      </c>
      <c r="K1117" s="63" t="str">
        <f ca="1">IF(INDIRECT("'按班级打印'!u"&amp;ROUNDDOWN((ROW()-1)/5,0)+2)&gt;0,INDIRECT("'按班级打印'!u"&amp;ROUNDDOWN((ROW()-1)/5,0)+2),"")</f>
        <v/>
      </c>
      <c r="L1117" s="63" t="str">
        <f ca="1">IF(INDIRECT("'按班级打印'!af"&amp;ROUNDDOWN((ROW()-1)/5,0)+2)&gt;0,INDIRECT("'按班级打印'!af"&amp;ROUNDDOWN((ROW()-1)/5,0)+2),"")</f>
        <v/>
      </c>
      <c r="M1117" s="63">
        <f ca="1">INDIRECT("'按班级打印'!H"&amp;ROUNDDOWN((ROW()-1)/5,0)+2)</f>
        <v>497.5</v>
      </c>
    </row>
    <row r="1118" customHeight="1" spans="1:13">
      <c r="A1118" s="64"/>
      <c r="B1118" s="64"/>
      <c r="C1118" s="63" t="s">
        <v>13</v>
      </c>
      <c r="D1118" s="63">
        <f ca="1">INDIRECT("'按班级打印'!M"&amp;ROUNDDOWN((ROW()-1)/5,0)+2)</f>
        <v>105</v>
      </c>
      <c r="E1118" s="63">
        <f ca="1">INDIRECT("'按班级打印'!o"&amp;ROUNDDOWN((ROW()-1)/5,0)+2)</f>
        <v>84.5</v>
      </c>
      <c r="F1118" s="63">
        <f ca="1">INDIRECT("'按班级打印'!q"&amp;ROUNDDOWN((ROW()-1)/5,0)+2)</f>
        <v>106</v>
      </c>
      <c r="G1118" s="63">
        <f ca="1">IF(INDIRECT("'按班级打印'!s"&amp;ROUNDDOWN((ROW()-1)/5,0)+2)&gt;0,INDIRECT("'按班级打印'!s"&amp;ROUNDDOWN((ROW()-1)/5,0)+2),"")</f>
        <v>63.5</v>
      </c>
      <c r="H1118" s="63">
        <f ca="1">IF(INDIRECT("'按班级打印'!x"&amp;ROUNDDOWN((ROW()-1)/5,0)+2)&gt;0,INDIRECT("'按班级打印'!x"&amp;ROUNDDOWN((ROW()-1)/5,0)+2),"")</f>
        <v>89</v>
      </c>
      <c r="I1118" s="63">
        <f ca="1">IF(INDIRECT("'按班级打印'!aa"&amp;ROUNDDOWN((ROW()-1)/5,0)+2)&gt;0,INDIRECT("'按班级打印'!aa"&amp;ROUNDDOWN((ROW()-1)/5,0)+2),"")</f>
        <v>78</v>
      </c>
      <c r="J1118" s="63" t="str">
        <f ca="1">IF(INDIRECT("'按班级打印'!ad"&amp;ROUNDDOWN((ROW()-1)/5,0)+2)&gt;0,INDIRECT("'按班级打印'!ad"&amp;ROUNDDOWN((ROW()-1)/5,0)+2),"")</f>
        <v/>
      </c>
      <c r="K1118" s="63" t="str">
        <f ca="1">IF(INDIRECT("'按班级打印'!u"&amp;ROUNDDOWN((ROW()-1)/5,0)+2)&gt;0,INDIRECT("'按班级打印'!u"&amp;ROUNDDOWN((ROW()-1)/5,0)+2),"")</f>
        <v/>
      </c>
      <c r="L1118" s="63" t="str">
        <f ca="1">IF(INDIRECT("'按班级打印'!ag"&amp;ROUNDDOWN((ROW()-1)/5,0)+2)&gt;0,INDIRECT("'按班级打印'!ag"&amp;ROUNDDOWN((ROW()-1)/5,0)+2),"")</f>
        <v/>
      </c>
      <c r="M1118" s="63">
        <f ca="1">INDIRECT("'按班级打印'!I"&amp;ROUNDDOWN((ROW()-1)/5,0)+2)</f>
        <v>526</v>
      </c>
    </row>
    <row r="1119" customHeight="1" spans="1:13">
      <c r="A1119" s="63" t="str">
        <f ca="1">INDIRECT("'按班级打印'!E"&amp;ROUNDDOWN((ROW()-1)/5,0)+2)</f>
        <v>物理类</v>
      </c>
      <c r="B1119" s="14"/>
      <c r="C1119" s="63" t="s">
        <v>14</v>
      </c>
      <c r="D1119" s="65">
        <f>'质量分析(总分) '!$D$55</f>
        <v>105.000612745098</v>
      </c>
      <c r="E1119" s="65">
        <f>'质量分析(总分) '!$D$82</f>
        <v>91.5242034313726</v>
      </c>
      <c r="F1119" s="65">
        <f>'质量分析(总分) '!$D$109</f>
        <v>108.863970588235</v>
      </c>
      <c r="G1119" s="65">
        <f ca="1">IF(_xlfn.NUMBERVALUE(G1117)&gt;0,'质量分析(总分) '!$D$133,"")</f>
        <v>62.6521428571429</v>
      </c>
      <c r="H1119" s="65">
        <f ca="1">IF(_xlfn.NUMBERVALUE(H1117)&gt;0,'质量分析(总分) '!$D$157,"")</f>
        <v>81.8686131386861</v>
      </c>
      <c r="I1119" s="65">
        <f ca="1">IF(_xlfn.NUMBERVALUE(I1117)&gt;0,'质量分析(总分) '!$D$180,"")</f>
        <v>83.3676470588235</v>
      </c>
      <c r="J1119" s="65" t="str">
        <f ca="1">IF(_xlfn.NUMBERVALUE(J1117)&gt;0,'质量分析(总分) '!$D$208,"")</f>
        <v/>
      </c>
      <c r="K1119" s="65" t="str">
        <f ca="1">IF(_xlfn.NUMBERVALUE(K1117)&gt;0,'质量分析(总分) '!$D$194,"")</f>
        <v/>
      </c>
      <c r="L1119" s="65" t="str">
        <f ca="1">IF(_xlfn.NUMBERVALUE(L1117)&gt;0,'质量分析(总分) '!$D$222,"")</f>
        <v/>
      </c>
      <c r="M1119" s="65">
        <f ca="1">IF(_xlfn.NUMBERVALUE(G1117)&gt;0,'质量分析(总分) '!$D$23,'质量分析(总分) '!$D$28)</f>
        <v>535.869285714286</v>
      </c>
    </row>
    <row r="1121" customHeight="1" spans="1:13">
      <c r="A1121" s="58" t="s">
        <v>15</v>
      </c>
      <c r="B1121" s="59" t="s">
        <v>1</v>
      </c>
      <c r="C1121" s="59" t="s">
        <v>2</v>
      </c>
      <c r="D1121" s="60" t="s">
        <v>3</v>
      </c>
      <c r="E1121" s="60" t="s">
        <v>4</v>
      </c>
      <c r="F1121" s="60" t="s">
        <v>5</v>
      </c>
      <c r="G1121" s="60" t="s">
        <v>6</v>
      </c>
      <c r="H1121" s="60" t="s">
        <v>7</v>
      </c>
      <c r="I1121" s="60" t="s">
        <v>8</v>
      </c>
      <c r="J1121" s="60" t="s">
        <v>9</v>
      </c>
      <c r="K1121" s="60" t="s">
        <v>10</v>
      </c>
      <c r="L1121" s="61" t="s">
        <v>11</v>
      </c>
      <c r="M1121" s="61" t="s">
        <v>12</v>
      </c>
    </row>
    <row r="1122" customHeight="1" spans="1:13">
      <c r="A1122" s="62"/>
      <c r="B1122" s="63">
        <f ca="1">INDIRECT("'按班级打印'!G"&amp;ROUNDDOWN((ROW()-1)/5,0)+2)</f>
        <v>5</v>
      </c>
      <c r="C1122" s="63" t="str">
        <f ca="1">INDIRECT("'按班级打印'!A"&amp;ROUNDDOWN((ROW()-1)/5,0)+2)</f>
        <v>凌义涵</v>
      </c>
      <c r="D1122" s="63">
        <f ca="1">INDIRECT("'按班级打印'!M"&amp;ROUNDDOWN((ROW()-1)/5,0)+2)</f>
        <v>106</v>
      </c>
      <c r="E1122" s="63">
        <f ca="1">INDIRECT("'按班级打印'!o"&amp;ROUNDDOWN((ROW()-1)/5,0)+2)</f>
        <v>115.5</v>
      </c>
      <c r="F1122" s="63">
        <f ca="1">INDIRECT("'按班级打印'!q"&amp;ROUNDDOWN((ROW()-1)/5,0)+2)</f>
        <v>103.5</v>
      </c>
      <c r="G1122" s="63">
        <f ca="1">IF(INDIRECT("'按班级打印'!s"&amp;ROUNDDOWN((ROW()-1)/5,0)+2)&gt;0,INDIRECT("'按班级打印'!s"&amp;ROUNDDOWN((ROW()-1)/5,0)+2),"")</f>
        <v>74.5</v>
      </c>
      <c r="H1122" s="63">
        <f ca="1">IF(INDIRECT("'按班级打印'!w"&amp;ROUNDDOWN((ROW()-1)/5,0)+2)&gt;0,INDIRECT("'按班级打印'!w"&amp;ROUNDDOWN((ROW()-1)/5,0)+2),"")</f>
        <v>63</v>
      </c>
      <c r="I1122" s="63">
        <f ca="1">IF(INDIRECT("'按班级打印'!z"&amp;ROUNDDOWN((ROW()-1)/5,0)+2)&gt;0,INDIRECT("'按班级打印'!z"&amp;ROUNDDOWN((ROW()-1)/5,0)+2),"")</f>
        <v>78.5</v>
      </c>
      <c r="J1122" s="63" t="str">
        <f ca="1">IF(INDIRECT("'按班级打印'!ac"&amp;ROUNDDOWN((ROW()-1)/5,0)+2)&gt;0,INDIRECT("'按班级打印'!ac"&amp;ROUNDDOWN((ROW()-1)/5,0)+2),"")</f>
        <v/>
      </c>
      <c r="K1122" s="63" t="str">
        <f ca="1">IF(INDIRECT("'按班级打印'!u"&amp;ROUNDDOWN((ROW()-1)/5,0)+2)&gt;0,INDIRECT("'按班级打印'!u"&amp;ROUNDDOWN((ROW()-1)/5,0)+2),"")</f>
        <v/>
      </c>
      <c r="L1122" s="63" t="str">
        <f ca="1">IF(INDIRECT("'按班级打印'!af"&amp;ROUNDDOWN((ROW()-1)/5,0)+2)&gt;0,INDIRECT("'按班级打印'!af"&amp;ROUNDDOWN((ROW()-1)/5,0)+2),"")</f>
        <v/>
      </c>
      <c r="M1122" s="63">
        <f ca="1">INDIRECT("'按班级打印'!H"&amp;ROUNDDOWN((ROW()-1)/5,0)+2)</f>
        <v>541</v>
      </c>
    </row>
    <row r="1123" customHeight="1" spans="1:13">
      <c r="A1123" s="64"/>
      <c r="B1123" s="64"/>
      <c r="C1123" s="63" t="s">
        <v>13</v>
      </c>
      <c r="D1123" s="63">
        <f ca="1">INDIRECT("'按班级打印'!M"&amp;ROUNDDOWN((ROW()-1)/5,0)+2)</f>
        <v>106</v>
      </c>
      <c r="E1123" s="63">
        <f ca="1">INDIRECT("'按班级打印'!o"&amp;ROUNDDOWN((ROW()-1)/5,0)+2)</f>
        <v>115.5</v>
      </c>
      <c r="F1123" s="63">
        <f ca="1">INDIRECT("'按班级打印'!q"&amp;ROUNDDOWN((ROW()-1)/5,0)+2)</f>
        <v>103.5</v>
      </c>
      <c r="G1123" s="63">
        <f ca="1">IF(INDIRECT("'按班级打印'!s"&amp;ROUNDDOWN((ROW()-1)/5,0)+2)&gt;0,INDIRECT("'按班级打印'!s"&amp;ROUNDDOWN((ROW()-1)/5,0)+2),"")</f>
        <v>74.5</v>
      </c>
      <c r="H1123" s="63">
        <f ca="1">IF(INDIRECT("'按班级打印'!x"&amp;ROUNDDOWN((ROW()-1)/5,0)+2)&gt;0,INDIRECT("'按班级打印'!x"&amp;ROUNDDOWN((ROW()-1)/5,0)+2),"")</f>
        <v>86</v>
      </c>
      <c r="I1123" s="63">
        <f ca="1">IF(INDIRECT("'按班级打印'!aa"&amp;ROUNDDOWN((ROW()-1)/5,0)+2)&gt;0,INDIRECT("'按班级打印'!aa"&amp;ROUNDDOWN((ROW()-1)/5,0)+2),"")</f>
        <v>87</v>
      </c>
      <c r="J1123" s="63" t="str">
        <f ca="1">IF(INDIRECT("'按班级打印'!ad"&amp;ROUNDDOWN((ROW()-1)/5,0)+2)&gt;0,INDIRECT("'按班级打印'!ad"&amp;ROUNDDOWN((ROW()-1)/5,0)+2),"")</f>
        <v/>
      </c>
      <c r="K1123" s="63" t="str">
        <f ca="1">IF(INDIRECT("'按班级打印'!u"&amp;ROUNDDOWN((ROW()-1)/5,0)+2)&gt;0,INDIRECT("'按班级打印'!u"&amp;ROUNDDOWN((ROW()-1)/5,0)+2),"")</f>
        <v/>
      </c>
      <c r="L1123" s="63" t="str">
        <f ca="1">IF(INDIRECT("'按班级打印'!ag"&amp;ROUNDDOWN((ROW()-1)/5,0)+2)&gt;0,INDIRECT("'按班级打印'!ag"&amp;ROUNDDOWN((ROW()-1)/5,0)+2),"")</f>
        <v/>
      </c>
      <c r="M1123" s="63">
        <f ca="1">INDIRECT("'按班级打印'!I"&amp;ROUNDDOWN((ROW()-1)/5,0)+2)</f>
        <v>572.5</v>
      </c>
    </row>
    <row r="1124" customHeight="1" spans="1:13">
      <c r="A1124" s="63" t="str">
        <f ca="1">INDIRECT("'按班级打印'!E"&amp;ROUNDDOWN((ROW()-1)/5,0)+2)</f>
        <v>物理类</v>
      </c>
      <c r="B1124" s="14"/>
      <c r="C1124" s="63" t="s">
        <v>14</v>
      </c>
      <c r="D1124" s="65">
        <f>'质量分析(总分) '!$D$55</f>
        <v>105.000612745098</v>
      </c>
      <c r="E1124" s="65">
        <f>'质量分析(总分) '!$D$82</f>
        <v>91.5242034313726</v>
      </c>
      <c r="F1124" s="65">
        <f>'质量分析(总分) '!$D$109</f>
        <v>108.863970588235</v>
      </c>
      <c r="G1124" s="65">
        <f ca="1">IF(_xlfn.NUMBERVALUE(G1122)&gt;0,'质量分析(总分) '!$D$133,"")</f>
        <v>62.6521428571429</v>
      </c>
      <c r="H1124" s="65">
        <f ca="1">IF(_xlfn.NUMBERVALUE(H1122)&gt;0,'质量分析(总分) '!$D$157,"")</f>
        <v>81.8686131386861</v>
      </c>
      <c r="I1124" s="65">
        <f ca="1">IF(_xlfn.NUMBERVALUE(I1122)&gt;0,'质量分析(总分) '!$D$180,"")</f>
        <v>83.3676470588235</v>
      </c>
      <c r="J1124" s="65" t="str">
        <f ca="1">IF(_xlfn.NUMBERVALUE(J1122)&gt;0,'质量分析(总分) '!$D$208,"")</f>
        <v/>
      </c>
      <c r="K1124" s="65" t="str">
        <f ca="1">IF(_xlfn.NUMBERVALUE(K1122)&gt;0,'质量分析(总分) '!$D$194,"")</f>
        <v/>
      </c>
      <c r="L1124" s="65" t="str">
        <f ca="1">IF(_xlfn.NUMBERVALUE(L1122)&gt;0,'质量分析(总分) '!$D$222,"")</f>
        <v/>
      </c>
      <c r="M1124" s="65">
        <f ca="1">IF(_xlfn.NUMBERVALUE(G1122)&gt;0,'质量分析(总分) '!$D$23,'质量分析(总分) '!$D$28)</f>
        <v>535.869285714286</v>
      </c>
    </row>
    <row r="1126" customHeight="1" spans="1:13">
      <c r="A1126" s="58" t="s">
        <v>15</v>
      </c>
      <c r="B1126" s="59" t="s">
        <v>1</v>
      </c>
      <c r="C1126" s="59" t="s">
        <v>2</v>
      </c>
      <c r="D1126" s="60" t="s">
        <v>3</v>
      </c>
      <c r="E1126" s="60" t="s">
        <v>4</v>
      </c>
      <c r="F1126" s="60" t="s">
        <v>5</v>
      </c>
      <c r="G1126" s="60" t="s">
        <v>6</v>
      </c>
      <c r="H1126" s="60" t="s">
        <v>7</v>
      </c>
      <c r="I1126" s="60" t="s">
        <v>8</v>
      </c>
      <c r="J1126" s="60" t="s">
        <v>9</v>
      </c>
      <c r="K1126" s="60" t="s">
        <v>10</v>
      </c>
      <c r="L1126" s="61" t="s">
        <v>11</v>
      </c>
      <c r="M1126" s="61" t="s">
        <v>12</v>
      </c>
    </row>
    <row r="1127" customHeight="1" spans="1:13">
      <c r="A1127" s="62"/>
      <c r="B1127" s="63">
        <f ca="1">INDIRECT("'按班级打印'!G"&amp;ROUNDDOWN((ROW()-1)/5,0)+2)</f>
        <v>5</v>
      </c>
      <c r="C1127" s="63" t="str">
        <f ca="1">INDIRECT("'按班级打印'!A"&amp;ROUNDDOWN((ROW()-1)/5,0)+2)</f>
        <v>郑泽明</v>
      </c>
      <c r="D1127" s="63">
        <f ca="1">INDIRECT("'按班级打印'!M"&amp;ROUNDDOWN((ROW()-1)/5,0)+2)</f>
        <v>99</v>
      </c>
      <c r="E1127" s="63">
        <f ca="1">INDIRECT("'按班级打印'!o"&amp;ROUNDDOWN((ROW()-1)/5,0)+2)</f>
        <v>95</v>
      </c>
      <c r="F1127" s="63">
        <f ca="1">INDIRECT("'按班级打印'!q"&amp;ROUNDDOWN((ROW()-1)/5,0)+2)</f>
        <v>105</v>
      </c>
      <c r="G1127" s="63">
        <f ca="1">IF(INDIRECT("'按班级打印'!s"&amp;ROUNDDOWN((ROW()-1)/5,0)+2)&gt;0,INDIRECT("'按班级打印'!s"&amp;ROUNDDOWN((ROW()-1)/5,0)+2),"")</f>
        <v>76.5</v>
      </c>
      <c r="H1127" s="63">
        <f ca="1">IF(INDIRECT("'按班级打印'!w"&amp;ROUNDDOWN((ROW()-1)/5,0)+2)&gt;0,INDIRECT("'按班级打印'!w"&amp;ROUNDDOWN((ROW()-1)/5,0)+2),"")</f>
        <v>66</v>
      </c>
      <c r="I1127" s="63">
        <f ca="1">IF(INDIRECT("'按班级打印'!z"&amp;ROUNDDOWN((ROW()-1)/5,0)+2)&gt;0,INDIRECT("'按班级打印'!z"&amp;ROUNDDOWN((ROW()-1)/5,0)+2),"")</f>
        <v>73</v>
      </c>
      <c r="J1127" s="63" t="str">
        <f ca="1">IF(INDIRECT("'按班级打印'!ac"&amp;ROUNDDOWN((ROW()-1)/5,0)+2)&gt;0,INDIRECT("'按班级打印'!ac"&amp;ROUNDDOWN((ROW()-1)/5,0)+2),"")</f>
        <v/>
      </c>
      <c r="K1127" s="63" t="str">
        <f ca="1">IF(INDIRECT("'按班级打印'!u"&amp;ROUNDDOWN((ROW()-1)/5,0)+2)&gt;0,INDIRECT("'按班级打印'!u"&amp;ROUNDDOWN((ROW()-1)/5,0)+2),"")</f>
        <v/>
      </c>
      <c r="L1127" s="63" t="str">
        <f ca="1">IF(INDIRECT("'按班级打印'!af"&amp;ROUNDDOWN((ROW()-1)/5,0)+2)&gt;0,INDIRECT("'按班级打印'!af"&amp;ROUNDDOWN((ROW()-1)/5,0)+2),"")</f>
        <v/>
      </c>
      <c r="M1127" s="63">
        <f ca="1">INDIRECT("'按班级打印'!H"&amp;ROUNDDOWN((ROW()-1)/5,0)+2)</f>
        <v>514.5</v>
      </c>
    </row>
    <row r="1128" customHeight="1" spans="1:13">
      <c r="A1128" s="64"/>
      <c r="B1128" s="64"/>
      <c r="C1128" s="63" t="s">
        <v>13</v>
      </c>
      <c r="D1128" s="63">
        <f ca="1">INDIRECT("'按班级打印'!M"&amp;ROUNDDOWN((ROW()-1)/5,0)+2)</f>
        <v>99</v>
      </c>
      <c r="E1128" s="63">
        <f ca="1">INDIRECT("'按班级打印'!o"&amp;ROUNDDOWN((ROW()-1)/5,0)+2)</f>
        <v>95</v>
      </c>
      <c r="F1128" s="63">
        <f ca="1">INDIRECT("'按班级打印'!q"&amp;ROUNDDOWN((ROW()-1)/5,0)+2)</f>
        <v>105</v>
      </c>
      <c r="G1128" s="63">
        <f ca="1">IF(INDIRECT("'按班级打印'!s"&amp;ROUNDDOWN((ROW()-1)/5,0)+2)&gt;0,INDIRECT("'按班级打印'!s"&amp;ROUNDDOWN((ROW()-1)/5,0)+2),"")</f>
        <v>76.5</v>
      </c>
      <c r="H1128" s="63">
        <f ca="1">IF(INDIRECT("'按班级打印'!x"&amp;ROUNDDOWN((ROW()-1)/5,0)+2)&gt;0,INDIRECT("'按班级打印'!x"&amp;ROUNDDOWN((ROW()-1)/5,0)+2),"")</f>
        <v>87</v>
      </c>
      <c r="I1128" s="63">
        <f ca="1">IF(INDIRECT("'按班级打印'!aa"&amp;ROUNDDOWN((ROW()-1)/5,0)+2)&gt;0,INDIRECT("'按班级打印'!aa"&amp;ROUNDDOWN((ROW()-1)/5,0)+2),"")</f>
        <v>82</v>
      </c>
      <c r="J1128" s="63" t="str">
        <f ca="1">IF(INDIRECT("'按班级打印'!ad"&amp;ROUNDDOWN((ROW()-1)/5,0)+2)&gt;0,INDIRECT("'按班级打印'!ad"&amp;ROUNDDOWN((ROW()-1)/5,0)+2),"")</f>
        <v/>
      </c>
      <c r="K1128" s="63" t="str">
        <f ca="1">IF(INDIRECT("'按班级打印'!u"&amp;ROUNDDOWN((ROW()-1)/5,0)+2)&gt;0,INDIRECT("'按班级打印'!u"&amp;ROUNDDOWN((ROW()-1)/5,0)+2),"")</f>
        <v/>
      </c>
      <c r="L1128" s="63" t="str">
        <f ca="1">IF(INDIRECT("'按班级打印'!ag"&amp;ROUNDDOWN((ROW()-1)/5,0)+2)&gt;0,INDIRECT("'按班级打印'!ag"&amp;ROUNDDOWN((ROW()-1)/5,0)+2),"")</f>
        <v/>
      </c>
      <c r="M1128" s="63">
        <f ca="1">INDIRECT("'按班级打印'!I"&amp;ROUNDDOWN((ROW()-1)/5,0)+2)</f>
        <v>544.5</v>
      </c>
    </row>
    <row r="1129" customHeight="1" spans="1:13">
      <c r="A1129" s="63" t="str">
        <f ca="1">INDIRECT("'按班级打印'!E"&amp;ROUNDDOWN((ROW()-1)/5,0)+2)</f>
        <v>物理类</v>
      </c>
      <c r="B1129" s="14"/>
      <c r="C1129" s="63" t="s">
        <v>14</v>
      </c>
      <c r="D1129" s="65">
        <f>'质量分析(总分) '!$D$55</f>
        <v>105.000612745098</v>
      </c>
      <c r="E1129" s="65">
        <f>'质量分析(总分) '!$D$82</f>
        <v>91.5242034313726</v>
      </c>
      <c r="F1129" s="65">
        <f>'质量分析(总分) '!$D$109</f>
        <v>108.863970588235</v>
      </c>
      <c r="G1129" s="65">
        <f ca="1">IF(_xlfn.NUMBERVALUE(G1127)&gt;0,'质量分析(总分) '!$D$133,"")</f>
        <v>62.6521428571429</v>
      </c>
      <c r="H1129" s="65">
        <f ca="1">IF(_xlfn.NUMBERVALUE(H1127)&gt;0,'质量分析(总分) '!$D$157,"")</f>
        <v>81.8686131386861</v>
      </c>
      <c r="I1129" s="65">
        <f ca="1">IF(_xlfn.NUMBERVALUE(I1127)&gt;0,'质量分析(总分) '!$D$180,"")</f>
        <v>83.3676470588235</v>
      </c>
      <c r="J1129" s="65" t="str">
        <f ca="1">IF(_xlfn.NUMBERVALUE(J1127)&gt;0,'质量分析(总分) '!$D$208,"")</f>
        <v/>
      </c>
      <c r="K1129" s="65" t="str">
        <f ca="1">IF(_xlfn.NUMBERVALUE(K1127)&gt;0,'质量分析(总分) '!$D$194,"")</f>
        <v/>
      </c>
      <c r="L1129" s="65" t="str">
        <f ca="1">IF(_xlfn.NUMBERVALUE(L1127)&gt;0,'质量分析(总分) '!$D$222,"")</f>
        <v/>
      </c>
      <c r="M1129" s="65">
        <f ca="1">IF(_xlfn.NUMBERVALUE(G1127)&gt;0,'质量分析(总分) '!$D$23,'质量分析(总分) '!$D$28)</f>
        <v>535.869285714286</v>
      </c>
    </row>
    <row r="1131" customHeight="1" spans="1:13">
      <c r="A1131" s="58" t="s">
        <v>15</v>
      </c>
      <c r="B1131" s="59" t="s">
        <v>1</v>
      </c>
      <c r="C1131" s="59" t="s">
        <v>2</v>
      </c>
      <c r="D1131" s="60" t="s">
        <v>3</v>
      </c>
      <c r="E1131" s="60" t="s">
        <v>4</v>
      </c>
      <c r="F1131" s="60" t="s">
        <v>5</v>
      </c>
      <c r="G1131" s="60" t="s">
        <v>6</v>
      </c>
      <c r="H1131" s="60" t="s">
        <v>7</v>
      </c>
      <c r="I1131" s="60" t="s">
        <v>8</v>
      </c>
      <c r="J1131" s="60" t="s">
        <v>9</v>
      </c>
      <c r="K1131" s="60" t="s">
        <v>10</v>
      </c>
      <c r="L1131" s="61" t="s">
        <v>11</v>
      </c>
      <c r="M1131" s="61" t="s">
        <v>12</v>
      </c>
    </row>
    <row r="1132" customHeight="1" spans="1:13">
      <c r="A1132" s="62"/>
      <c r="B1132" s="63">
        <f ca="1">INDIRECT("'按班级打印'!G"&amp;ROUNDDOWN((ROW()-1)/5,0)+2)</f>
        <v>6</v>
      </c>
      <c r="C1132" s="63" t="str">
        <f ca="1">INDIRECT("'按班级打印'!A"&amp;ROUNDDOWN((ROW()-1)/5,0)+2)</f>
        <v>刘臻</v>
      </c>
      <c r="D1132" s="63">
        <f ca="1">INDIRECT("'按班级打印'!M"&amp;ROUNDDOWN((ROW()-1)/5,0)+2)</f>
        <v>93</v>
      </c>
      <c r="E1132" s="63">
        <f ca="1">INDIRECT("'按班级打印'!o"&amp;ROUNDDOWN((ROW()-1)/5,0)+2)</f>
        <v>44</v>
      </c>
      <c r="F1132" s="63">
        <f ca="1">INDIRECT("'按班级打印'!q"&amp;ROUNDDOWN((ROW()-1)/5,0)+2)</f>
        <v>76.5</v>
      </c>
      <c r="G1132" s="63">
        <f ca="1">IF(INDIRECT("'按班级打印'!s"&amp;ROUNDDOWN((ROW()-1)/5,0)+2)&gt;0,INDIRECT("'按班级打印'!s"&amp;ROUNDDOWN((ROW()-1)/5,0)+2),"")</f>
        <v>33</v>
      </c>
      <c r="H1132" s="63">
        <f ca="1">IF(INDIRECT("'按班级打印'!w"&amp;ROUNDDOWN((ROW()-1)/5,0)+2)&gt;0,INDIRECT("'按班级打印'!w"&amp;ROUNDDOWN((ROW()-1)/5,0)+2),"")</f>
        <v>41</v>
      </c>
      <c r="I1132" s="63">
        <f ca="1">IF(INDIRECT("'按班级打印'!z"&amp;ROUNDDOWN((ROW()-1)/5,0)+2)&gt;0,INDIRECT("'按班级打印'!z"&amp;ROUNDDOWN((ROW()-1)/5,0)+2),"")</f>
        <v>51</v>
      </c>
      <c r="J1132" s="63" t="str">
        <f ca="1">IF(INDIRECT("'按班级打印'!ac"&amp;ROUNDDOWN((ROW()-1)/5,0)+2)&gt;0,INDIRECT("'按班级打印'!ac"&amp;ROUNDDOWN((ROW()-1)/5,0)+2),"")</f>
        <v/>
      </c>
      <c r="K1132" s="63" t="str">
        <f ca="1">IF(INDIRECT("'按班级打印'!u"&amp;ROUNDDOWN((ROW()-1)/5,0)+2)&gt;0,INDIRECT("'按班级打印'!u"&amp;ROUNDDOWN((ROW()-1)/5,0)+2),"")</f>
        <v/>
      </c>
      <c r="L1132" s="63" t="str">
        <f ca="1">IF(INDIRECT("'按班级打印'!af"&amp;ROUNDDOWN((ROW()-1)/5,0)+2)&gt;0,INDIRECT("'按班级打印'!af"&amp;ROUNDDOWN((ROW()-1)/5,0)+2),"")</f>
        <v/>
      </c>
      <c r="M1132" s="63">
        <f ca="1">INDIRECT("'按班级打印'!H"&amp;ROUNDDOWN((ROW()-1)/5,0)+2)</f>
        <v>338.5</v>
      </c>
    </row>
    <row r="1133" customHeight="1" spans="1:13">
      <c r="A1133" s="64"/>
      <c r="B1133" s="64"/>
      <c r="C1133" s="63" t="s">
        <v>13</v>
      </c>
      <c r="D1133" s="63">
        <f ca="1">INDIRECT("'按班级打印'!M"&amp;ROUNDDOWN((ROW()-1)/5,0)+2)</f>
        <v>93</v>
      </c>
      <c r="E1133" s="63">
        <f ca="1">INDIRECT("'按班级打印'!o"&amp;ROUNDDOWN((ROW()-1)/5,0)+2)</f>
        <v>44</v>
      </c>
      <c r="F1133" s="63">
        <f ca="1">INDIRECT("'按班级打印'!q"&amp;ROUNDDOWN((ROW()-1)/5,0)+2)</f>
        <v>76.5</v>
      </c>
      <c r="G1133" s="63">
        <f ca="1">IF(INDIRECT("'按班级打印'!s"&amp;ROUNDDOWN((ROW()-1)/5,0)+2)&gt;0,INDIRECT("'按班级打印'!s"&amp;ROUNDDOWN((ROW()-1)/5,0)+2),"")</f>
        <v>33</v>
      </c>
      <c r="H1133" s="63">
        <f ca="1">IF(INDIRECT("'按班级打印'!x"&amp;ROUNDDOWN((ROW()-1)/5,0)+2)&gt;0,INDIRECT("'按班级打印'!x"&amp;ROUNDDOWN((ROW()-1)/5,0)+2),"")</f>
        <v>68</v>
      </c>
      <c r="I1133" s="63">
        <f ca="1">IF(INDIRECT("'按班级打印'!aa"&amp;ROUNDDOWN((ROW()-1)/5,0)+2)&gt;0,INDIRECT("'按班级打印'!aa"&amp;ROUNDDOWN((ROW()-1)/5,0)+2),"")</f>
        <v>63</v>
      </c>
      <c r="J1133" s="63" t="str">
        <f ca="1">IF(INDIRECT("'按班级打印'!ad"&amp;ROUNDDOWN((ROW()-1)/5,0)+2)&gt;0,INDIRECT("'按班级打印'!ad"&amp;ROUNDDOWN((ROW()-1)/5,0)+2),"")</f>
        <v/>
      </c>
      <c r="K1133" s="63" t="str">
        <f ca="1">IF(INDIRECT("'按班级打印'!u"&amp;ROUNDDOWN((ROW()-1)/5,0)+2)&gt;0,INDIRECT("'按班级打印'!u"&amp;ROUNDDOWN((ROW()-1)/5,0)+2),"")</f>
        <v/>
      </c>
      <c r="L1133" s="63" t="str">
        <f ca="1">IF(INDIRECT("'按班级打印'!ag"&amp;ROUNDDOWN((ROW()-1)/5,0)+2)&gt;0,INDIRECT("'按班级打印'!ag"&amp;ROUNDDOWN((ROW()-1)/5,0)+2),"")</f>
        <v/>
      </c>
      <c r="M1133" s="63">
        <f ca="1">INDIRECT("'按班级打印'!I"&amp;ROUNDDOWN((ROW()-1)/5,0)+2)</f>
        <v>377.5</v>
      </c>
    </row>
    <row r="1134" customHeight="1" spans="1:13">
      <c r="A1134" s="63" t="str">
        <f ca="1">INDIRECT("'按班级打印'!E"&amp;ROUNDDOWN((ROW()-1)/5,0)+2)</f>
        <v>物理类</v>
      </c>
      <c r="B1134" s="14"/>
      <c r="C1134" s="63" t="s">
        <v>14</v>
      </c>
      <c r="D1134" s="65">
        <f>'质量分析(总分) '!$D$55</f>
        <v>105.000612745098</v>
      </c>
      <c r="E1134" s="65">
        <f>'质量分析(总分) '!$D$82</f>
        <v>91.5242034313726</v>
      </c>
      <c r="F1134" s="65">
        <f>'质量分析(总分) '!$D$109</f>
        <v>108.863970588235</v>
      </c>
      <c r="G1134" s="65">
        <f ca="1">IF(_xlfn.NUMBERVALUE(G1132)&gt;0,'质量分析(总分) '!$D$133,"")</f>
        <v>62.6521428571429</v>
      </c>
      <c r="H1134" s="65">
        <f ca="1">IF(_xlfn.NUMBERVALUE(H1132)&gt;0,'质量分析(总分) '!$D$157,"")</f>
        <v>81.8686131386861</v>
      </c>
      <c r="I1134" s="65">
        <f ca="1">IF(_xlfn.NUMBERVALUE(I1132)&gt;0,'质量分析(总分) '!$D$180,"")</f>
        <v>83.3676470588235</v>
      </c>
      <c r="J1134" s="65" t="str">
        <f ca="1">IF(_xlfn.NUMBERVALUE(J1132)&gt;0,'质量分析(总分) '!$D$208,"")</f>
        <v/>
      </c>
      <c r="K1134" s="65" t="str">
        <f ca="1">IF(_xlfn.NUMBERVALUE(K1132)&gt;0,'质量分析(总分) '!$D$194,"")</f>
        <v/>
      </c>
      <c r="L1134" s="65" t="str">
        <f ca="1">IF(_xlfn.NUMBERVALUE(L1132)&gt;0,'质量分析(总分) '!$D$222,"")</f>
        <v/>
      </c>
      <c r="M1134" s="65">
        <f ca="1">IF(_xlfn.NUMBERVALUE(G1132)&gt;0,'质量分析(总分) '!$D$23,'质量分析(总分) '!$D$28)</f>
        <v>535.869285714286</v>
      </c>
    </row>
    <row r="1136" customHeight="1" spans="1:13">
      <c r="A1136" s="58" t="s">
        <v>15</v>
      </c>
      <c r="B1136" s="59" t="s">
        <v>1</v>
      </c>
      <c r="C1136" s="59" t="s">
        <v>2</v>
      </c>
      <c r="D1136" s="60" t="s">
        <v>3</v>
      </c>
      <c r="E1136" s="60" t="s">
        <v>4</v>
      </c>
      <c r="F1136" s="60" t="s">
        <v>5</v>
      </c>
      <c r="G1136" s="60" t="s">
        <v>6</v>
      </c>
      <c r="H1136" s="60" t="s">
        <v>7</v>
      </c>
      <c r="I1136" s="60" t="s">
        <v>8</v>
      </c>
      <c r="J1136" s="60" t="s">
        <v>9</v>
      </c>
      <c r="K1136" s="60" t="s">
        <v>10</v>
      </c>
      <c r="L1136" s="61" t="s">
        <v>11</v>
      </c>
      <c r="M1136" s="61" t="s">
        <v>12</v>
      </c>
    </row>
    <row r="1137" customHeight="1" spans="1:13">
      <c r="A1137" s="62"/>
      <c r="B1137" s="63">
        <f ca="1">INDIRECT("'按班级打印'!G"&amp;ROUNDDOWN((ROW()-1)/5,0)+2)</f>
        <v>6</v>
      </c>
      <c r="C1137" s="63" t="str">
        <f ca="1">INDIRECT("'按班级打印'!A"&amp;ROUNDDOWN((ROW()-1)/5,0)+2)</f>
        <v>陈鸿昊</v>
      </c>
      <c r="D1137" s="63">
        <f ca="1">INDIRECT("'按班级打印'!M"&amp;ROUNDDOWN((ROW()-1)/5,0)+2)</f>
        <v>106</v>
      </c>
      <c r="E1137" s="63">
        <f ca="1">INDIRECT("'按班级打印'!o"&amp;ROUNDDOWN((ROW()-1)/5,0)+2)</f>
        <v>92.5</v>
      </c>
      <c r="F1137" s="63">
        <f ca="1">INDIRECT("'按班级打印'!q"&amp;ROUNDDOWN((ROW()-1)/5,0)+2)</f>
        <v>118</v>
      </c>
      <c r="G1137" s="63">
        <f ca="1">IF(INDIRECT("'按班级打印'!s"&amp;ROUNDDOWN((ROW()-1)/5,0)+2)&gt;0,INDIRECT("'按班级打印'!s"&amp;ROUNDDOWN((ROW()-1)/5,0)+2),"")</f>
        <v>75</v>
      </c>
      <c r="H1137" s="63">
        <f ca="1">IF(INDIRECT("'按班级打印'!w"&amp;ROUNDDOWN((ROW()-1)/5,0)+2)&gt;0,INDIRECT("'按班级打印'!w"&amp;ROUNDDOWN((ROW()-1)/5,0)+2),"")</f>
        <v>80.5</v>
      </c>
      <c r="I1137" s="63">
        <f ca="1">IF(INDIRECT("'按班级打印'!z"&amp;ROUNDDOWN((ROW()-1)/5,0)+2)&gt;0,INDIRECT("'按班级打印'!z"&amp;ROUNDDOWN((ROW()-1)/5,0)+2),"")</f>
        <v>80</v>
      </c>
      <c r="J1137" s="63" t="str">
        <f ca="1">IF(INDIRECT("'按班级打印'!ac"&amp;ROUNDDOWN((ROW()-1)/5,0)+2)&gt;0,INDIRECT("'按班级打印'!ac"&amp;ROUNDDOWN((ROW()-1)/5,0)+2),"")</f>
        <v/>
      </c>
      <c r="K1137" s="63" t="str">
        <f ca="1">IF(INDIRECT("'按班级打印'!u"&amp;ROUNDDOWN((ROW()-1)/5,0)+2)&gt;0,INDIRECT("'按班级打印'!u"&amp;ROUNDDOWN((ROW()-1)/5,0)+2),"")</f>
        <v/>
      </c>
      <c r="L1137" s="63" t="str">
        <f ca="1">IF(INDIRECT("'按班级打印'!af"&amp;ROUNDDOWN((ROW()-1)/5,0)+2)&gt;0,INDIRECT("'按班级打印'!af"&amp;ROUNDDOWN((ROW()-1)/5,0)+2),"")</f>
        <v/>
      </c>
      <c r="M1137" s="63">
        <f ca="1">INDIRECT("'按班级打印'!H"&amp;ROUNDDOWN((ROW()-1)/5,0)+2)</f>
        <v>552</v>
      </c>
    </row>
    <row r="1138" customHeight="1" spans="1:13">
      <c r="A1138" s="64"/>
      <c r="B1138" s="64"/>
      <c r="C1138" s="63" t="s">
        <v>13</v>
      </c>
      <c r="D1138" s="63">
        <f ca="1">INDIRECT("'按班级打印'!M"&amp;ROUNDDOWN((ROW()-1)/5,0)+2)</f>
        <v>106</v>
      </c>
      <c r="E1138" s="63">
        <f ca="1">INDIRECT("'按班级打印'!o"&amp;ROUNDDOWN((ROW()-1)/5,0)+2)</f>
        <v>92.5</v>
      </c>
      <c r="F1138" s="63">
        <f ca="1">INDIRECT("'按班级打印'!q"&amp;ROUNDDOWN((ROW()-1)/5,0)+2)</f>
        <v>118</v>
      </c>
      <c r="G1138" s="63">
        <f ca="1">IF(INDIRECT("'按班级打印'!s"&amp;ROUNDDOWN((ROW()-1)/5,0)+2)&gt;0,INDIRECT("'按班级打印'!s"&amp;ROUNDDOWN((ROW()-1)/5,0)+2),"")</f>
        <v>75</v>
      </c>
      <c r="H1138" s="63">
        <f ca="1">IF(INDIRECT("'按班级打印'!x"&amp;ROUNDDOWN((ROW()-1)/5,0)+2)&gt;0,INDIRECT("'按班级打印'!x"&amp;ROUNDDOWN((ROW()-1)/5,0)+2),"")</f>
        <v>93</v>
      </c>
      <c r="I1138" s="63">
        <f ca="1">IF(INDIRECT("'按班级打印'!aa"&amp;ROUNDDOWN((ROW()-1)/5,0)+2)&gt;0,INDIRECT("'按班级打印'!aa"&amp;ROUNDDOWN((ROW()-1)/5,0)+2),"")</f>
        <v>88</v>
      </c>
      <c r="J1138" s="63" t="str">
        <f ca="1">IF(INDIRECT("'按班级打印'!ad"&amp;ROUNDDOWN((ROW()-1)/5,0)+2)&gt;0,INDIRECT("'按班级打印'!ad"&amp;ROUNDDOWN((ROW()-1)/5,0)+2),"")</f>
        <v/>
      </c>
      <c r="K1138" s="63" t="str">
        <f ca="1">IF(INDIRECT("'按班级打印'!u"&amp;ROUNDDOWN((ROW()-1)/5,0)+2)&gt;0,INDIRECT("'按班级打印'!u"&amp;ROUNDDOWN((ROW()-1)/5,0)+2),"")</f>
        <v/>
      </c>
      <c r="L1138" s="63" t="str">
        <f ca="1">IF(INDIRECT("'按班级打印'!ag"&amp;ROUNDDOWN((ROW()-1)/5,0)+2)&gt;0,INDIRECT("'按班级打印'!ag"&amp;ROUNDDOWN((ROW()-1)/5,0)+2),"")</f>
        <v/>
      </c>
      <c r="M1138" s="63">
        <f ca="1">INDIRECT("'按班级打印'!I"&amp;ROUNDDOWN((ROW()-1)/5,0)+2)</f>
        <v>572.5</v>
      </c>
    </row>
    <row r="1139" customHeight="1" spans="1:13">
      <c r="A1139" s="63" t="str">
        <f ca="1">INDIRECT("'按班级打印'!E"&amp;ROUNDDOWN((ROW()-1)/5,0)+2)</f>
        <v>物理类</v>
      </c>
      <c r="B1139" s="14"/>
      <c r="C1139" s="63" t="s">
        <v>14</v>
      </c>
      <c r="D1139" s="65">
        <f>'质量分析(总分) '!$D$55</f>
        <v>105.000612745098</v>
      </c>
      <c r="E1139" s="65">
        <f>'质量分析(总分) '!$D$82</f>
        <v>91.5242034313726</v>
      </c>
      <c r="F1139" s="65">
        <f>'质量分析(总分) '!$D$109</f>
        <v>108.863970588235</v>
      </c>
      <c r="G1139" s="65">
        <f ca="1">IF(_xlfn.NUMBERVALUE(G1137)&gt;0,'质量分析(总分) '!$D$133,"")</f>
        <v>62.6521428571429</v>
      </c>
      <c r="H1139" s="65">
        <f ca="1">IF(_xlfn.NUMBERVALUE(H1137)&gt;0,'质量分析(总分) '!$D$157,"")</f>
        <v>81.8686131386861</v>
      </c>
      <c r="I1139" s="65">
        <f ca="1">IF(_xlfn.NUMBERVALUE(I1137)&gt;0,'质量分析(总分) '!$D$180,"")</f>
        <v>83.3676470588235</v>
      </c>
      <c r="J1139" s="65" t="str">
        <f ca="1">IF(_xlfn.NUMBERVALUE(J1137)&gt;0,'质量分析(总分) '!$D$208,"")</f>
        <v/>
      </c>
      <c r="K1139" s="65" t="str">
        <f ca="1">IF(_xlfn.NUMBERVALUE(K1137)&gt;0,'质量分析(总分) '!$D$194,"")</f>
        <v/>
      </c>
      <c r="L1139" s="65" t="str">
        <f ca="1">IF(_xlfn.NUMBERVALUE(L1137)&gt;0,'质量分析(总分) '!$D$222,"")</f>
        <v/>
      </c>
      <c r="M1139" s="65">
        <f ca="1">IF(_xlfn.NUMBERVALUE(G1137)&gt;0,'质量分析(总分) '!$D$23,'质量分析(总分) '!$D$28)</f>
        <v>535.869285714286</v>
      </c>
    </row>
    <row r="1141" customHeight="1" spans="1:13">
      <c r="A1141" s="58" t="s">
        <v>15</v>
      </c>
      <c r="B1141" s="59" t="s">
        <v>1</v>
      </c>
      <c r="C1141" s="59" t="s">
        <v>2</v>
      </c>
      <c r="D1141" s="60" t="s">
        <v>3</v>
      </c>
      <c r="E1141" s="60" t="s">
        <v>4</v>
      </c>
      <c r="F1141" s="60" t="s">
        <v>5</v>
      </c>
      <c r="G1141" s="60" t="s">
        <v>6</v>
      </c>
      <c r="H1141" s="60" t="s">
        <v>7</v>
      </c>
      <c r="I1141" s="60" t="s">
        <v>8</v>
      </c>
      <c r="J1141" s="60" t="s">
        <v>9</v>
      </c>
      <c r="K1141" s="60" t="s">
        <v>10</v>
      </c>
      <c r="L1141" s="61" t="s">
        <v>11</v>
      </c>
      <c r="M1141" s="61" t="s">
        <v>12</v>
      </c>
    </row>
    <row r="1142" customHeight="1" spans="1:13">
      <c r="A1142" s="62"/>
      <c r="B1142" s="63">
        <f ca="1">INDIRECT("'按班级打印'!G"&amp;ROUNDDOWN((ROW()-1)/5,0)+2)</f>
        <v>6</v>
      </c>
      <c r="C1142" s="63" t="str">
        <f ca="1">INDIRECT("'按班级打印'!A"&amp;ROUNDDOWN((ROW()-1)/5,0)+2)</f>
        <v>江贺强</v>
      </c>
      <c r="D1142" s="63">
        <f ca="1">INDIRECT("'按班级打印'!M"&amp;ROUNDDOWN((ROW()-1)/5,0)+2)</f>
        <v>116.5</v>
      </c>
      <c r="E1142" s="63">
        <f ca="1">INDIRECT("'按班级打印'!o"&amp;ROUNDDOWN((ROW()-1)/5,0)+2)</f>
        <v>93</v>
      </c>
      <c r="F1142" s="63">
        <f ca="1">INDIRECT("'按班级打印'!q"&amp;ROUNDDOWN((ROW()-1)/5,0)+2)</f>
        <v>102</v>
      </c>
      <c r="G1142" s="63">
        <f ca="1">IF(INDIRECT("'按班级打印'!s"&amp;ROUNDDOWN((ROW()-1)/5,0)+2)&gt;0,INDIRECT("'按班级打印'!s"&amp;ROUNDDOWN((ROW()-1)/5,0)+2),"")</f>
        <v>78.5</v>
      </c>
      <c r="H1142" s="63">
        <f ca="1">IF(INDIRECT("'按班级打印'!w"&amp;ROUNDDOWN((ROW()-1)/5,0)+2)&gt;0,INDIRECT("'按班级打印'!w"&amp;ROUNDDOWN((ROW()-1)/5,0)+2),"")</f>
        <v>59</v>
      </c>
      <c r="I1142" s="63">
        <f ca="1">IF(INDIRECT("'按班级打印'!z"&amp;ROUNDDOWN((ROW()-1)/5,0)+2)&gt;0,INDIRECT("'按班级打印'!z"&amp;ROUNDDOWN((ROW()-1)/5,0)+2),"")</f>
        <v>74.5</v>
      </c>
      <c r="J1142" s="63" t="str">
        <f ca="1">IF(INDIRECT("'按班级打印'!ac"&amp;ROUNDDOWN((ROW()-1)/5,0)+2)&gt;0,INDIRECT("'按班级打印'!ac"&amp;ROUNDDOWN((ROW()-1)/5,0)+2),"")</f>
        <v/>
      </c>
      <c r="K1142" s="63" t="str">
        <f ca="1">IF(INDIRECT("'按班级打印'!u"&amp;ROUNDDOWN((ROW()-1)/5,0)+2)&gt;0,INDIRECT("'按班级打印'!u"&amp;ROUNDDOWN((ROW()-1)/5,0)+2),"")</f>
        <v/>
      </c>
      <c r="L1142" s="63" t="str">
        <f ca="1">IF(INDIRECT("'按班级打印'!af"&amp;ROUNDDOWN((ROW()-1)/5,0)+2)&gt;0,INDIRECT("'按班级打印'!af"&amp;ROUNDDOWN((ROW()-1)/5,0)+2),"")</f>
        <v/>
      </c>
      <c r="M1142" s="63">
        <f ca="1">INDIRECT("'按班级打印'!H"&amp;ROUNDDOWN((ROW()-1)/5,0)+2)</f>
        <v>523.5</v>
      </c>
    </row>
    <row r="1143" customHeight="1" spans="1:13">
      <c r="A1143" s="64"/>
      <c r="B1143" s="64"/>
      <c r="C1143" s="63" t="s">
        <v>13</v>
      </c>
      <c r="D1143" s="63">
        <f ca="1">INDIRECT("'按班级打印'!M"&amp;ROUNDDOWN((ROW()-1)/5,0)+2)</f>
        <v>116.5</v>
      </c>
      <c r="E1143" s="63">
        <f ca="1">INDIRECT("'按班级打印'!o"&amp;ROUNDDOWN((ROW()-1)/5,0)+2)</f>
        <v>93</v>
      </c>
      <c r="F1143" s="63">
        <f ca="1">INDIRECT("'按班级打印'!q"&amp;ROUNDDOWN((ROW()-1)/5,0)+2)</f>
        <v>102</v>
      </c>
      <c r="G1143" s="63">
        <f ca="1">IF(INDIRECT("'按班级打印'!s"&amp;ROUNDDOWN((ROW()-1)/5,0)+2)&gt;0,INDIRECT("'按班级打印'!s"&amp;ROUNDDOWN((ROW()-1)/5,0)+2),"")</f>
        <v>78.5</v>
      </c>
      <c r="H1143" s="63">
        <f ca="1">IF(INDIRECT("'按班级打印'!x"&amp;ROUNDDOWN((ROW()-1)/5,0)+2)&gt;0,INDIRECT("'按班级打印'!x"&amp;ROUNDDOWN((ROW()-1)/5,0)+2),"")</f>
        <v>83</v>
      </c>
      <c r="I1143" s="63">
        <f ca="1">IF(INDIRECT("'按班级打印'!aa"&amp;ROUNDDOWN((ROW()-1)/5,0)+2)&gt;0,INDIRECT("'按班级打印'!aa"&amp;ROUNDDOWN((ROW()-1)/5,0)+2),"")</f>
        <v>83</v>
      </c>
      <c r="J1143" s="63" t="str">
        <f ca="1">IF(INDIRECT("'按班级打印'!ad"&amp;ROUNDDOWN((ROW()-1)/5,0)+2)&gt;0,INDIRECT("'按班级打印'!ad"&amp;ROUNDDOWN((ROW()-1)/5,0)+2),"")</f>
        <v/>
      </c>
      <c r="K1143" s="63" t="str">
        <f ca="1">IF(INDIRECT("'按班级打印'!u"&amp;ROUNDDOWN((ROW()-1)/5,0)+2)&gt;0,INDIRECT("'按班级打印'!u"&amp;ROUNDDOWN((ROW()-1)/5,0)+2),"")</f>
        <v/>
      </c>
      <c r="L1143" s="63" t="str">
        <f ca="1">IF(INDIRECT("'按班级打印'!ag"&amp;ROUNDDOWN((ROW()-1)/5,0)+2)&gt;0,INDIRECT("'按班级打印'!ag"&amp;ROUNDDOWN((ROW()-1)/5,0)+2),"")</f>
        <v/>
      </c>
      <c r="M1143" s="63">
        <f ca="1">INDIRECT("'按班级打印'!I"&amp;ROUNDDOWN((ROW()-1)/5,0)+2)</f>
        <v>556</v>
      </c>
    </row>
    <row r="1144" customHeight="1" spans="1:13">
      <c r="A1144" s="63" t="str">
        <f ca="1">INDIRECT("'按班级打印'!E"&amp;ROUNDDOWN((ROW()-1)/5,0)+2)</f>
        <v>物理类</v>
      </c>
      <c r="B1144" s="14"/>
      <c r="C1144" s="63" t="s">
        <v>14</v>
      </c>
      <c r="D1144" s="65">
        <f>'质量分析(总分) '!$D$55</f>
        <v>105.000612745098</v>
      </c>
      <c r="E1144" s="65">
        <f>'质量分析(总分) '!$D$82</f>
        <v>91.5242034313726</v>
      </c>
      <c r="F1144" s="65">
        <f>'质量分析(总分) '!$D$109</f>
        <v>108.863970588235</v>
      </c>
      <c r="G1144" s="65">
        <f ca="1">IF(_xlfn.NUMBERVALUE(G1142)&gt;0,'质量分析(总分) '!$D$133,"")</f>
        <v>62.6521428571429</v>
      </c>
      <c r="H1144" s="65">
        <f ca="1">IF(_xlfn.NUMBERVALUE(H1142)&gt;0,'质量分析(总分) '!$D$157,"")</f>
        <v>81.8686131386861</v>
      </c>
      <c r="I1144" s="65">
        <f ca="1">IF(_xlfn.NUMBERVALUE(I1142)&gt;0,'质量分析(总分) '!$D$180,"")</f>
        <v>83.3676470588235</v>
      </c>
      <c r="J1144" s="65" t="str">
        <f ca="1">IF(_xlfn.NUMBERVALUE(J1142)&gt;0,'质量分析(总分) '!$D$208,"")</f>
        <v/>
      </c>
      <c r="K1144" s="65" t="str">
        <f ca="1">IF(_xlfn.NUMBERVALUE(K1142)&gt;0,'质量分析(总分) '!$D$194,"")</f>
        <v/>
      </c>
      <c r="L1144" s="65" t="str">
        <f ca="1">IF(_xlfn.NUMBERVALUE(L1142)&gt;0,'质量分析(总分) '!$D$222,"")</f>
        <v/>
      </c>
      <c r="M1144" s="65">
        <f ca="1">IF(_xlfn.NUMBERVALUE(G1142)&gt;0,'质量分析(总分) '!$D$23,'质量分析(总分) '!$D$28)</f>
        <v>535.869285714286</v>
      </c>
    </row>
    <row r="1146" customHeight="1" spans="1:13">
      <c r="A1146" s="58" t="s">
        <v>15</v>
      </c>
      <c r="B1146" s="59" t="s">
        <v>1</v>
      </c>
      <c r="C1146" s="59" t="s">
        <v>2</v>
      </c>
      <c r="D1146" s="60" t="s">
        <v>3</v>
      </c>
      <c r="E1146" s="60" t="s">
        <v>4</v>
      </c>
      <c r="F1146" s="60" t="s">
        <v>5</v>
      </c>
      <c r="G1146" s="60" t="s">
        <v>6</v>
      </c>
      <c r="H1146" s="60" t="s">
        <v>7</v>
      </c>
      <c r="I1146" s="60" t="s">
        <v>8</v>
      </c>
      <c r="J1146" s="60" t="s">
        <v>9</v>
      </c>
      <c r="K1146" s="60" t="s">
        <v>10</v>
      </c>
      <c r="L1146" s="61" t="s">
        <v>11</v>
      </c>
      <c r="M1146" s="61" t="s">
        <v>12</v>
      </c>
    </row>
    <row r="1147" customHeight="1" spans="1:13">
      <c r="A1147" s="62"/>
      <c r="B1147" s="63">
        <f ca="1">INDIRECT("'按班级打印'!G"&amp;ROUNDDOWN((ROW()-1)/5,0)+2)</f>
        <v>6</v>
      </c>
      <c r="C1147" s="63" t="str">
        <f ca="1">INDIRECT("'按班级打印'!A"&amp;ROUNDDOWN((ROW()-1)/5,0)+2)</f>
        <v>李文晟</v>
      </c>
      <c r="D1147" s="63">
        <f ca="1">INDIRECT("'按班级打印'!M"&amp;ROUNDDOWN((ROW()-1)/5,0)+2)</f>
        <v>114</v>
      </c>
      <c r="E1147" s="63">
        <f ca="1">INDIRECT("'按班级打印'!o"&amp;ROUNDDOWN((ROW()-1)/5,0)+2)</f>
        <v>121</v>
      </c>
      <c r="F1147" s="63">
        <f ca="1">INDIRECT("'按班级打印'!q"&amp;ROUNDDOWN((ROW()-1)/5,0)+2)</f>
        <v>116.5</v>
      </c>
      <c r="G1147" s="63">
        <f ca="1">IF(INDIRECT("'按班级打印'!s"&amp;ROUNDDOWN((ROW()-1)/5,0)+2)&gt;0,INDIRECT("'按班级打印'!s"&amp;ROUNDDOWN((ROW()-1)/5,0)+2),"")</f>
        <v>79</v>
      </c>
      <c r="H1147" s="63">
        <f ca="1">IF(INDIRECT("'按班级打印'!w"&amp;ROUNDDOWN((ROW()-1)/5,0)+2)&gt;0,INDIRECT("'按班级打印'!w"&amp;ROUNDDOWN((ROW()-1)/5,0)+2),"")</f>
        <v>68</v>
      </c>
      <c r="I1147" s="63">
        <f ca="1">IF(INDIRECT("'按班级打印'!z"&amp;ROUNDDOWN((ROW()-1)/5,0)+2)&gt;0,INDIRECT("'按班级打印'!z"&amp;ROUNDDOWN((ROW()-1)/5,0)+2),"")</f>
        <v>82.5</v>
      </c>
      <c r="J1147" s="63" t="str">
        <f ca="1">IF(INDIRECT("'按班级打印'!ac"&amp;ROUNDDOWN((ROW()-1)/5,0)+2)&gt;0,INDIRECT("'按班级打印'!ac"&amp;ROUNDDOWN((ROW()-1)/5,0)+2),"")</f>
        <v/>
      </c>
      <c r="K1147" s="63" t="str">
        <f ca="1">IF(INDIRECT("'按班级打印'!u"&amp;ROUNDDOWN((ROW()-1)/5,0)+2)&gt;0,INDIRECT("'按班级打印'!u"&amp;ROUNDDOWN((ROW()-1)/5,0)+2),"")</f>
        <v/>
      </c>
      <c r="L1147" s="63" t="str">
        <f ca="1">IF(INDIRECT("'按班级打印'!af"&amp;ROUNDDOWN((ROW()-1)/5,0)+2)&gt;0,INDIRECT("'按班级打印'!af"&amp;ROUNDDOWN((ROW()-1)/5,0)+2),"")</f>
        <v/>
      </c>
      <c r="M1147" s="63">
        <f ca="1">INDIRECT("'按班级打印'!H"&amp;ROUNDDOWN((ROW()-1)/5,0)+2)</f>
        <v>581</v>
      </c>
    </row>
    <row r="1148" customHeight="1" spans="1:13">
      <c r="A1148" s="64"/>
      <c r="B1148" s="64"/>
      <c r="C1148" s="63" t="s">
        <v>13</v>
      </c>
      <c r="D1148" s="63">
        <f ca="1">INDIRECT("'按班级打印'!M"&amp;ROUNDDOWN((ROW()-1)/5,0)+2)</f>
        <v>114</v>
      </c>
      <c r="E1148" s="63">
        <f ca="1">INDIRECT("'按班级打印'!o"&amp;ROUNDDOWN((ROW()-1)/5,0)+2)</f>
        <v>121</v>
      </c>
      <c r="F1148" s="63">
        <f ca="1">INDIRECT("'按班级打印'!q"&amp;ROUNDDOWN((ROW()-1)/5,0)+2)</f>
        <v>116.5</v>
      </c>
      <c r="G1148" s="63">
        <f ca="1">IF(INDIRECT("'按班级打印'!s"&amp;ROUNDDOWN((ROW()-1)/5,0)+2)&gt;0,INDIRECT("'按班级打印'!s"&amp;ROUNDDOWN((ROW()-1)/5,0)+2),"")</f>
        <v>79</v>
      </c>
      <c r="H1148" s="63">
        <f ca="1">IF(INDIRECT("'按班级打印'!x"&amp;ROUNDDOWN((ROW()-1)/5,0)+2)&gt;0,INDIRECT("'按班级打印'!x"&amp;ROUNDDOWN((ROW()-1)/5,0)+2),"")</f>
        <v>88</v>
      </c>
      <c r="I1148" s="63">
        <f ca="1">IF(INDIRECT("'按班级打印'!aa"&amp;ROUNDDOWN((ROW()-1)/5,0)+2)&gt;0,INDIRECT("'按班级打印'!aa"&amp;ROUNDDOWN((ROW()-1)/5,0)+2),"")</f>
        <v>90</v>
      </c>
      <c r="J1148" s="63" t="str">
        <f ca="1">IF(INDIRECT("'按班级打印'!ad"&amp;ROUNDDOWN((ROW()-1)/5,0)+2)&gt;0,INDIRECT("'按班级打印'!ad"&amp;ROUNDDOWN((ROW()-1)/5,0)+2),"")</f>
        <v/>
      </c>
      <c r="K1148" s="63" t="str">
        <f ca="1">IF(INDIRECT("'按班级打印'!u"&amp;ROUNDDOWN((ROW()-1)/5,0)+2)&gt;0,INDIRECT("'按班级打印'!u"&amp;ROUNDDOWN((ROW()-1)/5,0)+2),"")</f>
        <v/>
      </c>
      <c r="L1148" s="63" t="str">
        <f ca="1">IF(INDIRECT("'按班级打印'!ag"&amp;ROUNDDOWN((ROW()-1)/5,0)+2)&gt;0,INDIRECT("'按班级打印'!ag"&amp;ROUNDDOWN((ROW()-1)/5,0)+2),"")</f>
        <v/>
      </c>
      <c r="M1148" s="63">
        <f ca="1">INDIRECT("'按班级打印'!I"&amp;ROUNDDOWN((ROW()-1)/5,0)+2)</f>
        <v>608.5</v>
      </c>
    </row>
    <row r="1149" customHeight="1" spans="1:13">
      <c r="A1149" s="63" t="str">
        <f ca="1">INDIRECT("'按班级打印'!E"&amp;ROUNDDOWN((ROW()-1)/5,0)+2)</f>
        <v>物理类</v>
      </c>
      <c r="B1149" s="14"/>
      <c r="C1149" s="63" t="s">
        <v>14</v>
      </c>
      <c r="D1149" s="65">
        <f>'质量分析(总分) '!$D$55</f>
        <v>105.000612745098</v>
      </c>
      <c r="E1149" s="65">
        <f>'质量分析(总分) '!$D$82</f>
        <v>91.5242034313726</v>
      </c>
      <c r="F1149" s="65">
        <f>'质量分析(总分) '!$D$109</f>
        <v>108.863970588235</v>
      </c>
      <c r="G1149" s="65">
        <f ca="1">IF(_xlfn.NUMBERVALUE(G1147)&gt;0,'质量分析(总分) '!$D$133,"")</f>
        <v>62.6521428571429</v>
      </c>
      <c r="H1149" s="65">
        <f ca="1">IF(_xlfn.NUMBERVALUE(H1147)&gt;0,'质量分析(总分) '!$D$157,"")</f>
        <v>81.8686131386861</v>
      </c>
      <c r="I1149" s="65">
        <f ca="1">IF(_xlfn.NUMBERVALUE(I1147)&gt;0,'质量分析(总分) '!$D$180,"")</f>
        <v>83.3676470588235</v>
      </c>
      <c r="J1149" s="65" t="str">
        <f ca="1">IF(_xlfn.NUMBERVALUE(J1147)&gt;0,'质量分析(总分) '!$D$208,"")</f>
        <v/>
      </c>
      <c r="K1149" s="65" t="str">
        <f ca="1">IF(_xlfn.NUMBERVALUE(K1147)&gt;0,'质量分析(总分) '!$D$194,"")</f>
        <v/>
      </c>
      <c r="L1149" s="65" t="str">
        <f ca="1">IF(_xlfn.NUMBERVALUE(L1147)&gt;0,'质量分析(总分) '!$D$222,"")</f>
        <v/>
      </c>
      <c r="M1149" s="65">
        <f ca="1">IF(_xlfn.NUMBERVALUE(G1147)&gt;0,'质量分析(总分) '!$D$23,'质量分析(总分) '!$D$28)</f>
        <v>535.869285714286</v>
      </c>
    </row>
    <row r="1151" customHeight="1" spans="1:13">
      <c r="A1151" s="58" t="s">
        <v>15</v>
      </c>
      <c r="B1151" s="59" t="s">
        <v>1</v>
      </c>
      <c r="C1151" s="59" t="s">
        <v>2</v>
      </c>
      <c r="D1151" s="60" t="s">
        <v>3</v>
      </c>
      <c r="E1151" s="60" t="s">
        <v>4</v>
      </c>
      <c r="F1151" s="60" t="s">
        <v>5</v>
      </c>
      <c r="G1151" s="60" t="s">
        <v>6</v>
      </c>
      <c r="H1151" s="60" t="s">
        <v>7</v>
      </c>
      <c r="I1151" s="60" t="s">
        <v>8</v>
      </c>
      <c r="J1151" s="60" t="s">
        <v>9</v>
      </c>
      <c r="K1151" s="60" t="s">
        <v>10</v>
      </c>
      <c r="L1151" s="61" t="s">
        <v>11</v>
      </c>
      <c r="M1151" s="61" t="s">
        <v>12</v>
      </c>
    </row>
    <row r="1152" customHeight="1" spans="1:13">
      <c r="A1152" s="62"/>
      <c r="B1152" s="63">
        <f ca="1">INDIRECT("'按班级打印'!G"&amp;ROUNDDOWN((ROW()-1)/5,0)+2)</f>
        <v>6</v>
      </c>
      <c r="C1152" s="63" t="str">
        <f ca="1">INDIRECT("'按班级打印'!A"&amp;ROUNDDOWN((ROW()-1)/5,0)+2)</f>
        <v>林星缊</v>
      </c>
      <c r="D1152" s="63">
        <f ca="1">INDIRECT("'按班级打印'!M"&amp;ROUNDDOWN((ROW()-1)/5,0)+2)</f>
        <v>90.5</v>
      </c>
      <c r="E1152" s="63">
        <f ca="1">INDIRECT("'按班级打印'!o"&amp;ROUNDDOWN((ROW()-1)/5,0)+2)</f>
        <v>105.5</v>
      </c>
      <c r="F1152" s="63">
        <f ca="1">INDIRECT("'按班级打印'!q"&amp;ROUNDDOWN((ROW()-1)/5,0)+2)</f>
        <v>81.5</v>
      </c>
      <c r="G1152" s="63">
        <f ca="1">IF(INDIRECT("'按班级打印'!s"&amp;ROUNDDOWN((ROW()-1)/5,0)+2)&gt;0,INDIRECT("'按班级打印'!s"&amp;ROUNDDOWN((ROW()-1)/5,0)+2),"")</f>
        <v>83</v>
      </c>
      <c r="H1152" s="63">
        <f ca="1">IF(INDIRECT("'按班级打印'!w"&amp;ROUNDDOWN((ROW()-1)/5,0)+2)&gt;0,INDIRECT("'按班级打印'!w"&amp;ROUNDDOWN((ROW()-1)/5,0)+2),"")</f>
        <v>55</v>
      </c>
      <c r="I1152" s="63">
        <f ca="1">IF(INDIRECT("'按班级打印'!z"&amp;ROUNDDOWN((ROW()-1)/5,0)+2)&gt;0,INDIRECT("'按班级打印'!z"&amp;ROUNDDOWN((ROW()-1)/5,0)+2),"")</f>
        <v>70</v>
      </c>
      <c r="J1152" s="63" t="str">
        <f ca="1">IF(INDIRECT("'按班级打印'!ac"&amp;ROUNDDOWN((ROW()-1)/5,0)+2)&gt;0,INDIRECT("'按班级打印'!ac"&amp;ROUNDDOWN((ROW()-1)/5,0)+2),"")</f>
        <v/>
      </c>
      <c r="K1152" s="63" t="str">
        <f ca="1">IF(INDIRECT("'按班级打印'!u"&amp;ROUNDDOWN((ROW()-1)/5,0)+2)&gt;0,INDIRECT("'按班级打印'!u"&amp;ROUNDDOWN((ROW()-1)/5,0)+2),"")</f>
        <v/>
      </c>
      <c r="L1152" s="63" t="str">
        <f ca="1">IF(INDIRECT("'按班级打印'!af"&amp;ROUNDDOWN((ROW()-1)/5,0)+2)&gt;0,INDIRECT("'按班级打印'!af"&amp;ROUNDDOWN((ROW()-1)/5,0)+2),"")</f>
        <v/>
      </c>
      <c r="M1152" s="63">
        <f ca="1">INDIRECT("'按班级打印'!H"&amp;ROUNDDOWN((ROW()-1)/5,0)+2)</f>
        <v>485.5</v>
      </c>
    </row>
    <row r="1153" customHeight="1" spans="1:13">
      <c r="A1153" s="64"/>
      <c r="B1153" s="64"/>
      <c r="C1153" s="63" t="s">
        <v>13</v>
      </c>
      <c r="D1153" s="63">
        <f ca="1">INDIRECT("'按班级打印'!M"&amp;ROUNDDOWN((ROW()-1)/5,0)+2)</f>
        <v>90.5</v>
      </c>
      <c r="E1153" s="63">
        <f ca="1">INDIRECT("'按班级打印'!o"&amp;ROUNDDOWN((ROW()-1)/5,0)+2)</f>
        <v>105.5</v>
      </c>
      <c r="F1153" s="63">
        <f ca="1">INDIRECT("'按班级打印'!q"&amp;ROUNDDOWN((ROW()-1)/5,0)+2)</f>
        <v>81.5</v>
      </c>
      <c r="G1153" s="63">
        <f ca="1">IF(INDIRECT("'按班级打印'!s"&amp;ROUNDDOWN((ROW()-1)/5,0)+2)&gt;0,INDIRECT("'按班级打印'!s"&amp;ROUNDDOWN((ROW()-1)/5,0)+2),"")</f>
        <v>83</v>
      </c>
      <c r="H1153" s="63">
        <f ca="1">IF(INDIRECT("'按班级打印'!x"&amp;ROUNDDOWN((ROW()-1)/5,0)+2)&gt;0,INDIRECT("'按班级打印'!x"&amp;ROUNDDOWN((ROW()-1)/5,0)+2),"")</f>
        <v>80</v>
      </c>
      <c r="I1153" s="63">
        <f ca="1">IF(INDIRECT("'按班级打印'!aa"&amp;ROUNDDOWN((ROW()-1)/5,0)+2)&gt;0,INDIRECT("'按班级打印'!aa"&amp;ROUNDDOWN((ROW()-1)/5,0)+2),"")</f>
        <v>79</v>
      </c>
      <c r="J1153" s="63" t="str">
        <f ca="1">IF(INDIRECT("'按班级打印'!ad"&amp;ROUNDDOWN((ROW()-1)/5,0)+2)&gt;0,INDIRECT("'按班级打印'!ad"&amp;ROUNDDOWN((ROW()-1)/5,0)+2),"")</f>
        <v/>
      </c>
      <c r="K1153" s="63" t="str">
        <f ca="1">IF(INDIRECT("'按班级打印'!u"&amp;ROUNDDOWN((ROW()-1)/5,0)+2)&gt;0,INDIRECT("'按班级打印'!u"&amp;ROUNDDOWN((ROW()-1)/5,0)+2),"")</f>
        <v/>
      </c>
      <c r="L1153" s="63" t="str">
        <f ca="1">IF(INDIRECT("'按班级打印'!ag"&amp;ROUNDDOWN((ROW()-1)/5,0)+2)&gt;0,INDIRECT("'按班级打印'!ag"&amp;ROUNDDOWN((ROW()-1)/5,0)+2),"")</f>
        <v/>
      </c>
      <c r="M1153" s="63">
        <f ca="1">INDIRECT("'按班级打印'!I"&amp;ROUNDDOWN((ROW()-1)/5,0)+2)</f>
        <v>519.5</v>
      </c>
    </row>
    <row r="1154" customHeight="1" spans="1:13">
      <c r="A1154" s="63" t="str">
        <f ca="1">INDIRECT("'按班级打印'!E"&amp;ROUNDDOWN((ROW()-1)/5,0)+2)</f>
        <v>物理类</v>
      </c>
      <c r="B1154" s="14"/>
      <c r="C1154" s="63" t="s">
        <v>14</v>
      </c>
      <c r="D1154" s="65">
        <f>'质量分析(总分) '!$D$55</f>
        <v>105.000612745098</v>
      </c>
      <c r="E1154" s="65">
        <f>'质量分析(总分) '!$D$82</f>
        <v>91.5242034313726</v>
      </c>
      <c r="F1154" s="65">
        <f>'质量分析(总分) '!$D$109</f>
        <v>108.863970588235</v>
      </c>
      <c r="G1154" s="65">
        <f ca="1">IF(_xlfn.NUMBERVALUE(G1152)&gt;0,'质量分析(总分) '!$D$133,"")</f>
        <v>62.6521428571429</v>
      </c>
      <c r="H1154" s="65">
        <f ca="1">IF(_xlfn.NUMBERVALUE(H1152)&gt;0,'质量分析(总分) '!$D$157,"")</f>
        <v>81.8686131386861</v>
      </c>
      <c r="I1154" s="65">
        <f ca="1">IF(_xlfn.NUMBERVALUE(I1152)&gt;0,'质量分析(总分) '!$D$180,"")</f>
        <v>83.3676470588235</v>
      </c>
      <c r="J1154" s="65" t="str">
        <f ca="1">IF(_xlfn.NUMBERVALUE(J1152)&gt;0,'质量分析(总分) '!$D$208,"")</f>
        <v/>
      </c>
      <c r="K1154" s="65" t="str">
        <f ca="1">IF(_xlfn.NUMBERVALUE(K1152)&gt;0,'质量分析(总分) '!$D$194,"")</f>
        <v/>
      </c>
      <c r="L1154" s="65" t="str">
        <f ca="1">IF(_xlfn.NUMBERVALUE(L1152)&gt;0,'质量分析(总分) '!$D$222,"")</f>
        <v/>
      </c>
      <c r="M1154" s="65">
        <f ca="1">IF(_xlfn.NUMBERVALUE(G1152)&gt;0,'质量分析(总分) '!$D$23,'质量分析(总分) '!$D$28)</f>
        <v>535.869285714286</v>
      </c>
    </row>
    <row r="1156" customHeight="1" spans="1:13">
      <c r="A1156" s="58" t="s">
        <v>15</v>
      </c>
      <c r="B1156" s="59" t="s">
        <v>1</v>
      </c>
      <c r="C1156" s="59" t="s">
        <v>2</v>
      </c>
      <c r="D1156" s="60" t="s">
        <v>3</v>
      </c>
      <c r="E1156" s="60" t="s">
        <v>4</v>
      </c>
      <c r="F1156" s="60" t="s">
        <v>5</v>
      </c>
      <c r="G1156" s="60" t="s">
        <v>6</v>
      </c>
      <c r="H1156" s="60" t="s">
        <v>7</v>
      </c>
      <c r="I1156" s="60" t="s">
        <v>8</v>
      </c>
      <c r="J1156" s="60" t="s">
        <v>9</v>
      </c>
      <c r="K1156" s="60" t="s">
        <v>10</v>
      </c>
      <c r="L1156" s="61" t="s">
        <v>11</v>
      </c>
      <c r="M1156" s="61" t="s">
        <v>12</v>
      </c>
    </row>
    <row r="1157" customHeight="1" spans="1:13">
      <c r="A1157" s="62"/>
      <c r="B1157" s="63">
        <f ca="1">INDIRECT("'按班级打印'!G"&amp;ROUNDDOWN((ROW()-1)/5,0)+2)</f>
        <v>6</v>
      </c>
      <c r="C1157" s="63" t="str">
        <f ca="1">INDIRECT("'按班级打印'!A"&amp;ROUNDDOWN((ROW()-1)/5,0)+2)</f>
        <v>郑成伟</v>
      </c>
      <c r="D1157" s="63">
        <f ca="1">INDIRECT("'按班级打印'!M"&amp;ROUNDDOWN((ROW()-1)/5,0)+2)</f>
        <v>103.5</v>
      </c>
      <c r="E1157" s="63">
        <f ca="1">INDIRECT("'按班级打印'!o"&amp;ROUNDDOWN((ROW()-1)/5,0)+2)</f>
        <v>99.5</v>
      </c>
      <c r="F1157" s="63">
        <f ca="1">INDIRECT("'按班级打印'!q"&amp;ROUNDDOWN((ROW()-1)/5,0)+2)</f>
        <v>112</v>
      </c>
      <c r="G1157" s="63">
        <f ca="1">IF(INDIRECT("'按班级打印'!s"&amp;ROUNDDOWN((ROW()-1)/5,0)+2)&gt;0,INDIRECT("'按班级打印'!s"&amp;ROUNDDOWN((ROW()-1)/5,0)+2),"")</f>
        <v>71</v>
      </c>
      <c r="H1157" s="63">
        <f ca="1">IF(INDIRECT("'按班级打印'!w"&amp;ROUNDDOWN((ROW()-1)/5,0)+2)&gt;0,INDIRECT("'按班级打印'!w"&amp;ROUNDDOWN((ROW()-1)/5,0)+2),"")</f>
        <v>66</v>
      </c>
      <c r="I1157" s="63">
        <f ca="1">IF(INDIRECT("'按班级打印'!z"&amp;ROUNDDOWN((ROW()-1)/5,0)+2)&gt;0,INDIRECT("'按班级打印'!z"&amp;ROUNDDOWN((ROW()-1)/5,0)+2),"")</f>
        <v>83</v>
      </c>
      <c r="J1157" s="63" t="str">
        <f ca="1">IF(INDIRECT("'按班级打印'!ac"&amp;ROUNDDOWN((ROW()-1)/5,0)+2)&gt;0,INDIRECT("'按班级打印'!ac"&amp;ROUNDDOWN((ROW()-1)/5,0)+2),"")</f>
        <v/>
      </c>
      <c r="K1157" s="63" t="str">
        <f ca="1">IF(INDIRECT("'按班级打印'!u"&amp;ROUNDDOWN((ROW()-1)/5,0)+2)&gt;0,INDIRECT("'按班级打印'!u"&amp;ROUNDDOWN((ROW()-1)/5,0)+2),"")</f>
        <v/>
      </c>
      <c r="L1157" s="63" t="str">
        <f ca="1">IF(INDIRECT("'按班级打印'!af"&amp;ROUNDDOWN((ROW()-1)/5,0)+2)&gt;0,INDIRECT("'按班级打印'!af"&amp;ROUNDDOWN((ROW()-1)/5,0)+2),"")</f>
        <v/>
      </c>
      <c r="M1157" s="63">
        <f ca="1">INDIRECT("'按班级打印'!H"&amp;ROUNDDOWN((ROW()-1)/5,0)+2)</f>
        <v>535</v>
      </c>
    </row>
    <row r="1158" customHeight="1" spans="1:13">
      <c r="A1158" s="64"/>
      <c r="B1158" s="64"/>
      <c r="C1158" s="63" t="s">
        <v>13</v>
      </c>
      <c r="D1158" s="63">
        <f ca="1">INDIRECT("'按班级打印'!M"&amp;ROUNDDOWN((ROW()-1)/5,0)+2)</f>
        <v>103.5</v>
      </c>
      <c r="E1158" s="63">
        <f ca="1">INDIRECT("'按班级打印'!o"&amp;ROUNDDOWN((ROW()-1)/5,0)+2)</f>
        <v>99.5</v>
      </c>
      <c r="F1158" s="63">
        <f ca="1">INDIRECT("'按班级打印'!q"&amp;ROUNDDOWN((ROW()-1)/5,0)+2)</f>
        <v>112</v>
      </c>
      <c r="G1158" s="63">
        <f ca="1">IF(INDIRECT("'按班级打印'!s"&amp;ROUNDDOWN((ROW()-1)/5,0)+2)&gt;0,INDIRECT("'按班级打印'!s"&amp;ROUNDDOWN((ROW()-1)/5,0)+2),"")</f>
        <v>71</v>
      </c>
      <c r="H1158" s="63">
        <f ca="1">IF(INDIRECT("'按班级打印'!x"&amp;ROUNDDOWN((ROW()-1)/5,0)+2)&gt;0,INDIRECT("'按班级打印'!x"&amp;ROUNDDOWN((ROW()-1)/5,0)+2),"")</f>
        <v>87</v>
      </c>
      <c r="I1158" s="63">
        <f ca="1">IF(INDIRECT("'按班级打印'!aa"&amp;ROUNDDOWN((ROW()-1)/5,0)+2)&gt;0,INDIRECT("'按班级打印'!aa"&amp;ROUNDDOWN((ROW()-1)/5,0)+2),"")</f>
        <v>91</v>
      </c>
      <c r="J1158" s="63" t="str">
        <f ca="1">IF(INDIRECT("'按班级打印'!ad"&amp;ROUNDDOWN((ROW()-1)/5,0)+2)&gt;0,INDIRECT("'按班级打印'!ad"&amp;ROUNDDOWN((ROW()-1)/5,0)+2),"")</f>
        <v/>
      </c>
      <c r="K1158" s="63" t="str">
        <f ca="1">IF(INDIRECT("'按班级打印'!u"&amp;ROUNDDOWN((ROW()-1)/5,0)+2)&gt;0,INDIRECT("'按班级打印'!u"&amp;ROUNDDOWN((ROW()-1)/5,0)+2),"")</f>
        <v/>
      </c>
      <c r="L1158" s="63" t="str">
        <f ca="1">IF(INDIRECT("'按班级打印'!ag"&amp;ROUNDDOWN((ROW()-1)/5,0)+2)&gt;0,INDIRECT("'按班级打印'!ag"&amp;ROUNDDOWN((ROW()-1)/5,0)+2),"")</f>
        <v/>
      </c>
      <c r="M1158" s="63">
        <f ca="1">INDIRECT("'按班级打印'!I"&amp;ROUNDDOWN((ROW()-1)/5,0)+2)</f>
        <v>564</v>
      </c>
    </row>
    <row r="1159" customHeight="1" spans="1:13">
      <c r="A1159" s="63" t="str">
        <f ca="1">INDIRECT("'按班级打印'!E"&amp;ROUNDDOWN((ROW()-1)/5,0)+2)</f>
        <v>物理类</v>
      </c>
      <c r="B1159" s="14"/>
      <c r="C1159" s="63" t="s">
        <v>14</v>
      </c>
      <c r="D1159" s="65">
        <f>'质量分析(总分) '!$D$55</f>
        <v>105.000612745098</v>
      </c>
      <c r="E1159" s="65">
        <f>'质量分析(总分) '!$D$82</f>
        <v>91.5242034313726</v>
      </c>
      <c r="F1159" s="65">
        <f>'质量分析(总分) '!$D$109</f>
        <v>108.863970588235</v>
      </c>
      <c r="G1159" s="65">
        <f ca="1">IF(_xlfn.NUMBERVALUE(G1157)&gt;0,'质量分析(总分) '!$D$133,"")</f>
        <v>62.6521428571429</v>
      </c>
      <c r="H1159" s="65">
        <f ca="1">IF(_xlfn.NUMBERVALUE(H1157)&gt;0,'质量分析(总分) '!$D$157,"")</f>
        <v>81.8686131386861</v>
      </c>
      <c r="I1159" s="65">
        <f ca="1">IF(_xlfn.NUMBERVALUE(I1157)&gt;0,'质量分析(总分) '!$D$180,"")</f>
        <v>83.3676470588235</v>
      </c>
      <c r="J1159" s="65" t="str">
        <f ca="1">IF(_xlfn.NUMBERVALUE(J1157)&gt;0,'质量分析(总分) '!$D$208,"")</f>
        <v/>
      </c>
      <c r="K1159" s="65" t="str">
        <f ca="1">IF(_xlfn.NUMBERVALUE(K1157)&gt;0,'质量分析(总分) '!$D$194,"")</f>
        <v/>
      </c>
      <c r="L1159" s="65" t="str">
        <f ca="1">IF(_xlfn.NUMBERVALUE(L1157)&gt;0,'质量分析(总分) '!$D$222,"")</f>
        <v/>
      </c>
      <c r="M1159" s="65">
        <f ca="1">IF(_xlfn.NUMBERVALUE(G1157)&gt;0,'质量分析(总分) '!$D$23,'质量分析(总分) '!$D$28)</f>
        <v>535.869285714286</v>
      </c>
    </row>
    <row r="1161" customHeight="1" spans="1:13">
      <c r="A1161" s="58" t="s">
        <v>15</v>
      </c>
      <c r="B1161" s="59" t="s">
        <v>1</v>
      </c>
      <c r="C1161" s="59" t="s">
        <v>2</v>
      </c>
      <c r="D1161" s="60" t="s">
        <v>3</v>
      </c>
      <c r="E1161" s="60" t="s">
        <v>4</v>
      </c>
      <c r="F1161" s="60" t="s">
        <v>5</v>
      </c>
      <c r="G1161" s="60" t="s">
        <v>6</v>
      </c>
      <c r="H1161" s="60" t="s">
        <v>7</v>
      </c>
      <c r="I1161" s="60" t="s">
        <v>8</v>
      </c>
      <c r="J1161" s="60" t="s">
        <v>9</v>
      </c>
      <c r="K1161" s="60" t="s">
        <v>10</v>
      </c>
      <c r="L1161" s="61" t="s">
        <v>11</v>
      </c>
      <c r="M1161" s="61" t="s">
        <v>12</v>
      </c>
    </row>
    <row r="1162" customHeight="1" spans="1:13">
      <c r="A1162" s="62"/>
      <c r="B1162" s="63">
        <f ca="1">INDIRECT("'按班级打印'!G"&amp;ROUNDDOWN((ROW()-1)/5,0)+2)</f>
        <v>6</v>
      </c>
      <c r="C1162" s="63" t="str">
        <f ca="1">INDIRECT("'按班级打印'!A"&amp;ROUNDDOWN((ROW()-1)/5,0)+2)</f>
        <v>马钰颖</v>
      </c>
      <c r="D1162" s="63">
        <f ca="1">INDIRECT("'按班级打印'!M"&amp;ROUNDDOWN((ROW()-1)/5,0)+2)</f>
        <v>104</v>
      </c>
      <c r="E1162" s="63">
        <f ca="1">INDIRECT("'按班级打印'!o"&amp;ROUNDDOWN((ROW()-1)/5,0)+2)</f>
        <v>83.5</v>
      </c>
      <c r="F1162" s="63">
        <f ca="1">INDIRECT("'按班级打印'!q"&amp;ROUNDDOWN((ROW()-1)/5,0)+2)</f>
        <v>68</v>
      </c>
      <c r="G1162" s="63">
        <f ca="1">IF(INDIRECT("'按班级打印'!s"&amp;ROUNDDOWN((ROW()-1)/5,0)+2)&gt;0,INDIRECT("'按班级打印'!s"&amp;ROUNDDOWN((ROW()-1)/5,0)+2),"")</f>
        <v>55.5</v>
      </c>
      <c r="H1162" s="63">
        <f ca="1">IF(INDIRECT("'按班级打印'!w"&amp;ROUNDDOWN((ROW()-1)/5,0)+2)&gt;0,INDIRECT("'按班级打印'!w"&amp;ROUNDDOWN((ROW()-1)/5,0)+2),"")</f>
        <v>52</v>
      </c>
      <c r="I1162" s="63">
        <f ca="1">IF(INDIRECT("'按班级打印'!z"&amp;ROUNDDOWN((ROW()-1)/5,0)+2)&gt;0,INDIRECT("'按班级打印'!z"&amp;ROUNDDOWN((ROW()-1)/5,0)+2),"")</f>
        <v>78</v>
      </c>
      <c r="J1162" s="63" t="str">
        <f ca="1">IF(INDIRECT("'按班级打印'!ac"&amp;ROUNDDOWN((ROW()-1)/5,0)+2)&gt;0,INDIRECT("'按班级打印'!ac"&amp;ROUNDDOWN((ROW()-1)/5,0)+2),"")</f>
        <v/>
      </c>
      <c r="K1162" s="63" t="str">
        <f ca="1">IF(INDIRECT("'按班级打印'!u"&amp;ROUNDDOWN((ROW()-1)/5,0)+2)&gt;0,INDIRECT("'按班级打印'!u"&amp;ROUNDDOWN((ROW()-1)/5,0)+2),"")</f>
        <v/>
      </c>
      <c r="L1162" s="63" t="str">
        <f ca="1">IF(INDIRECT("'按班级打印'!af"&amp;ROUNDDOWN((ROW()-1)/5,0)+2)&gt;0,INDIRECT("'按班级打印'!af"&amp;ROUNDDOWN((ROW()-1)/5,0)+2),"")</f>
        <v/>
      </c>
      <c r="M1162" s="63">
        <f ca="1">INDIRECT("'按班级打印'!H"&amp;ROUNDDOWN((ROW()-1)/5,0)+2)</f>
        <v>441</v>
      </c>
    </row>
    <row r="1163" customHeight="1" spans="1:13">
      <c r="A1163" s="64"/>
      <c r="B1163" s="64"/>
      <c r="C1163" s="63" t="s">
        <v>13</v>
      </c>
      <c r="D1163" s="63">
        <f ca="1">INDIRECT("'按班级打印'!M"&amp;ROUNDDOWN((ROW()-1)/5,0)+2)</f>
        <v>104</v>
      </c>
      <c r="E1163" s="63">
        <f ca="1">INDIRECT("'按班级打印'!o"&amp;ROUNDDOWN((ROW()-1)/5,0)+2)</f>
        <v>83.5</v>
      </c>
      <c r="F1163" s="63">
        <f ca="1">INDIRECT("'按班级打印'!q"&amp;ROUNDDOWN((ROW()-1)/5,0)+2)</f>
        <v>68</v>
      </c>
      <c r="G1163" s="63">
        <f ca="1">IF(INDIRECT("'按班级打印'!s"&amp;ROUNDDOWN((ROW()-1)/5,0)+2)&gt;0,INDIRECT("'按班级打印'!s"&amp;ROUNDDOWN((ROW()-1)/5,0)+2),"")</f>
        <v>55.5</v>
      </c>
      <c r="H1163" s="63">
        <f ca="1">IF(INDIRECT("'按班级打印'!x"&amp;ROUNDDOWN((ROW()-1)/5,0)+2)&gt;0,INDIRECT("'按班级打印'!x"&amp;ROUNDDOWN((ROW()-1)/5,0)+2),"")</f>
        <v>77</v>
      </c>
      <c r="I1163" s="63">
        <f ca="1">IF(INDIRECT("'按班级打印'!aa"&amp;ROUNDDOWN((ROW()-1)/5,0)+2)&gt;0,INDIRECT("'按班级打印'!aa"&amp;ROUNDDOWN((ROW()-1)/5,0)+2),"")</f>
        <v>87</v>
      </c>
      <c r="J1163" s="63" t="str">
        <f ca="1">IF(INDIRECT("'按班级打印'!ad"&amp;ROUNDDOWN((ROW()-1)/5,0)+2)&gt;0,INDIRECT("'按班级打印'!ad"&amp;ROUNDDOWN((ROW()-1)/5,0)+2),"")</f>
        <v/>
      </c>
      <c r="K1163" s="63" t="str">
        <f ca="1">IF(INDIRECT("'按班级打印'!u"&amp;ROUNDDOWN((ROW()-1)/5,0)+2)&gt;0,INDIRECT("'按班级打印'!u"&amp;ROUNDDOWN((ROW()-1)/5,0)+2),"")</f>
        <v/>
      </c>
      <c r="L1163" s="63" t="str">
        <f ca="1">IF(INDIRECT("'按班级打印'!ag"&amp;ROUNDDOWN((ROW()-1)/5,0)+2)&gt;0,INDIRECT("'按班级打印'!ag"&amp;ROUNDDOWN((ROW()-1)/5,0)+2),"")</f>
        <v/>
      </c>
      <c r="M1163" s="63">
        <f ca="1">INDIRECT("'按班级打印'!I"&amp;ROUNDDOWN((ROW()-1)/5,0)+2)</f>
        <v>475</v>
      </c>
    </row>
    <row r="1164" customHeight="1" spans="1:13">
      <c r="A1164" s="63" t="str">
        <f ca="1">INDIRECT("'按班级打印'!E"&amp;ROUNDDOWN((ROW()-1)/5,0)+2)</f>
        <v>物理类</v>
      </c>
      <c r="B1164" s="14"/>
      <c r="C1164" s="63" t="s">
        <v>14</v>
      </c>
      <c r="D1164" s="65">
        <f>'质量分析(总分) '!$D$55</f>
        <v>105.000612745098</v>
      </c>
      <c r="E1164" s="65">
        <f>'质量分析(总分) '!$D$82</f>
        <v>91.5242034313726</v>
      </c>
      <c r="F1164" s="65">
        <f>'质量分析(总分) '!$D$109</f>
        <v>108.863970588235</v>
      </c>
      <c r="G1164" s="65">
        <f ca="1">IF(_xlfn.NUMBERVALUE(G1162)&gt;0,'质量分析(总分) '!$D$133,"")</f>
        <v>62.6521428571429</v>
      </c>
      <c r="H1164" s="65">
        <f ca="1">IF(_xlfn.NUMBERVALUE(H1162)&gt;0,'质量分析(总分) '!$D$157,"")</f>
        <v>81.8686131386861</v>
      </c>
      <c r="I1164" s="65">
        <f ca="1">IF(_xlfn.NUMBERVALUE(I1162)&gt;0,'质量分析(总分) '!$D$180,"")</f>
        <v>83.3676470588235</v>
      </c>
      <c r="J1164" s="65" t="str">
        <f ca="1">IF(_xlfn.NUMBERVALUE(J1162)&gt;0,'质量分析(总分) '!$D$208,"")</f>
        <v/>
      </c>
      <c r="K1164" s="65" t="str">
        <f ca="1">IF(_xlfn.NUMBERVALUE(K1162)&gt;0,'质量分析(总分) '!$D$194,"")</f>
        <v/>
      </c>
      <c r="L1164" s="65" t="str">
        <f ca="1">IF(_xlfn.NUMBERVALUE(L1162)&gt;0,'质量分析(总分) '!$D$222,"")</f>
        <v/>
      </c>
      <c r="M1164" s="65">
        <f ca="1">IF(_xlfn.NUMBERVALUE(G1162)&gt;0,'质量分析(总分) '!$D$23,'质量分析(总分) '!$D$28)</f>
        <v>535.869285714286</v>
      </c>
    </row>
    <row r="1166" customHeight="1" spans="1:13">
      <c r="A1166" s="58" t="s">
        <v>15</v>
      </c>
      <c r="B1166" s="59" t="s">
        <v>1</v>
      </c>
      <c r="C1166" s="59" t="s">
        <v>2</v>
      </c>
      <c r="D1166" s="60" t="s">
        <v>3</v>
      </c>
      <c r="E1166" s="60" t="s">
        <v>4</v>
      </c>
      <c r="F1166" s="60" t="s">
        <v>5</v>
      </c>
      <c r="G1166" s="60" t="s">
        <v>6</v>
      </c>
      <c r="H1166" s="60" t="s">
        <v>7</v>
      </c>
      <c r="I1166" s="60" t="s">
        <v>8</v>
      </c>
      <c r="J1166" s="60" t="s">
        <v>9</v>
      </c>
      <c r="K1166" s="60" t="s">
        <v>10</v>
      </c>
      <c r="L1166" s="61" t="s">
        <v>11</v>
      </c>
      <c r="M1166" s="61" t="s">
        <v>12</v>
      </c>
    </row>
    <row r="1167" customHeight="1" spans="1:13">
      <c r="A1167" s="62"/>
      <c r="B1167" s="63">
        <f ca="1">INDIRECT("'按班级打印'!G"&amp;ROUNDDOWN((ROW()-1)/5,0)+2)</f>
        <v>6</v>
      </c>
      <c r="C1167" s="63" t="str">
        <f ca="1">INDIRECT("'按班级打印'!A"&amp;ROUNDDOWN((ROW()-1)/5,0)+2)</f>
        <v>林诗淼</v>
      </c>
      <c r="D1167" s="63">
        <f ca="1">INDIRECT("'按班级打印'!M"&amp;ROUNDDOWN((ROW()-1)/5,0)+2)</f>
        <v>100</v>
      </c>
      <c r="E1167" s="63">
        <f ca="1">INDIRECT("'按班级打印'!o"&amp;ROUNDDOWN((ROW()-1)/5,0)+2)</f>
        <v>87</v>
      </c>
      <c r="F1167" s="63">
        <f ca="1">INDIRECT("'按班级打印'!q"&amp;ROUNDDOWN((ROW()-1)/5,0)+2)</f>
        <v>106</v>
      </c>
      <c r="G1167" s="63">
        <f ca="1">IF(INDIRECT("'按班级打印'!s"&amp;ROUNDDOWN((ROW()-1)/5,0)+2)&gt;0,INDIRECT("'按班级打印'!s"&amp;ROUNDDOWN((ROW()-1)/5,0)+2),"")</f>
        <v>43</v>
      </c>
      <c r="H1167" s="63">
        <f ca="1">IF(INDIRECT("'按班级打印'!w"&amp;ROUNDDOWN((ROW()-1)/5,0)+2)&gt;0,INDIRECT("'按班级打印'!w"&amp;ROUNDDOWN((ROW()-1)/5,0)+2),"")</f>
        <v>39</v>
      </c>
      <c r="I1167" s="63">
        <f ca="1">IF(INDIRECT("'按班级打印'!z"&amp;ROUNDDOWN((ROW()-1)/5,0)+2)&gt;0,INDIRECT("'按班级打印'!z"&amp;ROUNDDOWN((ROW()-1)/5,0)+2),"")</f>
        <v>71</v>
      </c>
      <c r="J1167" s="63" t="str">
        <f ca="1">IF(INDIRECT("'按班级打印'!ac"&amp;ROUNDDOWN((ROW()-1)/5,0)+2)&gt;0,INDIRECT("'按班级打印'!ac"&amp;ROUNDDOWN((ROW()-1)/5,0)+2),"")</f>
        <v/>
      </c>
      <c r="K1167" s="63" t="str">
        <f ca="1">IF(INDIRECT("'按班级打印'!u"&amp;ROUNDDOWN((ROW()-1)/5,0)+2)&gt;0,INDIRECT("'按班级打印'!u"&amp;ROUNDDOWN((ROW()-1)/5,0)+2),"")</f>
        <v/>
      </c>
      <c r="L1167" s="63" t="str">
        <f ca="1">IF(INDIRECT("'按班级打印'!af"&amp;ROUNDDOWN((ROW()-1)/5,0)+2)&gt;0,INDIRECT("'按班级打印'!af"&amp;ROUNDDOWN((ROW()-1)/5,0)+2),"")</f>
        <v/>
      </c>
      <c r="M1167" s="63">
        <f ca="1">INDIRECT("'按班级打印'!H"&amp;ROUNDDOWN((ROW()-1)/5,0)+2)</f>
        <v>446</v>
      </c>
    </row>
    <row r="1168" customHeight="1" spans="1:13">
      <c r="A1168" s="64"/>
      <c r="B1168" s="64"/>
      <c r="C1168" s="63" t="s">
        <v>13</v>
      </c>
      <c r="D1168" s="63">
        <f ca="1">INDIRECT("'按班级打印'!M"&amp;ROUNDDOWN((ROW()-1)/5,0)+2)</f>
        <v>100</v>
      </c>
      <c r="E1168" s="63">
        <f ca="1">INDIRECT("'按班级打印'!o"&amp;ROUNDDOWN((ROW()-1)/5,0)+2)</f>
        <v>87</v>
      </c>
      <c r="F1168" s="63">
        <f ca="1">INDIRECT("'按班级打印'!q"&amp;ROUNDDOWN((ROW()-1)/5,0)+2)</f>
        <v>106</v>
      </c>
      <c r="G1168" s="63">
        <f ca="1">IF(INDIRECT("'按班级打印'!s"&amp;ROUNDDOWN((ROW()-1)/5,0)+2)&gt;0,INDIRECT("'按班级打印'!s"&amp;ROUNDDOWN((ROW()-1)/5,0)+2),"")</f>
        <v>43</v>
      </c>
      <c r="H1168" s="63">
        <f ca="1">IF(INDIRECT("'按班级打印'!x"&amp;ROUNDDOWN((ROW()-1)/5,0)+2)&gt;0,INDIRECT("'按班级打印'!x"&amp;ROUNDDOWN((ROW()-1)/5,0)+2),"")</f>
        <v>66</v>
      </c>
      <c r="I1168" s="63">
        <f ca="1">IF(INDIRECT("'按班级打印'!aa"&amp;ROUNDDOWN((ROW()-1)/5,0)+2)&gt;0,INDIRECT("'按班级打印'!aa"&amp;ROUNDDOWN((ROW()-1)/5,0)+2),"")</f>
        <v>80</v>
      </c>
      <c r="J1168" s="63" t="str">
        <f ca="1">IF(INDIRECT("'按班级打印'!ad"&amp;ROUNDDOWN((ROW()-1)/5,0)+2)&gt;0,INDIRECT("'按班级打印'!ad"&amp;ROUNDDOWN((ROW()-1)/5,0)+2),"")</f>
        <v/>
      </c>
      <c r="K1168" s="63" t="str">
        <f ca="1">IF(INDIRECT("'按班级打印'!u"&amp;ROUNDDOWN((ROW()-1)/5,0)+2)&gt;0,INDIRECT("'按班级打印'!u"&amp;ROUNDDOWN((ROW()-1)/5,0)+2),"")</f>
        <v/>
      </c>
      <c r="L1168" s="63" t="str">
        <f ca="1">IF(INDIRECT("'按班级打印'!ag"&amp;ROUNDDOWN((ROW()-1)/5,0)+2)&gt;0,INDIRECT("'按班级打印'!ag"&amp;ROUNDDOWN((ROW()-1)/5,0)+2),"")</f>
        <v/>
      </c>
      <c r="M1168" s="63">
        <f ca="1">INDIRECT("'按班级打印'!I"&amp;ROUNDDOWN((ROW()-1)/5,0)+2)</f>
        <v>482</v>
      </c>
    </row>
    <row r="1169" customHeight="1" spans="1:13">
      <c r="A1169" s="63" t="str">
        <f ca="1">INDIRECT("'按班级打印'!E"&amp;ROUNDDOWN((ROW()-1)/5,0)+2)</f>
        <v>物理类</v>
      </c>
      <c r="B1169" s="14"/>
      <c r="C1169" s="63" t="s">
        <v>14</v>
      </c>
      <c r="D1169" s="65">
        <f>'质量分析(总分) '!$D$55</f>
        <v>105.000612745098</v>
      </c>
      <c r="E1169" s="65">
        <f>'质量分析(总分) '!$D$82</f>
        <v>91.5242034313726</v>
      </c>
      <c r="F1169" s="65">
        <f>'质量分析(总分) '!$D$109</f>
        <v>108.863970588235</v>
      </c>
      <c r="G1169" s="65">
        <f ca="1">IF(_xlfn.NUMBERVALUE(G1167)&gt;0,'质量分析(总分) '!$D$133,"")</f>
        <v>62.6521428571429</v>
      </c>
      <c r="H1169" s="65">
        <f ca="1">IF(_xlfn.NUMBERVALUE(H1167)&gt;0,'质量分析(总分) '!$D$157,"")</f>
        <v>81.8686131386861</v>
      </c>
      <c r="I1169" s="65">
        <f ca="1">IF(_xlfn.NUMBERVALUE(I1167)&gt;0,'质量分析(总分) '!$D$180,"")</f>
        <v>83.3676470588235</v>
      </c>
      <c r="J1169" s="65" t="str">
        <f ca="1">IF(_xlfn.NUMBERVALUE(J1167)&gt;0,'质量分析(总分) '!$D$208,"")</f>
        <v/>
      </c>
      <c r="K1169" s="65" t="str">
        <f ca="1">IF(_xlfn.NUMBERVALUE(K1167)&gt;0,'质量分析(总分) '!$D$194,"")</f>
        <v/>
      </c>
      <c r="L1169" s="65" t="str">
        <f ca="1">IF(_xlfn.NUMBERVALUE(L1167)&gt;0,'质量分析(总分) '!$D$222,"")</f>
        <v/>
      </c>
      <c r="M1169" s="65">
        <f ca="1">IF(_xlfn.NUMBERVALUE(G1167)&gt;0,'质量分析(总分) '!$D$23,'质量分析(总分) '!$D$28)</f>
        <v>535.869285714286</v>
      </c>
    </row>
    <row r="1171" customHeight="1" spans="1:13">
      <c r="A1171" s="58" t="s">
        <v>15</v>
      </c>
      <c r="B1171" s="59" t="s">
        <v>1</v>
      </c>
      <c r="C1171" s="59" t="s">
        <v>2</v>
      </c>
      <c r="D1171" s="60" t="s">
        <v>3</v>
      </c>
      <c r="E1171" s="60" t="s">
        <v>4</v>
      </c>
      <c r="F1171" s="60" t="s">
        <v>5</v>
      </c>
      <c r="G1171" s="60" t="s">
        <v>6</v>
      </c>
      <c r="H1171" s="60" t="s">
        <v>7</v>
      </c>
      <c r="I1171" s="60" t="s">
        <v>8</v>
      </c>
      <c r="J1171" s="60" t="s">
        <v>9</v>
      </c>
      <c r="K1171" s="60" t="s">
        <v>10</v>
      </c>
      <c r="L1171" s="61" t="s">
        <v>11</v>
      </c>
      <c r="M1171" s="61" t="s">
        <v>12</v>
      </c>
    </row>
    <row r="1172" customHeight="1" spans="1:13">
      <c r="A1172" s="62"/>
      <c r="B1172" s="63">
        <f ca="1">INDIRECT("'按班级打印'!G"&amp;ROUNDDOWN((ROW()-1)/5,0)+2)</f>
        <v>6</v>
      </c>
      <c r="C1172" s="63" t="str">
        <f ca="1">INDIRECT("'按班级打印'!A"&amp;ROUNDDOWN((ROW()-1)/5,0)+2)</f>
        <v>王灿辉</v>
      </c>
      <c r="D1172" s="63">
        <f ca="1">INDIRECT("'按班级打印'!M"&amp;ROUNDDOWN((ROW()-1)/5,0)+2)</f>
        <v>97</v>
      </c>
      <c r="E1172" s="63">
        <f ca="1">INDIRECT("'按班级打印'!o"&amp;ROUNDDOWN((ROW()-1)/5,0)+2)</f>
        <v>116</v>
      </c>
      <c r="F1172" s="63">
        <f ca="1">INDIRECT("'按班级打印'!q"&amp;ROUNDDOWN((ROW()-1)/5,0)+2)</f>
        <v>83.5</v>
      </c>
      <c r="G1172" s="63">
        <f ca="1">IF(INDIRECT("'按班级打印'!s"&amp;ROUNDDOWN((ROW()-1)/5,0)+2)&gt;0,INDIRECT("'按班级打印'!s"&amp;ROUNDDOWN((ROW()-1)/5,0)+2),"")</f>
        <v>64.5</v>
      </c>
      <c r="H1172" s="63">
        <f ca="1">IF(INDIRECT("'按班级打印'!w"&amp;ROUNDDOWN((ROW()-1)/5,0)+2)&gt;0,INDIRECT("'按班级打印'!w"&amp;ROUNDDOWN((ROW()-1)/5,0)+2),"")</f>
        <v>67.5</v>
      </c>
      <c r="I1172" s="63">
        <f ca="1">IF(INDIRECT("'按班级打印'!z"&amp;ROUNDDOWN((ROW()-1)/5,0)+2)&gt;0,INDIRECT("'按班级打印'!z"&amp;ROUNDDOWN((ROW()-1)/5,0)+2),"")</f>
        <v>84</v>
      </c>
      <c r="J1172" s="63" t="str">
        <f ca="1">IF(INDIRECT("'按班级打印'!ac"&amp;ROUNDDOWN((ROW()-1)/5,0)+2)&gt;0,INDIRECT("'按班级打印'!ac"&amp;ROUNDDOWN((ROW()-1)/5,0)+2),"")</f>
        <v/>
      </c>
      <c r="K1172" s="63" t="str">
        <f ca="1">IF(INDIRECT("'按班级打印'!u"&amp;ROUNDDOWN((ROW()-1)/5,0)+2)&gt;0,INDIRECT("'按班级打印'!u"&amp;ROUNDDOWN((ROW()-1)/5,0)+2),"")</f>
        <v/>
      </c>
      <c r="L1172" s="63" t="str">
        <f ca="1">IF(INDIRECT("'按班级打印'!af"&amp;ROUNDDOWN((ROW()-1)/5,0)+2)&gt;0,INDIRECT("'按班级打印'!af"&amp;ROUNDDOWN((ROW()-1)/5,0)+2),"")</f>
        <v/>
      </c>
      <c r="M1172" s="63">
        <f ca="1">INDIRECT("'按班级打印'!H"&amp;ROUNDDOWN((ROW()-1)/5,0)+2)</f>
        <v>512.5</v>
      </c>
    </row>
    <row r="1173" customHeight="1" spans="1:13">
      <c r="A1173" s="64"/>
      <c r="B1173" s="64"/>
      <c r="C1173" s="63" t="s">
        <v>13</v>
      </c>
      <c r="D1173" s="63">
        <f ca="1">INDIRECT("'按班级打印'!M"&amp;ROUNDDOWN((ROW()-1)/5,0)+2)</f>
        <v>97</v>
      </c>
      <c r="E1173" s="63">
        <f ca="1">INDIRECT("'按班级打印'!o"&amp;ROUNDDOWN((ROW()-1)/5,0)+2)</f>
        <v>116</v>
      </c>
      <c r="F1173" s="63">
        <f ca="1">INDIRECT("'按班级打印'!q"&amp;ROUNDDOWN((ROW()-1)/5,0)+2)</f>
        <v>83.5</v>
      </c>
      <c r="G1173" s="63">
        <f ca="1">IF(INDIRECT("'按班级打印'!s"&amp;ROUNDDOWN((ROW()-1)/5,0)+2)&gt;0,INDIRECT("'按班级打印'!s"&amp;ROUNDDOWN((ROW()-1)/5,0)+2),"")</f>
        <v>64.5</v>
      </c>
      <c r="H1173" s="63">
        <f ca="1">IF(INDIRECT("'按班级打印'!x"&amp;ROUNDDOWN((ROW()-1)/5,0)+2)&gt;0,INDIRECT("'按班级打印'!x"&amp;ROUNDDOWN((ROW()-1)/5,0)+2),"")</f>
        <v>88</v>
      </c>
      <c r="I1173" s="63">
        <f ca="1">IF(INDIRECT("'按班级打印'!aa"&amp;ROUNDDOWN((ROW()-1)/5,0)+2)&gt;0,INDIRECT("'按班级打印'!aa"&amp;ROUNDDOWN((ROW()-1)/5,0)+2),"")</f>
        <v>91</v>
      </c>
      <c r="J1173" s="63" t="str">
        <f ca="1">IF(INDIRECT("'按班级打印'!ad"&amp;ROUNDDOWN((ROW()-1)/5,0)+2)&gt;0,INDIRECT("'按班级打印'!ad"&amp;ROUNDDOWN((ROW()-1)/5,0)+2),"")</f>
        <v/>
      </c>
      <c r="K1173" s="63" t="str">
        <f ca="1">IF(INDIRECT("'按班级打印'!u"&amp;ROUNDDOWN((ROW()-1)/5,0)+2)&gt;0,INDIRECT("'按班级打印'!u"&amp;ROUNDDOWN((ROW()-1)/5,0)+2),"")</f>
        <v/>
      </c>
      <c r="L1173" s="63" t="str">
        <f ca="1">IF(INDIRECT("'按班级打印'!ag"&amp;ROUNDDOWN((ROW()-1)/5,0)+2)&gt;0,INDIRECT("'按班级打印'!ag"&amp;ROUNDDOWN((ROW()-1)/5,0)+2),"")</f>
        <v/>
      </c>
      <c r="M1173" s="63">
        <f ca="1">INDIRECT("'按班级打印'!I"&amp;ROUNDDOWN((ROW()-1)/5,0)+2)</f>
        <v>540</v>
      </c>
    </row>
    <row r="1174" customHeight="1" spans="1:13">
      <c r="A1174" s="63" t="str">
        <f ca="1">INDIRECT("'按班级打印'!E"&amp;ROUNDDOWN((ROW()-1)/5,0)+2)</f>
        <v>物理类</v>
      </c>
      <c r="B1174" s="14"/>
      <c r="C1174" s="63" t="s">
        <v>14</v>
      </c>
      <c r="D1174" s="65">
        <f>'质量分析(总分) '!$D$55</f>
        <v>105.000612745098</v>
      </c>
      <c r="E1174" s="65">
        <f>'质量分析(总分) '!$D$82</f>
        <v>91.5242034313726</v>
      </c>
      <c r="F1174" s="65">
        <f>'质量分析(总分) '!$D$109</f>
        <v>108.863970588235</v>
      </c>
      <c r="G1174" s="65">
        <f ca="1">IF(_xlfn.NUMBERVALUE(G1172)&gt;0,'质量分析(总分) '!$D$133,"")</f>
        <v>62.6521428571429</v>
      </c>
      <c r="H1174" s="65">
        <f ca="1">IF(_xlfn.NUMBERVALUE(H1172)&gt;0,'质量分析(总分) '!$D$157,"")</f>
        <v>81.8686131386861</v>
      </c>
      <c r="I1174" s="65">
        <f ca="1">IF(_xlfn.NUMBERVALUE(I1172)&gt;0,'质量分析(总分) '!$D$180,"")</f>
        <v>83.3676470588235</v>
      </c>
      <c r="J1174" s="65" t="str">
        <f ca="1">IF(_xlfn.NUMBERVALUE(J1172)&gt;0,'质量分析(总分) '!$D$208,"")</f>
        <v/>
      </c>
      <c r="K1174" s="65" t="str">
        <f ca="1">IF(_xlfn.NUMBERVALUE(K1172)&gt;0,'质量分析(总分) '!$D$194,"")</f>
        <v/>
      </c>
      <c r="L1174" s="65" t="str">
        <f ca="1">IF(_xlfn.NUMBERVALUE(L1172)&gt;0,'质量分析(总分) '!$D$222,"")</f>
        <v/>
      </c>
      <c r="M1174" s="65">
        <f ca="1">IF(_xlfn.NUMBERVALUE(G1172)&gt;0,'质量分析(总分) '!$D$23,'质量分析(总分) '!$D$28)</f>
        <v>535.869285714286</v>
      </c>
    </row>
    <row r="1176" customHeight="1" spans="1:13">
      <c r="A1176" s="58" t="s">
        <v>15</v>
      </c>
      <c r="B1176" s="59" t="s">
        <v>1</v>
      </c>
      <c r="C1176" s="59" t="s">
        <v>2</v>
      </c>
      <c r="D1176" s="60" t="s">
        <v>3</v>
      </c>
      <c r="E1176" s="60" t="s">
        <v>4</v>
      </c>
      <c r="F1176" s="60" t="s">
        <v>5</v>
      </c>
      <c r="G1176" s="60" t="s">
        <v>6</v>
      </c>
      <c r="H1176" s="60" t="s">
        <v>7</v>
      </c>
      <c r="I1176" s="60" t="s">
        <v>8</v>
      </c>
      <c r="J1176" s="60" t="s">
        <v>9</v>
      </c>
      <c r="K1176" s="60" t="s">
        <v>10</v>
      </c>
      <c r="L1176" s="61" t="s">
        <v>11</v>
      </c>
      <c r="M1176" s="61" t="s">
        <v>12</v>
      </c>
    </row>
    <row r="1177" customHeight="1" spans="1:13">
      <c r="A1177" s="62"/>
      <c r="B1177" s="63">
        <f ca="1">INDIRECT("'按班级打印'!G"&amp;ROUNDDOWN((ROW()-1)/5,0)+2)</f>
        <v>6</v>
      </c>
      <c r="C1177" s="63" t="str">
        <f ca="1">INDIRECT("'按班级打印'!A"&amp;ROUNDDOWN((ROW()-1)/5,0)+2)</f>
        <v>陈龙棠</v>
      </c>
      <c r="D1177" s="63">
        <f ca="1">INDIRECT("'按班级打印'!M"&amp;ROUNDDOWN((ROW()-1)/5,0)+2)</f>
        <v>109.5</v>
      </c>
      <c r="E1177" s="63">
        <f ca="1">INDIRECT("'按班级打印'!o"&amp;ROUNDDOWN((ROW()-1)/5,0)+2)</f>
        <v>81.5</v>
      </c>
      <c r="F1177" s="63">
        <f ca="1">INDIRECT("'按班级打印'!q"&amp;ROUNDDOWN((ROW()-1)/5,0)+2)</f>
        <v>115</v>
      </c>
      <c r="G1177" s="63">
        <f ca="1">IF(INDIRECT("'按班级打印'!s"&amp;ROUNDDOWN((ROW()-1)/5,0)+2)&gt;0,INDIRECT("'按班级打印'!s"&amp;ROUNDDOWN((ROW()-1)/5,0)+2),"")</f>
        <v>65.5</v>
      </c>
      <c r="H1177" s="63">
        <f ca="1">IF(INDIRECT("'按班级打印'!w"&amp;ROUNDDOWN((ROW()-1)/5,0)+2)&gt;0,INDIRECT("'按班级打印'!w"&amp;ROUNDDOWN((ROW()-1)/5,0)+2),"")</f>
        <v>50</v>
      </c>
      <c r="I1177" s="63">
        <f ca="1">IF(INDIRECT("'按班级打印'!z"&amp;ROUNDDOWN((ROW()-1)/5,0)+2)&gt;0,INDIRECT("'按班级打印'!z"&amp;ROUNDDOWN((ROW()-1)/5,0)+2),"")</f>
        <v>81.5</v>
      </c>
      <c r="J1177" s="63" t="str">
        <f ca="1">IF(INDIRECT("'按班级打印'!ac"&amp;ROUNDDOWN((ROW()-1)/5,0)+2)&gt;0,INDIRECT("'按班级打印'!ac"&amp;ROUNDDOWN((ROW()-1)/5,0)+2),"")</f>
        <v/>
      </c>
      <c r="K1177" s="63" t="str">
        <f ca="1">IF(INDIRECT("'按班级打印'!u"&amp;ROUNDDOWN((ROW()-1)/5,0)+2)&gt;0,INDIRECT("'按班级打印'!u"&amp;ROUNDDOWN((ROW()-1)/5,0)+2),"")</f>
        <v/>
      </c>
      <c r="L1177" s="63" t="str">
        <f ca="1">IF(INDIRECT("'按班级打印'!af"&amp;ROUNDDOWN((ROW()-1)/5,0)+2)&gt;0,INDIRECT("'按班级打印'!af"&amp;ROUNDDOWN((ROW()-1)/5,0)+2),"")</f>
        <v/>
      </c>
      <c r="M1177" s="63">
        <f ca="1">INDIRECT("'按班级打印'!H"&amp;ROUNDDOWN((ROW()-1)/5,0)+2)</f>
        <v>503</v>
      </c>
    </row>
    <row r="1178" customHeight="1" spans="1:13">
      <c r="A1178" s="64"/>
      <c r="B1178" s="64"/>
      <c r="C1178" s="63" t="s">
        <v>13</v>
      </c>
      <c r="D1178" s="63">
        <f ca="1">INDIRECT("'按班级打印'!M"&amp;ROUNDDOWN((ROW()-1)/5,0)+2)</f>
        <v>109.5</v>
      </c>
      <c r="E1178" s="63">
        <f ca="1">INDIRECT("'按班级打印'!o"&amp;ROUNDDOWN((ROW()-1)/5,0)+2)</f>
        <v>81.5</v>
      </c>
      <c r="F1178" s="63">
        <f ca="1">INDIRECT("'按班级打印'!q"&amp;ROUNDDOWN((ROW()-1)/5,0)+2)</f>
        <v>115</v>
      </c>
      <c r="G1178" s="63">
        <f ca="1">IF(INDIRECT("'按班级打印'!s"&amp;ROUNDDOWN((ROW()-1)/5,0)+2)&gt;0,INDIRECT("'按班级打印'!s"&amp;ROUNDDOWN((ROW()-1)/5,0)+2),"")</f>
        <v>65.5</v>
      </c>
      <c r="H1178" s="63">
        <f ca="1">IF(INDIRECT("'按班级打印'!x"&amp;ROUNDDOWN((ROW()-1)/5,0)+2)&gt;0,INDIRECT("'按班级打印'!x"&amp;ROUNDDOWN((ROW()-1)/5,0)+2),"")</f>
        <v>76</v>
      </c>
      <c r="I1178" s="63">
        <f ca="1">IF(INDIRECT("'按班级打印'!aa"&amp;ROUNDDOWN((ROW()-1)/5,0)+2)&gt;0,INDIRECT("'按班级打印'!aa"&amp;ROUNDDOWN((ROW()-1)/5,0)+2),"")</f>
        <v>90</v>
      </c>
      <c r="J1178" s="63" t="str">
        <f ca="1">IF(INDIRECT("'按班级打印'!ad"&amp;ROUNDDOWN((ROW()-1)/5,0)+2)&gt;0,INDIRECT("'按班级打印'!ad"&amp;ROUNDDOWN((ROW()-1)/5,0)+2),"")</f>
        <v/>
      </c>
      <c r="K1178" s="63" t="str">
        <f ca="1">IF(INDIRECT("'按班级打印'!u"&amp;ROUNDDOWN((ROW()-1)/5,0)+2)&gt;0,INDIRECT("'按班级打印'!u"&amp;ROUNDDOWN((ROW()-1)/5,0)+2),"")</f>
        <v/>
      </c>
      <c r="L1178" s="63" t="str">
        <f ca="1">IF(INDIRECT("'按班级打印'!ag"&amp;ROUNDDOWN((ROW()-1)/5,0)+2)&gt;0,INDIRECT("'按班级打印'!ag"&amp;ROUNDDOWN((ROW()-1)/5,0)+2),"")</f>
        <v/>
      </c>
      <c r="M1178" s="63">
        <f ca="1">INDIRECT("'按班级打印'!I"&amp;ROUNDDOWN((ROW()-1)/5,0)+2)</f>
        <v>537.5</v>
      </c>
    </row>
    <row r="1179" customHeight="1" spans="1:13">
      <c r="A1179" s="63" t="str">
        <f ca="1">INDIRECT("'按班级打印'!E"&amp;ROUNDDOWN((ROW()-1)/5,0)+2)</f>
        <v>物理类</v>
      </c>
      <c r="B1179" s="14"/>
      <c r="C1179" s="63" t="s">
        <v>14</v>
      </c>
      <c r="D1179" s="65">
        <f>'质量分析(总分) '!$D$55</f>
        <v>105.000612745098</v>
      </c>
      <c r="E1179" s="65">
        <f>'质量分析(总分) '!$D$82</f>
        <v>91.5242034313726</v>
      </c>
      <c r="F1179" s="65">
        <f>'质量分析(总分) '!$D$109</f>
        <v>108.863970588235</v>
      </c>
      <c r="G1179" s="65">
        <f ca="1">IF(_xlfn.NUMBERVALUE(G1177)&gt;0,'质量分析(总分) '!$D$133,"")</f>
        <v>62.6521428571429</v>
      </c>
      <c r="H1179" s="65">
        <f ca="1">IF(_xlfn.NUMBERVALUE(H1177)&gt;0,'质量分析(总分) '!$D$157,"")</f>
        <v>81.8686131386861</v>
      </c>
      <c r="I1179" s="65">
        <f ca="1">IF(_xlfn.NUMBERVALUE(I1177)&gt;0,'质量分析(总分) '!$D$180,"")</f>
        <v>83.3676470588235</v>
      </c>
      <c r="J1179" s="65" t="str">
        <f ca="1">IF(_xlfn.NUMBERVALUE(J1177)&gt;0,'质量分析(总分) '!$D$208,"")</f>
        <v/>
      </c>
      <c r="K1179" s="65" t="str">
        <f ca="1">IF(_xlfn.NUMBERVALUE(K1177)&gt;0,'质量分析(总分) '!$D$194,"")</f>
        <v/>
      </c>
      <c r="L1179" s="65" t="str">
        <f ca="1">IF(_xlfn.NUMBERVALUE(L1177)&gt;0,'质量分析(总分) '!$D$222,"")</f>
        <v/>
      </c>
      <c r="M1179" s="65">
        <f ca="1">IF(_xlfn.NUMBERVALUE(G1177)&gt;0,'质量分析(总分) '!$D$23,'质量分析(总分) '!$D$28)</f>
        <v>535.869285714286</v>
      </c>
    </row>
    <row r="1181" customHeight="1" spans="1:13">
      <c r="A1181" s="58" t="s">
        <v>15</v>
      </c>
      <c r="B1181" s="59" t="s">
        <v>1</v>
      </c>
      <c r="C1181" s="59" t="s">
        <v>2</v>
      </c>
      <c r="D1181" s="60" t="s">
        <v>3</v>
      </c>
      <c r="E1181" s="60" t="s">
        <v>4</v>
      </c>
      <c r="F1181" s="60" t="s">
        <v>5</v>
      </c>
      <c r="G1181" s="60" t="s">
        <v>6</v>
      </c>
      <c r="H1181" s="60" t="s">
        <v>7</v>
      </c>
      <c r="I1181" s="60" t="s">
        <v>8</v>
      </c>
      <c r="J1181" s="60" t="s">
        <v>9</v>
      </c>
      <c r="K1181" s="60" t="s">
        <v>10</v>
      </c>
      <c r="L1181" s="61" t="s">
        <v>11</v>
      </c>
      <c r="M1181" s="61" t="s">
        <v>12</v>
      </c>
    </row>
    <row r="1182" customHeight="1" spans="1:13">
      <c r="A1182" s="62"/>
      <c r="B1182" s="63">
        <f ca="1">INDIRECT("'按班级打印'!G"&amp;ROUNDDOWN((ROW()-1)/5,0)+2)</f>
        <v>6</v>
      </c>
      <c r="C1182" s="63" t="str">
        <f ca="1">INDIRECT("'按班级打印'!A"&amp;ROUNDDOWN((ROW()-1)/5,0)+2)</f>
        <v>王语菲</v>
      </c>
      <c r="D1182" s="63">
        <f ca="1">INDIRECT("'按班级打印'!M"&amp;ROUNDDOWN((ROW()-1)/5,0)+2)</f>
        <v>108</v>
      </c>
      <c r="E1182" s="63">
        <f ca="1">INDIRECT("'按班级打印'!o"&amp;ROUNDDOWN((ROW()-1)/5,0)+2)</f>
        <v>108</v>
      </c>
      <c r="F1182" s="63">
        <f ca="1">INDIRECT("'按班级打印'!q"&amp;ROUNDDOWN((ROW()-1)/5,0)+2)</f>
        <v>121.5</v>
      </c>
      <c r="G1182" s="63">
        <f ca="1">IF(INDIRECT("'按班级打印'!s"&amp;ROUNDDOWN((ROW()-1)/5,0)+2)&gt;0,INDIRECT("'按班级打印'!s"&amp;ROUNDDOWN((ROW()-1)/5,0)+2),"")</f>
        <v>61.5</v>
      </c>
      <c r="H1182" s="63">
        <f ca="1">IF(INDIRECT("'按班级打印'!w"&amp;ROUNDDOWN((ROW()-1)/5,0)+2)&gt;0,INDIRECT("'按班级打印'!w"&amp;ROUNDDOWN((ROW()-1)/5,0)+2),"")</f>
        <v>63.5</v>
      </c>
      <c r="I1182" s="63">
        <f ca="1">IF(INDIRECT("'按班级打印'!z"&amp;ROUNDDOWN((ROW()-1)/5,0)+2)&gt;0,INDIRECT("'按班级打印'!z"&amp;ROUNDDOWN((ROW()-1)/5,0)+2),"")</f>
        <v>77.5</v>
      </c>
      <c r="J1182" s="63" t="str">
        <f ca="1">IF(INDIRECT("'按班级打印'!ac"&amp;ROUNDDOWN((ROW()-1)/5,0)+2)&gt;0,INDIRECT("'按班级打印'!ac"&amp;ROUNDDOWN((ROW()-1)/5,0)+2),"")</f>
        <v/>
      </c>
      <c r="K1182" s="63" t="str">
        <f ca="1">IF(INDIRECT("'按班级打印'!u"&amp;ROUNDDOWN((ROW()-1)/5,0)+2)&gt;0,INDIRECT("'按班级打印'!u"&amp;ROUNDDOWN((ROW()-1)/5,0)+2),"")</f>
        <v/>
      </c>
      <c r="L1182" s="63" t="str">
        <f ca="1">IF(INDIRECT("'按班级打印'!af"&amp;ROUNDDOWN((ROW()-1)/5,0)+2)&gt;0,INDIRECT("'按班级打印'!af"&amp;ROUNDDOWN((ROW()-1)/5,0)+2),"")</f>
        <v/>
      </c>
      <c r="M1182" s="63">
        <f ca="1">INDIRECT("'按班级打印'!H"&amp;ROUNDDOWN((ROW()-1)/5,0)+2)</f>
        <v>540</v>
      </c>
    </row>
    <row r="1183" customHeight="1" spans="1:13">
      <c r="A1183" s="64"/>
      <c r="B1183" s="64"/>
      <c r="C1183" s="63" t="s">
        <v>13</v>
      </c>
      <c r="D1183" s="63">
        <f ca="1">INDIRECT("'按班级打印'!M"&amp;ROUNDDOWN((ROW()-1)/5,0)+2)</f>
        <v>108</v>
      </c>
      <c r="E1183" s="63">
        <f ca="1">INDIRECT("'按班级打印'!o"&amp;ROUNDDOWN((ROW()-1)/5,0)+2)</f>
        <v>108</v>
      </c>
      <c r="F1183" s="63">
        <f ca="1">INDIRECT("'按班级打印'!q"&amp;ROUNDDOWN((ROW()-1)/5,0)+2)</f>
        <v>121.5</v>
      </c>
      <c r="G1183" s="63">
        <f ca="1">IF(INDIRECT("'按班级打印'!s"&amp;ROUNDDOWN((ROW()-1)/5,0)+2)&gt;0,INDIRECT("'按班级打印'!s"&amp;ROUNDDOWN((ROW()-1)/5,0)+2),"")</f>
        <v>61.5</v>
      </c>
      <c r="H1183" s="63">
        <f ca="1">IF(INDIRECT("'按班级打印'!x"&amp;ROUNDDOWN((ROW()-1)/5,0)+2)&gt;0,INDIRECT("'按班级打印'!x"&amp;ROUNDDOWN((ROW()-1)/5,0)+2),"")</f>
        <v>86</v>
      </c>
      <c r="I1183" s="63">
        <f ca="1">IF(INDIRECT("'按班级打印'!aa"&amp;ROUNDDOWN((ROW()-1)/5,0)+2)&gt;0,INDIRECT("'按班级打印'!aa"&amp;ROUNDDOWN((ROW()-1)/5,0)+2),"")</f>
        <v>87</v>
      </c>
      <c r="J1183" s="63" t="str">
        <f ca="1">IF(INDIRECT("'按班级打印'!ad"&amp;ROUNDDOWN((ROW()-1)/5,0)+2)&gt;0,INDIRECT("'按班级打印'!ad"&amp;ROUNDDOWN((ROW()-1)/5,0)+2),"")</f>
        <v/>
      </c>
      <c r="K1183" s="63" t="str">
        <f ca="1">IF(INDIRECT("'按班级打印'!u"&amp;ROUNDDOWN((ROW()-1)/5,0)+2)&gt;0,INDIRECT("'按班级打印'!u"&amp;ROUNDDOWN((ROW()-1)/5,0)+2),"")</f>
        <v/>
      </c>
      <c r="L1183" s="63" t="str">
        <f ca="1">IF(INDIRECT("'按班级打印'!ag"&amp;ROUNDDOWN((ROW()-1)/5,0)+2)&gt;0,INDIRECT("'按班级打印'!ag"&amp;ROUNDDOWN((ROW()-1)/5,0)+2),"")</f>
        <v/>
      </c>
      <c r="M1183" s="63">
        <f ca="1">INDIRECT("'按班级打印'!I"&amp;ROUNDDOWN((ROW()-1)/5,0)+2)</f>
        <v>572</v>
      </c>
    </row>
    <row r="1184" customHeight="1" spans="1:13">
      <c r="A1184" s="63" t="str">
        <f ca="1">INDIRECT("'按班级打印'!E"&amp;ROUNDDOWN((ROW()-1)/5,0)+2)</f>
        <v>物理类</v>
      </c>
      <c r="B1184" s="14"/>
      <c r="C1184" s="63" t="s">
        <v>14</v>
      </c>
      <c r="D1184" s="65">
        <f>'质量分析(总分) '!$D$55</f>
        <v>105.000612745098</v>
      </c>
      <c r="E1184" s="65">
        <f>'质量分析(总分) '!$D$82</f>
        <v>91.5242034313726</v>
      </c>
      <c r="F1184" s="65">
        <f>'质量分析(总分) '!$D$109</f>
        <v>108.863970588235</v>
      </c>
      <c r="G1184" s="65">
        <f ca="1">IF(_xlfn.NUMBERVALUE(G1182)&gt;0,'质量分析(总分) '!$D$133,"")</f>
        <v>62.6521428571429</v>
      </c>
      <c r="H1184" s="65">
        <f ca="1">IF(_xlfn.NUMBERVALUE(H1182)&gt;0,'质量分析(总分) '!$D$157,"")</f>
        <v>81.8686131386861</v>
      </c>
      <c r="I1184" s="65">
        <f ca="1">IF(_xlfn.NUMBERVALUE(I1182)&gt;0,'质量分析(总分) '!$D$180,"")</f>
        <v>83.3676470588235</v>
      </c>
      <c r="J1184" s="65" t="str">
        <f ca="1">IF(_xlfn.NUMBERVALUE(J1182)&gt;0,'质量分析(总分) '!$D$208,"")</f>
        <v/>
      </c>
      <c r="K1184" s="65" t="str">
        <f ca="1">IF(_xlfn.NUMBERVALUE(K1182)&gt;0,'质量分析(总分) '!$D$194,"")</f>
        <v/>
      </c>
      <c r="L1184" s="65" t="str">
        <f ca="1">IF(_xlfn.NUMBERVALUE(L1182)&gt;0,'质量分析(总分) '!$D$222,"")</f>
        <v/>
      </c>
      <c r="M1184" s="65">
        <f ca="1">IF(_xlfn.NUMBERVALUE(G1182)&gt;0,'质量分析(总分) '!$D$23,'质量分析(总分) '!$D$28)</f>
        <v>535.869285714286</v>
      </c>
    </row>
    <row r="1186" customHeight="1" spans="1:13">
      <c r="A1186" s="58" t="s">
        <v>15</v>
      </c>
      <c r="B1186" s="59" t="s">
        <v>1</v>
      </c>
      <c r="C1186" s="59" t="s">
        <v>2</v>
      </c>
      <c r="D1186" s="60" t="s">
        <v>3</v>
      </c>
      <c r="E1186" s="60" t="s">
        <v>4</v>
      </c>
      <c r="F1186" s="60" t="s">
        <v>5</v>
      </c>
      <c r="G1186" s="60" t="s">
        <v>6</v>
      </c>
      <c r="H1186" s="60" t="s">
        <v>7</v>
      </c>
      <c r="I1186" s="60" t="s">
        <v>8</v>
      </c>
      <c r="J1186" s="60" t="s">
        <v>9</v>
      </c>
      <c r="K1186" s="60" t="s">
        <v>10</v>
      </c>
      <c r="L1186" s="61" t="s">
        <v>11</v>
      </c>
      <c r="M1186" s="61" t="s">
        <v>12</v>
      </c>
    </row>
    <row r="1187" customHeight="1" spans="1:13">
      <c r="A1187" s="62"/>
      <c r="B1187" s="63">
        <f ca="1">INDIRECT("'按班级打印'!G"&amp;ROUNDDOWN((ROW()-1)/5,0)+2)</f>
        <v>6</v>
      </c>
      <c r="C1187" s="63" t="str">
        <f ca="1">INDIRECT("'按班级打印'!A"&amp;ROUNDDOWN((ROW()-1)/5,0)+2)</f>
        <v>陈良</v>
      </c>
      <c r="D1187" s="63">
        <f ca="1">INDIRECT("'按班级打印'!M"&amp;ROUNDDOWN((ROW()-1)/5,0)+2)</f>
        <v>97</v>
      </c>
      <c r="E1187" s="63">
        <f ca="1">INDIRECT("'按班级打印'!o"&amp;ROUNDDOWN((ROW()-1)/5,0)+2)</f>
        <v>103</v>
      </c>
      <c r="F1187" s="63">
        <f ca="1">INDIRECT("'按班级打印'!q"&amp;ROUNDDOWN((ROW()-1)/5,0)+2)</f>
        <v>113</v>
      </c>
      <c r="G1187" s="63">
        <f ca="1">IF(INDIRECT("'按班级打印'!s"&amp;ROUNDDOWN((ROW()-1)/5,0)+2)&gt;0,INDIRECT("'按班级打印'!s"&amp;ROUNDDOWN((ROW()-1)/5,0)+2),"")</f>
        <v>74</v>
      </c>
      <c r="H1187" s="63">
        <f ca="1">IF(INDIRECT("'按班级打印'!w"&amp;ROUNDDOWN((ROW()-1)/5,0)+2)&gt;0,INDIRECT("'按班级打印'!w"&amp;ROUNDDOWN((ROW()-1)/5,0)+2),"")</f>
        <v>54</v>
      </c>
      <c r="I1187" s="63">
        <f ca="1">IF(INDIRECT("'按班级打印'!z"&amp;ROUNDDOWN((ROW()-1)/5,0)+2)&gt;0,INDIRECT("'按班级打印'!z"&amp;ROUNDDOWN((ROW()-1)/5,0)+2),"")</f>
        <v>71.5</v>
      </c>
      <c r="J1187" s="63" t="str">
        <f ca="1">IF(INDIRECT("'按班级打印'!ac"&amp;ROUNDDOWN((ROW()-1)/5,0)+2)&gt;0,INDIRECT("'按班级打印'!ac"&amp;ROUNDDOWN((ROW()-1)/5,0)+2),"")</f>
        <v/>
      </c>
      <c r="K1187" s="63" t="str">
        <f ca="1">IF(INDIRECT("'按班级打印'!u"&amp;ROUNDDOWN((ROW()-1)/5,0)+2)&gt;0,INDIRECT("'按班级打印'!u"&amp;ROUNDDOWN((ROW()-1)/5,0)+2),"")</f>
        <v/>
      </c>
      <c r="L1187" s="63" t="str">
        <f ca="1">IF(INDIRECT("'按班级打印'!af"&amp;ROUNDDOWN((ROW()-1)/5,0)+2)&gt;0,INDIRECT("'按班级打印'!af"&amp;ROUNDDOWN((ROW()-1)/5,0)+2),"")</f>
        <v/>
      </c>
      <c r="M1187" s="63">
        <f ca="1">INDIRECT("'按班级打印'!H"&amp;ROUNDDOWN((ROW()-1)/5,0)+2)</f>
        <v>512.5</v>
      </c>
    </row>
    <row r="1188" customHeight="1" spans="1:13">
      <c r="A1188" s="64"/>
      <c r="B1188" s="64"/>
      <c r="C1188" s="63" t="s">
        <v>13</v>
      </c>
      <c r="D1188" s="63">
        <f ca="1">INDIRECT("'按班级打印'!M"&amp;ROUNDDOWN((ROW()-1)/5,0)+2)</f>
        <v>97</v>
      </c>
      <c r="E1188" s="63">
        <f ca="1">INDIRECT("'按班级打印'!o"&amp;ROUNDDOWN((ROW()-1)/5,0)+2)</f>
        <v>103</v>
      </c>
      <c r="F1188" s="63">
        <f ca="1">INDIRECT("'按班级打印'!q"&amp;ROUNDDOWN((ROW()-1)/5,0)+2)</f>
        <v>113</v>
      </c>
      <c r="G1188" s="63">
        <f ca="1">IF(INDIRECT("'按班级打印'!s"&amp;ROUNDDOWN((ROW()-1)/5,0)+2)&gt;0,INDIRECT("'按班级打印'!s"&amp;ROUNDDOWN((ROW()-1)/5,0)+2),"")</f>
        <v>74</v>
      </c>
      <c r="H1188" s="63">
        <f ca="1">IF(INDIRECT("'按班级打印'!x"&amp;ROUNDDOWN((ROW()-1)/5,0)+2)&gt;0,INDIRECT("'按班级打印'!x"&amp;ROUNDDOWN((ROW()-1)/5,0)+2),"")</f>
        <v>79</v>
      </c>
      <c r="I1188" s="63">
        <f ca="1">IF(INDIRECT("'按班级打印'!aa"&amp;ROUNDDOWN((ROW()-1)/5,0)+2)&gt;0,INDIRECT("'按班级打印'!aa"&amp;ROUNDDOWN((ROW()-1)/5,0)+2),"")</f>
        <v>80</v>
      </c>
      <c r="J1188" s="63" t="str">
        <f ca="1">IF(INDIRECT("'按班级打印'!ad"&amp;ROUNDDOWN((ROW()-1)/5,0)+2)&gt;0,INDIRECT("'按班级打印'!ad"&amp;ROUNDDOWN((ROW()-1)/5,0)+2),"")</f>
        <v/>
      </c>
      <c r="K1188" s="63" t="str">
        <f ca="1">IF(INDIRECT("'按班级打印'!u"&amp;ROUNDDOWN((ROW()-1)/5,0)+2)&gt;0,INDIRECT("'按班级打印'!u"&amp;ROUNDDOWN((ROW()-1)/5,0)+2),"")</f>
        <v/>
      </c>
      <c r="L1188" s="63" t="str">
        <f ca="1">IF(INDIRECT("'按班级打印'!ag"&amp;ROUNDDOWN((ROW()-1)/5,0)+2)&gt;0,INDIRECT("'按班级打印'!ag"&amp;ROUNDDOWN((ROW()-1)/5,0)+2),"")</f>
        <v/>
      </c>
      <c r="M1188" s="63">
        <f ca="1">INDIRECT("'按班级打印'!I"&amp;ROUNDDOWN((ROW()-1)/5,0)+2)</f>
        <v>546</v>
      </c>
    </row>
    <row r="1189" customHeight="1" spans="1:13">
      <c r="A1189" s="63" t="str">
        <f ca="1">INDIRECT("'按班级打印'!E"&amp;ROUNDDOWN((ROW()-1)/5,0)+2)</f>
        <v>物理类</v>
      </c>
      <c r="B1189" s="14"/>
      <c r="C1189" s="63" t="s">
        <v>14</v>
      </c>
      <c r="D1189" s="65">
        <f>'质量分析(总分) '!$D$55</f>
        <v>105.000612745098</v>
      </c>
      <c r="E1189" s="65">
        <f>'质量分析(总分) '!$D$82</f>
        <v>91.5242034313726</v>
      </c>
      <c r="F1189" s="65">
        <f>'质量分析(总分) '!$D$109</f>
        <v>108.863970588235</v>
      </c>
      <c r="G1189" s="65">
        <f ca="1">IF(_xlfn.NUMBERVALUE(G1187)&gt;0,'质量分析(总分) '!$D$133,"")</f>
        <v>62.6521428571429</v>
      </c>
      <c r="H1189" s="65">
        <f ca="1">IF(_xlfn.NUMBERVALUE(H1187)&gt;0,'质量分析(总分) '!$D$157,"")</f>
        <v>81.8686131386861</v>
      </c>
      <c r="I1189" s="65">
        <f ca="1">IF(_xlfn.NUMBERVALUE(I1187)&gt;0,'质量分析(总分) '!$D$180,"")</f>
        <v>83.3676470588235</v>
      </c>
      <c r="J1189" s="65" t="str">
        <f ca="1">IF(_xlfn.NUMBERVALUE(J1187)&gt;0,'质量分析(总分) '!$D$208,"")</f>
        <v/>
      </c>
      <c r="K1189" s="65" t="str">
        <f ca="1">IF(_xlfn.NUMBERVALUE(K1187)&gt;0,'质量分析(总分) '!$D$194,"")</f>
        <v/>
      </c>
      <c r="L1189" s="65" t="str">
        <f ca="1">IF(_xlfn.NUMBERVALUE(L1187)&gt;0,'质量分析(总分) '!$D$222,"")</f>
        <v/>
      </c>
      <c r="M1189" s="65">
        <f ca="1">IF(_xlfn.NUMBERVALUE(G1187)&gt;0,'质量分析(总分) '!$D$23,'质量分析(总分) '!$D$28)</f>
        <v>535.869285714286</v>
      </c>
    </row>
    <row r="1191" customHeight="1" spans="1:13">
      <c r="A1191" s="58" t="s">
        <v>15</v>
      </c>
      <c r="B1191" s="59" t="s">
        <v>1</v>
      </c>
      <c r="C1191" s="59" t="s">
        <v>2</v>
      </c>
      <c r="D1191" s="60" t="s">
        <v>3</v>
      </c>
      <c r="E1191" s="60" t="s">
        <v>4</v>
      </c>
      <c r="F1191" s="60" t="s">
        <v>5</v>
      </c>
      <c r="G1191" s="60" t="s">
        <v>6</v>
      </c>
      <c r="H1191" s="60" t="s">
        <v>7</v>
      </c>
      <c r="I1191" s="60" t="s">
        <v>8</v>
      </c>
      <c r="J1191" s="60" t="s">
        <v>9</v>
      </c>
      <c r="K1191" s="60" t="s">
        <v>10</v>
      </c>
      <c r="L1191" s="61" t="s">
        <v>11</v>
      </c>
      <c r="M1191" s="61" t="s">
        <v>12</v>
      </c>
    </row>
    <row r="1192" customHeight="1" spans="1:13">
      <c r="A1192" s="62"/>
      <c r="B1192" s="63">
        <f ca="1">INDIRECT("'按班级打印'!G"&amp;ROUNDDOWN((ROW()-1)/5,0)+2)</f>
        <v>6</v>
      </c>
      <c r="C1192" s="63" t="str">
        <f ca="1">INDIRECT("'按班级打印'!A"&amp;ROUNDDOWN((ROW()-1)/5,0)+2)</f>
        <v>陈秉煌</v>
      </c>
      <c r="D1192" s="63">
        <f ca="1">INDIRECT("'按班级打印'!M"&amp;ROUNDDOWN((ROW()-1)/5,0)+2)</f>
        <v>99</v>
      </c>
      <c r="E1192" s="63">
        <f ca="1">INDIRECT("'按班级打印'!o"&amp;ROUNDDOWN((ROW()-1)/5,0)+2)</f>
        <v>81</v>
      </c>
      <c r="F1192" s="63">
        <f ca="1">INDIRECT("'按班级打印'!q"&amp;ROUNDDOWN((ROW()-1)/5,0)+2)</f>
        <v>109.5</v>
      </c>
      <c r="G1192" s="63">
        <f ca="1">IF(INDIRECT("'按班级打印'!s"&amp;ROUNDDOWN((ROW()-1)/5,0)+2)&gt;0,INDIRECT("'按班级打印'!s"&amp;ROUNDDOWN((ROW()-1)/5,0)+2),"")</f>
        <v>49.5</v>
      </c>
      <c r="H1192" s="63">
        <f ca="1">IF(INDIRECT("'按班级打印'!w"&amp;ROUNDDOWN((ROW()-1)/5,0)+2)&gt;0,INDIRECT("'按班级打印'!w"&amp;ROUNDDOWN((ROW()-1)/5,0)+2),"")</f>
        <v>58.5</v>
      </c>
      <c r="I1192" s="63">
        <f ca="1">IF(INDIRECT("'按班级打印'!z"&amp;ROUNDDOWN((ROW()-1)/5,0)+2)&gt;0,INDIRECT("'按班级打印'!z"&amp;ROUNDDOWN((ROW()-1)/5,0)+2),"")</f>
        <v>74</v>
      </c>
      <c r="J1192" s="63" t="str">
        <f ca="1">IF(INDIRECT("'按班级打印'!ac"&amp;ROUNDDOWN((ROW()-1)/5,0)+2)&gt;0,INDIRECT("'按班级打印'!ac"&amp;ROUNDDOWN((ROW()-1)/5,0)+2),"")</f>
        <v/>
      </c>
      <c r="K1192" s="63" t="str">
        <f ca="1">IF(INDIRECT("'按班级打印'!u"&amp;ROUNDDOWN((ROW()-1)/5,0)+2)&gt;0,INDIRECT("'按班级打印'!u"&amp;ROUNDDOWN((ROW()-1)/5,0)+2),"")</f>
        <v/>
      </c>
      <c r="L1192" s="63" t="str">
        <f ca="1">IF(INDIRECT("'按班级打印'!af"&amp;ROUNDDOWN((ROW()-1)/5,0)+2)&gt;0,INDIRECT("'按班级打印'!af"&amp;ROUNDDOWN((ROW()-1)/5,0)+2),"")</f>
        <v/>
      </c>
      <c r="M1192" s="63">
        <f ca="1">INDIRECT("'按班级打印'!H"&amp;ROUNDDOWN((ROW()-1)/5,0)+2)</f>
        <v>471.5</v>
      </c>
    </row>
    <row r="1193" customHeight="1" spans="1:13">
      <c r="A1193" s="64"/>
      <c r="B1193" s="64"/>
      <c r="C1193" s="63" t="s">
        <v>13</v>
      </c>
      <c r="D1193" s="63">
        <f ca="1">INDIRECT("'按班级打印'!M"&amp;ROUNDDOWN((ROW()-1)/5,0)+2)</f>
        <v>99</v>
      </c>
      <c r="E1193" s="63">
        <f ca="1">INDIRECT("'按班级打印'!o"&amp;ROUNDDOWN((ROW()-1)/5,0)+2)</f>
        <v>81</v>
      </c>
      <c r="F1193" s="63">
        <f ca="1">INDIRECT("'按班级打印'!q"&amp;ROUNDDOWN((ROW()-1)/5,0)+2)</f>
        <v>109.5</v>
      </c>
      <c r="G1193" s="63">
        <f ca="1">IF(INDIRECT("'按班级打印'!s"&amp;ROUNDDOWN((ROW()-1)/5,0)+2)&gt;0,INDIRECT("'按班级打印'!s"&amp;ROUNDDOWN((ROW()-1)/5,0)+2),"")</f>
        <v>49.5</v>
      </c>
      <c r="H1193" s="63">
        <f ca="1">IF(INDIRECT("'按班级打印'!x"&amp;ROUNDDOWN((ROW()-1)/5,0)+2)&gt;0,INDIRECT("'按班级打印'!x"&amp;ROUNDDOWN((ROW()-1)/5,0)+2),"")</f>
        <v>82</v>
      </c>
      <c r="I1193" s="63">
        <f ca="1">IF(INDIRECT("'按班级打印'!aa"&amp;ROUNDDOWN((ROW()-1)/5,0)+2)&gt;0,INDIRECT("'按班级打印'!aa"&amp;ROUNDDOWN((ROW()-1)/5,0)+2),"")</f>
        <v>83</v>
      </c>
      <c r="J1193" s="63" t="str">
        <f ca="1">IF(INDIRECT("'按班级打印'!ad"&amp;ROUNDDOWN((ROW()-1)/5,0)+2)&gt;0,INDIRECT("'按班级打印'!ad"&amp;ROUNDDOWN((ROW()-1)/5,0)+2),"")</f>
        <v/>
      </c>
      <c r="K1193" s="63" t="str">
        <f ca="1">IF(INDIRECT("'按班级打印'!u"&amp;ROUNDDOWN((ROW()-1)/5,0)+2)&gt;0,INDIRECT("'按班级打印'!u"&amp;ROUNDDOWN((ROW()-1)/5,0)+2),"")</f>
        <v/>
      </c>
      <c r="L1193" s="63" t="str">
        <f ca="1">IF(INDIRECT("'按班级打印'!ag"&amp;ROUNDDOWN((ROW()-1)/5,0)+2)&gt;0,INDIRECT("'按班级打印'!ag"&amp;ROUNDDOWN((ROW()-1)/5,0)+2),"")</f>
        <v/>
      </c>
      <c r="M1193" s="63">
        <f ca="1">INDIRECT("'按班级打印'!I"&amp;ROUNDDOWN((ROW()-1)/5,0)+2)</f>
        <v>504</v>
      </c>
    </row>
    <row r="1194" customHeight="1" spans="1:13">
      <c r="A1194" s="63" t="str">
        <f ca="1">INDIRECT("'按班级打印'!E"&amp;ROUNDDOWN((ROW()-1)/5,0)+2)</f>
        <v>物理类</v>
      </c>
      <c r="B1194" s="14"/>
      <c r="C1194" s="63" t="s">
        <v>14</v>
      </c>
      <c r="D1194" s="65">
        <f>'质量分析(总分) '!$D$55</f>
        <v>105.000612745098</v>
      </c>
      <c r="E1194" s="65">
        <f>'质量分析(总分) '!$D$82</f>
        <v>91.5242034313726</v>
      </c>
      <c r="F1194" s="65">
        <f>'质量分析(总分) '!$D$109</f>
        <v>108.863970588235</v>
      </c>
      <c r="G1194" s="65">
        <f ca="1">IF(_xlfn.NUMBERVALUE(G1192)&gt;0,'质量分析(总分) '!$D$133,"")</f>
        <v>62.6521428571429</v>
      </c>
      <c r="H1194" s="65">
        <f ca="1">IF(_xlfn.NUMBERVALUE(H1192)&gt;0,'质量分析(总分) '!$D$157,"")</f>
        <v>81.8686131386861</v>
      </c>
      <c r="I1194" s="65">
        <f ca="1">IF(_xlfn.NUMBERVALUE(I1192)&gt;0,'质量分析(总分) '!$D$180,"")</f>
        <v>83.3676470588235</v>
      </c>
      <c r="J1194" s="65" t="str">
        <f ca="1">IF(_xlfn.NUMBERVALUE(J1192)&gt;0,'质量分析(总分) '!$D$208,"")</f>
        <v/>
      </c>
      <c r="K1194" s="65" t="str">
        <f ca="1">IF(_xlfn.NUMBERVALUE(K1192)&gt;0,'质量分析(总分) '!$D$194,"")</f>
        <v/>
      </c>
      <c r="L1194" s="65" t="str">
        <f ca="1">IF(_xlfn.NUMBERVALUE(L1192)&gt;0,'质量分析(总分) '!$D$222,"")</f>
        <v/>
      </c>
      <c r="M1194" s="65">
        <f ca="1">IF(_xlfn.NUMBERVALUE(G1192)&gt;0,'质量分析(总分) '!$D$23,'质量分析(总分) '!$D$28)</f>
        <v>535.869285714286</v>
      </c>
    </row>
    <row r="1196" customHeight="1" spans="1:13">
      <c r="A1196" s="58" t="s">
        <v>15</v>
      </c>
      <c r="B1196" s="59" t="s">
        <v>1</v>
      </c>
      <c r="C1196" s="59" t="s">
        <v>2</v>
      </c>
      <c r="D1196" s="60" t="s">
        <v>3</v>
      </c>
      <c r="E1196" s="60" t="s">
        <v>4</v>
      </c>
      <c r="F1196" s="60" t="s">
        <v>5</v>
      </c>
      <c r="G1196" s="60" t="s">
        <v>6</v>
      </c>
      <c r="H1196" s="60" t="s">
        <v>7</v>
      </c>
      <c r="I1196" s="60" t="s">
        <v>8</v>
      </c>
      <c r="J1196" s="60" t="s">
        <v>9</v>
      </c>
      <c r="K1196" s="60" t="s">
        <v>10</v>
      </c>
      <c r="L1196" s="61" t="s">
        <v>11</v>
      </c>
      <c r="M1196" s="61" t="s">
        <v>12</v>
      </c>
    </row>
    <row r="1197" customHeight="1" spans="1:13">
      <c r="A1197" s="62"/>
      <c r="B1197" s="63">
        <f ca="1">INDIRECT("'按班级打印'!G"&amp;ROUNDDOWN((ROW()-1)/5,0)+2)</f>
        <v>6</v>
      </c>
      <c r="C1197" s="63" t="str">
        <f ca="1">INDIRECT("'按班级打印'!A"&amp;ROUNDDOWN((ROW()-1)/5,0)+2)</f>
        <v>阮晶晶</v>
      </c>
      <c r="D1197" s="63">
        <f ca="1">INDIRECT("'按班级打印'!M"&amp;ROUNDDOWN((ROW()-1)/5,0)+2)</f>
        <v>108.5</v>
      </c>
      <c r="E1197" s="63">
        <f ca="1">INDIRECT("'按班级打印'!o"&amp;ROUNDDOWN((ROW()-1)/5,0)+2)</f>
        <v>113.5</v>
      </c>
      <c r="F1197" s="63">
        <f ca="1">INDIRECT("'按班级打印'!q"&amp;ROUNDDOWN((ROW()-1)/5,0)+2)</f>
        <v>106.5</v>
      </c>
      <c r="G1197" s="63">
        <f ca="1">IF(INDIRECT("'按班级打印'!s"&amp;ROUNDDOWN((ROW()-1)/5,0)+2)&gt;0,INDIRECT("'按班级打印'!s"&amp;ROUNDDOWN((ROW()-1)/5,0)+2),"")</f>
        <v>66.5</v>
      </c>
      <c r="H1197" s="63">
        <f ca="1">IF(INDIRECT("'按班级打印'!w"&amp;ROUNDDOWN((ROW()-1)/5,0)+2)&gt;0,INDIRECT("'按班级打印'!w"&amp;ROUNDDOWN((ROW()-1)/5,0)+2),"")</f>
        <v>70.5</v>
      </c>
      <c r="I1197" s="63">
        <f ca="1">IF(INDIRECT("'按班级打印'!z"&amp;ROUNDDOWN((ROW()-1)/5,0)+2)&gt;0,INDIRECT("'按班级打印'!z"&amp;ROUNDDOWN((ROW()-1)/5,0)+2),"")</f>
        <v>80.5</v>
      </c>
      <c r="J1197" s="63" t="str">
        <f ca="1">IF(INDIRECT("'按班级打印'!ac"&amp;ROUNDDOWN((ROW()-1)/5,0)+2)&gt;0,INDIRECT("'按班级打印'!ac"&amp;ROUNDDOWN((ROW()-1)/5,0)+2),"")</f>
        <v/>
      </c>
      <c r="K1197" s="63" t="str">
        <f ca="1">IF(INDIRECT("'按班级打印'!u"&amp;ROUNDDOWN((ROW()-1)/5,0)+2)&gt;0,INDIRECT("'按班级打印'!u"&amp;ROUNDDOWN((ROW()-1)/5,0)+2),"")</f>
        <v/>
      </c>
      <c r="L1197" s="63" t="str">
        <f ca="1">IF(INDIRECT("'按班级打印'!af"&amp;ROUNDDOWN((ROW()-1)/5,0)+2)&gt;0,INDIRECT("'按班级打印'!af"&amp;ROUNDDOWN((ROW()-1)/5,0)+2),"")</f>
        <v/>
      </c>
      <c r="M1197" s="63">
        <f ca="1">INDIRECT("'按班级打印'!H"&amp;ROUNDDOWN((ROW()-1)/5,0)+2)</f>
        <v>546</v>
      </c>
    </row>
    <row r="1198" customHeight="1" spans="1:13">
      <c r="A1198" s="64"/>
      <c r="B1198" s="64"/>
      <c r="C1198" s="63" t="s">
        <v>13</v>
      </c>
      <c r="D1198" s="63">
        <f ca="1">INDIRECT("'按班级打印'!M"&amp;ROUNDDOWN((ROW()-1)/5,0)+2)</f>
        <v>108.5</v>
      </c>
      <c r="E1198" s="63">
        <f ca="1">INDIRECT("'按班级打印'!o"&amp;ROUNDDOWN((ROW()-1)/5,0)+2)</f>
        <v>113.5</v>
      </c>
      <c r="F1198" s="63">
        <f ca="1">INDIRECT("'按班级打印'!q"&amp;ROUNDDOWN((ROW()-1)/5,0)+2)</f>
        <v>106.5</v>
      </c>
      <c r="G1198" s="63">
        <f ca="1">IF(INDIRECT("'按班级打印'!s"&amp;ROUNDDOWN((ROW()-1)/5,0)+2)&gt;0,INDIRECT("'按班级打印'!s"&amp;ROUNDDOWN((ROW()-1)/5,0)+2),"")</f>
        <v>66.5</v>
      </c>
      <c r="H1198" s="63">
        <f ca="1">IF(INDIRECT("'按班级打印'!x"&amp;ROUNDDOWN((ROW()-1)/5,0)+2)&gt;0,INDIRECT("'按班级打印'!x"&amp;ROUNDDOWN((ROW()-1)/5,0)+2),"")</f>
        <v>89</v>
      </c>
      <c r="I1198" s="63">
        <f ca="1">IF(INDIRECT("'按班级打印'!aa"&amp;ROUNDDOWN((ROW()-1)/5,0)+2)&gt;0,INDIRECT("'按班级打印'!aa"&amp;ROUNDDOWN((ROW()-1)/5,0)+2),"")</f>
        <v>89</v>
      </c>
      <c r="J1198" s="63" t="str">
        <f ca="1">IF(INDIRECT("'按班级打印'!ad"&amp;ROUNDDOWN((ROW()-1)/5,0)+2)&gt;0,INDIRECT("'按班级打印'!ad"&amp;ROUNDDOWN((ROW()-1)/5,0)+2),"")</f>
        <v/>
      </c>
      <c r="K1198" s="63" t="str">
        <f ca="1">IF(INDIRECT("'按班级打印'!u"&amp;ROUNDDOWN((ROW()-1)/5,0)+2)&gt;0,INDIRECT("'按班级打印'!u"&amp;ROUNDDOWN((ROW()-1)/5,0)+2),"")</f>
        <v/>
      </c>
      <c r="L1198" s="63" t="str">
        <f ca="1">IF(INDIRECT("'按班级打印'!ag"&amp;ROUNDDOWN((ROW()-1)/5,0)+2)&gt;0,INDIRECT("'按班级打印'!ag"&amp;ROUNDDOWN((ROW()-1)/5,0)+2),"")</f>
        <v/>
      </c>
      <c r="M1198" s="63">
        <f ca="1">INDIRECT("'按班级打印'!I"&amp;ROUNDDOWN((ROW()-1)/5,0)+2)</f>
        <v>573</v>
      </c>
    </row>
    <row r="1199" customHeight="1" spans="1:13">
      <c r="A1199" s="63" t="str">
        <f ca="1">INDIRECT("'按班级打印'!E"&amp;ROUNDDOWN((ROW()-1)/5,0)+2)</f>
        <v>物理类</v>
      </c>
      <c r="B1199" s="14"/>
      <c r="C1199" s="63" t="s">
        <v>14</v>
      </c>
      <c r="D1199" s="65">
        <f>'质量分析(总分) '!$D$55</f>
        <v>105.000612745098</v>
      </c>
      <c r="E1199" s="65">
        <f>'质量分析(总分) '!$D$82</f>
        <v>91.5242034313726</v>
      </c>
      <c r="F1199" s="65">
        <f>'质量分析(总分) '!$D$109</f>
        <v>108.863970588235</v>
      </c>
      <c r="G1199" s="65">
        <f ca="1">IF(_xlfn.NUMBERVALUE(G1197)&gt;0,'质量分析(总分) '!$D$133,"")</f>
        <v>62.6521428571429</v>
      </c>
      <c r="H1199" s="65">
        <f ca="1">IF(_xlfn.NUMBERVALUE(H1197)&gt;0,'质量分析(总分) '!$D$157,"")</f>
        <v>81.8686131386861</v>
      </c>
      <c r="I1199" s="65">
        <f ca="1">IF(_xlfn.NUMBERVALUE(I1197)&gt;0,'质量分析(总分) '!$D$180,"")</f>
        <v>83.3676470588235</v>
      </c>
      <c r="J1199" s="65" t="str">
        <f ca="1">IF(_xlfn.NUMBERVALUE(J1197)&gt;0,'质量分析(总分) '!$D$208,"")</f>
        <v/>
      </c>
      <c r="K1199" s="65" t="str">
        <f ca="1">IF(_xlfn.NUMBERVALUE(K1197)&gt;0,'质量分析(总分) '!$D$194,"")</f>
        <v/>
      </c>
      <c r="L1199" s="65" t="str">
        <f ca="1">IF(_xlfn.NUMBERVALUE(L1197)&gt;0,'质量分析(总分) '!$D$222,"")</f>
        <v/>
      </c>
      <c r="M1199" s="65">
        <f ca="1">IF(_xlfn.NUMBERVALUE(G1197)&gt;0,'质量分析(总分) '!$D$23,'质量分析(总分) '!$D$28)</f>
        <v>535.869285714286</v>
      </c>
    </row>
    <row r="1201" customHeight="1" spans="1:13">
      <c r="A1201" s="58" t="s">
        <v>15</v>
      </c>
      <c r="B1201" s="59" t="s">
        <v>1</v>
      </c>
      <c r="C1201" s="59" t="s">
        <v>2</v>
      </c>
      <c r="D1201" s="60" t="s">
        <v>3</v>
      </c>
      <c r="E1201" s="60" t="s">
        <v>4</v>
      </c>
      <c r="F1201" s="60" t="s">
        <v>5</v>
      </c>
      <c r="G1201" s="60" t="s">
        <v>6</v>
      </c>
      <c r="H1201" s="60" t="s">
        <v>7</v>
      </c>
      <c r="I1201" s="60" t="s">
        <v>8</v>
      </c>
      <c r="J1201" s="60" t="s">
        <v>9</v>
      </c>
      <c r="K1201" s="60" t="s">
        <v>10</v>
      </c>
      <c r="L1201" s="61" t="s">
        <v>11</v>
      </c>
      <c r="M1201" s="61" t="s">
        <v>12</v>
      </c>
    </row>
    <row r="1202" customHeight="1" spans="1:13">
      <c r="A1202" s="62"/>
      <c r="B1202" s="63">
        <f ca="1">INDIRECT("'按班级打印'!G"&amp;ROUNDDOWN((ROW()-1)/5,0)+2)</f>
        <v>6</v>
      </c>
      <c r="C1202" s="63" t="str">
        <f ca="1">INDIRECT("'按班级打印'!A"&amp;ROUNDDOWN((ROW()-1)/5,0)+2)</f>
        <v>王博泽</v>
      </c>
      <c r="D1202" s="63">
        <f ca="1">INDIRECT("'按班级打印'!M"&amp;ROUNDDOWN((ROW()-1)/5,0)+2)</f>
        <v>108</v>
      </c>
      <c r="E1202" s="63">
        <f ca="1">INDIRECT("'按班级打印'!o"&amp;ROUNDDOWN((ROW()-1)/5,0)+2)</f>
        <v>91</v>
      </c>
      <c r="F1202" s="63">
        <f ca="1">INDIRECT("'按班级打印'!q"&amp;ROUNDDOWN((ROW()-1)/5,0)+2)</f>
        <v>98.5</v>
      </c>
      <c r="G1202" s="63">
        <f ca="1">IF(INDIRECT("'按班级打印'!s"&amp;ROUNDDOWN((ROW()-1)/5,0)+2)&gt;0,INDIRECT("'按班级打印'!s"&amp;ROUNDDOWN((ROW()-1)/5,0)+2),"")</f>
        <v>66.5</v>
      </c>
      <c r="H1202" s="63">
        <f ca="1">IF(INDIRECT("'按班级打印'!w"&amp;ROUNDDOWN((ROW()-1)/5,0)+2)&gt;0,INDIRECT("'按班级打印'!w"&amp;ROUNDDOWN((ROW()-1)/5,0)+2),"")</f>
        <v>60.5</v>
      </c>
      <c r="I1202" s="63">
        <f ca="1">IF(INDIRECT("'按班级打印'!z"&amp;ROUNDDOWN((ROW()-1)/5,0)+2)&gt;0,INDIRECT("'按班级打印'!z"&amp;ROUNDDOWN((ROW()-1)/5,0)+2),"")</f>
        <v>70.5</v>
      </c>
      <c r="J1202" s="63" t="str">
        <f ca="1">IF(INDIRECT("'按班级打印'!ac"&amp;ROUNDDOWN((ROW()-1)/5,0)+2)&gt;0,INDIRECT("'按班级打印'!ac"&amp;ROUNDDOWN((ROW()-1)/5,0)+2),"")</f>
        <v/>
      </c>
      <c r="K1202" s="63" t="str">
        <f ca="1">IF(INDIRECT("'按班级打印'!u"&amp;ROUNDDOWN((ROW()-1)/5,0)+2)&gt;0,INDIRECT("'按班级打印'!u"&amp;ROUNDDOWN((ROW()-1)/5,0)+2),"")</f>
        <v/>
      </c>
      <c r="L1202" s="63" t="str">
        <f ca="1">IF(INDIRECT("'按班级打印'!af"&amp;ROUNDDOWN((ROW()-1)/5,0)+2)&gt;0,INDIRECT("'按班级打印'!af"&amp;ROUNDDOWN((ROW()-1)/5,0)+2),"")</f>
        <v/>
      </c>
      <c r="M1202" s="63">
        <f ca="1">INDIRECT("'按班级打印'!H"&amp;ROUNDDOWN((ROW()-1)/5,0)+2)</f>
        <v>495</v>
      </c>
    </row>
    <row r="1203" customHeight="1" spans="1:13">
      <c r="A1203" s="64"/>
      <c r="B1203" s="64"/>
      <c r="C1203" s="63" t="s">
        <v>13</v>
      </c>
      <c r="D1203" s="63">
        <f ca="1">INDIRECT("'按班级打印'!M"&amp;ROUNDDOWN((ROW()-1)/5,0)+2)</f>
        <v>108</v>
      </c>
      <c r="E1203" s="63">
        <f ca="1">INDIRECT("'按班级打印'!o"&amp;ROUNDDOWN((ROW()-1)/5,0)+2)</f>
        <v>91</v>
      </c>
      <c r="F1203" s="63">
        <f ca="1">INDIRECT("'按班级打印'!q"&amp;ROUNDDOWN((ROW()-1)/5,0)+2)</f>
        <v>98.5</v>
      </c>
      <c r="G1203" s="63">
        <f ca="1">IF(INDIRECT("'按班级打印'!s"&amp;ROUNDDOWN((ROW()-1)/5,0)+2)&gt;0,INDIRECT("'按班级打印'!s"&amp;ROUNDDOWN((ROW()-1)/5,0)+2),"")</f>
        <v>66.5</v>
      </c>
      <c r="H1203" s="63">
        <f ca="1">IF(INDIRECT("'按班级打印'!x"&amp;ROUNDDOWN((ROW()-1)/5,0)+2)&gt;0,INDIRECT("'按班级打印'!x"&amp;ROUNDDOWN((ROW()-1)/5,0)+2),"")</f>
        <v>84</v>
      </c>
      <c r="I1203" s="63">
        <f ca="1">IF(INDIRECT("'按班级打印'!aa"&amp;ROUNDDOWN((ROW()-1)/5,0)+2)&gt;0,INDIRECT("'按班级打印'!aa"&amp;ROUNDDOWN((ROW()-1)/5,0)+2),"")</f>
        <v>80</v>
      </c>
      <c r="J1203" s="63" t="str">
        <f ca="1">IF(INDIRECT("'按班级打印'!ad"&amp;ROUNDDOWN((ROW()-1)/5,0)+2)&gt;0,INDIRECT("'按班级打印'!ad"&amp;ROUNDDOWN((ROW()-1)/5,0)+2),"")</f>
        <v/>
      </c>
      <c r="K1203" s="63" t="str">
        <f ca="1">IF(INDIRECT("'按班级打印'!u"&amp;ROUNDDOWN((ROW()-1)/5,0)+2)&gt;0,INDIRECT("'按班级打印'!u"&amp;ROUNDDOWN((ROW()-1)/5,0)+2),"")</f>
        <v/>
      </c>
      <c r="L1203" s="63" t="str">
        <f ca="1">IF(INDIRECT("'按班级打印'!ag"&amp;ROUNDDOWN((ROW()-1)/5,0)+2)&gt;0,INDIRECT("'按班级打印'!ag"&amp;ROUNDDOWN((ROW()-1)/5,0)+2),"")</f>
        <v/>
      </c>
      <c r="M1203" s="63">
        <f ca="1">INDIRECT("'按班级打印'!I"&amp;ROUNDDOWN((ROW()-1)/5,0)+2)</f>
        <v>528</v>
      </c>
    </row>
    <row r="1204" customHeight="1" spans="1:13">
      <c r="A1204" s="63" t="str">
        <f ca="1">INDIRECT("'按班级打印'!E"&amp;ROUNDDOWN((ROW()-1)/5,0)+2)</f>
        <v>物理类</v>
      </c>
      <c r="B1204" s="14"/>
      <c r="C1204" s="63" t="s">
        <v>14</v>
      </c>
      <c r="D1204" s="65">
        <f>'质量分析(总分) '!$D$55</f>
        <v>105.000612745098</v>
      </c>
      <c r="E1204" s="65">
        <f>'质量分析(总分) '!$D$82</f>
        <v>91.5242034313726</v>
      </c>
      <c r="F1204" s="65">
        <f>'质量分析(总分) '!$D$109</f>
        <v>108.863970588235</v>
      </c>
      <c r="G1204" s="65">
        <f ca="1">IF(_xlfn.NUMBERVALUE(G1202)&gt;0,'质量分析(总分) '!$D$133,"")</f>
        <v>62.6521428571429</v>
      </c>
      <c r="H1204" s="65">
        <f ca="1">IF(_xlfn.NUMBERVALUE(H1202)&gt;0,'质量分析(总分) '!$D$157,"")</f>
        <v>81.8686131386861</v>
      </c>
      <c r="I1204" s="65">
        <f ca="1">IF(_xlfn.NUMBERVALUE(I1202)&gt;0,'质量分析(总分) '!$D$180,"")</f>
        <v>83.3676470588235</v>
      </c>
      <c r="J1204" s="65" t="str">
        <f ca="1">IF(_xlfn.NUMBERVALUE(J1202)&gt;0,'质量分析(总分) '!$D$208,"")</f>
        <v/>
      </c>
      <c r="K1204" s="65" t="str">
        <f ca="1">IF(_xlfn.NUMBERVALUE(K1202)&gt;0,'质量分析(总分) '!$D$194,"")</f>
        <v/>
      </c>
      <c r="L1204" s="65" t="str">
        <f ca="1">IF(_xlfn.NUMBERVALUE(L1202)&gt;0,'质量分析(总分) '!$D$222,"")</f>
        <v/>
      </c>
      <c r="M1204" s="65">
        <f ca="1">IF(_xlfn.NUMBERVALUE(G1202)&gt;0,'质量分析(总分) '!$D$23,'质量分析(总分) '!$D$28)</f>
        <v>535.869285714286</v>
      </c>
    </row>
    <row r="1206" customHeight="1" spans="1:13">
      <c r="A1206" s="58" t="s">
        <v>15</v>
      </c>
      <c r="B1206" s="59" t="s">
        <v>1</v>
      </c>
      <c r="C1206" s="59" t="s">
        <v>2</v>
      </c>
      <c r="D1206" s="60" t="s">
        <v>3</v>
      </c>
      <c r="E1206" s="60" t="s">
        <v>4</v>
      </c>
      <c r="F1206" s="60" t="s">
        <v>5</v>
      </c>
      <c r="G1206" s="60" t="s">
        <v>6</v>
      </c>
      <c r="H1206" s="60" t="s">
        <v>7</v>
      </c>
      <c r="I1206" s="60" t="s">
        <v>8</v>
      </c>
      <c r="J1206" s="60" t="s">
        <v>9</v>
      </c>
      <c r="K1206" s="60" t="s">
        <v>10</v>
      </c>
      <c r="L1206" s="61" t="s">
        <v>11</v>
      </c>
      <c r="M1206" s="61" t="s">
        <v>12</v>
      </c>
    </row>
    <row r="1207" customHeight="1" spans="1:13">
      <c r="A1207" s="62"/>
      <c r="B1207" s="63">
        <f ca="1">INDIRECT("'按班级打印'!G"&amp;ROUNDDOWN((ROW()-1)/5,0)+2)</f>
        <v>6</v>
      </c>
      <c r="C1207" s="63" t="str">
        <f ca="1">INDIRECT("'按班级打印'!A"&amp;ROUNDDOWN((ROW()-1)/5,0)+2)</f>
        <v>缪芷莹</v>
      </c>
      <c r="D1207" s="63">
        <f ca="1">INDIRECT("'按班级打印'!M"&amp;ROUNDDOWN((ROW()-1)/5,0)+2)</f>
        <v>99.5</v>
      </c>
      <c r="E1207" s="63">
        <f ca="1">INDIRECT("'按班级打印'!o"&amp;ROUNDDOWN((ROW()-1)/5,0)+2)</f>
        <v>108</v>
      </c>
      <c r="F1207" s="63">
        <f ca="1">INDIRECT("'按班级打印'!q"&amp;ROUNDDOWN((ROW()-1)/5,0)+2)</f>
        <v>75.5</v>
      </c>
      <c r="G1207" s="63">
        <f ca="1">IF(INDIRECT("'按班级打印'!s"&amp;ROUNDDOWN((ROW()-1)/5,0)+2)&gt;0,INDIRECT("'按班级打印'!s"&amp;ROUNDDOWN((ROW()-1)/5,0)+2),"")</f>
        <v>65.5</v>
      </c>
      <c r="H1207" s="63">
        <f ca="1">IF(INDIRECT("'按班级打印'!w"&amp;ROUNDDOWN((ROW()-1)/5,0)+2)&gt;0,INDIRECT("'按班级打印'!w"&amp;ROUNDDOWN((ROW()-1)/5,0)+2),"")</f>
        <v>70.5</v>
      </c>
      <c r="I1207" s="63">
        <f ca="1">IF(INDIRECT("'按班级打印'!z"&amp;ROUNDDOWN((ROW()-1)/5,0)+2)&gt;0,INDIRECT("'按班级打印'!z"&amp;ROUNDDOWN((ROW()-1)/5,0)+2),"")</f>
        <v>61</v>
      </c>
      <c r="J1207" s="63" t="str">
        <f ca="1">IF(INDIRECT("'按班级打印'!ac"&amp;ROUNDDOWN((ROW()-1)/5,0)+2)&gt;0,INDIRECT("'按班级打印'!ac"&amp;ROUNDDOWN((ROW()-1)/5,0)+2),"")</f>
        <v/>
      </c>
      <c r="K1207" s="63" t="str">
        <f ca="1">IF(INDIRECT("'按班级打印'!u"&amp;ROUNDDOWN((ROW()-1)/5,0)+2)&gt;0,INDIRECT("'按班级打印'!u"&amp;ROUNDDOWN((ROW()-1)/5,0)+2),"")</f>
        <v/>
      </c>
      <c r="L1207" s="63" t="str">
        <f ca="1">IF(INDIRECT("'按班级打印'!af"&amp;ROUNDDOWN((ROW()-1)/5,0)+2)&gt;0,INDIRECT("'按班级打印'!af"&amp;ROUNDDOWN((ROW()-1)/5,0)+2),"")</f>
        <v/>
      </c>
      <c r="M1207" s="63">
        <f ca="1">INDIRECT("'按班级打印'!H"&amp;ROUNDDOWN((ROW()-1)/5,0)+2)</f>
        <v>480</v>
      </c>
    </row>
    <row r="1208" customHeight="1" spans="1:13">
      <c r="A1208" s="64"/>
      <c r="B1208" s="64"/>
      <c r="C1208" s="63" t="s">
        <v>13</v>
      </c>
      <c r="D1208" s="63">
        <f ca="1">INDIRECT("'按班级打印'!M"&amp;ROUNDDOWN((ROW()-1)/5,0)+2)</f>
        <v>99.5</v>
      </c>
      <c r="E1208" s="63">
        <f ca="1">INDIRECT("'按班级打印'!o"&amp;ROUNDDOWN((ROW()-1)/5,0)+2)</f>
        <v>108</v>
      </c>
      <c r="F1208" s="63">
        <f ca="1">INDIRECT("'按班级打印'!q"&amp;ROUNDDOWN((ROW()-1)/5,0)+2)</f>
        <v>75.5</v>
      </c>
      <c r="G1208" s="63">
        <f ca="1">IF(INDIRECT("'按班级打印'!s"&amp;ROUNDDOWN((ROW()-1)/5,0)+2)&gt;0,INDIRECT("'按班级打印'!s"&amp;ROUNDDOWN((ROW()-1)/5,0)+2),"")</f>
        <v>65.5</v>
      </c>
      <c r="H1208" s="63">
        <f ca="1">IF(INDIRECT("'按班级打印'!x"&amp;ROUNDDOWN((ROW()-1)/5,0)+2)&gt;0,INDIRECT("'按班级打印'!x"&amp;ROUNDDOWN((ROW()-1)/5,0)+2),"")</f>
        <v>89</v>
      </c>
      <c r="I1208" s="63">
        <f ca="1">IF(INDIRECT("'按班级打印'!aa"&amp;ROUNDDOWN((ROW()-1)/5,0)+2)&gt;0,INDIRECT("'按班级打印'!aa"&amp;ROUNDDOWN((ROW()-1)/5,0)+2),"")</f>
        <v>70</v>
      </c>
      <c r="J1208" s="63" t="str">
        <f ca="1">IF(INDIRECT("'按班级打印'!ad"&amp;ROUNDDOWN((ROW()-1)/5,0)+2)&gt;0,INDIRECT("'按班级打印'!ad"&amp;ROUNDDOWN((ROW()-1)/5,0)+2),"")</f>
        <v/>
      </c>
      <c r="K1208" s="63" t="str">
        <f ca="1">IF(INDIRECT("'按班级打印'!u"&amp;ROUNDDOWN((ROW()-1)/5,0)+2)&gt;0,INDIRECT("'按班级打印'!u"&amp;ROUNDDOWN((ROW()-1)/5,0)+2),"")</f>
        <v/>
      </c>
      <c r="L1208" s="63" t="str">
        <f ca="1">IF(INDIRECT("'按班级打印'!ag"&amp;ROUNDDOWN((ROW()-1)/5,0)+2)&gt;0,INDIRECT("'按班级打印'!ag"&amp;ROUNDDOWN((ROW()-1)/5,0)+2),"")</f>
        <v/>
      </c>
      <c r="M1208" s="63">
        <f ca="1">INDIRECT("'按班级打印'!I"&amp;ROUNDDOWN((ROW()-1)/5,0)+2)</f>
        <v>507.5</v>
      </c>
    </row>
    <row r="1209" customHeight="1" spans="1:13">
      <c r="A1209" s="63" t="str">
        <f ca="1">INDIRECT("'按班级打印'!E"&amp;ROUNDDOWN((ROW()-1)/5,0)+2)</f>
        <v>物理类</v>
      </c>
      <c r="B1209" s="14"/>
      <c r="C1209" s="63" t="s">
        <v>14</v>
      </c>
      <c r="D1209" s="65">
        <f>'质量分析(总分) '!$D$55</f>
        <v>105.000612745098</v>
      </c>
      <c r="E1209" s="65">
        <f>'质量分析(总分) '!$D$82</f>
        <v>91.5242034313726</v>
      </c>
      <c r="F1209" s="65">
        <f>'质量分析(总分) '!$D$109</f>
        <v>108.863970588235</v>
      </c>
      <c r="G1209" s="65">
        <f ca="1">IF(_xlfn.NUMBERVALUE(G1207)&gt;0,'质量分析(总分) '!$D$133,"")</f>
        <v>62.6521428571429</v>
      </c>
      <c r="H1209" s="65">
        <f ca="1">IF(_xlfn.NUMBERVALUE(H1207)&gt;0,'质量分析(总分) '!$D$157,"")</f>
        <v>81.8686131386861</v>
      </c>
      <c r="I1209" s="65">
        <f ca="1">IF(_xlfn.NUMBERVALUE(I1207)&gt;0,'质量分析(总分) '!$D$180,"")</f>
        <v>83.3676470588235</v>
      </c>
      <c r="J1209" s="65" t="str">
        <f ca="1">IF(_xlfn.NUMBERVALUE(J1207)&gt;0,'质量分析(总分) '!$D$208,"")</f>
        <v/>
      </c>
      <c r="K1209" s="65" t="str">
        <f ca="1">IF(_xlfn.NUMBERVALUE(K1207)&gt;0,'质量分析(总分) '!$D$194,"")</f>
        <v/>
      </c>
      <c r="L1209" s="65" t="str">
        <f ca="1">IF(_xlfn.NUMBERVALUE(L1207)&gt;0,'质量分析(总分) '!$D$222,"")</f>
        <v/>
      </c>
      <c r="M1209" s="65">
        <f ca="1">IF(_xlfn.NUMBERVALUE(G1207)&gt;0,'质量分析(总分) '!$D$23,'质量分析(总分) '!$D$28)</f>
        <v>535.869285714286</v>
      </c>
    </row>
    <row r="1211" customHeight="1" spans="1:13">
      <c r="A1211" s="58" t="s">
        <v>15</v>
      </c>
      <c r="B1211" s="59" t="s">
        <v>1</v>
      </c>
      <c r="C1211" s="59" t="s">
        <v>2</v>
      </c>
      <c r="D1211" s="60" t="s">
        <v>3</v>
      </c>
      <c r="E1211" s="60" t="s">
        <v>4</v>
      </c>
      <c r="F1211" s="60" t="s">
        <v>5</v>
      </c>
      <c r="G1211" s="60" t="s">
        <v>6</v>
      </c>
      <c r="H1211" s="60" t="s">
        <v>7</v>
      </c>
      <c r="I1211" s="60" t="s">
        <v>8</v>
      </c>
      <c r="J1211" s="60" t="s">
        <v>9</v>
      </c>
      <c r="K1211" s="60" t="s">
        <v>10</v>
      </c>
      <c r="L1211" s="61" t="s">
        <v>11</v>
      </c>
      <c r="M1211" s="61" t="s">
        <v>12</v>
      </c>
    </row>
    <row r="1212" customHeight="1" spans="1:13">
      <c r="A1212" s="62"/>
      <c r="B1212" s="63">
        <f ca="1">INDIRECT("'按班级打印'!G"&amp;ROUNDDOWN((ROW()-1)/5,0)+2)</f>
        <v>6</v>
      </c>
      <c r="C1212" s="63" t="str">
        <f ca="1">INDIRECT("'按班级打印'!A"&amp;ROUNDDOWN((ROW()-1)/5,0)+2)</f>
        <v>余杰</v>
      </c>
      <c r="D1212" s="63">
        <f ca="1">INDIRECT("'按班级打印'!M"&amp;ROUNDDOWN((ROW()-1)/5,0)+2)</f>
        <v>113</v>
      </c>
      <c r="E1212" s="63">
        <f ca="1">INDIRECT("'按班级打印'!o"&amp;ROUNDDOWN((ROW()-1)/5,0)+2)</f>
        <v>93</v>
      </c>
      <c r="F1212" s="63">
        <f ca="1">INDIRECT("'按班级打印'!q"&amp;ROUNDDOWN((ROW()-1)/5,0)+2)</f>
        <v>98.5</v>
      </c>
      <c r="G1212" s="63">
        <f ca="1">IF(INDIRECT("'按班级打印'!s"&amp;ROUNDDOWN((ROW()-1)/5,0)+2)&gt;0,INDIRECT("'按班级打印'!s"&amp;ROUNDDOWN((ROW()-1)/5,0)+2),"")</f>
        <v>58</v>
      </c>
      <c r="H1212" s="63">
        <f ca="1">IF(INDIRECT("'按班级打印'!w"&amp;ROUNDDOWN((ROW()-1)/5,0)+2)&gt;0,INDIRECT("'按班级打印'!w"&amp;ROUNDDOWN((ROW()-1)/5,0)+2),"")</f>
        <v>58.5</v>
      </c>
      <c r="I1212" s="63">
        <f ca="1">IF(INDIRECT("'按班级打印'!z"&amp;ROUNDDOWN((ROW()-1)/5,0)+2)&gt;0,INDIRECT("'按班级打印'!z"&amp;ROUNDDOWN((ROW()-1)/5,0)+2),"")</f>
        <v>74</v>
      </c>
      <c r="J1212" s="63" t="str">
        <f ca="1">IF(INDIRECT("'按班级打印'!ac"&amp;ROUNDDOWN((ROW()-1)/5,0)+2)&gt;0,INDIRECT("'按班级打印'!ac"&amp;ROUNDDOWN((ROW()-1)/5,0)+2),"")</f>
        <v/>
      </c>
      <c r="K1212" s="63" t="str">
        <f ca="1">IF(INDIRECT("'按班级打印'!u"&amp;ROUNDDOWN((ROW()-1)/5,0)+2)&gt;0,INDIRECT("'按班级打印'!u"&amp;ROUNDDOWN((ROW()-1)/5,0)+2),"")</f>
        <v/>
      </c>
      <c r="L1212" s="63" t="str">
        <f ca="1">IF(INDIRECT("'按班级打印'!af"&amp;ROUNDDOWN((ROW()-1)/5,0)+2)&gt;0,INDIRECT("'按班级打印'!af"&amp;ROUNDDOWN((ROW()-1)/5,0)+2),"")</f>
        <v/>
      </c>
      <c r="M1212" s="63">
        <f ca="1">INDIRECT("'按班级打印'!H"&amp;ROUNDDOWN((ROW()-1)/5,0)+2)</f>
        <v>495</v>
      </c>
    </row>
    <row r="1213" customHeight="1" spans="1:13">
      <c r="A1213" s="64"/>
      <c r="B1213" s="64"/>
      <c r="C1213" s="63" t="s">
        <v>13</v>
      </c>
      <c r="D1213" s="63">
        <f ca="1">INDIRECT("'按班级打印'!M"&amp;ROUNDDOWN((ROW()-1)/5,0)+2)</f>
        <v>113</v>
      </c>
      <c r="E1213" s="63">
        <f ca="1">INDIRECT("'按班级打印'!o"&amp;ROUNDDOWN((ROW()-1)/5,0)+2)</f>
        <v>93</v>
      </c>
      <c r="F1213" s="63">
        <f ca="1">INDIRECT("'按班级打印'!q"&amp;ROUNDDOWN((ROW()-1)/5,0)+2)</f>
        <v>98.5</v>
      </c>
      <c r="G1213" s="63">
        <f ca="1">IF(INDIRECT("'按班级打印'!s"&amp;ROUNDDOWN((ROW()-1)/5,0)+2)&gt;0,INDIRECT("'按班级打印'!s"&amp;ROUNDDOWN((ROW()-1)/5,0)+2),"")</f>
        <v>58</v>
      </c>
      <c r="H1213" s="63">
        <f ca="1">IF(INDIRECT("'按班级打印'!x"&amp;ROUNDDOWN((ROW()-1)/5,0)+2)&gt;0,INDIRECT("'按班级打印'!x"&amp;ROUNDDOWN((ROW()-1)/5,0)+2),"")</f>
        <v>82</v>
      </c>
      <c r="I1213" s="63">
        <f ca="1">IF(INDIRECT("'按班级打印'!aa"&amp;ROUNDDOWN((ROW()-1)/5,0)+2)&gt;0,INDIRECT("'按班级打印'!aa"&amp;ROUNDDOWN((ROW()-1)/5,0)+2),"")</f>
        <v>83</v>
      </c>
      <c r="J1213" s="63" t="str">
        <f ca="1">IF(INDIRECT("'按班级打印'!ad"&amp;ROUNDDOWN((ROW()-1)/5,0)+2)&gt;0,INDIRECT("'按班级打印'!ad"&amp;ROUNDDOWN((ROW()-1)/5,0)+2),"")</f>
        <v/>
      </c>
      <c r="K1213" s="63" t="str">
        <f ca="1">IF(INDIRECT("'按班级打印'!u"&amp;ROUNDDOWN((ROW()-1)/5,0)+2)&gt;0,INDIRECT("'按班级打印'!u"&amp;ROUNDDOWN((ROW()-1)/5,0)+2),"")</f>
        <v/>
      </c>
      <c r="L1213" s="63" t="str">
        <f ca="1">IF(INDIRECT("'按班级打印'!ag"&amp;ROUNDDOWN((ROW()-1)/5,0)+2)&gt;0,INDIRECT("'按班级打印'!ag"&amp;ROUNDDOWN((ROW()-1)/5,0)+2),"")</f>
        <v/>
      </c>
      <c r="M1213" s="63">
        <f ca="1">INDIRECT("'按班级打印'!I"&amp;ROUNDDOWN((ROW()-1)/5,0)+2)</f>
        <v>527.5</v>
      </c>
    </row>
    <row r="1214" customHeight="1" spans="1:13">
      <c r="A1214" s="63" t="str">
        <f ca="1">INDIRECT("'按班级打印'!E"&amp;ROUNDDOWN((ROW()-1)/5,0)+2)</f>
        <v>物理类</v>
      </c>
      <c r="B1214" s="14"/>
      <c r="C1214" s="63" t="s">
        <v>14</v>
      </c>
      <c r="D1214" s="65">
        <f>'质量分析(总分) '!$D$55</f>
        <v>105.000612745098</v>
      </c>
      <c r="E1214" s="65">
        <f>'质量分析(总分) '!$D$82</f>
        <v>91.5242034313726</v>
      </c>
      <c r="F1214" s="65">
        <f>'质量分析(总分) '!$D$109</f>
        <v>108.863970588235</v>
      </c>
      <c r="G1214" s="65">
        <f ca="1">IF(_xlfn.NUMBERVALUE(G1212)&gt;0,'质量分析(总分) '!$D$133,"")</f>
        <v>62.6521428571429</v>
      </c>
      <c r="H1214" s="65">
        <f ca="1">IF(_xlfn.NUMBERVALUE(H1212)&gt;0,'质量分析(总分) '!$D$157,"")</f>
        <v>81.8686131386861</v>
      </c>
      <c r="I1214" s="65">
        <f ca="1">IF(_xlfn.NUMBERVALUE(I1212)&gt;0,'质量分析(总分) '!$D$180,"")</f>
        <v>83.3676470588235</v>
      </c>
      <c r="J1214" s="65" t="str">
        <f ca="1">IF(_xlfn.NUMBERVALUE(J1212)&gt;0,'质量分析(总分) '!$D$208,"")</f>
        <v/>
      </c>
      <c r="K1214" s="65" t="str">
        <f ca="1">IF(_xlfn.NUMBERVALUE(K1212)&gt;0,'质量分析(总分) '!$D$194,"")</f>
        <v/>
      </c>
      <c r="L1214" s="65" t="str">
        <f ca="1">IF(_xlfn.NUMBERVALUE(L1212)&gt;0,'质量分析(总分) '!$D$222,"")</f>
        <v/>
      </c>
      <c r="M1214" s="65">
        <f ca="1">IF(_xlfn.NUMBERVALUE(G1212)&gt;0,'质量分析(总分) '!$D$23,'质量分析(总分) '!$D$28)</f>
        <v>535.869285714286</v>
      </c>
    </row>
    <row r="1216" customHeight="1" spans="1:13">
      <c r="A1216" s="58" t="s">
        <v>15</v>
      </c>
      <c r="B1216" s="59" t="s">
        <v>1</v>
      </c>
      <c r="C1216" s="59" t="s">
        <v>2</v>
      </c>
      <c r="D1216" s="60" t="s">
        <v>3</v>
      </c>
      <c r="E1216" s="60" t="s">
        <v>4</v>
      </c>
      <c r="F1216" s="60" t="s">
        <v>5</v>
      </c>
      <c r="G1216" s="60" t="s">
        <v>6</v>
      </c>
      <c r="H1216" s="60" t="s">
        <v>7</v>
      </c>
      <c r="I1216" s="60" t="s">
        <v>8</v>
      </c>
      <c r="J1216" s="60" t="s">
        <v>9</v>
      </c>
      <c r="K1216" s="60" t="s">
        <v>10</v>
      </c>
      <c r="L1216" s="61" t="s">
        <v>11</v>
      </c>
      <c r="M1216" s="61" t="s">
        <v>12</v>
      </c>
    </row>
    <row r="1217" customHeight="1" spans="1:13">
      <c r="A1217" s="62"/>
      <c r="B1217" s="63">
        <f ca="1">INDIRECT("'按班级打印'!G"&amp;ROUNDDOWN((ROW()-1)/5,0)+2)</f>
        <v>6</v>
      </c>
      <c r="C1217" s="63" t="str">
        <f ca="1">INDIRECT("'按班级打印'!A"&amp;ROUNDDOWN((ROW()-1)/5,0)+2)</f>
        <v>郭涛瑞</v>
      </c>
      <c r="D1217" s="63">
        <f ca="1">INDIRECT("'按班级打印'!M"&amp;ROUNDDOWN((ROW()-1)/5,0)+2)</f>
        <v>99.5</v>
      </c>
      <c r="E1217" s="63">
        <f ca="1">INDIRECT("'按班级打印'!o"&amp;ROUNDDOWN((ROW()-1)/5,0)+2)</f>
        <v>91</v>
      </c>
      <c r="F1217" s="63">
        <f ca="1">INDIRECT("'按班级打印'!q"&amp;ROUNDDOWN((ROW()-1)/5,0)+2)</f>
        <v>119.5</v>
      </c>
      <c r="G1217" s="63">
        <f ca="1">IF(INDIRECT("'按班级打印'!s"&amp;ROUNDDOWN((ROW()-1)/5,0)+2)&gt;0,INDIRECT("'按班级打印'!s"&amp;ROUNDDOWN((ROW()-1)/5,0)+2),"")</f>
        <v>57.5</v>
      </c>
      <c r="H1217" s="63">
        <f ca="1">IF(INDIRECT("'按班级打印'!w"&amp;ROUNDDOWN((ROW()-1)/5,0)+2)&gt;0,INDIRECT("'按班级打印'!w"&amp;ROUNDDOWN((ROW()-1)/5,0)+2),"")</f>
        <v>59.5</v>
      </c>
      <c r="I1217" s="63">
        <f ca="1">IF(INDIRECT("'按班级打印'!z"&amp;ROUNDDOWN((ROW()-1)/5,0)+2)&gt;0,INDIRECT("'按班级打印'!z"&amp;ROUNDDOWN((ROW()-1)/5,0)+2),"")</f>
        <v>87</v>
      </c>
      <c r="J1217" s="63" t="str">
        <f ca="1">IF(INDIRECT("'按班级打印'!ac"&amp;ROUNDDOWN((ROW()-1)/5,0)+2)&gt;0,INDIRECT("'按班级打印'!ac"&amp;ROUNDDOWN((ROW()-1)/5,0)+2),"")</f>
        <v/>
      </c>
      <c r="K1217" s="63" t="str">
        <f ca="1">IF(INDIRECT("'按班级打印'!u"&amp;ROUNDDOWN((ROW()-1)/5,0)+2)&gt;0,INDIRECT("'按班级打印'!u"&amp;ROUNDDOWN((ROW()-1)/5,0)+2),"")</f>
        <v/>
      </c>
      <c r="L1217" s="63" t="str">
        <f ca="1">IF(INDIRECT("'按班级打印'!af"&amp;ROUNDDOWN((ROW()-1)/5,0)+2)&gt;0,INDIRECT("'按班级打印'!af"&amp;ROUNDDOWN((ROW()-1)/5,0)+2),"")</f>
        <v/>
      </c>
      <c r="M1217" s="63">
        <f ca="1">INDIRECT("'按班级打印'!H"&amp;ROUNDDOWN((ROW()-1)/5,0)+2)</f>
        <v>514</v>
      </c>
    </row>
    <row r="1218" customHeight="1" spans="1:13">
      <c r="A1218" s="64"/>
      <c r="B1218" s="64"/>
      <c r="C1218" s="63" t="s">
        <v>13</v>
      </c>
      <c r="D1218" s="63">
        <f ca="1">INDIRECT("'按班级打印'!M"&amp;ROUNDDOWN((ROW()-1)/5,0)+2)</f>
        <v>99.5</v>
      </c>
      <c r="E1218" s="63">
        <f ca="1">INDIRECT("'按班级打印'!o"&amp;ROUNDDOWN((ROW()-1)/5,0)+2)</f>
        <v>91</v>
      </c>
      <c r="F1218" s="63">
        <f ca="1">INDIRECT("'按班级打印'!q"&amp;ROUNDDOWN((ROW()-1)/5,0)+2)</f>
        <v>119.5</v>
      </c>
      <c r="G1218" s="63">
        <f ca="1">IF(INDIRECT("'按班级打印'!s"&amp;ROUNDDOWN((ROW()-1)/5,0)+2)&gt;0,INDIRECT("'按班级打印'!s"&amp;ROUNDDOWN((ROW()-1)/5,0)+2),"")</f>
        <v>57.5</v>
      </c>
      <c r="H1218" s="63">
        <f ca="1">IF(INDIRECT("'按班级打印'!x"&amp;ROUNDDOWN((ROW()-1)/5,0)+2)&gt;0,INDIRECT("'按班级打印'!x"&amp;ROUNDDOWN((ROW()-1)/5,0)+2),"")</f>
        <v>83</v>
      </c>
      <c r="I1218" s="63">
        <f ca="1">IF(INDIRECT("'按班级打印'!aa"&amp;ROUNDDOWN((ROW()-1)/5,0)+2)&gt;0,INDIRECT("'按班级打印'!aa"&amp;ROUNDDOWN((ROW()-1)/5,0)+2),"")</f>
        <v>93</v>
      </c>
      <c r="J1218" s="63" t="str">
        <f ca="1">IF(INDIRECT("'按班级打印'!ad"&amp;ROUNDDOWN((ROW()-1)/5,0)+2)&gt;0,INDIRECT("'按班级打印'!ad"&amp;ROUNDDOWN((ROW()-1)/5,0)+2),"")</f>
        <v/>
      </c>
      <c r="K1218" s="63" t="str">
        <f ca="1">IF(INDIRECT("'按班级打印'!u"&amp;ROUNDDOWN((ROW()-1)/5,0)+2)&gt;0,INDIRECT("'按班级打印'!u"&amp;ROUNDDOWN((ROW()-1)/5,0)+2),"")</f>
        <v/>
      </c>
      <c r="L1218" s="63" t="str">
        <f ca="1">IF(INDIRECT("'按班级打印'!ag"&amp;ROUNDDOWN((ROW()-1)/5,0)+2)&gt;0,INDIRECT("'按班级打印'!ag"&amp;ROUNDDOWN((ROW()-1)/5,0)+2),"")</f>
        <v/>
      </c>
      <c r="M1218" s="63">
        <f ca="1">INDIRECT("'按班级打印'!I"&amp;ROUNDDOWN((ROW()-1)/5,0)+2)</f>
        <v>543.5</v>
      </c>
    </row>
    <row r="1219" customHeight="1" spans="1:13">
      <c r="A1219" s="63" t="str">
        <f ca="1">INDIRECT("'按班级打印'!E"&amp;ROUNDDOWN((ROW()-1)/5,0)+2)</f>
        <v>物理类</v>
      </c>
      <c r="B1219" s="14"/>
      <c r="C1219" s="63" t="s">
        <v>14</v>
      </c>
      <c r="D1219" s="65">
        <f>'质量分析(总分) '!$D$55</f>
        <v>105.000612745098</v>
      </c>
      <c r="E1219" s="65">
        <f>'质量分析(总分) '!$D$82</f>
        <v>91.5242034313726</v>
      </c>
      <c r="F1219" s="65">
        <f>'质量分析(总分) '!$D$109</f>
        <v>108.863970588235</v>
      </c>
      <c r="G1219" s="65">
        <f ca="1">IF(_xlfn.NUMBERVALUE(G1217)&gt;0,'质量分析(总分) '!$D$133,"")</f>
        <v>62.6521428571429</v>
      </c>
      <c r="H1219" s="65">
        <f ca="1">IF(_xlfn.NUMBERVALUE(H1217)&gt;0,'质量分析(总分) '!$D$157,"")</f>
        <v>81.8686131386861</v>
      </c>
      <c r="I1219" s="65">
        <f ca="1">IF(_xlfn.NUMBERVALUE(I1217)&gt;0,'质量分析(总分) '!$D$180,"")</f>
        <v>83.3676470588235</v>
      </c>
      <c r="J1219" s="65" t="str">
        <f ca="1">IF(_xlfn.NUMBERVALUE(J1217)&gt;0,'质量分析(总分) '!$D$208,"")</f>
        <v/>
      </c>
      <c r="K1219" s="65" t="str">
        <f ca="1">IF(_xlfn.NUMBERVALUE(K1217)&gt;0,'质量分析(总分) '!$D$194,"")</f>
        <v/>
      </c>
      <c r="L1219" s="65" t="str">
        <f ca="1">IF(_xlfn.NUMBERVALUE(L1217)&gt;0,'质量分析(总分) '!$D$222,"")</f>
        <v/>
      </c>
      <c r="M1219" s="65">
        <f ca="1">IF(_xlfn.NUMBERVALUE(G1217)&gt;0,'质量分析(总分) '!$D$23,'质量分析(总分) '!$D$28)</f>
        <v>535.869285714286</v>
      </c>
    </row>
    <row r="1221" customHeight="1" spans="1:13">
      <c r="A1221" s="58" t="s">
        <v>15</v>
      </c>
      <c r="B1221" s="59" t="s">
        <v>1</v>
      </c>
      <c r="C1221" s="59" t="s">
        <v>2</v>
      </c>
      <c r="D1221" s="60" t="s">
        <v>3</v>
      </c>
      <c r="E1221" s="60" t="s">
        <v>4</v>
      </c>
      <c r="F1221" s="60" t="s">
        <v>5</v>
      </c>
      <c r="G1221" s="60" t="s">
        <v>6</v>
      </c>
      <c r="H1221" s="60" t="s">
        <v>7</v>
      </c>
      <c r="I1221" s="60" t="s">
        <v>8</v>
      </c>
      <c r="J1221" s="60" t="s">
        <v>9</v>
      </c>
      <c r="K1221" s="60" t="s">
        <v>10</v>
      </c>
      <c r="L1221" s="61" t="s">
        <v>11</v>
      </c>
      <c r="M1221" s="61" t="s">
        <v>12</v>
      </c>
    </row>
    <row r="1222" customHeight="1" spans="1:13">
      <c r="A1222" s="62"/>
      <c r="B1222" s="63">
        <f ca="1">INDIRECT("'按班级打印'!G"&amp;ROUNDDOWN((ROW()-1)/5,0)+2)</f>
        <v>6</v>
      </c>
      <c r="C1222" s="63" t="str">
        <f ca="1">INDIRECT("'按班级打印'!A"&amp;ROUNDDOWN((ROW()-1)/5,0)+2)</f>
        <v>陈轩宇</v>
      </c>
      <c r="D1222" s="63">
        <f ca="1">INDIRECT("'按班级打印'!M"&amp;ROUNDDOWN((ROW()-1)/5,0)+2)</f>
        <v>101</v>
      </c>
      <c r="E1222" s="63">
        <f ca="1">INDIRECT("'按班级打印'!o"&amp;ROUNDDOWN((ROW()-1)/5,0)+2)</f>
        <v>89</v>
      </c>
      <c r="F1222" s="63">
        <f ca="1">INDIRECT("'按班级打印'!q"&amp;ROUNDDOWN((ROW()-1)/5,0)+2)</f>
        <v>120</v>
      </c>
      <c r="G1222" s="63">
        <f ca="1">IF(INDIRECT("'按班级打印'!s"&amp;ROUNDDOWN((ROW()-1)/5,0)+2)&gt;0,INDIRECT("'按班级打印'!s"&amp;ROUNDDOWN((ROW()-1)/5,0)+2),"")</f>
        <v>55.5</v>
      </c>
      <c r="H1222" s="63">
        <f ca="1">IF(INDIRECT("'按班级打印'!w"&amp;ROUNDDOWN((ROW()-1)/5,0)+2)&gt;0,INDIRECT("'按班级打印'!w"&amp;ROUNDDOWN((ROW()-1)/5,0)+2),"")</f>
        <v>61.5</v>
      </c>
      <c r="I1222" s="63">
        <f ca="1">IF(INDIRECT("'按班级打印'!z"&amp;ROUNDDOWN((ROW()-1)/5,0)+2)&gt;0,INDIRECT("'按班级打印'!z"&amp;ROUNDDOWN((ROW()-1)/5,0)+2),"")</f>
        <v>67</v>
      </c>
      <c r="J1222" s="63" t="str">
        <f ca="1">IF(INDIRECT("'按班级打印'!ac"&amp;ROUNDDOWN((ROW()-1)/5,0)+2)&gt;0,INDIRECT("'按班级打印'!ac"&amp;ROUNDDOWN((ROW()-1)/5,0)+2),"")</f>
        <v/>
      </c>
      <c r="K1222" s="63" t="str">
        <f ca="1">IF(INDIRECT("'按班级打印'!u"&amp;ROUNDDOWN((ROW()-1)/5,0)+2)&gt;0,INDIRECT("'按班级打印'!u"&amp;ROUNDDOWN((ROW()-1)/5,0)+2),"")</f>
        <v/>
      </c>
      <c r="L1222" s="63" t="str">
        <f ca="1">IF(INDIRECT("'按班级打印'!af"&amp;ROUNDDOWN((ROW()-1)/5,0)+2)&gt;0,INDIRECT("'按班级打印'!af"&amp;ROUNDDOWN((ROW()-1)/5,0)+2),"")</f>
        <v/>
      </c>
      <c r="M1222" s="63">
        <f ca="1">INDIRECT("'按班级打印'!H"&amp;ROUNDDOWN((ROW()-1)/5,0)+2)</f>
        <v>494</v>
      </c>
    </row>
    <row r="1223" customHeight="1" spans="1:13">
      <c r="A1223" s="64"/>
      <c r="B1223" s="64"/>
      <c r="C1223" s="63" t="s">
        <v>13</v>
      </c>
      <c r="D1223" s="63">
        <f ca="1">INDIRECT("'按班级打印'!M"&amp;ROUNDDOWN((ROW()-1)/5,0)+2)</f>
        <v>101</v>
      </c>
      <c r="E1223" s="63">
        <f ca="1">INDIRECT("'按班级打印'!o"&amp;ROUNDDOWN((ROW()-1)/5,0)+2)</f>
        <v>89</v>
      </c>
      <c r="F1223" s="63">
        <f ca="1">INDIRECT("'按班级打印'!q"&amp;ROUNDDOWN((ROW()-1)/5,0)+2)</f>
        <v>120</v>
      </c>
      <c r="G1223" s="63">
        <f ca="1">IF(INDIRECT("'按班级打印'!s"&amp;ROUNDDOWN((ROW()-1)/5,0)+2)&gt;0,INDIRECT("'按班级打印'!s"&amp;ROUNDDOWN((ROW()-1)/5,0)+2),"")</f>
        <v>55.5</v>
      </c>
      <c r="H1223" s="63">
        <f ca="1">IF(INDIRECT("'按班级打印'!x"&amp;ROUNDDOWN((ROW()-1)/5,0)+2)&gt;0,INDIRECT("'按班级打印'!x"&amp;ROUNDDOWN((ROW()-1)/5,0)+2),"")</f>
        <v>85</v>
      </c>
      <c r="I1223" s="63">
        <f ca="1">IF(INDIRECT("'按班级打印'!aa"&amp;ROUNDDOWN((ROW()-1)/5,0)+2)&gt;0,INDIRECT("'按班级打印'!aa"&amp;ROUNDDOWN((ROW()-1)/5,0)+2),"")</f>
        <v>76</v>
      </c>
      <c r="J1223" s="63" t="str">
        <f ca="1">IF(INDIRECT("'按班级打印'!ad"&amp;ROUNDDOWN((ROW()-1)/5,0)+2)&gt;0,INDIRECT("'按班级打印'!ad"&amp;ROUNDDOWN((ROW()-1)/5,0)+2),"")</f>
        <v/>
      </c>
      <c r="K1223" s="63" t="str">
        <f ca="1">IF(INDIRECT("'按班级打印'!u"&amp;ROUNDDOWN((ROW()-1)/5,0)+2)&gt;0,INDIRECT("'按班级打印'!u"&amp;ROUNDDOWN((ROW()-1)/5,0)+2),"")</f>
        <v/>
      </c>
      <c r="L1223" s="63" t="str">
        <f ca="1">IF(INDIRECT("'按班级打印'!ag"&amp;ROUNDDOWN((ROW()-1)/5,0)+2)&gt;0,INDIRECT("'按班级打印'!ag"&amp;ROUNDDOWN((ROW()-1)/5,0)+2),"")</f>
        <v/>
      </c>
      <c r="M1223" s="63">
        <f ca="1">INDIRECT("'按班级打印'!I"&amp;ROUNDDOWN((ROW()-1)/5,0)+2)</f>
        <v>526.5</v>
      </c>
    </row>
    <row r="1224" customHeight="1" spans="1:13">
      <c r="A1224" s="63" t="str">
        <f ca="1">INDIRECT("'按班级打印'!E"&amp;ROUNDDOWN((ROW()-1)/5,0)+2)</f>
        <v>物理类</v>
      </c>
      <c r="B1224" s="14"/>
      <c r="C1224" s="63" t="s">
        <v>14</v>
      </c>
      <c r="D1224" s="65">
        <f>'质量分析(总分) '!$D$55</f>
        <v>105.000612745098</v>
      </c>
      <c r="E1224" s="65">
        <f>'质量分析(总分) '!$D$82</f>
        <v>91.5242034313726</v>
      </c>
      <c r="F1224" s="65">
        <f>'质量分析(总分) '!$D$109</f>
        <v>108.863970588235</v>
      </c>
      <c r="G1224" s="65">
        <f ca="1">IF(_xlfn.NUMBERVALUE(G1222)&gt;0,'质量分析(总分) '!$D$133,"")</f>
        <v>62.6521428571429</v>
      </c>
      <c r="H1224" s="65">
        <f ca="1">IF(_xlfn.NUMBERVALUE(H1222)&gt;0,'质量分析(总分) '!$D$157,"")</f>
        <v>81.8686131386861</v>
      </c>
      <c r="I1224" s="65">
        <f ca="1">IF(_xlfn.NUMBERVALUE(I1222)&gt;0,'质量分析(总分) '!$D$180,"")</f>
        <v>83.3676470588235</v>
      </c>
      <c r="J1224" s="65" t="str">
        <f ca="1">IF(_xlfn.NUMBERVALUE(J1222)&gt;0,'质量分析(总分) '!$D$208,"")</f>
        <v/>
      </c>
      <c r="K1224" s="65" t="str">
        <f ca="1">IF(_xlfn.NUMBERVALUE(K1222)&gt;0,'质量分析(总分) '!$D$194,"")</f>
        <v/>
      </c>
      <c r="L1224" s="65" t="str">
        <f ca="1">IF(_xlfn.NUMBERVALUE(L1222)&gt;0,'质量分析(总分) '!$D$222,"")</f>
        <v/>
      </c>
      <c r="M1224" s="65">
        <f ca="1">IF(_xlfn.NUMBERVALUE(G1222)&gt;0,'质量分析(总分) '!$D$23,'质量分析(总分) '!$D$28)</f>
        <v>535.869285714286</v>
      </c>
    </row>
    <row r="1226" customHeight="1" spans="1:13">
      <c r="A1226" s="58" t="s">
        <v>15</v>
      </c>
      <c r="B1226" s="59" t="s">
        <v>1</v>
      </c>
      <c r="C1226" s="59" t="s">
        <v>2</v>
      </c>
      <c r="D1226" s="60" t="s">
        <v>3</v>
      </c>
      <c r="E1226" s="60" t="s">
        <v>4</v>
      </c>
      <c r="F1226" s="60" t="s">
        <v>5</v>
      </c>
      <c r="G1226" s="60" t="s">
        <v>6</v>
      </c>
      <c r="H1226" s="60" t="s">
        <v>7</v>
      </c>
      <c r="I1226" s="60" t="s">
        <v>8</v>
      </c>
      <c r="J1226" s="60" t="s">
        <v>9</v>
      </c>
      <c r="K1226" s="60" t="s">
        <v>10</v>
      </c>
      <c r="L1226" s="61" t="s">
        <v>11</v>
      </c>
      <c r="M1226" s="61" t="s">
        <v>12</v>
      </c>
    </row>
    <row r="1227" customHeight="1" spans="1:13">
      <c r="A1227" s="62"/>
      <c r="B1227" s="63">
        <f ca="1">INDIRECT("'按班级打印'!G"&amp;ROUNDDOWN((ROW()-1)/5,0)+2)</f>
        <v>6</v>
      </c>
      <c r="C1227" s="63" t="str">
        <f ca="1">INDIRECT("'按班级打印'!A"&amp;ROUNDDOWN((ROW()-1)/5,0)+2)</f>
        <v>张钰杰</v>
      </c>
      <c r="D1227" s="63">
        <f ca="1">INDIRECT("'按班级打印'!M"&amp;ROUNDDOWN((ROW()-1)/5,0)+2)</f>
        <v>106</v>
      </c>
      <c r="E1227" s="63">
        <f ca="1">INDIRECT("'按班级打印'!o"&amp;ROUNDDOWN((ROW()-1)/5,0)+2)</f>
        <v>104.5</v>
      </c>
      <c r="F1227" s="63">
        <f ca="1">INDIRECT("'按班级打印'!q"&amp;ROUNDDOWN((ROW()-1)/5,0)+2)</f>
        <v>116</v>
      </c>
      <c r="G1227" s="63">
        <f ca="1">IF(INDIRECT("'按班级打印'!s"&amp;ROUNDDOWN((ROW()-1)/5,0)+2)&gt;0,INDIRECT("'按班级打印'!s"&amp;ROUNDDOWN((ROW()-1)/5,0)+2),"")</f>
        <v>69.5</v>
      </c>
      <c r="H1227" s="63">
        <f ca="1">IF(INDIRECT("'按班级打印'!w"&amp;ROUNDDOWN((ROW()-1)/5,0)+2)&gt;0,INDIRECT("'按班级打印'!w"&amp;ROUNDDOWN((ROW()-1)/5,0)+2),"")</f>
        <v>76</v>
      </c>
      <c r="I1227" s="63">
        <f ca="1">IF(INDIRECT("'按班级打印'!z"&amp;ROUNDDOWN((ROW()-1)/5,0)+2)&gt;0,INDIRECT("'按班级打印'!z"&amp;ROUNDDOWN((ROW()-1)/5,0)+2),"")</f>
        <v>78.5</v>
      </c>
      <c r="J1227" s="63" t="str">
        <f ca="1">IF(INDIRECT("'按班级打印'!ac"&amp;ROUNDDOWN((ROW()-1)/5,0)+2)&gt;0,INDIRECT("'按班级打印'!ac"&amp;ROUNDDOWN((ROW()-1)/5,0)+2),"")</f>
        <v/>
      </c>
      <c r="K1227" s="63" t="str">
        <f ca="1">IF(INDIRECT("'按班级打印'!u"&amp;ROUNDDOWN((ROW()-1)/5,0)+2)&gt;0,INDIRECT("'按班级打印'!u"&amp;ROUNDDOWN((ROW()-1)/5,0)+2),"")</f>
        <v/>
      </c>
      <c r="L1227" s="63" t="str">
        <f ca="1">IF(INDIRECT("'按班级打印'!af"&amp;ROUNDDOWN((ROW()-1)/5,0)+2)&gt;0,INDIRECT("'按班级打印'!af"&amp;ROUNDDOWN((ROW()-1)/5,0)+2),"")</f>
        <v/>
      </c>
      <c r="M1227" s="63">
        <f ca="1">INDIRECT("'按班级打印'!H"&amp;ROUNDDOWN((ROW()-1)/5,0)+2)</f>
        <v>550.5</v>
      </c>
    </row>
    <row r="1228" customHeight="1" spans="1:13">
      <c r="A1228" s="64"/>
      <c r="B1228" s="64"/>
      <c r="C1228" s="63" t="s">
        <v>13</v>
      </c>
      <c r="D1228" s="63">
        <f ca="1">INDIRECT("'按班级打印'!M"&amp;ROUNDDOWN((ROW()-1)/5,0)+2)</f>
        <v>106</v>
      </c>
      <c r="E1228" s="63">
        <f ca="1">INDIRECT("'按班级打印'!o"&amp;ROUNDDOWN((ROW()-1)/5,0)+2)</f>
        <v>104.5</v>
      </c>
      <c r="F1228" s="63">
        <f ca="1">INDIRECT("'按班级打印'!q"&amp;ROUNDDOWN((ROW()-1)/5,0)+2)</f>
        <v>116</v>
      </c>
      <c r="G1228" s="63">
        <f ca="1">IF(INDIRECT("'按班级打印'!s"&amp;ROUNDDOWN((ROW()-1)/5,0)+2)&gt;0,INDIRECT("'按班级打印'!s"&amp;ROUNDDOWN((ROW()-1)/5,0)+2),"")</f>
        <v>69.5</v>
      </c>
      <c r="H1228" s="63">
        <f ca="1">IF(INDIRECT("'按班级打印'!x"&amp;ROUNDDOWN((ROW()-1)/5,0)+2)&gt;0,INDIRECT("'按班级打印'!x"&amp;ROUNDDOWN((ROW()-1)/5,0)+2),"")</f>
        <v>91</v>
      </c>
      <c r="I1228" s="63">
        <f ca="1">IF(INDIRECT("'按班级打印'!aa"&amp;ROUNDDOWN((ROW()-1)/5,0)+2)&gt;0,INDIRECT("'按班级打印'!aa"&amp;ROUNDDOWN((ROW()-1)/5,0)+2),"")</f>
        <v>87</v>
      </c>
      <c r="J1228" s="63" t="str">
        <f ca="1">IF(INDIRECT("'按班级打印'!ad"&amp;ROUNDDOWN((ROW()-1)/5,0)+2)&gt;0,INDIRECT("'按班级打印'!ad"&amp;ROUNDDOWN((ROW()-1)/5,0)+2),"")</f>
        <v/>
      </c>
      <c r="K1228" s="63" t="str">
        <f ca="1">IF(INDIRECT("'按班级打印'!u"&amp;ROUNDDOWN((ROW()-1)/5,0)+2)&gt;0,INDIRECT("'按班级打印'!u"&amp;ROUNDDOWN((ROW()-1)/5,0)+2),"")</f>
        <v/>
      </c>
      <c r="L1228" s="63" t="str">
        <f ca="1">IF(INDIRECT("'按班级打印'!ag"&amp;ROUNDDOWN((ROW()-1)/5,0)+2)&gt;0,INDIRECT("'按班级打印'!ag"&amp;ROUNDDOWN((ROW()-1)/5,0)+2),"")</f>
        <v/>
      </c>
      <c r="M1228" s="63">
        <f ca="1">INDIRECT("'按班级打印'!I"&amp;ROUNDDOWN((ROW()-1)/5,0)+2)</f>
        <v>574</v>
      </c>
    </row>
    <row r="1229" customHeight="1" spans="1:13">
      <c r="A1229" s="63" t="str">
        <f ca="1">INDIRECT("'按班级打印'!E"&amp;ROUNDDOWN((ROW()-1)/5,0)+2)</f>
        <v>物理类</v>
      </c>
      <c r="B1229" s="14"/>
      <c r="C1229" s="63" t="s">
        <v>14</v>
      </c>
      <c r="D1229" s="65">
        <f>'质量分析(总分) '!$D$55</f>
        <v>105.000612745098</v>
      </c>
      <c r="E1229" s="65">
        <f>'质量分析(总分) '!$D$82</f>
        <v>91.5242034313726</v>
      </c>
      <c r="F1229" s="65">
        <f>'质量分析(总分) '!$D$109</f>
        <v>108.863970588235</v>
      </c>
      <c r="G1229" s="65">
        <f ca="1">IF(_xlfn.NUMBERVALUE(G1227)&gt;0,'质量分析(总分) '!$D$133,"")</f>
        <v>62.6521428571429</v>
      </c>
      <c r="H1229" s="65">
        <f ca="1">IF(_xlfn.NUMBERVALUE(H1227)&gt;0,'质量分析(总分) '!$D$157,"")</f>
        <v>81.8686131386861</v>
      </c>
      <c r="I1229" s="65">
        <f ca="1">IF(_xlfn.NUMBERVALUE(I1227)&gt;0,'质量分析(总分) '!$D$180,"")</f>
        <v>83.3676470588235</v>
      </c>
      <c r="J1229" s="65" t="str">
        <f ca="1">IF(_xlfn.NUMBERVALUE(J1227)&gt;0,'质量分析(总分) '!$D$208,"")</f>
        <v/>
      </c>
      <c r="K1229" s="65" t="str">
        <f ca="1">IF(_xlfn.NUMBERVALUE(K1227)&gt;0,'质量分析(总分) '!$D$194,"")</f>
        <v/>
      </c>
      <c r="L1229" s="65" t="str">
        <f ca="1">IF(_xlfn.NUMBERVALUE(L1227)&gt;0,'质量分析(总分) '!$D$222,"")</f>
        <v/>
      </c>
      <c r="M1229" s="65">
        <f ca="1">IF(_xlfn.NUMBERVALUE(G1227)&gt;0,'质量分析(总分) '!$D$23,'质量分析(总分) '!$D$28)</f>
        <v>535.869285714286</v>
      </c>
    </row>
    <row r="1231" customHeight="1" spans="1:13">
      <c r="A1231" s="58" t="s">
        <v>15</v>
      </c>
      <c r="B1231" s="59" t="s">
        <v>1</v>
      </c>
      <c r="C1231" s="59" t="s">
        <v>2</v>
      </c>
      <c r="D1231" s="60" t="s">
        <v>3</v>
      </c>
      <c r="E1231" s="60" t="s">
        <v>4</v>
      </c>
      <c r="F1231" s="60" t="s">
        <v>5</v>
      </c>
      <c r="G1231" s="60" t="s">
        <v>6</v>
      </c>
      <c r="H1231" s="60" t="s">
        <v>7</v>
      </c>
      <c r="I1231" s="60" t="s">
        <v>8</v>
      </c>
      <c r="J1231" s="60" t="s">
        <v>9</v>
      </c>
      <c r="K1231" s="60" t="s">
        <v>10</v>
      </c>
      <c r="L1231" s="61" t="s">
        <v>11</v>
      </c>
      <c r="M1231" s="61" t="s">
        <v>12</v>
      </c>
    </row>
    <row r="1232" customHeight="1" spans="1:13">
      <c r="A1232" s="62"/>
      <c r="B1232" s="63">
        <f ca="1">INDIRECT("'按班级打印'!G"&amp;ROUNDDOWN((ROW()-1)/5,0)+2)</f>
        <v>6</v>
      </c>
      <c r="C1232" s="63" t="str">
        <f ca="1">INDIRECT("'按班级打印'!A"&amp;ROUNDDOWN((ROW()-1)/5,0)+2)</f>
        <v>林俊宇</v>
      </c>
      <c r="D1232" s="63">
        <f ca="1">INDIRECT("'按班级打印'!M"&amp;ROUNDDOWN((ROW()-1)/5,0)+2)</f>
        <v>95</v>
      </c>
      <c r="E1232" s="63">
        <f ca="1">INDIRECT("'按班级打印'!o"&amp;ROUNDDOWN((ROW()-1)/5,0)+2)</f>
        <v>64.5</v>
      </c>
      <c r="F1232" s="63">
        <f ca="1">INDIRECT("'按班级打印'!q"&amp;ROUNDDOWN((ROW()-1)/5,0)+2)</f>
        <v>121.5</v>
      </c>
      <c r="G1232" s="63">
        <f ca="1">IF(INDIRECT("'按班级打印'!s"&amp;ROUNDDOWN((ROW()-1)/5,0)+2)&gt;0,INDIRECT("'按班级打印'!s"&amp;ROUNDDOWN((ROW()-1)/5,0)+2),"")</f>
        <v>45</v>
      </c>
      <c r="H1232" s="63">
        <f ca="1">IF(INDIRECT("'按班级打印'!w"&amp;ROUNDDOWN((ROW()-1)/5,0)+2)&gt;0,INDIRECT("'按班级打印'!w"&amp;ROUNDDOWN((ROW()-1)/5,0)+2),"")</f>
        <v>49</v>
      </c>
      <c r="I1232" s="63">
        <f ca="1">IF(INDIRECT("'按班级打印'!z"&amp;ROUNDDOWN((ROW()-1)/5,0)+2)&gt;0,INDIRECT("'按班级打印'!z"&amp;ROUNDDOWN((ROW()-1)/5,0)+2),"")</f>
        <v>71</v>
      </c>
      <c r="J1232" s="63" t="str">
        <f ca="1">IF(INDIRECT("'按班级打印'!ac"&amp;ROUNDDOWN((ROW()-1)/5,0)+2)&gt;0,INDIRECT("'按班级打印'!ac"&amp;ROUNDDOWN((ROW()-1)/5,0)+2),"")</f>
        <v/>
      </c>
      <c r="K1232" s="63" t="str">
        <f ca="1">IF(INDIRECT("'按班级打印'!u"&amp;ROUNDDOWN((ROW()-1)/5,0)+2)&gt;0,INDIRECT("'按班级打印'!u"&amp;ROUNDDOWN((ROW()-1)/5,0)+2),"")</f>
        <v/>
      </c>
      <c r="L1232" s="63" t="str">
        <f ca="1">IF(INDIRECT("'按班级打印'!af"&amp;ROUNDDOWN((ROW()-1)/5,0)+2)&gt;0,INDIRECT("'按班级打印'!af"&amp;ROUNDDOWN((ROW()-1)/5,0)+2),"")</f>
        <v/>
      </c>
      <c r="M1232" s="63">
        <f ca="1">INDIRECT("'按班级打印'!H"&amp;ROUNDDOWN((ROW()-1)/5,0)+2)</f>
        <v>446</v>
      </c>
    </row>
    <row r="1233" customHeight="1" spans="1:13">
      <c r="A1233" s="64"/>
      <c r="B1233" s="64"/>
      <c r="C1233" s="63" t="s">
        <v>13</v>
      </c>
      <c r="D1233" s="63">
        <f ca="1">INDIRECT("'按班级打印'!M"&amp;ROUNDDOWN((ROW()-1)/5,0)+2)</f>
        <v>95</v>
      </c>
      <c r="E1233" s="63">
        <f ca="1">INDIRECT("'按班级打印'!o"&amp;ROUNDDOWN((ROW()-1)/5,0)+2)</f>
        <v>64.5</v>
      </c>
      <c r="F1233" s="63">
        <f ca="1">INDIRECT("'按班级打印'!q"&amp;ROUNDDOWN((ROW()-1)/5,0)+2)</f>
        <v>121.5</v>
      </c>
      <c r="G1233" s="63">
        <f ca="1">IF(INDIRECT("'按班级打印'!s"&amp;ROUNDDOWN((ROW()-1)/5,0)+2)&gt;0,INDIRECT("'按班级打印'!s"&amp;ROUNDDOWN((ROW()-1)/5,0)+2),"")</f>
        <v>45</v>
      </c>
      <c r="H1233" s="63">
        <f ca="1">IF(INDIRECT("'按班级打印'!x"&amp;ROUNDDOWN((ROW()-1)/5,0)+2)&gt;0,INDIRECT("'按班级打印'!x"&amp;ROUNDDOWN((ROW()-1)/5,0)+2),"")</f>
        <v>75</v>
      </c>
      <c r="I1233" s="63">
        <f ca="1">IF(INDIRECT("'按班级打印'!aa"&amp;ROUNDDOWN((ROW()-1)/5,0)+2)&gt;0,INDIRECT("'按班级打印'!aa"&amp;ROUNDDOWN((ROW()-1)/5,0)+2),"")</f>
        <v>80</v>
      </c>
      <c r="J1233" s="63" t="str">
        <f ca="1">IF(INDIRECT("'按班级打印'!ad"&amp;ROUNDDOWN((ROW()-1)/5,0)+2)&gt;0,INDIRECT("'按班级打印'!ad"&amp;ROUNDDOWN((ROW()-1)/5,0)+2),"")</f>
        <v/>
      </c>
      <c r="K1233" s="63" t="str">
        <f ca="1">IF(INDIRECT("'按班级打印'!u"&amp;ROUNDDOWN((ROW()-1)/5,0)+2)&gt;0,INDIRECT("'按班级打印'!u"&amp;ROUNDDOWN((ROW()-1)/5,0)+2),"")</f>
        <v/>
      </c>
      <c r="L1233" s="63" t="str">
        <f ca="1">IF(INDIRECT("'按班级打印'!ag"&amp;ROUNDDOWN((ROW()-1)/5,0)+2)&gt;0,INDIRECT("'按班级打印'!ag"&amp;ROUNDDOWN((ROW()-1)/5,0)+2),"")</f>
        <v/>
      </c>
      <c r="M1233" s="63">
        <f ca="1">INDIRECT("'按班级打印'!I"&amp;ROUNDDOWN((ROW()-1)/5,0)+2)</f>
        <v>481</v>
      </c>
    </row>
    <row r="1234" customHeight="1" spans="1:13">
      <c r="A1234" s="63" t="str">
        <f ca="1">INDIRECT("'按班级打印'!E"&amp;ROUNDDOWN((ROW()-1)/5,0)+2)</f>
        <v>物理类</v>
      </c>
      <c r="B1234" s="14"/>
      <c r="C1234" s="63" t="s">
        <v>14</v>
      </c>
      <c r="D1234" s="65">
        <f>'质量分析(总分) '!$D$55</f>
        <v>105.000612745098</v>
      </c>
      <c r="E1234" s="65">
        <f>'质量分析(总分) '!$D$82</f>
        <v>91.5242034313726</v>
      </c>
      <c r="F1234" s="65">
        <f>'质量分析(总分) '!$D$109</f>
        <v>108.863970588235</v>
      </c>
      <c r="G1234" s="65">
        <f ca="1">IF(_xlfn.NUMBERVALUE(G1232)&gt;0,'质量分析(总分) '!$D$133,"")</f>
        <v>62.6521428571429</v>
      </c>
      <c r="H1234" s="65">
        <f ca="1">IF(_xlfn.NUMBERVALUE(H1232)&gt;0,'质量分析(总分) '!$D$157,"")</f>
        <v>81.8686131386861</v>
      </c>
      <c r="I1234" s="65">
        <f ca="1">IF(_xlfn.NUMBERVALUE(I1232)&gt;0,'质量分析(总分) '!$D$180,"")</f>
        <v>83.3676470588235</v>
      </c>
      <c r="J1234" s="65" t="str">
        <f ca="1">IF(_xlfn.NUMBERVALUE(J1232)&gt;0,'质量分析(总分) '!$D$208,"")</f>
        <v/>
      </c>
      <c r="K1234" s="65" t="str">
        <f ca="1">IF(_xlfn.NUMBERVALUE(K1232)&gt;0,'质量分析(总分) '!$D$194,"")</f>
        <v/>
      </c>
      <c r="L1234" s="65" t="str">
        <f ca="1">IF(_xlfn.NUMBERVALUE(L1232)&gt;0,'质量分析(总分) '!$D$222,"")</f>
        <v/>
      </c>
      <c r="M1234" s="65">
        <f ca="1">IF(_xlfn.NUMBERVALUE(G1232)&gt;0,'质量分析(总分) '!$D$23,'质量分析(总分) '!$D$28)</f>
        <v>535.869285714286</v>
      </c>
    </row>
    <row r="1236" customHeight="1" spans="1:13">
      <c r="A1236" s="58" t="s">
        <v>15</v>
      </c>
      <c r="B1236" s="59" t="s">
        <v>1</v>
      </c>
      <c r="C1236" s="59" t="s">
        <v>2</v>
      </c>
      <c r="D1236" s="60" t="s">
        <v>3</v>
      </c>
      <c r="E1236" s="60" t="s">
        <v>4</v>
      </c>
      <c r="F1236" s="60" t="s">
        <v>5</v>
      </c>
      <c r="G1236" s="60" t="s">
        <v>6</v>
      </c>
      <c r="H1236" s="60" t="s">
        <v>7</v>
      </c>
      <c r="I1236" s="60" t="s">
        <v>8</v>
      </c>
      <c r="J1236" s="60" t="s">
        <v>9</v>
      </c>
      <c r="K1236" s="60" t="s">
        <v>10</v>
      </c>
      <c r="L1236" s="61" t="s">
        <v>11</v>
      </c>
      <c r="M1236" s="61" t="s">
        <v>12</v>
      </c>
    </row>
    <row r="1237" customHeight="1" spans="1:13">
      <c r="A1237" s="62"/>
      <c r="B1237" s="63">
        <f ca="1">INDIRECT("'按班级打印'!G"&amp;ROUNDDOWN((ROW()-1)/5,0)+2)</f>
        <v>6</v>
      </c>
      <c r="C1237" s="63" t="str">
        <f ca="1">INDIRECT("'按班级打印'!A"&amp;ROUNDDOWN((ROW()-1)/5,0)+2)</f>
        <v>王韬</v>
      </c>
      <c r="D1237" s="63">
        <f ca="1">INDIRECT("'按班级打印'!M"&amp;ROUNDDOWN((ROW()-1)/5,0)+2)</f>
        <v>102</v>
      </c>
      <c r="E1237" s="63">
        <f ca="1">INDIRECT("'按班级打印'!o"&amp;ROUNDDOWN((ROW()-1)/5,0)+2)</f>
        <v>99</v>
      </c>
      <c r="F1237" s="63">
        <f ca="1">INDIRECT("'按班级打印'!q"&amp;ROUNDDOWN((ROW()-1)/5,0)+2)</f>
        <v>125</v>
      </c>
      <c r="G1237" s="63">
        <f ca="1">IF(INDIRECT("'按班级打印'!s"&amp;ROUNDDOWN((ROW()-1)/5,0)+2)&gt;0,INDIRECT("'按班级打印'!s"&amp;ROUNDDOWN((ROW()-1)/5,0)+2),"")</f>
        <v>69.5</v>
      </c>
      <c r="H1237" s="63">
        <f ca="1">IF(INDIRECT("'按班级打印'!w"&amp;ROUNDDOWN((ROW()-1)/5,0)+2)&gt;0,INDIRECT("'按班级打印'!w"&amp;ROUNDDOWN((ROW()-1)/5,0)+2),"")</f>
        <v>73.5</v>
      </c>
      <c r="I1237" s="63">
        <f ca="1">IF(INDIRECT("'按班级打印'!z"&amp;ROUNDDOWN((ROW()-1)/5,0)+2)&gt;0,INDIRECT("'按班级打印'!z"&amp;ROUNDDOWN((ROW()-1)/5,0)+2),"")</f>
        <v>76</v>
      </c>
      <c r="J1237" s="63" t="str">
        <f ca="1">IF(INDIRECT("'按班级打印'!ac"&amp;ROUNDDOWN((ROW()-1)/5,0)+2)&gt;0,INDIRECT("'按班级打印'!ac"&amp;ROUNDDOWN((ROW()-1)/5,0)+2),"")</f>
        <v/>
      </c>
      <c r="K1237" s="63" t="str">
        <f ca="1">IF(INDIRECT("'按班级打印'!u"&amp;ROUNDDOWN((ROW()-1)/5,0)+2)&gt;0,INDIRECT("'按班级打印'!u"&amp;ROUNDDOWN((ROW()-1)/5,0)+2),"")</f>
        <v/>
      </c>
      <c r="L1237" s="63" t="str">
        <f ca="1">IF(INDIRECT("'按班级打印'!af"&amp;ROUNDDOWN((ROW()-1)/5,0)+2)&gt;0,INDIRECT("'按班级打印'!af"&amp;ROUNDDOWN((ROW()-1)/5,0)+2),"")</f>
        <v/>
      </c>
      <c r="M1237" s="63">
        <f ca="1">INDIRECT("'按班级打印'!H"&amp;ROUNDDOWN((ROW()-1)/5,0)+2)</f>
        <v>545</v>
      </c>
    </row>
    <row r="1238" customHeight="1" spans="1:13">
      <c r="A1238" s="64"/>
      <c r="B1238" s="64"/>
      <c r="C1238" s="63" t="s">
        <v>13</v>
      </c>
      <c r="D1238" s="63">
        <f ca="1">INDIRECT("'按班级打印'!M"&amp;ROUNDDOWN((ROW()-1)/5,0)+2)</f>
        <v>102</v>
      </c>
      <c r="E1238" s="63">
        <f ca="1">INDIRECT("'按班级打印'!o"&amp;ROUNDDOWN((ROW()-1)/5,0)+2)</f>
        <v>99</v>
      </c>
      <c r="F1238" s="63">
        <f ca="1">INDIRECT("'按班级打印'!q"&amp;ROUNDDOWN((ROW()-1)/5,0)+2)</f>
        <v>125</v>
      </c>
      <c r="G1238" s="63">
        <f ca="1">IF(INDIRECT("'按班级打印'!s"&amp;ROUNDDOWN((ROW()-1)/5,0)+2)&gt;0,INDIRECT("'按班级打印'!s"&amp;ROUNDDOWN((ROW()-1)/5,0)+2),"")</f>
        <v>69.5</v>
      </c>
      <c r="H1238" s="63">
        <f ca="1">IF(INDIRECT("'按班级打印'!x"&amp;ROUNDDOWN((ROW()-1)/5,0)+2)&gt;0,INDIRECT("'按班级打印'!x"&amp;ROUNDDOWN((ROW()-1)/5,0)+2),"")</f>
        <v>90</v>
      </c>
      <c r="I1238" s="63">
        <f ca="1">IF(INDIRECT("'按班级打印'!aa"&amp;ROUNDDOWN((ROW()-1)/5,0)+2)&gt;0,INDIRECT("'按班级打印'!aa"&amp;ROUNDDOWN((ROW()-1)/5,0)+2),"")</f>
        <v>85</v>
      </c>
      <c r="J1238" s="63" t="str">
        <f ca="1">IF(INDIRECT("'按班级打印'!ad"&amp;ROUNDDOWN((ROW()-1)/5,0)+2)&gt;0,INDIRECT("'按班级打印'!ad"&amp;ROUNDDOWN((ROW()-1)/5,0)+2),"")</f>
        <v/>
      </c>
      <c r="K1238" s="63" t="str">
        <f ca="1">IF(INDIRECT("'按班级打印'!u"&amp;ROUNDDOWN((ROW()-1)/5,0)+2)&gt;0,INDIRECT("'按班级打印'!u"&amp;ROUNDDOWN((ROW()-1)/5,0)+2),"")</f>
        <v/>
      </c>
      <c r="L1238" s="63" t="str">
        <f ca="1">IF(INDIRECT("'按班级打印'!ag"&amp;ROUNDDOWN((ROW()-1)/5,0)+2)&gt;0,INDIRECT("'按班级打印'!ag"&amp;ROUNDDOWN((ROW()-1)/5,0)+2),"")</f>
        <v/>
      </c>
      <c r="M1238" s="63">
        <f ca="1">INDIRECT("'按班级打印'!I"&amp;ROUNDDOWN((ROW()-1)/5,0)+2)</f>
        <v>570.5</v>
      </c>
    </row>
    <row r="1239" customHeight="1" spans="1:13">
      <c r="A1239" s="63" t="str">
        <f ca="1">INDIRECT("'按班级打印'!E"&amp;ROUNDDOWN((ROW()-1)/5,0)+2)</f>
        <v>物理类</v>
      </c>
      <c r="B1239" s="14"/>
      <c r="C1239" s="63" t="s">
        <v>14</v>
      </c>
      <c r="D1239" s="65">
        <f>'质量分析(总分) '!$D$55</f>
        <v>105.000612745098</v>
      </c>
      <c r="E1239" s="65">
        <f>'质量分析(总分) '!$D$82</f>
        <v>91.5242034313726</v>
      </c>
      <c r="F1239" s="65">
        <f>'质量分析(总分) '!$D$109</f>
        <v>108.863970588235</v>
      </c>
      <c r="G1239" s="65">
        <f ca="1">IF(_xlfn.NUMBERVALUE(G1237)&gt;0,'质量分析(总分) '!$D$133,"")</f>
        <v>62.6521428571429</v>
      </c>
      <c r="H1239" s="65">
        <f ca="1">IF(_xlfn.NUMBERVALUE(H1237)&gt;0,'质量分析(总分) '!$D$157,"")</f>
        <v>81.8686131386861</v>
      </c>
      <c r="I1239" s="65">
        <f ca="1">IF(_xlfn.NUMBERVALUE(I1237)&gt;0,'质量分析(总分) '!$D$180,"")</f>
        <v>83.3676470588235</v>
      </c>
      <c r="J1239" s="65" t="str">
        <f ca="1">IF(_xlfn.NUMBERVALUE(J1237)&gt;0,'质量分析(总分) '!$D$208,"")</f>
        <v/>
      </c>
      <c r="K1239" s="65" t="str">
        <f ca="1">IF(_xlfn.NUMBERVALUE(K1237)&gt;0,'质量分析(总分) '!$D$194,"")</f>
        <v/>
      </c>
      <c r="L1239" s="65" t="str">
        <f ca="1">IF(_xlfn.NUMBERVALUE(L1237)&gt;0,'质量分析(总分) '!$D$222,"")</f>
        <v/>
      </c>
      <c r="M1239" s="65">
        <f ca="1">IF(_xlfn.NUMBERVALUE(G1237)&gt;0,'质量分析(总分) '!$D$23,'质量分析(总分) '!$D$28)</f>
        <v>535.869285714286</v>
      </c>
    </row>
    <row r="1241" customHeight="1" spans="1:13">
      <c r="A1241" s="58" t="s">
        <v>15</v>
      </c>
      <c r="B1241" s="59" t="s">
        <v>1</v>
      </c>
      <c r="C1241" s="59" t="s">
        <v>2</v>
      </c>
      <c r="D1241" s="60" t="s">
        <v>3</v>
      </c>
      <c r="E1241" s="60" t="s">
        <v>4</v>
      </c>
      <c r="F1241" s="60" t="s">
        <v>5</v>
      </c>
      <c r="G1241" s="60" t="s">
        <v>6</v>
      </c>
      <c r="H1241" s="60" t="s">
        <v>7</v>
      </c>
      <c r="I1241" s="60" t="s">
        <v>8</v>
      </c>
      <c r="J1241" s="60" t="s">
        <v>9</v>
      </c>
      <c r="K1241" s="60" t="s">
        <v>10</v>
      </c>
      <c r="L1241" s="61" t="s">
        <v>11</v>
      </c>
      <c r="M1241" s="61" t="s">
        <v>12</v>
      </c>
    </row>
    <row r="1242" customHeight="1" spans="1:13">
      <c r="A1242" s="62"/>
      <c r="B1242" s="63">
        <f ca="1">INDIRECT("'按班级打印'!G"&amp;ROUNDDOWN((ROW()-1)/5,0)+2)</f>
        <v>6</v>
      </c>
      <c r="C1242" s="63" t="str">
        <f ca="1">INDIRECT("'按班级打印'!A"&amp;ROUNDDOWN((ROW()-1)/5,0)+2)</f>
        <v>李胤贤</v>
      </c>
      <c r="D1242" s="63">
        <f ca="1">INDIRECT("'按班级打印'!M"&amp;ROUNDDOWN((ROW()-1)/5,0)+2)</f>
        <v>94</v>
      </c>
      <c r="E1242" s="63">
        <f ca="1">INDIRECT("'按班级打印'!o"&amp;ROUNDDOWN((ROW()-1)/5,0)+2)</f>
        <v>99.5</v>
      </c>
      <c r="F1242" s="63">
        <f ca="1">INDIRECT("'按班级打印'!q"&amp;ROUNDDOWN((ROW()-1)/5,0)+2)</f>
        <v>103.5</v>
      </c>
      <c r="G1242" s="63">
        <f ca="1">IF(INDIRECT("'按班级打印'!s"&amp;ROUNDDOWN((ROW()-1)/5,0)+2)&gt;0,INDIRECT("'按班级打印'!s"&amp;ROUNDDOWN((ROW()-1)/5,0)+2),"")</f>
        <v>60.5</v>
      </c>
      <c r="H1242" s="63">
        <f ca="1">IF(INDIRECT("'按班级打印'!w"&amp;ROUNDDOWN((ROW()-1)/5,0)+2)&gt;0,INDIRECT("'按班级打印'!w"&amp;ROUNDDOWN((ROW()-1)/5,0)+2),"")</f>
        <v>58.5</v>
      </c>
      <c r="I1242" s="63">
        <f ca="1">IF(INDIRECT("'按班级打印'!z"&amp;ROUNDDOWN((ROW()-1)/5,0)+2)&gt;0,INDIRECT("'按班级打印'!z"&amp;ROUNDDOWN((ROW()-1)/5,0)+2),"")</f>
        <v>75</v>
      </c>
      <c r="J1242" s="63" t="str">
        <f ca="1">IF(INDIRECT("'按班级打印'!ac"&amp;ROUNDDOWN((ROW()-1)/5,0)+2)&gt;0,INDIRECT("'按班级打印'!ac"&amp;ROUNDDOWN((ROW()-1)/5,0)+2),"")</f>
        <v/>
      </c>
      <c r="K1242" s="63" t="str">
        <f ca="1">IF(INDIRECT("'按班级打印'!u"&amp;ROUNDDOWN((ROW()-1)/5,0)+2)&gt;0,INDIRECT("'按班级打印'!u"&amp;ROUNDDOWN((ROW()-1)/5,0)+2),"")</f>
        <v/>
      </c>
      <c r="L1242" s="63" t="str">
        <f ca="1">IF(INDIRECT("'按班级打印'!af"&amp;ROUNDDOWN((ROW()-1)/5,0)+2)&gt;0,INDIRECT("'按班级打印'!af"&amp;ROUNDDOWN((ROW()-1)/5,0)+2),"")</f>
        <v/>
      </c>
      <c r="M1242" s="63">
        <f ca="1">INDIRECT("'按班级打印'!H"&amp;ROUNDDOWN((ROW()-1)/5,0)+2)</f>
        <v>491</v>
      </c>
    </row>
    <row r="1243" customHeight="1" spans="1:13">
      <c r="A1243" s="64"/>
      <c r="B1243" s="64"/>
      <c r="C1243" s="63" t="s">
        <v>13</v>
      </c>
      <c r="D1243" s="63">
        <f ca="1">INDIRECT("'按班级打印'!M"&amp;ROUNDDOWN((ROW()-1)/5,0)+2)</f>
        <v>94</v>
      </c>
      <c r="E1243" s="63">
        <f ca="1">INDIRECT("'按班级打印'!o"&amp;ROUNDDOWN((ROW()-1)/5,0)+2)</f>
        <v>99.5</v>
      </c>
      <c r="F1243" s="63">
        <f ca="1">INDIRECT("'按班级打印'!q"&amp;ROUNDDOWN((ROW()-1)/5,0)+2)</f>
        <v>103.5</v>
      </c>
      <c r="G1243" s="63">
        <f ca="1">IF(INDIRECT("'按班级打印'!s"&amp;ROUNDDOWN((ROW()-1)/5,0)+2)&gt;0,INDIRECT("'按班级打印'!s"&amp;ROUNDDOWN((ROW()-1)/5,0)+2),"")</f>
        <v>60.5</v>
      </c>
      <c r="H1243" s="63">
        <f ca="1">IF(INDIRECT("'按班级打印'!x"&amp;ROUNDDOWN((ROW()-1)/5,0)+2)&gt;0,INDIRECT("'按班级打印'!x"&amp;ROUNDDOWN((ROW()-1)/5,0)+2),"")</f>
        <v>82</v>
      </c>
      <c r="I1243" s="63">
        <f ca="1">IF(INDIRECT("'按班级打印'!aa"&amp;ROUNDDOWN((ROW()-1)/5,0)+2)&gt;0,INDIRECT("'按班级打印'!aa"&amp;ROUNDDOWN((ROW()-1)/5,0)+2),"")</f>
        <v>84</v>
      </c>
      <c r="J1243" s="63" t="str">
        <f ca="1">IF(INDIRECT("'按班级打印'!ad"&amp;ROUNDDOWN((ROW()-1)/5,0)+2)&gt;0,INDIRECT("'按班级打印'!ad"&amp;ROUNDDOWN((ROW()-1)/5,0)+2),"")</f>
        <v/>
      </c>
      <c r="K1243" s="63" t="str">
        <f ca="1">IF(INDIRECT("'按班级打印'!u"&amp;ROUNDDOWN((ROW()-1)/5,0)+2)&gt;0,INDIRECT("'按班级打印'!u"&amp;ROUNDDOWN((ROW()-1)/5,0)+2),"")</f>
        <v/>
      </c>
      <c r="L1243" s="63" t="str">
        <f ca="1">IF(INDIRECT("'按班级打印'!ag"&amp;ROUNDDOWN((ROW()-1)/5,0)+2)&gt;0,INDIRECT("'按班级打印'!ag"&amp;ROUNDDOWN((ROW()-1)/5,0)+2),"")</f>
        <v/>
      </c>
      <c r="M1243" s="63">
        <f ca="1">INDIRECT("'按班级打印'!I"&amp;ROUNDDOWN((ROW()-1)/5,0)+2)</f>
        <v>523.5</v>
      </c>
    </row>
    <row r="1244" customHeight="1" spans="1:13">
      <c r="A1244" s="63" t="str">
        <f ca="1">INDIRECT("'按班级打印'!E"&amp;ROUNDDOWN((ROW()-1)/5,0)+2)</f>
        <v>物理类</v>
      </c>
      <c r="B1244" s="14"/>
      <c r="C1244" s="63" t="s">
        <v>14</v>
      </c>
      <c r="D1244" s="65">
        <f>'质量分析(总分) '!$D$55</f>
        <v>105.000612745098</v>
      </c>
      <c r="E1244" s="65">
        <f>'质量分析(总分) '!$D$82</f>
        <v>91.5242034313726</v>
      </c>
      <c r="F1244" s="65">
        <f>'质量分析(总分) '!$D$109</f>
        <v>108.863970588235</v>
      </c>
      <c r="G1244" s="65">
        <f ca="1">IF(_xlfn.NUMBERVALUE(G1242)&gt;0,'质量分析(总分) '!$D$133,"")</f>
        <v>62.6521428571429</v>
      </c>
      <c r="H1244" s="65">
        <f ca="1">IF(_xlfn.NUMBERVALUE(H1242)&gt;0,'质量分析(总分) '!$D$157,"")</f>
        <v>81.8686131386861</v>
      </c>
      <c r="I1244" s="65">
        <f ca="1">IF(_xlfn.NUMBERVALUE(I1242)&gt;0,'质量分析(总分) '!$D$180,"")</f>
        <v>83.3676470588235</v>
      </c>
      <c r="J1244" s="65" t="str">
        <f ca="1">IF(_xlfn.NUMBERVALUE(J1242)&gt;0,'质量分析(总分) '!$D$208,"")</f>
        <v/>
      </c>
      <c r="K1244" s="65" t="str">
        <f ca="1">IF(_xlfn.NUMBERVALUE(K1242)&gt;0,'质量分析(总分) '!$D$194,"")</f>
        <v/>
      </c>
      <c r="L1244" s="65" t="str">
        <f ca="1">IF(_xlfn.NUMBERVALUE(L1242)&gt;0,'质量分析(总分) '!$D$222,"")</f>
        <v/>
      </c>
      <c r="M1244" s="65">
        <f ca="1">IF(_xlfn.NUMBERVALUE(G1242)&gt;0,'质量分析(总分) '!$D$23,'质量分析(总分) '!$D$28)</f>
        <v>535.869285714286</v>
      </c>
    </row>
    <row r="1246" customHeight="1" spans="1:13">
      <c r="A1246" s="58" t="s">
        <v>15</v>
      </c>
      <c r="B1246" s="59" t="s">
        <v>1</v>
      </c>
      <c r="C1246" s="59" t="s">
        <v>2</v>
      </c>
      <c r="D1246" s="60" t="s">
        <v>3</v>
      </c>
      <c r="E1246" s="60" t="s">
        <v>4</v>
      </c>
      <c r="F1246" s="60" t="s">
        <v>5</v>
      </c>
      <c r="G1246" s="60" t="s">
        <v>6</v>
      </c>
      <c r="H1246" s="60" t="s">
        <v>7</v>
      </c>
      <c r="I1246" s="60" t="s">
        <v>8</v>
      </c>
      <c r="J1246" s="60" t="s">
        <v>9</v>
      </c>
      <c r="K1246" s="60" t="s">
        <v>10</v>
      </c>
      <c r="L1246" s="61" t="s">
        <v>11</v>
      </c>
      <c r="M1246" s="61" t="s">
        <v>12</v>
      </c>
    </row>
    <row r="1247" customHeight="1" spans="1:13">
      <c r="A1247" s="62"/>
      <c r="B1247" s="63">
        <f ca="1">INDIRECT("'按班级打印'!G"&amp;ROUNDDOWN((ROW()-1)/5,0)+2)</f>
        <v>6</v>
      </c>
      <c r="C1247" s="63" t="str">
        <f ca="1">INDIRECT("'按班级打印'!A"&amp;ROUNDDOWN((ROW()-1)/5,0)+2)</f>
        <v>王诗雅</v>
      </c>
      <c r="D1247" s="63">
        <f ca="1">INDIRECT("'按班级打印'!M"&amp;ROUNDDOWN((ROW()-1)/5,0)+2)</f>
        <v>103</v>
      </c>
      <c r="E1247" s="63">
        <f ca="1">INDIRECT("'按班级打印'!o"&amp;ROUNDDOWN((ROW()-1)/5,0)+2)</f>
        <v>82.5</v>
      </c>
      <c r="F1247" s="63">
        <f ca="1">INDIRECT("'按班级打印'!q"&amp;ROUNDDOWN((ROW()-1)/5,0)+2)</f>
        <v>106</v>
      </c>
      <c r="G1247" s="63">
        <f ca="1">IF(INDIRECT("'按班级打印'!s"&amp;ROUNDDOWN((ROW()-1)/5,0)+2)&gt;0,INDIRECT("'按班级打印'!s"&amp;ROUNDDOWN((ROW()-1)/5,0)+2),"")</f>
        <v>66</v>
      </c>
      <c r="H1247" s="63">
        <f ca="1">IF(INDIRECT("'按班级打印'!w"&amp;ROUNDDOWN((ROW()-1)/5,0)+2)&gt;0,INDIRECT("'按班级打印'!w"&amp;ROUNDDOWN((ROW()-1)/5,0)+2),"")</f>
        <v>55.5</v>
      </c>
      <c r="I1247" s="63">
        <f ca="1">IF(INDIRECT("'按班级打印'!z"&amp;ROUNDDOWN((ROW()-1)/5,0)+2)&gt;0,INDIRECT("'按班级打印'!z"&amp;ROUNDDOWN((ROW()-1)/5,0)+2),"")</f>
        <v>70.5</v>
      </c>
      <c r="J1247" s="63" t="str">
        <f ca="1">IF(INDIRECT("'按班级打印'!ac"&amp;ROUNDDOWN((ROW()-1)/5,0)+2)&gt;0,INDIRECT("'按班级打印'!ac"&amp;ROUNDDOWN((ROW()-1)/5,0)+2),"")</f>
        <v/>
      </c>
      <c r="K1247" s="63" t="str">
        <f ca="1">IF(INDIRECT("'按班级打印'!u"&amp;ROUNDDOWN((ROW()-1)/5,0)+2)&gt;0,INDIRECT("'按班级打印'!u"&amp;ROUNDDOWN((ROW()-1)/5,0)+2),"")</f>
        <v/>
      </c>
      <c r="L1247" s="63" t="str">
        <f ca="1">IF(INDIRECT("'按班级打印'!af"&amp;ROUNDDOWN((ROW()-1)/5,0)+2)&gt;0,INDIRECT("'按班级打印'!af"&amp;ROUNDDOWN((ROW()-1)/5,0)+2),"")</f>
        <v/>
      </c>
      <c r="M1247" s="63">
        <f ca="1">INDIRECT("'按班级打印'!H"&amp;ROUNDDOWN((ROW()-1)/5,0)+2)</f>
        <v>483.5</v>
      </c>
    </row>
    <row r="1248" customHeight="1" spans="1:13">
      <c r="A1248" s="64"/>
      <c r="B1248" s="64"/>
      <c r="C1248" s="63" t="s">
        <v>13</v>
      </c>
      <c r="D1248" s="63">
        <f ca="1">INDIRECT("'按班级打印'!M"&amp;ROUNDDOWN((ROW()-1)/5,0)+2)</f>
        <v>103</v>
      </c>
      <c r="E1248" s="63">
        <f ca="1">INDIRECT("'按班级打印'!o"&amp;ROUNDDOWN((ROW()-1)/5,0)+2)</f>
        <v>82.5</v>
      </c>
      <c r="F1248" s="63">
        <f ca="1">INDIRECT("'按班级打印'!q"&amp;ROUNDDOWN((ROW()-1)/5,0)+2)</f>
        <v>106</v>
      </c>
      <c r="G1248" s="63">
        <f ca="1">IF(INDIRECT("'按班级打印'!s"&amp;ROUNDDOWN((ROW()-1)/5,0)+2)&gt;0,INDIRECT("'按班级打印'!s"&amp;ROUNDDOWN((ROW()-1)/5,0)+2),"")</f>
        <v>66</v>
      </c>
      <c r="H1248" s="63">
        <f ca="1">IF(INDIRECT("'按班级打印'!x"&amp;ROUNDDOWN((ROW()-1)/5,0)+2)&gt;0,INDIRECT("'按班级打印'!x"&amp;ROUNDDOWN((ROW()-1)/5,0)+2),"")</f>
        <v>80</v>
      </c>
      <c r="I1248" s="63">
        <f ca="1">IF(INDIRECT("'按班级打印'!aa"&amp;ROUNDDOWN((ROW()-1)/5,0)+2)&gt;0,INDIRECT("'按班级打印'!aa"&amp;ROUNDDOWN((ROW()-1)/5,0)+2),"")</f>
        <v>80</v>
      </c>
      <c r="J1248" s="63" t="str">
        <f ca="1">IF(INDIRECT("'按班级打印'!ad"&amp;ROUNDDOWN((ROW()-1)/5,0)+2)&gt;0,INDIRECT("'按班级打印'!ad"&amp;ROUNDDOWN((ROW()-1)/5,0)+2),"")</f>
        <v/>
      </c>
      <c r="K1248" s="63" t="str">
        <f ca="1">IF(INDIRECT("'按班级打印'!u"&amp;ROUNDDOWN((ROW()-1)/5,0)+2)&gt;0,INDIRECT("'按班级打印'!u"&amp;ROUNDDOWN((ROW()-1)/5,0)+2),"")</f>
        <v/>
      </c>
      <c r="L1248" s="63" t="str">
        <f ca="1">IF(INDIRECT("'按班级打印'!ag"&amp;ROUNDDOWN((ROW()-1)/5,0)+2)&gt;0,INDIRECT("'按班级打印'!ag"&amp;ROUNDDOWN((ROW()-1)/5,0)+2),"")</f>
        <v/>
      </c>
      <c r="M1248" s="63">
        <f ca="1">INDIRECT("'按班级打印'!I"&amp;ROUNDDOWN((ROW()-1)/5,0)+2)</f>
        <v>517.5</v>
      </c>
    </row>
    <row r="1249" customHeight="1" spans="1:13">
      <c r="A1249" s="63" t="str">
        <f ca="1">INDIRECT("'按班级打印'!E"&amp;ROUNDDOWN((ROW()-1)/5,0)+2)</f>
        <v>物理类</v>
      </c>
      <c r="B1249" s="14"/>
      <c r="C1249" s="63" t="s">
        <v>14</v>
      </c>
      <c r="D1249" s="65">
        <f>'质量分析(总分) '!$D$55</f>
        <v>105.000612745098</v>
      </c>
      <c r="E1249" s="65">
        <f>'质量分析(总分) '!$D$82</f>
        <v>91.5242034313726</v>
      </c>
      <c r="F1249" s="65">
        <f>'质量分析(总分) '!$D$109</f>
        <v>108.863970588235</v>
      </c>
      <c r="G1249" s="65">
        <f ca="1">IF(_xlfn.NUMBERVALUE(G1247)&gt;0,'质量分析(总分) '!$D$133,"")</f>
        <v>62.6521428571429</v>
      </c>
      <c r="H1249" s="65">
        <f ca="1">IF(_xlfn.NUMBERVALUE(H1247)&gt;0,'质量分析(总分) '!$D$157,"")</f>
        <v>81.8686131386861</v>
      </c>
      <c r="I1249" s="65">
        <f ca="1">IF(_xlfn.NUMBERVALUE(I1247)&gt;0,'质量分析(总分) '!$D$180,"")</f>
        <v>83.3676470588235</v>
      </c>
      <c r="J1249" s="65" t="str">
        <f ca="1">IF(_xlfn.NUMBERVALUE(J1247)&gt;0,'质量分析(总分) '!$D$208,"")</f>
        <v/>
      </c>
      <c r="K1249" s="65" t="str">
        <f ca="1">IF(_xlfn.NUMBERVALUE(K1247)&gt;0,'质量分析(总分) '!$D$194,"")</f>
        <v/>
      </c>
      <c r="L1249" s="65" t="str">
        <f ca="1">IF(_xlfn.NUMBERVALUE(L1247)&gt;0,'质量分析(总分) '!$D$222,"")</f>
        <v/>
      </c>
      <c r="M1249" s="65">
        <f ca="1">IF(_xlfn.NUMBERVALUE(G1247)&gt;0,'质量分析(总分) '!$D$23,'质量分析(总分) '!$D$28)</f>
        <v>535.869285714286</v>
      </c>
    </row>
    <row r="1251" customHeight="1" spans="1:13">
      <c r="A1251" s="58" t="s">
        <v>15</v>
      </c>
      <c r="B1251" s="59" t="s">
        <v>1</v>
      </c>
      <c r="C1251" s="59" t="s">
        <v>2</v>
      </c>
      <c r="D1251" s="60" t="s">
        <v>3</v>
      </c>
      <c r="E1251" s="60" t="s">
        <v>4</v>
      </c>
      <c r="F1251" s="60" t="s">
        <v>5</v>
      </c>
      <c r="G1251" s="60" t="s">
        <v>6</v>
      </c>
      <c r="H1251" s="60" t="s">
        <v>7</v>
      </c>
      <c r="I1251" s="60" t="s">
        <v>8</v>
      </c>
      <c r="J1251" s="60" t="s">
        <v>9</v>
      </c>
      <c r="K1251" s="60" t="s">
        <v>10</v>
      </c>
      <c r="L1251" s="61" t="s">
        <v>11</v>
      </c>
      <c r="M1251" s="61" t="s">
        <v>12</v>
      </c>
    </row>
    <row r="1252" customHeight="1" spans="1:13">
      <c r="A1252" s="62"/>
      <c r="B1252" s="63">
        <f ca="1">INDIRECT("'按班级打印'!G"&amp;ROUNDDOWN((ROW()-1)/5,0)+2)</f>
        <v>6</v>
      </c>
      <c r="C1252" s="63" t="str">
        <f ca="1">INDIRECT("'按班级打印'!A"&amp;ROUNDDOWN((ROW()-1)/5,0)+2)</f>
        <v>吴雨轩</v>
      </c>
      <c r="D1252" s="63">
        <f ca="1">INDIRECT("'按班级打印'!M"&amp;ROUNDDOWN((ROW()-1)/5,0)+2)</f>
        <v>90.5</v>
      </c>
      <c r="E1252" s="63">
        <f ca="1">INDIRECT("'按班级打印'!o"&amp;ROUNDDOWN((ROW()-1)/5,0)+2)</f>
        <v>95</v>
      </c>
      <c r="F1252" s="63">
        <f ca="1">INDIRECT("'按班级打印'!q"&amp;ROUNDDOWN((ROW()-1)/5,0)+2)</f>
        <v>98.5</v>
      </c>
      <c r="G1252" s="63">
        <f ca="1">IF(INDIRECT("'按班级打印'!s"&amp;ROUNDDOWN((ROW()-1)/5,0)+2)&gt;0,INDIRECT("'按班级打印'!s"&amp;ROUNDDOWN((ROW()-1)/5,0)+2),"")</f>
        <v>49</v>
      </c>
      <c r="H1252" s="63">
        <f ca="1">IF(INDIRECT("'按班级打印'!w"&amp;ROUNDDOWN((ROW()-1)/5,0)+2)&gt;0,INDIRECT("'按班级打印'!w"&amp;ROUNDDOWN((ROW()-1)/5,0)+2),"")</f>
        <v>64.5</v>
      </c>
      <c r="I1252" s="63">
        <f ca="1">IF(INDIRECT("'按班级打印'!z"&amp;ROUNDDOWN((ROW()-1)/5,0)+2)&gt;0,INDIRECT("'按班级打印'!z"&amp;ROUNDDOWN((ROW()-1)/5,0)+2),"")</f>
        <v>69.5</v>
      </c>
      <c r="J1252" s="63" t="str">
        <f ca="1">IF(INDIRECT("'按班级打印'!ac"&amp;ROUNDDOWN((ROW()-1)/5,0)+2)&gt;0,INDIRECT("'按班级打印'!ac"&amp;ROUNDDOWN((ROW()-1)/5,0)+2),"")</f>
        <v/>
      </c>
      <c r="K1252" s="63" t="str">
        <f ca="1">IF(INDIRECT("'按班级打印'!u"&amp;ROUNDDOWN((ROW()-1)/5,0)+2)&gt;0,INDIRECT("'按班级打印'!u"&amp;ROUNDDOWN((ROW()-1)/5,0)+2),"")</f>
        <v/>
      </c>
      <c r="L1252" s="63" t="str">
        <f ca="1">IF(INDIRECT("'按班级打印'!af"&amp;ROUNDDOWN((ROW()-1)/5,0)+2)&gt;0,INDIRECT("'按班级打印'!af"&amp;ROUNDDOWN((ROW()-1)/5,0)+2),"")</f>
        <v/>
      </c>
      <c r="M1252" s="63">
        <f ca="1">INDIRECT("'按班级打印'!H"&amp;ROUNDDOWN((ROW()-1)/5,0)+2)</f>
        <v>467</v>
      </c>
    </row>
    <row r="1253" customHeight="1" spans="1:13">
      <c r="A1253" s="64"/>
      <c r="B1253" s="64"/>
      <c r="C1253" s="63" t="s">
        <v>13</v>
      </c>
      <c r="D1253" s="63">
        <f ca="1">INDIRECT("'按班级打印'!M"&amp;ROUNDDOWN((ROW()-1)/5,0)+2)</f>
        <v>90.5</v>
      </c>
      <c r="E1253" s="63">
        <f ca="1">INDIRECT("'按班级打印'!o"&amp;ROUNDDOWN((ROW()-1)/5,0)+2)</f>
        <v>95</v>
      </c>
      <c r="F1253" s="63">
        <f ca="1">INDIRECT("'按班级打印'!q"&amp;ROUNDDOWN((ROW()-1)/5,0)+2)</f>
        <v>98.5</v>
      </c>
      <c r="G1253" s="63">
        <f ca="1">IF(INDIRECT("'按班级打印'!s"&amp;ROUNDDOWN((ROW()-1)/5,0)+2)&gt;0,INDIRECT("'按班级打印'!s"&amp;ROUNDDOWN((ROW()-1)/5,0)+2),"")</f>
        <v>49</v>
      </c>
      <c r="H1253" s="63">
        <f ca="1">IF(INDIRECT("'按班级打印'!x"&amp;ROUNDDOWN((ROW()-1)/5,0)+2)&gt;0,INDIRECT("'按班级打印'!x"&amp;ROUNDDOWN((ROW()-1)/5,0)+2),"")</f>
        <v>87</v>
      </c>
      <c r="I1253" s="63">
        <f ca="1">IF(INDIRECT("'按班级打印'!aa"&amp;ROUNDDOWN((ROW()-1)/5,0)+2)&gt;0,INDIRECT("'按班级打印'!aa"&amp;ROUNDDOWN((ROW()-1)/5,0)+2),"")</f>
        <v>79</v>
      </c>
      <c r="J1253" s="63" t="str">
        <f ca="1">IF(INDIRECT("'按班级打印'!ad"&amp;ROUNDDOWN((ROW()-1)/5,0)+2)&gt;0,INDIRECT("'按班级打印'!ad"&amp;ROUNDDOWN((ROW()-1)/5,0)+2),"")</f>
        <v/>
      </c>
      <c r="K1253" s="63" t="str">
        <f ca="1">IF(INDIRECT("'按班级打印'!u"&amp;ROUNDDOWN((ROW()-1)/5,0)+2)&gt;0,INDIRECT("'按班级打印'!u"&amp;ROUNDDOWN((ROW()-1)/5,0)+2),"")</f>
        <v/>
      </c>
      <c r="L1253" s="63" t="str">
        <f ca="1">IF(INDIRECT("'按班级打印'!ag"&amp;ROUNDDOWN((ROW()-1)/5,0)+2)&gt;0,INDIRECT("'按班级打印'!ag"&amp;ROUNDDOWN((ROW()-1)/5,0)+2),"")</f>
        <v/>
      </c>
      <c r="M1253" s="63">
        <f ca="1">INDIRECT("'按班级打印'!I"&amp;ROUNDDOWN((ROW()-1)/5,0)+2)</f>
        <v>499</v>
      </c>
    </row>
    <row r="1254" customHeight="1" spans="1:13">
      <c r="A1254" s="63" t="str">
        <f ca="1">INDIRECT("'按班级打印'!E"&amp;ROUNDDOWN((ROW()-1)/5,0)+2)</f>
        <v>物理类</v>
      </c>
      <c r="B1254" s="14"/>
      <c r="C1254" s="63" t="s">
        <v>14</v>
      </c>
      <c r="D1254" s="65">
        <f>'质量分析(总分) '!$D$55</f>
        <v>105.000612745098</v>
      </c>
      <c r="E1254" s="65">
        <f>'质量分析(总分) '!$D$82</f>
        <v>91.5242034313726</v>
      </c>
      <c r="F1254" s="65">
        <f>'质量分析(总分) '!$D$109</f>
        <v>108.863970588235</v>
      </c>
      <c r="G1254" s="65">
        <f ca="1">IF(_xlfn.NUMBERVALUE(G1252)&gt;0,'质量分析(总分) '!$D$133,"")</f>
        <v>62.6521428571429</v>
      </c>
      <c r="H1254" s="65">
        <f ca="1">IF(_xlfn.NUMBERVALUE(H1252)&gt;0,'质量分析(总分) '!$D$157,"")</f>
        <v>81.8686131386861</v>
      </c>
      <c r="I1254" s="65">
        <f ca="1">IF(_xlfn.NUMBERVALUE(I1252)&gt;0,'质量分析(总分) '!$D$180,"")</f>
        <v>83.3676470588235</v>
      </c>
      <c r="J1254" s="65" t="str">
        <f ca="1">IF(_xlfn.NUMBERVALUE(J1252)&gt;0,'质量分析(总分) '!$D$208,"")</f>
        <v/>
      </c>
      <c r="K1254" s="65" t="str">
        <f ca="1">IF(_xlfn.NUMBERVALUE(K1252)&gt;0,'质量分析(总分) '!$D$194,"")</f>
        <v/>
      </c>
      <c r="L1254" s="65" t="str">
        <f ca="1">IF(_xlfn.NUMBERVALUE(L1252)&gt;0,'质量分析(总分) '!$D$222,"")</f>
        <v/>
      </c>
      <c r="M1254" s="65">
        <f ca="1">IF(_xlfn.NUMBERVALUE(G1252)&gt;0,'质量分析(总分) '!$D$23,'质量分析(总分) '!$D$28)</f>
        <v>535.869285714286</v>
      </c>
    </row>
    <row r="1256" customHeight="1" spans="1:13">
      <c r="A1256" s="58" t="s">
        <v>15</v>
      </c>
      <c r="B1256" s="59" t="s">
        <v>1</v>
      </c>
      <c r="C1256" s="59" t="s">
        <v>2</v>
      </c>
      <c r="D1256" s="60" t="s">
        <v>3</v>
      </c>
      <c r="E1256" s="60" t="s">
        <v>4</v>
      </c>
      <c r="F1256" s="60" t="s">
        <v>5</v>
      </c>
      <c r="G1256" s="60" t="s">
        <v>6</v>
      </c>
      <c r="H1256" s="60" t="s">
        <v>7</v>
      </c>
      <c r="I1256" s="60" t="s">
        <v>8</v>
      </c>
      <c r="J1256" s="60" t="s">
        <v>9</v>
      </c>
      <c r="K1256" s="60" t="s">
        <v>10</v>
      </c>
      <c r="L1256" s="61" t="s">
        <v>11</v>
      </c>
      <c r="M1256" s="61" t="s">
        <v>12</v>
      </c>
    </row>
    <row r="1257" customHeight="1" spans="1:13">
      <c r="A1257" s="62"/>
      <c r="B1257" s="63">
        <f ca="1">INDIRECT("'按班级打印'!G"&amp;ROUNDDOWN((ROW()-1)/5,0)+2)</f>
        <v>6</v>
      </c>
      <c r="C1257" s="63" t="str">
        <f ca="1">INDIRECT("'按班级打印'!A"&amp;ROUNDDOWN((ROW()-1)/5,0)+2)</f>
        <v>林扬善</v>
      </c>
      <c r="D1257" s="63">
        <f ca="1">INDIRECT("'按班级打印'!M"&amp;ROUNDDOWN((ROW()-1)/5,0)+2)</f>
        <v>102.5</v>
      </c>
      <c r="E1257" s="63">
        <f ca="1">INDIRECT("'按班级打印'!o"&amp;ROUNDDOWN((ROW()-1)/5,0)+2)</f>
        <v>107.5</v>
      </c>
      <c r="F1257" s="63">
        <f ca="1">INDIRECT("'按班级打印'!q"&amp;ROUNDDOWN((ROW()-1)/5,0)+2)</f>
        <v>114.5</v>
      </c>
      <c r="G1257" s="63">
        <f ca="1">IF(INDIRECT("'按班级打印'!s"&amp;ROUNDDOWN((ROW()-1)/5,0)+2)&gt;0,INDIRECT("'按班级打印'!s"&amp;ROUNDDOWN((ROW()-1)/5,0)+2),"")</f>
        <v>66.5</v>
      </c>
      <c r="H1257" s="63">
        <f ca="1">IF(INDIRECT("'按班级打印'!w"&amp;ROUNDDOWN((ROW()-1)/5,0)+2)&gt;0,INDIRECT("'按班级打印'!w"&amp;ROUNDDOWN((ROW()-1)/5,0)+2),"")</f>
        <v>81.5</v>
      </c>
      <c r="I1257" s="63">
        <f ca="1">IF(INDIRECT("'按班级打印'!z"&amp;ROUNDDOWN((ROW()-1)/5,0)+2)&gt;0,INDIRECT("'按班级打印'!z"&amp;ROUNDDOWN((ROW()-1)/5,0)+2),"")</f>
        <v>78</v>
      </c>
      <c r="J1257" s="63" t="str">
        <f ca="1">IF(INDIRECT("'按班级打印'!ac"&amp;ROUNDDOWN((ROW()-1)/5,0)+2)&gt;0,INDIRECT("'按班级打印'!ac"&amp;ROUNDDOWN((ROW()-1)/5,0)+2),"")</f>
        <v/>
      </c>
      <c r="K1257" s="63" t="str">
        <f ca="1">IF(INDIRECT("'按班级打印'!u"&amp;ROUNDDOWN((ROW()-1)/5,0)+2)&gt;0,INDIRECT("'按班级打印'!u"&amp;ROUNDDOWN((ROW()-1)/5,0)+2),"")</f>
        <v/>
      </c>
      <c r="L1257" s="63" t="str">
        <f ca="1">IF(INDIRECT("'按班级打印'!af"&amp;ROUNDDOWN((ROW()-1)/5,0)+2)&gt;0,INDIRECT("'按班级打印'!af"&amp;ROUNDDOWN((ROW()-1)/5,0)+2),"")</f>
        <v/>
      </c>
      <c r="M1257" s="63">
        <f ca="1">INDIRECT("'按班级打印'!H"&amp;ROUNDDOWN((ROW()-1)/5,0)+2)</f>
        <v>550.5</v>
      </c>
    </row>
    <row r="1258" customHeight="1" spans="1:13">
      <c r="A1258" s="64"/>
      <c r="B1258" s="64"/>
      <c r="C1258" s="63" t="s">
        <v>13</v>
      </c>
      <c r="D1258" s="63">
        <f ca="1">INDIRECT("'按班级打印'!M"&amp;ROUNDDOWN((ROW()-1)/5,0)+2)</f>
        <v>102.5</v>
      </c>
      <c r="E1258" s="63">
        <f ca="1">INDIRECT("'按班级打印'!o"&amp;ROUNDDOWN((ROW()-1)/5,0)+2)</f>
        <v>107.5</v>
      </c>
      <c r="F1258" s="63">
        <f ca="1">INDIRECT("'按班级打印'!q"&amp;ROUNDDOWN((ROW()-1)/5,0)+2)</f>
        <v>114.5</v>
      </c>
      <c r="G1258" s="63">
        <f ca="1">IF(INDIRECT("'按班级打印'!s"&amp;ROUNDDOWN((ROW()-1)/5,0)+2)&gt;0,INDIRECT("'按班级打印'!s"&amp;ROUNDDOWN((ROW()-1)/5,0)+2),"")</f>
        <v>66.5</v>
      </c>
      <c r="H1258" s="63">
        <f ca="1">IF(INDIRECT("'按班级打印'!x"&amp;ROUNDDOWN((ROW()-1)/5,0)+2)&gt;0,INDIRECT("'按班级打印'!x"&amp;ROUNDDOWN((ROW()-1)/5,0)+2),"")</f>
        <v>94</v>
      </c>
      <c r="I1258" s="63">
        <f ca="1">IF(INDIRECT("'按班级打印'!aa"&amp;ROUNDDOWN((ROW()-1)/5,0)+2)&gt;0,INDIRECT("'按班级打印'!aa"&amp;ROUNDDOWN((ROW()-1)/5,0)+2),"")</f>
        <v>87</v>
      </c>
      <c r="J1258" s="63" t="str">
        <f ca="1">IF(INDIRECT("'按班级打印'!ad"&amp;ROUNDDOWN((ROW()-1)/5,0)+2)&gt;0,INDIRECT("'按班级打印'!ad"&amp;ROUNDDOWN((ROW()-1)/5,0)+2),"")</f>
        <v/>
      </c>
      <c r="K1258" s="63" t="str">
        <f ca="1">IF(INDIRECT("'按班级打印'!u"&amp;ROUNDDOWN((ROW()-1)/5,0)+2)&gt;0,INDIRECT("'按班级打印'!u"&amp;ROUNDDOWN((ROW()-1)/5,0)+2),"")</f>
        <v/>
      </c>
      <c r="L1258" s="63" t="str">
        <f ca="1">IF(INDIRECT("'按班级打印'!ag"&amp;ROUNDDOWN((ROW()-1)/5,0)+2)&gt;0,INDIRECT("'按班级打印'!ag"&amp;ROUNDDOWN((ROW()-1)/5,0)+2),"")</f>
        <v/>
      </c>
      <c r="M1258" s="63">
        <f ca="1">INDIRECT("'按班级打印'!I"&amp;ROUNDDOWN((ROW()-1)/5,0)+2)</f>
        <v>572</v>
      </c>
    </row>
    <row r="1259" customHeight="1" spans="1:13">
      <c r="A1259" s="63" t="str">
        <f ca="1">INDIRECT("'按班级打印'!E"&amp;ROUNDDOWN((ROW()-1)/5,0)+2)</f>
        <v>物理类</v>
      </c>
      <c r="B1259" s="14"/>
      <c r="C1259" s="63" t="s">
        <v>14</v>
      </c>
      <c r="D1259" s="65">
        <f>'质量分析(总分) '!$D$55</f>
        <v>105.000612745098</v>
      </c>
      <c r="E1259" s="65">
        <f>'质量分析(总分) '!$D$82</f>
        <v>91.5242034313726</v>
      </c>
      <c r="F1259" s="65">
        <f>'质量分析(总分) '!$D$109</f>
        <v>108.863970588235</v>
      </c>
      <c r="G1259" s="65">
        <f ca="1">IF(_xlfn.NUMBERVALUE(G1257)&gt;0,'质量分析(总分) '!$D$133,"")</f>
        <v>62.6521428571429</v>
      </c>
      <c r="H1259" s="65">
        <f ca="1">IF(_xlfn.NUMBERVALUE(H1257)&gt;0,'质量分析(总分) '!$D$157,"")</f>
        <v>81.8686131386861</v>
      </c>
      <c r="I1259" s="65">
        <f ca="1">IF(_xlfn.NUMBERVALUE(I1257)&gt;0,'质量分析(总分) '!$D$180,"")</f>
        <v>83.3676470588235</v>
      </c>
      <c r="J1259" s="65" t="str">
        <f ca="1">IF(_xlfn.NUMBERVALUE(J1257)&gt;0,'质量分析(总分) '!$D$208,"")</f>
        <v/>
      </c>
      <c r="K1259" s="65" t="str">
        <f ca="1">IF(_xlfn.NUMBERVALUE(K1257)&gt;0,'质量分析(总分) '!$D$194,"")</f>
        <v/>
      </c>
      <c r="L1259" s="65" t="str">
        <f ca="1">IF(_xlfn.NUMBERVALUE(L1257)&gt;0,'质量分析(总分) '!$D$222,"")</f>
        <v/>
      </c>
      <c r="M1259" s="65">
        <f ca="1">IF(_xlfn.NUMBERVALUE(G1257)&gt;0,'质量分析(总分) '!$D$23,'质量分析(总分) '!$D$28)</f>
        <v>535.869285714286</v>
      </c>
    </row>
    <row r="1261" customHeight="1" spans="1:13">
      <c r="A1261" s="58" t="s">
        <v>15</v>
      </c>
      <c r="B1261" s="59" t="s">
        <v>1</v>
      </c>
      <c r="C1261" s="59" t="s">
        <v>2</v>
      </c>
      <c r="D1261" s="60" t="s">
        <v>3</v>
      </c>
      <c r="E1261" s="60" t="s">
        <v>4</v>
      </c>
      <c r="F1261" s="60" t="s">
        <v>5</v>
      </c>
      <c r="G1261" s="60" t="s">
        <v>6</v>
      </c>
      <c r="H1261" s="60" t="s">
        <v>7</v>
      </c>
      <c r="I1261" s="60" t="s">
        <v>8</v>
      </c>
      <c r="J1261" s="60" t="s">
        <v>9</v>
      </c>
      <c r="K1261" s="60" t="s">
        <v>10</v>
      </c>
      <c r="L1261" s="61" t="s">
        <v>11</v>
      </c>
      <c r="M1261" s="61" t="s">
        <v>12</v>
      </c>
    </row>
    <row r="1262" customHeight="1" spans="1:13">
      <c r="A1262" s="62"/>
      <c r="B1262" s="63">
        <f ca="1">INDIRECT("'按班级打印'!G"&amp;ROUNDDOWN((ROW()-1)/5,0)+2)</f>
        <v>6</v>
      </c>
      <c r="C1262" s="63" t="str">
        <f ca="1">INDIRECT("'按班级打印'!A"&amp;ROUNDDOWN((ROW()-1)/5,0)+2)</f>
        <v>黄睿杰</v>
      </c>
      <c r="D1262" s="63">
        <f ca="1">INDIRECT("'按班级打印'!M"&amp;ROUNDDOWN((ROW()-1)/5,0)+2)</f>
        <v>108.5</v>
      </c>
      <c r="E1262" s="63">
        <f ca="1">INDIRECT("'按班级打印'!o"&amp;ROUNDDOWN((ROW()-1)/5,0)+2)</f>
        <v>120</v>
      </c>
      <c r="F1262" s="63">
        <f ca="1">INDIRECT("'按班级打印'!q"&amp;ROUNDDOWN((ROW()-1)/5,0)+2)</f>
        <v>104.5</v>
      </c>
      <c r="G1262" s="63">
        <f ca="1">IF(INDIRECT("'按班级打印'!s"&amp;ROUNDDOWN((ROW()-1)/5,0)+2)&gt;0,INDIRECT("'按班级打印'!s"&amp;ROUNDDOWN((ROW()-1)/5,0)+2),"")</f>
        <v>78</v>
      </c>
      <c r="H1262" s="63">
        <f ca="1">IF(INDIRECT("'按班级打印'!w"&amp;ROUNDDOWN((ROW()-1)/5,0)+2)&gt;0,INDIRECT("'按班级打印'!w"&amp;ROUNDDOWN((ROW()-1)/5,0)+2),"")</f>
        <v>78</v>
      </c>
      <c r="I1262" s="63">
        <f ca="1">IF(INDIRECT("'按班级打印'!z"&amp;ROUNDDOWN((ROW()-1)/5,0)+2)&gt;0,INDIRECT("'按班级打印'!z"&amp;ROUNDDOWN((ROW()-1)/5,0)+2),"")</f>
        <v>76.5</v>
      </c>
      <c r="J1262" s="63" t="str">
        <f ca="1">IF(INDIRECT("'按班级打印'!ac"&amp;ROUNDDOWN((ROW()-1)/5,0)+2)&gt;0,INDIRECT("'按班级打印'!ac"&amp;ROUNDDOWN((ROW()-1)/5,0)+2),"")</f>
        <v/>
      </c>
      <c r="K1262" s="63" t="str">
        <f ca="1">IF(INDIRECT("'按班级打印'!u"&amp;ROUNDDOWN((ROW()-1)/5,0)+2)&gt;0,INDIRECT("'按班级打印'!u"&amp;ROUNDDOWN((ROW()-1)/5,0)+2),"")</f>
        <v/>
      </c>
      <c r="L1262" s="63" t="str">
        <f ca="1">IF(INDIRECT("'按班级打印'!af"&amp;ROUNDDOWN((ROW()-1)/5,0)+2)&gt;0,INDIRECT("'按班级打印'!af"&amp;ROUNDDOWN((ROW()-1)/5,0)+2),"")</f>
        <v/>
      </c>
      <c r="M1262" s="63">
        <f ca="1">INDIRECT("'按班级打印'!H"&amp;ROUNDDOWN((ROW()-1)/5,0)+2)</f>
        <v>565.5</v>
      </c>
    </row>
    <row r="1263" customHeight="1" spans="1:13">
      <c r="A1263" s="64"/>
      <c r="B1263" s="64"/>
      <c r="C1263" s="63" t="s">
        <v>13</v>
      </c>
      <c r="D1263" s="63">
        <f ca="1">INDIRECT("'按班级打印'!M"&amp;ROUNDDOWN((ROW()-1)/5,0)+2)</f>
        <v>108.5</v>
      </c>
      <c r="E1263" s="63">
        <f ca="1">INDIRECT("'按班级打印'!o"&amp;ROUNDDOWN((ROW()-1)/5,0)+2)</f>
        <v>120</v>
      </c>
      <c r="F1263" s="63">
        <f ca="1">INDIRECT("'按班级打印'!q"&amp;ROUNDDOWN((ROW()-1)/5,0)+2)</f>
        <v>104.5</v>
      </c>
      <c r="G1263" s="63">
        <f ca="1">IF(INDIRECT("'按班级打印'!s"&amp;ROUNDDOWN((ROW()-1)/5,0)+2)&gt;0,INDIRECT("'按班级打印'!s"&amp;ROUNDDOWN((ROW()-1)/5,0)+2),"")</f>
        <v>78</v>
      </c>
      <c r="H1263" s="63">
        <f ca="1">IF(INDIRECT("'按班级打印'!x"&amp;ROUNDDOWN((ROW()-1)/5,0)+2)&gt;0,INDIRECT("'按班级打印'!x"&amp;ROUNDDOWN((ROW()-1)/5,0)+2),"")</f>
        <v>92</v>
      </c>
      <c r="I1263" s="63">
        <f ca="1">IF(INDIRECT("'按班级打印'!aa"&amp;ROUNDDOWN((ROW()-1)/5,0)+2)&gt;0,INDIRECT("'按班级打印'!aa"&amp;ROUNDDOWN((ROW()-1)/5,0)+2),"")</f>
        <v>86</v>
      </c>
      <c r="J1263" s="63" t="str">
        <f ca="1">IF(INDIRECT("'按班级打印'!ad"&amp;ROUNDDOWN((ROW()-1)/5,0)+2)&gt;0,INDIRECT("'按班级打印'!ad"&amp;ROUNDDOWN((ROW()-1)/5,0)+2),"")</f>
        <v/>
      </c>
      <c r="K1263" s="63" t="str">
        <f ca="1">IF(INDIRECT("'按班级打印'!u"&amp;ROUNDDOWN((ROW()-1)/5,0)+2)&gt;0,INDIRECT("'按班级打印'!u"&amp;ROUNDDOWN((ROW()-1)/5,0)+2),"")</f>
        <v/>
      </c>
      <c r="L1263" s="63" t="str">
        <f ca="1">IF(INDIRECT("'按班级打印'!ag"&amp;ROUNDDOWN((ROW()-1)/5,0)+2)&gt;0,INDIRECT("'按班级打印'!ag"&amp;ROUNDDOWN((ROW()-1)/5,0)+2),"")</f>
        <v/>
      </c>
      <c r="M1263" s="63">
        <f ca="1">INDIRECT("'按班级打印'!I"&amp;ROUNDDOWN((ROW()-1)/5,0)+2)</f>
        <v>589</v>
      </c>
    </row>
    <row r="1264" customHeight="1" spans="1:13">
      <c r="A1264" s="63" t="str">
        <f ca="1">INDIRECT("'按班级打印'!E"&amp;ROUNDDOWN((ROW()-1)/5,0)+2)</f>
        <v>物理类</v>
      </c>
      <c r="B1264" s="14"/>
      <c r="C1264" s="63" t="s">
        <v>14</v>
      </c>
      <c r="D1264" s="65">
        <f>'质量分析(总分) '!$D$55</f>
        <v>105.000612745098</v>
      </c>
      <c r="E1264" s="65">
        <f>'质量分析(总分) '!$D$82</f>
        <v>91.5242034313726</v>
      </c>
      <c r="F1264" s="65">
        <f>'质量分析(总分) '!$D$109</f>
        <v>108.863970588235</v>
      </c>
      <c r="G1264" s="65">
        <f ca="1">IF(_xlfn.NUMBERVALUE(G1262)&gt;0,'质量分析(总分) '!$D$133,"")</f>
        <v>62.6521428571429</v>
      </c>
      <c r="H1264" s="65">
        <f ca="1">IF(_xlfn.NUMBERVALUE(H1262)&gt;0,'质量分析(总分) '!$D$157,"")</f>
        <v>81.8686131386861</v>
      </c>
      <c r="I1264" s="65">
        <f ca="1">IF(_xlfn.NUMBERVALUE(I1262)&gt;0,'质量分析(总分) '!$D$180,"")</f>
        <v>83.3676470588235</v>
      </c>
      <c r="J1264" s="65" t="str">
        <f ca="1">IF(_xlfn.NUMBERVALUE(J1262)&gt;0,'质量分析(总分) '!$D$208,"")</f>
        <v/>
      </c>
      <c r="K1264" s="65" t="str">
        <f ca="1">IF(_xlfn.NUMBERVALUE(K1262)&gt;0,'质量分析(总分) '!$D$194,"")</f>
        <v/>
      </c>
      <c r="L1264" s="65" t="str">
        <f ca="1">IF(_xlfn.NUMBERVALUE(L1262)&gt;0,'质量分析(总分) '!$D$222,"")</f>
        <v/>
      </c>
      <c r="M1264" s="65">
        <f ca="1">IF(_xlfn.NUMBERVALUE(G1262)&gt;0,'质量分析(总分) '!$D$23,'质量分析(总分) '!$D$28)</f>
        <v>535.869285714286</v>
      </c>
    </row>
    <row r="1266" customHeight="1" spans="1:13">
      <c r="A1266" s="58" t="s">
        <v>15</v>
      </c>
      <c r="B1266" s="59" t="s">
        <v>1</v>
      </c>
      <c r="C1266" s="59" t="s">
        <v>2</v>
      </c>
      <c r="D1266" s="60" t="s">
        <v>3</v>
      </c>
      <c r="E1266" s="60" t="s">
        <v>4</v>
      </c>
      <c r="F1266" s="60" t="s">
        <v>5</v>
      </c>
      <c r="G1266" s="60" t="s">
        <v>6</v>
      </c>
      <c r="H1266" s="60" t="s">
        <v>7</v>
      </c>
      <c r="I1266" s="60" t="s">
        <v>8</v>
      </c>
      <c r="J1266" s="60" t="s">
        <v>9</v>
      </c>
      <c r="K1266" s="60" t="s">
        <v>10</v>
      </c>
      <c r="L1266" s="61" t="s">
        <v>11</v>
      </c>
      <c r="M1266" s="61" t="s">
        <v>12</v>
      </c>
    </row>
    <row r="1267" customHeight="1" spans="1:13">
      <c r="A1267" s="62"/>
      <c r="B1267" s="63">
        <f ca="1">INDIRECT("'按班级打印'!G"&amp;ROUNDDOWN((ROW()-1)/5,0)+2)</f>
        <v>6</v>
      </c>
      <c r="C1267" s="63" t="str">
        <f ca="1">INDIRECT("'按班级打印'!A"&amp;ROUNDDOWN((ROW()-1)/5,0)+2)</f>
        <v>宋欣妍</v>
      </c>
      <c r="D1267" s="63">
        <f ca="1">INDIRECT("'按班级打印'!M"&amp;ROUNDDOWN((ROW()-1)/5,0)+2)</f>
        <v>110</v>
      </c>
      <c r="E1267" s="63">
        <f ca="1">INDIRECT("'按班级打印'!o"&amp;ROUNDDOWN((ROW()-1)/5,0)+2)</f>
        <v>101.5</v>
      </c>
      <c r="F1267" s="63">
        <f ca="1">INDIRECT("'按班级打印'!q"&amp;ROUNDDOWN((ROW()-1)/5,0)+2)</f>
        <v>106</v>
      </c>
      <c r="G1267" s="63">
        <f ca="1">IF(INDIRECT("'按班级打印'!s"&amp;ROUNDDOWN((ROW()-1)/5,0)+2)&gt;0,INDIRECT("'按班级打印'!s"&amp;ROUNDDOWN((ROW()-1)/5,0)+2),"")</f>
        <v>66</v>
      </c>
      <c r="H1267" s="63">
        <f ca="1">IF(INDIRECT("'按班级打印'!w"&amp;ROUNDDOWN((ROW()-1)/5,0)+2)&gt;0,INDIRECT("'按班级打印'!w"&amp;ROUNDDOWN((ROW()-1)/5,0)+2),"")</f>
        <v>59</v>
      </c>
      <c r="I1267" s="63">
        <f ca="1">IF(INDIRECT("'按班级打印'!z"&amp;ROUNDDOWN((ROW()-1)/5,0)+2)&gt;0,INDIRECT("'按班级打印'!z"&amp;ROUNDDOWN((ROW()-1)/5,0)+2),"")</f>
        <v>80</v>
      </c>
      <c r="J1267" s="63" t="str">
        <f ca="1">IF(INDIRECT("'按班级打印'!ac"&amp;ROUNDDOWN((ROW()-1)/5,0)+2)&gt;0,INDIRECT("'按班级打印'!ac"&amp;ROUNDDOWN((ROW()-1)/5,0)+2),"")</f>
        <v/>
      </c>
      <c r="K1267" s="63" t="str">
        <f ca="1">IF(INDIRECT("'按班级打印'!u"&amp;ROUNDDOWN((ROW()-1)/5,0)+2)&gt;0,INDIRECT("'按班级打印'!u"&amp;ROUNDDOWN((ROW()-1)/5,0)+2),"")</f>
        <v/>
      </c>
      <c r="L1267" s="63" t="str">
        <f ca="1">IF(INDIRECT("'按班级打印'!af"&amp;ROUNDDOWN((ROW()-1)/5,0)+2)&gt;0,INDIRECT("'按班级打印'!af"&amp;ROUNDDOWN((ROW()-1)/5,0)+2),"")</f>
        <v/>
      </c>
      <c r="M1267" s="63">
        <f ca="1">INDIRECT("'按班级打印'!H"&amp;ROUNDDOWN((ROW()-1)/5,0)+2)</f>
        <v>522.5</v>
      </c>
    </row>
    <row r="1268" customHeight="1" spans="1:13">
      <c r="A1268" s="64"/>
      <c r="B1268" s="64"/>
      <c r="C1268" s="63" t="s">
        <v>13</v>
      </c>
      <c r="D1268" s="63">
        <f ca="1">INDIRECT("'按班级打印'!M"&amp;ROUNDDOWN((ROW()-1)/5,0)+2)</f>
        <v>110</v>
      </c>
      <c r="E1268" s="63">
        <f ca="1">INDIRECT("'按班级打印'!o"&amp;ROUNDDOWN((ROW()-1)/5,0)+2)</f>
        <v>101.5</v>
      </c>
      <c r="F1268" s="63">
        <f ca="1">INDIRECT("'按班级打印'!q"&amp;ROUNDDOWN((ROW()-1)/5,0)+2)</f>
        <v>106</v>
      </c>
      <c r="G1268" s="63">
        <f ca="1">IF(INDIRECT("'按班级打印'!s"&amp;ROUNDDOWN((ROW()-1)/5,0)+2)&gt;0,INDIRECT("'按班级打印'!s"&amp;ROUNDDOWN((ROW()-1)/5,0)+2),"")</f>
        <v>66</v>
      </c>
      <c r="H1268" s="63">
        <f ca="1">IF(INDIRECT("'按班级打印'!x"&amp;ROUNDDOWN((ROW()-1)/5,0)+2)&gt;0,INDIRECT("'按班级打印'!x"&amp;ROUNDDOWN((ROW()-1)/5,0)+2),"")</f>
        <v>83</v>
      </c>
      <c r="I1268" s="63">
        <f ca="1">IF(INDIRECT("'按班级打印'!aa"&amp;ROUNDDOWN((ROW()-1)/5,0)+2)&gt;0,INDIRECT("'按班级打印'!aa"&amp;ROUNDDOWN((ROW()-1)/5,0)+2),"")</f>
        <v>88</v>
      </c>
      <c r="J1268" s="63" t="str">
        <f ca="1">IF(INDIRECT("'按班级打印'!ad"&amp;ROUNDDOWN((ROW()-1)/5,0)+2)&gt;0,INDIRECT("'按班级打印'!ad"&amp;ROUNDDOWN((ROW()-1)/5,0)+2),"")</f>
        <v/>
      </c>
      <c r="K1268" s="63" t="str">
        <f ca="1">IF(INDIRECT("'按班级打印'!u"&amp;ROUNDDOWN((ROW()-1)/5,0)+2)&gt;0,INDIRECT("'按班级打印'!u"&amp;ROUNDDOWN((ROW()-1)/5,0)+2),"")</f>
        <v/>
      </c>
      <c r="L1268" s="63" t="str">
        <f ca="1">IF(INDIRECT("'按班级打印'!ag"&amp;ROUNDDOWN((ROW()-1)/5,0)+2)&gt;0,INDIRECT("'按班级打印'!ag"&amp;ROUNDDOWN((ROW()-1)/5,0)+2),"")</f>
        <v/>
      </c>
      <c r="M1268" s="63">
        <f ca="1">INDIRECT("'按班级打印'!I"&amp;ROUNDDOWN((ROW()-1)/5,0)+2)</f>
        <v>554.5</v>
      </c>
    </row>
    <row r="1269" customHeight="1" spans="1:13">
      <c r="A1269" s="63" t="str">
        <f ca="1">INDIRECT("'按班级打印'!E"&amp;ROUNDDOWN((ROW()-1)/5,0)+2)</f>
        <v>物理类</v>
      </c>
      <c r="B1269" s="14"/>
      <c r="C1269" s="63" t="s">
        <v>14</v>
      </c>
      <c r="D1269" s="65">
        <f>'质量分析(总分) '!$D$55</f>
        <v>105.000612745098</v>
      </c>
      <c r="E1269" s="65">
        <f>'质量分析(总分) '!$D$82</f>
        <v>91.5242034313726</v>
      </c>
      <c r="F1269" s="65">
        <f>'质量分析(总分) '!$D$109</f>
        <v>108.863970588235</v>
      </c>
      <c r="G1269" s="65">
        <f ca="1">IF(_xlfn.NUMBERVALUE(G1267)&gt;0,'质量分析(总分) '!$D$133,"")</f>
        <v>62.6521428571429</v>
      </c>
      <c r="H1269" s="65">
        <f ca="1">IF(_xlfn.NUMBERVALUE(H1267)&gt;0,'质量分析(总分) '!$D$157,"")</f>
        <v>81.8686131386861</v>
      </c>
      <c r="I1269" s="65">
        <f ca="1">IF(_xlfn.NUMBERVALUE(I1267)&gt;0,'质量分析(总分) '!$D$180,"")</f>
        <v>83.3676470588235</v>
      </c>
      <c r="J1269" s="65" t="str">
        <f ca="1">IF(_xlfn.NUMBERVALUE(J1267)&gt;0,'质量分析(总分) '!$D$208,"")</f>
        <v/>
      </c>
      <c r="K1269" s="65" t="str">
        <f ca="1">IF(_xlfn.NUMBERVALUE(K1267)&gt;0,'质量分析(总分) '!$D$194,"")</f>
        <v/>
      </c>
      <c r="L1269" s="65" t="str">
        <f ca="1">IF(_xlfn.NUMBERVALUE(L1267)&gt;0,'质量分析(总分) '!$D$222,"")</f>
        <v/>
      </c>
      <c r="M1269" s="65">
        <f ca="1">IF(_xlfn.NUMBERVALUE(G1267)&gt;0,'质量分析(总分) '!$D$23,'质量分析(总分) '!$D$28)</f>
        <v>535.869285714286</v>
      </c>
    </row>
    <row r="1271" customHeight="1" spans="1:13">
      <c r="A1271" s="58" t="s">
        <v>15</v>
      </c>
      <c r="B1271" s="59" t="s">
        <v>1</v>
      </c>
      <c r="C1271" s="59" t="s">
        <v>2</v>
      </c>
      <c r="D1271" s="60" t="s">
        <v>3</v>
      </c>
      <c r="E1271" s="60" t="s">
        <v>4</v>
      </c>
      <c r="F1271" s="60" t="s">
        <v>5</v>
      </c>
      <c r="G1271" s="60" t="s">
        <v>6</v>
      </c>
      <c r="H1271" s="60" t="s">
        <v>7</v>
      </c>
      <c r="I1271" s="60" t="s">
        <v>8</v>
      </c>
      <c r="J1271" s="60" t="s">
        <v>9</v>
      </c>
      <c r="K1271" s="60" t="s">
        <v>10</v>
      </c>
      <c r="L1271" s="61" t="s">
        <v>11</v>
      </c>
      <c r="M1271" s="61" t="s">
        <v>12</v>
      </c>
    </row>
    <row r="1272" customHeight="1" spans="1:13">
      <c r="A1272" s="62"/>
      <c r="B1272" s="63">
        <f ca="1">INDIRECT("'按班级打印'!G"&amp;ROUNDDOWN((ROW()-1)/5,0)+2)</f>
        <v>6</v>
      </c>
      <c r="C1272" s="63" t="str">
        <f ca="1">INDIRECT("'按班级打印'!A"&amp;ROUNDDOWN((ROW()-1)/5,0)+2)</f>
        <v>陈璐垚</v>
      </c>
      <c r="D1272" s="63">
        <f ca="1">INDIRECT("'按班级打印'!M"&amp;ROUNDDOWN((ROW()-1)/5,0)+2)</f>
        <v>111.5</v>
      </c>
      <c r="E1272" s="63">
        <f ca="1">INDIRECT("'按班级打印'!o"&amp;ROUNDDOWN((ROW()-1)/5,0)+2)</f>
        <v>104</v>
      </c>
      <c r="F1272" s="63">
        <f ca="1">INDIRECT("'按班级打印'!q"&amp;ROUNDDOWN((ROW()-1)/5,0)+2)</f>
        <v>132.5</v>
      </c>
      <c r="G1272" s="63">
        <f ca="1">IF(INDIRECT("'按班级打印'!s"&amp;ROUNDDOWN((ROW()-1)/5,0)+2)&gt;0,INDIRECT("'按班级打印'!s"&amp;ROUNDDOWN((ROW()-1)/5,0)+2),"")</f>
        <v>69</v>
      </c>
      <c r="H1272" s="63">
        <f ca="1">IF(INDIRECT("'按班级打印'!w"&amp;ROUNDDOWN((ROW()-1)/5,0)+2)&gt;0,INDIRECT("'按班级打印'!w"&amp;ROUNDDOWN((ROW()-1)/5,0)+2),"")</f>
        <v>68</v>
      </c>
      <c r="I1272" s="63">
        <f ca="1">IF(INDIRECT("'按班级打印'!z"&amp;ROUNDDOWN((ROW()-1)/5,0)+2)&gt;0,INDIRECT("'按班级打印'!z"&amp;ROUNDDOWN((ROW()-1)/5,0)+2),"")</f>
        <v>83</v>
      </c>
      <c r="J1272" s="63" t="str">
        <f ca="1">IF(INDIRECT("'按班级打印'!ac"&amp;ROUNDDOWN((ROW()-1)/5,0)+2)&gt;0,INDIRECT("'按班级打印'!ac"&amp;ROUNDDOWN((ROW()-1)/5,0)+2),"")</f>
        <v/>
      </c>
      <c r="K1272" s="63" t="str">
        <f ca="1">IF(INDIRECT("'按班级打印'!u"&amp;ROUNDDOWN((ROW()-1)/5,0)+2)&gt;0,INDIRECT("'按班级打印'!u"&amp;ROUNDDOWN((ROW()-1)/5,0)+2),"")</f>
        <v/>
      </c>
      <c r="L1272" s="63" t="str">
        <f ca="1">IF(INDIRECT("'按班级打印'!af"&amp;ROUNDDOWN((ROW()-1)/5,0)+2)&gt;0,INDIRECT("'按班级打印'!af"&amp;ROUNDDOWN((ROW()-1)/5,0)+2),"")</f>
        <v/>
      </c>
      <c r="M1272" s="63">
        <f ca="1">INDIRECT("'按班级打印'!H"&amp;ROUNDDOWN((ROW()-1)/5,0)+2)</f>
        <v>568</v>
      </c>
    </row>
    <row r="1273" customHeight="1" spans="1:13">
      <c r="A1273" s="64"/>
      <c r="B1273" s="64"/>
      <c r="C1273" s="63" t="s">
        <v>13</v>
      </c>
      <c r="D1273" s="63">
        <f ca="1">INDIRECT("'按班级打印'!M"&amp;ROUNDDOWN((ROW()-1)/5,0)+2)</f>
        <v>111.5</v>
      </c>
      <c r="E1273" s="63">
        <f ca="1">INDIRECT("'按班级打印'!o"&amp;ROUNDDOWN((ROW()-1)/5,0)+2)</f>
        <v>104</v>
      </c>
      <c r="F1273" s="63">
        <f ca="1">INDIRECT("'按班级打印'!q"&amp;ROUNDDOWN((ROW()-1)/5,0)+2)</f>
        <v>132.5</v>
      </c>
      <c r="G1273" s="63">
        <f ca="1">IF(INDIRECT("'按班级打印'!s"&amp;ROUNDDOWN((ROW()-1)/5,0)+2)&gt;0,INDIRECT("'按班级打印'!s"&amp;ROUNDDOWN((ROW()-1)/5,0)+2),"")</f>
        <v>69</v>
      </c>
      <c r="H1273" s="63">
        <f ca="1">IF(INDIRECT("'按班级打印'!x"&amp;ROUNDDOWN((ROW()-1)/5,0)+2)&gt;0,INDIRECT("'按班级打印'!x"&amp;ROUNDDOWN((ROW()-1)/5,0)+2),"")</f>
        <v>88</v>
      </c>
      <c r="I1273" s="63">
        <f ca="1">IF(INDIRECT("'按班级打印'!aa"&amp;ROUNDDOWN((ROW()-1)/5,0)+2)&gt;0,INDIRECT("'按班级打印'!aa"&amp;ROUNDDOWN((ROW()-1)/5,0)+2),"")</f>
        <v>91</v>
      </c>
      <c r="J1273" s="63" t="str">
        <f ca="1">IF(INDIRECT("'按班级打印'!ad"&amp;ROUNDDOWN((ROW()-1)/5,0)+2)&gt;0,INDIRECT("'按班级打印'!ad"&amp;ROUNDDOWN((ROW()-1)/5,0)+2),"")</f>
        <v/>
      </c>
      <c r="K1273" s="63" t="str">
        <f ca="1">IF(INDIRECT("'按班级打印'!u"&amp;ROUNDDOWN((ROW()-1)/5,0)+2)&gt;0,INDIRECT("'按班级打印'!u"&amp;ROUNDDOWN((ROW()-1)/5,0)+2),"")</f>
        <v/>
      </c>
      <c r="L1273" s="63" t="str">
        <f ca="1">IF(INDIRECT("'按班级打印'!ag"&amp;ROUNDDOWN((ROW()-1)/5,0)+2)&gt;0,INDIRECT("'按班级打印'!ag"&amp;ROUNDDOWN((ROW()-1)/5,0)+2),"")</f>
        <v/>
      </c>
      <c r="M1273" s="63">
        <f ca="1">INDIRECT("'按班级打印'!I"&amp;ROUNDDOWN((ROW()-1)/5,0)+2)</f>
        <v>596</v>
      </c>
    </row>
    <row r="1274" customHeight="1" spans="1:13">
      <c r="A1274" s="63" t="str">
        <f ca="1">INDIRECT("'按班级打印'!E"&amp;ROUNDDOWN((ROW()-1)/5,0)+2)</f>
        <v>物理类</v>
      </c>
      <c r="B1274" s="14"/>
      <c r="C1274" s="63" t="s">
        <v>14</v>
      </c>
      <c r="D1274" s="65">
        <f>'质量分析(总分) '!$D$55</f>
        <v>105.000612745098</v>
      </c>
      <c r="E1274" s="65">
        <f>'质量分析(总分) '!$D$82</f>
        <v>91.5242034313726</v>
      </c>
      <c r="F1274" s="65">
        <f>'质量分析(总分) '!$D$109</f>
        <v>108.863970588235</v>
      </c>
      <c r="G1274" s="65">
        <f ca="1">IF(_xlfn.NUMBERVALUE(G1272)&gt;0,'质量分析(总分) '!$D$133,"")</f>
        <v>62.6521428571429</v>
      </c>
      <c r="H1274" s="65">
        <f ca="1">IF(_xlfn.NUMBERVALUE(H1272)&gt;0,'质量分析(总分) '!$D$157,"")</f>
        <v>81.8686131386861</v>
      </c>
      <c r="I1274" s="65">
        <f ca="1">IF(_xlfn.NUMBERVALUE(I1272)&gt;0,'质量分析(总分) '!$D$180,"")</f>
        <v>83.3676470588235</v>
      </c>
      <c r="J1274" s="65" t="str">
        <f ca="1">IF(_xlfn.NUMBERVALUE(J1272)&gt;0,'质量分析(总分) '!$D$208,"")</f>
        <v/>
      </c>
      <c r="K1274" s="65" t="str">
        <f ca="1">IF(_xlfn.NUMBERVALUE(K1272)&gt;0,'质量分析(总分) '!$D$194,"")</f>
        <v/>
      </c>
      <c r="L1274" s="65" t="str">
        <f ca="1">IF(_xlfn.NUMBERVALUE(L1272)&gt;0,'质量分析(总分) '!$D$222,"")</f>
        <v/>
      </c>
      <c r="M1274" s="65">
        <f ca="1">IF(_xlfn.NUMBERVALUE(G1272)&gt;0,'质量分析(总分) '!$D$23,'质量分析(总分) '!$D$28)</f>
        <v>535.869285714286</v>
      </c>
    </row>
    <row r="1276" customHeight="1" spans="1:13">
      <c r="A1276" s="58" t="s">
        <v>15</v>
      </c>
      <c r="B1276" s="59" t="s">
        <v>1</v>
      </c>
      <c r="C1276" s="59" t="s">
        <v>2</v>
      </c>
      <c r="D1276" s="60" t="s">
        <v>3</v>
      </c>
      <c r="E1276" s="60" t="s">
        <v>4</v>
      </c>
      <c r="F1276" s="60" t="s">
        <v>5</v>
      </c>
      <c r="G1276" s="60" t="s">
        <v>6</v>
      </c>
      <c r="H1276" s="60" t="s">
        <v>7</v>
      </c>
      <c r="I1276" s="60" t="s">
        <v>8</v>
      </c>
      <c r="J1276" s="60" t="s">
        <v>9</v>
      </c>
      <c r="K1276" s="60" t="s">
        <v>10</v>
      </c>
      <c r="L1276" s="61" t="s">
        <v>11</v>
      </c>
      <c r="M1276" s="61" t="s">
        <v>12</v>
      </c>
    </row>
    <row r="1277" customHeight="1" spans="1:13">
      <c r="A1277" s="62"/>
      <c r="B1277" s="63">
        <f ca="1">INDIRECT("'按班级打印'!G"&amp;ROUNDDOWN((ROW()-1)/5,0)+2)</f>
        <v>6</v>
      </c>
      <c r="C1277" s="63" t="str">
        <f ca="1">INDIRECT("'按班级打印'!A"&amp;ROUNDDOWN((ROW()-1)/5,0)+2)</f>
        <v>江贺旺</v>
      </c>
      <c r="D1277" s="63">
        <f ca="1">INDIRECT("'按班级打印'!M"&amp;ROUNDDOWN((ROW()-1)/5,0)+2)</f>
        <v>104.5</v>
      </c>
      <c r="E1277" s="63">
        <f ca="1">INDIRECT("'按班级打印'!o"&amp;ROUNDDOWN((ROW()-1)/5,0)+2)</f>
        <v>99.5</v>
      </c>
      <c r="F1277" s="63">
        <f ca="1">INDIRECT("'按班级打印'!q"&amp;ROUNDDOWN((ROW()-1)/5,0)+2)</f>
        <v>93</v>
      </c>
      <c r="G1277" s="63">
        <f ca="1">IF(INDIRECT("'按班级打印'!s"&amp;ROUNDDOWN((ROW()-1)/5,0)+2)&gt;0,INDIRECT("'按班级打印'!s"&amp;ROUNDDOWN((ROW()-1)/5,0)+2),"")</f>
        <v>73.5</v>
      </c>
      <c r="H1277" s="63">
        <f ca="1">IF(INDIRECT("'按班级打印'!w"&amp;ROUNDDOWN((ROW()-1)/5,0)+2)&gt;0,INDIRECT("'按班级打印'!w"&amp;ROUNDDOWN((ROW()-1)/5,0)+2),"")</f>
        <v>56</v>
      </c>
      <c r="I1277" s="63">
        <f ca="1">IF(INDIRECT("'按班级打印'!z"&amp;ROUNDDOWN((ROW()-1)/5,0)+2)&gt;0,INDIRECT("'按班级打印'!z"&amp;ROUNDDOWN((ROW()-1)/5,0)+2),"")</f>
        <v>88</v>
      </c>
      <c r="J1277" s="63" t="str">
        <f ca="1">IF(INDIRECT("'按班级打印'!ac"&amp;ROUNDDOWN((ROW()-1)/5,0)+2)&gt;0,INDIRECT("'按班级打印'!ac"&amp;ROUNDDOWN((ROW()-1)/5,0)+2),"")</f>
        <v/>
      </c>
      <c r="K1277" s="63" t="str">
        <f ca="1">IF(INDIRECT("'按班级打印'!u"&amp;ROUNDDOWN((ROW()-1)/5,0)+2)&gt;0,INDIRECT("'按班级打印'!u"&amp;ROUNDDOWN((ROW()-1)/5,0)+2),"")</f>
        <v/>
      </c>
      <c r="L1277" s="63" t="str">
        <f ca="1">IF(INDIRECT("'按班级打印'!af"&amp;ROUNDDOWN((ROW()-1)/5,0)+2)&gt;0,INDIRECT("'按班级打印'!af"&amp;ROUNDDOWN((ROW()-1)/5,0)+2),"")</f>
        <v/>
      </c>
      <c r="M1277" s="63">
        <f ca="1">INDIRECT("'按班级打印'!H"&amp;ROUNDDOWN((ROW()-1)/5,0)+2)</f>
        <v>514.5</v>
      </c>
    </row>
    <row r="1278" customHeight="1" spans="1:13">
      <c r="A1278" s="64"/>
      <c r="B1278" s="64"/>
      <c r="C1278" s="63" t="s">
        <v>13</v>
      </c>
      <c r="D1278" s="63">
        <f ca="1">INDIRECT("'按班级打印'!M"&amp;ROUNDDOWN((ROW()-1)/5,0)+2)</f>
        <v>104.5</v>
      </c>
      <c r="E1278" s="63">
        <f ca="1">INDIRECT("'按班级打印'!o"&amp;ROUNDDOWN((ROW()-1)/5,0)+2)</f>
        <v>99.5</v>
      </c>
      <c r="F1278" s="63">
        <f ca="1">INDIRECT("'按班级打印'!q"&amp;ROUNDDOWN((ROW()-1)/5,0)+2)</f>
        <v>93</v>
      </c>
      <c r="G1278" s="63">
        <f ca="1">IF(INDIRECT("'按班级打印'!s"&amp;ROUNDDOWN((ROW()-1)/5,0)+2)&gt;0,INDIRECT("'按班级打印'!s"&amp;ROUNDDOWN((ROW()-1)/5,0)+2),"")</f>
        <v>73.5</v>
      </c>
      <c r="H1278" s="63">
        <f ca="1">IF(INDIRECT("'按班级打印'!x"&amp;ROUNDDOWN((ROW()-1)/5,0)+2)&gt;0,INDIRECT("'按班级打印'!x"&amp;ROUNDDOWN((ROW()-1)/5,0)+2),"")</f>
        <v>80</v>
      </c>
      <c r="I1278" s="63">
        <f ca="1">IF(INDIRECT("'按班级打印'!aa"&amp;ROUNDDOWN((ROW()-1)/5,0)+2)&gt;0,INDIRECT("'按班级打印'!aa"&amp;ROUNDDOWN((ROW()-1)/5,0)+2),"")</f>
        <v>94</v>
      </c>
      <c r="J1278" s="63" t="str">
        <f ca="1">IF(INDIRECT("'按班级打印'!ad"&amp;ROUNDDOWN((ROW()-1)/5,0)+2)&gt;0,INDIRECT("'按班级打印'!ad"&amp;ROUNDDOWN((ROW()-1)/5,0)+2),"")</f>
        <v/>
      </c>
      <c r="K1278" s="63" t="str">
        <f ca="1">IF(INDIRECT("'按班级打印'!u"&amp;ROUNDDOWN((ROW()-1)/5,0)+2)&gt;0,INDIRECT("'按班级打印'!u"&amp;ROUNDDOWN((ROW()-1)/5,0)+2),"")</f>
        <v/>
      </c>
      <c r="L1278" s="63" t="str">
        <f ca="1">IF(INDIRECT("'按班级打印'!ag"&amp;ROUNDDOWN((ROW()-1)/5,0)+2)&gt;0,INDIRECT("'按班级打印'!ag"&amp;ROUNDDOWN((ROW()-1)/5,0)+2),"")</f>
        <v/>
      </c>
      <c r="M1278" s="63">
        <f ca="1">INDIRECT("'按班级打印'!I"&amp;ROUNDDOWN((ROW()-1)/5,0)+2)</f>
        <v>544.5</v>
      </c>
    </row>
    <row r="1279" customHeight="1" spans="1:13">
      <c r="A1279" s="63" t="str">
        <f ca="1">INDIRECT("'按班级打印'!E"&amp;ROUNDDOWN((ROW()-1)/5,0)+2)</f>
        <v>物理类</v>
      </c>
      <c r="B1279" s="14"/>
      <c r="C1279" s="63" t="s">
        <v>14</v>
      </c>
      <c r="D1279" s="65">
        <f>'质量分析(总分) '!$D$55</f>
        <v>105.000612745098</v>
      </c>
      <c r="E1279" s="65">
        <f>'质量分析(总分) '!$D$82</f>
        <v>91.5242034313726</v>
      </c>
      <c r="F1279" s="65">
        <f>'质量分析(总分) '!$D$109</f>
        <v>108.863970588235</v>
      </c>
      <c r="G1279" s="65">
        <f ca="1">IF(_xlfn.NUMBERVALUE(G1277)&gt;0,'质量分析(总分) '!$D$133,"")</f>
        <v>62.6521428571429</v>
      </c>
      <c r="H1279" s="65">
        <f ca="1">IF(_xlfn.NUMBERVALUE(H1277)&gt;0,'质量分析(总分) '!$D$157,"")</f>
        <v>81.8686131386861</v>
      </c>
      <c r="I1279" s="65">
        <f ca="1">IF(_xlfn.NUMBERVALUE(I1277)&gt;0,'质量分析(总分) '!$D$180,"")</f>
        <v>83.3676470588235</v>
      </c>
      <c r="J1279" s="65" t="str">
        <f ca="1">IF(_xlfn.NUMBERVALUE(J1277)&gt;0,'质量分析(总分) '!$D$208,"")</f>
        <v/>
      </c>
      <c r="K1279" s="65" t="str">
        <f ca="1">IF(_xlfn.NUMBERVALUE(K1277)&gt;0,'质量分析(总分) '!$D$194,"")</f>
        <v/>
      </c>
      <c r="L1279" s="65" t="str">
        <f ca="1">IF(_xlfn.NUMBERVALUE(L1277)&gt;0,'质量分析(总分) '!$D$222,"")</f>
        <v/>
      </c>
      <c r="M1279" s="65">
        <f ca="1">IF(_xlfn.NUMBERVALUE(G1277)&gt;0,'质量分析(总分) '!$D$23,'质量分析(总分) '!$D$28)</f>
        <v>535.869285714286</v>
      </c>
    </row>
    <row r="1281" customHeight="1" spans="1:13">
      <c r="A1281" s="58" t="s">
        <v>15</v>
      </c>
      <c r="B1281" s="59" t="s">
        <v>1</v>
      </c>
      <c r="C1281" s="59" t="s">
        <v>2</v>
      </c>
      <c r="D1281" s="60" t="s">
        <v>3</v>
      </c>
      <c r="E1281" s="60" t="s">
        <v>4</v>
      </c>
      <c r="F1281" s="60" t="s">
        <v>5</v>
      </c>
      <c r="G1281" s="60" t="s">
        <v>6</v>
      </c>
      <c r="H1281" s="60" t="s">
        <v>7</v>
      </c>
      <c r="I1281" s="60" t="s">
        <v>8</v>
      </c>
      <c r="J1281" s="60" t="s">
        <v>9</v>
      </c>
      <c r="K1281" s="60" t="s">
        <v>10</v>
      </c>
      <c r="L1281" s="61" t="s">
        <v>11</v>
      </c>
      <c r="M1281" s="61" t="s">
        <v>12</v>
      </c>
    </row>
    <row r="1282" customHeight="1" spans="1:13">
      <c r="A1282" s="62"/>
      <c r="B1282" s="63">
        <f ca="1">INDIRECT("'按班级打印'!G"&amp;ROUNDDOWN((ROW()-1)/5,0)+2)</f>
        <v>6</v>
      </c>
      <c r="C1282" s="63" t="str">
        <f ca="1">INDIRECT("'按班级打印'!A"&amp;ROUNDDOWN((ROW()-1)/5,0)+2)</f>
        <v>郑嘉琪</v>
      </c>
      <c r="D1282" s="63">
        <f ca="1">INDIRECT("'按班级打印'!M"&amp;ROUNDDOWN((ROW()-1)/5,0)+2)</f>
        <v>107</v>
      </c>
      <c r="E1282" s="63">
        <f ca="1">INDIRECT("'按班级打印'!o"&amp;ROUNDDOWN((ROW()-1)/5,0)+2)</f>
        <v>128</v>
      </c>
      <c r="F1282" s="63">
        <f ca="1">INDIRECT("'按班级打印'!q"&amp;ROUNDDOWN((ROW()-1)/5,0)+2)</f>
        <v>120.5</v>
      </c>
      <c r="G1282" s="63">
        <f ca="1">IF(INDIRECT("'按班级打印'!s"&amp;ROUNDDOWN((ROW()-1)/5,0)+2)&gt;0,INDIRECT("'按班级打印'!s"&amp;ROUNDDOWN((ROW()-1)/5,0)+2),"")</f>
        <v>75.5</v>
      </c>
      <c r="H1282" s="63">
        <f ca="1">IF(INDIRECT("'按班级打印'!w"&amp;ROUNDDOWN((ROW()-1)/5,0)+2)&gt;0,INDIRECT("'按班级打印'!w"&amp;ROUNDDOWN((ROW()-1)/5,0)+2),"")</f>
        <v>62</v>
      </c>
      <c r="I1282" s="63">
        <f ca="1">IF(INDIRECT("'按班级打印'!z"&amp;ROUNDDOWN((ROW()-1)/5,0)+2)&gt;0,INDIRECT("'按班级打印'!z"&amp;ROUNDDOWN((ROW()-1)/5,0)+2),"")</f>
        <v>74</v>
      </c>
      <c r="J1282" s="63" t="str">
        <f ca="1">IF(INDIRECT("'按班级打印'!ac"&amp;ROUNDDOWN((ROW()-1)/5,0)+2)&gt;0,INDIRECT("'按班级打印'!ac"&amp;ROUNDDOWN((ROW()-1)/5,0)+2),"")</f>
        <v/>
      </c>
      <c r="K1282" s="63" t="str">
        <f ca="1">IF(INDIRECT("'按班级打印'!u"&amp;ROUNDDOWN((ROW()-1)/5,0)+2)&gt;0,INDIRECT("'按班级打印'!u"&amp;ROUNDDOWN((ROW()-1)/5,0)+2),"")</f>
        <v/>
      </c>
      <c r="L1282" s="63" t="str">
        <f ca="1">IF(INDIRECT("'按班级打印'!af"&amp;ROUNDDOWN((ROW()-1)/5,0)+2)&gt;0,INDIRECT("'按班级打印'!af"&amp;ROUNDDOWN((ROW()-1)/5,0)+2),"")</f>
        <v/>
      </c>
      <c r="M1282" s="63">
        <f ca="1">INDIRECT("'按班级打印'!H"&amp;ROUNDDOWN((ROW()-1)/5,0)+2)</f>
        <v>567</v>
      </c>
    </row>
    <row r="1283" customHeight="1" spans="1:13">
      <c r="A1283" s="64"/>
      <c r="B1283" s="64"/>
      <c r="C1283" s="63" t="s">
        <v>13</v>
      </c>
      <c r="D1283" s="63">
        <f ca="1">INDIRECT("'按班级打印'!M"&amp;ROUNDDOWN((ROW()-1)/5,0)+2)</f>
        <v>107</v>
      </c>
      <c r="E1283" s="63">
        <f ca="1">INDIRECT("'按班级打印'!o"&amp;ROUNDDOWN((ROW()-1)/5,0)+2)</f>
        <v>128</v>
      </c>
      <c r="F1283" s="63">
        <f ca="1">INDIRECT("'按班级打印'!q"&amp;ROUNDDOWN((ROW()-1)/5,0)+2)</f>
        <v>120.5</v>
      </c>
      <c r="G1283" s="63">
        <f ca="1">IF(INDIRECT("'按班级打印'!s"&amp;ROUNDDOWN((ROW()-1)/5,0)+2)&gt;0,INDIRECT("'按班级打印'!s"&amp;ROUNDDOWN((ROW()-1)/5,0)+2),"")</f>
        <v>75.5</v>
      </c>
      <c r="H1283" s="63">
        <f ca="1">IF(INDIRECT("'按班级打印'!x"&amp;ROUNDDOWN((ROW()-1)/5,0)+2)&gt;0,INDIRECT("'按班级打印'!x"&amp;ROUNDDOWN((ROW()-1)/5,0)+2),"")</f>
        <v>85</v>
      </c>
      <c r="I1283" s="63">
        <f ca="1">IF(INDIRECT("'按班级打印'!aa"&amp;ROUNDDOWN((ROW()-1)/5,0)+2)&gt;0,INDIRECT("'按班级打印'!aa"&amp;ROUNDDOWN((ROW()-1)/5,0)+2),"")</f>
        <v>83</v>
      </c>
      <c r="J1283" s="63" t="str">
        <f ca="1">IF(INDIRECT("'按班级打印'!ad"&amp;ROUNDDOWN((ROW()-1)/5,0)+2)&gt;0,INDIRECT("'按班级打印'!ad"&amp;ROUNDDOWN((ROW()-1)/5,0)+2),"")</f>
        <v/>
      </c>
      <c r="K1283" s="63" t="str">
        <f ca="1">IF(INDIRECT("'按班级打印'!u"&amp;ROUNDDOWN((ROW()-1)/5,0)+2)&gt;0,INDIRECT("'按班级打印'!u"&amp;ROUNDDOWN((ROW()-1)/5,0)+2),"")</f>
        <v/>
      </c>
      <c r="L1283" s="63" t="str">
        <f ca="1">IF(INDIRECT("'按班级打印'!ag"&amp;ROUNDDOWN((ROW()-1)/5,0)+2)&gt;0,INDIRECT("'按班级打印'!ag"&amp;ROUNDDOWN((ROW()-1)/5,0)+2),"")</f>
        <v/>
      </c>
      <c r="M1283" s="63">
        <f ca="1">INDIRECT("'按班级打印'!I"&amp;ROUNDDOWN((ROW()-1)/5,0)+2)</f>
        <v>599</v>
      </c>
    </row>
    <row r="1284" customHeight="1" spans="1:13">
      <c r="A1284" s="63" t="str">
        <f ca="1">INDIRECT("'按班级打印'!E"&amp;ROUNDDOWN((ROW()-1)/5,0)+2)</f>
        <v>物理类</v>
      </c>
      <c r="B1284" s="14"/>
      <c r="C1284" s="63" t="s">
        <v>14</v>
      </c>
      <c r="D1284" s="65">
        <f>'质量分析(总分) '!$D$55</f>
        <v>105.000612745098</v>
      </c>
      <c r="E1284" s="65">
        <f>'质量分析(总分) '!$D$82</f>
        <v>91.5242034313726</v>
      </c>
      <c r="F1284" s="65">
        <f>'质量分析(总分) '!$D$109</f>
        <v>108.863970588235</v>
      </c>
      <c r="G1284" s="65">
        <f ca="1">IF(_xlfn.NUMBERVALUE(G1282)&gt;0,'质量分析(总分) '!$D$133,"")</f>
        <v>62.6521428571429</v>
      </c>
      <c r="H1284" s="65">
        <f ca="1">IF(_xlfn.NUMBERVALUE(H1282)&gt;0,'质量分析(总分) '!$D$157,"")</f>
        <v>81.8686131386861</v>
      </c>
      <c r="I1284" s="65">
        <f ca="1">IF(_xlfn.NUMBERVALUE(I1282)&gt;0,'质量分析(总分) '!$D$180,"")</f>
        <v>83.3676470588235</v>
      </c>
      <c r="J1284" s="65" t="str">
        <f ca="1">IF(_xlfn.NUMBERVALUE(J1282)&gt;0,'质量分析(总分) '!$D$208,"")</f>
        <v/>
      </c>
      <c r="K1284" s="65" t="str">
        <f ca="1">IF(_xlfn.NUMBERVALUE(K1282)&gt;0,'质量分析(总分) '!$D$194,"")</f>
        <v/>
      </c>
      <c r="L1284" s="65" t="str">
        <f ca="1">IF(_xlfn.NUMBERVALUE(L1282)&gt;0,'质量分析(总分) '!$D$222,"")</f>
        <v/>
      </c>
      <c r="M1284" s="65">
        <f ca="1">IF(_xlfn.NUMBERVALUE(G1282)&gt;0,'质量分析(总分) '!$D$23,'质量分析(总分) '!$D$28)</f>
        <v>535.869285714286</v>
      </c>
    </row>
    <row r="1286" customHeight="1" spans="1:13">
      <c r="A1286" s="58" t="s">
        <v>15</v>
      </c>
      <c r="B1286" s="59" t="s">
        <v>1</v>
      </c>
      <c r="C1286" s="59" t="s">
        <v>2</v>
      </c>
      <c r="D1286" s="60" t="s">
        <v>3</v>
      </c>
      <c r="E1286" s="60" t="s">
        <v>4</v>
      </c>
      <c r="F1286" s="60" t="s">
        <v>5</v>
      </c>
      <c r="G1286" s="60" t="s">
        <v>6</v>
      </c>
      <c r="H1286" s="60" t="s">
        <v>7</v>
      </c>
      <c r="I1286" s="60" t="s">
        <v>8</v>
      </c>
      <c r="J1286" s="60" t="s">
        <v>9</v>
      </c>
      <c r="K1286" s="60" t="s">
        <v>10</v>
      </c>
      <c r="L1286" s="61" t="s">
        <v>11</v>
      </c>
      <c r="M1286" s="61" t="s">
        <v>12</v>
      </c>
    </row>
    <row r="1287" customHeight="1" spans="1:13">
      <c r="A1287" s="62"/>
      <c r="B1287" s="63">
        <f ca="1">INDIRECT("'按班级打印'!G"&amp;ROUNDDOWN((ROW()-1)/5,0)+2)</f>
        <v>6</v>
      </c>
      <c r="C1287" s="63" t="str">
        <f ca="1">INDIRECT("'按班级打印'!A"&amp;ROUNDDOWN((ROW()-1)/5,0)+2)</f>
        <v>孙晓玲</v>
      </c>
      <c r="D1287" s="63">
        <f ca="1">INDIRECT("'按班级打印'!M"&amp;ROUNDDOWN((ROW()-1)/5,0)+2)</f>
        <v>110.5</v>
      </c>
      <c r="E1287" s="63">
        <f ca="1">INDIRECT("'按班级打印'!o"&amp;ROUNDDOWN((ROW()-1)/5,0)+2)</f>
        <v>77</v>
      </c>
      <c r="F1287" s="63">
        <f ca="1">INDIRECT("'按班级打印'!q"&amp;ROUNDDOWN((ROW()-1)/5,0)+2)</f>
        <v>112</v>
      </c>
      <c r="G1287" s="63">
        <f ca="1">IF(INDIRECT("'按班级打印'!s"&amp;ROUNDDOWN((ROW()-1)/5,0)+2)&gt;0,INDIRECT("'按班级打印'!s"&amp;ROUNDDOWN((ROW()-1)/5,0)+2),"")</f>
        <v>51</v>
      </c>
      <c r="H1287" s="63">
        <f ca="1">IF(INDIRECT("'按班级打印'!w"&amp;ROUNDDOWN((ROW()-1)/5,0)+2)&gt;0,INDIRECT("'按班级打印'!w"&amp;ROUNDDOWN((ROW()-1)/5,0)+2),"")</f>
        <v>58.5</v>
      </c>
      <c r="I1287" s="63">
        <f ca="1">IF(INDIRECT("'按班级打印'!z"&amp;ROUNDDOWN((ROW()-1)/5,0)+2)&gt;0,INDIRECT("'按班级打印'!z"&amp;ROUNDDOWN((ROW()-1)/5,0)+2),"")</f>
        <v>76.5</v>
      </c>
      <c r="J1287" s="63" t="str">
        <f ca="1">IF(INDIRECT("'按班级打印'!ac"&amp;ROUNDDOWN((ROW()-1)/5,0)+2)&gt;0,INDIRECT("'按班级打印'!ac"&amp;ROUNDDOWN((ROW()-1)/5,0)+2),"")</f>
        <v/>
      </c>
      <c r="K1287" s="63" t="str">
        <f ca="1">IF(INDIRECT("'按班级打印'!u"&amp;ROUNDDOWN((ROW()-1)/5,0)+2)&gt;0,INDIRECT("'按班级打印'!u"&amp;ROUNDDOWN((ROW()-1)/5,0)+2),"")</f>
        <v/>
      </c>
      <c r="L1287" s="63" t="str">
        <f ca="1">IF(INDIRECT("'按班级打印'!af"&amp;ROUNDDOWN((ROW()-1)/5,0)+2)&gt;0,INDIRECT("'按班级打印'!af"&amp;ROUNDDOWN((ROW()-1)/5,0)+2),"")</f>
        <v/>
      </c>
      <c r="M1287" s="63">
        <f ca="1">INDIRECT("'按班级打印'!H"&amp;ROUNDDOWN((ROW()-1)/5,0)+2)</f>
        <v>485.5</v>
      </c>
    </row>
    <row r="1288" customHeight="1" spans="1:13">
      <c r="A1288" s="64"/>
      <c r="B1288" s="64"/>
      <c r="C1288" s="63" t="s">
        <v>13</v>
      </c>
      <c r="D1288" s="63">
        <f ca="1">INDIRECT("'按班级打印'!M"&amp;ROUNDDOWN((ROW()-1)/5,0)+2)</f>
        <v>110.5</v>
      </c>
      <c r="E1288" s="63">
        <f ca="1">INDIRECT("'按班级打印'!o"&amp;ROUNDDOWN((ROW()-1)/5,0)+2)</f>
        <v>77</v>
      </c>
      <c r="F1288" s="63">
        <f ca="1">INDIRECT("'按班级打印'!q"&amp;ROUNDDOWN((ROW()-1)/5,0)+2)</f>
        <v>112</v>
      </c>
      <c r="G1288" s="63">
        <f ca="1">IF(INDIRECT("'按班级打印'!s"&amp;ROUNDDOWN((ROW()-1)/5,0)+2)&gt;0,INDIRECT("'按班级打印'!s"&amp;ROUNDDOWN((ROW()-1)/5,0)+2),"")</f>
        <v>51</v>
      </c>
      <c r="H1288" s="63">
        <f ca="1">IF(INDIRECT("'按班级打印'!x"&amp;ROUNDDOWN((ROW()-1)/5,0)+2)&gt;0,INDIRECT("'按班级打印'!x"&amp;ROUNDDOWN((ROW()-1)/5,0)+2),"")</f>
        <v>82</v>
      </c>
      <c r="I1288" s="63">
        <f ca="1">IF(INDIRECT("'按班级打印'!aa"&amp;ROUNDDOWN((ROW()-1)/5,0)+2)&gt;0,INDIRECT("'按班级打印'!aa"&amp;ROUNDDOWN((ROW()-1)/5,0)+2),"")</f>
        <v>86</v>
      </c>
      <c r="J1288" s="63" t="str">
        <f ca="1">IF(INDIRECT("'按班级打印'!ad"&amp;ROUNDDOWN((ROW()-1)/5,0)+2)&gt;0,INDIRECT("'按班级打印'!ad"&amp;ROUNDDOWN((ROW()-1)/5,0)+2),"")</f>
        <v/>
      </c>
      <c r="K1288" s="63" t="str">
        <f ca="1">IF(INDIRECT("'按班级打印'!u"&amp;ROUNDDOWN((ROW()-1)/5,0)+2)&gt;0,INDIRECT("'按班级打印'!u"&amp;ROUNDDOWN((ROW()-1)/5,0)+2),"")</f>
        <v/>
      </c>
      <c r="L1288" s="63" t="str">
        <f ca="1">IF(INDIRECT("'按班级打印'!ag"&amp;ROUNDDOWN((ROW()-1)/5,0)+2)&gt;0,INDIRECT("'按班级打印'!ag"&amp;ROUNDDOWN((ROW()-1)/5,0)+2),"")</f>
        <v/>
      </c>
      <c r="M1288" s="63">
        <f ca="1">INDIRECT("'按班级打印'!I"&amp;ROUNDDOWN((ROW()-1)/5,0)+2)</f>
        <v>518.5</v>
      </c>
    </row>
    <row r="1289" customHeight="1" spans="1:13">
      <c r="A1289" s="63" t="str">
        <f ca="1">INDIRECT("'按班级打印'!E"&amp;ROUNDDOWN((ROW()-1)/5,0)+2)</f>
        <v>物理类</v>
      </c>
      <c r="B1289" s="14"/>
      <c r="C1289" s="63" t="s">
        <v>14</v>
      </c>
      <c r="D1289" s="65">
        <f>'质量分析(总分) '!$D$55</f>
        <v>105.000612745098</v>
      </c>
      <c r="E1289" s="65">
        <f>'质量分析(总分) '!$D$82</f>
        <v>91.5242034313726</v>
      </c>
      <c r="F1289" s="65">
        <f>'质量分析(总分) '!$D$109</f>
        <v>108.863970588235</v>
      </c>
      <c r="G1289" s="65">
        <f ca="1">IF(_xlfn.NUMBERVALUE(G1287)&gt;0,'质量分析(总分) '!$D$133,"")</f>
        <v>62.6521428571429</v>
      </c>
      <c r="H1289" s="65">
        <f ca="1">IF(_xlfn.NUMBERVALUE(H1287)&gt;0,'质量分析(总分) '!$D$157,"")</f>
        <v>81.8686131386861</v>
      </c>
      <c r="I1289" s="65">
        <f ca="1">IF(_xlfn.NUMBERVALUE(I1287)&gt;0,'质量分析(总分) '!$D$180,"")</f>
        <v>83.3676470588235</v>
      </c>
      <c r="J1289" s="65" t="str">
        <f ca="1">IF(_xlfn.NUMBERVALUE(J1287)&gt;0,'质量分析(总分) '!$D$208,"")</f>
        <v/>
      </c>
      <c r="K1289" s="65" t="str">
        <f ca="1">IF(_xlfn.NUMBERVALUE(K1287)&gt;0,'质量分析(总分) '!$D$194,"")</f>
        <v/>
      </c>
      <c r="L1289" s="65" t="str">
        <f ca="1">IF(_xlfn.NUMBERVALUE(L1287)&gt;0,'质量分析(总分) '!$D$222,"")</f>
        <v/>
      </c>
      <c r="M1289" s="65">
        <f ca="1">IF(_xlfn.NUMBERVALUE(G1287)&gt;0,'质量分析(总分) '!$D$23,'质量分析(总分) '!$D$28)</f>
        <v>535.869285714286</v>
      </c>
    </row>
    <row r="1291" customHeight="1" spans="1:13">
      <c r="A1291" s="58" t="s">
        <v>15</v>
      </c>
      <c r="B1291" s="59" t="s">
        <v>1</v>
      </c>
      <c r="C1291" s="59" t="s">
        <v>2</v>
      </c>
      <c r="D1291" s="60" t="s">
        <v>3</v>
      </c>
      <c r="E1291" s="60" t="s">
        <v>4</v>
      </c>
      <c r="F1291" s="60" t="s">
        <v>5</v>
      </c>
      <c r="G1291" s="60" t="s">
        <v>6</v>
      </c>
      <c r="H1291" s="60" t="s">
        <v>7</v>
      </c>
      <c r="I1291" s="60" t="s">
        <v>8</v>
      </c>
      <c r="J1291" s="60" t="s">
        <v>9</v>
      </c>
      <c r="K1291" s="60" t="s">
        <v>10</v>
      </c>
      <c r="L1291" s="61" t="s">
        <v>11</v>
      </c>
      <c r="M1291" s="61" t="s">
        <v>12</v>
      </c>
    </row>
    <row r="1292" customHeight="1" spans="1:13">
      <c r="A1292" s="62"/>
      <c r="B1292" s="63">
        <f ca="1">INDIRECT("'按班级打印'!G"&amp;ROUNDDOWN((ROW()-1)/5,0)+2)</f>
        <v>6</v>
      </c>
      <c r="C1292" s="63" t="str">
        <f ca="1">INDIRECT("'按班级打印'!A"&amp;ROUNDDOWN((ROW()-1)/5,0)+2)</f>
        <v>徐静雯</v>
      </c>
      <c r="D1292" s="63">
        <f ca="1">INDIRECT("'按班级打印'!M"&amp;ROUNDDOWN((ROW()-1)/5,0)+2)</f>
        <v>107.5</v>
      </c>
      <c r="E1292" s="63">
        <f ca="1">INDIRECT("'按班级打印'!o"&amp;ROUNDDOWN((ROW()-1)/5,0)+2)</f>
        <v>105</v>
      </c>
      <c r="F1292" s="63">
        <f ca="1">INDIRECT("'按班级打印'!q"&amp;ROUNDDOWN((ROW()-1)/5,0)+2)</f>
        <v>96</v>
      </c>
      <c r="G1292" s="63">
        <f ca="1">IF(INDIRECT("'按班级打印'!s"&amp;ROUNDDOWN((ROW()-1)/5,0)+2)&gt;0,INDIRECT("'按班级打印'!s"&amp;ROUNDDOWN((ROW()-1)/5,0)+2),"")</f>
        <v>55</v>
      </c>
      <c r="H1292" s="63">
        <f ca="1">IF(INDIRECT("'按班级打印'!w"&amp;ROUNDDOWN((ROW()-1)/5,0)+2)&gt;0,INDIRECT("'按班级打印'!w"&amp;ROUNDDOWN((ROW()-1)/5,0)+2),"")</f>
        <v>52</v>
      </c>
      <c r="I1292" s="63">
        <f ca="1">IF(INDIRECT("'按班级打印'!z"&amp;ROUNDDOWN((ROW()-1)/5,0)+2)&gt;0,INDIRECT("'按班级打印'!z"&amp;ROUNDDOWN((ROW()-1)/5,0)+2),"")</f>
        <v>73.5</v>
      </c>
      <c r="J1292" s="63" t="str">
        <f ca="1">IF(INDIRECT("'按班级打印'!ac"&amp;ROUNDDOWN((ROW()-1)/5,0)+2)&gt;0,INDIRECT("'按班级打印'!ac"&amp;ROUNDDOWN((ROW()-1)/5,0)+2),"")</f>
        <v/>
      </c>
      <c r="K1292" s="63" t="str">
        <f ca="1">IF(INDIRECT("'按班级打印'!u"&amp;ROUNDDOWN((ROW()-1)/5,0)+2)&gt;0,INDIRECT("'按班级打印'!u"&amp;ROUNDDOWN((ROW()-1)/5,0)+2),"")</f>
        <v/>
      </c>
      <c r="L1292" s="63" t="str">
        <f ca="1">IF(INDIRECT("'按班级打印'!af"&amp;ROUNDDOWN((ROW()-1)/5,0)+2)&gt;0,INDIRECT("'按班级打印'!af"&amp;ROUNDDOWN((ROW()-1)/5,0)+2),"")</f>
        <v/>
      </c>
      <c r="M1292" s="63">
        <f ca="1">INDIRECT("'按班级打印'!H"&amp;ROUNDDOWN((ROW()-1)/5,0)+2)</f>
        <v>489</v>
      </c>
    </row>
    <row r="1293" customHeight="1" spans="1:13">
      <c r="A1293" s="64"/>
      <c r="B1293" s="64"/>
      <c r="C1293" s="63" t="s">
        <v>13</v>
      </c>
      <c r="D1293" s="63">
        <f ca="1">INDIRECT("'按班级打印'!M"&amp;ROUNDDOWN((ROW()-1)/5,0)+2)</f>
        <v>107.5</v>
      </c>
      <c r="E1293" s="63">
        <f ca="1">INDIRECT("'按班级打印'!o"&amp;ROUNDDOWN((ROW()-1)/5,0)+2)</f>
        <v>105</v>
      </c>
      <c r="F1293" s="63">
        <f ca="1">INDIRECT("'按班级打印'!q"&amp;ROUNDDOWN((ROW()-1)/5,0)+2)</f>
        <v>96</v>
      </c>
      <c r="G1293" s="63">
        <f ca="1">IF(INDIRECT("'按班级打印'!s"&amp;ROUNDDOWN((ROW()-1)/5,0)+2)&gt;0,INDIRECT("'按班级打印'!s"&amp;ROUNDDOWN((ROW()-1)/5,0)+2),"")</f>
        <v>55</v>
      </c>
      <c r="H1293" s="63">
        <f ca="1">IF(INDIRECT("'按班级打印'!x"&amp;ROUNDDOWN((ROW()-1)/5,0)+2)&gt;0,INDIRECT("'按班级打印'!x"&amp;ROUNDDOWN((ROW()-1)/5,0)+2),"")</f>
        <v>77</v>
      </c>
      <c r="I1293" s="63">
        <f ca="1">IF(INDIRECT("'按班级打印'!aa"&amp;ROUNDDOWN((ROW()-1)/5,0)+2)&gt;0,INDIRECT("'按班级打印'!aa"&amp;ROUNDDOWN((ROW()-1)/5,0)+2),"")</f>
        <v>82</v>
      </c>
      <c r="J1293" s="63" t="str">
        <f ca="1">IF(INDIRECT("'按班级打印'!ad"&amp;ROUNDDOWN((ROW()-1)/5,0)+2)&gt;0,INDIRECT("'按班级打印'!ad"&amp;ROUNDDOWN((ROW()-1)/5,0)+2),"")</f>
        <v/>
      </c>
      <c r="K1293" s="63" t="str">
        <f ca="1">IF(INDIRECT("'按班级打印'!u"&amp;ROUNDDOWN((ROW()-1)/5,0)+2)&gt;0,INDIRECT("'按班级打印'!u"&amp;ROUNDDOWN((ROW()-1)/5,0)+2),"")</f>
        <v/>
      </c>
      <c r="L1293" s="63" t="str">
        <f ca="1">IF(INDIRECT("'按班级打印'!ag"&amp;ROUNDDOWN((ROW()-1)/5,0)+2)&gt;0,INDIRECT("'按班级打印'!ag"&amp;ROUNDDOWN((ROW()-1)/5,0)+2),"")</f>
        <v/>
      </c>
      <c r="M1293" s="63">
        <f ca="1">INDIRECT("'按班级打印'!I"&amp;ROUNDDOWN((ROW()-1)/5,0)+2)</f>
        <v>522.5</v>
      </c>
    </row>
    <row r="1294" customHeight="1" spans="1:13">
      <c r="A1294" s="63" t="str">
        <f ca="1">INDIRECT("'按班级打印'!E"&amp;ROUNDDOWN((ROW()-1)/5,0)+2)</f>
        <v>物理类</v>
      </c>
      <c r="B1294" s="14"/>
      <c r="C1294" s="63" t="s">
        <v>14</v>
      </c>
      <c r="D1294" s="65">
        <f>'质量分析(总分) '!$D$55</f>
        <v>105.000612745098</v>
      </c>
      <c r="E1294" s="65">
        <f>'质量分析(总分) '!$D$82</f>
        <v>91.5242034313726</v>
      </c>
      <c r="F1294" s="65">
        <f>'质量分析(总分) '!$D$109</f>
        <v>108.863970588235</v>
      </c>
      <c r="G1294" s="65">
        <f ca="1">IF(_xlfn.NUMBERVALUE(G1292)&gt;0,'质量分析(总分) '!$D$133,"")</f>
        <v>62.6521428571429</v>
      </c>
      <c r="H1294" s="65">
        <f ca="1">IF(_xlfn.NUMBERVALUE(H1292)&gt;0,'质量分析(总分) '!$D$157,"")</f>
        <v>81.8686131386861</v>
      </c>
      <c r="I1294" s="65">
        <f ca="1">IF(_xlfn.NUMBERVALUE(I1292)&gt;0,'质量分析(总分) '!$D$180,"")</f>
        <v>83.3676470588235</v>
      </c>
      <c r="J1294" s="65" t="str">
        <f ca="1">IF(_xlfn.NUMBERVALUE(J1292)&gt;0,'质量分析(总分) '!$D$208,"")</f>
        <v/>
      </c>
      <c r="K1294" s="65" t="str">
        <f ca="1">IF(_xlfn.NUMBERVALUE(K1292)&gt;0,'质量分析(总分) '!$D$194,"")</f>
        <v/>
      </c>
      <c r="L1294" s="65" t="str">
        <f ca="1">IF(_xlfn.NUMBERVALUE(L1292)&gt;0,'质量分析(总分) '!$D$222,"")</f>
        <v/>
      </c>
      <c r="M1294" s="65">
        <f ca="1">IF(_xlfn.NUMBERVALUE(G1292)&gt;0,'质量分析(总分) '!$D$23,'质量分析(总分) '!$D$28)</f>
        <v>535.869285714286</v>
      </c>
    </row>
    <row r="1296" customHeight="1" spans="1:13">
      <c r="A1296" s="58" t="s">
        <v>15</v>
      </c>
      <c r="B1296" s="59" t="s">
        <v>1</v>
      </c>
      <c r="C1296" s="59" t="s">
        <v>2</v>
      </c>
      <c r="D1296" s="60" t="s">
        <v>3</v>
      </c>
      <c r="E1296" s="60" t="s">
        <v>4</v>
      </c>
      <c r="F1296" s="60" t="s">
        <v>5</v>
      </c>
      <c r="G1296" s="60" t="s">
        <v>6</v>
      </c>
      <c r="H1296" s="60" t="s">
        <v>7</v>
      </c>
      <c r="I1296" s="60" t="s">
        <v>8</v>
      </c>
      <c r="J1296" s="60" t="s">
        <v>9</v>
      </c>
      <c r="K1296" s="60" t="s">
        <v>10</v>
      </c>
      <c r="L1296" s="61" t="s">
        <v>11</v>
      </c>
      <c r="M1296" s="61" t="s">
        <v>12</v>
      </c>
    </row>
    <row r="1297" customHeight="1" spans="1:13">
      <c r="A1297" s="62"/>
      <c r="B1297" s="63">
        <f ca="1">INDIRECT("'按班级打印'!G"&amp;ROUNDDOWN((ROW()-1)/5,0)+2)</f>
        <v>6</v>
      </c>
      <c r="C1297" s="63" t="str">
        <f ca="1">INDIRECT("'按班级打印'!A"&amp;ROUNDDOWN((ROW()-1)/5,0)+2)</f>
        <v>陈依晗</v>
      </c>
      <c r="D1297" s="63">
        <f ca="1">INDIRECT("'按班级打印'!M"&amp;ROUNDDOWN((ROW()-1)/5,0)+2)</f>
        <v>106.5</v>
      </c>
      <c r="E1297" s="63">
        <f ca="1">INDIRECT("'按班级打印'!o"&amp;ROUNDDOWN((ROW()-1)/5,0)+2)</f>
        <v>65.5</v>
      </c>
      <c r="F1297" s="63">
        <f ca="1">INDIRECT("'按班级打印'!q"&amp;ROUNDDOWN((ROW()-1)/5,0)+2)</f>
        <v>126</v>
      </c>
      <c r="G1297" s="63">
        <f ca="1">IF(INDIRECT("'按班级打印'!s"&amp;ROUNDDOWN((ROW()-1)/5,0)+2)&gt;0,INDIRECT("'按班级打印'!s"&amp;ROUNDDOWN((ROW()-1)/5,0)+2),"")</f>
        <v>42.5</v>
      </c>
      <c r="H1297" s="63">
        <f ca="1">IF(INDIRECT("'按班级打印'!w"&amp;ROUNDDOWN((ROW()-1)/5,0)+2)&gt;0,INDIRECT("'按班级打印'!w"&amp;ROUNDDOWN((ROW()-1)/5,0)+2),"")</f>
        <v>56.5</v>
      </c>
      <c r="I1297" s="63">
        <f ca="1">IF(INDIRECT("'按班级打印'!z"&amp;ROUNDDOWN((ROW()-1)/5,0)+2)&gt;0,INDIRECT("'按班级打印'!z"&amp;ROUNDDOWN((ROW()-1)/5,0)+2),"")</f>
        <v>71</v>
      </c>
      <c r="J1297" s="63" t="str">
        <f ca="1">IF(INDIRECT("'按班级打印'!ac"&amp;ROUNDDOWN((ROW()-1)/5,0)+2)&gt;0,INDIRECT("'按班级打印'!ac"&amp;ROUNDDOWN((ROW()-1)/5,0)+2),"")</f>
        <v/>
      </c>
      <c r="K1297" s="63" t="str">
        <f ca="1">IF(INDIRECT("'按班级打印'!u"&amp;ROUNDDOWN((ROW()-1)/5,0)+2)&gt;0,INDIRECT("'按班级打印'!u"&amp;ROUNDDOWN((ROW()-1)/5,0)+2),"")</f>
        <v/>
      </c>
      <c r="L1297" s="63" t="str">
        <f ca="1">IF(INDIRECT("'按班级打印'!af"&amp;ROUNDDOWN((ROW()-1)/5,0)+2)&gt;0,INDIRECT("'按班级打印'!af"&amp;ROUNDDOWN((ROW()-1)/5,0)+2),"")</f>
        <v/>
      </c>
      <c r="M1297" s="63">
        <f ca="1">INDIRECT("'按班级打印'!H"&amp;ROUNDDOWN((ROW()-1)/5,0)+2)</f>
        <v>468</v>
      </c>
    </row>
    <row r="1298" customHeight="1" spans="1:13">
      <c r="A1298" s="64"/>
      <c r="B1298" s="64"/>
      <c r="C1298" s="63" t="s">
        <v>13</v>
      </c>
      <c r="D1298" s="63">
        <f ca="1">INDIRECT("'按班级打印'!M"&amp;ROUNDDOWN((ROW()-1)/5,0)+2)</f>
        <v>106.5</v>
      </c>
      <c r="E1298" s="63">
        <f ca="1">INDIRECT("'按班级打印'!o"&amp;ROUNDDOWN((ROW()-1)/5,0)+2)</f>
        <v>65.5</v>
      </c>
      <c r="F1298" s="63">
        <f ca="1">INDIRECT("'按班级打印'!q"&amp;ROUNDDOWN((ROW()-1)/5,0)+2)</f>
        <v>126</v>
      </c>
      <c r="G1298" s="63">
        <f ca="1">IF(INDIRECT("'按班级打印'!s"&amp;ROUNDDOWN((ROW()-1)/5,0)+2)&gt;0,INDIRECT("'按班级打印'!s"&amp;ROUNDDOWN((ROW()-1)/5,0)+2),"")</f>
        <v>42.5</v>
      </c>
      <c r="H1298" s="63">
        <f ca="1">IF(INDIRECT("'按班级打印'!x"&amp;ROUNDDOWN((ROW()-1)/5,0)+2)&gt;0,INDIRECT("'按班级打印'!x"&amp;ROUNDDOWN((ROW()-1)/5,0)+2),"")</f>
        <v>81</v>
      </c>
      <c r="I1298" s="63">
        <f ca="1">IF(INDIRECT("'按班级打印'!aa"&amp;ROUNDDOWN((ROW()-1)/5,0)+2)&gt;0,INDIRECT("'按班级打印'!aa"&amp;ROUNDDOWN((ROW()-1)/5,0)+2),"")</f>
        <v>80</v>
      </c>
      <c r="J1298" s="63" t="str">
        <f ca="1">IF(INDIRECT("'按班级打印'!ad"&amp;ROUNDDOWN((ROW()-1)/5,0)+2)&gt;0,INDIRECT("'按班级打印'!ad"&amp;ROUNDDOWN((ROW()-1)/5,0)+2),"")</f>
        <v/>
      </c>
      <c r="K1298" s="63" t="str">
        <f ca="1">IF(INDIRECT("'按班级打印'!u"&amp;ROUNDDOWN((ROW()-1)/5,0)+2)&gt;0,INDIRECT("'按班级打印'!u"&amp;ROUNDDOWN((ROW()-1)/5,0)+2),"")</f>
        <v/>
      </c>
      <c r="L1298" s="63" t="str">
        <f ca="1">IF(INDIRECT("'按班级打印'!ag"&amp;ROUNDDOWN((ROW()-1)/5,0)+2)&gt;0,INDIRECT("'按班级打印'!ag"&amp;ROUNDDOWN((ROW()-1)/5,0)+2),"")</f>
        <v/>
      </c>
      <c r="M1298" s="63">
        <f ca="1">INDIRECT("'按班级打印'!I"&amp;ROUNDDOWN((ROW()-1)/5,0)+2)</f>
        <v>501.5</v>
      </c>
    </row>
    <row r="1299" customHeight="1" spans="1:13">
      <c r="A1299" s="63" t="str">
        <f ca="1">INDIRECT("'按班级打印'!E"&amp;ROUNDDOWN((ROW()-1)/5,0)+2)</f>
        <v>物理类</v>
      </c>
      <c r="B1299" s="14"/>
      <c r="C1299" s="63" t="s">
        <v>14</v>
      </c>
      <c r="D1299" s="65">
        <f>'质量分析(总分) '!$D$55</f>
        <v>105.000612745098</v>
      </c>
      <c r="E1299" s="65">
        <f>'质量分析(总分) '!$D$82</f>
        <v>91.5242034313726</v>
      </c>
      <c r="F1299" s="65">
        <f>'质量分析(总分) '!$D$109</f>
        <v>108.863970588235</v>
      </c>
      <c r="G1299" s="65">
        <f ca="1">IF(_xlfn.NUMBERVALUE(G1297)&gt;0,'质量分析(总分) '!$D$133,"")</f>
        <v>62.6521428571429</v>
      </c>
      <c r="H1299" s="65">
        <f ca="1">IF(_xlfn.NUMBERVALUE(H1297)&gt;0,'质量分析(总分) '!$D$157,"")</f>
        <v>81.8686131386861</v>
      </c>
      <c r="I1299" s="65">
        <f ca="1">IF(_xlfn.NUMBERVALUE(I1297)&gt;0,'质量分析(总分) '!$D$180,"")</f>
        <v>83.3676470588235</v>
      </c>
      <c r="J1299" s="65" t="str">
        <f ca="1">IF(_xlfn.NUMBERVALUE(J1297)&gt;0,'质量分析(总分) '!$D$208,"")</f>
        <v/>
      </c>
      <c r="K1299" s="65" t="str">
        <f ca="1">IF(_xlfn.NUMBERVALUE(K1297)&gt;0,'质量分析(总分) '!$D$194,"")</f>
        <v/>
      </c>
      <c r="L1299" s="65" t="str">
        <f ca="1">IF(_xlfn.NUMBERVALUE(L1297)&gt;0,'质量分析(总分) '!$D$222,"")</f>
        <v/>
      </c>
      <c r="M1299" s="65">
        <f ca="1">IF(_xlfn.NUMBERVALUE(G1297)&gt;0,'质量分析(总分) '!$D$23,'质量分析(总分) '!$D$28)</f>
        <v>535.869285714286</v>
      </c>
    </row>
    <row r="1301" customHeight="1" spans="1:13">
      <c r="A1301" s="58" t="s">
        <v>15</v>
      </c>
      <c r="B1301" s="59" t="s">
        <v>1</v>
      </c>
      <c r="C1301" s="59" t="s">
        <v>2</v>
      </c>
      <c r="D1301" s="60" t="s">
        <v>3</v>
      </c>
      <c r="E1301" s="60" t="s">
        <v>4</v>
      </c>
      <c r="F1301" s="60" t="s">
        <v>5</v>
      </c>
      <c r="G1301" s="60" t="s">
        <v>6</v>
      </c>
      <c r="H1301" s="60" t="s">
        <v>7</v>
      </c>
      <c r="I1301" s="60" t="s">
        <v>8</v>
      </c>
      <c r="J1301" s="60" t="s">
        <v>9</v>
      </c>
      <c r="K1301" s="60" t="s">
        <v>10</v>
      </c>
      <c r="L1301" s="61" t="s">
        <v>11</v>
      </c>
      <c r="M1301" s="61" t="s">
        <v>12</v>
      </c>
    </row>
    <row r="1302" customHeight="1" spans="1:13">
      <c r="A1302" s="62"/>
      <c r="B1302" s="63">
        <f ca="1">INDIRECT("'按班级打印'!G"&amp;ROUNDDOWN((ROW()-1)/5,0)+2)</f>
        <v>6</v>
      </c>
      <c r="C1302" s="63" t="str">
        <f ca="1">INDIRECT("'按班级打印'!A"&amp;ROUNDDOWN((ROW()-1)/5,0)+2)</f>
        <v>刘姝辰</v>
      </c>
      <c r="D1302" s="63">
        <f ca="1">INDIRECT("'按班级打印'!M"&amp;ROUNDDOWN((ROW()-1)/5,0)+2)</f>
        <v>109</v>
      </c>
      <c r="E1302" s="63">
        <f ca="1">INDIRECT("'按班级打印'!o"&amp;ROUNDDOWN((ROW()-1)/5,0)+2)</f>
        <v>99.5</v>
      </c>
      <c r="F1302" s="63">
        <f ca="1">INDIRECT("'按班级打印'!q"&amp;ROUNDDOWN((ROW()-1)/5,0)+2)</f>
        <v>119.5</v>
      </c>
      <c r="G1302" s="63">
        <f ca="1">IF(INDIRECT("'按班级打印'!s"&amp;ROUNDDOWN((ROW()-1)/5,0)+2)&gt;0,INDIRECT("'按班级打印'!s"&amp;ROUNDDOWN((ROW()-1)/5,0)+2),"")</f>
        <v>55</v>
      </c>
      <c r="H1302" s="63">
        <f ca="1">IF(INDIRECT("'按班级打印'!w"&amp;ROUNDDOWN((ROW()-1)/5,0)+2)&gt;0,INDIRECT("'按班级打印'!w"&amp;ROUNDDOWN((ROW()-1)/5,0)+2),"")</f>
        <v>77</v>
      </c>
      <c r="I1302" s="63">
        <f ca="1">IF(INDIRECT("'按班级打印'!z"&amp;ROUNDDOWN((ROW()-1)/5,0)+2)&gt;0,INDIRECT("'按班级打印'!z"&amp;ROUNDDOWN((ROW()-1)/5,0)+2),"")</f>
        <v>80.5</v>
      </c>
      <c r="J1302" s="63" t="str">
        <f ca="1">IF(INDIRECT("'按班级打印'!ac"&amp;ROUNDDOWN((ROW()-1)/5,0)+2)&gt;0,INDIRECT("'按班级打印'!ac"&amp;ROUNDDOWN((ROW()-1)/5,0)+2),"")</f>
        <v/>
      </c>
      <c r="K1302" s="63" t="str">
        <f ca="1">IF(INDIRECT("'按班级打印'!u"&amp;ROUNDDOWN((ROW()-1)/5,0)+2)&gt;0,INDIRECT("'按班级打印'!u"&amp;ROUNDDOWN((ROW()-1)/5,0)+2),"")</f>
        <v/>
      </c>
      <c r="L1302" s="63" t="str">
        <f ca="1">IF(INDIRECT("'按班级打印'!af"&amp;ROUNDDOWN((ROW()-1)/5,0)+2)&gt;0,INDIRECT("'按班级打印'!af"&amp;ROUNDDOWN((ROW()-1)/5,0)+2),"")</f>
        <v/>
      </c>
      <c r="M1302" s="63">
        <f ca="1">INDIRECT("'按班级打印'!H"&amp;ROUNDDOWN((ROW()-1)/5,0)+2)</f>
        <v>540.5</v>
      </c>
    </row>
    <row r="1303" customHeight="1" spans="1:13">
      <c r="A1303" s="64"/>
      <c r="B1303" s="64"/>
      <c r="C1303" s="63" t="s">
        <v>13</v>
      </c>
      <c r="D1303" s="63">
        <f ca="1">INDIRECT("'按班级打印'!M"&amp;ROUNDDOWN((ROW()-1)/5,0)+2)</f>
        <v>109</v>
      </c>
      <c r="E1303" s="63">
        <f ca="1">INDIRECT("'按班级打印'!o"&amp;ROUNDDOWN((ROW()-1)/5,0)+2)</f>
        <v>99.5</v>
      </c>
      <c r="F1303" s="63">
        <f ca="1">INDIRECT("'按班级打印'!q"&amp;ROUNDDOWN((ROW()-1)/5,0)+2)</f>
        <v>119.5</v>
      </c>
      <c r="G1303" s="63">
        <f ca="1">IF(INDIRECT("'按班级打印'!s"&amp;ROUNDDOWN((ROW()-1)/5,0)+2)&gt;0,INDIRECT("'按班级打印'!s"&amp;ROUNDDOWN((ROW()-1)/5,0)+2),"")</f>
        <v>55</v>
      </c>
      <c r="H1303" s="63">
        <f ca="1">IF(INDIRECT("'按班级打印'!x"&amp;ROUNDDOWN((ROW()-1)/5,0)+2)&gt;0,INDIRECT("'按班级打印'!x"&amp;ROUNDDOWN((ROW()-1)/5,0)+2),"")</f>
        <v>92</v>
      </c>
      <c r="I1303" s="63">
        <f ca="1">IF(INDIRECT("'按班级打印'!aa"&amp;ROUNDDOWN((ROW()-1)/5,0)+2)&gt;0,INDIRECT("'按班级打印'!aa"&amp;ROUNDDOWN((ROW()-1)/5,0)+2),"")</f>
        <v>89</v>
      </c>
      <c r="J1303" s="63" t="str">
        <f ca="1">IF(INDIRECT("'按班级打印'!ad"&amp;ROUNDDOWN((ROW()-1)/5,0)+2)&gt;0,INDIRECT("'按班级打印'!ad"&amp;ROUNDDOWN((ROW()-1)/5,0)+2),"")</f>
        <v/>
      </c>
      <c r="K1303" s="63" t="str">
        <f ca="1">IF(INDIRECT("'按班级打印'!u"&amp;ROUNDDOWN((ROW()-1)/5,0)+2)&gt;0,INDIRECT("'按班级打印'!u"&amp;ROUNDDOWN((ROW()-1)/5,0)+2),"")</f>
        <v/>
      </c>
      <c r="L1303" s="63" t="str">
        <f ca="1">IF(INDIRECT("'按班级打印'!ag"&amp;ROUNDDOWN((ROW()-1)/5,0)+2)&gt;0,INDIRECT("'按班级打印'!ag"&amp;ROUNDDOWN((ROW()-1)/5,0)+2),"")</f>
        <v/>
      </c>
      <c r="M1303" s="63">
        <f ca="1">INDIRECT("'按班级打印'!I"&amp;ROUNDDOWN((ROW()-1)/5,0)+2)</f>
        <v>564</v>
      </c>
    </row>
    <row r="1304" customHeight="1" spans="1:13">
      <c r="A1304" s="63" t="str">
        <f ca="1">INDIRECT("'按班级打印'!E"&amp;ROUNDDOWN((ROW()-1)/5,0)+2)</f>
        <v>物理类</v>
      </c>
      <c r="B1304" s="14"/>
      <c r="C1304" s="63" t="s">
        <v>14</v>
      </c>
      <c r="D1304" s="65">
        <f>'质量分析(总分) '!$D$55</f>
        <v>105.000612745098</v>
      </c>
      <c r="E1304" s="65">
        <f>'质量分析(总分) '!$D$82</f>
        <v>91.5242034313726</v>
      </c>
      <c r="F1304" s="65">
        <f>'质量分析(总分) '!$D$109</f>
        <v>108.863970588235</v>
      </c>
      <c r="G1304" s="65">
        <f ca="1">IF(_xlfn.NUMBERVALUE(G1302)&gt;0,'质量分析(总分) '!$D$133,"")</f>
        <v>62.6521428571429</v>
      </c>
      <c r="H1304" s="65">
        <f ca="1">IF(_xlfn.NUMBERVALUE(H1302)&gt;0,'质量分析(总分) '!$D$157,"")</f>
        <v>81.8686131386861</v>
      </c>
      <c r="I1304" s="65">
        <f ca="1">IF(_xlfn.NUMBERVALUE(I1302)&gt;0,'质量分析(总分) '!$D$180,"")</f>
        <v>83.3676470588235</v>
      </c>
      <c r="J1304" s="65" t="str">
        <f ca="1">IF(_xlfn.NUMBERVALUE(J1302)&gt;0,'质量分析(总分) '!$D$208,"")</f>
        <v/>
      </c>
      <c r="K1304" s="65" t="str">
        <f ca="1">IF(_xlfn.NUMBERVALUE(K1302)&gt;0,'质量分析(总分) '!$D$194,"")</f>
        <v/>
      </c>
      <c r="L1304" s="65" t="str">
        <f ca="1">IF(_xlfn.NUMBERVALUE(L1302)&gt;0,'质量分析(总分) '!$D$222,"")</f>
        <v/>
      </c>
      <c r="M1304" s="65">
        <f ca="1">IF(_xlfn.NUMBERVALUE(G1302)&gt;0,'质量分析(总分) '!$D$23,'质量分析(总分) '!$D$28)</f>
        <v>535.869285714286</v>
      </c>
    </row>
    <row r="1306" customHeight="1" spans="1:13">
      <c r="A1306" s="58" t="s">
        <v>15</v>
      </c>
      <c r="B1306" s="59" t="s">
        <v>1</v>
      </c>
      <c r="C1306" s="59" t="s">
        <v>2</v>
      </c>
      <c r="D1306" s="60" t="s">
        <v>3</v>
      </c>
      <c r="E1306" s="60" t="s">
        <v>4</v>
      </c>
      <c r="F1306" s="60" t="s">
        <v>5</v>
      </c>
      <c r="G1306" s="60" t="s">
        <v>6</v>
      </c>
      <c r="H1306" s="60" t="s">
        <v>7</v>
      </c>
      <c r="I1306" s="60" t="s">
        <v>8</v>
      </c>
      <c r="J1306" s="60" t="s">
        <v>9</v>
      </c>
      <c r="K1306" s="60" t="s">
        <v>10</v>
      </c>
      <c r="L1306" s="61" t="s">
        <v>11</v>
      </c>
      <c r="M1306" s="61" t="s">
        <v>12</v>
      </c>
    </row>
    <row r="1307" customHeight="1" spans="1:13">
      <c r="A1307" s="62"/>
      <c r="B1307" s="63">
        <f ca="1">INDIRECT("'按班级打印'!G"&amp;ROUNDDOWN((ROW()-1)/5,0)+2)</f>
        <v>6</v>
      </c>
      <c r="C1307" s="63" t="str">
        <f ca="1">INDIRECT("'按班级打印'!A"&amp;ROUNDDOWN((ROW()-1)/5,0)+2)</f>
        <v>刘子熠</v>
      </c>
      <c r="D1307" s="63">
        <f ca="1">INDIRECT("'按班级打印'!M"&amp;ROUNDDOWN((ROW()-1)/5,0)+2)</f>
        <v>120</v>
      </c>
      <c r="E1307" s="63">
        <f ca="1">INDIRECT("'按班级打印'!o"&amp;ROUNDDOWN((ROW()-1)/5,0)+2)</f>
        <v>108</v>
      </c>
      <c r="F1307" s="63">
        <f ca="1">INDIRECT("'按班级打印'!q"&amp;ROUNDDOWN((ROW()-1)/5,0)+2)</f>
        <v>112.5</v>
      </c>
      <c r="G1307" s="63">
        <f ca="1">IF(INDIRECT("'按班级打印'!s"&amp;ROUNDDOWN((ROW()-1)/5,0)+2)&gt;0,INDIRECT("'按班级打印'!s"&amp;ROUNDDOWN((ROW()-1)/5,0)+2),"")</f>
        <v>63</v>
      </c>
      <c r="H1307" s="63">
        <f ca="1">IF(INDIRECT("'按班级打印'!w"&amp;ROUNDDOWN((ROW()-1)/5,0)+2)&gt;0,INDIRECT("'按班级打印'!w"&amp;ROUNDDOWN((ROW()-1)/5,0)+2),"")</f>
        <v>63.5</v>
      </c>
      <c r="I1307" s="63">
        <f ca="1">IF(INDIRECT("'按班级打印'!z"&amp;ROUNDDOWN((ROW()-1)/5,0)+2)&gt;0,INDIRECT("'按班级打印'!z"&amp;ROUNDDOWN((ROW()-1)/5,0)+2),"")</f>
        <v>80.5</v>
      </c>
      <c r="J1307" s="63" t="str">
        <f ca="1">IF(INDIRECT("'按班级打印'!ac"&amp;ROUNDDOWN((ROW()-1)/5,0)+2)&gt;0,INDIRECT("'按班级打印'!ac"&amp;ROUNDDOWN((ROW()-1)/5,0)+2),"")</f>
        <v/>
      </c>
      <c r="K1307" s="63" t="str">
        <f ca="1">IF(INDIRECT("'按班级打印'!u"&amp;ROUNDDOWN((ROW()-1)/5,0)+2)&gt;0,INDIRECT("'按班级打印'!u"&amp;ROUNDDOWN((ROW()-1)/5,0)+2),"")</f>
        <v/>
      </c>
      <c r="L1307" s="63" t="str">
        <f ca="1">IF(INDIRECT("'按班级打印'!af"&amp;ROUNDDOWN((ROW()-1)/5,0)+2)&gt;0,INDIRECT("'按班级打印'!af"&amp;ROUNDDOWN((ROW()-1)/5,0)+2),"")</f>
        <v/>
      </c>
      <c r="M1307" s="63">
        <f ca="1">INDIRECT("'按班级打印'!H"&amp;ROUNDDOWN((ROW()-1)/5,0)+2)</f>
        <v>547.5</v>
      </c>
    </row>
    <row r="1308" customHeight="1" spans="1:13">
      <c r="A1308" s="64"/>
      <c r="B1308" s="64"/>
      <c r="C1308" s="63" t="s">
        <v>13</v>
      </c>
      <c r="D1308" s="63">
        <f ca="1">INDIRECT("'按班级打印'!M"&amp;ROUNDDOWN((ROW()-1)/5,0)+2)</f>
        <v>120</v>
      </c>
      <c r="E1308" s="63">
        <f ca="1">INDIRECT("'按班级打印'!o"&amp;ROUNDDOWN((ROW()-1)/5,0)+2)</f>
        <v>108</v>
      </c>
      <c r="F1308" s="63">
        <f ca="1">INDIRECT("'按班级打印'!q"&amp;ROUNDDOWN((ROW()-1)/5,0)+2)</f>
        <v>112.5</v>
      </c>
      <c r="G1308" s="63">
        <f ca="1">IF(INDIRECT("'按班级打印'!s"&amp;ROUNDDOWN((ROW()-1)/5,0)+2)&gt;0,INDIRECT("'按班级打印'!s"&amp;ROUNDDOWN((ROW()-1)/5,0)+2),"")</f>
        <v>63</v>
      </c>
      <c r="H1308" s="63">
        <f ca="1">IF(INDIRECT("'按班级打印'!x"&amp;ROUNDDOWN((ROW()-1)/5,0)+2)&gt;0,INDIRECT("'按班级打印'!x"&amp;ROUNDDOWN((ROW()-1)/5,0)+2),"")</f>
        <v>86</v>
      </c>
      <c r="I1308" s="63">
        <f ca="1">IF(INDIRECT("'按班级打印'!aa"&amp;ROUNDDOWN((ROW()-1)/5,0)+2)&gt;0,INDIRECT("'按班级打印'!aa"&amp;ROUNDDOWN((ROW()-1)/5,0)+2),"")</f>
        <v>89</v>
      </c>
      <c r="J1308" s="63" t="str">
        <f ca="1">IF(INDIRECT("'按班级打印'!ad"&amp;ROUNDDOWN((ROW()-1)/5,0)+2)&gt;0,INDIRECT("'按班级打印'!ad"&amp;ROUNDDOWN((ROW()-1)/5,0)+2),"")</f>
        <v/>
      </c>
      <c r="K1308" s="63" t="str">
        <f ca="1">IF(INDIRECT("'按班级打印'!u"&amp;ROUNDDOWN((ROW()-1)/5,0)+2)&gt;0,INDIRECT("'按班级打印'!u"&amp;ROUNDDOWN((ROW()-1)/5,0)+2),"")</f>
        <v/>
      </c>
      <c r="L1308" s="63" t="str">
        <f ca="1">IF(INDIRECT("'按班级打印'!ag"&amp;ROUNDDOWN((ROW()-1)/5,0)+2)&gt;0,INDIRECT("'按班级打印'!ag"&amp;ROUNDDOWN((ROW()-1)/5,0)+2),"")</f>
        <v/>
      </c>
      <c r="M1308" s="63">
        <f ca="1">INDIRECT("'按班级打印'!I"&amp;ROUNDDOWN((ROW()-1)/5,0)+2)</f>
        <v>578.5</v>
      </c>
    </row>
    <row r="1309" customHeight="1" spans="1:13">
      <c r="A1309" s="63" t="str">
        <f ca="1">INDIRECT("'按班级打印'!E"&amp;ROUNDDOWN((ROW()-1)/5,0)+2)</f>
        <v>物理类</v>
      </c>
      <c r="B1309" s="14"/>
      <c r="C1309" s="63" t="s">
        <v>14</v>
      </c>
      <c r="D1309" s="65">
        <f>'质量分析(总分) '!$D$55</f>
        <v>105.000612745098</v>
      </c>
      <c r="E1309" s="65">
        <f>'质量分析(总分) '!$D$82</f>
        <v>91.5242034313726</v>
      </c>
      <c r="F1309" s="65">
        <f>'质量分析(总分) '!$D$109</f>
        <v>108.863970588235</v>
      </c>
      <c r="G1309" s="65">
        <f ca="1">IF(_xlfn.NUMBERVALUE(G1307)&gt;0,'质量分析(总分) '!$D$133,"")</f>
        <v>62.6521428571429</v>
      </c>
      <c r="H1309" s="65">
        <f ca="1">IF(_xlfn.NUMBERVALUE(H1307)&gt;0,'质量分析(总分) '!$D$157,"")</f>
        <v>81.8686131386861</v>
      </c>
      <c r="I1309" s="65">
        <f ca="1">IF(_xlfn.NUMBERVALUE(I1307)&gt;0,'质量分析(总分) '!$D$180,"")</f>
        <v>83.3676470588235</v>
      </c>
      <c r="J1309" s="65" t="str">
        <f ca="1">IF(_xlfn.NUMBERVALUE(J1307)&gt;0,'质量分析(总分) '!$D$208,"")</f>
        <v/>
      </c>
      <c r="K1309" s="65" t="str">
        <f ca="1">IF(_xlfn.NUMBERVALUE(K1307)&gt;0,'质量分析(总分) '!$D$194,"")</f>
        <v/>
      </c>
      <c r="L1309" s="65" t="str">
        <f ca="1">IF(_xlfn.NUMBERVALUE(L1307)&gt;0,'质量分析(总分) '!$D$222,"")</f>
        <v/>
      </c>
      <c r="M1309" s="65">
        <f ca="1">IF(_xlfn.NUMBERVALUE(G1307)&gt;0,'质量分析(总分) '!$D$23,'质量分析(总分) '!$D$28)</f>
        <v>535.869285714286</v>
      </c>
    </row>
    <row r="1311" customHeight="1" spans="1:13">
      <c r="A1311" s="58" t="s">
        <v>15</v>
      </c>
      <c r="B1311" s="59" t="s">
        <v>1</v>
      </c>
      <c r="C1311" s="59" t="s">
        <v>2</v>
      </c>
      <c r="D1311" s="60" t="s">
        <v>3</v>
      </c>
      <c r="E1311" s="60" t="s">
        <v>4</v>
      </c>
      <c r="F1311" s="60" t="s">
        <v>5</v>
      </c>
      <c r="G1311" s="60" t="s">
        <v>6</v>
      </c>
      <c r="H1311" s="60" t="s">
        <v>7</v>
      </c>
      <c r="I1311" s="60" t="s">
        <v>8</v>
      </c>
      <c r="J1311" s="60" t="s">
        <v>9</v>
      </c>
      <c r="K1311" s="60" t="s">
        <v>10</v>
      </c>
      <c r="L1311" s="61" t="s">
        <v>11</v>
      </c>
      <c r="M1311" s="61" t="s">
        <v>12</v>
      </c>
    </row>
    <row r="1312" customHeight="1" spans="1:13">
      <c r="A1312" s="62"/>
      <c r="B1312" s="63">
        <f ca="1">INDIRECT("'按班级打印'!G"&amp;ROUNDDOWN((ROW()-1)/5,0)+2)</f>
        <v>6</v>
      </c>
      <c r="C1312" s="63" t="str">
        <f ca="1">INDIRECT("'按班级打印'!A"&amp;ROUNDDOWN((ROW()-1)/5,0)+2)</f>
        <v>王祉媛</v>
      </c>
      <c r="D1312" s="63">
        <f ca="1">INDIRECT("'按班级打印'!M"&amp;ROUNDDOWN((ROW()-1)/5,0)+2)</f>
        <v>99</v>
      </c>
      <c r="E1312" s="63">
        <f ca="1">INDIRECT("'按班级打印'!o"&amp;ROUNDDOWN((ROW()-1)/5,0)+2)</f>
        <v>88</v>
      </c>
      <c r="F1312" s="63">
        <f ca="1">INDIRECT("'按班级打印'!q"&amp;ROUNDDOWN((ROW()-1)/5,0)+2)</f>
        <v>114</v>
      </c>
      <c r="G1312" s="63">
        <f ca="1">IF(INDIRECT("'按班级打印'!s"&amp;ROUNDDOWN((ROW()-1)/5,0)+2)&gt;0,INDIRECT("'按班级打印'!s"&amp;ROUNDDOWN((ROW()-1)/5,0)+2),"")</f>
        <v>49</v>
      </c>
      <c r="H1312" s="63">
        <f ca="1">IF(INDIRECT("'按班级打印'!w"&amp;ROUNDDOWN((ROW()-1)/5,0)+2)&gt;0,INDIRECT("'按班级打印'!w"&amp;ROUNDDOWN((ROW()-1)/5,0)+2),"")</f>
        <v>56</v>
      </c>
      <c r="I1312" s="63">
        <f ca="1">IF(INDIRECT("'按班级打印'!z"&amp;ROUNDDOWN((ROW()-1)/5,0)+2)&gt;0,INDIRECT("'按班级打印'!z"&amp;ROUNDDOWN((ROW()-1)/5,0)+2),"")</f>
        <v>52</v>
      </c>
      <c r="J1312" s="63" t="str">
        <f ca="1">IF(INDIRECT("'按班级打印'!ac"&amp;ROUNDDOWN((ROW()-1)/5,0)+2)&gt;0,INDIRECT("'按班级打印'!ac"&amp;ROUNDDOWN((ROW()-1)/5,0)+2),"")</f>
        <v/>
      </c>
      <c r="K1312" s="63" t="str">
        <f ca="1">IF(INDIRECT("'按班级打印'!u"&amp;ROUNDDOWN((ROW()-1)/5,0)+2)&gt;0,INDIRECT("'按班级打印'!u"&amp;ROUNDDOWN((ROW()-1)/5,0)+2),"")</f>
        <v/>
      </c>
      <c r="L1312" s="63" t="str">
        <f ca="1">IF(INDIRECT("'按班级打印'!af"&amp;ROUNDDOWN((ROW()-1)/5,0)+2)&gt;0,INDIRECT("'按班级打印'!af"&amp;ROUNDDOWN((ROW()-1)/5,0)+2),"")</f>
        <v/>
      </c>
      <c r="M1312" s="63">
        <f ca="1">INDIRECT("'按班级打印'!H"&amp;ROUNDDOWN((ROW()-1)/5,0)+2)</f>
        <v>458</v>
      </c>
    </row>
    <row r="1313" customHeight="1" spans="1:13">
      <c r="A1313" s="64"/>
      <c r="B1313" s="64"/>
      <c r="C1313" s="63" t="s">
        <v>13</v>
      </c>
      <c r="D1313" s="63">
        <f ca="1">INDIRECT("'按班级打印'!M"&amp;ROUNDDOWN((ROW()-1)/5,0)+2)</f>
        <v>99</v>
      </c>
      <c r="E1313" s="63">
        <f ca="1">INDIRECT("'按班级打印'!o"&amp;ROUNDDOWN((ROW()-1)/5,0)+2)</f>
        <v>88</v>
      </c>
      <c r="F1313" s="63">
        <f ca="1">INDIRECT("'按班级打印'!q"&amp;ROUNDDOWN((ROW()-1)/5,0)+2)</f>
        <v>114</v>
      </c>
      <c r="G1313" s="63">
        <f ca="1">IF(INDIRECT("'按班级打印'!s"&amp;ROUNDDOWN((ROW()-1)/5,0)+2)&gt;0,INDIRECT("'按班级打印'!s"&amp;ROUNDDOWN((ROW()-1)/5,0)+2),"")</f>
        <v>49</v>
      </c>
      <c r="H1313" s="63">
        <f ca="1">IF(INDIRECT("'按班级打印'!x"&amp;ROUNDDOWN((ROW()-1)/5,0)+2)&gt;0,INDIRECT("'按班级打印'!x"&amp;ROUNDDOWN((ROW()-1)/5,0)+2),"")</f>
        <v>80</v>
      </c>
      <c r="I1313" s="63">
        <f ca="1">IF(INDIRECT("'按班级打印'!aa"&amp;ROUNDDOWN((ROW()-1)/5,0)+2)&gt;0,INDIRECT("'按班级打印'!aa"&amp;ROUNDDOWN((ROW()-1)/5,0)+2),"")</f>
        <v>63</v>
      </c>
      <c r="J1313" s="63" t="str">
        <f ca="1">IF(INDIRECT("'按班级打印'!ad"&amp;ROUNDDOWN((ROW()-1)/5,0)+2)&gt;0,INDIRECT("'按班级打印'!ad"&amp;ROUNDDOWN((ROW()-1)/5,0)+2),"")</f>
        <v/>
      </c>
      <c r="K1313" s="63" t="str">
        <f ca="1">IF(INDIRECT("'按班级打印'!u"&amp;ROUNDDOWN((ROW()-1)/5,0)+2)&gt;0,INDIRECT("'按班级打印'!u"&amp;ROUNDDOWN((ROW()-1)/5,0)+2),"")</f>
        <v/>
      </c>
      <c r="L1313" s="63" t="str">
        <f ca="1">IF(INDIRECT("'按班级打印'!ag"&amp;ROUNDDOWN((ROW()-1)/5,0)+2)&gt;0,INDIRECT("'按班级打印'!ag"&amp;ROUNDDOWN((ROW()-1)/5,0)+2),"")</f>
        <v/>
      </c>
      <c r="M1313" s="63">
        <f ca="1">INDIRECT("'按班级打印'!I"&amp;ROUNDDOWN((ROW()-1)/5,0)+2)</f>
        <v>493</v>
      </c>
    </row>
    <row r="1314" customHeight="1" spans="1:13">
      <c r="A1314" s="63" t="str">
        <f ca="1">INDIRECT("'按班级打印'!E"&amp;ROUNDDOWN((ROW()-1)/5,0)+2)</f>
        <v>物理类</v>
      </c>
      <c r="B1314" s="14"/>
      <c r="C1314" s="63" t="s">
        <v>14</v>
      </c>
      <c r="D1314" s="65">
        <f>'质量分析(总分) '!$D$55</f>
        <v>105.000612745098</v>
      </c>
      <c r="E1314" s="65">
        <f>'质量分析(总分) '!$D$82</f>
        <v>91.5242034313726</v>
      </c>
      <c r="F1314" s="65">
        <f>'质量分析(总分) '!$D$109</f>
        <v>108.863970588235</v>
      </c>
      <c r="G1314" s="65">
        <f ca="1">IF(_xlfn.NUMBERVALUE(G1312)&gt;0,'质量分析(总分) '!$D$133,"")</f>
        <v>62.6521428571429</v>
      </c>
      <c r="H1314" s="65">
        <f ca="1">IF(_xlfn.NUMBERVALUE(H1312)&gt;0,'质量分析(总分) '!$D$157,"")</f>
        <v>81.8686131386861</v>
      </c>
      <c r="I1314" s="65">
        <f ca="1">IF(_xlfn.NUMBERVALUE(I1312)&gt;0,'质量分析(总分) '!$D$180,"")</f>
        <v>83.3676470588235</v>
      </c>
      <c r="J1314" s="65" t="str">
        <f ca="1">IF(_xlfn.NUMBERVALUE(J1312)&gt;0,'质量分析(总分) '!$D$208,"")</f>
        <v/>
      </c>
      <c r="K1314" s="65" t="str">
        <f ca="1">IF(_xlfn.NUMBERVALUE(K1312)&gt;0,'质量分析(总分) '!$D$194,"")</f>
        <v/>
      </c>
      <c r="L1314" s="65" t="str">
        <f ca="1">IF(_xlfn.NUMBERVALUE(L1312)&gt;0,'质量分析(总分) '!$D$222,"")</f>
        <v/>
      </c>
      <c r="M1314" s="65">
        <f ca="1">IF(_xlfn.NUMBERVALUE(G1312)&gt;0,'质量分析(总分) '!$D$23,'质量分析(总分) '!$D$28)</f>
        <v>535.869285714286</v>
      </c>
    </row>
    <row r="1316" customHeight="1" spans="1:13">
      <c r="A1316" s="58" t="s">
        <v>15</v>
      </c>
      <c r="B1316" s="59" t="s">
        <v>1</v>
      </c>
      <c r="C1316" s="59" t="s">
        <v>2</v>
      </c>
      <c r="D1316" s="60" t="s">
        <v>3</v>
      </c>
      <c r="E1316" s="60" t="s">
        <v>4</v>
      </c>
      <c r="F1316" s="60" t="s">
        <v>5</v>
      </c>
      <c r="G1316" s="60" t="s">
        <v>6</v>
      </c>
      <c r="H1316" s="60" t="s">
        <v>7</v>
      </c>
      <c r="I1316" s="60" t="s">
        <v>8</v>
      </c>
      <c r="J1316" s="60" t="s">
        <v>9</v>
      </c>
      <c r="K1316" s="60" t="s">
        <v>10</v>
      </c>
      <c r="L1316" s="61" t="s">
        <v>11</v>
      </c>
      <c r="M1316" s="61" t="s">
        <v>12</v>
      </c>
    </row>
    <row r="1317" customHeight="1" spans="1:13">
      <c r="A1317" s="62"/>
      <c r="B1317" s="63">
        <f ca="1">INDIRECT("'按班级打印'!G"&amp;ROUNDDOWN((ROW()-1)/5,0)+2)</f>
        <v>6</v>
      </c>
      <c r="C1317" s="63" t="str">
        <f ca="1">INDIRECT("'按班级打印'!A"&amp;ROUNDDOWN((ROW()-1)/5,0)+2)</f>
        <v>郑雯献</v>
      </c>
      <c r="D1317" s="63">
        <f ca="1">INDIRECT("'按班级打印'!M"&amp;ROUNDDOWN((ROW()-1)/5,0)+2)</f>
        <v>115</v>
      </c>
      <c r="E1317" s="63">
        <f ca="1">INDIRECT("'按班级打印'!o"&amp;ROUNDDOWN((ROW()-1)/5,0)+2)</f>
        <v>107</v>
      </c>
      <c r="F1317" s="63">
        <f ca="1">INDIRECT("'按班级打印'!q"&amp;ROUNDDOWN((ROW()-1)/5,0)+2)</f>
        <v>113.5</v>
      </c>
      <c r="G1317" s="63">
        <f ca="1">IF(INDIRECT("'按班级打印'!s"&amp;ROUNDDOWN((ROW()-1)/5,0)+2)&gt;0,INDIRECT("'按班级打印'!s"&amp;ROUNDDOWN((ROW()-1)/5,0)+2),"")</f>
        <v>42.5</v>
      </c>
      <c r="H1317" s="63">
        <f ca="1">IF(INDIRECT("'按班级打印'!w"&amp;ROUNDDOWN((ROW()-1)/5,0)+2)&gt;0,INDIRECT("'按班级打印'!w"&amp;ROUNDDOWN((ROW()-1)/5,0)+2),"")</f>
        <v>55</v>
      </c>
      <c r="I1317" s="63">
        <f ca="1">IF(INDIRECT("'按班级打印'!z"&amp;ROUNDDOWN((ROW()-1)/5,0)+2)&gt;0,INDIRECT("'按班级打印'!z"&amp;ROUNDDOWN((ROW()-1)/5,0)+2),"")</f>
        <v>70.5</v>
      </c>
      <c r="J1317" s="63" t="str">
        <f ca="1">IF(INDIRECT("'按班级打印'!ac"&amp;ROUNDDOWN((ROW()-1)/5,0)+2)&gt;0,INDIRECT("'按班级打印'!ac"&amp;ROUNDDOWN((ROW()-1)/5,0)+2),"")</f>
        <v/>
      </c>
      <c r="K1317" s="63" t="str">
        <f ca="1">IF(INDIRECT("'按班级打印'!u"&amp;ROUNDDOWN((ROW()-1)/5,0)+2)&gt;0,INDIRECT("'按班级打印'!u"&amp;ROUNDDOWN((ROW()-1)/5,0)+2),"")</f>
        <v/>
      </c>
      <c r="L1317" s="63" t="str">
        <f ca="1">IF(INDIRECT("'按班级打印'!af"&amp;ROUNDDOWN((ROW()-1)/5,0)+2)&gt;0,INDIRECT("'按班级打印'!af"&amp;ROUNDDOWN((ROW()-1)/5,0)+2),"")</f>
        <v/>
      </c>
      <c r="M1317" s="63">
        <f ca="1">INDIRECT("'按班级打印'!H"&amp;ROUNDDOWN((ROW()-1)/5,0)+2)</f>
        <v>503.5</v>
      </c>
    </row>
    <row r="1318" customHeight="1" spans="1:13">
      <c r="A1318" s="64"/>
      <c r="B1318" s="64"/>
      <c r="C1318" s="63" t="s">
        <v>13</v>
      </c>
      <c r="D1318" s="63">
        <f ca="1">INDIRECT("'按班级打印'!M"&amp;ROUNDDOWN((ROW()-1)/5,0)+2)</f>
        <v>115</v>
      </c>
      <c r="E1318" s="63">
        <f ca="1">INDIRECT("'按班级打印'!o"&amp;ROUNDDOWN((ROW()-1)/5,0)+2)</f>
        <v>107</v>
      </c>
      <c r="F1318" s="63">
        <f ca="1">INDIRECT("'按班级打印'!q"&amp;ROUNDDOWN((ROW()-1)/5,0)+2)</f>
        <v>113.5</v>
      </c>
      <c r="G1318" s="63">
        <f ca="1">IF(INDIRECT("'按班级打印'!s"&amp;ROUNDDOWN((ROW()-1)/5,0)+2)&gt;0,INDIRECT("'按班级打印'!s"&amp;ROUNDDOWN((ROW()-1)/5,0)+2),"")</f>
        <v>42.5</v>
      </c>
      <c r="H1318" s="63">
        <f ca="1">IF(INDIRECT("'按班级打印'!x"&amp;ROUNDDOWN((ROW()-1)/5,0)+2)&gt;0,INDIRECT("'按班级打印'!x"&amp;ROUNDDOWN((ROW()-1)/5,0)+2),"")</f>
        <v>80</v>
      </c>
      <c r="I1318" s="63">
        <f ca="1">IF(INDIRECT("'按班级打印'!aa"&amp;ROUNDDOWN((ROW()-1)/5,0)+2)&gt;0,INDIRECT("'按班级打印'!aa"&amp;ROUNDDOWN((ROW()-1)/5,0)+2),"")</f>
        <v>80</v>
      </c>
      <c r="J1318" s="63" t="str">
        <f ca="1">IF(INDIRECT("'按班级打印'!ad"&amp;ROUNDDOWN((ROW()-1)/5,0)+2)&gt;0,INDIRECT("'按班级打印'!ad"&amp;ROUNDDOWN((ROW()-1)/5,0)+2),"")</f>
        <v/>
      </c>
      <c r="K1318" s="63" t="str">
        <f ca="1">IF(INDIRECT("'按班级打印'!u"&amp;ROUNDDOWN((ROW()-1)/5,0)+2)&gt;0,INDIRECT("'按班级打印'!u"&amp;ROUNDDOWN((ROW()-1)/5,0)+2),"")</f>
        <v/>
      </c>
      <c r="L1318" s="63" t="str">
        <f ca="1">IF(INDIRECT("'按班级打印'!ag"&amp;ROUNDDOWN((ROW()-1)/5,0)+2)&gt;0,INDIRECT("'按班级打印'!ag"&amp;ROUNDDOWN((ROW()-1)/5,0)+2),"")</f>
        <v/>
      </c>
      <c r="M1318" s="63">
        <f ca="1">INDIRECT("'按班级打印'!I"&amp;ROUNDDOWN((ROW()-1)/5,0)+2)</f>
        <v>538</v>
      </c>
    </row>
    <row r="1319" customHeight="1" spans="1:13">
      <c r="A1319" s="63" t="str">
        <f ca="1">INDIRECT("'按班级打印'!E"&amp;ROUNDDOWN((ROW()-1)/5,0)+2)</f>
        <v>物理类</v>
      </c>
      <c r="B1319" s="14"/>
      <c r="C1319" s="63" t="s">
        <v>14</v>
      </c>
      <c r="D1319" s="65">
        <f>'质量分析(总分) '!$D$55</f>
        <v>105.000612745098</v>
      </c>
      <c r="E1319" s="65">
        <f>'质量分析(总分) '!$D$82</f>
        <v>91.5242034313726</v>
      </c>
      <c r="F1319" s="65">
        <f>'质量分析(总分) '!$D$109</f>
        <v>108.863970588235</v>
      </c>
      <c r="G1319" s="65">
        <f ca="1">IF(_xlfn.NUMBERVALUE(G1317)&gt;0,'质量分析(总分) '!$D$133,"")</f>
        <v>62.6521428571429</v>
      </c>
      <c r="H1319" s="65">
        <f ca="1">IF(_xlfn.NUMBERVALUE(H1317)&gt;0,'质量分析(总分) '!$D$157,"")</f>
        <v>81.8686131386861</v>
      </c>
      <c r="I1319" s="65">
        <f ca="1">IF(_xlfn.NUMBERVALUE(I1317)&gt;0,'质量分析(总分) '!$D$180,"")</f>
        <v>83.3676470588235</v>
      </c>
      <c r="J1319" s="65" t="str">
        <f ca="1">IF(_xlfn.NUMBERVALUE(J1317)&gt;0,'质量分析(总分) '!$D$208,"")</f>
        <v/>
      </c>
      <c r="K1319" s="65" t="str">
        <f ca="1">IF(_xlfn.NUMBERVALUE(K1317)&gt;0,'质量分析(总分) '!$D$194,"")</f>
        <v/>
      </c>
      <c r="L1319" s="65" t="str">
        <f ca="1">IF(_xlfn.NUMBERVALUE(L1317)&gt;0,'质量分析(总分) '!$D$222,"")</f>
        <v/>
      </c>
      <c r="M1319" s="65">
        <f ca="1">IF(_xlfn.NUMBERVALUE(G1317)&gt;0,'质量分析(总分) '!$D$23,'质量分析(总分) '!$D$28)</f>
        <v>535.869285714286</v>
      </c>
    </row>
    <row r="1321" customHeight="1" spans="1:13">
      <c r="A1321" s="58" t="s">
        <v>15</v>
      </c>
      <c r="B1321" s="59" t="s">
        <v>1</v>
      </c>
      <c r="C1321" s="59" t="s">
        <v>2</v>
      </c>
      <c r="D1321" s="60" t="s">
        <v>3</v>
      </c>
      <c r="E1321" s="60" t="s">
        <v>4</v>
      </c>
      <c r="F1321" s="60" t="s">
        <v>5</v>
      </c>
      <c r="G1321" s="60" t="s">
        <v>6</v>
      </c>
      <c r="H1321" s="60" t="s">
        <v>7</v>
      </c>
      <c r="I1321" s="60" t="s">
        <v>8</v>
      </c>
      <c r="J1321" s="60" t="s">
        <v>9</v>
      </c>
      <c r="K1321" s="60" t="s">
        <v>10</v>
      </c>
      <c r="L1321" s="61" t="s">
        <v>11</v>
      </c>
      <c r="M1321" s="61" t="s">
        <v>12</v>
      </c>
    </row>
    <row r="1322" customHeight="1" spans="1:13">
      <c r="A1322" s="62"/>
      <c r="B1322" s="63">
        <f ca="1">INDIRECT("'按班级打印'!G"&amp;ROUNDDOWN((ROW()-1)/5,0)+2)</f>
        <v>6</v>
      </c>
      <c r="C1322" s="63" t="str">
        <f ca="1">INDIRECT("'按班级打印'!A"&amp;ROUNDDOWN((ROW()-1)/5,0)+2)</f>
        <v>苏子翔</v>
      </c>
      <c r="D1322" s="63">
        <f ca="1">INDIRECT("'按班级打印'!M"&amp;ROUNDDOWN((ROW()-1)/5,0)+2)</f>
        <v>110</v>
      </c>
      <c r="E1322" s="63">
        <f ca="1">INDIRECT("'按班级打印'!o"&amp;ROUNDDOWN((ROW()-1)/5,0)+2)</f>
        <v>97</v>
      </c>
      <c r="F1322" s="63">
        <f ca="1">INDIRECT("'按班级打印'!q"&amp;ROUNDDOWN((ROW()-1)/5,0)+2)</f>
        <v>96.5</v>
      </c>
      <c r="G1322" s="63">
        <f ca="1">IF(INDIRECT("'按班级打印'!s"&amp;ROUNDDOWN((ROW()-1)/5,0)+2)&gt;0,INDIRECT("'按班级打印'!s"&amp;ROUNDDOWN((ROW()-1)/5,0)+2),"")</f>
        <v>77</v>
      </c>
      <c r="H1322" s="63">
        <f ca="1">IF(INDIRECT("'按班级打印'!w"&amp;ROUNDDOWN((ROW()-1)/5,0)+2)&gt;0,INDIRECT("'按班级打印'!w"&amp;ROUNDDOWN((ROW()-1)/5,0)+2),"")</f>
        <v>66.5</v>
      </c>
      <c r="I1322" s="63">
        <f ca="1">IF(INDIRECT("'按班级打印'!z"&amp;ROUNDDOWN((ROW()-1)/5,0)+2)&gt;0,INDIRECT("'按班级打印'!z"&amp;ROUNDDOWN((ROW()-1)/5,0)+2),"")</f>
        <v>81</v>
      </c>
      <c r="J1322" s="63" t="str">
        <f ca="1">IF(INDIRECT("'按班级打印'!ac"&amp;ROUNDDOWN((ROW()-1)/5,0)+2)&gt;0,INDIRECT("'按班级打印'!ac"&amp;ROUNDDOWN((ROW()-1)/5,0)+2),"")</f>
        <v/>
      </c>
      <c r="K1322" s="63" t="str">
        <f ca="1">IF(INDIRECT("'按班级打印'!u"&amp;ROUNDDOWN((ROW()-1)/5,0)+2)&gt;0,INDIRECT("'按班级打印'!u"&amp;ROUNDDOWN((ROW()-1)/5,0)+2),"")</f>
        <v/>
      </c>
      <c r="L1322" s="63" t="str">
        <f ca="1">IF(INDIRECT("'按班级打印'!af"&amp;ROUNDDOWN((ROW()-1)/5,0)+2)&gt;0,INDIRECT("'按班级打印'!af"&amp;ROUNDDOWN((ROW()-1)/5,0)+2),"")</f>
        <v/>
      </c>
      <c r="M1322" s="63">
        <f ca="1">INDIRECT("'按班级打印'!H"&amp;ROUNDDOWN((ROW()-1)/5,0)+2)</f>
        <v>528</v>
      </c>
    </row>
    <row r="1323" customHeight="1" spans="1:13">
      <c r="A1323" s="64"/>
      <c r="B1323" s="64"/>
      <c r="C1323" s="63" t="s">
        <v>13</v>
      </c>
      <c r="D1323" s="63">
        <f ca="1">INDIRECT("'按班级打印'!M"&amp;ROUNDDOWN((ROW()-1)/5,0)+2)</f>
        <v>110</v>
      </c>
      <c r="E1323" s="63">
        <f ca="1">INDIRECT("'按班级打印'!o"&amp;ROUNDDOWN((ROW()-1)/5,0)+2)</f>
        <v>97</v>
      </c>
      <c r="F1323" s="63">
        <f ca="1">INDIRECT("'按班级打印'!q"&amp;ROUNDDOWN((ROW()-1)/5,0)+2)</f>
        <v>96.5</v>
      </c>
      <c r="G1323" s="63">
        <f ca="1">IF(INDIRECT("'按班级打印'!s"&amp;ROUNDDOWN((ROW()-1)/5,0)+2)&gt;0,INDIRECT("'按班级打印'!s"&amp;ROUNDDOWN((ROW()-1)/5,0)+2),"")</f>
        <v>77</v>
      </c>
      <c r="H1323" s="63">
        <f ca="1">IF(INDIRECT("'按班级打印'!x"&amp;ROUNDDOWN((ROW()-1)/5,0)+2)&gt;0,INDIRECT("'按班级打印'!x"&amp;ROUNDDOWN((ROW()-1)/5,0)+2),"")</f>
        <v>88</v>
      </c>
      <c r="I1323" s="63">
        <f ca="1">IF(INDIRECT("'按班级打印'!aa"&amp;ROUNDDOWN((ROW()-1)/5,0)+2)&gt;0,INDIRECT("'按班级打印'!aa"&amp;ROUNDDOWN((ROW()-1)/5,0)+2),"")</f>
        <v>89</v>
      </c>
      <c r="J1323" s="63" t="str">
        <f ca="1">IF(INDIRECT("'按班级打印'!ad"&amp;ROUNDDOWN((ROW()-1)/5,0)+2)&gt;0,INDIRECT("'按班级打印'!ad"&amp;ROUNDDOWN((ROW()-1)/5,0)+2),"")</f>
        <v/>
      </c>
      <c r="K1323" s="63" t="str">
        <f ca="1">IF(INDIRECT("'按班级打印'!u"&amp;ROUNDDOWN((ROW()-1)/5,0)+2)&gt;0,INDIRECT("'按班级打印'!u"&amp;ROUNDDOWN((ROW()-1)/5,0)+2),"")</f>
        <v/>
      </c>
      <c r="L1323" s="63" t="str">
        <f ca="1">IF(INDIRECT("'按班级打印'!ag"&amp;ROUNDDOWN((ROW()-1)/5,0)+2)&gt;0,INDIRECT("'按班级打印'!ag"&amp;ROUNDDOWN((ROW()-1)/5,0)+2),"")</f>
        <v/>
      </c>
      <c r="M1323" s="63">
        <f ca="1">INDIRECT("'按班级打印'!I"&amp;ROUNDDOWN((ROW()-1)/5,0)+2)</f>
        <v>557.5</v>
      </c>
    </row>
    <row r="1324" customHeight="1" spans="1:13">
      <c r="A1324" s="63" t="str">
        <f ca="1">INDIRECT("'按班级打印'!E"&amp;ROUNDDOWN((ROW()-1)/5,0)+2)</f>
        <v>物理类</v>
      </c>
      <c r="B1324" s="14"/>
      <c r="C1324" s="63" t="s">
        <v>14</v>
      </c>
      <c r="D1324" s="65">
        <f>'质量分析(总分) '!$D$55</f>
        <v>105.000612745098</v>
      </c>
      <c r="E1324" s="65">
        <f>'质量分析(总分) '!$D$82</f>
        <v>91.5242034313726</v>
      </c>
      <c r="F1324" s="65">
        <f>'质量分析(总分) '!$D$109</f>
        <v>108.863970588235</v>
      </c>
      <c r="G1324" s="65">
        <f ca="1">IF(_xlfn.NUMBERVALUE(G1322)&gt;0,'质量分析(总分) '!$D$133,"")</f>
        <v>62.6521428571429</v>
      </c>
      <c r="H1324" s="65">
        <f ca="1">IF(_xlfn.NUMBERVALUE(H1322)&gt;0,'质量分析(总分) '!$D$157,"")</f>
        <v>81.8686131386861</v>
      </c>
      <c r="I1324" s="65">
        <f ca="1">IF(_xlfn.NUMBERVALUE(I1322)&gt;0,'质量分析(总分) '!$D$180,"")</f>
        <v>83.3676470588235</v>
      </c>
      <c r="J1324" s="65" t="str">
        <f ca="1">IF(_xlfn.NUMBERVALUE(J1322)&gt;0,'质量分析(总分) '!$D$208,"")</f>
        <v/>
      </c>
      <c r="K1324" s="65" t="str">
        <f ca="1">IF(_xlfn.NUMBERVALUE(K1322)&gt;0,'质量分析(总分) '!$D$194,"")</f>
        <v/>
      </c>
      <c r="L1324" s="65" t="str">
        <f ca="1">IF(_xlfn.NUMBERVALUE(L1322)&gt;0,'质量分析(总分) '!$D$222,"")</f>
        <v/>
      </c>
      <c r="M1324" s="65">
        <f ca="1">IF(_xlfn.NUMBERVALUE(G1322)&gt;0,'质量分析(总分) '!$D$23,'质量分析(总分) '!$D$28)</f>
        <v>535.869285714286</v>
      </c>
    </row>
    <row r="1326" customHeight="1" spans="1:13">
      <c r="A1326" s="58" t="s">
        <v>15</v>
      </c>
      <c r="B1326" s="59" t="s">
        <v>1</v>
      </c>
      <c r="C1326" s="59" t="s">
        <v>2</v>
      </c>
      <c r="D1326" s="60" t="s">
        <v>3</v>
      </c>
      <c r="E1326" s="60" t="s">
        <v>4</v>
      </c>
      <c r="F1326" s="60" t="s">
        <v>5</v>
      </c>
      <c r="G1326" s="60" t="s">
        <v>6</v>
      </c>
      <c r="H1326" s="60" t="s">
        <v>7</v>
      </c>
      <c r="I1326" s="60" t="s">
        <v>8</v>
      </c>
      <c r="J1326" s="60" t="s">
        <v>9</v>
      </c>
      <c r="K1326" s="60" t="s">
        <v>10</v>
      </c>
      <c r="L1326" s="61" t="s">
        <v>11</v>
      </c>
      <c r="M1326" s="61" t="s">
        <v>12</v>
      </c>
    </row>
    <row r="1327" customHeight="1" spans="1:13">
      <c r="A1327" s="62"/>
      <c r="B1327" s="63">
        <f ca="1">INDIRECT("'按班级打印'!G"&amp;ROUNDDOWN((ROW()-1)/5,0)+2)</f>
        <v>6</v>
      </c>
      <c r="C1327" s="63" t="str">
        <f ca="1">INDIRECT("'按班级打印'!A"&amp;ROUNDDOWN((ROW()-1)/5,0)+2)</f>
        <v>冯炳兆</v>
      </c>
      <c r="D1327" s="63">
        <f ca="1">INDIRECT("'按班级打印'!M"&amp;ROUNDDOWN((ROW()-1)/5,0)+2)</f>
        <v>96.5</v>
      </c>
      <c r="E1327" s="63">
        <f ca="1">INDIRECT("'按班级打印'!o"&amp;ROUNDDOWN((ROW()-1)/5,0)+2)</f>
        <v>114</v>
      </c>
      <c r="F1327" s="63">
        <f ca="1">INDIRECT("'按班级打印'!q"&amp;ROUNDDOWN((ROW()-1)/5,0)+2)</f>
        <v>73</v>
      </c>
      <c r="G1327" s="63">
        <f ca="1">IF(INDIRECT("'按班级打印'!s"&amp;ROUNDDOWN((ROW()-1)/5,0)+2)&gt;0,INDIRECT("'按班级打印'!s"&amp;ROUNDDOWN((ROW()-1)/5,0)+2),"")</f>
        <v>66.5</v>
      </c>
      <c r="H1327" s="63">
        <f ca="1">IF(INDIRECT("'按班级打印'!w"&amp;ROUNDDOWN((ROW()-1)/5,0)+2)&gt;0,INDIRECT("'按班级打印'!w"&amp;ROUNDDOWN((ROW()-1)/5,0)+2),"")</f>
        <v>79</v>
      </c>
      <c r="I1327" s="63">
        <f ca="1">IF(INDIRECT("'按班级打印'!z"&amp;ROUNDDOWN((ROW()-1)/5,0)+2)&gt;0,INDIRECT("'按班级打印'!z"&amp;ROUNDDOWN((ROW()-1)/5,0)+2),"")</f>
        <v>71.5</v>
      </c>
      <c r="J1327" s="63" t="str">
        <f ca="1">IF(INDIRECT("'按班级打印'!ac"&amp;ROUNDDOWN((ROW()-1)/5,0)+2)&gt;0,INDIRECT("'按班级打印'!ac"&amp;ROUNDDOWN((ROW()-1)/5,0)+2),"")</f>
        <v/>
      </c>
      <c r="K1327" s="63" t="str">
        <f ca="1">IF(INDIRECT("'按班级打印'!u"&amp;ROUNDDOWN((ROW()-1)/5,0)+2)&gt;0,INDIRECT("'按班级打印'!u"&amp;ROUNDDOWN((ROW()-1)/5,0)+2),"")</f>
        <v/>
      </c>
      <c r="L1327" s="63" t="str">
        <f ca="1">IF(INDIRECT("'按班级打印'!af"&amp;ROUNDDOWN((ROW()-1)/5,0)+2)&gt;0,INDIRECT("'按班级打印'!af"&amp;ROUNDDOWN((ROW()-1)/5,0)+2),"")</f>
        <v/>
      </c>
      <c r="M1327" s="63">
        <f ca="1">INDIRECT("'按班级打印'!H"&amp;ROUNDDOWN((ROW()-1)/5,0)+2)</f>
        <v>500.5</v>
      </c>
    </row>
    <row r="1328" customHeight="1" spans="1:13">
      <c r="A1328" s="64"/>
      <c r="B1328" s="64"/>
      <c r="C1328" s="63" t="s">
        <v>13</v>
      </c>
      <c r="D1328" s="63">
        <f ca="1">INDIRECT("'按班级打印'!M"&amp;ROUNDDOWN((ROW()-1)/5,0)+2)</f>
        <v>96.5</v>
      </c>
      <c r="E1328" s="63">
        <f ca="1">INDIRECT("'按班级打印'!o"&amp;ROUNDDOWN((ROW()-1)/5,0)+2)</f>
        <v>114</v>
      </c>
      <c r="F1328" s="63">
        <f ca="1">INDIRECT("'按班级打印'!q"&amp;ROUNDDOWN((ROW()-1)/5,0)+2)</f>
        <v>73</v>
      </c>
      <c r="G1328" s="63">
        <f ca="1">IF(INDIRECT("'按班级打印'!s"&amp;ROUNDDOWN((ROW()-1)/5,0)+2)&gt;0,INDIRECT("'按班级打印'!s"&amp;ROUNDDOWN((ROW()-1)/5,0)+2),"")</f>
        <v>66.5</v>
      </c>
      <c r="H1328" s="63">
        <f ca="1">IF(INDIRECT("'按班级打印'!x"&amp;ROUNDDOWN((ROW()-1)/5,0)+2)&gt;0,INDIRECT("'按班级打印'!x"&amp;ROUNDDOWN((ROW()-1)/5,0)+2),"")</f>
        <v>93</v>
      </c>
      <c r="I1328" s="63">
        <f ca="1">IF(INDIRECT("'按班级打印'!aa"&amp;ROUNDDOWN((ROW()-1)/5,0)+2)&gt;0,INDIRECT("'按班级打印'!aa"&amp;ROUNDDOWN((ROW()-1)/5,0)+2),"")</f>
        <v>80</v>
      </c>
      <c r="J1328" s="63" t="str">
        <f ca="1">IF(INDIRECT("'按班级打印'!ad"&amp;ROUNDDOWN((ROW()-1)/5,0)+2)&gt;0,INDIRECT("'按班级打印'!ad"&amp;ROUNDDOWN((ROW()-1)/5,0)+2),"")</f>
        <v/>
      </c>
      <c r="K1328" s="63" t="str">
        <f ca="1">IF(INDIRECT("'按班级打印'!u"&amp;ROUNDDOWN((ROW()-1)/5,0)+2)&gt;0,INDIRECT("'按班级打印'!u"&amp;ROUNDDOWN((ROW()-1)/5,0)+2),"")</f>
        <v/>
      </c>
      <c r="L1328" s="63" t="str">
        <f ca="1">IF(INDIRECT("'按班级打印'!ag"&amp;ROUNDDOWN((ROW()-1)/5,0)+2)&gt;0,INDIRECT("'按班级打印'!ag"&amp;ROUNDDOWN((ROW()-1)/5,0)+2),"")</f>
        <v/>
      </c>
      <c r="M1328" s="63">
        <f ca="1">INDIRECT("'按班级打印'!I"&amp;ROUNDDOWN((ROW()-1)/5,0)+2)</f>
        <v>523</v>
      </c>
    </row>
    <row r="1329" customHeight="1" spans="1:13">
      <c r="A1329" s="63" t="str">
        <f ca="1">INDIRECT("'按班级打印'!E"&amp;ROUNDDOWN((ROW()-1)/5,0)+2)</f>
        <v>物理类</v>
      </c>
      <c r="B1329" s="14"/>
      <c r="C1329" s="63" t="s">
        <v>14</v>
      </c>
      <c r="D1329" s="65">
        <f>'质量分析(总分) '!$D$55</f>
        <v>105.000612745098</v>
      </c>
      <c r="E1329" s="65">
        <f>'质量分析(总分) '!$D$82</f>
        <v>91.5242034313726</v>
      </c>
      <c r="F1329" s="65">
        <f>'质量分析(总分) '!$D$109</f>
        <v>108.863970588235</v>
      </c>
      <c r="G1329" s="65">
        <f ca="1">IF(_xlfn.NUMBERVALUE(G1327)&gt;0,'质量分析(总分) '!$D$133,"")</f>
        <v>62.6521428571429</v>
      </c>
      <c r="H1329" s="65">
        <f ca="1">IF(_xlfn.NUMBERVALUE(H1327)&gt;0,'质量分析(总分) '!$D$157,"")</f>
        <v>81.8686131386861</v>
      </c>
      <c r="I1329" s="65">
        <f ca="1">IF(_xlfn.NUMBERVALUE(I1327)&gt;0,'质量分析(总分) '!$D$180,"")</f>
        <v>83.3676470588235</v>
      </c>
      <c r="J1329" s="65" t="str">
        <f ca="1">IF(_xlfn.NUMBERVALUE(J1327)&gt;0,'质量分析(总分) '!$D$208,"")</f>
        <v/>
      </c>
      <c r="K1329" s="65" t="str">
        <f ca="1">IF(_xlfn.NUMBERVALUE(K1327)&gt;0,'质量分析(总分) '!$D$194,"")</f>
        <v/>
      </c>
      <c r="L1329" s="65" t="str">
        <f ca="1">IF(_xlfn.NUMBERVALUE(L1327)&gt;0,'质量分析(总分) '!$D$222,"")</f>
        <v/>
      </c>
      <c r="M1329" s="65">
        <f ca="1">IF(_xlfn.NUMBERVALUE(G1327)&gt;0,'质量分析(总分) '!$D$23,'质量分析(总分) '!$D$28)</f>
        <v>535.869285714286</v>
      </c>
    </row>
    <row r="1331" customHeight="1" spans="1:13">
      <c r="A1331" s="58" t="s">
        <v>15</v>
      </c>
      <c r="B1331" s="59" t="s">
        <v>1</v>
      </c>
      <c r="C1331" s="59" t="s">
        <v>2</v>
      </c>
      <c r="D1331" s="60" t="s">
        <v>3</v>
      </c>
      <c r="E1331" s="60" t="s">
        <v>4</v>
      </c>
      <c r="F1331" s="60" t="s">
        <v>5</v>
      </c>
      <c r="G1331" s="60" t="s">
        <v>6</v>
      </c>
      <c r="H1331" s="60" t="s">
        <v>7</v>
      </c>
      <c r="I1331" s="60" t="s">
        <v>8</v>
      </c>
      <c r="J1331" s="60" t="s">
        <v>9</v>
      </c>
      <c r="K1331" s="60" t="s">
        <v>10</v>
      </c>
      <c r="L1331" s="61" t="s">
        <v>11</v>
      </c>
      <c r="M1331" s="61" t="s">
        <v>12</v>
      </c>
    </row>
    <row r="1332" customHeight="1" spans="1:13">
      <c r="A1332" s="62"/>
      <c r="B1332" s="63">
        <f ca="1">INDIRECT("'按班级打印'!G"&amp;ROUNDDOWN((ROW()-1)/5,0)+2)</f>
        <v>6</v>
      </c>
      <c r="C1332" s="63" t="str">
        <f ca="1">INDIRECT("'按班级打印'!A"&amp;ROUNDDOWN((ROW()-1)/5,0)+2)</f>
        <v>陈秉辉</v>
      </c>
      <c r="D1332" s="63">
        <f ca="1">INDIRECT("'按班级打印'!M"&amp;ROUNDDOWN((ROW()-1)/5,0)+2)</f>
        <v>106</v>
      </c>
      <c r="E1332" s="63">
        <f ca="1">INDIRECT("'按班级打印'!o"&amp;ROUNDDOWN((ROW()-1)/5,0)+2)</f>
        <v>92.5</v>
      </c>
      <c r="F1332" s="63">
        <f ca="1">INDIRECT("'按班级打印'!q"&amp;ROUNDDOWN((ROW()-1)/5,0)+2)</f>
        <v>106.5</v>
      </c>
      <c r="G1332" s="63">
        <f ca="1">IF(INDIRECT("'按班级打印'!s"&amp;ROUNDDOWN((ROW()-1)/5,0)+2)&gt;0,INDIRECT("'按班级打印'!s"&amp;ROUNDDOWN((ROW()-1)/5,0)+2),"")</f>
        <v>49.5</v>
      </c>
      <c r="H1332" s="63">
        <f ca="1">IF(INDIRECT("'按班级打印'!w"&amp;ROUNDDOWN((ROW()-1)/5,0)+2)&gt;0,INDIRECT("'按班级打印'!w"&amp;ROUNDDOWN((ROW()-1)/5,0)+2),"")</f>
        <v>44.5</v>
      </c>
      <c r="I1332" s="63">
        <f ca="1">IF(INDIRECT("'按班级打印'!z"&amp;ROUNDDOWN((ROW()-1)/5,0)+2)&gt;0,INDIRECT("'按班级打印'!z"&amp;ROUNDDOWN((ROW()-1)/5,0)+2),"")</f>
        <v>67</v>
      </c>
      <c r="J1332" s="63" t="str">
        <f ca="1">IF(INDIRECT("'按班级打印'!ac"&amp;ROUNDDOWN((ROW()-1)/5,0)+2)&gt;0,INDIRECT("'按班级打印'!ac"&amp;ROUNDDOWN((ROW()-1)/5,0)+2),"")</f>
        <v/>
      </c>
      <c r="K1332" s="63" t="str">
        <f ca="1">IF(INDIRECT("'按班级打印'!u"&amp;ROUNDDOWN((ROW()-1)/5,0)+2)&gt;0,INDIRECT("'按班级打印'!u"&amp;ROUNDDOWN((ROW()-1)/5,0)+2),"")</f>
        <v/>
      </c>
      <c r="L1332" s="63" t="str">
        <f ca="1">IF(INDIRECT("'按班级打印'!af"&amp;ROUNDDOWN((ROW()-1)/5,0)+2)&gt;0,INDIRECT("'按班级打印'!af"&amp;ROUNDDOWN((ROW()-1)/5,0)+2),"")</f>
        <v/>
      </c>
      <c r="M1332" s="63">
        <f ca="1">INDIRECT("'按班级打印'!H"&amp;ROUNDDOWN((ROW()-1)/5,0)+2)</f>
        <v>466</v>
      </c>
    </row>
    <row r="1333" customHeight="1" spans="1:13">
      <c r="A1333" s="64"/>
      <c r="B1333" s="64"/>
      <c r="C1333" s="63" t="s">
        <v>13</v>
      </c>
      <c r="D1333" s="63">
        <f ca="1">INDIRECT("'按班级打印'!M"&amp;ROUNDDOWN((ROW()-1)/5,0)+2)</f>
        <v>106</v>
      </c>
      <c r="E1333" s="63">
        <f ca="1">INDIRECT("'按班级打印'!o"&amp;ROUNDDOWN((ROW()-1)/5,0)+2)</f>
        <v>92.5</v>
      </c>
      <c r="F1333" s="63">
        <f ca="1">INDIRECT("'按班级打印'!q"&amp;ROUNDDOWN((ROW()-1)/5,0)+2)</f>
        <v>106.5</v>
      </c>
      <c r="G1333" s="63">
        <f ca="1">IF(INDIRECT("'按班级打印'!s"&amp;ROUNDDOWN((ROW()-1)/5,0)+2)&gt;0,INDIRECT("'按班级打印'!s"&amp;ROUNDDOWN((ROW()-1)/5,0)+2),"")</f>
        <v>49.5</v>
      </c>
      <c r="H1333" s="63">
        <f ca="1">IF(INDIRECT("'按班级打印'!x"&amp;ROUNDDOWN((ROW()-1)/5,0)+2)&gt;0,INDIRECT("'按班级打印'!x"&amp;ROUNDDOWN((ROW()-1)/5,0)+2),"")</f>
        <v>72</v>
      </c>
      <c r="I1333" s="63">
        <f ca="1">IF(INDIRECT("'按班级打印'!aa"&amp;ROUNDDOWN((ROW()-1)/5,0)+2)&gt;0,INDIRECT("'按班级打印'!aa"&amp;ROUNDDOWN((ROW()-1)/5,0)+2),"")</f>
        <v>76</v>
      </c>
      <c r="J1333" s="63" t="str">
        <f ca="1">IF(INDIRECT("'按班级打印'!ad"&amp;ROUNDDOWN((ROW()-1)/5,0)+2)&gt;0,INDIRECT("'按班级打印'!ad"&amp;ROUNDDOWN((ROW()-1)/5,0)+2),"")</f>
        <v/>
      </c>
      <c r="K1333" s="63" t="str">
        <f ca="1">IF(INDIRECT("'按班级打印'!u"&amp;ROUNDDOWN((ROW()-1)/5,0)+2)&gt;0,INDIRECT("'按班级打印'!u"&amp;ROUNDDOWN((ROW()-1)/5,0)+2),"")</f>
        <v/>
      </c>
      <c r="L1333" s="63" t="str">
        <f ca="1">IF(INDIRECT("'按班级打印'!ag"&amp;ROUNDDOWN((ROW()-1)/5,0)+2)&gt;0,INDIRECT("'按班级打印'!ag"&amp;ROUNDDOWN((ROW()-1)/5,0)+2),"")</f>
        <v/>
      </c>
      <c r="M1333" s="63">
        <f ca="1">INDIRECT("'按班级打印'!I"&amp;ROUNDDOWN((ROW()-1)/5,0)+2)</f>
        <v>502.5</v>
      </c>
    </row>
    <row r="1334" customHeight="1" spans="1:13">
      <c r="A1334" s="63" t="str">
        <f ca="1">INDIRECT("'按班级打印'!E"&amp;ROUNDDOWN((ROW()-1)/5,0)+2)</f>
        <v>物理类</v>
      </c>
      <c r="B1334" s="14"/>
      <c r="C1334" s="63" t="s">
        <v>14</v>
      </c>
      <c r="D1334" s="65">
        <f>'质量分析(总分) '!$D$55</f>
        <v>105.000612745098</v>
      </c>
      <c r="E1334" s="65">
        <f>'质量分析(总分) '!$D$82</f>
        <v>91.5242034313726</v>
      </c>
      <c r="F1334" s="65">
        <f>'质量分析(总分) '!$D$109</f>
        <v>108.863970588235</v>
      </c>
      <c r="G1334" s="65">
        <f ca="1">IF(_xlfn.NUMBERVALUE(G1332)&gt;0,'质量分析(总分) '!$D$133,"")</f>
        <v>62.6521428571429</v>
      </c>
      <c r="H1334" s="65">
        <f ca="1">IF(_xlfn.NUMBERVALUE(H1332)&gt;0,'质量分析(总分) '!$D$157,"")</f>
        <v>81.8686131386861</v>
      </c>
      <c r="I1334" s="65">
        <f ca="1">IF(_xlfn.NUMBERVALUE(I1332)&gt;0,'质量分析(总分) '!$D$180,"")</f>
        <v>83.3676470588235</v>
      </c>
      <c r="J1334" s="65" t="str">
        <f ca="1">IF(_xlfn.NUMBERVALUE(J1332)&gt;0,'质量分析(总分) '!$D$208,"")</f>
        <v/>
      </c>
      <c r="K1334" s="65" t="str">
        <f ca="1">IF(_xlfn.NUMBERVALUE(K1332)&gt;0,'质量分析(总分) '!$D$194,"")</f>
        <v/>
      </c>
      <c r="L1334" s="65" t="str">
        <f ca="1">IF(_xlfn.NUMBERVALUE(L1332)&gt;0,'质量分析(总分) '!$D$222,"")</f>
        <v/>
      </c>
      <c r="M1334" s="65">
        <f ca="1">IF(_xlfn.NUMBERVALUE(G1332)&gt;0,'质量分析(总分) '!$D$23,'质量分析(总分) '!$D$28)</f>
        <v>535.869285714286</v>
      </c>
    </row>
    <row r="1336" customHeight="1" spans="1:13">
      <c r="A1336" s="58" t="s">
        <v>15</v>
      </c>
      <c r="B1336" s="59" t="s">
        <v>1</v>
      </c>
      <c r="C1336" s="59" t="s">
        <v>2</v>
      </c>
      <c r="D1336" s="60" t="s">
        <v>3</v>
      </c>
      <c r="E1336" s="60" t="s">
        <v>4</v>
      </c>
      <c r="F1336" s="60" t="s">
        <v>5</v>
      </c>
      <c r="G1336" s="60" t="s">
        <v>6</v>
      </c>
      <c r="H1336" s="60" t="s">
        <v>7</v>
      </c>
      <c r="I1336" s="60" t="s">
        <v>8</v>
      </c>
      <c r="J1336" s="60" t="s">
        <v>9</v>
      </c>
      <c r="K1336" s="60" t="s">
        <v>10</v>
      </c>
      <c r="L1336" s="61" t="s">
        <v>11</v>
      </c>
      <c r="M1336" s="61" t="s">
        <v>12</v>
      </c>
    </row>
    <row r="1337" customHeight="1" spans="1:13">
      <c r="A1337" s="62"/>
      <c r="B1337" s="63">
        <f ca="1">INDIRECT("'按班级打印'!G"&amp;ROUNDDOWN((ROW()-1)/5,0)+2)</f>
        <v>6</v>
      </c>
      <c r="C1337" s="63" t="str">
        <f ca="1">INDIRECT("'按班级打印'!A"&amp;ROUNDDOWN((ROW()-1)/5,0)+2)</f>
        <v>季铮</v>
      </c>
      <c r="D1337" s="63">
        <f ca="1">INDIRECT("'按班级打印'!M"&amp;ROUNDDOWN((ROW()-1)/5,0)+2)</f>
        <v>118.5</v>
      </c>
      <c r="E1337" s="63">
        <f ca="1">INDIRECT("'按班级打印'!o"&amp;ROUNDDOWN((ROW()-1)/5,0)+2)</f>
        <v>60</v>
      </c>
      <c r="F1337" s="63">
        <f ca="1">INDIRECT("'按班级打印'!q"&amp;ROUNDDOWN((ROW()-1)/5,0)+2)</f>
        <v>101</v>
      </c>
      <c r="G1337" s="63">
        <f ca="1">IF(INDIRECT("'按班级打印'!s"&amp;ROUNDDOWN((ROW()-1)/5,0)+2)&gt;0,INDIRECT("'按班级打印'!s"&amp;ROUNDDOWN((ROW()-1)/5,0)+2),"")</f>
        <v>47</v>
      </c>
      <c r="H1337" s="63">
        <f ca="1">IF(INDIRECT("'按班级打印'!w"&amp;ROUNDDOWN((ROW()-1)/5,0)+2)&gt;0,INDIRECT("'按班级打印'!w"&amp;ROUNDDOWN((ROW()-1)/5,0)+2),"")</f>
        <v>47.5</v>
      </c>
      <c r="I1337" s="63">
        <f ca="1">IF(INDIRECT("'按班级打印'!z"&amp;ROUNDDOWN((ROW()-1)/5,0)+2)&gt;0,INDIRECT("'按班级打印'!z"&amp;ROUNDDOWN((ROW()-1)/5,0)+2),"")</f>
        <v>72</v>
      </c>
      <c r="J1337" s="63" t="str">
        <f ca="1">IF(INDIRECT("'按班级打印'!ac"&amp;ROUNDDOWN((ROW()-1)/5,0)+2)&gt;0,INDIRECT("'按班级打印'!ac"&amp;ROUNDDOWN((ROW()-1)/5,0)+2),"")</f>
        <v/>
      </c>
      <c r="K1337" s="63" t="str">
        <f ca="1">IF(INDIRECT("'按班级打印'!u"&amp;ROUNDDOWN((ROW()-1)/5,0)+2)&gt;0,INDIRECT("'按班级打印'!u"&amp;ROUNDDOWN((ROW()-1)/5,0)+2),"")</f>
        <v/>
      </c>
      <c r="L1337" s="63" t="str">
        <f ca="1">IF(INDIRECT("'按班级打印'!af"&amp;ROUNDDOWN((ROW()-1)/5,0)+2)&gt;0,INDIRECT("'按班级打印'!af"&amp;ROUNDDOWN((ROW()-1)/5,0)+2),"")</f>
        <v/>
      </c>
      <c r="M1337" s="63">
        <f ca="1">INDIRECT("'按班级打印'!H"&amp;ROUNDDOWN((ROW()-1)/5,0)+2)</f>
        <v>446</v>
      </c>
    </row>
    <row r="1338" customHeight="1" spans="1:13">
      <c r="A1338" s="64"/>
      <c r="B1338" s="64"/>
      <c r="C1338" s="63" t="s">
        <v>13</v>
      </c>
      <c r="D1338" s="63">
        <f ca="1">INDIRECT("'按班级打印'!M"&amp;ROUNDDOWN((ROW()-1)/5,0)+2)</f>
        <v>118.5</v>
      </c>
      <c r="E1338" s="63">
        <f ca="1">INDIRECT("'按班级打印'!o"&amp;ROUNDDOWN((ROW()-1)/5,0)+2)</f>
        <v>60</v>
      </c>
      <c r="F1338" s="63">
        <f ca="1">INDIRECT("'按班级打印'!q"&amp;ROUNDDOWN((ROW()-1)/5,0)+2)</f>
        <v>101</v>
      </c>
      <c r="G1338" s="63">
        <f ca="1">IF(INDIRECT("'按班级打印'!s"&amp;ROUNDDOWN((ROW()-1)/5,0)+2)&gt;0,INDIRECT("'按班级打印'!s"&amp;ROUNDDOWN((ROW()-1)/5,0)+2),"")</f>
        <v>47</v>
      </c>
      <c r="H1338" s="63">
        <f ca="1">IF(INDIRECT("'按班级打印'!x"&amp;ROUNDDOWN((ROW()-1)/5,0)+2)&gt;0,INDIRECT("'按班级打印'!x"&amp;ROUNDDOWN((ROW()-1)/5,0)+2),"")</f>
        <v>74</v>
      </c>
      <c r="I1338" s="63">
        <f ca="1">IF(INDIRECT("'按班级打印'!aa"&amp;ROUNDDOWN((ROW()-1)/5,0)+2)&gt;0,INDIRECT("'按班级打印'!aa"&amp;ROUNDDOWN((ROW()-1)/5,0)+2),"")</f>
        <v>81</v>
      </c>
      <c r="J1338" s="63" t="str">
        <f ca="1">IF(INDIRECT("'按班级打印'!ad"&amp;ROUNDDOWN((ROW()-1)/5,0)+2)&gt;0,INDIRECT("'按班级打印'!ad"&amp;ROUNDDOWN((ROW()-1)/5,0)+2),"")</f>
        <v/>
      </c>
      <c r="K1338" s="63" t="str">
        <f ca="1">IF(INDIRECT("'按班级打印'!u"&amp;ROUNDDOWN((ROW()-1)/5,0)+2)&gt;0,INDIRECT("'按班级打印'!u"&amp;ROUNDDOWN((ROW()-1)/5,0)+2),"")</f>
        <v/>
      </c>
      <c r="L1338" s="63" t="str">
        <f ca="1">IF(INDIRECT("'按班级打印'!ag"&amp;ROUNDDOWN((ROW()-1)/5,0)+2)&gt;0,INDIRECT("'按班级打印'!ag"&amp;ROUNDDOWN((ROW()-1)/5,0)+2),"")</f>
        <v/>
      </c>
      <c r="M1338" s="63">
        <f ca="1">INDIRECT("'按班级打印'!I"&amp;ROUNDDOWN((ROW()-1)/5,0)+2)</f>
        <v>481.5</v>
      </c>
    </row>
    <row r="1339" customHeight="1" spans="1:13">
      <c r="A1339" s="63" t="str">
        <f ca="1">INDIRECT("'按班级打印'!E"&amp;ROUNDDOWN((ROW()-1)/5,0)+2)</f>
        <v>物理类</v>
      </c>
      <c r="B1339" s="14"/>
      <c r="C1339" s="63" t="s">
        <v>14</v>
      </c>
      <c r="D1339" s="65">
        <f>'质量分析(总分) '!$D$55</f>
        <v>105.000612745098</v>
      </c>
      <c r="E1339" s="65">
        <f>'质量分析(总分) '!$D$82</f>
        <v>91.5242034313726</v>
      </c>
      <c r="F1339" s="65">
        <f>'质量分析(总分) '!$D$109</f>
        <v>108.863970588235</v>
      </c>
      <c r="G1339" s="65">
        <f ca="1">IF(_xlfn.NUMBERVALUE(G1337)&gt;0,'质量分析(总分) '!$D$133,"")</f>
        <v>62.6521428571429</v>
      </c>
      <c r="H1339" s="65">
        <f ca="1">IF(_xlfn.NUMBERVALUE(H1337)&gt;0,'质量分析(总分) '!$D$157,"")</f>
        <v>81.8686131386861</v>
      </c>
      <c r="I1339" s="65">
        <f ca="1">IF(_xlfn.NUMBERVALUE(I1337)&gt;0,'质量分析(总分) '!$D$180,"")</f>
        <v>83.3676470588235</v>
      </c>
      <c r="J1339" s="65" t="str">
        <f ca="1">IF(_xlfn.NUMBERVALUE(J1337)&gt;0,'质量分析(总分) '!$D$208,"")</f>
        <v/>
      </c>
      <c r="K1339" s="65" t="str">
        <f ca="1">IF(_xlfn.NUMBERVALUE(K1337)&gt;0,'质量分析(总分) '!$D$194,"")</f>
        <v/>
      </c>
      <c r="L1339" s="65" t="str">
        <f ca="1">IF(_xlfn.NUMBERVALUE(L1337)&gt;0,'质量分析(总分) '!$D$222,"")</f>
        <v/>
      </c>
      <c r="M1339" s="65">
        <f ca="1">IF(_xlfn.NUMBERVALUE(G1337)&gt;0,'质量分析(总分) '!$D$23,'质量分析(总分) '!$D$28)</f>
        <v>535.869285714286</v>
      </c>
    </row>
    <row r="1341" customHeight="1" spans="1:13">
      <c r="A1341" s="58" t="s">
        <v>15</v>
      </c>
      <c r="B1341" s="59" t="s">
        <v>1</v>
      </c>
      <c r="C1341" s="59" t="s">
        <v>2</v>
      </c>
      <c r="D1341" s="60" t="s">
        <v>3</v>
      </c>
      <c r="E1341" s="60" t="s">
        <v>4</v>
      </c>
      <c r="F1341" s="60" t="s">
        <v>5</v>
      </c>
      <c r="G1341" s="60" t="s">
        <v>6</v>
      </c>
      <c r="H1341" s="60" t="s">
        <v>7</v>
      </c>
      <c r="I1341" s="60" t="s">
        <v>8</v>
      </c>
      <c r="J1341" s="60" t="s">
        <v>9</v>
      </c>
      <c r="K1341" s="60" t="s">
        <v>10</v>
      </c>
      <c r="L1341" s="61" t="s">
        <v>11</v>
      </c>
      <c r="M1341" s="61" t="s">
        <v>12</v>
      </c>
    </row>
    <row r="1342" customHeight="1" spans="1:13">
      <c r="A1342" s="62"/>
      <c r="B1342" s="63">
        <f ca="1">INDIRECT("'按班级打印'!G"&amp;ROUNDDOWN((ROW()-1)/5,0)+2)</f>
        <v>6</v>
      </c>
      <c r="C1342" s="63" t="str">
        <f ca="1">INDIRECT("'按班级打印'!A"&amp;ROUNDDOWN((ROW()-1)/5,0)+2)</f>
        <v>陈泓任</v>
      </c>
      <c r="D1342" s="63">
        <f ca="1">INDIRECT("'按班级打印'!M"&amp;ROUNDDOWN((ROW()-1)/5,0)+2)</f>
        <v>101</v>
      </c>
      <c r="E1342" s="63">
        <f ca="1">INDIRECT("'按班级打印'!o"&amp;ROUNDDOWN((ROW()-1)/5,0)+2)</f>
        <v>96</v>
      </c>
      <c r="F1342" s="63">
        <f ca="1">INDIRECT("'按班级打印'!q"&amp;ROUNDDOWN((ROW()-1)/5,0)+2)</f>
        <v>105</v>
      </c>
      <c r="G1342" s="63">
        <f ca="1">IF(INDIRECT("'按班级打印'!s"&amp;ROUNDDOWN((ROW()-1)/5,0)+2)&gt;0,INDIRECT("'按班级打印'!s"&amp;ROUNDDOWN((ROW()-1)/5,0)+2),"")</f>
        <v>70</v>
      </c>
      <c r="H1342" s="63">
        <f ca="1">IF(INDIRECT("'按班级打印'!w"&amp;ROUNDDOWN((ROW()-1)/5,0)+2)&gt;0,INDIRECT("'按班级打印'!w"&amp;ROUNDDOWN((ROW()-1)/5,0)+2),"")</f>
        <v>63.5</v>
      </c>
      <c r="I1342" s="63">
        <f ca="1">IF(INDIRECT("'按班级打印'!z"&amp;ROUNDDOWN((ROW()-1)/5,0)+2)&gt;0,INDIRECT("'按班级打印'!z"&amp;ROUNDDOWN((ROW()-1)/5,0)+2),"")</f>
        <v>68</v>
      </c>
      <c r="J1342" s="63" t="str">
        <f ca="1">IF(INDIRECT("'按班级打印'!ac"&amp;ROUNDDOWN((ROW()-1)/5,0)+2)&gt;0,INDIRECT("'按班级打印'!ac"&amp;ROUNDDOWN((ROW()-1)/5,0)+2),"")</f>
        <v/>
      </c>
      <c r="K1342" s="63" t="str">
        <f ca="1">IF(INDIRECT("'按班级打印'!u"&amp;ROUNDDOWN((ROW()-1)/5,0)+2)&gt;0,INDIRECT("'按班级打印'!u"&amp;ROUNDDOWN((ROW()-1)/5,0)+2),"")</f>
        <v/>
      </c>
      <c r="L1342" s="63" t="str">
        <f ca="1">IF(INDIRECT("'按班级打印'!af"&amp;ROUNDDOWN((ROW()-1)/5,0)+2)&gt;0,INDIRECT("'按班级打印'!af"&amp;ROUNDDOWN((ROW()-1)/5,0)+2),"")</f>
        <v/>
      </c>
      <c r="M1342" s="63">
        <f ca="1">INDIRECT("'按班级打印'!H"&amp;ROUNDDOWN((ROW()-1)/5,0)+2)</f>
        <v>503.5</v>
      </c>
    </row>
    <row r="1343" customHeight="1" spans="1:13">
      <c r="A1343" s="64"/>
      <c r="B1343" s="64"/>
      <c r="C1343" s="63" t="s">
        <v>13</v>
      </c>
      <c r="D1343" s="63">
        <f ca="1">INDIRECT("'按班级打印'!M"&amp;ROUNDDOWN((ROW()-1)/5,0)+2)</f>
        <v>101</v>
      </c>
      <c r="E1343" s="63">
        <f ca="1">INDIRECT("'按班级打印'!o"&amp;ROUNDDOWN((ROW()-1)/5,0)+2)</f>
        <v>96</v>
      </c>
      <c r="F1343" s="63">
        <f ca="1">INDIRECT("'按班级打印'!q"&amp;ROUNDDOWN((ROW()-1)/5,0)+2)</f>
        <v>105</v>
      </c>
      <c r="G1343" s="63">
        <f ca="1">IF(INDIRECT("'按班级打印'!s"&amp;ROUNDDOWN((ROW()-1)/5,0)+2)&gt;0,INDIRECT("'按班级打印'!s"&amp;ROUNDDOWN((ROW()-1)/5,0)+2),"")</f>
        <v>70</v>
      </c>
      <c r="H1343" s="63">
        <f ca="1">IF(INDIRECT("'按班级打印'!x"&amp;ROUNDDOWN((ROW()-1)/5,0)+2)&gt;0,INDIRECT("'按班级打印'!x"&amp;ROUNDDOWN((ROW()-1)/5,0)+2),"")</f>
        <v>86</v>
      </c>
      <c r="I1343" s="63">
        <f ca="1">IF(INDIRECT("'按班级打印'!aa"&amp;ROUNDDOWN((ROW()-1)/5,0)+2)&gt;0,INDIRECT("'按班级打印'!aa"&amp;ROUNDDOWN((ROW()-1)/5,0)+2),"")</f>
        <v>77</v>
      </c>
      <c r="J1343" s="63" t="str">
        <f ca="1">IF(INDIRECT("'按班级打印'!ad"&amp;ROUNDDOWN((ROW()-1)/5,0)+2)&gt;0,INDIRECT("'按班级打印'!ad"&amp;ROUNDDOWN((ROW()-1)/5,0)+2),"")</f>
        <v/>
      </c>
      <c r="K1343" s="63" t="str">
        <f ca="1">IF(INDIRECT("'按班级打印'!u"&amp;ROUNDDOWN((ROW()-1)/5,0)+2)&gt;0,INDIRECT("'按班级打印'!u"&amp;ROUNDDOWN((ROW()-1)/5,0)+2),"")</f>
        <v/>
      </c>
      <c r="L1343" s="63" t="str">
        <f ca="1">IF(INDIRECT("'按班级打印'!ag"&amp;ROUNDDOWN((ROW()-1)/5,0)+2)&gt;0,INDIRECT("'按班级打印'!ag"&amp;ROUNDDOWN((ROW()-1)/5,0)+2),"")</f>
        <v/>
      </c>
      <c r="M1343" s="63">
        <f ca="1">INDIRECT("'按班级打印'!I"&amp;ROUNDDOWN((ROW()-1)/5,0)+2)</f>
        <v>535</v>
      </c>
    </row>
    <row r="1344" customHeight="1" spans="1:13">
      <c r="A1344" s="63" t="str">
        <f ca="1">INDIRECT("'按班级打印'!E"&amp;ROUNDDOWN((ROW()-1)/5,0)+2)</f>
        <v>物理类</v>
      </c>
      <c r="B1344" s="14"/>
      <c r="C1344" s="63" t="s">
        <v>14</v>
      </c>
      <c r="D1344" s="65">
        <f>'质量分析(总分) '!$D$55</f>
        <v>105.000612745098</v>
      </c>
      <c r="E1344" s="65">
        <f>'质量分析(总分) '!$D$82</f>
        <v>91.5242034313726</v>
      </c>
      <c r="F1344" s="65">
        <f>'质量分析(总分) '!$D$109</f>
        <v>108.863970588235</v>
      </c>
      <c r="G1344" s="65">
        <f ca="1">IF(_xlfn.NUMBERVALUE(G1342)&gt;0,'质量分析(总分) '!$D$133,"")</f>
        <v>62.6521428571429</v>
      </c>
      <c r="H1344" s="65">
        <f ca="1">IF(_xlfn.NUMBERVALUE(H1342)&gt;0,'质量分析(总分) '!$D$157,"")</f>
        <v>81.8686131386861</v>
      </c>
      <c r="I1344" s="65">
        <f ca="1">IF(_xlfn.NUMBERVALUE(I1342)&gt;0,'质量分析(总分) '!$D$180,"")</f>
        <v>83.3676470588235</v>
      </c>
      <c r="J1344" s="65" t="str">
        <f ca="1">IF(_xlfn.NUMBERVALUE(J1342)&gt;0,'质量分析(总分) '!$D$208,"")</f>
        <v/>
      </c>
      <c r="K1344" s="65" t="str">
        <f ca="1">IF(_xlfn.NUMBERVALUE(K1342)&gt;0,'质量分析(总分) '!$D$194,"")</f>
        <v/>
      </c>
      <c r="L1344" s="65" t="str">
        <f ca="1">IF(_xlfn.NUMBERVALUE(L1342)&gt;0,'质量分析(总分) '!$D$222,"")</f>
        <v/>
      </c>
      <c r="M1344" s="65">
        <f ca="1">IF(_xlfn.NUMBERVALUE(G1342)&gt;0,'质量分析(总分) '!$D$23,'质量分析(总分) '!$D$28)</f>
        <v>535.869285714286</v>
      </c>
    </row>
    <row r="1346" customHeight="1" spans="1:13">
      <c r="A1346" s="58" t="s">
        <v>15</v>
      </c>
      <c r="B1346" s="59" t="s">
        <v>1</v>
      </c>
      <c r="C1346" s="59" t="s">
        <v>2</v>
      </c>
      <c r="D1346" s="60" t="s">
        <v>3</v>
      </c>
      <c r="E1346" s="60" t="s">
        <v>4</v>
      </c>
      <c r="F1346" s="60" t="s">
        <v>5</v>
      </c>
      <c r="G1346" s="60" t="s">
        <v>6</v>
      </c>
      <c r="H1346" s="60" t="s">
        <v>7</v>
      </c>
      <c r="I1346" s="60" t="s">
        <v>8</v>
      </c>
      <c r="J1346" s="60" t="s">
        <v>9</v>
      </c>
      <c r="K1346" s="60" t="s">
        <v>10</v>
      </c>
      <c r="L1346" s="61" t="s">
        <v>11</v>
      </c>
      <c r="M1346" s="61" t="s">
        <v>12</v>
      </c>
    </row>
    <row r="1347" customHeight="1" spans="1:13">
      <c r="A1347" s="62"/>
      <c r="B1347" s="63">
        <f ca="1">INDIRECT("'按班级打印'!G"&amp;ROUNDDOWN((ROW()-1)/5,0)+2)</f>
        <v>6</v>
      </c>
      <c r="C1347" s="63" t="str">
        <f ca="1">INDIRECT("'按班级打印'!A"&amp;ROUNDDOWN((ROW()-1)/5,0)+2)</f>
        <v>张钧涵</v>
      </c>
      <c r="D1347" s="63">
        <f ca="1">INDIRECT("'按班级打印'!M"&amp;ROUNDDOWN((ROW()-1)/5,0)+2)</f>
        <v>97</v>
      </c>
      <c r="E1347" s="63">
        <f ca="1">INDIRECT("'按班级打印'!o"&amp;ROUNDDOWN((ROW()-1)/5,0)+2)</f>
        <v>71</v>
      </c>
      <c r="F1347" s="63">
        <f ca="1">INDIRECT("'按班级打印'!q"&amp;ROUNDDOWN((ROW()-1)/5,0)+2)</f>
        <v>88.5</v>
      </c>
      <c r="G1347" s="63">
        <f ca="1">IF(INDIRECT("'按班级打印'!s"&amp;ROUNDDOWN((ROW()-1)/5,0)+2)&gt;0,INDIRECT("'按班级打印'!s"&amp;ROUNDDOWN((ROW()-1)/5,0)+2),"")</f>
        <v>64</v>
      </c>
      <c r="H1347" s="63">
        <f ca="1">IF(INDIRECT("'按班级打印'!w"&amp;ROUNDDOWN((ROW()-1)/5,0)+2)&gt;0,INDIRECT("'按班级打印'!w"&amp;ROUNDDOWN((ROW()-1)/5,0)+2),"")</f>
        <v>53</v>
      </c>
      <c r="I1347" s="63">
        <f ca="1">IF(INDIRECT("'按班级打印'!z"&amp;ROUNDDOWN((ROW()-1)/5,0)+2)&gt;0,INDIRECT("'按班级打印'!z"&amp;ROUNDDOWN((ROW()-1)/5,0)+2),"")</f>
        <v>74</v>
      </c>
      <c r="J1347" s="63" t="str">
        <f ca="1">IF(INDIRECT("'按班级打印'!ac"&amp;ROUNDDOWN((ROW()-1)/5,0)+2)&gt;0,INDIRECT("'按班级打印'!ac"&amp;ROUNDDOWN((ROW()-1)/5,0)+2),"")</f>
        <v/>
      </c>
      <c r="K1347" s="63" t="str">
        <f ca="1">IF(INDIRECT("'按班级打印'!u"&amp;ROUNDDOWN((ROW()-1)/5,0)+2)&gt;0,INDIRECT("'按班级打印'!u"&amp;ROUNDDOWN((ROW()-1)/5,0)+2),"")</f>
        <v/>
      </c>
      <c r="L1347" s="63" t="str">
        <f ca="1">IF(INDIRECT("'按班级打印'!af"&amp;ROUNDDOWN((ROW()-1)/5,0)+2)&gt;0,INDIRECT("'按班级打印'!af"&amp;ROUNDDOWN((ROW()-1)/5,0)+2),"")</f>
        <v/>
      </c>
      <c r="M1347" s="63">
        <f ca="1">INDIRECT("'按班级打印'!H"&amp;ROUNDDOWN((ROW()-1)/5,0)+2)</f>
        <v>447.5</v>
      </c>
    </row>
    <row r="1348" customHeight="1" spans="1:13">
      <c r="A1348" s="64"/>
      <c r="B1348" s="64"/>
      <c r="C1348" s="63" t="s">
        <v>13</v>
      </c>
      <c r="D1348" s="63">
        <f ca="1">INDIRECT("'按班级打印'!M"&amp;ROUNDDOWN((ROW()-1)/5,0)+2)</f>
        <v>97</v>
      </c>
      <c r="E1348" s="63">
        <f ca="1">INDIRECT("'按班级打印'!o"&amp;ROUNDDOWN((ROW()-1)/5,0)+2)</f>
        <v>71</v>
      </c>
      <c r="F1348" s="63">
        <f ca="1">INDIRECT("'按班级打印'!q"&amp;ROUNDDOWN((ROW()-1)/5,0)+2)</f>
        <v>88.5</v>
      </c>
      <c r="G1348" s="63">
        <f ca="1">IF(INDIRECT("'按班级打印'!s"&amp;ROUNDDOWN((ROW()-1)/5,0)+2)&gt;0,INDIRECT("'按班级打印'!s"&amp;ROUNDDOWN((ROW()-1)/5,0)+2),"")</f>
        <v>64</v>
      </c>
      <c r="H1348" s="63">
        <f ca="1">IF(INDIRECT("'按班级打印'!x"&amp;ROUNDDOWN((ROW()-1)/5,0)+2)&gt;0,INDIRECT("'按班级打印'!x"&amp;ROUNDDOWN((ROW()-1)/5,0)+2),"")</f>
        <v>78</v>
      </c>
      <c r="I1348" s="63">
        <f ca="1">IF(INDIRECT("'按班级打印'!aa"&amp;ROUNDDOWN((ROW()-1)/5,0)+2)&gt;0,INDIRECT("'按班级打印'!aa"&amp;ROUNDDOWN((ROW()-1)/5,0)+2),"")</f>
        <v>83</v>
      </c>
      <c r="J1348" s="63" t="str">
        <f ca="1">IF(INDIRECT("'按班级打印'!ad"&amp;ROUNDDOWN((ROW()-1)/5,0)+2)&gt;0,INDIRECT("'按班级打印'!ad"&amp;ROUNDDOWN((ROW()-1)/5,0)+2),"")</f>
        <v/>
      </c>
      <c r="K1348" s="63" t="str">
        <f ca="1">IF(INDIRECT("'按班级打印'!u"&amp;ROUNDDOWN((ROW()-1)/5,0)+2)&gt;0,INDIRECT("'按班级打印'!u"&amp;ROUNDDOWN((ROW()-1)/5,0)+2),"")</f>
        <v/>
      </c>
      <c r="L1348" s="63" t="str">
        <f ca="1">IF(INDIRECT("'按班级打印'!ag"&amp;ROUNDDOWN((ROW()-1)/5,0)+2)&gt;0,INDIRECT("'按班级打印'!ag"&amp;ROUNDDOWN((ROW()-1)/5,0)+2),"")</f>
        <v/>
      </c>
      <c r="M1348" s="63">
        <f ca="1">INDIRECT("'按班级打印'!I"&amp;ROUNDDOWN((ROW()-1)/5,0)+2)</f>
        <v>481.5</v>
      </c>
    </row>
    <row r="1349" customHeight="1" spans="1:13">
      <c r="A1349" s="63" t="str">
        <f ca="1">INDIRECT("'按班级打印'!E"&amp;ROUNDDOWN((ROW()-1)/5,0)+2)</f>
        <v>物理类</v>
      </c>
      <c r="B1349" s="14"/>
      <c r="C1349" s="63" t="s">
        <v>14</v>
      </c>
      <c r="D1349" s="65">
        <f>'质量分析(总分) '!$D$55</f>
        <v>105.000612745098</v>
      </c>
      <c r="E1349" s="65">
        <f>'质量分析(总分) '!$D$82</f>
        <v>91.5242034313726</v>
      </c>
      <c r="F1349" s="65">
        <f>'质量分析(总分) '!$D$109</f>
        <v>108.863970588235</v>
      </c>
      <c r="G1349" s="65">
        <f ca="1">IF(_xlfn.NUMBERVALUE(G1347)&gt;0,'质量分析(总分) '!$D$133,"")</f>
        <v>62.6521428571429</v>
      </c>
      <c r="H1349" s="65">
        <f ca="1">IF(_xlfn.NUMBERVALUE(H1347)&gt;0,'质量分析(总分) '!$D$157,"")</f>
        <v>81.8686131386861</v>
      </c>
      <c r="I1349" s="65">
        <f ca="1">IF(_xlfn.NUMBERVALUE(I1347)&gt;0,'质量分析(总分) '!$D$180,"")</f>
        <v>83.3676470588235</v>
      </c>
      <c r="J1349" s="65" t="str">
        <f ca="1">IF(_xlfn.NUMBERVALUE(J1347)&gt;0,'质量分析(总分) '!$D$208,"")</f>
        <v/>
      </c>
      <c r="K1349" s="65" t="str">
        <f ca="1">IF(_xlfn.NUMBERVALUE(K1347)&gt;0,'质量分析(总分) '!$D$194,"")</f>
        <v/>
      </c>
      <c r="L1349" s="65" t="str">
        <f ca="1">IF(_xlfn.NUMBERVALUE(L1347)&gt;0,'质量分析(总分) '!$D$222,"")</f>
        <v/>
      </c>
      <c r="M1349" s="65">
        <f ca="1">IF(_xlfn.NUMBERVALUE(G1347)&gt;0,'质量分析(总分) '!$D$23,'质量分析(总分) '!$D$28)</f>
        <v>535.869285714286</v>
      </c>
    </row>
    <row r="1351" customHeight="1" spans="1:13">
      <c r="A1351" s="58" t="s">
        <v>15</v>
      </c>
      <c r="B1351" s="59" t="s">
        <v>1</v>
      </c>
      <c r="C1351" s="59" t="s">
        <v>2</v>
      </c>
      <c r="D1351" s="60" t="s">
        <v>3</v>
      </c>
      <c r="E1351" s="60" t="s">
        <v>4</v>
      </c>
      <c r="F1351" s="60" t="s">
        <v>5</v>
      </c>
      <c r="G1351" s="60" t="s">
        <v>6</v>
      </c>
      <c r="H1351" s="60" t="s">
        <v>7</v>
      </c>
      <c r="I1351" s="60" t="s">
        <v>8</v>
      </c>
      <c r="J1351" s="60" t="s">
        <v>9</v>
      </c>
      <c r="K1351" s="60" t="s">
        <v>10</v>
      </c>
      <c r="L1351" s="61" t="s">
        <v>11</v>
      </c>
      <c r="M1351" s="61" t="s">
        <v>12</v>
      </c>
    </row>
    <row r="1352" customHeight="1" spans="1:13">
      <c r="A1352" s="62"/>
      <c r="B1352" s="63">
        <f ca="1">INDIRECT("'按班级打印'!G"&amp;ROUNDDOWN((ROW()-1)/5,0)+2)</f>
        <v>7</v>
      </c>
      <c r="C1352" s="63" t="str">
        <f ca="1">INDIRECT("'按班级打印'!A"&amp;ROUNDDOWN((ROW()-1)/5,0)+2)</f>
        <v>杨雪艳</v>
      </c>
      <c r="D1352" s="63">
        <f ca="1">INDIRECT("'按班级打印'!M"&amp;ROUNDDOWN((ROW()-1)/5,0)+2)</f>
        <v>108.5</v>
      </c>
      <c r="E1352" s="63">
        <f ca="1">INDIRECT("'按班级打印'!o"&amp;ROUNDDOWN((ROW()-1)/5,0)+2)</f>
        <v>105</v>
      </c>
      <c r="F1352" s="63">
        <f ca="1">INDIRECT("'按班级打印'!q"&amp;ROUNDDOWN((ROW()-1)/5,0)+2)</f>
        <v>119.5</v>
      </c>
      <c r="G1352" s="63">
        <f ca="1">IF(INDIRECT("'按班级打印'!s"&amp;ROUNDDOWN((ROW()-1)/5,0)+2)&gt;0,INDIRECT("'按班级打印'!s"&amp;ROUNDDOWN((ROW()-1)/5,0)+2),"")</f>
        <v>49</v>
      </c>
      <c r="H1352" s="63">
        <f ca="1">IF(INDIRECT("'按班级打印'!w"&amp;ROUNDDOWN((ROW()-1)/5,0)+2)&gt;0,INDIRECT("'按班级打印'!w"&amp;ROUNDDOWN((ROW()-1)/5,0)+2),"")</f>
        <v>56.5</v>
      </c>
      <c r="I1352" s="63">
        <f ca="1">IF(INDIRECT("'按班级打印'!z"&amp;ROUNDDOWN((ROW()-1)/5,0)+2)&gt;0,INDIRECT("'按班级打印'!z"&amp;ROUNDDOWN((ROW()-1)/5,0)+2),"")</f>
        <v>75.5</v>
      </c>
      <c r="J1352" s="63" t="str">
        <f ca="1">IF(INDIRECT("'按班级打印'!ac"&amp;ROUNDDOWN((ROW()-1)/5,0)+2)&gt;0,INDIRECT("'按班级打印'!ac"&amp;ROUNDDOWN((ROW()-1)/5,0)+2),"")</f>
        <v/>
      </c>
      <c r="K1352" s="63" t="str">
        <f ca="1">IF(INDIRECT("'按班级打印'!u"&amp;ROUNDDOWN((ROW()-1)/5,0)+2)&gt;0,INDIRECT("'按班级打印'!u"&amp;ROUNDDOWN((ROW()-1)/5,0)+2),"")</f>
        <v/>
      </c>
      <c r="L1352" s="63" t="str">
        <f ca="1">IF(INDIRECT("'按班级打印'!af"&amp;ROUNDDOWN((ROW()-1)/5,0)+2)&gt;0,INDIRECT("'按班级打印'!af"&amp;ROUNDDOWN((ROW()-1)/5,0)+2),"")</f>
        <v/>
      </c>
      <c r="M1352" s="63">
        <f ca="1">INDIRECT("'按班级打印'!H"&amp;ROUNDDOWN((ROW()-1)/5,0)+2)</f>
        <v>514</v>
      </c>
    </row>
    <row r="1353" customHeight="1" spans="1:13">
      <c r="A1353" s="64"/>
      <c r="B1353" s="64"/>
      <c r="C1353" s="63" t="s">
        <v>13</v>
      </c>
      <c r="D1353" s="63">
        <f ca="1">INDIRECT("'按班级打印'!M"&amp;ROUNDDOWN((ROW()-1)/5,0)+2)</f>
        <v>108.5</v>
      </c>
      <c r="E1353" s="63">
        <f ca="1">INDIRECT("'按班级打印'!o"&amp;ROUNDDOWN((ROW()-1)/5,0)+2)</f>
        <v>105</v>
      </c>
      <c r="F1353" s="63">
        <f ca="1">INDIRECT("'按班级打印'!q"&amp;ROUNDDOWN((ROW()-1)/5,0)+2)</f>
        <v>119.5</v>
      </c>
      <c r="G1353" s="63">
        <f ca="1">IF(INDIRECT("'按班级打印'!s"&amp;ROUNDDOWN((ROW()-1)/5,0)+2)&gt;0,INDIRECT("'按班级打印'!s"&amp;ROUNDDOWN((ROW()-1)/5,0)+2),"")</f>
        <v>49</v>
      </c>
      <c r="H1353" s="63">
        <f ca="1">IF(INDIRECT("'按班级打印'!x"&amp;ROUNDDOWN((ROW()-1)/5,0)+2)&gt;0,INDIRECT("'按班级打印'!x"&amp;ROUNDDOWN((ROW()-1)/5,0)+2),"")</f>
        <v>81</v>
      </c>
      <c r="I1353" s="63">
        <f ca="1">IF(INDIRECT("'按班级打印'!aa"&amp;ROUNDDOWN((ROW()-1)/5,0)+2)&gt;0,INDIRECT("'按班级打印'!aa"&amp;ROUNDDOWN((ROW()-1)/5,0)+2),"")</f>
        <v>84</v>
      </c>
      <c r="J1353" s="63" t="str">
        <f ca="1">IF(INDIRECT("'按班级打印'!ad"&amp;ROUNDDOWN((ROW()-1)/5,0)+2)&gt;0,INDIRECT("'按班级打印'!ad"&amp;ROUNDDOWN((ROW()-1)/5,0)+2),"")</f>
        <v/>
      </c>
      <c r="K1353" s="63" t="str">
        <f ca="1">IF(INDIRECT("'按班级打印'!u"&amp;ROUNDDOWN((ROW()-1)/5,0)+2)&gt;0,INDIRECT("'按班级打印'!u"&amp;ROUNDDOWN((ROW()-1)/5,0)+2),"")</f>
        <v/>
      </c>
      <c r="L1353" s="63" t="str">
        <f ca="1">IF(INDIRECT("'按班级打印'!ag"&amp;ROUNDDOWN((ROW()-1)/5,0)+2)&gt;0,INDIRECT("'按班级打印'!ag"&amp;ROUNDDOWN((ROW()-1)/5,0)+2),"")</f>
        <v/>
      </c>
      <c r="M1353" s="63">
        <f ca="1">INDIRECT("'按班级打印'!I"&amp;ROUNDDOWN((ROW()-1)/5,0)+2)</f>
        <v>547</v>
      </c>
    </row>
    <row r="1354" customHeight="1" spans="1:13">
      <c r="A1354" s="63" t="str">
        <f ca="1">INDIRECT("'按班级打印'!E"&amp;ROUNDDOWN((ROW()-1)/5,0)+2)</f>
        <v>物理类</v>
      </c>
      <c r="B1354" s="14"/>
      <c r="C1354" s="63" t="s">
        <v>14</v>
      </c>
      <c r="D1354" s="65">
        <f>'质量分析(总分) '!$D$55</f>
        <v>105.000612745098</v>
      </c>
      <c r="E1354" s="65">
        <f>'质量分析(总分) '!$D$82</f>
        <v>91.5242034313726</v>
      </c>
      <c r="F1354" s="65">
        <f>'质量分析(总分) '!$D$109</f>
        <v>108.863970588235</v>
      </c>
      <c r="G1354" s="65">
        <f ca="1">IF(_xlfn.NUMBERVALUE(G1352)&gt;0,'质量分析(总分) '!$D$133,"")</f>
        <v>62.6521428571429</v>
      </c>
      <c r="H1354" s="65">
        <f ca="1">IF(_xlfn.NUMBERVALUE(H1352)&gt;0,'质量分析(总分) '!$D$157,"")</f>
        <v>81.8686131386861</v>
      </c>
      <c r="I1354" s="65">
        <f ca="1">IF(_xlfn.NUMBERVALUE(I1352)&gt;0,'质量分析(总分) '!$D$180,"")</f>
        <v>83.3676470588235</v>
      </c>
      <c r="J1354" s="65" t="str">
        <f ca="1">IF(_xlfn.NUMBERVALUE(J1352)&gt;0,'质量分析(总分) '!$D$208,"")</f>
        <v/>
      </c>
      <c r="K1354" s="65" t="str">
        <f ca="1">IF(_xlfn.NUMBERVALUE(K1352)&gt;0,'质量分析(总分) '!$D$194,"")</f>
        <v/>
      </c>
      <c r="L1354" s="65" t="str">
        <f ca="1">IF(_xlfn.NUMBERVALUE(L1352)&gt;0,'质量分析(总分) '!$D$222,"")</f>
        <v/>
      </c>
      <c r="M1354" s="65">
        <f ca="1">IF(_xlfn.NUMBERVALUE(G1352)&gt;0,'质量分析(总分) '!$D$23,'质量分析(总分) '!$D$28)</f>
        <v>535.869285714286</v>
      </c>
    </row>
    <row r="1356" customHeight="1" spans="1:13">
      <c r="A1356" s="58" t="s">
        <v>15</v>
      </c>
      <c r="B1356" s="59" t="s">
        <v>1</v>
      </c>
      <c r="C1356" s="59" t="s">
        <v>2</v>
      </c>
      <c r="D1356" s="60" t="s">
        <v>3</v>
      </c>
      <c r="E1356" s="60" t="s">
        <v>4</v>
      </c>
      <c r="F1356" s="60" t="s">
        <v>5</v>
      </c>
      <c r="G1356" s="60" t="s">
        <v>6</v>
      </c>
      <c r="H1356" s="60" t="s">
        <v>7</v>
      </c>
      <c r="I1356" s="60" t="s">
        <v>8</v>
      </c>
      <c r="J1356" s="60" t="s">
        <v>9</v>
      </c>
      <c r="K1356" s="60" t="s">
        <v>10</v>
      </c>
      <c r="L1356" s="61" t="s">
        <v>11</v>
      </c>
      <c r="M1356" s="61" t="s">
        <v>12</v>
      </c>
    </row>
    <row r="1357" customHeight="1" spans="1:13">
      <c r="A1357" s="62"/>
      <c r="B1357" s="63">
        <f ca="1">INDIRECT("'按班级打印'!G"&amp;ROUNDDOWN((ROW()-1)/5,0)+2)</f>
        <v>7</v>
      </c>
      <c r="C1357" s="63" t="str">
        <f ca="1">INDIRECT("'按班级打印'!A"&amp;ROUNDDOWN((ROW()-1)/5,0)+2)</f>
        <v>张吴宏宇</v>
      </c>
      <c r="D1357" s="63">
        <f ca="1">INDIRECT("'按班级打印'!M"&amp;ROUNDDOWN((ROW()-1)/5,0)+2)</f>
        <v>104.5</v>
      </c>
      <c r="E1357" s="63">
        <f ca="1">INDIRECT("'按班级打印'!o"&amp;ROUNDDOWN((ROW()-1)/5,0)+2)</f>
        <v>115</v>
      </c>
      <c r="F1357" s="63">
        <f ca="1">INDIRECT("'按班级打印'!q"&amp;ROUNDDOWN((ROW()-1)/5,0)+2)</f>
        <v>111</v>
      </c>
      <c r="G1357" s="63">
        <f ca="1">IF(INDIRECT("'按班级打印'!s"&amp;ROUNDDOWN((ROW()-1)/5,0)+2)&gt;0,INDIRECT("'按班级打印'!s"&amp;ROUNDDOWN((ROW()-1)/5,0)+2),"")</f>
        <v>70.5</v>
      </c>
      <c r="H1357" s="63">
        <f ca="1">IF(INDIRECT("'按班级打印'!w"&amp;ROUNDDOWN((ROW()-1)/5,0)+2)&gt;0,INDIRECT("'按班级打印'!w"&amp;ROUNDDOWN((ROW()-1)/5,0)+2),"")</f>
        <v>62</v>
      </c>
      <c r="I1357" s="63">
        <f ca="1">IF(INDIRECT("'按班级打印'!z"&amp;ROUNDDOWN((ROW()-1)/5,0)+2)&gt;0,INDIRECT("'按班级打印'!z"&amp;ROUNDDOWN((ROW()-1)/5,0)+2),"")</f>
        <v>80.5</v>
      </c>
      <c r="J1357" s="63" t="str">
        <f ca="1">IF(INDIRECT("'按班级打印'!ac"&amp;ROUNDDOWN((ROW()-1)/5,0)+2)&gt;0,INDIRECT("'按班级打印'!ac"&amp;ROUNDDOWN((ROW()-1)/5,0)+2),"")</f>
        <v/>
      </c>
      <c r="K1357" s="63" t="str">
        <f ca="1">IF(INDIRECT("'按班级打印'!u"&amp;ROUNDDOWN((ROW()-1)/5,0)+2)&gt;0,INDIRECT("'按班级打印'!u"&amp;ROUNDDOWN((ROW()-1)/5,0)+2),"")</f>
        <v/>
      </c>
      <c r="L1357" s="63" t="str">
        <f ca="1">IF(INDIRECT("'按班级打印'!af"&amp;ROUNDDOWN((ROW()-1)/5,0)+2)&gt;0,INDIRECT("'按班级打印'!af"&amp;ROUNDDOWN((ROW()-1)/5,0)+2),"")</f>
        <v/>
      </c>
      <c r="M1357" s="63">
        <f ca="1">INDIRECT("'按班级打印'!H"&amp;ROUNDDOWN((ROW()-1)/5,0)+2)</f>
        <v>543.5</v>
      </c>
    </row>
    <row r="1358" customHeight="1" spans="1:13">
      <c r="A1358" s="64"/>
      <c r="B1358" s="64"/>
      <c r="C1358" s="63" t="s">
        <v>13</v>
      </c>
      <c r="D1358" s="63">
        <f ca="1">INDIRECT("'按班级打印'!M"&amp;ROUNDDOWN((ROW()-1)/5,0)+2)</f>
        <v>104.5</v>
      </c>
      <c r="E1358" s="63">
        <f ca="1">INDIRECT("'按班级打印'!o"&amp;ROUNDDOWN((ROW()-1)/5,0)+2)</f>
        <v>115</v>
      </c>
      <c r="F1358" s="63">
        <f ca="1">INDIRECT("'按班级打印'!q"&amp;ROUNDDOWN((ROW()-1)/5,0)+2)</f>
        <v>111</v>
      </c>
      <c r="G1358" s="63">
        <f ca="1">IF(INDIRECT("'按班级打印'!s"&amp;ROUNDDOWN((ROW()-1)/5,0)+2)&gt;0,INDIRECT("'按班级打印'!s"&amp;ROUNDDOWN((ROW()-1)/5,0)+2),"")</f>
        <v>70.5</v>
      </c>
      <c r="H1358" s="63">
        <f ca="1">IF(INDIRECT("'按班级打印'!x"&amp;ROUNDDOWN((ROW()-1)/5,0)+2)&gt;0,INDIRECT("'按班级打印'!x"&amp;ROUNDDOWN((ROW()-1)/5,0)+2),"")</f>
        <v>85</v>
      </c>
      <c r="I1358" s="63">
        <f ca="1">IF(INDIRECT("'按班级打印'!aa"&amp;ROUNDDOWN((ROW()-1)/5,0)+2)&gt;0,INDIRECT("'按班级打印'!aa"&amp;ROUNDDOWN((ROW()-1)/5,0)+2),"")</f>
        <v>89</v>
      </c>
      <c r="J1358" s="63" t="str">
        <f ca="1">IF(INDIRECT("'按班级打印'!ad"&amp;ROUNDDOWN((ROW()-1)/5,0)+2)&gt;0,INDIRECT("'按班级打印'!ad"&amp;ROUNDDOWN((ROW()-1)/5,0)+2),"")</f>
        <v/>
      </c>
      <c r="K1358" s="63" t="str">
        <f ca="1">IF(INDIRECT("'按班级打印'!u"&amp;ROUNDDOWN((ROW()-1)/5,0)+2)&gt;0,INDIRECT("'按班级打印'!u"&amp;ROUNDDOWN((ROW()-1)/5,0)+2),"")</f>
        <v/>
      </c>
      <c r="L1358" s="63" t="str">
        <f ca="1">IF(INDIRECT("'按班级打印'!ag"&amp;ROUNDDOWN((ROW()-1)/5,0)+2)&gt;0,INDIRECT("'按班级打印'!ag"&amp;ROUNDDOWN((ROW()-1)/5,0)+2),"")</f>
        <v/>
      </c>
      <c r="M1358" s="63">
        <f ca="1">INDIRECT("'按班级打印'!I"&amp;ROUNDDOWN((ROW()-1)/5,0)+2)</f>
        <v>575</v>
      </c>
    </row>
    <row r="1359" customHeight="1" spans="1:13">
      <c r="A1359" s="63" t="str">
        <f ca="1">INDIRECT("'按班级打印'!E"&amp;ROUNDDOWN((ROW()-1)/5,0)+2)</f>
        <v>物理类</v>
      </c>
      <c r="B1359" s="14"/>
      <c r="C1359" s="63" t="s">
        <v>14</v>
      </c>
      <c r="D1359" s="65">
        <f>'质量分析(总分) '!$D$55</f>
        <v>105.000612745098</v>
      </c>
      <c r="E1359" s="65">
        <f>'质量分析(总分) '!$D$82</f>
        <v>91.5242034313726</v>
      </c>
      <c r="F1359" s="65">
        <f>'质量分析(总分) '!$D$109</f>
        <v>108.863970588235</v>
      </c>
      <c r="G1359" s="65">
        <f ca="1">IF(_xlfn.NUMBERVALUE(G1357)&gt;0,'质量分析(总分) '!$D$133,"")</f>
        <v>62.6521428571429</v>
      </c>
      <c r="H1359" s="65">
        <f ca="1">IF(_xlfn.NUMBERVALUE(H1357)&gt;0,'质量分析(总分) '!$D$157,"")</f>
        <v>81.8686131386861</v>
      </c>
      <c r="I1359" s="65">
        <f ca="1">IF(_xlfn.NUMBERVALUE(I1357)&gt;0,'质量分析(总分) '!$D$180,"")</f>
        <v>83.3676470588235</v>
      </c>
      <c r="J1359" s="65" t="str">
        <f ca="1">IF(_xlfn.NUMBERVALUE(J1357)&gt;0,'质量分析(总分) '!$D$208,"")</f>
        <v/>
      </c>
      <c r="K1359" s="65" t="str">
        <f ca="1">IF(_xlfn.NUMBERVALUE(K1357)&gt;0,'质量分析(总分) '!$D$194,"")</f>
        <v/>
      </c>
      <c r="L1359" s="65" t="str">
        <f ca="1">IF(_xlfn.NUMBERVALUE(L1357)&gt;0,'质量分析(总分) '!$D$222,"")</f>
        <v/>
      </c>
      <c r="M1359" s="65">
        <f ca="1">IF(_xlfn.NUMBERVALUE(G1357)&gt;0,'质量分析(总分) '!$D$23,'质量分析(总分) '!$D$28)</f>
        <v>535.869285714286</v>
      </c>
    </row>
    <row r="1361" customHeight="1" spans="1:13">
      <c r="A1361" s="58" t="s">
        <v>15</v>
      </c>
      <c r="B1361" s="59" t="s">
        <v>1</v>
      </c>
      <c r="C1361" s="59" t="s">
        <v>2</v>
      </c>
      <c r="D1361" s="60" t="s">
        <v>3</v>
      </c>
      <c r="E1361" s="60" t="s">
        <v>4</v>
      </c>
      <c r="F1361" s="60" t="s">
        <v>5</v>
      </c>
      <c r="G1361" s="60" t="s">
        <v>6</v>
      </c>
      <c r="H1361" s="60" t="s">
        <v>7</v>
      </c>
      <c r="I1361" s="60" t="s">
        <v>8</v>
      </c>
      <c r="J1361" s="60" t="s">
        <v>9</v>
      </c>
      <c r="K1361" s="60" t="s">
        <v>10</v>
      </c>
      <c r="L1361" s="61" t="s">
        <v>11</v>
      </c>
      <c r="M1361" s="61" t="s">
        <v>12</v>
      </c>
    </row>
    <row r="1362" customHeight="1" spans="1:13">
      <c r="A1362" s="62"/>
      <c r="B1362" s="63">
        <f ca="1">INDIRECT("'按班级打印'!G"&amp;ROUNDDOWN((ROW()-1)/5,0)+2)</f>
        <v>7</v>
      </c>
      <c r="C1362" s="63" t="str">
        <f ca="1">INDIRECT("'按班级打印'!A"&amp;ROUNDDOWN((ROW()-1)/5,0)+2)</f>
        <v>张伟翔</v>
      </c>
      <c r="D1362" s="63">
        <f ca="1">INDIRECT("'按班级打印'!M"&amp;ROUNDDOWN((ROW()-1)/5,0)+2)</f>
        <v>105</v>
      </c>
      <c r="E1362" s="63">
        <f ca="1">INDIRECT("'按班级打印'!o"&amp;ROUNDDOWN((ROW()-1)/5,0)+2)</f>
        <v>95</v>
      </c>
      <c r="F1362" s="63">
        <f ca="1">INDIRECT("'按班级打印'!q"&amp;ROUNDDOWN((ROW()-1)/5,0)+2)</f>
        <v>118.5</v>
      </c>
      <c r="G1362" s="63">
        <f ca="1">IF(INDIRECT("'按班级打印'!s"&amp;ROUNDDOWN((ROW()-1)/5,0)+2)&gt;0,INDIRECT("'按班级打印'!s"&amp;ROUNDDOWN((ROW()-1)/5,0)+2),"")</f>
        <v>72</v>
      </c>
      <c r="H1362" s="63">
        <f ca="1">IF(INDIRECT("'按班级打印'!w"&amp;ROUNDDOWN((ROW()-1)/5,0)+2)&gt;0,INDIRECT("'按班级打印'!w"&amp;ROUNDDOWN((ROW()-1)/5,0)+2),"")</f>
        <v>75</v>
      </c>
      <c r="I1362" s="63">
        <f ca="1">IF(INDIRECT("'按班级打印'!z"&amp;ROUNDDOWN((ROW()-1)/5,0)+2)&gt;0,INDIRECT("'按班级打印'!z"&amp;ROUNDDOWN((ROW()-1)/5,0)+2),"")</f>
        <v>82</v>
      </c>
      <c r="J1362" s="63" t="str">
        <f ca="1">IF(INDIRECT("'按班级打印'!ac"&amp;ROUNDDOWN((ROW()-1)/5,0)+2)&gt;0,INDIRECT("'按班级打印'!ac"&amp;ROUNDDOWN((ROW()-1)/5,0)+2),"")</f>
        <v/>
      </c>
      <c r="K1362" s="63" t="str">
        <f ca="1">IF(INDIRECT("'按班级打印'!u"&amp;ROUNDDOWN((ROW()-1)/5,0)+2)&gt;0,INDIRECT("'按班级打印'!u"&amp;ROUNDDOWN((ROW()-1)/5,0)+2),"")</f>
        <v/>
      </c>
      <c r="L1362" s="63" t="str">
        <f ca="1">IF(INDIRECT("'按班级打印'!af"&amp;ROUNDDOWN((ROW()-1)/5,0)+2)&gt;0,INDIRECT("'按班级打印'!af"&amp;ROUNDDOWN((ROW()-1)/5,0)+2),"")</f>
        <v/>
      </c>
      <c r="M1362" s="63">
        <f ca="1">INDIRECT("'按班级打印'!H"&amp;ROUNDDOWN((ROW()-1)/5,0)+2)</f>
        <v>547.5</v>
      </c>
    </row>
    <row r="1363" customHeight="1" spans="1:13">
      <c r="A1363" s="64"/>
      <c r="B1363" s="64"/>
      <c r="C1363" s="63" t="s">
        <v>13</v>
      </c>
      <c r="D1363" s="63">
        <f ca="1">INDIRECT("'按班级打印'!M"&amp;ROUNDDOWN((ROW()-1)/5,0)+2)</f>
        <v>105</v>
      </c>
      <c r="E1363" s="63">
        <f ca="1">INDIRECT("'按班级打印'!o"&amp;ROUNDDOWN((ROW()-1)/5,0)+2)</f>
        <v>95</v>
      </c>
      <c r="F1363" s="63">
        <f ca="1">INDIRECT("'按班级打印'!q"&amp;ROUNDDOWN((ROW()-1)/5,0)+2)</f>
        <v>118.5</v>
      </c>
      <c r="G1363" s="63">
        <f ca="1">IF(INDIRECT("'按班级打印'!s"&amp;ROUNDDOWN((ROW()-1)/5,0)+2)&gt;0,INDIRECT("'按班级打印'!s"&amp;ROUNDDOWN((ROW()-1)/5,0)+2),"")</f>
        <v>72</v>
      </c>
      <c r="H1363" s="63">
        <f ca="1">IF(INDIRECT("'按班级打印'!x"&amp;ROUNDDOWN((ROW()-1)/5,0)+2)&gt;0,INDIRECT("'按班级打印'!x"&amp;ROUNDDOWN((ROW()-1)/5,0)+2),"")</f>
        <v>91</v>
      </c>
      <c r="I1363" s="63">
        <f ca="1">IF(INDIRECT("'按班级打印'!aa"&amp;ROUNDDOWN((ROW()-1)/5,0)+2)&gt;0,INDIRECT("'按班级打印'!aa"&amp;ROUNDDOWN((ROW()-1)/5,0)+2),"")</f>
        <v>90</v>
      </c>
      <c r="J1363" s="63" t="str">
        <f ca="1">IF(INDIRECT("'按班级打印'!ad"&amp;ROUNDDOWN((ROW()-1)/5,0)+2)&gt;0,INDIRECT("'按班级打印'!ad"&amp;ROUNDDOWN((ROW()-1)/5,0)+2),"")</f>
        <v/>
      </c>
      <c r="K1363" s="63" t="str">
        <f ca="1">IF(INDIRECT("'按班级打印'!u"&amp;ROUNDDOWN((ROW()-1)/5,0)+2)&gt;0,INDIRECT("'按班级打印'!u"&amp;ROUNDDOWN((ROW()-1)/5,0)+2),"")</f>
        <v/>
      </c>
      <c r="L1363" s="63" t="str">
        <f ca="1">IF(INDIRECT("'按班级打印'!ag"&amp;ROUNDDOWN((ROW()-1)/5,0)+2)&gt;0,INDIRECT("'按班级打印'!ag"&amp;ROUNDDOWN((ROW()-1)/5,0)+2),"")</f>
        <v/>
      </c>
      <c r="M1363" s="63">
        <f ca="1">INDIRECT("'按班级打印'!I"&amp;ROUNDDOWN((ROW()-1)/5,0)+2)</f>
        <v>571.5</v>
      </c>
    </row>
    <row r="1364" customHeight="1" spans="1:13">
      <c r="A1364" s="63" t="str">
        <f ca="1">INDIRECT("'按班级打印'!E"&amp;ROUNDDOWN((ROW()-1)/5,0)+2)</f>
        <v>物理类</v>
      </c>
      <c r="B1364" s="14"/>
      <c r="C1364" s="63" t="s">
        <v>14</v>
      </c>
      <c r="D1364" s="65">
        <f>'质量分析(总分) '!$D$55</f>
        <v>105.000612745098</v>
      </c>
      <c r="E1364" s="65">
        <f>'质量分析(总分) '!$D$82</f>
        <v>91.5242034313726</v>
      </c>
      <c r="F1364" s="65">
        <f>'质量分析(总分) '!$D$109</f>
        <v>108.863970588235</v>
      </c>
      <c r="G1364" s="65">
        <f ca="1">IF(_xlfn.NUMBERVALUE(G1362)&gt;0,'质量分析(总分) '!$D$133,"")</f>
        <v>62.6521428571429</v>
      </c>
      <c r="H1364" s="65">
        <f ca="1">IF(_xlfn.NUMBERVALUE(H1362)&gt;0,'质量分析(总分) '!$D$157,"")</f>
        <v>81.8686131386861</v>
      </c>
      <c r="I1364" s="65">
        <f ca="1">IF(_xlfn.NUMBERVALUE(I1362)&gt;0,'质量分析(总分) '!$D$180,"")</f>
        <v>83.3676470588235</v>
      </c>
      <c r="J1364" s="65" t="str">
        <f ca="1">IF(_xlfn.NUMBERVALUE(J1362)&gt;0,'质量分析(总分) '!$D$208,"")</f>
        <v/>
      </c>
      <c r="K1364" s="65" t="str">
        <f ca="1">IF(_xlfn.NUMBERVALUE(K1362)&gt;0,'质量分析(总分) '!$D$194,"")</f>
        <v/>
      </c>
      <c r="L1364" s="65" t="str">
        <f ca="1">IF(_xlfn.NUMBERVALUE(L1362)&gt;0,'质量分析(总分) '!$D$222,"")</f>
        <v/>
      </c>
      <c r="M1364" s="65">
        <f ca="1">IF(_xlfn.NUMBERVALUE(G1362)&gt;0,'质量分析(总分) '!$D$23,'质量分析(总分) '!$D$28)</f>
        <v>535.869285714286</v>
      </c>
    </row>
    <row r="1366" customHeight="1" spans="1:13">
      <c r="A1366" s="58" t="s">
        <v>15</v>
      </c>
      <c r="B1366" s="59" t="s">
        <v>1</v>
      </c>
      <c r="C1366" s="59" t="s">
        <v>2</v>
      </c>
      <c r="D1366" s="60" t="s">
        <v>3</v>
      </c>
      <c r="E1366" s="60" t="s">
        <v>4</v>
      </c>
      <c r="F1366" s="60" t="s">
        <v>5</v>
      </c>
      <c r="G1366" s="60" t="s">
        <v>6</v>
      </c>
      <c r="H1366" s="60" t="s">
        <v>7</v>
      </c>
      <c r="I1366" s="60" t="s">
        <v>8</v>
      </c>
      <c r="J1366" s="60" t="s">
        <v>9</v>
      </c>
      <c r="K1366" s="60" t="s">
        <v>10</v>
      </c>
      <c r="L1366" s="61" t="s">
        <v>11</v>
      </c>
      <c r="M1366" s="61" t="s">
        <v>12</v>
      </c>
    </row>
    <row r="1367" customHeight="1" spans="1:13">
      <c r="A1367" s="62"/>
      <c r="B1367" s="63">
        <f ca="1">INDIRECT("'按班级打印'!G"&amp;ROUNDDOWN((ROW()-1)/5,0)+2)</f>
        <v>7</v>
      </c>
      <c r="C1367" s="63" t="str">
        <f ca="1">INDIRECT("'按班级打印'!A"&amp;ROUNDDOWN((ROW()-1)/5,0)+2)</f>
        <v>何昊杰</v>
      </c>
      <c r="D1367" s="63">
        <f ca="1">INDIRECT("'按班级打印'!M"&amp;ROUNDDOWN((ROW()-1)/5,0)+2)</f>
        <v>104.5</v>
      </c>
      <c r="E1367" s="63">
        <f ca="1">INDIRECT("'按班级打印'!o"&amp;ROUNDDOWN((ROW()-1)/5,0)+2)</f>
        <v>100.5</v>
      </c>
      <c r="F1367" s="63">
        <f ca="1">INDIRECT("'按班级打印'!q"&amp;ROUNDDOWN((ROW()-1)/5,0)+2)</f>
        <v>57</v>
      </c>
      <c r="G1367" s="63">
        <f ca="1">IF(INDIRECT("'按班级打印'!s"&amp;ROUNDDOWN((ROW()-1)/5,0)+2)&gt;0,INDIRECT("'按班级打印'!s"&amp;ROUNDDOWN((ROW()-1)/5,0)+2),"")</f>
        <v>50</v>
      </c>
      <c r="H1367" s="63">
        <f ca="1">IF(INDIRECT("'按班级打印'!w"&amp;ROUNDDOWN((ROW()-1)/5,0)+2)&gt;0,INDIRECT("'按班级打印'!w"&amp;ROUNDDOWN((ROW()-1)/5,0)+2),"")</f>
        <v>56.5</v>
      </c>
      <c r="I1367" s="63">
        <f ca="1">IF(INDIRECT("'按班级打印'!z"&amp;ROUNDDOWN((ROW()-1)/5,0)+2)&gt;0,INDIRECT("'按班级打印'!z"&amp;ROUNDDOWN((ROW()-1)/5,0)+2),"")</f>
        <v>67</v>
      </c>
      <c r="J1367" s="63" t="str">
        <f ca="1">IF(INDIRECT("'按班级打印'!ac"&amp;ROUNDDOWN((ROW()-1)/5,0)+2)&gt;0,INDIRECT("'按班级打印'!ac"&amp;ROUNDDOWN((ROW()-1)/5,0)+2),"")</f>
        <v/>
      </c>
      <c r="K1367" s="63" t="str">
        <f ca="1">IF(INDIRECT("'按班级打印'!u"&amp;ROUNDDOWN((ROW()-1)/5,0)+2)&gt;0,INDIRECT("'按班级打印'!u"&amp;ROUNDDOWN((ROW()-1)/5,0)+2),"")</f>
        <v/>
      </c>
      <c r="L1367" s="63" t="str">
        <f ca="1">IF(INDIRECT("'按班级打印'!af"&amp;ROUNDDOWN((ROW()-1)/5,0)+2)&gt;0,INDIRECT("'按班级打印'!af"&amp;ROUNDDOWN((ROW()-1)/5,0)+2),"")</f>
        <v/>
      </c>
      <c r="M1367" s="63">
        <f ca="1">INDIRECT("'按班级打印'!H"&amp;ROUNDDOWN((ROW()-1)/5,0)+2)</f>
        <v>435.5</v>
      </c>
    </row>
    <row r="1368" customHeight="1" spans="1:13">
      <c r="A1368" s="64"/>
      <c r="B1368" s="64"/>
      <c r="C1368" s="63" t="s">
        <v>13</v>
      </c>
      <c r="D1368" s="63">
        <f ca="1">INDIRECT("'按班级打印'!M"&amp;ROUNDDOWN((ROW()-1)/5,0)+2)</f>
        <v>104.5</v>
      </c>
      <c r="E1368" s="63">
        <f ca="1">INDIRECT("'按班级打印'!o"&amp;ROUNDDOWN((ROW()-1)/5,0)+2)</f>
        <v>100.5</v>
      </c>
      <c r="F1368" s="63">
        <f ca="1">INDIRECT("'按班级打印'!q"&amp;ROUNDDOWN((ROW()-1)/5,0)+2)</f>
        <v>57</v>
      </c>
      <c r="G1368" s="63">
        <f ca="1">IF(INDIRECT("'按班级打印'!s"&amp;ROUNDDOWN((ROW()-1)/5,0)+2)&gt;0,INDIRECT("'按班级打印'!s"&amp;ROUNDDOWN((ROW()-1)/5,0)+2),"")</f>
        <v>50</v>
      </c>
      <c r="H1368" s="63">
        <f ca="1">IF(INDIRECT("'按班级打印'!x"&amp;ROUNDDOWN((ROW()-1)/5,0)+2)&gt;0,INDIRECT("'按班级打印'!x"&amp;ROUNDDOWN((ROW()-1)/5,0)+2),"")</f>
        <v>81</v>
      </c>
      <c r="I1368" s="63">
        <f ca="1">IF(INDIRECT("'按班级打印'!aa"&amp;ROUNDDOWN((ROW()-1)/5,0)+2)&gt;0,INDIRECT("'按班级打印'!aa"&amp;ROUNDDOWN((ROW()-1)/5,0)+2),"")</f>
        <v>76</v>
      </c>
      <c r="J1368" s="63" t="str">
        <f ca="1">IF(INDIRECT("'按班级打印'!ad"&amp;ROUNDDOWN((ROW()-1)/5,0)+2)&gt;0,INDIRECT("'按班级打印'!ad"&amp;ROUNDDOWN((ROW()-1)/5,0)+2),"")</f>
        <v/>
      </c>
      <c r="K1368" s="63" t="str">
        <f ca="1">IF(INDIRECT("'按班级打印'!u"&amp;ROUNDDOWN((ROW()-1)/5,0)+2)&gt;0,INDIRECT("'按班级打印'!u"&amp;ROUNDDOWN((ROW()-1)/5,0)+2),"")</f>
        <v/>
      </c>
      <c r="L1368" s="63" t="str">
        <f ca="1">IF(INDIRECT("'按班级打印'!ag"&amp;ROUNDDOWN((ROW()-1)/5,0)+2)&gt;0,INDIRECT("'按班级打印'!ag"&amp;ROUNDDOWN((ROW()-1)/5,0)+2),"")</f>
        <v/>
      </c>
      <c r="M1368" s="63">
        <f ca="1">INDIRECT("'按班级打印'!I"&amp;ROUNDDOWN((ROW()-1)/5,0)+2)</f>
        <v>469</v>
      </c>
    </row>
    <row r="1369" customHeight="1" spans="1:13">
      <c r="A1369" s="63" t="str">
        <f ca="1">INDIRECT("'按班级打印'!E"&amp;ROUNDDOWN((ROW()-1)/5,0)+2)</f>
        <v>物理类</v>
      </c>
      <c r="B1369" s="14"/>
      <c r="C1369" s="63" t="s">
        <v>14</v>
      </c>
      <c r="D1369" s="65">
        <f>'质量分析(总分) '!$D$55</f>
        <v>105.000612745098</v>
      </c>
      <c r="E1369" s="65">
        <f>'质量分析(总分) '!$D$82</f>
        <v>91.5242034313726</v>
      </c>
      <c r="F1369" s="65">
        <f>'质量分析(总分) '!$D$109</f>
        <v>108.863970588235</v>
      </c>
      <c r="G1369" s="65">
        <f ca="1">IF(_xlfn.NUMBERVALUE(G1367)&gt;0,'质量分析(总分) '!$D$133,"")</f>
        <v>62.6521428571429</v>
      </c>
      <c r="H1369" s="65">
        <f ca="1">IF(_xlfn.NUMBERVALUE(H1367)&gt;0,'质量分析(总分) '!$D$157,"")</f>
        <v>81.8686131386861</v>
      </c>
      <c r="I1369" s="65">
        <f ca="1">IF(_xlfn.NUMBERVALUE(I1367)&gt;0,'质量分析(总分) '!$D$180,"")</f>
        <v>83.3676470588235</v>
      </c>
      <c r="J1369" s="65" t="str">
        <f ca="1">IF(_xlfn.NUMBERVALUE(J1367)&gt;0,'质量分析(总分) '!$D$208,"")</f>
        <v/>
      </c>
      <c r="K1369" s="65" t="str">
        <f ca="1">IF(_xlfn.NUMBERVALUE(K1367)&gt;0,'质量分析(总分) '!$D$194,"")</f>
        <v/>
      </c>
      <c r="L1369" s="65" t="str">
        <f ca="1">IF(_xlfn.NUMBERVALUE(L1367)&gt;0,'质量分析(总分) '!$D$222,"")</f>
        <v/>
      </c>
      <c r="M1369" s="65">
        <f ca="1">IF(_xlfn.NUMBERVALUE(G1367)&gt;0,'质量分析(总分) '!$D$23,'质量分析(总分) '!$D$28)</f>
        <v>535.869285714286</v>
      </c>
    </row>
    <row r="1371" customHeight="1" spans="1:13">
      <c r="A1371" s="58" t="s">
        <v>15</v>
      </c>
      <c r="B1371" s="59" t="s">
        <v>1</v>
      </c>
      <c r="C1371" s="59" t="s">
        <v>2</v>
      </c>
      <c r="D1371" s="60" t="s">
        <v>3</v>
      </c>
      <c r="E1371" s="60" t="s">
        <v>4</v>
      </c>
      <c r="F1371" s="60" t="s">
        <v>5</v>
      </c>
      <c r="G1371" s="60" t="s">
        <v>6</v>
      </c>
      <c r="H1371" s="60" t="s">
        <v>7</v>
      </c>
      <c r="I1371" s="60" t="s">
        <v>8</v>
      </c>
      <c r="J1371" s="60" t="s">
        <v>9</v>
      </c>
      <c r="K1371" s="60" t="s">
        <v>10</v>
      </c>
      <c r="L1371" s="61" t="s">
        <v>11</v>
      </c>
      <c r="M1371" s="61" t="s">
        <v>12</v>
      </c>
    </row>
    <row r="1372" customHeight="1" spans="1:13">
      <c r="A1372" s="62"/>
      <c r="B1372" s="63">
        <f ca="1">INDIRECT("'按班级打印'!G"&amp;ROUNDDOWN((ROW()-1)/5,0)+2)</f>
        <v>7</v>
      </c>
      <c r="C1372" s="63" t="str">
        <f ca="1">INDIRECT("'按班级打印'!A"&amp;ROUNDDOWN((ROW()-1)/5,0)+2)</f>
        <v>杨欣昊</v>
      </c>
      <c r="D1372" s="63">
        <f ca="1">INDIRECT("'按班级打印'!M"&amp;ROUNDDOWN((ROW()-1)/5,0)+2)</f>
        <v>92.5</v>
      </c>
      <c r="E1372" s="63">
        <f ca="1">INDIRECT("'按班级打印'!o"&amp;ROUNDDOWN((ROW()-1)/5,0)+2)</f>
        <v>87</v>
      </c>
      <c r="F1372" s="63">
        <f ca="1">INDIRECT("'按班级打印'!q"&amp;ROUNDDOWN((ROW()-1)/5,0)+2)</f>
        <v>101</v>
      </c>
      <c r="G1372" s="63">
        <f ca="1">IF(INDIRECT("'按班级打印'!s"&amp;ROUNDDOWN((ROW()-1)/5,0)+2)&gt;0,INDIRECT("'按班级打印'!s"&amp;ROUNDDOWN((ROW()-1)/5,0)+2),"")</f>
        <v>47</v>
      </c>
      <c r="H1372" s="63">
        <f ca="1">IF(INDIRECT("'按班级打印'!w"&amp;ROUNDDOWN((ROW()-1)/5,0)+2)&gt;0,INDIRECT("'按班级打印'!w"&amp;ROUNDDOWN((ROW()-1)/5,0)+2),"")</f>
        <v>32.5</v>
      </c>
      <c r="I1372" s="63">
        <f ca="1">IF(INDIRECT("'按班级打印'!z"&amp;ROUNDDOWN((ROW()-1)/5,0)+2)&gt;0,INDIRECT("'按班级打印'!z"&amp;ROUNDDOWN((ROW()-1)/5,0)+2),"")</f>
        <v>63</v>
      </c>
      <c r="J1372" s="63" t="str">
        <f ca="1">IF(INDIRECT("'按班级打印'!ac"&amp;ROUNDDOWN((ROW()-1)/5,0)+2)&gt;0,INDIRECT("'按班级打印'!ac"&amp;ROUNDDOWN((ROW()-1)/5,0)+2),"")</f>
        <v/>
      </c>
      <c r="K1372" s="63" t="str">
        <f ca="1">IF(INDIRECT("'按班级打印'!u"&amp;ROUNDDOWN((ROW()-1)/5,0)+2)&gt;0,INDIRECT("'按班级打印'!u"&amp;ROUNDDOWN((ROW()-1)/5,0)+2),"")</f>
        <v/>
      </c>
      <c r="L1372" s="63" t="str">
        <f ca="1">IF(INDIRECT("'按班级打印'!af"&amp;ROUNDDOWN((ROW()-1)/5,0)+2)&gt;0,INDIRECT("'按班级打印'!af"&amp;ROUNDDOWN((ROW()-1)/5,0)+2),"")</f>
        <v/>
      </c>
      <c r="M1372" s="63">
        <f ca="1">INDIRECT("'按班级打印'!H"&amp;ROUNDDOWN((ROW()-1)/5,0)+2)</f>
        <v>423</v>
      </c>
    </row>
    <row r="1373" customHeight="1" spans="1:13">
      <c r="A1373" s="64"/>
      <c r="B1373" s="64"/>
      <c r="C1373" s="63" t="s">
        <v>13</v>
      </c>
      <c r="D1373" s="63">
        <f ca="1">INDIRECT("'按班级打印'!M"&amp;ROUNDDOWN((ROW()-1)/5,0)+2)</f>
        <v>92.5</v>
      </c>
      <c r="E1373" s="63">
        <f ca="1">INDIRECT("'按班级打印'!o"&amp;ROUNDDOWN((ROW()-1)/5,0)+2)</f>
        <v>87</v>
      </c>
      <c r="F1373" s="63">
        <f ca="1">INDIRECT("'按班级打印'!q"&amp;ROUNDDOWN((ROW()-1)/5,0)+2)</f>
        <v>101</v>
      </c>
      <c r="G1373" s="63">
        <f ca="1">IF(INDIRECT("'按班级打印'!s"&amp;ROUNDDOWN((ROW()-1)/5,0)+2)&gt;0,INDIRECT("'按班级打印'!s"&amp;ROUNDDOWN((ROW()-1)/5,0)+2),"")</f>
        <v>47</v>
      </c>
      <c r="H1373" s="63">
        <f ca="1">IF(INDIRECT("'按班级打印'!x"&amp;ROUNDDOWN((ROW()-1)/5,0)+2)&gt;0,INDIRECT("'按班级打印'!x"&amp;ROUNDDOWN((ROW()-1)/5,0)+2),"")</f>
        <v>60</v>
      </c>
      <c r="I1373" s="63">
        <f ca="1">IF(INDIRECT("'按班级打印'!aa"&amp;ROUNDDOWN((ROW()-1)/5,0)+2)&gt;0,INDIRECT("'按班级打印'!aa"&amp;ROUNDDOWN((ROW()-1)/5,0)+2),"")</f>
        <v>72</v>
      </c>
      <c r="J1373" s="63" t="str">
        <f ca="1">IF(INDIRECT("'按班级打印'!ad"&amp;ROUNDDOWN((ROW()-1)/5,0)+2)&gt;0,INDIRECT("'按班级打印'!ad"&amp;ROUNDDOWN((ROW()-1)/5,0)+2),"")</f>
        <v/>
      </c>
      <c r="K1373" s="63" t="str">
        <f ca="1">IF(INDIRECT("'按班级打印'!u"&amp;ROUNDDOWN((ROW()-1)/5,0)+2)&gt;0,INDIRECT("'按班级打印'!u"&amp;ROUNDDOWN((ROW()-1)/5,0)+2),"")</f>
        <v/>
      </c>
      <c r="L1373" s="63" t="str">
        <f ca="1">IF(INDIRECT("'按班级打印'!ag"&amp;ROUNDDOWN((ROW()-1)/5,0)+2)&gt;0,INDIRECT("'按班级打印'!ag"&amp;ROUNDDOWN((ROW()-1)/5,0)+2),"")</f>
        <v/>
      </c>
      <c r="M1373" s="63">
        <f ca="1">INDIRECT("'按班级打印'!I"&amp;ROUNDDOWN((ROW()-1)/5,0)+2)</f>
        <v>459.5</v>
      </c>
    </row>
    <row r="1374" customHeight="1" spans="1:13">
      <c r="A1374" s="63" t="str">
        <f ca="1">INDIRECT("'按班级打印'!E"&amp;ROUNDDOWN((ROW()-1)/5,0)+2)</f>
        <v>物理类</v>
      </c>
      <c r="B1374" s="14"/>
      <c r="C1374" s="63" t="s">
        <v>14</v>
      </c>
      <c r="D1374" s="65">
        <f>'质量分析(总分) '!$D$55</f>
        <v>105.000612745098</v>
      </c>
      <c r="E1374" s="65">
        <f>'质量分析(总分) '!$D$82</f>
        <v>91.5242034313726</v>
      </c>
      <c r="F1374" s="65">
        <f>'质量分析(总分) '!$D$109</f>
        <v>108.863970588235</v>
      </c>
      <c r="G1374" s="65">
        <f ca="1">IF(_xlfn.NUMBERVALUE(G1372)&gt;0,'质量分析(总分) '!$D$133,"")</f>
        <v>62.6521428571429</v>
      </c>
      <c r="H1374" s="65">
        <f ca="1">IF(_xlfn.NUMBERVALUE(H1372)&gt;0,'质量分析(总分) '!$D$157,"")</f>
        <v>81.8686131386861</v>
      </c>
      <c r="I1374" s="65">
        <f ca="1">IF(_xlfn.NUMBERVALUE(I1372)&gt;0,'质量分析(总分) '!$D$180,"")</f>
        <v>83.3676470588235</v>
      </c>
      <c r="J1374" s="65" t="str">
        <f ca="1">IF(_xlfn.NUMBERVALUE(J1372)&gt;0,'质量分析(总分) '!$D$208,"")</f>
        <v/>
      </c>
      <c r="K1374" s="65" t="str">
        <f ca="1">IF(_xlfn.NUMBERVALUE(K1372)&gt;0,'质量分析(总分) '!$D$194,"")</f>
        <v/>
      </c>
      <c r="L1374" s="65" t="str">
        <f ca="1">IF(_xlfn.NUMBERVALUE(L1372)&gt;0,'质量分析(总分) '!$D$222,"")</f>
        <v/>
      </c>
      <c r="M1374" s="65">
        <f ca="1">IF(_xlfn.NUMBERVALUE(G1372)&gt;0,'质量分析(总分) '!$D$23,'质量分析(总分) '!$D$28)</f>
        <v>535.869285714286</v>
      </c>
    </row>
    <row r="1376" customHeight="1" spans="1:13">
      <c r="A1376" s="58" t="s">
        <v>15</v>
      </c>
      <c r="B1376" s="59" t="s">
        <v>1</v>
      </c>
      <c r="C1376" s="59" t="s">
        <v>2</v>
      </c>
      <c r="D1376" s="60" t="s">
        <v>3</v>
      </c>
      <c r="E1376" s="60" t="s">
        <v>4</v>
      </c>
      <c r="F1376" s="60" t="s">
        <v>5</v>
      </c>
      <c r="G1376" s="60" t="s">
        <v>6</v>
      </c>
      <c r="H1376" s="60" t="s">
        <v>7</v>
      </c>
      <c r="I1376" s="60" t="s">
        <v>8</v>
      </c>
      <c r="J1376" s="60" t="s">
        <v>9</v>
      </c>
      <c r="K1376" s="60" t="s">
        <v>10</v>
      </c>
      <c r="L1376" s="61" t="s">
        <v>11</v>
      </c>
      <c r="M1376" s="61" t="s">
        <v>12</v>
      </c>
    </row>
    <row r="1377" customHeight="1" spans="1:13">
      <c r="A1377" s="62"/>
      <c r="B1377" s="63">
        <f ca="1">INDIRECT("'按班级打印'!G"&amp;ROUNDDOWN((ROW()-1)/5,0)+2)</f>
        <v>7</v>
      </c>
      <c r="C1377" s="63" t="str">
        <f ca="1">INDIRECT("'按班级打印'!A"&amp;ROUNDDOWN((ROW()-1)/5,0)+2)</f>
        <v>郑鹏飞</v>
      </c>
      <c r="D1377" s="63">
        <f ca="1">INDIRECT("'按班级打印'!M"&amp;ROUNDDOWN((ROW()-1)/5,0)+2)</f>
        <v>98.5</v>
      </c>
      <c r="E1377" s="63">
        <f ca="1">INDIRECT("'按班级打印'!o"&amp;ROUNDDOWN((ROW()-1)/5,0)+2)</f>
        <v>102</v>
      </c>
      <c r="F1377" s="63">
        <f ca="1">INDIRECT("'按班级打印'!q"&amp;ROUNDDOWN((ROW()-1)/5,0)+2)</f>
        <v>96</v>
      </c>
      <c r="G1377" s="63">
        <f ca="1">IF(INDIRECT("'按班级打印'!s"&amp;ROUNDDOWN((ROW()-1)/5,0)+2)&gt;0,INDIRECT("'按班级打印'!s"&amp;ROUNDDOWN((ROW()-1)/5,0)+2),"")</f>
        <v>78</v>
      </c>
      <c r="H1377" s="63">
        <f ca="1">IF(INDIRECT("'按班级打印'!w"&amp;ROUNDDOWN((ROW()-1)/5,0)+2)&gt;0,INDIRECT("'按班级打印'!w"&amp;ROUNDDOWN((ROW()-1)/5,0)+2),"")</f>
        <v>64</v>
      </c>
      <c r="I1377" s="63">
        <f ca="1">IF(INDIRECT("'按班级打印'!z"&amp;ROUNDDOWN((ROW()-1)/5,0)+2)&gt;0,INDIRECT("'按班级打印'!z"&amp;ROUNDDOWN((ROW()-1)/5,0)+2),"")</f>
        <v>70</v>
      </c>
      <c r="J1377" s="63" t="str">
        <f ca="1">IF(INDIRECT("'按班级打印'!ac"&amp;ROUNDDOWN((ROW()-1)/5,0)+2)&gt;0,INDIRECT("'按班级打印'!ac"&amp;ROUNDDOWN((ROW()-1)/5,0)+2),"")</f>
        <v/>
      </c>
      <c r="K1377" s="63" t="str">
        <f ca="1">IF(INDIRECT("'按班级打印'!u"&amp;ROUNDDOWN((ROW()-1)/5,0)+2)&gt;0,INDIRECT("'按班级打印'!u"&amp;ROUNDDOWN((ROW()-1)/5,0)+2),"")</f>
        <v/>
      </c>
      <c r="L1377" s="63" t="str">
        <f ca="1">IF(INDIRECT("'按班级打印'!af"&amp;ROUNDDOWN((ROW()-1)/5,0)+2)&gt;0,INDIRECT("'按班级打印'!af"&amp;ROUNDDOWN((ROW()-1)/5,0)+2),"")</f>
        <v/>
      </c>
      <c r="M1377" s="63">
        <f ca="1">INDIRECT("'按班级打印'!H"&amp;ROUNDDOWN((ROW()-1)/5,0)+2)</f>
        <v>508.5</v>
      </c>
    </row>
    <row r="1378" customHeight="1" spans="1:13">
      <c r="A1378" s="64"/>
      <c r="B1378" s="64"/>
      <c r="C1378" s="63" t="s">
        <v>13</v>
      </c>
      <c r="D1378" s="63">
        <f ca="1">INDIRECT("'按班级打印'!M"&amp;ROUNDDOWN((ROW()-1)/5,0)+2)</f>
        <v>98.5</v>
      </c>
      <c r="E1378" s="63">
        <f ca="1">INDIRECT("'按班级打印'!o"&amp;ROUNDDOWN((ROW()-1)/5,0)+2)</f>
        <v>102</v>
      </c>
      <c r="F1378" s="63">
        <f ca="1">INDIRECT("'按班级打印'!q"&amp;ROUNDDOWN((ROW()-1)/5,0)+2)</f>
        <v>96</v>
      </c>
      <c r="G1378" s="63">
        <f ca="1">IF(INDIRECT("'按班级打印'!s"&amp;ROUNDDOWN((ROW()-1)/5,0)+2)&gt;0,INDIRECT("'按班级打印'!s"&amp;ROUNDDOWN((ROW()-1)/5,0)+2),"")</f>
        <v>78</v>
      </c>
      <c r="H1378" s="63">
        <f ca="1">IF(INDIRECT("'按班级打印'!x"&amp;ROUNDDOWN((ROW()-1)/5,0)+2)&gt;0,INDIRECT("'按班级打印'!x"&amp;ROUNDDOWN((ROW()-1)/5,0)+2),"")</f>
        <v>87</v>
      </c>
      <c r="I1378" s="63">
        <f ca="1">IF(INDIRECT("'按班级打印'!aa"&amp;ROUNDDOWN((ROW()-1)/5,0)+2)&gt;0,INDIRECT("'按班级打印'!aa"&amp;ROUNDDOWN((ROW()-1)/5,0)+2),"")</f>
        <v>79</v>
      </c>
      <c r="J1378" s="63" t="str">
        <f ca="1">IF(INDIRECT("'按班级打印'!ad"&amp;ROUNDDOWN((ROW()-1)/5,0)+2)&gt;0,INDIRECT("'按班级打印'!ad"&amp;ROUNDDOWN((ROW()-1)/5,0)+2),"")</f>
        <v/>
      </c>
      <c r="K1378" s="63" t="str">
        <f ca="1">IF(INDIRECT("'按班级打印'!u"&amp;ROUNDDOWN((ROW()-1)/5,0)+2)&gt;0,INDIRECT("'按班级打印'!u"&amp;ROUNDDOWN((ROW()-1)/5,0)+2),"")</f>
        <v/>
      </c>
      <c r="L1378" s="63" t="str">
        <f ca="1">IF(INDIRECT("'按班级打印'!ag"&amp;ROUNDDOWN((ROW()-1)/5,0)+2)&gt;0,INDIRECT("'按班级打印'!ag"&amp;ROUNDDOWN((ROW()-1)/5,0)+2),"")</f>
        <v/>
      </c>
      <c r="M1378" s="63">
        <f ca="1">INDIRECT("'按班级打印'!I"&amp;ROUNDDOWN((ROW()-1)/5,0)+2)</f>
        <v>540.5</v>
      </c>
    </row>
    <row r="1379" customHeight="1" spans="1:13">
      <c r="A1379" s="63" t="str">
        <f ca="1">INDIRECT("'按班级打印'!E"&amp;ROUNDDOWN((ROW()-1)/5,0)+2)</f>
        <v>物理类</v>
      </c>
      <c r="B1379" s="14"/>
      <c r="C1379" s="63" t="s">
        <v>14</v>
      </c>
      <c r="D1379" s="65">
        <f>'质量分析(总分) '!$D$55</f>
        <v>105.000612745098</v>
      </c>
      <c r="E1379" s="65">
        <f>'质量分析(总分) '!$D$82</f>
        <v>91.5242034313726</v>
      </c>
      <c r="F1379" s="65">
        <f>'质量分析(总分) '!$D$109</f>
        <v>108.863970588235</v>
      </c>
      <c r="G1379" s="65">
        <f ca="1">IF(_xlfn.NUMBERVALUE(G1377)&gt;0,'质量分析(总分) '!$D$133,"")</f>
        <v>62.6521428571429</v>
      </c>
      <c r="H1379" s="65">
        <f ca="1">IF(_xlfn.NUMBERVALUE(H1377)&gt;0,'质量分析(总分) '!$D$157,"")</f>
        <v>81.8686131386861</v>
      </c>
      <c r="I1379" s="65">
        <f ca="1">IF(_xlfn.NUMBERVALUE(I1377)&gt;0,'质量分析(总分) '!$D$180,"")</f>
        <v>83.3676470588235</v>
      </c>
      <c r="J1379" s="65" t="str">
        <f ca="1">IF(_xlfn.NUMBERVALUE(J1377)&gt;0,'质量分析(总分) '!$D$208,"")</f>
        <v/>
      </c>
      <c r="K1379" s="65" t="str">
        <f ca="1">IF(_xlfn.NUMBERVALUE(K1377)&gt;0,'质量分析(总分) '!$D$194,"")</f>
        <v/>
      </c>
      <c r="L1379" s="65" t="str">
        <f ca="1">IF(_xlfn.NUMBERVALUE(L1377)&gt;0,'质量分析(总分) '!$D$222,"")</f>
        <v/>
      </c>
      <c r="M1379" s="65">
        <f ca="1">IF(_xlfn.NUMBERVALUE(G1377)&gt;0,'质量分析(总分) '!$D$23,'质量分析(总分) '!$D$28)</f>
        <v>535.869285714286</v>
      </c>
    </row>
    <row r="1381" customHeight="1" spans="1:13">
      <c r="A1381" s="58" t="s">
        <v>15</v>
      </c>
      <c r="B1381" s="59" t="s">
        <v>1</v>
      </c>
      <c r="C1381" s="59" t="s">
        <v>2</v>
      </c>
      <c r="D1381" s="60" t="s">
        <v>3</v>
      </c>
      <c r="E1381" s="60" t="s">
        <v>4</v>
      </c>
      <c r="F1381" s="60" t="s">
        <v>5</v>
      </c>
      <c r="G1381" s="60" t="s">
        <v>6</v>
      </c>
      <c r="H1381" s="60" t="s">
        <v>7</v>
      </c>
      <c r="I1381" s="60" t="s">
        <v>8</v>
      </c>
      <c r="J1381" s="60" t="s">
        <v>9</v>
      </c>
      <c r="K1381" s="60" t="s">
        <v>10</v>
      </c>
      <c r="L1381" s="61" t="s">
        <v>11</v>
      </c>
      <c r="M1381" s="61" t="s">
        <v>12</v>
      </c>
    </row>
    <row r="1382" customHeight="1" spans="1:13">
      <c r="A1382" s="62"/>
      <c r="B1382" s="63">
        <f ca="1">INDIRECT("'按班级打印'!G"&amp;ROUNDDOWN((ROW()-1)/5,0)+2)</f>
        <v>7</v>
      </c>
      <c r="C1382" s="63" t="str">
        <f ca="1">INDIRECT("'按班级打印'!A"&amp;ROUNDDOWN((ROW()-1)/5,0)+2)</f>
        <v>杨凯璐</v>
      </c>
      <c r="D1382" s="63">
        <f ca="1">INDIRECT("'按班级打印'!M"&amp;ROUNDDOWN((ROW()-1)/5,0)+2)</f>
        <v>110.5</v>
      </c>
      <c r="E1382" s="63">
        <f ca="1">INDIRECT("'按班级打印'!o"&amp;ROUNDDOWN((ROW()-1)/5,0)+2)</f>
        <v>105</v>
      </c>
      <c r="F1382" s="63">
        <f ca="1">INDIRECT("'按班级打印'!q"&amp;ROUNDDOWN((ROW()-1)/5,0)+2)</f>
        <v>130</v>
      </c>
      <c r="G1382" s="63">
        <f ca="1">IF(INDIRECT("'按班级打印'!s"&amp;ROUNDDOWN((ROW()-1)/5,0)+2)&gt;0,INDIRECT("'按班级打印'!s"&amp;ROUNDDOWN((ROW()-1)/5,0)+2),"")</f>
        <v>72</v>
      </c>
      <c r="H1382" s="63">
        <f ca="1">IF(INDIRECT("'按班级打印'!w"&amp;ROUNDDOWN((ROW()-1)/5,0)+2)&gt;0,INDIRECT("'按班级打印'!w"&amp;ROUNDDOWN((ROW()-1)/5,0)+2),"")</f>
        <v>56</v>
      </c>
      <c r="I1382" s="63">
        <f ca="1">IF(INDIRECT("'按班级打印'!z"&amp;ROUNDDOWN((ROW()-1)/5,0)+2)&gt;0,INDIRECT("'按班级打印'!z"&amp;ROUNDDOWN((ROW()-1)/5,0)+2),"")</f>
        <v>72.5</v>
      </c>
      <c r="J1382" s="63" t="str">
        <f ca="1">IF(INDIRECT("'按班级打印'!ac"&amp;ROUNDDOWN((ROW()-1)/5,0)+2)&gt;0,INDIRECT("'按班级打印'!ac"&amp;ROUNDDOWN((ROW()-1)/5,0)+2),"")</f>
        <v/>
      </c>
      <c r="K1382" s="63" t="str">
        <f ca="1">IF(INDIRECT("'按班级打印'!u"&amp;ROUNDDOWN((ROW()-1)/5,0)+2)&gt;0,INDIRECT("'按班级打印'!u"&amp;ROUNDDOWN((ROW()-1)/5,0)+2),"")</f>
        <v/>
      </c>
      <c r="L1382" s="63" t="str">
        <f ca="1">IF(INDIRECT("'按班级打印'!af"&amp;ROUNDDOWN((ROW()-1)/5,0)+2)&gt;0,INDIRECT("'按班级打印'!af"&amp;ROUNDDOWN((ROW()-1)/5,0)+2),"")</f>
        <v/>
      </c>
      <c r="M1382" s="63">
        <f ca="1">INDIRECT("'按班级打印'!H"&amp;ROUNDDOWN((ROW()-1)/5,0)+2)</f>
        <v>546</v>
      </c>
    </row>
    <row r="1383" customHeight="1" spans="1:13">
      <c r="A1383" s="64"/>
      <c r="B1383" s="64"/>
      <c r="C1383" s="63" t="s">
        <v>13</v>
      </c>
      <c r="D1383" s="63">
        <f ca="1">INDIRECT("'按班级打印'!M"&amp;ROUNDDOWN((ROW()-1)/5,0)+2)</f>
        <v>110.5</v>
      </c>
      <c r="E1383" s="63">
        <f ca="1">INDIRECT("'按班级打印'!o"&amp;ROUNDDOWN((ROW()-1)/5,0)+2)</f>
        <v>105</v>
      </c>
      <c r="F1383" s="63">
        <f ca="1">INDIRECT("'按班级打印'!q"&amp;ROUNDDOWN((ROW()-1)/5,0)+2)</f>
        <v>130</v>
      </c>
      <c r="G1383" s="63">
        <f ca="1">IF(INDIRECT("'按班级打印'!s"&amp;ROUNDDOWN((ROW()-1)/5,0)+2)&gt;0,INDIRECT("'按班级打印'!s"&amp;ROUNDDOWN((ROW()-1)/5,0)+2),"")</f>
        <v>72</v>
      </c>
      <c r="H1383" s="63">
        <f ca="1">IF(INDIRECT("'按班级打印'!x"&amp;ROUNDDOWN((ROW()-1)/5,0)+2)&gt;0,INDIRECT("'按班级打印'!x"&amp;ROUNDDOWN((ROW()-1)/5,0)+2),"")</f>
        <v>80</v>
      </c>
      <c r="I1383" s="63">
        <f ca="1">IF(INDIRECT("'按班级打印'!aa"&amp;ROUNDDOWN((ROW()-1)/5,0)+2)&gt;0,INDIRECT("'按班级打印'!aa"&amp;ROUNDDOWN((ROW()-1)/5,0)+2),"")</f>
        <v>81</v>
      </c>
      <c r="J1383" s="63" t="str">
        <f ca="1">IF(INDIRECT("'按班级打印'!ad"&amp;ROUNDDOWN((ROW()-1)/5,0)+2)&gt;0,INDIRECT("'按班级打印'!ad"&amp;ROUNDDOWN((ROW()-1)/5,0)+2),"")</f>
        <v/>
      </c>
      <c r="K1383" s="63" t="str">
        <f ca="1">IF(INDIRECT("'按班级打印'!u"&amp;ROUNDDOWN((ROW()-1)/5,0)+2)&gt;0,INDIRECT("'按班级打印'!u"&amp;ROUNDDOWN((ROW()-1)/5,0)+2),"")</f>
        <v/>
      </c>
      <c r="L1383" s="63" t="str">
        <f ca="1">IF(INDIRECT("'按班级打印'!ag"&amp;ROUNDDOWN((ROW()-1)/5,0)+2)&gt;0,INDIRECT("'按班级打印'!ag"&amp;ROUNDDOWN((ROW()-1)/5,0)+2),"")</f>
        <v/>
      </c>
      <c r="M1383" s="63">
        <f ca="1">INDIRECT("'按班级打印'!I"&amp;ROUNDDOWN((ROW()-1)/5,0)+2)</f>
        <v>578.5</v>
      </c>
    </row>
    <row r="1384" customHeight="1" spans="1:13">
      <c r="A1384" s="63" t="str">
        <f ca="1">INDIRECT("'按班级打印'!E"&amp;ROUNDDOWN((ROW()-1)/5,0)+2)</f>
        <v>物理类</v>
      </c>
      <c r="B1384" s="14"/>
      <c r="C1384" s="63" t="s">
        <v>14</v>
      </c>
      <c r="D1384" s="65">
        <f>'质量分析(总分) '!$D$55</f>
        <v>105.000612745098</v>
      </c>
      <c r="E1384" s="65">
        <f>'质量分析(总分) '!$D$82</f>
        <v>91.5242034313726</v>
      </c>
      <c r="F1384" s="65">
        <f>'质量分析(总分) '!$D$109</f>
        <v>108.863970588235</v>
      </c>
      <c r="G1384" s="65">
        <f ca="1">IF(_xlfn.NUMBERVALUE(G1382)&gt;0,'质量分析(总分) '!$D$133,"")</f>
        <v>62.6521428571429</v>
      </c>
      <c r="H1384" s="65">
        <f ca="1">IF(_xlfn.NUMBERVALUE(H1382)&gt;0,'质量分析(总分) '!$D$157,"")</f>
        <v>81.8686131386861</v>
      </c>
      <c r="I1384" s="65">
        <f ca="1">IF(_xlfn.NUMBERVALUE(I1382)&gt;0,'质量分析(总分) '!$D$180,"")</f>
        <v>83.3676470588235</v>
      </c>
      <c r="J1384" s="65" t="str">
        <f ca="1">IF(_xlfn.NUMBERVALUE(J1382)&gt;0,'质量分析(总分) '!$D$208,"")</f>
        <v/>
      </c>
      <c r="K1384" s="65" t="str">
        <f ca="1">IF(_xlfn.NUMBERVALUE(K1382)&gt;0,'质量分析(总分) '!$D$194,"")</f>
        <v/>
      </c>
      <c r="L1384" s="65" t="str">
        <f ca="1">IF(_xlfn.NUMBERVALUE(L1382)&gt;0,'质量分析(总分) '!$D$222,"")</f>
        <v/>
      </c>
      <c r="M1384" s="65">
        <f ca="1">IF(_xlfn.NUMBERVALUE(G1382)&gt;0,'质量分析(总分) '!$D$23,'质量分析(总分) '!$D$28)</f>
        <v>535.869285714286</v>
      </c>
    </row>
    <row r="1386" customHeight="1" spans="1:13">
      <c r="A1386" s="58" t="s">
        <v>15</v>
      </c>
      <c r="B1386" s="59" t="s">
        <v>1</v>
      </c>
      <c r="C1386" s="59" t="s">
        <v>2</v>
      </c>
      <c r="D1386" s="60" t="s">
        <v>3</v>
      </c>
      <c r="E1386" s="60" t="s">
        <v>4</v>
      </c>
      <c r="F1386" s="60" t="s">
        <v>5</v>
      </c>
      <c r="G1386" s="60" t="s">
        <v>6</v>
      </c>
      <c r="H1386" s="60" t="s">
        <v>7</v>
      </c>
      <c r="I1386" s="60" t="s">
        <v>8</v>
      </c>
      <c r="J1386" s="60" t="s">
        <v>9</v>
      </c>
      <c r="K1386" s="60" t="s">
        <v>10</v>
      </c>
      <c r="L1386" s="61" t="s">
        <v>11</v>
      </c>
      <c r="M1386" s="61" t="s">
        <v>12</v>
      </c>
    </row>
    <row r="1387" customHeight="1" spans="1:13">
      <c r="A1387" s="62"/>
      <c r="B1387" s="63">
        <f ca="1">INDIRECT("'按班级打印'!G"&amp;ROUNDDOWN((ROW()-1)/5,0)+2)</f>
        <v>7</v>
      </c>
      <c r="C1387" s="63" t="str">
        <f ca="1">INDIRECT("'按班级打印'!A"&amp;ROUNDDOWN((ROW()-1)/5,0)+2)</f>
        <v>谢振申</v>
      </c>
      <c r="D1387" s="63">
        <f ca="1">INDIRECT("'按班级打印'!M"&amp;ROUNDDOWN((ROW()-1)/5,0)+2)</f>
        <v>99</v>
      </c>
      <c r="E1387" s="63">
        <f ca="1">INDIRECT("'按班级打印'!o"&amp;ROUNDDOWN((ROW()-1)/5,0)+2)</f>
        <v>89</v>
      </c>
      <c r="F1387" s="63">
        <f ca="1">INDIRECT("'按班级打印'!q"&amp;ROUNDDOWN((ROW()-1)/5,0)+2)</f>
        <v>96.5</v>
      </c>
      <c r="G1387" s="63">
        <f ca="1">IF(INDIRECT("'按班级打印'!s"&amp;ROUNDDOWN((ROW()-1)/5,0)+2)&gt;0,INDIRECT("'按班级打印'!s"&amp;ROUNDDOWN((ROW()-1)/5,0)+2),"")</f>
        <v>52</v>
      </c>
      <c r="H1387" s="63">
        <f ca="1">IF(INDIRECT("'按班级打印'!w"&amp;ROUNDDOWN((ROW()-1)/5,0)+2)&gt;0,INDIRECT("'按班级打印'!w"&amp;ROUNDDOWN((ROW()-1)/5,0)+2),"")</f>
        <v>47.5</v>
      </c>
      <c r="I1387" s="63">
        <f ca="1">IF(INDIRECT("'按班级打印'!z"&amp;ROUNDDOWN((ROW()-1)/5,0)+2)&gt;0,INDIRECT("'按班级打印'!z"&amp;ROUNDDOWN((ROW()-1)/5,0)+2),"")</f>
        <v>55.5</v>
      </c>
      <c r="J1387" s="63" t="str">
        <f ca="1">IF(INDIRECT("'按班级打印'!ac"&amp;ROUNDDOWN((ROW()-1)/5,0)+2)&gt;0,INDIRECT("'按班级打印'!ac"&amp;ROUNDDOWN((ROW()-1)/5,0)+2),"")</f>
        <v/>
      </c>
      <c r="K1387" s="63" t="str">
        <f ca="1">IF(INDIRECT("'按班级打印'!u"&amp;ROUNDDOWN((ROW()-1)/5,0)+2)&gt;0,INDIRECT("'按班级打印'!u"&amp;ROUNDDOWN((ROW()-1)/5,0)+2),"")</f>
        <v/>
      </c>
      <c r="L1387" s="63" t="str">
        <f ca="1">IF(INDIRECT("'按班级打印'!af"&amp;ROUNDDOWN((ROW()-1)/5,0)+2)&gt;0,INDIRECT("'按班级打印'!af"&amp;ROUNDDOWN((ROW()-1)/5,0)+2),"")</f>
        <v/>
      </c>
      <c r="M1387" s="63">
        <f ca="1">INDIRECT("'按班级打印'!H"&amp;ROUNDDOWN((ROW()-1)/5,0)+2)</f>
        <v>439.5</v>
      </c>
    </row>
    <row r="1388" customHeight="1" spans="1:13">
      <c r="A1388" s="64"/>
      <c r="B1388" s="64"/>
      <c r="C1388" s="63" t="s">
        <v>13</v>
      </c>
      <c r="D1388" s="63">
        <f ca="1">INDIRECT("'按班级打印'!M"&amp;ROUNDDOWN((ROW()-1)/5,0)+2)</f>
        <v>99</v>
      </c>
      <c r="E1388" s="63">
        <f ca="1">INDIRECT("'按班级打印'!o"&amp;ROUNDDOWN((ROW()-1)/5,0)+2)</f>
        <v>89</v>
      </c>
      <c r="F1388" s="63">
        <f ca="1">INDIRECT("'按班级打印'!q"&amp;ROUNDDOWN((ROW()-1)/5,0)+2)</f>
        <v>96.5</v>
      </c>
      <c r="G1388" s="63">
        <f ca="1">IF(INDIRECT("'按班级打印'!s"&amp;ROUNDDOWN((ROW()-1)/5,0)+2)&gt;0,INDIRECT("'按班级打印'!s"&amp;ROUNDDOWN((ROW()-1)/5,0)+2),"")</f>
        <v>52</v>
      </c>
      <c r="H1388" s="63">
        <f ca="1">IF(INDIRECT("'按班级打印'!x"&amp;ROUNDDOWN((ROW()-1)/5,0)+2)&gt;0,INDIRECT("'按班级打印'!x"&amp;ROUNDDOWN((ROW()-1)/5,0)+2),"")</f>
        <v>74</v>
      </c>
      <c r="I1388" s="63">
        <f ca="1">IF(INDIRECT("'按班级打印'!aa"&amp;ROUNDDOWN((ROW()-1)/5,0)+2)&gt;0,INDIRECT("'按班级打印'!aa"&amp;ROUNDDOWN((ROW()-1)/5,0)+2),"")</f>
        <v>66</v>
      </c>
      <c r="J1388" s="63" t="str">
        <f ca="1">IF(INDIRECT("'按班级打印'!ad"&amp;ROUNDDOWN((ROW()-1)/5,0)+2)&gt;0,INDIRECT("'按班级打印'!ad"&amp;ROUNDDOWN((ROW()-1)/5,0)+2),"")</f>
        <v/>
      </c>
      <c r="K1388" s="63" t="str">
        <f ca="1">IF(INDIRECT("'按班级打印'!u"&amp;ROUNDDOWN((ROW()-1)/5,0)+2)&gt;0,INDIRECT("'按班级打印'!u"&amp;ROUNDDOWN((ROW()-1)/5,0)+2),"")</f>
        <v/>
      </c>
      <c r="L1388" s="63" t="str">
        <f ca="1">IF(INDIRECT("'按班级打印'!ag"&amp;ROUNDDOWN((ROW()-1)/5,0)+2)&gt;0,INDIRECT("'按班级打印'!ag"&amp;ROUNDDOWN((ROW()-1)/5,0)+2),"")</f>
        <v/>
      </c>
      <c r="M1388" s="63">
        <f ca="1">INDIRECT("'按班级打印'!I"&amp;ROUNDDOWN((ROW()-1)/5,0)+2)</f>
        <v>476.5</v>
      </c>
    </row>
    <row r="1389" customHeight="1" spans="1:13">
      <c r="A1389" s="63" t="str">
        <f ca="1">INDIRECT("'按班级打印'!E"&amp;ROUNDDOWN((ROW()-1)/5,0)+2)</f>
        <v>物理类</v>
      </c>
      <c r="B1389" s="14"/>
      <c r="C1389" s="63" t="s">
        <v>14</v>
      </c>
      <c r="D1389" s="65">
        <f>'质量分析(总分) '!$D$55</f>
        <v>105.000612745098</v>
      </c>
      <c r="E1389" s="65">
        <f>'质量分析(总分) '!$D$82</f>
        <v>91.5242034313726</v>
      </c>
      <c r="F1389" s="65">
        <f>'质量分析(总分) '!$D$109</f>
        <v>108.863970588235</v>
      </c>
      <c r="G1389" s="65">
        <f ca="1">IF(_xlfn.NUMBERVALUE(G1387)&gt;0,'质量分析(总分) '!$D$133,"")</f>
        <v>62.6521428571429</v>
      </c>
      <c r="H1389" s="65">
        <f ca="1">IF(_xlfn.NUMBERVALUE(H1387)&gt;0,'质量分析(总分) '!$D$157,"")</f>
        <v>81.8686131386861</v>
      </c>
      <c r="I1389" s="65">
        <f ca="1">IF(_xlfn.NUMBERVALUE(I1387)&gt;0,'质量分析(总分) '!$D$180,"")</f>
        <v>83.3676470588235</v>
      </c>
      <c r="J1389" s="65" t="str">
        <f ca="1">IF(_xlfn.NUMBERVALUE(J1387)&gt;0,'质量分析(总分) '!$D$208,"")</f>
        <v/>
      </c>
      <c r="K1389" s="65" t="str">
        <f ca="1">IF(_xlfn.NUMBERVALUE(K1387)&gt;0,'质量分析(总分) '!$D$194,"")</f>
        <v/>
      </c>
      <c r="L1389" s="65" t="str">
        <f ca="1">IF(_xlfn.NUMBERVALUE(L1387)&gt;0,'质量分析(总分) '!$D$222,"")</f>
        <v/>
      </c>
      <c r="M1389" s="65">
        <f ca="1">IF(_xlfn.NUMBERVALUE(G1387)&gt;0,'质量分析(总分) '!$D$23,'质量分析(总分) '!$D$28)</f>
        <v>535.869285714286</v>
      </c>
    </row>
    <row r="1391" customHeight="1" spans="1:13">
      <c r="A1391" s="58" t="s">
        <v>15</v>
      </c>
      <c r="B1391" s="59" t="s">
        <v>1</v>
      </c>
      <c r="C1391" s="59" t="s">
        <v>2</v>
      </c>
      <c r="D1391" s="60" t="s">
        <v>3</v>
      </c>
      <c r="E1391" s="60" t="s">
        <v>4</v>
      </c>
      <c r="F1391" s="60" t="s">
        <v>5</v>
      </c>
      <c r="G1391" s="60" t="s">
        <v>6</v>
      </c>
      <c r="H1391" s="60" t="s">
        <v>7</v>
      </c>
      <c r="I1391" s="60" t="s">
        <v>8</v>
      </c>
      <c r="J1391" s="60" t="s">
        <v>9</v>
      </c>
      <c r="K1391" s="60" t="s">
        <v>10</v>
      </c>
      <c r="L1391" s="61" t="s">
        <v>11</v>
      </c>
      <c r="M1391" s="61" t="s">
        <v>12</v>
      </c>
    </row>
    <row r="1392" customHeight="1" spans="1:13">
      <c r="A1392" s="62"/>
      <c r="B1392" s="63">
        <f ca="1">INDIRECT("'按班级打印'!G"&amp;ROUNDDOWN((ROW()-1)/5,0)+2)</f>
        <v>7</v>
      </c>
      <c r="C1392" s="63" t="str">
        <f ca="1">INDIRECT("'按班级打印'!A"&amp;ROUNDDOWN((ROW()-1)/5,0)+2)</f>
        <v>吴叔伦</v>
      </c>
      <c r="D1392" s="63">
        <f ca="1">INDIRECT("'按班级打印'!M"&amp;ROUNDDOWN((ROW()-1)/5,0)+2)</f>
        <v>113</v>
      </c>
      <c r="E1392" s="63">
        <f ca="1">INDIRECT("'按班级打印'!o"&amp;ROUNDDOWN((ROW()-1)/5,0)+2)</f>
        <v>83.5</v>
      </c>
      <c r="F1392" s="63">
        <f ca="1">INDIRECT("'按班级打印'!q"&amp;ROUNDDOWN((ROW()-1)/5,0)+2)</f>
        <v>127</v>
      </c>
      <c r="G1392" s="63">
        <f ca="1">IF(INDIRECT("'按班级打印'!s"&amp;ROUNDDOWN((ROW()-1)/5,0)+2)&gt;0,INDIRECT("'按班级打印'!s"&amp;ROUNDDOWN((ROW()-1)/5,0)+2),"")</f>
        <v>81.5</v>
      </c>
      <c r="H1392" s="63">
        <f ca="1">IF(INDIRECT("'按班级打印'!w"&amp;ROUNDDOWN((ROW()-1)/5,0)+2)&gt;0,INDIRECT("'按班级打印'!w"&amp;ROUNDDOWN((ROW()-1)/5,0)+2),"")</f>
        <v>64.5</v>
      </c>
      <c r="I1392" s="63">
        <f ca="1">IF(INDIRECT("'按班级打印'!z"&amp;ROUNDDOWN((ROW()-1)/5,0)+2)&gt;0,INDIRECT("'按班级打印'!z"&amp;ROUNDDOWN((ROW()-1)/5,0)+2),"")</f>
        <v>73.5</v>
      </c>
      <c r="J1392" s="63" t="str">
        <f ca="1">IF(INDIRECT("'按班级打印'!ac"&amp;ROUNDDOWN((ROW()-1)/5,0)+2)&gt;0,INDIRECT("'按班级打印'!ac"&amp;ROUNDDOWN((ROW()-1)/5,0)+2),"")</f>
        <v/>
      </c>
      <c r="K1392" s="63" t="str">
        <f ca="1">IF(INDIRECT("'按班级打印'!u"&amp;ROUNDDOWN((ROW()-1)/5,0)+2)&gt;0,INDIRECT("'按班级打印'!u"&amp;ROUNDDOWN((ROW()-1)/5,0)+2),"")</f>
        <v/>
      </c>
      <c r="L1392" s="63" t="str">
        <f ca="1">IF(INDIRECT("'按班级打印'!af"&amp;ROUNDDOWN((ROW()-1)/5,0)+2)&gt;0,INDIRECT("'按班级打印'!af"&amp;ROUNDDOWN((ROW()-1)/5,0)+2),"")</f>
        <v/>
      </c>
      <c r="M1392" s="63">
        <f ca="1">INDIRECT("'按班级打印'!H"&amp;ROUNDDOWN((ROW()-1)/5,0)+2)</f>
        <v>543</v>
      </c>
    </row>
    <row r="1393" customHeight="1" spans="1:13">
      <c r="A1393" s="64"/>
      <c r="B1393" s="64"/>
      <c r="C1393" s="63" t="s">
        <v>13</v>
      </c>
      <c r="D1393" s="63">
        <f ca="1">INDIRECT("'按班级打印'!M"&amp;ROUNDDOWN((ROW()-1)/5,0)+2)</f>
        <v>113</v>
      </c>
      <c r="E1393" s="63">
        <f ca="1">INDIRECT("'按班级打印'!o"&amp;ROUNDDOWN((ROW()-1)/5,0)+2)</f>
        <v>83.5</v>
      </c>
      <c r="F1393" s="63">
        <f ca="1">INDIRECT("'按班级打印'!q"&amp;ROUNDDOWN((ROW()-1)/5,0)+2)</f>
        <v>127</v>
      </c>
      <c r="G1393" s="63">
        <f ca="1">IF(INDIRECT("'按班级打印'!s"&amp;ROUNDDOWN((ROW()-1)/5,0)+2)&gt;0,INDIRECT("'按班级打印'!s"&amp;ROUNDDOWN((ROW()-1)/5,0)+2),"")</f>
        <v>81.5</v>
      </c>
      <c r="H1393" s="63">
        <f ca="1">IF(INDIRECT("'按班级打印'!x"&amp;ROUNDDOWN((ROW()-1)/5,0)+2)&gt;0,INDIRECT("'按班级打印'!x"&amp;ROUNDDOWN((ROW()-1)/5,0)+2),"")</f>
        <v>87</v>
      </c>
      <c r="I1393" s="63">
        <f ca="1">IF(INDIRECT("'按班级打印'!aa"&amp;ROUNDDOWN((ROW()-1)/5,0)+2)&gt;0,INDIRECT("'按班级打印'!aa"&amp;ROUNDDOWN((ROW()-1)/5,0)+2),"")</f>
        <v>82</v>
      </c>
      <c r="J1393" s="63" t="str">
        <f ca="1">IF(INDIRECT("'按班级打印'!ad"&amp;ROUNDDOWN((ROW()-1)/5,0)+2)&gt;0,INDIRECT("'按班级打印'!ad"&amp;ROUNDDOWN((ROW()-1)/5,0)+2),"")</f>
        <v/>
      </c>
      <c r="K1393" s="63" t="str">
        <f ca="1">IF(INDIRECT("'按班级打印'!u"&amp;ROUNDDOWN((ROW()-1)/5,0)+2)&gt;0,INDIRECT("'按班级打印'!u"&amp;ROUNDDOWN((ROW()-1)/5,0)+2),"")</f>
        <v/>
      </c>
      <c r="L1393" s="63" t="str">
        <f ca="1">IF(INDIRECT("'按班级打印'!ag"&amp;ROUNDDOWN((ROW()-1)/5,0)+2)&gt;0,INDIRECT("'按班级打印'!ag"&amp;ROUNDDOWN((ROW()-1)/5,0)+2),"")</f>
        <v/>
      </c>
      <c r="M1393" s="63">
        <f ca="1">INDIRECT("'按班级打印'!I"&amp;ROUNDDOWN((ROW()-1)/5,0)+2)</f>
        <v>574</v>
      </c>
    </row>
    <row r="1394" customHeight="1" spans="1:13">
      <c r="A1394" s="63" t="str">
        <f ca="1">INDIRECT("'按班级打印'!E"&amp;ROUNDDOWN((ROW()-1)/5,0)+2)</f>
        <v>物理类</v>
      </c>
      <c r="B1394" s="14"/>
      <c r="C1394" s="63" t="s">
        <v>14</v>
      </c>
      <c r="D1394" s="65">
        <f>'质量分析(总分) '!$D$55</f>
        <v>105.000612745098</v>
      </c>
      <c r="E1394" s="65">
        <f>'质量分析(总分) '!$D$82</f>
        <v>91.5242034313726</v>
      </c>
      <c r="F1394" s="65">
        <f>'质量分析(总分) '!$D$109</f>
        <v>108.863970588235</v>
      </c>
      <c r="G1394" s="65">
        <f ca="1">IF(_xlfn.NUMBERVALUE(G1392)&gt;0,'质量分析(总分) '!$D$133,"")</f>
        <v>62.6521428571429</v>
      </c>
      <c r="H1394" s="65">
        <f ca="1">IF(_xlfn.NUMBERVALUE(H1392)&gt;0,'质量分析(总分) '!$D$157,"")</f>
        <v>81.8686131386861</v>
      </c>
      <c r="I1394" s="65">
        <f ca="1">IF(_xlfn.NUMBERVALUE(I1392)&gt;0,'质量分析(总分) '!$D$180,"")</f>
        <v>83.3676470588235</v>
      </c>
      <c r="J1394" s="65" t="str">
        <f ca="1">IF(_xlfn.NUMBERVALUE(J1392)&gt;0,'质量分析(总分) '!$D$208,"")</f>
        <v/>
      </c>
      <c r="K1394" s="65" t="str">
        <f ca="1">IF(_xlfn.NUMBERVALUE(K1392)&gt;0,'质量分析(总分) '!$D$194,"")</f>
        <v/>
      </c>
      <c r="L1394" s="65" t="str">
        <f ca="1">IF(_xlfn.NUMBERVALUE(L1392)&gt;0,'质量分析(总分) '!$D$222,"")</f>
        <v/>
      </c>
      <c r="M1394" s="65">
        <f ca="1">IF(_xlfn.NUMBERVALUE(G1392)&gt;0,'质量分析(总分) '!$D$23,'质量分析(总分) '!$D$28)</f>
        <v>535.869285714286</v>
      </c>
    </row>
    <row r="1396" customHeight="1" spans="1:13">
      <c r="A1396" s="58" t="s">
        <v>15</v>
      </c>
      <c r="B1396" s="59" t="s">
        <v>1</v>
      </c>
      <c r="C1396" s="59" t="s">
        <v>2</v>
      </c>
      <c r="D1396" s="60" t="s">
        <v>3</v>
      </c>
      <c r="E1396" s="60" t="s">
        <v>4</v>
      </c>
      <c r="F1396" s="60" t="s">
        <v>5</v>
      </c>
      <c r="G1396" s="60" t="s">
        <v>6</v>
      </c>
      <c r="H1396" s="60" t="s">
        <v>7</v>
      </c>
      <c r="I1396" s="60" t="s">
        <v>8</v>
      </c>
      <c r="J1396" s="60" t="s">
        <v>9</v>
      </c>
      <c r="K1396" s="60" t="s">
        <v>10</v>
      </c>
      <c r="L1396" s="61" t="s">
        <v>11</v>
      </c>
      <c r="M1396" s="61" t="s">
        <v>12</v>
      </c>
    </row>
    <row r="1397" customHeight="1" spans="1:13">
      <c r="A1397" s="62"/>
      <c r="B1397" s="63">
        <f ca="1">INDIRECT("'按班级打印'!G"&amp;ROUNDDOWN((ROW()-1)/5,0)+2)</f>
        <v>7</v>
      </c>
      <c r="C1397" s="63" t="str">
        <f ca="1">INDIRECT("'按班级打印'!A"&amp;ROUNDDOWN((ROW()-1)/5,0)+2)</f>
        <v>蒲建均</v>
      </c>
      <c r="D1397" s="63">
        <f ca="1">INDIRECT("'按班级打印'!M"&amp;ROUNDDOWN((ROW()-1)/5,0)+2)</f>
        <v>103</v>
      </c>
      <c r="E1397" s="63">
        <f ca="1">INDIRECT("'按班级打印'!o"&amp;ROUNDDOWN((ROW()-1)/5,0)+2)</f>
        <v>108</v>
      </c>
      <c r="F1397" s="63">
        <f ca="1">INDIRECT("'按班级打印'!q"&amp;ROUNDDOWN((ROW()-1)/5,0)+2)</f>
        <v>107</v>
      </c>
      <c r="G1397" s="63">
        <f ca="1">IF(INDIRECT("'按班级打印'!s"&amp;ROUNDDOWN((ROW()-1)/5,0)+2)&gt;0,INDIRECT("'按班级打印'!s"&amp;ROUNDDOWN((ROW()-1)/5,0)+2),"")</f>
        <v>81.5</v>
      </c>
      <c r="H1397" s="63">
        <f ca="1">IF(INDIRECT("'按班级打印'!w"&amp;ROUNDDOWN((ROW()-1)/5,0)+2)&gt;0,INDIRECT("'按班级打印'!w"&amp;ROUNDDOWN((ROW()-1)/5,0)+2),"")</f>
        <v>69.5</v>
      </c>
      <c r="I1397" s="63">
        <f ca="1">IF(INDIRECT("'按班级打印'!z"&amp;ROUNDDOWN((ROW()-1)/5,0)+2)&gt;0,INDIRECT("'按班级打印'!z"&amp;ROUNDDOWN((ROW()-1)/5,0)+2),"")</f>
        <v>85.5</v>
      </c>
      <c r="J1397" s="63" t="str">
        <f ca="1">IF(INDIRECT("'按班级打印'!ac"&amp;ROUNDDOWN((ROW()-1)/5,0)+2)&gt;0,INDIRECT("'按班级打印'!ac"&amp;ROUNDDOWN((ROW()-1)/5,0)+2),"")</f>
        <v/>
      </c>
      <c r="K1397" s="63" t="str">
        <f ca="1">IF(INDIRECT("'按班级打印'!u"&amp;ROUNDDOWN((ROW()-1)/5,0)+2)&gt;0,INDIRECT("'按班级打印'!u"&amp;ROUNDDOWN((ROW()-1)/5,0)+2),"")</f>
        <v/>
      </c>
      <c r="L1397" s="63" t="str">
        <f ca="1">IF(INDIRECT("'按班级打印'!af"&amp;ROUNDDOWN((ROW()-1)/5,0)+2)&gt;0,INDIRECT("'按班级打印'!af"&amp;ROUNDDOWN((ROW()-1)/5,0)+2),"")</f>
        <v/>
      </c>
      <c r="M1397" s="63">
        <f ca="1">INDIRECT("'按班级打印'!H"&amp;ROUNDDOWN((ROW()-1)/5,0)+2)</f>
        <v>554.5</v>
      </c>
    </row>
    <row r="1398" customHeight="1" spans="1:13">
      <c r="A1398" s="64"/>
      <c r="B1398" s="64"/>
      <c r="C1398" s="63" t="s">
        <v>13</v>
      </c>
      <c r="D1398" s="63">
        <f ca="1">INDIRECT("'按班级打印'!M"&amp;ROUNDDOWN((ROW()-1)/5,0)+2)</f>
        <v>103</v>
      </c>
      <c r="E1398" s="63">
        <f ca="1">INDIRECT("'按班级打印'!o"&amp;ROUNDDOWN((ROW()-1)/5,0)+2)</f>
        <v>108</v>
      </c>
      <c r="F1398" s="63">
        <f ca="1">INDIRECT("'按班级打印'!q"&amp;ROUNDDOWN((ROW()-1)/5,0)+2)</f>
        <v>107</v>
      </c>
      <c r="G1398" s="63">
        <f ca="1">IF(INDIRECT("'按班级打印'!s"&amp;ROUNDDOWN((ROW()-1)/5,0)+2)&gt;0,INDIRECT("'按班级打印'!s"&amp;ROUNDDOWN((ROW()-1)/5,0)+2),"")</f>
        <v>81.5</v>
      </c>
      <c r="H1398" s="63">
        <f ca="1">IF(INDIRECT("'按班级打印'!x"&amp;ROUNDDOWN((ROW()-1)/5,0)+2)&gt;0,INDIRECT("'按班级打印'!x"&amp;ROUNDDOWN((ROW()-1)/5,0)+2),"")</f>
        <v>89</v>
      </c>
      <c r="I1398" s="63">
        <f ca="1">IF(INDIRECT("'按班级打印'!aa"&amp;ROUNDDOWN((ROW()-1)/5,0)+2)&gt;0,INDIRECT("'按班级打印'!aa"&amp;ROUNDDOWN((ROW()-1)/5,0)+2),"")</f>
        <v>92</v>
      </c>
      <c r="J1398" s="63" t="str">
        <f ca="1">IF(INDIRECT("'按班级打印'!ad"&amp;ROUNDDOWN((ROW()-1)/5,0)+2)&gt;0,INDIRECT("'按班级打印'!ad"&amp;ROUNDDOWN((ROW()-1)/5,0)+2),"")</f>
        <v/>
      </c>
      <c r="K1398" s="63" t="str">
        <f ca="1">IF(INDIRECT("'按班级打印'!u"&amp;ROUNDDOWN((ROW()-1)/5,0)+2)&gt;0,INDIRECT("'按班级打印'!u"&amp;ROUNDDOWN((ROW()-1)/5,0)+2),"")</f>
        <v/>
      </c>
      <c r="L1398" s="63" t="str">
        <f ca="1">IF(INDIRECT("'按班级打印'!ag"&amp;ROUNDDOWN((ROW()-1)/5,0)+2)&gt;0,INDIRECT("'按班级打印'!ag"&amp;ROUNDDOWN((ROW()-1)/5,0)+2),"")</f>
        <v/>
      </c>
      <c r="M1398" s="63">
        <f ca="1">INDIRECT("'按班级打印'!I"&amp;ROUNDDOWN((ROW()-1)/5,0)+2)</f>
        <v>580.5</v>
      </c>
    </row>
    <row r="1399" customHeight="1" spans="1:13">
      <c r="A1399" s="63" t="str">
        <f ca="1">INDIRECT("'按班级打印'!E"&amp;ROUNDDOWN((ROW()-1)/5,0)+2)</f>
        <v>物理类</v>
      </c>
      <c r="B1399" s="14"/>
      <c r="C1399" s="63" t="s">
        <v>14</v>
      </c>
      <c r="D1399" s="65">
        <f>'质量分析(总分) '!$D$55</f>
        <v>105.000612745098</v>
      </c>
      <c r="E1399" s="65">
        <f>'质量分析(总分) '!$D$82</f>
        <v>91.5242034313726</v>
      </c>
      <c r="F1399" s="65">
        <f>'质量分析(总分) '!$D$109</f>
        <v>108.863970588235</v>
      </c>
      <c r="G1399" s="65">
        <f ca="1">IF(_xlfn.NUMBERVALUE(G1397)&gt;0,'质量分析(总分) '!$D$133,"")</f>
        <v>62.6521428571429</v>
      </c>
      <c r="H1399" s="65">
        <f ca="1">IF(_xlfn.NUMBERVALUE(H1397)&gt;0,'质量分析(总分) '!$D$157,"")</f>
        <v>81.8686131386861</v>
      </c>
      <c r="I1399" s="65">
        <f ca="1">IF(_xlfn.NUMBERVALUE(I1397)&gt;0,'质量分析(总分) '!$D$180,"")</f>
        <v>83.3676470588235</v>
      </c>
      <c r="J1399" s="65" t="str">
        <f ca="1">IF(_xlfn.NUMBERVALUE(J1397)&gt;0,'质量分析(总分) '!$D$208,"")</f>
        <v/>
      </c>
      <c r="K1399" s="65" t="str">
        <f ca="1">IF(_xlfn.NUMBERVALUE(K1397)&gt;0,'质量分析(总分) '!$D$194,"")</f>
        <v/>
      </c>
      <c r="L1399" s="65" t="str">
        <f ca="1">IF(_xlfn.NUMBERVALUE(L1397)&gt;0,'质量分析(总分) '!$D$222,"")</f>
        <v/>
      </c>
      <c r="M1399" s="65">
        <f ca="1">IF(_xlfn.NUMBERVALUE(G1397)&gt;0,'质量分析(总分) '!$D$23,'质量分析(总分) '!$D$28)</f>
        <v>535.869285714286</v>
      </c>
    </row>
    <row r="1401" customHeight="1" spans="1:13">
      <c r="A1401" s="58" t="s">
        <v>15</v>
      </c>
      <c r="B1401" s="59" t="s">
        <v>1</v>
      </c>
      <c r="C1401" s="59" t="s">
        <v>2</v>
      </c>
      <c r="D1401" s="60" t="s">
        <v>3</v>
      </c>
      <c r="E1401" s="60" t="s">
        <v>4</v>
      </c>
      <c r="F1401" s="60" t="s">
        <v>5</v>
      </c>
      <c r="G1401" s="60" t="s">
        <v>6</v>
      </c>
      <c r="H1401" s="60" t="s">
        <v>7</v>
      </c>
      <c r="I1401" s="60" t="s">
        <v>8</v>
      </c>
      <c r="J1401" s="60" t="s">
        <v>9</v>
      </c>
      <c r="K1401" s="60" t="s">
        <v>10</v>
      </c>
      <c r="L1401" s="61" t="s">
        <v>11</v>
      </c>
      <c r="M1401" s="61" t="s">
        <v>12</v>
      </c>
    </row>
    <row r="1402" customHeight="1" spans="1:13">
      <c r="A1402" s="62"/>
      <c r="B1402" s="63">
        <f ca="1">INDIRECT("'按班级打印'!G"&amp;ROUNDDOWN((ROW()-1)/5,0)+2)</f>
        <v>7</v>
      </c>
      <c r="C1402" s="63" t="str">
        <f ca="1">INDIRECT("'按班级打印'!A"&amp;ROUNDDOWN((ROW()-1)/5,0)+2)</f>
        <v>林烯钡</v>
      </c>
      <c r="D1402" s="63">
        <f ca="1">INDIRECT("'按班级打印'!M"&amp;ROUNDDOWN((ROW()-1)/5,0)+2)</f>
        <v>82.5</v>
      </c>
      <c r="E1402" s="63">
        <f ca="1">INDIRECT("'按班级打印'!o"&amp;ROUNDDOWN((ROW()-1)/5,0)+2)</f>
        <v>93.5</v>
      </c>
      <c r="F1402" s="63">
        <f ca="1">INDIRECT("'按班级打印'!q"&amp;ROUNDDOWN((ROW()-1)/5,0)+2)</f>
        <v>109.5</v>
      </c>
      <c r="G1402" s="63">
        <f ca="1">IF(INDIRECT("'按班级打印'!s"&amp;ROUNDDOWN((ROW()-1)/5,0)+2)&gt;0,INDIRECT("'按班级打印'!s"&amp;ROUNDDOWN((ROW()-1)/5,0)+2),"")</f>
        <v>59.5</v>
      </c>
      <c r="H1402" s="63">
        <f ca="1">IF(INDIRECT("'按班级打印'!w"&amp;ROUNDDOWN((ROW()-1)/5,0)+2)&gt;0,INDIRECT("'按班级打印'!w"&amp;ROUNDDOWN((ROW()-1)/5,0)+2),"")</f>
        <v>60.5</v>
      </c>
      <c r="I1402" s="63">
        <f ca="1">IF(INDIRECT("'按班级打印'!z"&amp;ROUNDDOWN((ROW()-1)/5,0)+2)&gt;0,INDIRECT("'按班级打印'!z"&amp;ROUNDDOWN((ROW()-1)/5,0)+2),"")</f>
        <v>71</v>
      </c>
      <c r="J1402" s="63" t="str">
        <f ca="1">IF(INDIRECT("'按班级打印'!ac"&amp;ROUNDDOWN((ROW()-1)/5,0)+2)&gt;0,INDIRECT("'按班级打印'!ac"&amp;ROUNDDOWN((ROW()-1)/5,0)+2),"")</f>
        <v/>
      </c>
      <c r="K1402" s="63" t="str">
        <f ca="1">IF(INDIRECT("'按班级打印'!u"&amp;ROUNDDOWN((ROW()-1)/5,0)+2)&gt;0,INDIRECT("'按班级打印'!u"&amp;ROUNDDOWN((ROW()-1)/5,0)+2),"")</f>
        <v/>
      </c>
      <c r="L1402" s="63" t="str">
        <f ca="1">IF(INDIRECT("'按班级打印'!af"&amp;ROUNDDOWN((ROW()-1)/5,0)+2)&gt;0,INDIRECT("'按班级打印'!af"&amp;ROUNDDOWN((ROW()-1)/5,0)+2),"")</f>
        <v/>
      </c>
      <c r="M1402" s="63">
        <f ca="1">INDIRECT("'按班级打印'!H"&amp;ROUNDDOWN((ROW()-1)/5,0)+2)</f>
        <v>476.5</v>
      </c>
    </row>
    <row r="1403" customHeight="1" spans="1:13">
      <c r="A1403" s="64"/>
      <c r="B1403" s="64"/>
      <c r="C1403" s="63" t="s">
        <v>13</v>
      </c>
      <c r="D1403" s="63">
        <f ca="1">INDIRECT("'按班级打印'!M"&amp;ROUNDDOWN((ROW()-1)/5,0)+2)</f>
        <v>82.5</v>
      </c>
      <c r="E1403" s="63">
        <f ca="1">INDIRECT("'按班级打印'!o"&amp;ROUNDDOWN((ROW()-1)/5,0)+2)</f>
        <v>93.5</v>
      </c>
      <c r="F1403" s="63">
        <f ca="1">INDIRECT("'按班级打印'!q"&amp;ROUNDDOWN((ROW()-1)/5,0)+2)</f>
        <v>109.5</v>
      </c>
      <c r="G1403" s="63">
        <f ca="1">IF(INDIRECT("'按班级打印'!s"&amp;ROUNDDOWN((ROW()-1)/5,0)+2)&gt;0,INDIRECT("'按班级打印'!s"&amp;ROUNDDOWN((ROW()-1)/5,0)+2),"")</f>
        <v>59.5</v>
      </c>
      <c r="H1403" s="63">
        <f ca="1">IF(INDIRECT("'按班级打印'!x"&amp;ROUNDDOWN((ROW()-1)/5,0)+2)&gt;0,INDIRECT("'按班级打印'!x"&amp;ROUNDDOWN((ROW()-1)/5,0)+2),"")</f>
        <v>84</v>
      </c>
      <c r="I1403" s="63">
        <f ca="1">IF(INDIRECT("'按班级打印'!aa"&amp;ROUNDDOWN((ROW()-1)/5,0)+2)&gt;0,INDIRECT("'按班级打印'!aa"&amp;ROUNDDOWN((ROW()-1)/5,0)+2),"")</f>
        <v>80</v>
      </c>
      <c r="J1403" s="63" t="str">
        <f ca="1">IF(INDIRECT("'按班级打印'!ad"&amp;ROUNDDOWN((ROW()-1)/5,0)+2)&gt;0,INDIRECT("'按班级打印'!ad"&amp;ROUNDDOWN((ROW()-1)/5,0)+2),"")</f>
        <v/>
      </c>
      <c r="K1403" s="63" t="str">
        <f ca="1">IF(INDIRECT("'按班级打印'!u"&amp;ROUNDDOWN((ROW()-1)/5,0)+2)&gt;0,INDIRECT("'按班级打印'!u"&amp;ROUNDDOWN((ROW()-1)/5,0)+2),"")</f>
        <v/>
      </c>
      <c r="L1403" s="63" t="str">
        <f ca="1">IF(INDIRECT("'按班级打印'!ag"&amp;ROUNDDOWN((ROW()-1)/5,0)+2)&gt;0,INDIRECT("'按班级打印'!ag"&amp;ROUNDDOWN((ROW()-1)/5,0)+2),"")</f>
        <v/>
      </c>
      <c r="M1403" s="63">
        <f ca="1">INDIRECT("'按班级打印'!I"&amp;ROUNDDOWN((ROW()-1)/5,0)+2)</f>
        <v>509</v>
      </c>
    </row>
    <row r="1404" customHeight="1" spans="1:13">
      <c r="A1404" s="63" t="str">
        <f ca="1">INDIRECT("'按班级打印'!E"&amp;ROUNDDOWN((ROW()-1)/5,0)+2)</f>
        <v>物理类</v>
      </c>
      <c r="B1404" s="14"/>
      <c r="C1404" s="63" t="s">
        <v>14</v>
      </c>
      <c r="D1404" s="65">
        <f>'质量分析(总分) '!$D$55</f>
        <v>105.000612745098</v>
      </c>
      <c r="E1404" s="65">
        <f>'质量分析(总分) '!$D$82</f>
        <v>91.5242034313726</v>
      </c>
      <c r="F1404" s="65">
        <f>'质量分析(总分) '!$D$109</f>
        <v>108.863970588235</v>
      </c>
      <c r="G1404" s="65">
        <f ca="1">IF(_xlfn.NUMBERVALUE(G1402)&gt;0,'质量分析(总分) '!$D$133,"")</f>
        <v>62.6521428571429</v>
      </c>
      <c r="H1404" s="65">
        <f ca="1">IF(_xlfn.NUMBERVALUE(H1402)&gt;0,'质量分析(总分) '!$D$157,"")</f>
        <v>81.8686131386861</v>
      </c>
      <c r="I1404" s="65">
        <f ca="1">IF(_xlfn.NUMBERVALUE(I1402)&gt;0,'质量分析(总分) '!$D$180,"")</f>
        <v>83.3676470588235</v>
      </c>
      <c r="J1404" s="65" t="str">
        <f ca="1">IF(_xlfn.NUMBERVALUE(J1402)&gt;0,'质量分析(总分) '!$D$208,"")</f>
        <v/>
      </c>
      <c r="K1404" s="65" t="str">
        <f ca="1">IF(_xlfn.NUMBERVALUE(K1402)&gt;0,'质量分析(总分) '!$D$194,"")</f>
        <v/>
      </c>
      <c r="L1404" s="65" t="str">
        <f ca="1">IF(_xlfn.NUMBERVALUE(L1402)&gt;0,'质量分析(总分) '!$D$222,"")</f>
        <v/>
      </c>
      <c r="M1404" s="65">
        <f ca="1">IF(_xlfn.NUMBERVALUE(G1402)&gt;0,'质量分析(总分) '!$D$23,'质量分析(总分) '!$D$28)</f>
        <v>535.869285714286</v>
      </c>
    </row>
    <row r="1406" customHeight="1" spans="1:13">
      <c r="A1406" s="58" t="s">
        <v>15</v>
      </c>
      <c r="B1406" s="59" t="s">
        <v>1</v>
      </c>
      <c r="C1406" s="59" t="s">
        <v>2</v>
      </c>
      <c r="D1406" s="60" t="s">
        <v>3</v>
      </c>
      <c r="E1406" s="60" t="s">
        <v>4</v>
      </c>
      <c r="F1406" s="60" t="s">
        <v>5</v>
      </c>
      <c r="G1406" s="60" t="s">
        <v>6</v>
      </c>
      <c r="H1406" s="60" t="s">
        <v>7</v>
      </c>
      <c r="I1406" s="60" t="s">
        <v>8</v>
      </c>
      <c r="J1406" s="60" t="s">
        <v>9</v>
      </c>
      <c r="K1406" s="60" t="s">
        <v>10</v>
      </c>
      <c r="L1406" s="61" t="s">
        <v>11</v>
      </c>
      <c r="M1406" s="61" t="s">
        <v>12</v>
      </c>
    </row>
    <row r="1407" customHeight="1" spans="1:13">
      <c r="A1407" s="62"/>
      <c r="B1407" s="63">
        <f ca="1">INDIRECT("'按班级打印'!G"&amp;ROUNDDOWN((ROW()-1)/5,0)+2)</f>
        <v>7</v>
      </c>
      <c r="C1407" s="63" t="str">
        <f ca="1">INDIRECT("'按班级打印'!A"&amp;ROUNDDOWN((ROW()-1)/5,0)+2)</f>
        <v>缪林伊凡</v>
      </c>
      <c r="D1407" s="63">
        <f ca="1">INDIRECT("'按班级打印'!M"&amp;ROUNDDOWN((ROW()-1)/5,0)+2)</f>
        <v>112</v>
      </c>
      <c r="E1407" s="63">
        <f ca="1">INDIRECT("'按班级打印'!o"&amp;ROUNDDOWN((ROW()-1)/5,0)+2)</f>
        <v>90.5</v>
      </c>
      <c r="F1407" s="63">
        <f ca="1">INDIRECT("'按班级打印'!q"&amp;ROUNDDOWN((ROW()-1)/5,0)+2)</f>
        <v>88</v>
      </c>
      <c r="G1407" s="63">
        <f ca="1">IF(INDIRECT("'按班级打印'!s"&amp;ROUNDDOWN((ROW()-1)/5,0)+2)&gt;0,INDIRECT("'按班级打印'!s"&amp;ROUNDDOWN((ROW()-1)/5,0)+2),"")</f>
        <v>31.5</v>
      </c>
      <c r="H1407" s="63">
        <f ca="1">IF(INDIRECT("'按班级打印'!w"&amp;ROUNDDOWN((ROW()-1)/5,0)+2)&gt;0,INDIRECT("'按班级打印'!w"&amp;ROUNDDOWN((ROW()-1)/5,0)+2),"")</f>
        <v>40</v>
      </c>
      <c r="I1407" s="63">
        <f ca="1">IF(INDIRECT("'按班级打印'!z"&amp;ROUNDDOWN((ROW()-1)/5,0)+2)&gt;0,INDIRECT("'按班级打印'!z"&amp;ROUNDDOWN((ROW()-1)/5,0)+2),"")</f>
        <v>56</v>
      </c>
      <c r="J1407" s="63" t="str">
        <f ca="1">IF(INDIRECT("'按班级打印'!ac"&amp;ROUNDDOWN((ROW()-1)/5,0)+2)&gt;0,INDIRECT("'按班级打印'!ac"&amp;ROUNDDOWN((ROW()-1)/5,0)+2),"")</f>
        <v/>
      </c>
      <c r="K1407" s="63" t="str">
        <f ca="1">IF(INDIRECT("'按班级打印'!u"&amp;ROUNDDOWN((ROW()-1)/5,0)+2)&gt;0,INDIRECT("'按班级打印'!u"&amp;ROUNDDOWN((ROW()-1)/5,0)+2),"")</f>
        <v/>
      </c>
      <c r="L1407" s="63" t="str">
        <f ca="1">IF(INDIRECT("'按班级打印'!af"&amp;ROUNDDOWN((ROW()-1)/5,0)+2)&gt;0,INDIRECT("'按班级打印'!af"&amp;ROUNDDOWN((ROW()-1)/5,0)+2),"")</f>
        <v/>
      </c>
      <c r="M1407" s="63">
        <f ca="1">INDIRECT("'按班级打印'!H"&amp;ROUNDDOWN((ROW()-1)/5,0)+2)</f>
        <v>418</v>
      </c>
    </row>
    <row r="1408" customHeight="1" spans="1:13">
      <c r="A1408" s="64"/>
      <c r="B1408" s="64"/>
      <c r="C1408" s="63" t="s">
        <v>13</v>
      </c>
      <c r="D1408" s="63">
        <f ca="1">INDIRECT("'按班级打印'!M"&amp;ROUNDDOWN((ROW()-1)/5,0)+2)</f>
        <v>112</v>
      </c>
      <c r="E1408" s="63">
        <f ca="1">INDIRECT("'按班级打印'!o"&amp;ROUNDDOWN((ROW()-1)/5,0)+2)</f>
        <v>90.5</v>
      </c>
      <c r="F1408" s="63">
        <f ca="1">INDIRECT("'按班级打印'!q"&amp;ROUNDDOWN((ROW()-1)/5,0)+2)</f>
        <v>88</v>
      </c>
      <c r="G1408" s="63">
        <f ca="1">IF(INDIRECT("'按班级打印'!s"&amp;ROUNDDOWN((ROW()-1)/5,0)+2)&gt;0,INDIRECT("'按班级打印'!s"&amp;ROUNDDOWN((ROW()-1)/5,0)+2),"")</f>
        <v>31.5</v>
      </c>
      <c r="H1408" s="63">
        <f ca="1">IF(INDIRECT("'按班级打印'!x"&amp;ROUNDDOWN((ROW()-1)/5,0)+2)&gt;0,INDIRECT("'按班级打印'!x"&amp;ROUNDDOWN((ROW()-1)/5,0)+2),"")</f>
        <v>67</v>
      </c>
      <c r="I1408" s="63">
        <f ca="1">IF(INDIRECT("'按班级打印'!aa"&amp;ROUNDDOWN((ROW()-1)/5,0)+2)&gt;0,INDIRECT("'按班级打印'!aa"&amp;ROUNDDOWN((ROW()-1)/5,0)+2),"")</f>
        <v>66</v>
      </c>
      <c r="J1408" s="63" t="str">
        <f ca="1">IF(INDIRECT("'按班级打印'!ad"&amp;ROUNDDOWN((ROW()-1)/5,0)+2)&gt;0,INDIRECT("'按班级打印'!ad"&amp;ROUNDDOWN((ROW()-1)/5,0)+2),"")</f>
        <v/>
      </c>
      <c r="K1408" s="63" t="str">
        <f ca="1">IF(INDIRECT("'按班级打印'!u"&amp;ROUNDDOWN((ROW()-1)/5,0)+2)&gt;0,INDIRECT("'按班级打印'!u"&amp;ROUNDDOWN((ROW()-1)/5,0)+2),"")</f>
        <v/>
      </c>
      <c r="L1408" s="63" t="str">
        <f ca="1">IF(INDIRECT("'按班级打印'!ag"&amp;ROUNDDOWN((ROW()-1)/5,0)+2)&gt;0,INDIRECT("'按班级打印'!ag"&amp;ROUNDDOWN((ROW()-1)/5,0)+2),"")</f>
        <v/>
      </c>
      <c r="M1408" s="63">
        <f ca="1">INDIRECT("'按班级打印'!I"&amp;ROUNDDOWN((ROW()-1)/5,0)+2)</f>
        <v>455</v>
      </c>
    </row>
    <row r="1409" customHeight="1" spans="1:13">
      <c r="A1409" s="63" t="str">
        <f ca="1">INDIRECT("'按班级打印'!E"&amp;ROUNDDOWN((ROW()-1)/5,0)+2)</f>
        <v>物理类</v>
      </c>
      <c r="B1409" s="14"/>
      <c r="C1409" s="63" t="s">
        <v>14</v>
      </c>
      <c r="D1409" s="65">
        <f>'质量分析(总分) '!$D$55</f>
        <v>105.000612745098</v>
      </c>
      <c r="E1409" s="65">
        <f>'质量分析(总分) '!$D$82</f>
        <v>91.5242034313726</v>
      </c>
      <c r="F1409" s="65">
        <f>'质量分析(总分) '!$D$109</f>
        <v>108.863970588235</v>
      </c>
      <c r="G1409" s="65">
        <f ca="1">IF(_xlfn.NUMBERVALUE(G1407)&gt;0,'质量分析(总分) '!$D$133,"")</f>
        <v>62.6521428571429</v>
      </c>
      <c r="H1409" s="65">
        <f ca="1">IF(_xlfn.NUMBERVALUE(H1407)&gt;0,'质量分析(总分) '!$D$157,"")</f>
        <v>81.8686131386861</v>
      </c>
      <c r="I1409" s="65">
        <f ca="1">IF(_xlfn.NUMBERVALUE(I1407)&gt;0,'质量分析(总分) '!$D$180,"")</f>
        <v>83.3676470588235</v>
      </c>
      <c r="J1409" s="65" t="str">
        <f ca="1">IF(_xlfn.NUMBERVALUE(J1407)&gt;0,'质量分析(总分) '!$D$208,"")</f>
        <v/>
      </c>
      <c r="K1409" s="65" t="str">
        <f ca="1">IF(_xlfn.NUMBERVALUE(K1407)&gt;0,'质量分析(总分) '!$D$194,"")</f>
        <v/>
      </c>
      <c r="L1409" s="65" t="str">
        <f ca="1">IF(_xlfn.NUMBERVALUE(L1407)&gt;0,'质量分析(总分) '!$D$222,"")</f>
        <v/>
      </c>
      <c r="M1409" s="65">
        <f ca="1">IF(_xlfn.NUMBERVALUE(G1407)&gt;0,'质量分析(总分) '!$D$23,'质量分析(总分) '!$D$28)</f>
        <v>535.869285714286</v>
      </c>
    </row>
    <row r="1411" customHeight="1" spans="1:13">
      <c r="A1411" s="58" t="s">
        <v>15</v>
      </c>
      <c r="B1411" s="59" t="s">
        <v>1</v>
      </c>
      <c r="C1411" s="59" t="s">
        <v>2</v>
      </c>
      <c r="D1411" s="60" t="s">
        <v>3</v>
      </c>
      <c r="E1411" s="60" t="s">
        <v>4</v>
      </c>
      <c r="F1411" s="60" t="s">
        <v>5</v>
      </c>
      <c r="G1411" s="60" t="s">
        <v>6</v>
      </c>
      <c r="H1411" s="60" t="s">
        <v>7</v>
      </c>
      <c r="I1411" s="60" t="s">
        <v>8</v>
      </c>
      <c r="J1411" s="60" t="s">
        <v>9</v>
      </c>
      <c r="K1411" s="60" t="s">
        <v>10</v>
      </c>
      <c r="L1411" s="61" t="s">
        <v>11</v>
      </c>
      <c r="M1411" s="61" t="s">
        <v>12</v>
      </c>
    </row>
    <row r="1412" customHeight="1" spans="1:13">
      <c r="A1412" s="62"/>
      <c r="B1412" s="63">
        <f ca="1">INDIRECT("'按班级打印'!G"&amp;ROUNDDOWN((ROW()-1)/5,0)+2)</f>
        <v>7</v>
      </c>
      <c r="C1412" s="63" t="str">
        <f ca="1">INDIRECT("'按班级打印'!A"&amp;ROUNDDOWN((ROW()-1)/5,0)+2)</f>
        <v>叶鑫</v>
      </c>
      <c r="D1412" s="63">
        <f ca="1">INDIRECT("'按班级打印'!M"&amp;ROUNDDOWN((ROW()-1)/5,0)+2)</f>
        <v>121.5</v>
      </c>
      <c r="E1412" s="63">
        <f ca="1">INDIRECT("'按班级打印'!o"&amp;ROUNDDOWN((ROW()-1)/5,0)+2)</f>
        <v>98.5</v>
      </c>
      <c r="F1412" s="63">
        <f ca="1">INDIRECT("'按班级打印'!q"&amp;ROUNDDOWN((ROW()-1)/5,0)+2)</f>
        <v>124.5</v>
      </c>
      <c r="G1412" s="63">
        <f ca="1">IF(INDIRECT("'按班级打印'!s"&amp;ROUNDDOWN((ROW()-1)/5,0)+2)&gt;0,INDIRECT("'按班级打印'!s"&amp;ROUNDDOWN((ROW()-1)/5,0)+2),"")</f>
        <v>62</v>
      </c>
      <c r="H1412" s="63">
        <f ca="1">IF(INDIRECT("'按班级打印'!w"&amp;ROUNDDOWN((ROW()-1)/5,0)+2)&gt;0,INDIRECT("'按班级打印'!w"&amp;ROUNDDOWN((ROW()-1)/5,0)+2),"")</f>
        <v>64.5</v>
      </c>
      <c r="I1412" s="63">
        <f ca="1">IF(INDIRECT("'按班级打印'!z"&amp;ROUNDDOWN((ROW()-1)/5,0)+2)&gt;0,INDIRECT("'按班级打印'!z"&amp;ROUNDDOWN((ROW()-1)/5,0)+2),"")</f>
        <v>74.5</v>
      </c>
      <c r="J1412" s="63" t="str">
        <f ca="1">IF(INDIRECT("'按班级打印'!ac"&amp;ROUNDDOWN((ROW()-1)/5,0)+2)&gt;0,INDIRECT("'按班级打印'!ac"&amp;ROUNDDOWN((ROW()-1)/5,0)+2),"")</f>
        <v/>
      </c>
      <c r="K1412" s="63" t="str">
        <f ca="1">IF(INDIRECT("'按班级打印'!u"&amp;ROUNDDOWN((ROW()-1)/5,0)+2)&gt;0,INDIRECT("'按班级打印'!u"&amp;ROUNDDOWN((ROW()-1)/5,0)+2),"")</f>
        <v/>
      </c>
      <c r="L1412" s="63" t="str">
        <f ca="1">IF(INDIRECT("'按班级打印'!af"&amp;ROUNDDOWN((ROW()-1)/5,0)+2)&gt;0,INDIRECT("'按班级打印'!af"&amp;ROUNDDOWN((ROW()-1)/5,0)+2),"")</f>
        <v/>
      </c>
      <c r="M1412" s="63">
        <f ca="1">INDIRECT("'按班级打印'!H"&amp;ROUNDDOWN((ROW()-1)/5,0)+2)</f>
        <v>545.5</v>
      </c>
    </row>
    <row r="1413" customHeight="1" spans="1:13">
      <c r="A1413" s="64"/>
      <c r="B1413" s="64"/>
      <c r="C1413" s="63" t="s">
        <v>13</v>
      </c>
      <c r="D1413" s="63">
        <f ca="1">INDIRECT("'按班级打印'!M"&amp;ROUNDDOWN((ROW()-1)/5,0)+2)</f>
        <v>121.5</v>
      </c>
      <c r="E1413" s="63">
        <f ca="1">INDIRECT("'按班级打印'!o"&amp;ROUNDDOWN((ROW()-1)/5,0)+2)</f>
        <v>98.5</v>
      </c>
      <c r="F1413" s="63">
        <f ca="1">INDIRECT("'按班级打印'!q"&amp;ROUNDDOWN((ROW()-1)/5,0)+2)</f>
        <v>124.5</v>
      </c>
      <c r="G1413" s="63">
        <f ca="1">IF(INDIRECT("'按班级打印'!s"&amp;ROUNDDOWN((ROW()-1)/5,0)+2)&gt;0,INDIRECT("'按班级打印'!s"&amp;ROUNDDOWN((ROW()-1)/5,0)+2),"")</f>
        <v>62</v>
      </c>
      <c r="H1413" s="63">
        <f ca="1">IF(INDIRECT("'按班级打印'!x"&amp;ROUNDDOWN((ROW()-1)/5,0)+2)&gt;0,INDIRECT("'按班级打印'!x"&amp;ROUNDDOWN((ROW()-1)/5,0)+2),"")</f>
        <v>87</v>
      </c>
      <c r="I1413" s="63">
        <f ca="1">IF(INDIRECT("'按班级打印'!aa"&amp;ROUNDDOWN((ROW()-1)/5,0)+2)&gt;0,INDIRECT("'按班级打印'!aa"&amp;ROUNDDOWN((ROW()-1)/5,0)+2),"")</f>
        <v>83</v>
      </c>
      <c r="J1413" s="63" t="str">
        <f ca="1">IF(INDIRECT("'按班级打印'!ad"&amp;ROUNDDOWN((ROW()-1)/5,0)+2)&gt;0,INDIRECT("'按班级打印'!ad"&amp;ROUNDDOWN((ROW()-1)/5,0)+2),"")</f>
        <v/>
      </c>
      <c r="K1413" s="63" t="str">
        <f ca="1">IF(INDIRECT("'按班级打印'!u"&amp;ROUNDDOWN((ROW()-1)/5,0)+2)&gt;0,INDIRECT("'按班级打印'!u"&amp;ROUNDDOWN((ROW()-1)/5,0)+2),"")</f>
        <v/>
      </c>
      <c r="L1413" s="63" t="str">
        <f ca="1">IF(INDIRECT("'按班级打印'!ag"&amp;ROUNDDOWN((ROW()-1)/5,0)+2)&gt;0,INDIRECT("'按班级打印'!ag"&amp;ROUNDDOWN((ROW()-1)/5,0)+2),"")</f>
        <v/>
      </c>
      <c r="M1413" s="63">
        <f ca="1">INDIRECT("'按班级打印'!I"&amp;ROUNDDOWN((ROW()-1)/5,0)+2)</f>
        <v>576.5</v>
      </c>
    </row>
    <row r="1414" customHeight="1" spans="1:13">
      <c r="A1414" s="63" t="str">
        <f ca="1">INDIRECT("'按班级打印'!E"&amp;ROUNDDOWN((ROW()-1)/5,0)+2)</f>
        <v>物理类</v>
      </c>
      <c r="B1414" s="14"/>
      <c r="C1414" s="63" t="s">
        <v>14</v>
      </c>
      <c r="D1414" s="65">
        <f>'质量分析(总分) '!$D$55</f>
        <v>105.000612745098</v>
      </c>
      <c r="E1414" s="65">
        <f>'质量分析(总分) '!$D$82</f>
        <v>91.5242034313726</v>
      </c>
      <c r="F1414" s="65">
        <f>'质量分析(总分) '!$D$109</f>
        <v>108.863970588235</v>
      </c>
      <c r="G1414" s="65">
        <f ca="1">IF(_xlfn.NUMBERVALUE(G1412)&gt;0,'质量分析(总分) '!$D$133,"")</f>
        <v>62.6521428571429</v>
      </c>
      <c r="H1414" s="65">
        <f ca="1">IF(_xlfn.NUMBERVALUE(H1412)&gt;0,'质量分析(总分) '!$D$157,"")</f>
        <v>81.8686131386861</v>
      </c>
      <c r="I1414" s="65">
        <f ca="1">IF(_xlfn.NUMBERVALUE(I1412)&gt;0,'质量分析(总分) '!$D$180,"")</f>
        <v>83.3676470588235</v>
      </c>
      <c r="J1414" s="65" t="str">
        <f ca="1">IF(_xlfn.NUMBERVALUE(J1412)&gt;0,'质量分析(总分) '!$D$208,"")</f>
        <v/>
      </c>
      <c r="K1414" s="65" t="str">
        <f ca="1">IF(_xlfn.NUMBERVALUE(K1412)&gt;0,'质量分析(总分) '!$D$194,"")</f>
        <v/>
      </c>
      <c r="L1414" s="65" t="str">
        <f ca="1">IF(_xlfn.NUMBERVALUE(L1412)&gt;0,'质量分析(总分) '!$D$222,"")</f>
        <v/>
      </c>
      <c r="M1414" s="65">
        <f ca="1">IF(_xlfn.NUMBERVALUE(G1412)&gt;0,'质量分析(总分) '!$D$23,'质量分析(总分) '!$D$28)</f>
        <v>535.869285714286</v>
      </c>
    </row>
    <row r="1416" customHeight="1" spans="1:13">
      <c r="A1416" s="58" t="s">
        <v>15</v>
      </c>
      <c r="B1416" s="59" t="s">
        <v>1</v>
      </c>
      <c r="C1416" s="59" t="s">
        <v>2</v>
      </c>
      <c r="D1416" s="60" t="s">
        <v>3</v>
      </c>
      <c r="E1416" s="60" t="s">
        <v>4</v>
      </c>
      <c r="F1416" s="60" t="s">
        <v>5</v>
      </c>
      <c r="G1416" s="60" t="s">
        <v>6</v>
      </c>
      <c r="H1416" s="60" t="s">
        <v>7</v>
      </c>
      <c r="I1416" s="60" t="s">
        <v>8</v>
      </c>
      <c r="J1416" s="60" t="s">
        <v>9</v>
      </c>
      <c r="K1416" s="60" t="s">
        <v>10</v>
      </c>
      <c r="L1416" s="61" t="s">
        <v>11</v>
      </c>
      <c r="M1416" s="61" t="s">
        <v>12</v>
      </c>
    </row>
    <row r="1417" customHeight="1" spans="1:13">
      <c r="A1417" s="62"/>
      <c r="B1417" s="63">
        <f ca="1">INDIRECT("'按班级打印'!G"&amp;ROUNDDOWN((ROW()-1)/5,0)+2)</f>
        <v>7</v>
      </c>
      <c r="C1417" s="63" t="str">
        <f ca="1">INDIRECT("'按班级打印'!A"&amp;ROUNDDOWN((ROW()-1)/5,0)+2)</f>
        <v>李金浩</v>
      </c>
      <c r="D1417" s="63">
        <f ca="1">INDIRECT("'按班级打印'!M"&amp;ROUNDDOWN((ROW()-1)/5,0)+2)</f>
        <v>104</v>
      </c>
      <c r="E1417" s="63">
        <f ca="1">INDIRECT("'按班级打印'!o"&amp;ROUNDDOWN((ROW()-1)/5,0)+2)</f>
        <v>91</v>
      </c>
      <c r="F1417" s="63">
        <f ca="1">INDIRECT("'按班级打印'!q"&amp;ROUNDDOWN((ROW()-1)/5,0)+2)</f>
        <v>83</v>
      </c>
      <c r="G1417" s="63">
        <f ca="1">IF(INDIRECT("'按班级打印'!s"&amp;ROUNDDOWN((ROW()-1)/5,0)+2)&gt;0,INDIRECT("'按班级打印'!s"&amp;ROUNDDOWN((ROW()-1)/5,0)+2),"")</f>
        <v>67.5</v>
      </c>
      <c r="H1417" s="63">
        <f ca="1">IF(INDIRECT("'按班级打印'!w"&amp;ROUNDDOWN((ROW()-1)/5,0)+2)&gt;0,INDIRECT("'按班级打印'!w"&amp;ROUNDDOWN((ROW()-1)/5,0)+2),"")</f>
        <v>62.5</v>
      </c>
      <c r="I1417" s="63">
        <f ca="1">IF(INDIRECT("'按班级打印'!z"&amp;ROUNDDOWN((ROW()-1)/5,0)+2)&gt;0,INDIRECT("'按班级打印'!z"&amp;ROUNDDOWN((ROW()-1)/5,0)+2),"")</f>
        <v>78</v>
      </c>
      <c r="J1417" s="63" t="str">
        <f ca="1">IF(INDIRECT("'按班级打印'!ac"&amp;ROUNDDOWN((ROW()-1)/5,0)+2)&gt;0,INDIRECT("'按班级打印'!ac"&amp;ROUNDDOWN((ROW()-1)/5,0)+2),"")</f>
        <v/>
      </c>
      <c r="K1417" s="63" t="str">
        <f ca="1">IF(INDIRECT("'按班级打印'!u"&amp;ROUNDDOWN((ROW()-1)/5,0)+2)&gt;0,INDIRECT("'按班级打印'!u"&amp;ROUNDDOWN((ROW()-1)/5,0)+2),"")</f>
        <v/>
      </c>
      <c r="L1417" s="63" t="str">
        <f ca="1">IF(INDIRECT("'按班级打印'!af"&amp;ROUNDDOWN((ROW()-1)/5,0)+2)&gt;0,INDIRECT("'按班级打印'!af"&amp;ROUNDDOWN((ROW()-1)/5,0)+2),"")</f>
        <v/>
      </c>
      <c r="M1417" s="63">
        <f ca="1">INDIRECT("'按班级打印'!H"&amp;ROUNDDOWN((ROW()-1)/5,0)+2)</f>
        <v>486</v>
      </c>
    </row>
    <row r="1418" customHeight="1" spans="1:13">
      <c r="A1418" s="64"/>
      <c r="B1418" s="64"/>
      <c r="C1418" s="63" t="s">
        <v>13</v>
      </c>
      <c r="D1418" s="63">
        <f ca="1">INDIRECT("'按班级打印'!M"&amp;ROUNDDOWN((ROW()-1)/5,0)+2)</f>
        <v>104</v>
      </c>
      <c r="E1418" s="63">
        <f ca="1">INDIRECT("'按班级打印'!o"&amp;ROUNDDOWN((ROW()-1)/5,0)+2)</f>
        <v>91</v>
      </c>
      <c r="F1418" s="63">
        <f ca="1">INDIRECT("'按班级打印'!q"&amp;ROUNDDOWN((ROW()-1)/5,0)+2)</f>
        <v>83</v>
      </c>
      <c r="G1418" s="63">
        <f ca="1">IF(INDIRECT("'按班级打印'!s"&amp;ROUNDDOWN((ROW()-1)/5,0)+2)&gt;0,INDIRECT("'按班级打印'!s"&amp;ROUNDDOWN((ROW()-1)/5,0)+2),"")</f>
        <v>67.5</v>
      </c>
      <c r="H1418" s="63">
        <f ca="1">IF(INDIRECT("'按班级打印'!x"&amp;ROUNDDOWN((ROW()-1)/5,0)+2)&gt;0,INDIRECT("'按班级打印'!x"&amp;ROUNDDOWN((ROW()-1)/5,0)+2),"")</f>
        <v>86</v>
      </c>
      <c r="I1418" s="63">
        <f ca="1">IF(INDIRECT("'按班级打印'!aa"&amp;ROUNDDOWN((ROW()-1)/5,0)+2)&gt;0,INDIRECT("'按班级打印'!aa"&amp;ROUNDDOWN((ROW()-1)/5,0)+2),"")</f>
        <v>87</v>
      </c>
      <c r="J1418" s="63" t="str">
        <f ca="1">IF(INDIRECT("'按班级打印'!ad"&amp;ROUNDDOWN((ROW()-1)/5,0)+2)&gt;0,INDIRECT("'按班级打印'!ad"&amp;ROUNDDOWN((ROW()-1)/5,0)+2),"")</f>
        <v/>
      </c>
      <c r="K1418" s="63" t="str">
        <f ca="1">IF(INDIRECT("'按班级打印'!u"&amp;ROUNDDOWN((ROW()-1)/5,0)+2)&gt;0,INDIRECT("'按班级打印'!u"&amp;ROUNDDOWN((ROW()-1)/5,0)+2),"")</f>
        <v/>
      </c>
      <c r="L1418" s="63" t="str">
        <f ca="1">IF(INDIRECT("'按班级打印'!ag"&amp;ROUNDDOWN((ROW()-1)/5,0)+2)&gt;0,INDIRECT("'按班级打印'!ag"&amp;ROUNDDOWN((ROW()-1)/5,0)+2),"")</f>
        <v/>
      </c>
      <c r="M1418" s="63">
        <f ca="1">INDIRECT("'按班级打印'!I"&amp;ROUNDDOWN((ROW()-1)/5,0)+2)</f>
        <v>518.5</v>
      </c>
    </row>
    <row r="1419" customHeight="1" spans="1:13">
      <c r="A1419" s="63" t="str">
        <f ca="1">INDIRECT("'按班级打印'!E"&amp;ROUNDDOWN((ROW()-1)/5,0)+2)</f>
        <v>物理类</v>
      </c>
      <c r="B1419" s="14"/>
      <c r="C1419" s="63" t="s">
        <v>14</v>
      </c>
      <c r="D1419" s="65">
        <f>'质量分析(总分) '!$D$55</f>
        <v>105.000612745098</v>
      </c>
      <c r="E1419" s="65">
        <f>'质量分析(总分) '!$D$82</f>
        <v>91.5242034313726</v>
      </c>
      <c r="F1419" s="65">
        <f>'质量分析(总分) '!$D$109</f>
        <v>108.863970588235</v>
      </c>
      <c r="G1419" s="65">
        <f ca="1">IF(_xlfn.NUMBERVALUE(G1417)&gt;0,'质量分析(总分) '!$D$133,"")</f>
        <v>62.6521428571429</v>
      </c>
      <c r="H1419" s="65">
        <f ca="1">IF(_xlfn.NUMBERVALUE(H1417)&gt;0,'质量分析(总分) '!$D$157,"")</f>
        <v>81.8686131386861</v>
      </c>
      <c r="I1419" s="65">
        <f ca="1">IF(_xlfn.NUMBERVALUE(I1417)&gt;0,'质量分析(总分) '!$D$180,"")</f>
        <v>83.3676470588235</v>
      </c>
      <c r="J1419" s="65" t="str">
        <f ca="1">IF(_xlfn.NUMBERVALUE(J1417)&gt;0,'质量分析(总分) '!$D$208,"")</f>
        <v/>
      </c>
      <c r="K1419" s="65" t="str">
        <f ca="1">IF(_xlfn.NUMBERVALUE(K1417)&gt;0,'质量分析(总分) '!$D$194,"")</f>
        <v/>
      </c>
      <c r="L1419" s="65" t="str">
        <f ca="1">IF(_xlfn.NUMBERVALUE(L1417)&gt;0,'质量分析(总分) '!$D$222,"")</f>
        <v/>
      </c>
      <c r="M1419" s="65">
        <f ca="1">IF(_xlfn.NUMBERVALUE(G1417)&gt;0,'质量分析(总分) '!$D$23,'质量分析(总分) '!$D$28)</f>
        <v>535.869285714286</v>
      </c>
    </row>
    <row r="1421" customHeight="1" spans="1:13">
      <c r="A1421" s="58" t="s">
        <v>15</v>
      </c>
      <c r="B1421" s="59" t="s">
        <v>1</v>
      </c>
      <c r="C1421" s="59" t="s">
        <v>2</v>
      </c>
      <c r="D1421" s="60" t="s">
        <v>3</v>
      </c>
      <c r="E1421" s="60" t="s">
        <v>4</v>
      </c>
      <c r="F1421" s="60" t="s">
        <v>5</v>
      </c>
      <c r="G1421" s="60" t="s">
        <v>6</v>
      </c>
      <c r="H1421" s="60" t="s">
        <v>7</v>
      </c>
      <c r="I1421" s="60" t="s">
        <v>8</v>
      </c>
      <c r="J1421" s="60" t="s">
        <v>9</v>
      </c>
      <c r="K1421" s="60" t="s">
        <v>10</v>
      </c>
      <c r="L1421" s="61" t="s">
        <v>11</v>
      </c>
      <c r="M1421" s="61" t="s">
        <v>12</v>
      </c>
    </row>
    <row r="1422" customHeight="1" spans="1:13">
      <c r="A1422" s="62"/>
      <c r="B1422" s="63">
        <f ca="1">INDIRECT("'按班级打印'!G"&amp;ROUNDDOWN((ROW()-1)/5,0)+2)</f>
        <v>7</v>
      </c>
      <c r="C1422" s="63" t="str">
        <f ca="1">INDIRECT("'按班级打印'!A"&amp;ROUNDDOWN((ROW()-1)/5,0)+2)</f>
        <v>刘岩</v>
      </c>
      <c r="D1422" s="63">
        <f ca="1">INDIRECT("'按班级打印'!M"&amp;ROUNDDOWN((ROW()-1)/5,0)+2)</f>
        <v>111.5</v>
      </c>
      <c r="E1422" s="63">
        <f ca="1">INDIRECT("'按班级打印'!o"&amp;ROUNDDOWN((ROW()-1)/5,0)+2)</f>
        <v>93.5</v>
      </c>
      <c r="F1422" s="63">
        <f ca="1">INDIRECT("'按班级打印'!q"&amp;ROUNDDOWN((ROW()-1)/5,0)+2)</f>
        <v>95.5</v>
      </c>
      <c r="G1422" s="63">
        <f ca="1">IF(INDIRECT("'按班级打印'!s"&amp;ROUNDDOWN((ROW()-1)/5,0)+2)&gt;0,INDIRECT("'按班级打印'!s"&amp;ROUNDDOWN((ROW()-1)/5,0)+2),"")</f>
        <v>57</v>
      </c>
      <c r="H1422" s="63">
        <f ca="1">IF(INDIRECT("'按班级打印'!w"&amp;ROUNDDOWN((ROW()-1)/5,0)+2)&gt;0,INDIRECT("'按班级打印'!w"&amp;ROUNDDOWN((ROW()-1)/5,0)+2),"")</f>
        <v>40</v>
      </c>
      <c r="I1422" s="63">
        <f ca="1">IF(INDIRECT("'按班级打印'!z"&amp;ROUNDDOWN((ROW()-1)/5,0)+2)&gt;0,INDIRECT("'按班级打印'!z"&amp;ROUNDDOWN((ROW()-1)/5,0)+2),"")</f>
        <v>68</v>
      </c>
      <c r="J1422" s="63" t="str">
        <f ca="1">IF(INDIRECT("'按班级打印'!ac"&amp;ROUNDDOWN((ROW()-1)/5,0)+2)&gt;0,INDIRECT("'按班级打印'!ac"&amp;ROUNDDOWN((ROW()-1)/5,0)+2),"")</f>
        <v/>
      </c>
      <c r="K1422" s="63" t="str">
        <f ca="1">IF(INDIRECT("'按班级打印'!u"&amp;ROUNDDOWN((ROW()-1)/5,0)+2)&gt;0,INDIRECT("'按班级打印'!u"&amp;ROUNDDOWN((ROW()-1)/5,0)+2),"")</f>
        <v/>
      </c>
      <c r="L1422" s="63" t="str">
        <f ca="1">IF(INDIRECT("'按班级打印'!af"&amp;ROUNDDOWN((ROW()-1)/5,0)+2)&gt;0,INDIRECT("'按班级打印'!af"&amp;ROUNDDOWN((ROW()-1)/5,0)+2),"")</f>
        <v/>
      </c>
      <c r="M1422" s="63">
        <f ca="1">INDIRECT("'按班级打印'!H"&amp;ROUNDDOWN((ROW()-1)/5,0)+2)</f>
        <v>465.5</v>
      </c>
    </row>
    <row r="1423" customHeight="1" spans="1:13">
      <c r="A1423" s="64"/>
      <c r="B1423" s="64"/>
      <c r="C1423" s="63" t="s">
        <v>13</v>
      </c>
      <c r="D1423" s="63">
        <f ca="1">INDIRECT("'按班级打印'!M"&amp;ROUNDDOWN((ROW()-1)/5,0)+2)</f>
        <v>111.5</v>
      </c>
      <c r="E1423" s="63">
        <f ca="1">INDIRECT("'按班级打印'!o"&amp;ROUNDDOWN((ROW()-1)/5,0)+2)</f>
        <v>93.5</v>
      </c>
      <c r="F1423" s="63">
        <f ca="1">INDIRECT("'按班级打印'!q"&amp;ROUNDDOWN((ROW()-1)/5,0)+2)</f>
        <v>95.5</v>
      </c>
      <c r="G1423" s="63">
        <f ca="1">IF(INDIRECT("'按班级打印'!s"&amp;ROUNDDOWN((ROW()-1)/5,0)+2)&gt;0,INDIRECT("'按班级打印'!s"&amp;ROUNDDOWN((ROW()-1)/5,0)+2),"")</f>
        <v>57</v>
      </c>
      <c r="H1423" s="63">
        <f ca="1">IF(INDIRECT("'按班级打印'!x"&amp;ROUNDDOWN((ROW()-1)/5,0)+2)&gt;0,INDIRECT("'按班级打印'!x"&amp;ROUNDDOWN((ROW()-1)/5,0)+2),"")</f>
        <v>67</v>
      </c>
      <c r="I1423" s="63">
        <f ca="1">IF(INDIRECT("'按班级打印'!aa"&amp;ROUNDDOWN((ROW()-1)/5,0)+2)&gt;0,INDIRECT("'按班级打印'!aa"&amp;ROUNDDOWN((ROW()-1)/5,0)+2),"")</f>
        <v>77</v>
      </c>
      <c r="J1423" s="63" t="str">
        <f ca="1">IF(INDIRECT("'按班级打印'!ad"&amp;ROUNDDOWN((ROW()-1)/5,0)+2)&gt;0,INDIRECT("'按班级打印'!ad"&amp;ROUNDDOWN((ROW()-1)/5,0)+2),"")</f>
        <v/>
      </c>
      <c r="K1423" s="63" t="str">
        <f ca="1">IF(INDIRECT("'按班级打印'!u"&amp;ROUNDDOWN((ROW()-1)/5,0)+2)&gt;0,INDIRECT("'按班级打印'!u"&amp;ROUNDDOWN((ROW()-1)/5,0)+2),"")</f>
        <v/>
      </c>
      <c r="L1423" s="63" t="str">
        <f ca="1">IF(INDIRECT("'按班级打印'!ag"&amp;ROUNDDOWN((ROW()-1)/5,0)+2)&gt;0,INDIRECT("'按班级打印'!ag"&amp;ROUNDDOWN((ROW()-1)/5,0)+2),"")</f>
        <v/>
      </c>
      <c r="M1423" s="63">
        <f ca="1">INDIRECT("'按班级打印'!I"&amp;ROUNDDOWN((ROW()-1)/5,0)+2)</f>
        <v>501.5</v>
      </c>
    </row>
    <row r="1424" customHeight="1" spans="1:13">
      <c r="A1424" s="63" t="str">
        <f ca="1">INDIRECT("'按班级打印'!E"&amp;ROUNDDOWN((ROW()-1)/5,0)+2)</f>
        <v>物理类</v>
      </c>
      <c r="B1424" s="14"/>
      <c r="C1424" s="63" t="s">
        <v>14</v>
      </c>
      <c r="D1424" s="65">
        <f>'质量分析(总分) '!$D$55</f>
        <v>105.000612745098</v>
      </c>
      <c r="E1424" s="65">
        <f>'质量分析(总分) '!$D$82</f>
        <v>91.5242034313726</v>
      </c>
      <c r="F1424" s="65">
        <f>'质量分析(总分) '!$D$109</f>
        <v>108.863970588235</v>
      </c>
      <c r="G1424" s="65">
        <f ca="1">IF(_xlfn.NUMBERVALUE(G1422)&gt;0,'质量分析(总分) '!$D$133,"")</f>
        <v>62.6521428571429</v>
      </c>
      <c r="H1424" s="65">
        <f ca="1">IF(_xlfn.NUMBERVALUE(H1422)&gt;0,'质量分析(总分) '!$D$157,"")</f>
        <v>81.8686131386861</v>
      </c>
      <c r="I1424" s="65">
        <f ca="1">IF(_xlfn.NUMBERVALUE(I1422)&gt;0,'质量分析(总分) '!$D$180,"")</f>
        <v>83.3676470588235</v>
      </c>
      <c r="J1424" s="65" t="str">
        <f ca="1">IF(_xlfn.NUMBERVALUE(J1422)&gt;0,'质量分析(总分) '!$D$208,"")</f>
        <v/>
      </c>
      <c r="K1424" s="65" t="str">
        <f ca="1">IF(_xlfn.NUMBERVALUE(K1422)&gt;0,'质量分析(总分) '!$D$194,"")</f>
        <v/>
      </c>
      <c r="L1424" s="65" t="str">
        <f ca="1">IF(_xlfn.NUMBERVALUE(L1422)&gt;0,'质量分析(总分) '!$D$222,"")</f>
        <v/>
      </c>
      <c r="M1424" s="65">
        <f ca="1">IF(_xlfn.NUMBERVALUE(G1422)&gt;0,'质量分析(总分) '!$D$23,'质量分析(总分) '!$D$28)</f>
        <v>535.869285714286</v>
      </c>
    </row>
    <row r="1426" customHeight="1" spans="1:13">
      <c r="A1426" s="58" t="s">
        <v>15</v>
      </c>
      <c r="B1426" s="59" t="s">
        <v>1</v>
      </c>
      <c r="C1426" s="59" t="s">
        <v>2</v>
      </c>
      <c r="D1426" s="60" t="s">
        <v>3</v>
      </c>
      <c r="E1426" s="60" t="s">
        <v>4</v>
      </c>
      <c r="F1426" s="60" t="s">
        <v>5</v>
      </c>
      <c r="G1426" s="60" t="s">
        <v>6</v>
      </c>
      <c r="H1426" s="60" t="s">
        <v>7</v>
      </c>
      <c r="I1426" s="60" t="s">
        <v>8</v>
      </c>
      <c r="J1426" s="60" t="s">
        <v>9</v>
      </c>
      <c r="K1426" s="60" t="s">
        <v>10</v>
      </c>
      <c r="L1426" s="61" t="s">
        <v>11</v>
      </c>
      <c r="M1426" s="61" t="s">
        <v>12</v>
      </c>
    </row>
    <row r="1427" customHeight="1" spans="1:13">
      <c r="A1427" s="62"/>
      <c r="B1427" s="63">
        <f ca="1">INDIRECT("'按班级打印'!G"&amp;ROUNDDOWN((ROW()-1)/5,0)+2)</f>
        <v>7</v>
      </c>
      <c r="C1427" s="63" t="str">
        <f ca="1">INDIRECT("'按班级打印'!A"&amp;ROUNDDOWN((ROW()-1)/5,0)+2)</f>
        <v>兰鹏翔</v>
      </c>
      <c r="D1427" s="63">
        <f ca="1">INDIRECT("'按班级打印'!M"&amp;ROUNDDOWN((ROW()-1)/5,0)+2)</f>
        <v>106</v>
      </c>
      <c r="E1427" s="63">
        <f ca="1">INDIRECT("'按班级打印'!o"&amp;ROUNDDOWN((ROW()-1)/5,0)+2)</f>
        <v>108</v>
      </c>
      <c r="F1427" s="63">
        <f ca="1">INDIRECT("'按班级打印'!q"&amp;ROUNDDOWN((ROW()-1)/5,0)+2)</f>
        <v>99.5</v>
      </c>
      <c r="G1427" s="63">
        <f ca="1">IF(INDIRECT("'按班级打印'!s"&amp;ROUNDDOWN((ROW()-1)/5,0)+2)&gt;0,INDIRECT("'按班级打印'!s"&amp;ROUNDDOWN((ROW()-1)/5,0)+2),"")</f>
        <v>72.5</v>
      </c>
      <c r="H1427" s="63">
        <f ca="1">IF(INDIRECT("'按班级打印'!w"&amp;ROUNDDOWN((ROW()-1)/5,0)+2)&gt;0,INDIRECT("'按班级打印'!w"&amp;ROUNDDOWN((ROW()-1)/5,0)+2),"")</f>
        <v>58</v>
      </c>
      <c r="I1427" s="63">
        <f ca="1">IF(INDIRECT("'按班级打印'!z"&amp;ROUNDDOWN((ROW()-1)/5,0)+2)&gt;0,INDIRECT("'按班级打印'!z"&amp;ROUNDDOWN((ROW()-1)/5,0)+2),"")</f>
        <v>72</v>
      </c>
      <c r="J1427" s="63" t="str">
        <f ca="1">IF(INDIRECT("'按班级打印'!ac"&amp;ROUNDDOWN((ROW()-1)/5,0)+2)&gt;0,INDIRECT("'按班级打印'!ac"&amp;ROUNDDOWN((ROW()-1)/5,0)+2),"")</f>
        <v/>
      </c>
      <c r="K1427" s="63" t="str">
        <f ca="1">IF(INDIRECT("'按班级打印'!u"&amp;ROUNDDOWN((ROW()-1)/5,0)+2)&gt;0,INDIRECT("'按班级打印'!u"&amp;ROUNDDOWN((ROW()-1)/5,0)+2),"")</f>
        <v/>
      </c>
      <c r="L1427" s="63" t="str">
        <f ca="1">IF(INDIRECT("'按班级打印'!af"&amp;ROUNDDOWN((ROW()-1)/5,0)+2)&gt;0,INDIRECT("'按班级打印'!af"&amp;ROUNDDOWN((ROW()-1)/5,0)+2),"")</f>
        <v/>
      </c>
      <c r="M1427" s="63">
        <f ca="1">INDIRECT("'按班级打印'!H"&amp;ROUNDDOWN((ROW()-1)/5,0)+2)</f>
        <v>516</v>
      </c>
    </row>
    <row r="1428" customHeight="1" spans="1:13">
      <c r="A1428" s="64"/>
      <c r="B1428" s="64"/>
      <c r="C1428" s="63" t="s">
        <v>13</v>
      </c>
      <c r="D1428" s="63">
        <f ca="1">INDIRECT("'按班级打印'!M"&amp;ROUNDDOWN((ROW()-1)/5,0)+2)</f>
        <v>106</v>
      </c>
      <c r="E1428" s="63">
        <f ca="1">INDIRECT("'按班级打印'!o"&amp;ROUNDDOWN((ROW()-1)/5,0)+2)</f>
        <v>108</v>
      </c>
      <c r="F1428" s="63">
        <f ca="1">INDIRECT("'按班级打印'!q"&amp;ROUNDDOWN((ROW()-1)/5,0)+2)</f>
        <v>99.5</v>
      </c>
      <c r="G1428" s="63">
        <f ca="1">IF(INDIRECT("'按班级打印'!s"&amp;ROUNDDOWN((ROW()-1)/5,0)+2)&gt;0,INDIRECT("'按班级打印'!s"&amp;ROUNDDOWN((ROW()-1)/5,0)+2),"")</f>
        <v>72.5</v>
      </c>
      <c r="H1428" s="63">
        <f ca="1">IF(INDIRECT("'按班级打印'!x"&amp;ROUNDDOWN((ROW()-1)/5,0)+2)&gt;0,INDIRECT("'按班级打印'!x"&amp;ROUNDDOWN((ROW()-1)/5,0)+2),"")</f>
        <v>82</v>
      </c>
      <c r="I1428" s="63">
        <f ca="1">IF(INDIRECT("'按班级打印'!aa"&amp;ROUNDDOWN((ROW()-1)/5,0)+2)&gt;0,INDIRECT("'按班级打印'!aa"&amp;ROUNDDOWN((ROW()-1)/5,0)+2),"")</f>
        <v>81</v>
      </c>
      <c r="J1428" s="63" t="str">
        <f ca="1">IF(INDIRECT("'按班级打印'!ad"&amp;ROUNDDOWN((ROW()-1)/5,0)+2)&gt;0,INDIRECT("'按班级打印'!ad"&amp;ROUNDDOWN((ROW()-1)/5,0)+2),"")</f>
        <v/>
      </c>
      <c r="K1428" s="63" t="str">
        <f ca="1">IF(INDIRECT("'按班级打印'!u"&amp;ROUNDDOWN((ROW()-1)/5,0)+2)&gt;0,INDIRECT("'按班级打印'!u"&amp;ROUNDDOWN((ROW()-1)/5,0)+2),"")</f>
        <v/>
      </c>
      <c r="L1428" s="63" t="str">
        <f ca="1">IF(INDIRECT("'按班级打印'!ag"&amp;ROUNDDOWN((ROW()-1)/5,0)+2)&gt;0,INDIRECT("'按班级打印'!ag"&amp;ROUNDDOWN((ROW()-1)/5,0)+2),"")</f>
        <v/>
      </c>
      <c r="M1428" s="63">
        <f ca="1">INDIRECT("'按班级打印'!I"&amp;ROUNDDOWN((ROW()-1)/5,0)+2)</f>
        <v>549</v>
      </c>
    </row>
    <row r="1429" customHeight="1" spans="1:13">
      <c r="A1429" s="63" t="str">
        <f ca="1">INDIRECT("'按班级打印'!E"&amp;ROUNDDOWN((ROW()-1)/5,0)+2)</f>
        <v>物理类</v>
      </c>
      <c r="B1429" s="14"/>
      <c r="C1429" s="63" t="s">
        <v>14</v>
      </c>
      <c r="D1429" s="65">
        <f>'质量分析(总分) '!$D$55</f>
        <v>105.000612745098</v>
      </c>
      <c r="E1429" s="65">
        <f>'质量分析(总分) '!$D$82</f>
        <v>91.5242034313726</v>
      </c>
      <c r="F1429" s="65">
        <f>'质量分析(总分) '!$D$109</f>
        <v>108.863970588235</v>
      </c>
      <c r="G1429" s="65">
        <f ca="1">IF(_xlfn.NUMBERVALUE(G1427)&gt;0,'质量分析(总分) '!$D$133,"")</f>
        <v>62.6521428571429</v>
      </c>
      <c r="H1429" s="65">
        <f ca="1">IF(_xlfn.NUMBERVALUE(H1427)&gt;0,'质量分析(总分) '!$D$157,"")</f>
        <v>81.8686131386861</v>
      </c>
      <c r="I1429" s="65">
        <f ca="1">IF(_xlfn.NUMBERVALUE(I1427)&gt;0,'质量分析(总分) '!$D$180,"")</f>
        <v>83.3676470588235</v>
      </c>
      <c r="J1429" s="65" t="str">
        <f ca="1">IF(_xlfn.NUMBERVALUE(J1427)&gt;0,'质量分析(总分) '!$D$208,"")</f>
        <v/>
      </c>
      <c r="K1429" s="65" t="str">
        <f ca="1">IF(_xlfn.NUMBERVALUE(K1427)&gt;0,'质量分析(总分) '!$D$194,"")</f>
        <v/>
      </c>
      <c r="L1429" s="65" t="str">
        <f ca="1">IF(_xlfn.NUMBERVALUE(L1427)&gt;0,'质量分析(总分) '!$D$222,"")</f>
        <v/>
      </c>
      <c r="M1429" s="65">
        <f ca="1">IF(_xlfn.NUMBERVALUE(G1427)&gt;0,'质量分析(总分) '!$D$23,'质量分析(总分) '!$D$28)</f>
        <v>535.869285714286</v>
      </c>
    </row>
    <row r="1431" customHeight="1" spans="1:13">
      <c r="A1431" s="58" t="s">
        <v>15</v>
      </c>
      <c r="B1431" s="59" t="s">
        <v>1</v>
      </c>
      <c r="C1431" s="59" t="s">
        <v>2</v>
      </c>
      <c r="D1431" s="60" t="s">
        <v>3</v>
      </c>
      <c r="E1431" s="60" t="s">
        <v>4</v>
      </c>
      <c r="F1431" s="60" t="s">
        <v>5</v>
      </c>
      <c r="G1431" s="60" t="s">
        <v>6</v>
      </c>
      <c r="H1431" s="60" t="s">
        <v>7</v>
      </c>
      <c r="I1431" s="60" t="s">
        <v>8</v>
      </c>
      <c r="J1431" s="60" t="s">
        <v>9</v>
      </c>
      <c r="K1431" s="60" t="s">
        <v>10</v>
      </c>
      <c r="L1431" s="61" t="s">
        <v>11</v>
      </c>
      <c r="M1431" s="61" t="s">
        <v>12</v>
      </c>
    </row>
    <row r="1432" customHeight="1" spans="1:13">
      <c r="A1432" s="62"/>
      <c r="B1432" s="63">
        <f ca="1">INDIRECT("'按班级打印'!G"&amp;ROUNDDOWN((ROW()-1)/5,0)+2)</f>
        <v>7</v>
      </c>
      <c r="C1432" s="63" t="str">
        <f ca="1">INDIRECT("'按班级打印'!A"&amp;ROUNDDOWN((ROW()-1)/5,0)+2)</f>
        <v>郑博鸿</v>
      </c>
      <c r="D1432" s="63">
        <f ca="1">INDIRECT("'按班级打印'!M"&amp;ROUNDDOWN((ROW()-1)/5,0)+2)</f>
        <v>97</v>
      </c>
      <c r="E1432" s="63">
        <f ca="1">INDIRECT("'按班级打印'!o"&amp;ROUNDDOWN((ROW()-1)/5,0)+2)</f>
        <v>92</v>
      </c>
      <c r="F1432" s="63">
        <f ca="1">INDIRECT("'按班级打印'!q"&amp;ROUNDDOWN((ROW()-1)/5,0)+2)</f>
        <v>87.5</v>
      </c>
      <c r="G1432" s="63">
        <f ca="1">IF(INDIRECT("'按班级打印'!s"&amp;ROUNDDOWN((ROW()-1)/5,0)+2)&gt;0,INDIRECT("'按班级打印'!s"&amp;ROUNDDOWN((ROW()-1)/5,0)+2),"")</f>
        <v>77.5</v>
      </c>
      <c r="H1432" s="63">
        <f ca="1">IF(INDIRECT("'按班级打印'!w"&amp;ROUNDDOWN((ROW()-1)/5,0)+2)&gt;0,INDIRECT("'按班级打印'!w"&amp;ROUNDDOWN((ROW()-1)/5,0)+2),"")</f>
        <v>70</v>
      </c>
      <c r="I1432" s="63">
        <f ca="1">IF(INDIRECT("'按班级打印'!z"&amp;ROUNDDOWN((ROW()-1)/5,0)+2)&gt;0,INDIRECT("'按班级打印'!z"&amp;ROUNDDOWN((ROW()-1)/5,0)+2),"")</f>
        <v>77.5</v>
      </c>
      <c r="J1432" s="63" t="str">
        <f ca="1">IF(INDIRECT("'按班级打印'!ac"&amp;ROUNDDOWN((ROW()-1)/5,0)+2)&gt;0,INDIRECT("'按班级打印'!ac"&amp;ROUNDDOWN((ROW()-1)/5,0)+2),"")</f>
        <v/>
      </c>
      <c r="K1432" s="63" t="str">
        <f ca="1">IF(INDIRECT("'按班级打印'!u"&amp;ROUNDDOWN((ROW()-1)/5,0)+2)&gt;0,INDIRECT("'按班级打印'!u"&amp;ROUNDDOWN((ROW()-1)/5,0)+2),"")</f>
        <v/>
      </c>
      <c r="L1432" s="63" t="str">
        <f ca="1">IF(INDIRECT("'按班级打印'!af"&amp;ROUNDDOWN((ROW()-1)/5,0)+2)&gt;0,INDIRECT("'按班级打印'!af"&amp;ROUNDDOWN((ROW()-1)/5,0)+2),"")</f>
        <v/>
      </c>
      <c r="M1432" s="63">
        <f ca="1">INDIRECT("'按班级打印'!H"&amp;ROUNDDOWN((ROW()-1)/5,0)+2)</f>
        <v>501.5</v>
      </c>
    </row>
    <row r="1433" customHeight="1" spans="1:13">
      <c r="A1433" s="64"/>
      <c r="B1433" s="64"/>
      <c r="C1433" s="63" t="s">
        <v>13</v>
      </c>
      <c r="D1433" s="63">
        <f ca="1">INDIRECT("'按班级打印'!M"&amp;ROUNDDOWN((ROW()-1)/5,0)+2)</f>
        <v>97</v>
      </c>
      <c r="E1433" s="63">
        <f ca="1">INDIRECT("'按班级打印'!o"&amp;ROUNDDOWN((ROW()-1)/5,0)+2)</f>
        <v>92</v>
      </c>
      <c r="F1433" s="63">
        <f ca="1">INDIRECT("'按班级打印'!q"&amp;ROUNDDOWN((ROW()-1)/5,0)+2)</f>
        <v>87.5</v>
      </c>
      <c r="G1433" s="63">
        <f ca="1">IF(INDIRECT("'按班级打印'!s"&amp;ROUNDDOWN((ROW()-1)/5,0)+2)&gt;0,INDIRECT("'按班级打印'!s"&amp;ROUNDDOWN((ROW()-1)/5,0)+2),"")</f>
        <v>77.5</v>
      </c>
      <c r="H1433" s="63">
        <f ca="1">IF(INDIRECT("'按班级打印'!x"&amp;ROUNDDOWN((ROW()-1)/5,0)+2)&gt;0,INDIRECT("'按班级打印'!x"&amp;ROUNDDOWN((ROW()-1)/5,0)+2),"")</f>
        <v>89</v>
      </c>
      <c r="I1433" s="63">
        <f ca="1">IF(INDIRECT("'按班级打印'!aa"&amp;ROUNDDOWN((ROW()-1)/5,0)+2)&gt;0,INDIRECT("'按班级打印'!aa"&amp;ROUNDDOWN((ROW()-1)/5,0)+2),"")</f>
        <v>87</v>
      </c>
      <c r="J1433" s="63" t="str">
        <f ca="1">IF(INDIRECT("'按班级打印'!ad"&amp;ROUNDDOWN((ROW()-1)/5,0)+2)&gt;0,INDIRECT("'按班级打印'!ad"&amp;ROUNDDOWN((ROW()-1)/5,0)+2),"")</f>
        <v/>
      </c>
      <c r="K1433" s="63" t="str">
        <f ca="1">IF(INDIRECT("'按班级打印'!u"&amp;ROUNDDOWN((ROW()-1)/5,0)+2)&gt;0,INDIRECT("'按班级打印'!u"&amp;ROUNDDOWN((ROW()-1)/5,0)+2),"")</f>
        <v/>
      </c>
      <c r="L1433" s="63" t="str">
        <f ca="1">IF(INDIRECT("'按班级打印'!ag"&amp;ROUNDDOWN((ROW()-1)/5,0)+2)&gt;0,INDIRECT("'按班级打印'!ag"&amp;ROUNDDOWN((ROW()-1)/5,0)+2),"")</f>
        <v/>
      </c>
      <c r="M1433" s="63">
        <f ca="1">INDIRECT("'按班级打印'!I"&amp;ROUNDDOWN((ROW()-1)/5,0)+2)</f>
        <v>530</v>
      </c>
    </row>
    <row r="1434" customHeight="1" spans="1:13">
      <c r="A1434" s="63" t="str">
        <f ca="1">INDIRECT("'按班级打印'!E"&amp;ROUNDDOWN((ROW()-1)/5,0)+2)</f>
        <v>物理类</v>
      </c>
      <c r="B1434" s="14"/>
      <c r="C1434" s="63" t="s">
        <v>14</v>
      </c>
      <c r="D1434" s="65">
        <f>'质量分析(总分) '!$D$55</f>
        <v>105.000612745098</v>
      </c>
      <c r="E1434" s="65">
        <f>'质量分析(总分) '!$D$82</f>
        <v>91.5242034313726</v>
      </c>
      <c r="F1434" s="65">
        <f>'质量分析(总分) '!$D$109</f>
        <v>108.863970588235</v>
      </c>
      <c r="G1434" s="65">
        <f ca="1">IF(_xlfn.NUMBERVALUE(G1432)&gt;0,'质量分析(总分) '!$D$133,"")</f>
        <v>62.6521428571429</v>
      </c>
      <c r="H1434" s="65">
        <f ca="1">IF(_xlfn.NUMBERVALUE(H1432)&gt;0,'质量分析(总分) '!$D$157,"")</f>
        <v>81.8686131386861</v>
      </c>
      <c r="I1434" s="65">
        <f ca="1">IF(_xlfn.NUMBERVALUE(I1432)&gt;0,'质量分析(总分) '!$D$180,"")</f>
        <v>83.3676470588235</v>
      </c>
      <c r="J1434" s="65" t="str">
        <f ca="1">IF(_xlfn.NUMBERVALUE(J1432)&gt;0,'质量分析(总分) '!$D$208,"")</f>
        <v/>
      </c>
      <c r="K1434" s="65" t="str">
        <f ca="1">IF(_xlfn.NUMBERVALUE(K1432)&gt;0,'质量分析(总分) '!$D$194,"")</f>
        <v/>
      </c>
      <c r="L1434" s="65" t="str">
        <f ca="1">IF(_xlfn.NUMBERVALUE(L1432)&gt;0,'质量分析(总分) '!$D$222,"")</f>
        <v/>
      </c>
      <c r="M1434" s="65">
        <f ca="1">IF(_xlfn.NUMBERVALUE(G1432)&gt;0,'质量分析(总分) '!$D$23,'质量分析(总分) '!$D$28)</f>
        <v>535.869285714286</v>
      </c>
    </row>
    <row r="1436" customHeight="1" spans="1:13">
      <c r="A1436" s="58" t="s">
        <v>15</v>
      </c>
      <c r="B1436" s="59" t="s">
        <v>1</v>
      </c>
      <c r="C1436" s="59" t="s">
        <v>2</v>
      </c>
      <c r="D1436" s="60" t="s">
        <v>3</v>
      </c>
      <c r="E1436" s="60" t="s">
        <v>4</v>
      </c>
      <c r="F1436" s="60" t="s">
        <v>5</v>
      </c>
      <c r="G1436" s="60" t="s">
        <v>6</v>
      </c>
      <c r="H1436" s="60" t="s">
        <v>7</v>
      </c>
      <c r="I1436" s="60" t="s">
        <v>8</v>
      </c>
      <c r="J1436" s="60" t="s">
        <v>9</v>
      </c>
      <c r="K1436" s="60" t="s">
        <v>10</v>
      </c>
      <c r="L1436" s="61" t="s">
        <v>11</v>
      </c>
      <c r="M1436" s="61" t="s">
        <v>12</v>
      </c>
    </row>
    <row r="1437" customHeight="1" spans="1:13">
      <c r="A1437" s="62"/>
      <c r="B1437" s="63">
        <f ca="1">INDIRECT("'按班级打印'!G"&amp;ROUNDDOWN((ROW()-1)/5,0)+2)</f>
        <v>7</v>
      </c>
      <c r="C1437" s="63" t="str">
        <f ca="1">INDIRECT("'按班级打印'!A"&amp;ROUNDDOWN((ROW()-1)/5,0)+2)</f>
        <v>冯东瑾</v>
      </c>
      <c r="D1437" s="63">
        <f ca="1">INDIRECT("'按班级打印'!M"&amp;ROUNDDOWN((ROW()-1)/5,0)+2)</f>
        <v>123</v>
      </c>
      <c r="E1437" s="63">
        <f ca="1">INDIRECT("'按班级打印'!o"&amp;ROUNDDOWN((ROW()-1)/5,0)+2)</f>
        <v>114.5</v>
      </c>
      <c r="F1437" s="63">
        <f ca="1">INDIRECT("'按班级打印'!q"&amp;ROUNDDOWN((ROW()-1)/5,0)+2)</f>
        <v>109</v>
      </c>
      <c r="G1437" s="63">
        <f ca="1">IF(INDIRECT("'按班级打印'!s"&amp;ROUNDDOWN((ROW()-1)/5,0)+2)&gt;0,INDIRECT("'按班级打印'!s"&amp;ROUNDDOWN((ROW()-1)/5,0)+2),"")</f>
        <v>61.5</v>
      </c>
      <c r="H1437" s="63">
        <f ca="1">IF(INDIRECT("'按班级打印'!w"&amp;ROUNDDOWN((ROW()-1)/5,0)+2)&gt;0,INDIRECT("'按班级打印'!w"&amp;ROUNDDOWN((ROW()-1)/5,0)+2),"")</f>
        <v>49</v>
      </c>
      <c r="I1437" s="63">
        <f ca="1">IF(INDIRECT("'按班级打印'!z"&amp;ROUNDDOWN((ROW()-1)/5,0)+2)&gt;0,INDIRECT("'按班级打印'!z"&amp;ROUNDDOWN((ROW()-1)/5,0)+2),"")</f>
        <v>65.5</v>
      </c>
      <c r="J1437" s="63" t="str">
        <f ca="1">IF(INDIRECT("'按班级打印'!ac"&amp;ROUNDDOWN((ROW()-1)/5,0)+2)&gt;0,INDIRECT("'按班级打印'!ac"&amp;ROUNDDOWN((ROW()-1)/5,0)+2),"")</f>
        <v/>
      </c>
      <c r="K1437" s="63" t="str">
        <f ca="1">IF(INDIRECT("'按班级打印'!u"&amp;ROUNDDOWN((ROW()-1)/5,0)+2)&gt;0,INDIRECT("'按班级打印'!u"&amp;ROUNDDOWN((ROW()-1)/5,0)+2),"")</f>
        <v/>
      </c>
      <c r="L1437" s="63" t="str">
        <f ca="1">IF(INDIRECT("'按班级打印'!af"&amp;ROUNDDOWN((ROW()-1)/5,0)+2)&gt;0,INDIRECT("'按班级打印'!af"&amp;ROUNDDOWN((ROW()-1)/5,0)+2),"")</f>
        <v/>
      </c>
      <c r="M1437" s="63">
        <f ca="1">INDIRECT("'按班级打印'!H"&amp;ROUNDDOWN((ROW()-1)/5,0)+2)</f>
        <v>522.5</v>
      </c>
    </row>
    <row r="1438" customHeight="1" spans="1:13">
      <c r="A1438" s="64"/>
      <c r="B1438" s="64"/>
      <c r="C1438" s="63" t="s">
        <v>13</v>
      </c>
      <c r="D1438" s="63">
        <f ca="1">INDIRECT("'按班级打印'!M"&amp;ROUNDDOWN((ROW()-1)/5,0)+2)</f>
        <v>123</v>
      </c>
      <c r="E1438" s="63">
        <f ca="1">INDIRECT("'按班级打印'!o"&amp;ROUNDDOWN((ROW()-1)/5,0)+2)</f>
        <v>114.5</v>
      </c>
      <c r="F1438" s="63">
        <f ca="1">INDIRECT("'按班级打印'!q"&amp;ROUNDDOWN((ROW()-1)/5,0)+2)</f>
        <v>109</v>
      </c>
      <c r="G1438" s="63">
        <f ca="1">IF(INDIRECT("'按班级打印'!s"&amp;ROUNDDOWN((ROW()-1)/5,0)+2)&gt;0,INDIRECT("'按班级打印'!s"&amp;ROUNDDOWN((ROW()-1)/5,0)+2),"")</f>
        <v>61.5</v>
      </c>
      <c r="H1438" s="63">
        <f ca="1">IF(INDIRECT("'按班级打印'!x"&amp;ROUNDDOWN((ROW()-1)/5,0)+2)&gt;0,INDIRECT("'按班级打印'!x"&amp;ROUNDDOWN((ROW()-1)/5,0)+2),"")</f>
        <v>75</v>
      </c>
      <c r="I1438" s="63">
        <f ca="1">IF(INDIRECT("'按班级打印'!aa"&amp;ROUNDDOWN((ROW()-1)/5,0)+2)&gt;0,INDIRECT("'按班级打印'!aa"&amp;ROUNDDOWN((ROW()-1)/5,0)+2),"")</f>
        <v>75</v>
      </c>
      <c r="J1438" s="63" t="str">
        <f ca="1">IF(INDIRECT("'按班级打印'!ad"&amp;ROUNDDOWN((ROW()-1)/5,0)+2)&gt;0,INDIRECT("'按班级打印'!ad"&amp;ROUNDDOWN((ROW()-1)/5,0)+2),"")</f>
        <v/>
      </c>
      <c r="K1438" s="63" t="str">
        <f ca="1">IF(INDIRECT("'按班级打印'!u"&amp;ROUNDDOWN((ROW()-1)/5,0)+2)&gt;0,INDIRECT("'按班级打印'!u"&amp;ROUNDDOWN((ROW()-1)/5,0)+2),"")</f>
        <v/>
      </c>
      <c r="L1438" s="63" t="str">
        <f ca="1">IF(INDIRECT("'按班级打印'!ag"&amp;ROUNDDOWN((ROW()-1)/5,0)+2)&gt;0,INDIRECT("'按班级打印'!ag"&amp;ROUNDDOWN((ROW()-1)/5,0)+2),"")</f>
        <v/>
      </c>
      <c r="M1438" s="63">
        <f ca="1">INDIRECT("'按班级打印'!I"&amp;ROUNDDOWN((ROW()-1)/5,0)+2)</f>
        <v>558</v>
      </c>
    </row>
    <row r="1439" customHeight="1" spans="1:13">
      <c r="A1439" s="63" t="str">
        <f ca="1">INDIRECT("'按班级打印'!E"&amp;ROUNDDOWN((ROW()-1)/5,0)+2)</f>
        <v>物理类</v>
      </c>
      <c r="B1439" s="14"/>
      <c r="C1439" s="63" t="s">
        <v>14</v>
      </c>
      <c r="D1439" s="65">
        <f>'质量分析(总分) '!$D$55</f>
        <v>105.000612745098</v>
      </c>
      <c r="E1439" s="65">
        <f>'质量分析(总分) '!$D$82</f>
        <v>91.5242034313726</v>
      </c>
      <c r="F1439" s="65">
        <f>'质量分析(总分) '!$D$109</f>
        <v>108.863970588235</v>
      </c>
      <c r="G1439" s="65">
        <f ca="1">IF(_xlfn.NUMBERVALUE(G1437)&gt;0,'质量分析(总分) '!$D$133,"")</f>
        <v>62.6521428571429</v>
      </c>
      <c r="H1439" s="65">
        <f ca="1">IF(_xlfn.NUMBERVALUE(H1437)&gt;0,'质量分析(总分) '!$D$157,"")</f>
        <v>81.8686131386861</v>
      </c>
      <c r="I1439" s="65">
        <f ca="1">IF(_xlfn.NUMBERVALUE(I1437)&gt;0,'质量分析(总分) '!$D$180,"")</f>
        <v>83.3676470588235</v>
      </c>
      <c r="J1439" s="65" t="str">
        <f ca="1">IF(_xlfn.NUMBERVALUE(J1437)&gt;0,'质量分析(总分) '!$D$208,"")</f>
        <v/>
      </c>
      <c r="K1439" s="65" t="str">
        <f ca="1">IF(_xlfn.NUMBERVALUE(K1437)&gt;0,'质量分析(总分) '!$D$194,"")</f>
        <v/>
      </c>
      <c r="L1439" s="65" t="str">
        <f ca="1">IF(_xlfn.NUMBERVALUE(L1437)&gt;0,'质量分析(总分) '!$D$222,"")</f>
        <v/>
      </c>
      <c r="M1439" s="65">
        <f ca="1">IF(_xlfn.NUMBERVALUE(G1437)&gt;0,'质量分析(总分) '!$D$23,'质量分析(总分) '!$D$28)</f>
        <v>535.869285714286</v>
      </c>
    </row>
    <row r="1441" customHeight="1" spans="1:13">
      <c r="A1441" s="58" t="s">
        <v>15</v>
      </c>
      <c r="B1441" s="59" t="s">
        <v>1</v>
      </c>
      <c r="C1441" s="59" t="s">
        <v>2</v>
      </c>
      <c r="D1441" s="60" t="s">
        <v>3</v>
      </c>
      <c r="E1441" s="60" t="s">
        <v>4</v>
      </c>
      <c r="F1441" s="60" t="s">
        <v>5</v>
      </c>
      <c r="G1441" s="60" t="s">
        <v>6</v>
      </c>
      <c r="H1441" s="60" t="s">
        <v>7</v>
      </c>
      <c r="I1441" s="60" t="s">
        <v>8</v>
      </c>
      <c r="J1441" s="60" t="s">
        <v>9</v>
      </c>
      <c r="K1441" s="60" t="s">
        <v>10</v>
      </c>
      <c r="L1441" s="61" t="s">
        <v>11</v>
      </c>
      <c r="M1441" s="61" t="s">
        <v>12</v>
      </c>
    </row>
    <row r="1442" customHeight="1" spans="1:13">
      <c r="A1442" s="62"/>
      <c r="B1442" s="63">
        <f ca="1">INDIRECT("'按班级打印'!G"&amp;ROUNDDOWN((ROW()-1)/5,0)+2)</f>
        <v>7</v>
      </c>
      <c r="C1442" s="63" t="str">
        <f ca="1">INDIRECT("'按班级打印'!A"&amp;ROUNDDOWN((ROW()-1)/5,0)+2)</f>
        <v>游水平</v>
      </c>
      <c r="D1442" s="63">
        <f ca="1">INDIRECT("'按班级打印'!M"&amp;ROUNDDOWN((ROW()-1)/5,0)+2)</f>
        <v>114</v>
      </c>
      <c r="E1442" s="63">
        <f ca="1">INDIRECT("'按班级打印'!o"&amp;ROUNDDOWN((ROW()-1)/5,0)+2)</f>
        <v>87</v>
      </c>
      <c r="F1442" s="63">
        <f ca="1">INDIRECT("'按班级打印'!q"&amp;ROUNDDOWN((ROW()-1)/5,0)+2)</f>
        <v>113</v>
      </c>
      <c r="G1442" s="63">
        <f ca="1">IF(INDIRECT("'按班级打印'!s"&amp;ROUNDDOWN((ROW()-1)/5,0)+2)&gt;0,INDIRECT("'按班级打印'!s"&amp;ROUNDDOWN((ROW()-1)/5,0)+2),"")</f>
        <v>57</v>
      </c>
      <c r="H1442" s="63">
        <f ca="1">IF(INDIRECT("'按班级打印'!w"&amp;ROUNDDOWN((ROW()-1)/5,0)+2)&gt;0,INDIRECT("'按班级打印'!w"&amp;ROUNDDOWN((ROW()-1)/5,0)+2),"")</f>
        <v>60.5</v>
      </c>
      <c r="I1442" s="63">
        <f ca="1">IF(INDIRECT("'按班级打印'!z"&amp;ROUNDDOWN((ROW()-1)/5,0)+2)&gt;0,INDIRECT("'按班级打印'!z"&amp;ROUNDDOWN((ROW()-1)/5,0)+2),"")</f>
        <v>77</v>
      </c>
      <c r="J1442" s="63" t="str">
        <f ca="1">IF(INDIRECT("'按班级打印'!ac"&amp;ROUNDDOWN((ROW()-1)/5,0)+2)&gt;0,INDIRECT("'按班级打印'!ac"&amp;ROUNDDOWN((ROW()-1)/5,0)+2),"")</f>
        <v/>
      </c>
      <c r="K1442" s="63" t="str">
        <f ca="1">IF(INDIRECT("'按班级打印'!u"&amp;ROUNDDOWN((ROW()-1)/5,0)+2)&gt;0,INDIRECT("'按班级打印'!u"&amp;ROUNDDOWN((ROW()-1)/5,0)+2),"")</f>
        <v/>
      </c>
      <c r="L1442" s="63" t="str">
        <f ca="1">IF(INDIRECT("'按班级打印'!af"&amp;ROUNDDOWN((ROW()-1)/5,0)+2)&gt;0,INDIRECT("'按班级打印'!af"&amp;ROUNDDOWN((ROW()-1)/5,0)+2),"")</f>
        <v/>
      </c>
      <c r="M1442" s="63">
        <f ca="1">INDIRECT("'按班级打印'!H"&amp;ROUNDDOWN((ROW()-1)/5,0)+2)</f>
        <v>508.5</v>
      </c>
    </row>
    <row r="1443" customHeight="1" spans="1:13">
      <c r="A1443" s="64"/>
      <c r="B1443" s="64"/>
      <c r="C1443" s="63" t="s">
        <v>13</v>
      </c>
      <c r="D1443" s="63">
        <f ca="1">INDIRECT("'按班级打印'!M"&amp;ROUNDDOWN((ROW()-1)/5,0)+2)</f>
        <v>114</v>
      </c>
      <c r="E1443" s="63">
        <f ca="1">INDIRECT("'按班级打印'!o"&amp;ROUNDDOWN((ROW()-1)/5,0)+2)</f>
        <v>87</v>
      </c>
      <c r="F1443" s="63">
        <f ca="1">INDIRECT("'按班级打印'!q"&amp;ROUNDDOWN((ROW()-1)/5,0)+2)</f>
        <v>113</v>
      </c>
      <c r="G1443" s="63">
        <f ca="1">IF(INDIRECT("'按班级打印'!s"&amp;ROUNDDOWN((ROW()-1)/5,0)+2)&gt;0,INDIRECT("'按班级打印'!s"&amp;ROUNDDOWN((ROW()-1)/5,0)+2),"")</f>
        <v>57</v>
      </c>
      <c r="H1443" s="63">
        <f ca="1">IF(INDIRECT("'按班级打印'!x"&amp;ROUNDDOWN((ROW()-1)/5,0)+2)&gt;0,INDIRECT("'按班级打印'!x"&amp;ROUNDDOWN((ROW()-1)/5,0)+2),"")</f>
        <v>84</v>
      </c>
      <c r="I1443" s="63">
        <f ca="1">IF(INDIRECT("'按班级打印'!aa"&amp;ROUNDDOWN((ROW()-1)/5,0)+2)&gt;0,INDIRECT("'按班级打印'!aa"&amp;ROUNDDOWN((ROW()-1)/5,0)+2),"")</f>
        <v>86</v>
      </c>
      <c r="J1443" s="63" t="str">
        <f ca="1">IF(INDIRECT("'按班级打印'!ad"&amp;ROUNDDOWN((ROW()-1)/5,0)+2)&gt;0,INDIRECT("'按班级打印'!ad"&amp;ROUNDDOWN((ROW()-1)/5,0)+2),"")</f>
        <v/>
      </c>
      <c r="K1443" s="63" t="str">
        <f ca="1">IF(INDIRECT("'按班级打印'!u"&amp;ROUNDDOWN((ROW()-1)/5,0)+2)&gt;0,INDIRECT("'按班级打印'!u"&amp;ROUNDDOWN((ROW()-1)/5,0)+2),"")</f>
        <v/>
      </c>
      <c r="L1443" s="63" t="str">
        <f ca="1">IF(INDIRECT("'按班级打印'!ag"&amp;ROUNDDOWN((ROW()-1)/5,0)+2)&gt;0,INDIRECT("'按班级打印'!ag"&amp;ROUNDDOWN((ROW()-1)/5,0)+2),"")</f>
        <v/>
      </c>
      <c r="M1443" s="63">
        <f ca="1">INDIRECT("'按班级打印'!I"&amp;ROUNDDOWN((ROW()-1)/5,0)+2)</f>
        <v>541</v>
      </c>
    </row>
    <row r="1444" customHeight="1" spans="1:13">
      <c r="A1444" s="63" t="str">
        <f ca="1">INDIRECT("'按班级打印'!E"&amp;ROUNDDOWN((ROW()-1)/5,0)+2)</f>
        <v>物理类</v>
      </c>
      <c r="B1444" s="14"/>
      <c r="C1444" s="63" t="s">
        <v>14</v>
      </c>
      <c r="D1444" s="65">
        <f>'质量分析(总分) '!$D$55</f>
        <v>105.000612745098</v>
      </c>
      <c r="E1444" s="65">
        <f>'质量分析(总分) '!$D$82</f>
        <v>91.5242034313726</v>
      </c>
      <c r="F1444" s="65">
        <f>'质量分析(总分) '!$D$109</f>
        <v>108.863970588235</v>
      </c>
      <c r="G1444" s="65">
        <f ca="1">IF(_xlfn.NUMBERVALUE(G1442)&gt;0,'质量分析(总分) '!$D$133,"")</f>
        <v>62.6521428571429</v>
      </c>
      <c r="H1444" s="65">
        <f ca="1">IF(_xlfn.NUMBERVALUE(H1442)&gt;0,'质量分析(总分) '!$D$157,"")</f>
        <v>81.8686131386861</v>
      </c>
      <c r="I1444" s="65">
        <f ca="1">IF(_xlfn.NUMBERVALUE(I1442)&gt;0,'质量分析(总分) '!$D$180,"")</f>
        <v>83.3676470588235</v>
      </c>
      <c r="J1444" s="65" t="str">
        <f ca="1">IF(_xlfn.NUMBERVALUE(J1442)&gt;0,'质量分析(总分) '!$D$208,"")</f>
        <v/>
      </c>
      <c r="K1444" s="65" t="str">
        <f ca="1">IF(_xlfn.NUMBERVALUE(K1442)&gt;0,'质量分析(总分) '!$D$194,"")</f>
        <v/>
      </c>
      <c r="L1444" s="65" t="str">
        <f ca="1">IF(_xlfn.NUMBERVALUE(L1442)&gt;0,'质量分析(总分) '!$D$222,"")</f>
        <v/>
      </c>
      <c r="M1444" s="65">
        <f ca="1">IF(_xlfn.NUMBERVALUE(G1442)&gt;0,'质量分析(总分) '!$D$23,'质量分析(总分) '!$D$28)</f>
        <v>535.869285714286</v>
      </c>
    </row>
    <row r="1446" customHeight="1" spans="1:13">
      <c r="A1446" s="58" t="s">
        <v>15</v>
      </c>
      <c r="B1446" s="59" t="s">
        <v>1</v>
      </c>
      <c r="C1446" s="59" t="s">
        <v>2</v>
      </c>
      <c r="D1446" s="60" t="s">
        <v>3</v>
      </c>
      <c r="E1446" s="60" t="s">
        <v>4</v>
      </c>
      <c r="F1446" s="60" t="s">
        <v>5</v>
      </c>
      <c r="G1446" s="60" t="s">
        <v>6</v>
      </c>
      <c r="H1446" s="60" t="s">
        <v>7</v>
      </c>
      <c r="I1446" s="60" t="s">
        <v>8</v>
      </c>
      <c r="J1446" s="60" t="s">
        <v>9</v>
      </c>
      <c r="K1446" s="60" t="s">
        <v>10</v>
      </c>
      <c r="L1446" s="61" t="s">
        <v>11</v>
      </c>
      <c r="M1446" s="61" t="s">
        <v>12</v>
      </c>
    </row>
    <row r="1447" customHeight="1" spans="1:13">
      <c r="A1447" s="62"/>
      <c r="B1447" s="63">
        <f ca="1">INDIRECT("'按班级打印'!G"&amp;ROUNDDOWN((ROW()-1)/5,0)+2)</f>
        <v>7</v>
      </c>
      <c r="C1447" s="63" t="str">
        <f ca="1">INDIRECT("'按班级打印'!A"&amp;ROUNDDOWN((ROW()-1)/5,0)+2)</f>
        <v>刘诗凡</v>
      </c>
      <c r="D1447" s="63">
        <f ca="1">INDIRECT("'按班级打印'!M"&amp;ROUNDDOWN((ROW()-1)/5,0)+2)</f>
        <v>105</v>
      </c>
      <c r="E1447" s="63">
        <f ca="1">INDIRECT("'按班级打印'!o"&amp;ROUNDDOWN((ROW()-1)/5,0)+2)</f>
        <v>96.5</v>
      </c>
      <c r="F1447" s="63">
        <f ca="1">INDIRECT("'按班级打印'!q"&amp;ROUNDDOWN((ROW()-1)/5,0)+2)</f>
        <v>126.5</v>
      </c>
      <c r="G1447" s="63">
        <f ca="1">IF(INDIRECT("'按班级打印'!s"&amp;ROUNDDOWN((ROW()-1)/5,0)+2)&gt;0,INDIRECT("'按班级打印'!s"&amp;ROUNDDOWN((ROW()-1)/5,0)+2),"")</f>
        <v>37.5</v>
      </c>
      <c r="H1447" s="63">
        <f ca="1">IF(INDIRECT("'按班级打印'!w"&amp;ROUNDDOWN((ROW()-1)/5,0)+2)&gt;0,INDIRECT("'按班级打印'!w"&amp;ROUNDDOWN((ROW()-1)/5,0)+2),"")</f>
        <v>59.5</v>
      </c>
      <c r="I1447" s="63">
        <f ca="1">IF(INDIRECT("'按班级打印'!z"&amp;ROUNDDOWN((ROW()-1)/5,0)+2)&gt;0,INDIRECT("'按班级打印'!z"&amp;ROUNDDOWN((ROW()-1)/5,0)+2),"")</f>
        <v>63.5</v>
      </c>
      <c r="J1447" s="63" t="str">
        <f ca="1">IF(INDIRECT("'按班级打印'!ac"&amp;ROUNDDOWN((ROW()-1)/5,0)+2)&gt;0,INDIRECT("'按班级打印'!ac"&amp;ROUNDDOWN((ROW()-1)/5,0)+2),"")</f>
        <v/>
      </c>
      <c r="K1447" s="63" t="str">
        <f ca="1">IF(INDIRECT("'按班级打印'!u"&amp;ROUNDDOWN((ROW()-1)/5,0)+2)&gt;0,INDIRECT("'按班级打印'!u"&amp;ROUNDDOWN((ROW()-1)/5,0)+2),"")</f>
        <v/>
      </c>
      <c r="L1447" s="63" t="str">
        <f ca="1">IF(INDIRECT("'按班级打印'!af"&amp;ROUNDDOWN((ROW()-1)/5,0)+2)&gt;0,INDIRECT("'按班级打印'!af"&amp;ROUNDDOWN((ROW()-1)/5,0)+2),"")</f>
        <v/>
      </c>
      <c r="M1447" s="63">
        <f ca="1">INDIRECT("'按班级打印'!H"&amp;ROUNDDOWN((ROW()-1)/5,0)+2)</f>
        <v>488.5</v>
      </c>
    </row>
    <row r="1448" customHeight="1" spans="1:13">
      <c r="A1448" s="64"/>
      <c r="B1448" s="64"/>
      <c r="C1448" s="63" t="s">
        <v>13</v>
      </c>
      <c r="D1448" s="63">
        <f ca="1">INDIRECT("'按班级打印'!M"&amp;ROUNDDOWN((ROW()-1)/5,0)+2)</f>
        <v>105</v>
      </c>
      <c r="E1448" s="63">
        <f ca="1">INDIRECT("'按班级打印'!o"&amp;ROUNDDOWN((ROW()-1)/5,0)+2)</f>
        <v>96.5</v>
      </c>
      <c r="F1448" s="63">
        <f ca="1">INDIRECT("'按班级打印'!q"&amp;ROUNDDOWN((ROW()-1)/5,0)+2)</f>
        <v>126.5</v>
      </c>
      <c r="G1448" s="63">
        <f ca="1">IF(INDIRECT("'按班级打印'!s"&amp;ROUNDDOWN((ROW()-1)/5,0)+2)&gt;0,INDIRECT("'按班级打印'!s"&amp;ROUNDDOWN((ROW()-1)/5,0)+2),"")</f>
        <v>37.5</v>
      </c>
      <c r="H1448" s="63">
        <f ca="1">IF(INDIRECT("'按班级打印'!x"&amp;ROUNDDOWN((ROW()-1)/5,0)+2)&gt;0,INDIRECT("'按班级打印'!x"&amp;ROUNDDOWN((ROW()-1)/5,0)+2),"")</f>
        <v>83</v>
      </c>
      <c r="I1448" s="63">
        <f ca="1">IF(INDIRECT("'按班级打印'!aa"&amp;ROUNDDOWN((ROW()-1)/5,0)+2)&gt;0,INDIRECT("'按班级打印'!aa"&amp;ROUNDDOWN((ROW()-1)/5,0)+2),"")</f>
        <v>73</v>
      </c>
      <c r="J1448" s="63" t="str">
        <f ca="1">IF(INDIRECT("'按班级打印'!ad"&amp;ROUNDDOWN((ROW()-1)/5,0)+2)&gt;0,INDIRECT("'按班级打印'!ad"&amp;ROUNDDOWN((ROW()-1)/5,0)+2),"")</f>
        <v/>
      </c>
      <c r="K1448" s="63" t="str">
        <f ca="1">IF(INDIRECT("'按班级打印'!u"&amp;ROUNDDOWN((ROW()-1)/5,0)+2)&gt;0,INDIRECT("'按班级打印'!u"&amp;ROUNDDOWN((ROW()-1)/5,0)+2),"")</f>
        <v/>
      </c>
      <c r="L1448" s="63" t="str">
        <f ca="1">IF(INDIRECT("'按班级打印'!ag"&amp;ROUNDDOWN((ROW()-1)/5,0)+2)&gt;0,INDIRECT("'按班级打印'!ag"&amp;ROUNDDOWN((ROW()-1)/5,0)+2),"")</f>
        <v/>
      </c>
      <c r="M1448" s="63">
        <f ca="1">INDIRECT("'按班级打印'!I"&amp;ROUNDDOWN((ROW()-1)/5,0)+2)</f>
        <v>521.5</v>
      </c>
    </row>
    <row r="1449" customHeight="1" spans="1:13">
      <c r="A1449" s="63" t="str">
        <f ca="1">INDIRECT("'按班级打印'!E"&amp;ROUNDDOWN((ROW()-1)/5,0)+2)</f>
        <v>物理类</v>
      </c>
      <c r="B1449" s="14"/>
      <c r="C1449" s="63" t="s">
        <v>14</v>
      </c>
      <c r="D1449" s="65">
        <f>'质量分析(总分) '!$D$55</f>
        <v>105.000612745098</v>
      </c>
      <c r="E1449" s="65">
        <f>'质量分析(总分) '!$D$82</f>
        <v>91.5242034313726</v>
      </c>
      <c r="F1449" s="65">
        <f>'质量分析(总分) '!$D$109</f>
        <v>108.863970588235</v>
      </c>
      <c r="G1449" s="65">
        <f ca="1">IF(_xlfn.NUMBERVALUE(G1447)&gt;0,'质量分析(总分) '!$D$133,"")</f>
        <v>62.6521428571429</v>
      </c>
      <c r="H1449" s="65">
        <f ca="1">IF(_xlfn.NUMBERVALUE(H1447)&gt;0,'质量分析(总分) '!$D$157,"")</f>
        <v>81.8686131386861</v>
      </c>
      <c r="I1449" s="65">
        <f ca="1">IF(_xlfn.NUMBERVALUE(I1447)&gt;0,'质量分析(总分) '!$D$180,"")</f>
        <v>83.3676470588235</v>
      </c>
      <c r="J1449" s="65" t="str">
        <f ca="1">IF(_xlfn.NUMBERVALUE(J1447)&gt;0,'质量分析(总分) '!$D$208,"")</f>
        <v/>
      </c>
      <c r="K1449" s="65" t="str">
        <f ca="1">IF(_xlfn.NUMBERVALUE(K1447)&gt;0,'质量分析(总分) '!$D$194,"")</f>
        <v/>
      </c>
      <c r="L1449" s="65" t="str">
        <f ca="1">IF(_xlfn.NUMBERVALUE(L1447)&gt;0,'质量分析(总分) '!$D$222,"")</f>
        <v/>
      </c>
      <c r="M1449" s="65">
        <f ca="1">IF(_xlfn.NUMBERVALUE(G1447)&gt;0,'质量分析(总分) '!$D$23,'质量分析(总分) '!$D$28)</f>
        <v>535.869285714286</v>
      </c>
    </row>
    <row r="1451" customHeight="1" spans="1:13">
      <c r="A1451" s="58" t="s">
        <v>15</v>
      </c>
      <c r="B1451" s="59" t="s">
        <v>1</v>
      </c>
      <c r="C1451" s="59" t="s">
        <v>2</v>
      </c>
      <c r="D1451" s="60" t="s">
        <v>3</v>
      </c>
      <c r="E1451" s="60" t="s">
        <v>4</v>
      </c>
      <c r="F1451" s="60" t="s">
        <v>5</v>
      </c>
      <c r="G1451" s="60" t="s">
        <v>6</v>
      </c>
      <c r="H1451" s="60" t="s">
        <v>7</v>
      </c>
      <c r="I1451" s="60" t="s">
        <v>8</v>
      </c>
      <c r="J1451" s="60" t="s">
        <v>9</v>
      </c>
      <c r="K1451" s="60" t="s">
        <v>10</v>
      </c>
      <c r="L1451" s="61" t="s">
        <v>11</v>
      </c>
      <c r="M1451" s="61" t="s">
        <v>12</v>
      </c>
    </row>
    <row r="1452" customHeight="1" spans="1:13">
      <c r="A1452" s="62"/>
      <c r="B1452" s="63">
        <f ca="1">INDIRECT("'按班级打印'!G"&amp;ROUNDDOWN((ROW()-1)/5,0)+2)</f>
        <v>7</v>
      </c>
      <c r="C1452" s="63" t="str">
        <f ca="1">INDIRECT("'按班级打印'!A"&amp;ROUNDDOWN((ROW()-1)/5,0)+2)</f>
        <v>郭祯敏</v>
      </c>
      <c r="D1452" s="63">
        <f ca="1">INDIRECT("'按班级打印'!M"&amp;ROUNDDOWN((ROW()-1)/5,0)+2)</f>
        <v>115.5</v>
      </c>
      <c r="E1452" s="63">
        <f ca="1">INDIRECT("'按班级打印'!o"&amp;ROUNDDOWN((ROW()-1)/5,0)+2)</f>
        <v>84</v>
      </c>
      <c r="F1452" s="63">
        <f ca="1">INDIRECT("'按班级打印'!q"&amp;ROUNDDOWN((ROW()-1)/5,0)+2)</f>
        <v>104.5</v>
      </c>
      <c r="G1452" s="63">
        <f ca="1">IF(INDIRECT("'按班级打印'!s"&amp;ROUNDDOWN((ROW()-1)/5,0)+2)&gt;0,INDIRECT("'按班级打印'!s"&amp;ROUNDDOWN((ROW()-1)/5,0)+2),"")</f>
        <v>53</v>
      </c>
      <c r="H1452" s="63">
        <f ca="1">IF(INDIRECT("'按班级打印'!w"&amp;ROUNDDOWN((ROW()-1)/5,0)+2)&gt;0,INDIRECT("'按班级打印'!w"&amp;ROUNDDOWN((ROW()-1)/5,0)+2),"")</f>
        <v>50</v>
      </c>
      <c r="I1452" s="63">
        <f ca="1">IF(INDIRECT("'按班级打印'!z"&amp;ROUNDDOWN((ROW()-1)/5,0)+2)&gt;0,INDIRECT("'按班级打印'!z"&amp;ROUNDDOWN((ROW()-1)/5,0)+2),"")</f>
        <v>78.5</v>
      </c>
      <c r="J1452" s="63" t="str">
        <f ca="1">IF(INDIRECT("'按班级打印'!ac"&amp;ROUNDDOWN((ROW()-1)/5,0)+2)&gt;0,INDIRECT("'按班级打印'!ac"&amp;ROUNDDOWN((ROW()-1)/5,0)+2),"")</f>
        <v/>
      </c>
      <c r="K1452" s="63" t="str">
        <f ca="1">IF(INDIRECT("'按班级打印'!u"&amp;ROUNDDOWN((ROW()-1)/5,0)+2)&gt;0,INDIRECT("'按班级打印'!u"&amp;ROUNDDOWN((ROW()-1)/5,0)+2),"")</f>
        <v/>
      </c>
      <c r="L1452" s="63" t="str">
        <f ca="1">IF(INDIRECT("'按班级打印'!af"&amp;ROUNDDOWN((ROW()-1)/5,0)+2)&gt;0,INDIRECT("'按班级打印'!af"&amp;ROUNDDOWN((ROW()-1)/5,0)+2),"")</f>
        <v/>
      </c>
      <c r="M1452" s="63">
        <f ca="1">INDIRECT("'按班级打印'!H"&amp;ROUNDDOWN((ROW()-1)/5,0)+2)</f>
        <v>485.5</v>
      </c>
    </row>
    <row r="1453" customHeight="1" spans="1:13">
      <c r="A1453" s="64"/>
      <c r="B1453" s="64"/>
      <c r="C1453" s="63" t="s">
        <v>13</v>
      </c>
      <c r="D1453" s="63">
        <f ca="1">INDIRECT("'按班级打印'!M"&amp;ROUNDDOWN((ROW()-1)/5,0)+2)</f>
        <v>115.5</v>
      </c>
      <c r="E1453" s="63">
        <f ca="1">INDIRECT("'按班级打印'!o"&amp;ROUNDDOWN((ROW()-1)/5,0)+2)</f>
        <v>84</v>
      </c>
      <c r="F1453" s="63">
        <f ca="1">INDIRECT("'按班级打印'!q"&amp;ROUNDDOWN((ROW()-1)/5,0)+2)</f>
        <v>104.5</v>
      </c>
      <c r="G1453" s="63">
        <f ca="1">IF(INDIRECT("'按班级打印'!s"&amp;ROUNDDOWN((ROW()-1)/5,0)+2)&gt;0,INDIRECT("'按班级打印'!s"&amp;ROUNDDOWN((ROW()-1)/5,0)+2),"")</f>
        <v>53</v>
      </c>
      <c r="H1453" s="63">
        <f ca="1">IF(INDIRECT("'按班级打印'!x"&amp;ROUNDDOWN((ROW()-1)/5,0)+2)&gt;0,INDIRECT("'按班级打印'!x"&amp;ROUNDDOWN((ROW()-1)/5,0)+2),"")</f>
        <v>76</v>
      </c>
      <c r="I1453" s="63">
        <f ca="1">IF(INDIRECT("'按班级打印'!aa"&amp;ROUNDDOWN((ROW()-1)/5,0)+2)&gt;0,INDIRECT("'按班级打印'!aa"&amp;ROUNDDOWN((ROW()-1)/5,0)+2),"")</f>
        <v>87</v>
      </c>
      <c r="J1453" s="63" t="str">
        <f ca="1">IF(INDIRECT("'按班级打印'!ad"&amp;ROUNDDOWN((ROW()-1)/5,0)+2)&gt;0,INDIRECT("'按班级打印'!ad"&amp;ROUNDDOWN((ROW()-1)/5,0)+2),"")</f>
        <v/>
      </c>
      <c r="K1453" s="63" t="str">
        <f ca="1">IF(INDIRECT("'按班级打印'!u"&amp;ROUNDDOWN((ROW()-1)/5,0)+2)&gt;0,INDIRECT("'按班级打印'!u"&amp;ROUNDDOWN((ROW()-1)/5,0)+2),"")</f>
        <v/>
      </c>
      <c r="L1453" s="63" t="str">
        <f ca="1">IF(INDIRECT("'按班级打印'!ag"&amp;ROUNDDOWN((ROW()-1)/5,0)+2)&gt;0,INDIRECT("'按班级打印'!ag"&amp;ROUNDDOWN((ROW()-1)/5,0)+2),"")</f>
        <v/>
      </c>
      <c r="M1453" s="63">
        <f ca="1">INDIRECT("'按班级打印'!I"&amp;ROUNDDOWN((ROW()-1)/5,0)+2)</f>
        <v>520</v>
      </c>
    </row>
    <row r="1454" customHeight="1" spans="1:13">
      <c r="A1454" s="63" t="str">
        <f ca="1">INDIRECT("'按班级打印'!E"&amp;ROUNDDOWN((ROW()-1)/5,0)+2)</f>
        <v>物理类</v>
      </c>
      <c r="B1454" s="14"/>
      <c r="C1454" s="63" t="s">
        <v>14</v>
      </c>
      <c r="D1454" s="65">
        <f>'质量分析(总分) '!$D$55</f>
        <v>105.000612745098</v>
      </c>
      <c r="E1454" s="65">
        <f>'质量分析(总分) '!$D$82</f>
        <v>91.5242034313726</v>
      </c>
      <c r="F1454" s="65">
        <f>'质量分析(总分) '!$D$109</f>
        <v>108.863970588235</v>
      </c>
      <c r="G1454" s="65">
        <f ca="1">IF(_xlfn.NUMBERVALUE(G1452)&gt;0,'质量分析(总分) '!$D$133,"")</f>
        <v>62.6521428571429</v>
      </c>
      <c r="H1454" s="65">
        <f ca="1">IF(_xlfn.NUMBERVALUE(H1452)&gt;0,'质量分析(总分) '!$D$157,"")</f>
        <v>81.8686131386861</v>
      </c>
      <c r="I1454" s="65">
        <f ca="1">IF(_xlfn.NUMBERVALUE(I1452)&gt;0,'质量分析(总分) '!$D$180,"")</f>
        <v>83.3676470588235</v>
      </c>
      <c r="J1454" s="65" t="str">
        <f ca="1">IF(_xlfn.NUMBERVALUE(J1452)&gt;0,'质量分析(总分) '!$D$208,"")</f>
        <v/>
      </c>
      <c r="K1454" s="65" t="str">
        <f ca="1">IF(_xlfn.NUMBERVALUE(K1452)&gt;0,'质量分析(总分) '!$D$194,"")</f>
        <v/>
      </c>
      <c r="L1454" s="65" t="str">
        <f ca="1">IF(_xlfn.NUMBERVALUE(L1452)&gt;0,'质量分析(总分) '!$D$222,"")</f>
        <v/>
      </c>
      <c r="M1454" s="65">
        <f ca="1">IF(_xlfn.NUMBERVALUE(G1452)&gt;0,'质量分析(总分) '!$D$23,'质量分析(总分) '!$D$28)</f>
        <v>535.869285714286</v>
      </c>
    </row>
    <row r="1456" customHeight="1" spans="1:13">
      <c r="A1456" s="58" t="s">
        <v>15</v>
      </c>
      <c r="B1456" s="59" t="s">
        <v>1</v>
      </c>
      <c r="C1456" s="59" t="s">
        <v>2</v>
      </c>
      <c r="D1456" s="60" t="s">
        <v>3</v>
      </c>
      <c r="E1456" s="60" t="s">
        <v>4</v>
      </c>
      <c r="F1456" s="60" t="s">
        <v>5</v>
      </c>
      <c r="G1456" s="60" t="s">
        <v>6</v>
      </c>
      <c r="H1456" s="60" t="s">
        <v>7</v>
      </c>
      <c r="I1456" s="60" t="s">
        <v>8</v>
      </c>
      <c r="J1456" s="60" t="s">
        <v>9</v>
      </c>
      <c r="K1456" s="60" t="s">
        <v>10</v>
      </c>
      <c r="L1456" s="61" t="s">
        <v>11</v>
      </c>
      <c r="M1456" s="61" t="s">
        <v>12</v>
      </c>
    </row>
    <row r="1457" customHeight="1" spans="1:13">
      <c r="A1457" s="62"/>
      <c r="B1457" s="63">
        <f ca="1">INDIRECT("'按班级打印'!G"&amp;ROUNDDOWN((ROW()-1)/5,0)+2)</f>
        <v>7</v>
      </c>
      <c r="C1457" s="63" t="str">
        <f ca="1">INDIRECT("'按班级打印'!A"&amp;ROUNDDOWN((ROW()-1)/5,0)+2)</f>
        <v>林子健</v>
      </c>
      <c r="D1457" s="63">
        <f ca="1">INDIRECT("'按班级打印'!M"&amp;ROUNDDOWN((ROW()-1)/5,0)+2)</f>
        <v>106</v>
      </c>
      <c r="E1457" s="63">
        <f ca="1">INDIRECT("'按班级打印'!o"&amp;ROUNDDOWN((ROW()-1)/5,0)+2)</f>
        <v>86</v>
      </c>
      <c r="F1457" s="63">
        <f ca="1">INDIRECT("'按班级打印'!q"&amp;ROUNDDOWN((ROW()-1)/5,0)+2)</f>
        <v>88.5</v>
      </c>
      <c r="G1457" s="63">
        <f ca="1">IF(INDIRECT("'按班级打印'!s"&amp;ROUNDDOWN((ROW()-1)/5,0)+2)&gt;0,INDIRECT("'按班级打印'!s"&amp;ROUNDDOWN((ROW()-1)/5,0)+2),"")</f>
        <v>67</v>
      </c>
      <c r="H1457" s="63">
        <f ca="1">IF(INDIRECT("'按班级打印'!w"&amp;ROUNDDOWN((ROW()-1)/5,0)+2)&gt;0,INDIRECT("'按班级打印'!w"&amp;ROUNDDOWN((ROW()-1)/5,0)+2),"")</f>
        <v>68.5</v>
      </c>
      <c r="I1457" s="63">
        <f ca="1">IF(INDIRECT("'按班级打印'!z"&amp;ROUNDDOWN((ROW()-1)/5,0)+2)&gt;0,INDIRECT("'按班级打印'!z"&amp;ROUNDDOWN((ROW()-1)/5,0)+2),"")</f>
        <v>73</v>
      </c>
      <c r="J1457" s="63" t="str">
        <f ca="1">IF(INDIRECT("'按班级打印'!ac"&amp;ROUNDDOWN((ROW()-1)/5,0)+2)&gt;0,INDIRECT("'按班级打印'!ac"&amp;ROUNDDOWN((ROW()-1)/5,0)+2),"")</f>
        <v/>
      </c>
      <c r="K1457" s="63" t="str">
        <f ca="1">IF(INDIRECT("'按班级打印'!u"&amp;ROUNDDOWN((ROW()-1)/5,0)+2)&gt;0,INDIRECT("'按班级打印'!u"&amp;ROUNDDOWN((ROW()-1)/5,0)+2),"")</f>
        <v/>
      </c>
      <c r="L1457" s="63" t="str">
        <f ca="1">IF(INDIRECT("'按班级打印'!af"&amp;ROUNDDOWN((ROW()-1)/5,0)+2)&gt;0,INDIRECT("'按班级打印'!af"&amp;ROUNDDOWN((ROW()-1)/5,0)+2),"")</f>
        <v/>
      </c>
      <c r="M1457" s="63">
        <f ca="1">INDIRECT("'按班级打印'!H"&amp;ROUNDDOWN((ROW()-1)/5,0)+2)</f>
        <v>489</v>
      </c>
    </row>
    <row r="1458" customHeight="1" spans="1:13">
      <c r="A1458" s="64"/>
      <c r="B1458" s="64"/>
      <c r="C1458" s="63" t="s">
        <v>13</v>
      </c>
      <c r="D1458" s="63">
        <f ca="1">INDIRECT("'按班级打印'!M"&amp;ROUNDDOWN((ROW()-1)/5,0)+2)</f>
        <v>106</v>
      </c>
      <c r="E1458" s="63">
        <f ca="1">INDIRECT("'按班级打印'!o"&amp;ROUNDDOWN((ROW()-1)/5,0)+2)</f>
        <v>86</v>
      </c>
      <c r="F1458" s="63">
        <f ca="1">INDIRECT("'按班级打印'!q"&amp;ROUNDDOWN((ROW()-1)/5,0)+2)</f>
        <v>88.5</v>
      </c>
      <c r="G1458" s="63">
        <f ca="1">IF(INDIRECT("'按班级打印'!s"&amp;ROUNDDOWN((ROW()-1)/5,0)+2)&gt;0,INDIRECT("'按班级打印'!s"&amp;ROUNDDOWN((ROW()-1)/5,0)+2),"")</f>
        <v>67</v>
      </c>
      <c r="H1458" s="63">
        <f ca="1">IF(INDIRECT("'按班级打印'!x"&amp;ROUNDDOWN((ROW()-1)/5,0)+2)&gt;0,INDIRECT("'按班级打印'!x"&amp;ROUNDDOWN((ROW()-1)/5,0)+2),"")</f>
        <v>88</v>
      </c>
      <c r="I1458" s="63">
        <f ca="1">IF(INDIRECT("'按班级打印'!aa"&amp;ROUNDDOWN((ROW()-1)/5,0)+2)&gt;0,INDIRECT("'按班级打印'!aa"&amp;ROUNDDOWN((ROW()-1)/5,0)+2),"")</f>
        <v>82</v>
      </c>
      <c r="J1458" s="63" t="str">
        <f ca="1">IF(INDIRECT("'按班级打印'!ad"&amp;ROUNDDOWN((ROW()-1)/5,0)+2)&gt;0,INDIRECT("'按班级打印'!ad"&amp;ROUNDDOWN((ROW()-1)/5,0)+2),"")</f>
        <v/>
      </c>
      <c r="K1458" s="63" t="str">
        <f ca="1">IF(INDIRECT("'按班级打印'!u"&amp;ROUNDDOWN((ROW()-1)/5,0)+2)&gt;0,INDIRECT("'按班级打印'!u"&amp;ROUNDDOWN((ROW()-1)/5,0)+2),"")</f>
        <v/>
      </c>
      <c r="L1458" s="63" t="str">
        <f ca="1">IF(INDIRECT("'按班级打印'!ag"&amp;ROUNDDOWN((ROW()-1)/5,0)+2)&gt;0,INDIRECT("'按班级打印'!ag"&amp;ROUNDDOWN((ROW()-1)/5,0)+2),"")</f>
        <v/>
      </c>
      <c r="M1458" s="63">
        <f ca="1">INDIRECT("'按班级打印'!I"&amp;ROUNDDOWN((ROW()-1)/5,0)+2)</f>
        <v>517.5</v>
      </c>
    </row>
    <row r="1459" customHeight="1" spans="1:13">
      <c r="A1459" s="63" t="str">
        <f ca="1">INDIRECT("'按班级打印'!E"&amp;ROUNDDOWN((ROW()-1)/5,0)+2)</f>
        <v>物理类</v>
      </c>
      <c r="B1459" s="14"/>
      <c r="C1459" s="63" t="s">
        <v>14</v>
      </c>
      <c r="D1459" s="65">
        <f>'质量分析(总分) '!$D$55</f>
        <v>105.000612745098</v>
      </c>
      <c r="E1459" s="65">
        <f>'质量分析(总分) '!$D$82</f>
        <v>91.5242034313726</v>
      </c>
      <c r="F1459" s="65">
        <f>'质量分析(总分) '!$D$109</f>
        <v>108.863970588235</v>
      </c>
      <c r="G1459" s="65">
        <f ca="1">IF(_xlfn.NUMBERVALUE(G1457)&gt;0,'质量分析(总分) '!$D$133,"")</f>
        <v>62.6521428571429</v>
      </c>
      <c r="H1459" s="65">
        <f ca="1">IF(_xlfn.NUMBERVALUE(H1457)&gt;0,'质量分析(总分) '!$D$157,"")</f>
        <v>81.8686131386861</v>
      </c>
      <c r="I1459" s="65">
        <f ca="1">IF(_xlfn.NUMBERVALUE(I1457)&gt;0,'质量分析(总分) '!$D$180,"")</f>
        <v>83.3676470588235</v>
      </c>
      <c r="J1459" s="65" t="str">
        <f ca="1">IF(_xlfn.NUMBERVALUE(J1457)&gt;0,'质量分析(总分) '!$D$208,"")</f>
        <v/>
      </c>
      <c r="K1459" s="65" t="str">
        <f ca="1">IF(_xlfn.NUMBERVALUE(K1457)&gt;0,'质量分析(总分) '!$D$194,"")</f>
        <v/>
      </c>
      <c r="L1459" s="65" t="str">
        <f ca="1">IF(_xlfn.NUMBERVALUE(L1457)&gt;0,'质量分析(总分) '!$D$222,"")</f>
        <v/>
      </c>
      <c r="M1459" s="65">
        <f ca="1">IF(_xlfn.NUMBERVALUE(G1457)&gt;0,'质量分析(总分) '!$D$23,'质量分析(总分) '!$D$28)</f>
        <v>535.869285714286</v>
      </c>
    </row>
    <row r="1461" customHeight="1" spans="1:13">
      <c r="A1461" s="58" t="s">
        <v>15</v>
      </c>
      <c r="B1461" s="59" t="s">
        <v>1</v>
      </c>
      <c r="C1461" s="59" t="s">
        <v>2</v>
      </c>
      <c r="D1461" s="60" t="s">
        <v>3</v>
      </c>
      <c r="E1461" s="60" t="s">
        <v>4</v>
      </c>
      <c r="F1461" s="60" t="s">
        <v>5</v>
      </c>
      <c r="G1461" s="60" t="s">
        <v>6</v>
      </c>
      <c r="H1461" s="60" t="s">
        <v>7</v>
      </c>
      <c r="I1461" s="60" t="s">
        <v>8</v>
      </c>
      <c r="J1461" s="60" t="s">
        <v>9</v>
      </c>
      <c r="K1461" s="60" t="s">
        <v>10</v>
      </c>
      <c r="L1461" s="61" t="s">
        <v>11</v>
      </c>
      <c r="M1461" s="61" t="s">
        <v>12</v>
      </c>
    </row>
    <row r="1462" customHeight="1" spans="1:13">
      <c r="A1462" s="62"/>
      <c r="B1462" s="63">
        <f ca="1">INDIRECT("'按班级打印'!G"&amp;ROUNDDOWN((ROW()-1)/5,0)+2)</f>
        <v>7</v>
      </c>
      <c r="C1462" s="63" t="str">
        <f ca="1">INDIRECT("'按班级打印'!A"&amp;ROUNDDOWN((ROW()-1)/5,0)+2)</f>
        <v>刘力豪</v>
      </c>
      <c r="D1462" s="63">
        <f ca="1">INDIRECT("'按班级打印'!M"&amp;ROUNDDOWN((ROW()-1)/5,0)+2)</f>
        <v>114.5</v>
      </c>
      <c r="E1462" s="63">
        <f ca="1">INDIRECT("'按班级打印'!o"&amp;ROUNDDOWN((ROW()-1)/5,0)+2)</f>
        <v>88.5</v>
      </c>
      <c r="F1462" s="63">
        <f ca="1">INDIRECT("'按班级打印'!q"&amp;ROUNDDOWN((ROW()-1)/5,0)+2)</f>
        <v>110</v>
      </c>
      <c r="G1462" s="63">
        <f ca="1">IF(INDIRECT("'按班级打印'!s"&amp;ROUNDDOWN((ROW()-1)/5,0)+2)&gt;0,INDIRECT("'按班级打印'!s"&amp;ROUNDDOWN((ROW()-1)/5,0)+2),"")</f>
        <v>53.5</v>
      </c>
      <c r="H1462" s="63">
        <f ca="1">IF(INDIRECT("'按班级打印'!w"&amp;ROUNDDOWN((ROW()-1)/5,0)+2)&gt;0,INDIRECT("'按班级打印'!w"&amp;ROUNDDOWN((ROW()-1)/5,0)+2),"")</f>
        <v>51.5</v>
      </c>
      <c r="I1462" s="63">
        <f ca="1">IF(INDIRECT("'按班级打印'!z"&amp;ROUNDDOWN((ROW()-1)/5,0)+2)&gt;0,INDIRECT("'按班级打印'!z"&amp;ROUNDDOWN((ROW()-1)/5,0)+2),"")</f>
        <v>65.25</v>
      </c>
      <c r="J1462" s="63" t="str">
        <f ca="1">IF(INDIRECT("'按班级打印'!ac"&amp;ROUNDDOWN((ROW()-1)/5,0)+2)&gt;0,INDIRECT("'按班级打印'!ac"&amp;ROUNDDOWN((ROW()-1)/5,0)+2),"")</f>
        <v/>
      </c>
      <c r="K1462" s="63" t="str">
        <f ca="1">IF(INDIRECT("'按班级打印'!u"&amp;ROUNDDOWN((ROW()-1)/5,0)+2)&gt;0,INDIRECT("'按班级打印'!u"&amp;ROUNDDOWN((ROW()-1)/5,0)+2),"")</f>
        <v/>
      </c>
      <c r="L1462" s="63" t="str">
        <f ca="1">IF(INDIRECT("'按班级打印'!af"&amp;ROUNDDOWN((ROW()-1)/5,0)+2)&gt;0,INDIRECT("'按班级打印'!af"&amp;ROUNDDOWN((ROW()-1)/5,0)+2),"")</f>
        <v/>
      </c>
      <c r="M1462" s="63">
        <f ca="1">INDIRECT("'按班级打印'!H"&amp;ROUNDDOWN((ROW()-1)/5,0)+2)</f>
        <v>483.25</v>
      </c>
    </row>
    <row r="1463" customHeight="1" spans="1:13">
      <c r="A1463" s="64"/>
      <c r="B1463" s="64"/>
      <c r="C1463" s="63" t="s">
        <v>13</v>
      </c>
      <c r="D1463" s="63">
        <f ca="1">INDIRECT("'按班级打印'!M"&amp;ROUNDDOWN((ROW()-1)/5,0)+2)</f>
        <v>114.5</v>
      </c>
      <c r="E1463" s="63">
        <f ca="1">INDIRECT("'按班级打印'!o"&amp;ROUNDDOWN((ROW()-1)/5,0)+2)</f>
        <v>88.5</v>
      </c>
      <c r="F1463" s="63">
        <f ca="1">INDIRECT("'按班级打印'!q"&amp;ROUNDDOWN((ROW()-1)/5,0)+2)</f>
        <v>110</v>
      </c>
      <c r="G1463" s="63">
        <f ca="1">IF(INDIRECT("'按班级打印'!s"&amp;ROUNDDOWN((ROW()-1)/5,0)+2)&gt;0,INDIRECT("'按班级打印'!s"&amp;ROUNDDOWN((ROW()-1)/5,0)+2),"")</f>
        <v>53.5</v>
      </c>
      <c r="H1463" s="63">
        <f ca="1">IF(INDIRECT("'按班级打印'!x"&amp;ROUNDDOWN((ROW()-1)/5,0)+2)&gt;0,INDIRECT("'按班级打印'!x"&amp;ROUNDDOWN((ROW()-1)/5,0)+2),"")</f>
        <v>77</v>
      </c>
      <c r="I1463" s="63">
        <f ca="1">IF(INDIRECT("'按班级打印'!aa"&amp;ROUNDDOWN((ROW()-1)/5,0)+2)&gt;0,INDIRECT("'按班级打印'!aa"&amp;ROUNDDOWN((ROW()-1)/5,0)+2),"")</f>
        <v>75</v>
      </c>
      <c r="J1463" s="63" t="str">
        <f ca="1">IF(INDIRECT("'按班级打印'!ad"&amp;ROUNDDOWN((ROW()-1)/5,0)+2)&gt;0,INDIRECT("'按班级打印'!ad"&amp;ROUNDDOWN((ROW()-1)/5,0)+2),"")</f>
        <v/>
      </c>
      <c r="K1463" s="63" t="str">
        <f ca="1">IF(INDIRECT("'按班级打印'!u"&amp;ROUNDDOWN((ROW()-1)/5,0)+2)&gt;0,INDIRECT("'按班级打印'!u"&amp;ROUNDDOWN((ROW()-1)/5,0)+2),"")</f>
        <v/>
      </c>
      <c r="L1463" s="63" t="str">
        <f ca="1">IF(INDIRECT("'按班级打印'!ag"&amp;ROUNDDOWN((ROW()-1)/5,0)+2)&gt;0,INDIRECT("'按班级打印'!ag"&amp;ROUNDDOWN((ROW()-1)/5,0)+2),"")</f>
        <v/>
      </c>
      <c r="M1463" s="63">
        <f ca="1">INDIRECT("'按班级打印'!I"&amp;ROUNDDOWN((ROW()-1)/5,0)+2)</f>
        <v>518.5</v>
      </c>
    </row>
    <row r="1464" customHeight="1" spans="1:13">
      <c r="A1464" s="63" t="str">
        <f ca="1">INDIRECT("'按班级打印'!E"&amp;ROUNDDOWN((ROW()-1)/5,0)+2)</f>
        <v>物理类</v>
      </c>
      <c r="B1464" s="14"/>
      <c r="C1464" s="63" t="s">
        <v>14</v>
      </c>
      <c r="D1464" s="65">
        <f>'质量分析(总分) '!$D$55</f>
        <v>105.000612745098</v>
      </c>
      <c r="E1464" s="65">
        <f>'质量分析(总分) '!$D$82</f>
        <v>91.5242034313726</v>
      </c>
      <c r="F1464" s="65">
        <f>'质量分析(总分) '!$D$109</f>
        <v>108.863970588235</v>
      </c>
      <c r="G1464" s="65">
        <f ca="1">IF(_xlfn.NUMBERVALUE(G1462)&gt;0,'质量分析(总分) '!$D$133,"")</f>
        <v>62.6521428571429</v>
      </c>
      <c r="H1464" s="65">
        <f ca="1">IF(_xlfn.NUMBERVALUE(H1462)&gt;0,'质量分析(总分) '!$D$157,"")</f>
        <v>81.8686131386861</v>
      </c>
      <c r="I1464" s="65">
        <f ca="1">IF(_xlfn.NUMBERVALUE(I1462)&gt;0,'质量分析(总分) '!$D$180,"")</f>
        <v>83.3676470588235</v>
      </c>
      <c r="J1464" s="65" t="str">
        <f ca="1">IF(_xlfn.NUMBERVALUE(J1462)&gt;0,'质量分析(总分) '!$D$208,"")</f>
        <v/>
      </c>
      <c r="K1464" s="65" t="str">
        <f ca="1">IF(_xlfn.NUMBERVALUE(K1462)&gt;0,'质量分析(总分) '!$D$194,"")</f>
        <v/>
      </c>
      <c r="L1464" s="65" t="str">
        <f ca="1">IF(_xlfn.NUMBERVALUE(L1462)&gt;0,'质量分析(总分) '!$D$222,"")</f>
        <v/>
      </c>
      <c r="M1464" s="65">
        <f ca="1">IF(_xlfn.NUMBERVALUE(G1462)&gt;0,'质量分析(总分) '!$D$23,'质量分析(总分) '!$D$28)</f>
        <v>535.869285714286</v>
      </c>
    </row>
    <row r="1466" customHeight="1" spans="1:13">
      <c r="A1466" s="58" t="s">
        <v>15</v>
      </c>
      <c r="B1466" s="59" t="s">
        <v>1</v>
      </c>
      <c r="C1466" s="59" t="s">
        <v>2</v>
      </c>
      <c r="D1466" s="60" t="s">
        <v>3</v>
      </c>
      <c r="E1466" s="60" t="s">
        <v>4</v>
      </c>
      <c r="F1466" s="60" t="s">
        <v>5</v>
      </c>
      <c r="G1466" s="60" t="s">
        <v>6</v>
      </c>
      <c r="H1466" s="60" t="s">
        <v>7</v>
      </c>
      <c r="I1466" s="60" t="s">
        <v>8</v>
      </c>
      <c r="J1466" s="60" t="s">
        <v>9</v>
      </c>
      <c r="K1466" s="60" t="s">
        <v>10</v>
      </c>
      <c r="L1466" s="61" t="s">
        <v>11</v>
      </c>
      <c r="M1466" s="61" t="s">
        <v>12</v>
      </c>
    </row>
    <row r="1467" customHeight="1" spans="1:13">
      <c r="A1467" s="62"/>
      <c r="B1467" s="63">
        <f ca="1">INDIRECT("'按班级打印'!G"&amp;ROUNDDOWN((ROW()-1)/5,0)+2)</f>
        <v>7</v>
      </c>
      <c r="C1467" s="63" t="str">
        <f ca="1">INDIRECT("'按班级打印'!A"&amp;ROUNDDOWN((ROW()-1)/5,0)+2)</f>
        <v>钟可欣</v>
      </c>
      <c r="D1467" s="63">
        <f ca="1">INDIRECT("'按班级打印'!M"&amp;ROUNDDOWN((ROW()-1)/5,0)+2)</f>
        <v>100.5</v>
      </c>
      <c r="E1467" s="63">
        <f ca="1">INDIRECT("'按班级打印'!o"&amp;ROUNDDOWN((ROW()-1)/5,0)+2)</f>
        <v>94.5</v>
      </c>
      <c r="F1467" s="63">
        <f ca="1">INDIRECT("'按班级打印'!q"&amp;ROUNDDOWN((ROW()-1)/5,0)+2)</f>
        <v>104</v>
      </c>
      <c r="G1467" s="63">
        <f ca="1">IF(INDIRECT("'按班级打印'!s"&amp;ROUNDDOWN((ROW()-1)/5,0)+2)&gt;0,INDIRECT("'按班级打印'!s"&amp;ROUNDDOWN((ROW()-1)/5,0)+2),"")</f>
        <v>61.5</v>
      </c>
      <c r="H1467" s="63">
        <f ca="1">IF(INDIRECT("'按班级打印'!w"&amp;ROUNDDOWN((ROW()-1)/5,0)+2)&gt;0,INDIRECT("'按班级打印'!w"&amp;ROUNDDOWN((ROW()-1)/5,0)+2),"")</f>
        <v>54</v>
      </c>
      <c r="I1467" s="63">
        <f ca="1">IF(INDIRECT("'按班级打印'!z"&amp;ROUNDDOWN((ROW()-1)/5,0)+2)&gt;0,INDIRECT("'按班级打印'!z"&amp;ROUNDDOWN((ROW()-1)/5,0)+2),"")</f>
        <v>74.5</v>
      </c>
      <c r="J1467" s="63" t="str">
        <f ca="1">IF(INDIRECT("'按班级打印'!ac"&amp;ROUNDDOWN((ROW()-1)/5,0)+2)&gt;0,INDIRECT("'按班级打印'!ac"&amp;ROUNDDOWN((ROW()-1)/5,0)+2),"")</f>
        <v/>
      </c>
      <c r="K1467" s="63" t="str">
        <f ca="1">IF(INDIRECT("'按班级打印'!u"&amp;ROUNDDOWN((ROW()-1)/5,0)+2)&gt;0,INDIRECT("'按班级打印'!u"&amp;ROUNDDOWN((ROW()-1)/5,0)+2),"")</f>
        <v/>
      </c>
      <c r="L1467" s="63" t="str">
        <f ca="1">IF(INDIRECT("'按班级打印'!af"&amp;ROUNDDOWN((ROW()-1)/5,0)+2)&gt;0,INDIRECT("'按班级打印'!af"&amp;ROUNDDOWN((ROW()-1)/5,0)+2),"")</f>
        <v/>
      </c>
      <c r="M1467" s="63">
        <f ca="1">INDIRECT("'按班级打印'!H"&amp;ROUNDDOWN((ROW()-1)/5,0)+2)</f>
        <v>489</v>
      </c>
    </row>
    <row r="1468" customHeight="1" spans="1:13">
      <c r="A1468" s="64"/>
      <c r="B1468" s="64"/>
      <c r="C1468" s="63" t="s">
        <v>13</v>
      </c>
      <c r="D1468" s="63">
        <f ca="1">INDIRECT("'按班级打印'!M"&amp;ROUNDDOWN((ROW()-1)/5,0)+2)</f>
        <v>100.5</v>
      </c>
      <c r="E1468" s="63">
        <f ca="1">INDIRECT("'按班级打印'!o"&amp;ROUNDDOWN((ROW()-1)/5,0)+2)</f>
        <v>94.5</v>
      </c>
      <c r="F1468" s="63">
        <f ca="1">INDIRECT("'按班级打印'!q"&amp;ROUNDDOWN((ROW()-1)/5,0)+2)</f>
        <v>104</v>
      </c>
      <c r="G1468" s="63">
        <f ca="1">IF(INDIRECT("'按班级打印'!s"&amp;ROUNDDOWN((ROW()-1)/5,0)+2)&gt;0,INDIRECT("'按班级打印'!s"&amp;ROUNDDOWN((ROW()-1)/5,0)+2),"")</f>
        <v>61.5</v>
      </c>
      <c r="H1468" s="63">
        <f ca="1">IF(INDIRECT("'按班级打印'!x"&amp;ROUNDDOWN((ROW()-1)/5,0)+2)&gt;0,INDIRECT("'按班级打印'!x"&amp;ROUNDDOWN((ROW()-1)/5,0)+2),"")</f>
        <v>79</v>
      </c>
      <c r="I1468" s="63">
        <f ca="1">IF(INDIRECT("'按班级打印'!aa"&amp;ROUNDDOWN((ROW()-1)/5,0)+2)&gt;0,INDIRECT("'按班级打印'!aa"&amp;ROUNDDOWN((ROW()-1)/5,0)+2),"")</f>
        <v>83</v>
      </c>
      <c r="J1468" s="63" t="str">
        <f ca="1">IF(INDIRECT("'按班级打印'!ad"&amp;ROUNDDOWN((ROW()-1)/5,0)+2)&gt;0,INDIRECT("'按班级打印'!ad"&amp;ROUNDDOWN((ROW()-1)/5,0)+2),"")</f>
        <v/>
      </c>
      <c r="K1468" s="63" t="str">
        <f ca="1">IF(INDIRECT("'按班级打印'!u"&amp;ROUNDDOWN((ROW()-1)/5,0)+2)&gt;0,INDIRECT("'按班级打印'!u"&amp;ROUNDDOWN((ROW()-1)/5,0)+2),"")</f>
        <v/>
      </c>
      <c r="L1468" s="63" t="str">
        <f ca="1">IF(INDIRECT("'按班级打印'!ag"&amp;ROUNDDOWN((ROW()-1)/5,0)+2)&gt;0,INDIRECT("'按班级打印'!ag"&amp;ROUNDDOWN((ROW()-1)/5,0)+2),"")</f>
        <v/>
      </c>
      <c r="M1468" s="63">
        <f ca="1">INDIRECT("'按班级打印'!I"&amp;ROUNDDOWN((ROW()-1)/5,0)+2)</f>
        <v>522.5</v>
      </c>
    </row>
    <row r="1469" customHeight="1" spans="1:13">
      <c r="A1469" s="63" t="str">
        <f ca="1">INDIRECT("'按班级打印'!E"&amp;ROUNDDOWN((ROW()-1)/5,0)+2)</f>
        <v>物理类</v>
      </c>
      <c r="B1469" s="14"/>
      <c r="C1469" s="63" t="s">
        <v>14</v>
      </c>
      <c r="D1469" s="65">
        <f>'质量分析(总分) '!$D$55</f>
        <v>105.000612745098</v>
      </c>
      <c r="E1469" s="65">
        <f>'质量分析(总分) '!$D$82</f>
        <v>91.5242034313726</v>
      </c>
      <c r="F1469" s="65">
        <f>'质量分析(总分) '!$D$109</f>
        <v>108.863970588235</v>
      </c>
      <c r="G1469" s="65">
        <f ca="1">IF(_xlfn.NUMBERVALUE(G1467)&gt;0,'质量分析(总分) '!$D$133,"")</f>
        <v>62.6521428571429</v>
      </c>
      <c r="H1469" s="65">
        <f ca="1">IF(_xlfn.NUMBERVALUE(H1467)&gt;0,'质量分析(总分) '!$D$157,"")</f>
        <v>81.8686131386861</v>
      </c>
      <c r="I1469" s="65">
        <f ca="1">IF(_xlfn.NUMBERVALUE(I1467)&gt;0,'质量分析(总分) '!$D$180,"")</f>
        <v>83.3676470588235</v>
      </c>
      <c r="J1469" s="65" t="str">
        <f ca="1">IF(_xlfn.NUMBERVALUE(J1467)&gt;0,'质量分析(总分) '!$D$208,"")</f>
        <v/>
      </c>
      <c r="K1469" s="65" t="str">
        <f ca="1">IF(_xlfn.NUMBERVALUE(K1467)&gt;0,'质量分析(总分) '!$D$194,"")</f>
        <v/>
      </c>
      <c r="L1469" s="65" t="str">
        <f ca="1">IF(_xlfn.NUMBERVALUE(L1467)&gt;0,'质量分析(总分) '!$D$222,"")</f>
        <v/>
      </c>
      <c r="M1469" s="65">
        <f ca="1">IF(_xlfn.NUMBERVALUE(G1467)&gt;0,'质量分析(总分) '!$D$23,'质量分析(总分) '!$D$28)</f>
        <v>535.869285714286</v>
      </c>
    </row>
    <row r="1471" customHeight="1" spans="1:13">
      <c r="A1471" s="58" t="s">
        <v>15</v>
      </c>
      <c r="B1471" s="59" t="s">
        <v>1</v>
      </c>
      <c r="C1471" s="59" t="s">
        <v>2</v>
      </c>
      <c r="D1471" s="60" t="s">
        <v>3</v>
      </c>
      <c r="E1471" s="60" t="s">
        <v>4</v>
      </c>
      <c r="F1471" s="60" t="s">
        <v>5</v>
      </c>
      <c r="G1471" s="60" t="s">
        <v>6</v>
      </c>
      <c r="H1471" s="60" t="s">
        <v>7</v>
      </c>
      <c r="I1471" s="60" t="s">
        <v>8</v>
      </c>
      <c r="J1471" s="60" t="s">
        <v>9</v>
      </c>
      <c r="K1471" s="60" t="s">
        <v>10</v>
      </c>
      <c r="L1471" s="61" t="s">
        <v>11</v>
      </c>
      <c r="M1471" s="61" t="s">
        <v>12</v>
      </c>
    </row>
    <row r="1472" customHeight="1" spans="1:13">
      <c r="A1472" s="62"/>
      <c r="B1472" s="63">
        <f ca="1">INDIRECT("'按班级打印'!G"&amp;ROUNDDOWN((ROW()-1)/5,0)+2)</f>
        <v>7</v>
      </c>
      <c r="C1472" s="63" t="str">
        <f ca="1">INDIRECT("'按班级打印'!A"&amp;ROUNDDOWN((ROW()-1)/5,0)+2)</f>
        <v>章茜茜</v>
      </c>
      <c r="D1472" s="63">
        <f ca="1">INDIRECT("'按班级打印'!M"&amp;ROUNDDOWN((ROW()-1)/5,0)+2)</f>
        <v>97</v>
      </c>
      <c r="E1472" s="63">
        <f ca="1">INDIRECT("'按班级打印'!o"&amp;ROUNDDOWN((ROW()-1)/5,0)+2)</f>
        <v>107</v>
      </c>
      <c r="F1472" s="63">
        <f ca="1">INDIRECT("'按班级打印'!q"&amp;ROUNDDOWN((ROW()-1)/5,0)+2)</f>
        <v>96</v>
      </c>
      <c r="G1472" s="63">
        <f ca="1">IF(INDIRECT("'按班级打印'!s"&amp;ROUNDDOWN((ROW()-1)/5,0)+2)&gt;0,INDIRECT("'按班级打印'!s"&amp;ROUNDDOWN((ROW()-1)/5,0)+2),"")</f>
        <v>64.5</v>
      </c>
      <c r="H1472" s="63">
        <f ca="1">IF(INDIRECT("'按班级打印'!w"&amp;ROUNDDOWN((ROW()-1)/5,0)+2)&gt;0,INDIRECT("'按班级打印'!w"&amp;ROUNDDOWN((ROW()-1)/5,0)+2),"")</f>
        <v>60</v>
      </c>
      <c r="I1472" s="63">
        <f ca="1">IF(INDIRECT("'按班级打印'!z"&amp;ROUNDDOWN((ROW()-1)/5,0)+2)&gt;0,INDIRECT("'按班级打印'!z"&amp;ROUNDDOWN((ROW()-1)/5,0)+2),"")</f>
        <v>80.5</v>
      </c>
      <c r="J1472" s="63" t="str">
        <f ca="1">IF(INDIRECT("'按班级打印'!ac"&amp;ROUNDDOWN((ROW()-1)/5,0)+2)&gt;0,INDIRECT("'按班级打印'!ac"&amp;ROUNDDOWN((ROW()-1)/5,0)+2),"")</f>
        <v/>
      </c>
      <c r="K1472" s="63" t="str">
        <f ca="1">IF(INDIRECT("'按班级打印'!u"&amp;ROUNDDOWN((ROW()-1)/5,0)+2)&gt;0,INDIRECT("'按班级打印'!u"&amp;ROUNDDOWN((ROW()-1)/5,0)+2),"")</f>
        <v/>
      </c>
      <c r="L1472" s="63" t="str">
        <f ca="1">IF(INDIRECT("'按班级打印'!af"&amp;ROUNDDOWN((ROW()-1)/5,0)+2)&gt;0,INDIRECT("'按班级打印'!af"&amp;ROUNDDOWN((ROW()-1)/5,0)+2),"")</f>
        <v/>
      </c>
      <c r="M1472" s="63">
        <f ca="1">INDIRECT("'按班级打印'!H"&amp;ROUNDDOWN((ROW()-1)/5,0)+2)</f>
        <v>505</v>
      </c>
    </row>
    <row r="1473" customHeight="1" spans="1:13">
      <c r="A1473" s="64"/>
      <c r="B1473" s="64"/>
      <c r="C1473" s="63" t="s">
        <v>13</v>
      </c>
      <c r="D1473" s="63">
        <f ca="1">INDIRECT("'按班级打印'!M"&amp;ROUNDDOWN((ROW()-1)/5,0)+2)</f>
        <v>97</v>
      </c>
      <c r="E1473" s="63">
        <f ca="1">INDIRECT("'按班级打印'!o"&amp;ROUNDDOWN((ROW()-1)/5,0)+2)</f>
        <v>107</v>
      </c>
      <c r="F1473" s="63">
        <f ca="1">INDIRECT("'按班级打印'!q"&amp;ROUNDDOWN((ROW()-1)/5,0)+2)</f>
        <v>96</v>
      </c>
      <c r="G1473" s="63">
        <f ca="1">IF(INDIRECT("'按班级打印'!s"&amp;ROUNDDOWN((ROW()-1)/5,0)+2)&gt;0,INDIRECT("'按班级打印'!s"&amp;ROUNDDOWN((ROW()-1)/5,0)+2),"")</f>
        <v>64.5</v>
      </c>
      <c r="H1473" s="63">
        <f ca="1">IF(INDIRECT("'按班级打印'!x"&amp;ROUNDDOWN((ROW()-1)/5,0)+2)&gt;0,INDIRECT("'按班级打印'!x"&amp;ROUNDDOWN((ROW()-1)/5,0)+2),"")</f>
        <v>83</v>
      </c>
      <c r="I1473" s="63">
        <f ca="1">IF(INDIRECT("'按班级打印'!aa"&amp;ROUNDDOWN((ROW()-1)/5,0)+2)&gt;0,INDIRECT("'按班级打印'!aa"&amp;ROUNDDOWN((ROW()-1)/5,0)+2),"")</f>
        <v>89</v>
      </c>
      <c r="J1473" s="63" t="str">
        <f ca="1">IF(INDIRECT("'按班级打印'!ad"&amp;ROUNDDOWN((ROW()-1)/5,0)+2)&gt;0,INDIRECT("'按班级打印'!ad"&amp;ROUNDDOWN((ROW()-1)/5,0)+2),"")</f>
        <v/>
      </c>
      <c r="K1473" s="63" t="str">
        <f ca="1">IF(INDIRECT("'按班级打印'!u"&amp;ROUNDDOWN((ROW()-1)/5,0)+2)&gt;0,INDIRECT("'按班级打印'!u"&amp;ROUNDDOWN((ROW()-1)/5,0)+2),"")</f>
        <v/>
      </c>
      <c r="L1473" s="63" t="str">
        <f ca="1">IF(INDIRECT("'按班级打印'!ag"&amp;ROUNDDOWN((ROW()-1)/5,0)+2)&gt;0,INDIRECT("'按班级打印'!ag"&amp;ROUNDDOWN((ROW()-1)/5,0)+2),"")</f>
        <v/>
      </c>
      <c r="M1473" s="63">
        <f ca="1">INDIRECT("'按班级打印'!I"&amp;ROUNDDOWN((ROW()-1)/5,0)+2)</f>
        <v>536.5</v>
      </c>
    </row>
    <row r="1474" customHeight="1" spans="1:13">
      <c r="A1474" s="63" t="str">
        <f ca="1">INDIRECT("'按班级打印'!E"&amp;ROUNDDOWN((ROW()-1)/5,0)+2)</f>
        <v>物理类</v>
      </c>
      <c r="B1474" s="14"/>
      <c r="C1474" s="63" t="s">
        <v>14</v>
      </c>
      <c r="D1474" s="65">
        <f>'质量分析(总分) '!$D$55</f>
        <v>105.000612745098</v>
      </c>
      <c r="E1474" s="65">
        <f>'质量分析(总分) '!$D$82</f>
        <v>91.5242034313726</v>
      </c>
      <c r="F1474" s="65">
        <f>'质量分析(总分) '!$D$109</f>
        <v>108.863970588235</v>
      </c>
      <c r="G1474" s="65">
        <f ca="1">IF(_xlfn.NUMBERVALUE(G1472)&gt;0,'质量分析(总分) '!$D$133,"")</f>
        <v>62.6521428571429</v>
      </c>
      <c r="H1474" s="65">
        <f ca="1">IF(_xlfn.NUMBERVALUE(H1472)&gt;0,'质量分析(总分) '!$D$157,"")</f>
        <v>81.8686131386861</v>
      </c>
      <c r="I1474" s="65">
        <f ca="1">IF(_xlfn.NUMBERVALUE(I1472)&gt;0,'质量分析(总分) '!$D$180,"")</f>
        <v>83.3676470588235</v>
      </c>
      <c r="J1474" s="65" t="str">
        <f ca="1">IF(_xlfn.NUMBERVALUE(J1472)&gt;0,'质量分析(总分) '!$D$208,"")</f>
        <v/>
      </c>
      <c r="K1474" s="65" t="str">
        <f ca="1">IF(_xlfn.NUMBERVALUE(K1472)&gt;0,'质量分析(总分) '!$D$194,"")</f>
        <v/>
      </c>
      <c r="L1474" s="65" t="str">
        <f ca="1">IF(_xlfn.NUMBERVALUE(L1472)&gt;0,'质量分析(总分) '!$D$222,"")</f>
        <v/>
      </c>
      <c r="M1474" s="65">
        <f ca="1">IF(_xlfn.NUMBERVALUE(G1472)&gt;0,'质量分析(总分) '!$D$23,'质量分析(总分) '!$D$28)</f>
        <v>535.869285714286</v>
      </c>
    </row>
    <row r="1476" customHeight="1" spans="1:13">
      <c r="A1476" s="58" t="s">
        <v>15</v>
      </c>
      <c r="B1476" s="59" t="s">
        <v>1</v>
      </c>
      <c r="C1476" s="59" t="s">
        <v>2</v>
      </c>
      <c r="D1476" s="60" t="s">
        <v>3</v>
      </c>
      <c r="E1476" s="60" t="s">
        <v>4</v>
      </c>
      <c r="F1476" s="60" t="s">
        <v>5</v>
      </c>
      <c r="G1476" s="60" t="s">
        <v>6</v>
      </c>
      <c r="H1476" s="60" t="s">
        <v>7</v>
      </c>
      <c r="I1476" s="60" t="s">
        <v>8</v>
      </c>
      <c r="J1476" s="60" t="s">
        <v>9</v>
      </c>
      <c r="K1476" s="60" t="s">
        <v>10</v>
      </c>
      <c r="L1476" s="61" t="s">
        <v>11</v>
      </c>
      <c r="M1476" s="61" t="s">
        <v>12</v>
      </c>
    </row>
    <row r="1477" customHeight="1" spans="1:13">
      <c r="A1477" s="62"/>
      <c r="B1477" s="63">
        <f ca="1">INDIRECT("'按班级打印'!G"&amp;ROUNDDOWN((ROW()-1)/5,0)+2)</f>
        <v>7</v>
      </c>
      <c r="C1477" s="63" t="str">
        <f ca="1">INDIRECT("'按班级打印'!A"&amp;ROUNDDOWN((ROW()-1)/5,0)+2)</f>
        <v>刘建钦</v>
      </c>
      <c r="D1477" s="63">
        <f ca="1">INDIRECT("'按班级打印'!M"&amp;ROUNDDOWN((ROW()-1)/5,0)+2)</f>
        <v>108</v>
      </c>
      <c r="E1477" s="63">
        <f ca="1">INDIRECT("'按班级打印'!o"&amp;ROUNDDOWN((ROW()-1)/5,0)+2)</f>
        <v>104</v>
      </c>
      <c r="F1477" s="63">
        <f ca="1">INDIRECT("'按班级打印'!q"&amp;ROUNDDOWN((ROW()-1)/5,0)+2)</f>
        <v>118</v>
      </c>
      <c r="G1477" s="63">
        <f ca="1">IF(INDIRECT("'按班级打印'!s"&amp;ROUNDDOWN((ROW()-1)/5,0)+2)&gt;0,INDIRECT("'按班级打印'!s"&amp;ROUNDDOWN((ROW()-1)/5,0)+2),"")</f>
        <v>53.5</v>
      </c>
      <c r="H1477" s="63">
        <f ca="1">IF(INDIRECT("'按班级打印'!w"&amp;ROUNDDOWN((ROW()-1)/5,0)+2)&gt;0,INDIRECT("'按班级打印'!w"&amp;ROUNDDOWN((ROW()-1)/5,0)+2),"")</f>
        <v>62.5</v>
      </c>
      <c r="I1477" s="63">
        <f ca="1">IF(INDIRECT("'按班级打印'!z"&amp;ROUNDDOWN((ROW()-1)/5,0)+2)&gt;0,INDIRECT("'按班级打印'!z"&amp;ROUNDDOWN((ROW()-1)/5,0)+2),"")</f>
        <v>71.5</v>
      </c>
      <c r="J1477" s="63" t="str">
        <f ca="1">IF(INDIRECT("'按班级打印'!ac"&amp;ROUNDDOWN((ROW()-1)/5,0)+2)&gt;0,INDIRECT("'按班级打印'!ac"&amp;ROUNDDOWN((ROW()-1)/5,0)+2),"")</f>
        <v/>
      </c>
      <c r="K1477" s="63" t="str">
        <f ca="1">IF(INDIRECT("'按班级打印'!u"&amp;ROUNDDOWN((ROW()-1)/5,0)+2)&gt;0,INDIRECT("'按班级打印'!u"&amp;ROUNDDOWN((ROW()-1)/5,0)+2),"")</f>
        <v/>
      </c>
      <c r="L1477" s="63" t="str">
        <f ca="1">IF(INDIRECT("'按班级打印'!af"&amp;ROUNDDOWN((ROW()-1)/5,0)+2)&gt;0,INDIRECT("'按班级打印'!af"&amp;ROUNDDOWN((ROW()-1)/5,0)+2),"")</f>
        <v/>
      </c>
      <c r="M1477" s="63">
        <f ca="1">INDIRECT("'按班级打印'!H"&amp;ROUNDDOWN((ROW()-1)/5,0)+2)</f>
        <v>517.5</v>
      </c>
    </row>
    <row r="1478" customHeight="1" spans="1:13">
      <c r="A1478" s="64"/>
      <c r="B1478" s="64"/>
      <c r="C1478" s="63" t="s">
        <v>13</v>
      </c>
      <c r="D1478" s="63">
        <f ca="1">INDIRECT("'按班级打印'!M"&amp;ROUNDDOWN((ROW()-1)/5,0)+2)</f>
        <v>108</v>
      </c>
      <c r="E1478" s="63">
        <f ca="1">INDIRECT("'按班级打印'!o"&amp;ROUNDDOWN((ROW()-1)/5,0)+2)</f>
        <v>104</v>
      </c>
      <c r="F1478" s="63">
        <f ca="1">INDIRECT("'按班级打印'!q"&amp;ROUNDDOWN((ROW()-1)/5,0)+2)</f>
        <v>118</v>
      </c>
      <c r="G1478" s="63">
        <f ca="1">IF(INDIRECT("'按班级打印'!s"&amp;ROUNDDOWN((ROW()-1)/5,0)+2)&gt;0,INDIRECT("'按班级打印'!s"&amp;ROUNDDOWN((ROW()-1)/5,0)+2),"")</f>
        <v>53.5</v>
      </c>
      <c r="H1478" s="63">
        <f ca="1">IF(INDIRECT("'按班级打印'!x"&amp;ROUNDDOWN((ROW()-1)/5,0)+2)&gt;0,INDIRECT("'按班级打印'!x"&amp;ROUNDDOWN((ROW()-1)/5,0)+2),"")</f>
        <v>86</v>
      </c>
      <c r="I1478" s="63">
        <f ca="1">IF(INDIRECT("'按班级打印'!aa"&amp;ROUNDDOWN((ROW()-1)/5,0)+2)&gt;0,INDIRECT("'按班级打印'!aa"&amp;ROUNDDOWN((ROW()-1)/5,0)+2),"")</f>
        <v>80</v>
      </c>
      <c r="J1478" s="63" t="str">
        <f ca="1">IF(INDIRECT("'按班级打印'!ad"&amp;ROUNDDOWN((ROW()-1)/5,0)+2)&gt;0,INDIRECT("'按班级打印'!ad"&amp;ROUNDDOWN((ROW()-1)/5,0)+2),"")</f>
        <v/>
      </c>
      <c r="K1478" s="63" t="str">
        <f ca="1">IF(INDIRECT("'按班级打印'!u"&amp;ROUNDDOWN((ROW()-1)/5,0)+2)&gt;0,INDIRECT("'按班级打印'!u"&amp;ROUNDDOWN((ROW()-1)/5,0)+2),"")</f>
        <v/>
      </c>
      <c r="L1478" s="63" t="str">
        <f ca="1">IF(INDIRECT("'按班级打印'!ag"&amp;ROUNDDOWN((ROW()-1)/5,0)+2)&gt;0,INDIRECT("'按班级打印'!ag"&amp;ROUNDDOWN((ROW()-1)/5,0)+2),"")</f>
        <v/>
      </c>
      <c r="M1478" s="63">
        <f ca="1">INDIRECT("'按班级打印'!I"&amp;ROUNDDOWN((ROW()-1)/5,0)+2)</f>
        <v>549.5</v>
      </c>
    </row>
    <row r="1479" customHeight="1" spans="1:13">
      <c r="A1479" s="63" t="str">
        <f ca="1">INDIRECT("'按班级打印'!E"&amp;ROUNDDOWN((ROW()-1)/5,0)+2)</f>
        <v>物理类</v>
      </c>
      <c r="B1479" s="14"/>
      <c r="C1479" s="63" t="s">
        <v>14</v>
      </c>
      <c r="D1479" s="65">
        <f>'质量分析(总分) '!$D$55</f>
        <v>105.000612745098</v>
      </c>
      <c r="E1479" s="65">
        <f>'质量分析(总分) '!$D$82</f>
        <v>91.5242034313726</v>
      </c>
      <c r="F1479" s="65">
        <f>'质量分析(总分) '!$D$109</f>
        <v>108.863970588235</v>
      </c>
      <c r="G1479" s="65">
        <f ca="1">IF(_xlfn.NUMBERVALUE(G1477)&gt;0,'质量分析(总分) '!$D$133,"")</f>
        <v>62.6521428571429</v>
      </c>
      <c r="H1479" s="65">
        <f ca="1">IF(_xlfn.NUMBERVALUE(H1477)&gt;0,'质量分析(总分) '!$D$157,"")</f>
        <v>81.8686131386861</v>
      </c>
      <c r="I1479" s="65">
        <f ca="1">IF(_xlfn.NUMBERVALUE(I1477)&gt;0,'质量分析(总分) '!$D$180,"")</f>
        <v>83.3676470588235</v>
      </c>
      <c r="J1479" s="65" t="str">
        <f ca="1">IF(_xlfn.NUMBERVALUE(J1477)&gt;0,'质量分析(总分) '!$D$208,"")</f>
        <v/>
      </c>
      <c r="K1479" s="65" t="str">
        <f ca="1">IF(_xlfn.NUMBERVALUE(K1477)&gt;0,'质量分析(总分) '!$D$194,"")</f>
        <v/>
      </c>
      <c r="L1479" s="65" t="str">
        <f ca="1">IF(_xlfn.NUMBERVALUE(L1477)&gt;0,'质量分析(总分) '!$D$222,"")</f>
        <v/>
      </c>
      <c r="M1479" s="65">
        <f ca="1">IF(_xlfn.NUMBERVALUE(G1477)&gt;0,'质量分析(总分) '!$D$23,'质量分析(总分) '!$D$28)</f>
        <v>535.869285714286</v>
      </c>
    </row>
    <row r="1481" customHeight="1" spans="1:13">
      <c r="A1481" s="58" t="s">
        <v>15</v>
      </c>
      <c r="B1481" s="59" t="s">
        <v>1</v>
      </c>
      <c r="C1481" s="59" t="s">
        <v>2</v>
      </c>
      <c r="D1481" s="60" t="s">
        <v>3</v>
      </c>
      <c r="E1481" s="60" t="s">
        <v>4</v>
      </c>
      <c r="F1481" s="60" t="s">
        <v>5</v>
      </c>
      <c r="G1481" s="60" t="s">
        <v>6</v>
      </c>
      <c r="H1481" s="60" t="s">
        <v>7</v>
      </c>
      <c r="I1481" s="60" t="s">
        <v>8</v>
      </c>
      <c r="J1481" s="60" t="s">
        <v>9</v>
      </c>
      <c r="K1481" s="60" t="s">
        <v>10</v>
      </c>
      <c r="L1481" s="61" t="s">
        <v>11</v>
      </c>
      <c r="M1481" s="61" t="s">
        <v>12</v>
      </c>
    </row>
    <row r="1482" customHeight="1" spans="1:13">
      <c r="A1482" s="62"/>
      <c r="B1482" s="63">
        <f ca="1">INDIRECT("'按班级打印'!G"&amp;ROUNDDOWN((ROW()-1)/5,0)+2)</f>
        <v>7</v>
      </c>
      <c r="C1482" s="63" t="str">
        <f ca="1">INDIRECT("'按班级打印'!A"&amp;ROUNDDOWN((ROW()-1)/5,0)+2)</f>
        <v>马晓敏</v>
      </c>
      <c r="D1482" s="63">
        <f ca="1">INDIRECT("'按班级打印'!M"&amp;ROUNDDOWN((ROW()-1)/5,0)+2)</f>
        <v>99</v>
      </c>
      <c r="E1482" s="63">
        <f ca="1">INDIRECT("'按班级打印'!o"&amp;ROUNDDOWN((ROW()-1)/5,0)+2)</f>
        <v>99</v>
      </c>
      <c r="F1482" s="63">
        <f ca="1">INDIRECT("'按班级打印'!q"&amp;ROUNDDOWN((ROW()-1)/5,0)+2)</f>
        <v>106.5</v>
      </c>
      <c r="G1482" s="63">
        <f ca="1">IF(INDIRECT("'按班级打印'!s"&amp;ROUNDDOWN((ROW()-1)/5,0)+2)&gt;0,INDIRECT("'按班级打印'!s"&amp;ROUNDDOWN((ROW()-1)/5,0)+2),"")</f>
        <v>75</v>
      </c>
      <c r="H1482" s="63">
        <f ca="1">IF(INDIRECT("'按班级打印'!w"&amp;ROUNDDOWN((ROW()-1)/5,0)+2)&gt;0,INDIRECT("'按班级打印'!w"&amp;ROUNDDOWN((ROW()-1)/5,0)+2),"")</f>
        <v>69</v>
      </c>
      <c r="I1482" s="63">
        <f ca="1">IF(INDIRECT("'按班级打印'!z"&amp;ROUNDDOWN((ROW()-1)/5,0)+2)&gt;0,INDIRECT("'按班级打印'!z"&amp;ROUNDDOWN((ROW()-1)/5,0)+2),"")</f>
        <v>69</v>
      </c>
      <c r="J1482" s="63" t="str">
        <f ca="1">IF(INDIRECT("'按班级打印'!ac"&amp;ROUNDDOWN((ROW()-1)/5,0)+2)&gt;0,INDIRECT("'按班级打印'!ac"&amp;ROUNDDOWN((ROW()-1)/5,0)+2),"")</f>
        <v/>
      </c>
      <c r="K1482" s="63" t="str">
        <f ca="1">IF(INDIRECT("'按班级打印'!u"&amp;ROUNDDOWN((ROW()-1)/5,0)+2)&gt;0,INDIRECT("'按班级打印'!u"&amp;ROUNDDOWN((ROW()-1)/5,0)+2),"")</f>
        <v/>
      </c>
      <c r="L1482" s="63" t="str">
        <f ca="1">IF(INDIRECT("'按班级打印'!af"&amp;ROUNDDOWN((ROW()-1)/5,0)+2)&gt;0,INDIRECT("'按班级打印'!af"&amp;ROUNDDOWN((ROW()-1)/5,0)+2),"")</f>
        <v/>
      </c>
      <c r="M1482" s="63">
        <f ca="1">INDIRECT("'按班级打印'!H"&amp;ROUNDDOWN((ROW()-1)/5,0)+2)</f>
        <v>517.5</v>
      </c>
    </row>
    <row r="1483" customHeight="1" spans="1:13">
      <c r="A1483" s="64"/>
      <c r="B1483" s="64"/>
      <c r="C1483" s="63" t="s">
        <v>13</v>
      </c>
      <c r="D1483" s="63">
        <f ca="1">INDIRECT("'按班级打印'!M"&amp;ROUNDDOWN((ROW()-1)/5,0)+2)</f>
        <v>99</v>
      </c>
      <c r="E1483" s="63">
        <f ca="1">INDIRECT("'按班级打印'!o"&amp;ROUNDDOWN((ROW()-1)/5,0)+2)</f>
        <v>99</v>
      </c>
      <c r="F1483" s="63">
        <f ca="1">INDIRECT("'按班级打印'!q"&amp;ROUNDDOWN((ROW()-1)/5,0)+2)</f>
        <v>106.5</v>
      </c>
      <c r="G1483" s="63">
        <f ca="1">IF(INDIRECT("'按班级打印'!s"&amp;ROUNDDOWN((ROW()-1)/5,0)+2)&gt;0,INDIRECT("'按班级打印'!s"&amp;ROUNDDOWN((ROW()-1)/5,0)+2),"")</f>
        <v>75</v>
      </c>
      <c r="H1483" s="63">
        <f ca="1">IF(INDIRECT("'按班级打印'!x"&amp;ROUNDDOWN((ROW()-1)/5,0)+2)&gt;0,INDIRECT("'按班级打印'!x"&amp;ROUNDDOWN((ROW()-1)/5,0)+2),"")</f>
        <v>89</v>
      </c>
      <c r="I1483" s="63">
        <f ca="1">IF(INDIRECT("'按班级打印'!aa"&amp;ROUNDDOWN((ROW()-1)/5,0)+2)&gt;0,INDIRECT("'按班级打印'!aa"&amp;ROUNDDOWN((ROW()-1)/5,0)+2),"")</f>
        <v>78</v>
      </c>
      <c r="J1483" s="63" t="str">
        <f ca="1">IF(INDIRECT("'按班级打印'!ad"&amp;ROUNDDOWN((ROW()-1)/5,0)+2)&gt;0,INDIRECT("'按班级打印'!ad"&amp;ROUNDDOWN((ROW()-1)/5,0)+2),"")</f>
        <v/>
      </c>
      <c r="K1483" s="63" t="str">
        <f ca="1">IF(INDIRECT("'按班级打印'!u"&amp;ROUNDDOWN((ROW()-1)/5,0)+2)&gt;0,INDIRECT("'按班级打印'!u"&amp;ROUNDDOWN((ROW()-1)/5,0)+2),"")</f>
        <v/>
      </c>
      <c r="L1483" s="63" t="str">
        <f ca="1">IF(INDIRECT("'按班级打印'!ag"&amp;ROUNDDOWN((ROW()-1)/5,0)+2)&gt;0,INDIRECT("'按班级打印'!ag"&amp;ROUNDDOWN((ROW()-1)/5,0)+2),"")</f>
        <v/>
      </c>
      <c r="M1483" s="63">
        <f ca="1">INDIRECT("'按班级打印'!I"&amp;ROUNDDOWN((ROW()-1)/5,0)+2)</f>
        <v>546.5</v>
      </c>
    </row>
    <row r="1484" customHeight="1" spans="1:13">
      <c r="A1484" s="63" t="str">
        <f ca="1">INDIRECT("'按班级打印'!E"&amp;ROUNDDOWN((ROW()-1)/5,0)+2)</f>
        <v>物理类</v>
      </c>
      <c r="B1484" s="14"/>
      <c r="C1484" s="63" t="s">
        <v>14</v>
      </c>
      <c r="D1484" s="65">
        <f>'质量分析(总分) '!$D$55</f>
        <v>105.000612745098</v>
      </c>
      <c r="E1484" s="65">
        <f>'质量分析(总分) '!$D$82</f>
        <v>91.5242034313726</v>
      </c>
      <c r="F1484" s="65">
        <f>'质量分析(总分) '!$D$109</f>
        <v>108.863970588235</v>
      </c>
      <c r="G1484" s="65">
        <f ca="1">IF(_xlfn.NUMBERVALUE(G1482)&gt;0,'质量分析(总分) '!$D$133,"")</f>
        <v>62.6521428571429</v>
      </c>
      <c r="H1484" s="65">
        <f ca="1">IF(_xlfn.NUMBERVALUE(H1482)&gt;0,'质量分析(总分) '!$D$157,"")</f>
        <v>81.8686131386861</v>
      </c>
      <c r="I1484" s="65">
        <f ca="1">IF(_xlfn.NUMBERVALUE(I1482)&gt;0,'质量分析(总分) '!$D$180,"")</f>
        <v>83.3676470588235</v>
      </c>
      <c r="J1484" s="65" t="str">
        <f ca="1">IF(_xlfn.NUMBERVALUE(J1482)&gt;0,'质量分析(总分) '!$D$208,"")</f>
        <v/>
      </c>
      <c r="K1484" s="65" t="str">
        <f ca="1">IF(_xlfn.NUMBERVALUE(K1482)&gt;0,'质量分析(总分) '!$D$194,"")</f>
        <v/>
      </c>
      <c r="L1484" s="65" t="str">
        <f ca="1">IF(_xlfn.NUMBERVALUE(L1482)&gt;0,'质量分析(总分) '!$D$222,"")</f>
        <v/>
      </c>
      <c r="M1484" s="65">
        <f ca="1">IF(_xlfn.NUMBERVALUE(G1482)&gt;0,'质量分析(总分) '!$D$23,'质量分析(总分) '!$D$28)</f>
        <v>535.869285714286</v>
      </c>
    </row>
    <row r="1486" customHeight="1" spans="1:13">
      <c r="A1486" s="58" t="s">
        <v>15</v>
      </c>
      <c r="B1486" s="59" t="s">
        <v>1</v>
      </c>
      <c r="C1486" s="59" t="s">
        <v>2</v>
      </c>
      <c r="D1486" s="60" t="s">
        <v>3</v>
      </c>
      <c r="E1486" s="60" t="s">
        <v>4</v>
      </c>
      <c r="F1486" s="60" t="s">
        <v>5</v>
      </c>
      <c r="G1486" s="60" t="s">
        <v>6</v>
      </c>
      <c r="H1486" s="60" t="s">
        <v>7</v>
      </c>
      <c r="I1486" s="60" t="s">
        <v>8</v>
      </c>
      <c r="J1486" s="60" t="s">
        <v>9</v>
      </c>
      <c r="K1486" s="60" t="s">
        <v>10</v>
      </c>
      <c r="L1486" s="61" t="s">
        <v>11</v>
      </c>
      <c r="M1486" s="61" t="s">
        <v>12</v>
      </c>
    </row>
    <row r="1487" customHeight="1" spans="1:13">
      <c r="A1487" s="62"/>
      <c r="B1487" s="63">
        <f ca="1">INDIRECT("'按班级打印'!G"&amp;ROUNDDOWN((ROW()-1)/5,0)+2)</f>
        <v>7</v>
      </c>
      <c r="C1487" s="63" t="str">
        <f ca="1">INDIRECT("'按班级打印'!A"&amp;ROUNDDOWN((ROW()-1)/5,0)+2)</f>
        <v>金玉婷</v>
      </c>
      <c r="D1487" s="63">
        <f ca="1">INDIRECT("'按班级打印'!M"&amp;ROUNDDOWN((ROW()-1)/5,0)+2)</f>
        <v>104.5</v>
      </c>
      <c r="E1487" s="63">
        <f ca="1">INDIRECT("'按班级打印'!o"&amp;ROUNDDOWN((ROW()-1)/5,0)+2)</f>
        <v>91.5</v>
      </c>
      <c r="F1487" s="63">
        <f ca="1">INDIRECT("'按班级打印'!q"&amp;ROUNDDOWN((ROW()-1)/5,0)+2)</f>
        <v>98.5</v>
      </c>
      <c r="G1487" s="63">
        <f ca="1">IF(INDIRECT("'按班级打印'!s"&amp;ROUNDDOWN((ROW()-1)/5,0)+2)&gt;0,INDIRECT("'按班级打印'!s"&amp;ROUNDDOWN((ROW()-1)/5,0)+2),"")</f>
        <v>59</v>
      </c>
      <c r="H1487" s="63">
        <f ca="1">IF(INDIRECT("'按班级打印'!w"&amp;ROUNDDOWN((ROW()-1)/5,0)+2)&gt;0,INDIRECT("'按班级打印'!w"&amp;ROUNDDOWN((ROW()-1)/5,0)+2),"")</f>
        <v>49.5</v>
      </c>
      <c r="I1487" s="63">
        <f ca="1">IF(INDIRECT("'按班级打印'!z"&amp;ROUNDDOWN((ROW()-1)/5,0)+2)&gt;0,INDIRECT("'按班级打印'!z"&amp;ROUNDDOWN((ROW()-1)/5,0)+2),"")</f>
        <v>72.5</v>
      </c>
      <c r="J1487" s="63" t="str">
        <f ca="1">IF(INDIRECT("'按班级打印'!ac"&amp;ROUNDDOWN((ROW()-1)/5,0)+2)&gt;0,INDIRECT("'按班级打印'!ac"&amp;ROUNDDOWN((ROW()-1)/5,0)+2),"")</f>
        <v/>
      </c>
      <c r="K1487" s="63" t="str">
        <f ca="1">IF(INDIRECT("'按班级打印'!u"&amp;ROUNDDOWN((ROW()-1)/5,0)+2)&gt;0,INDIRECT("'按班级打印'!u"&amp;ROUNDDOWN((ROW()-1)/5,0)+2),"")</f>
        <v/>
      </c>
      <c r="L1487" s="63" t="str">
        <f ca="1">IF(INDIRECT("'按班级打印'!af"&amp;ROUNDDOWN((ROW()-1)/5,0)+2)&gt;0,INDIRECT("'按班级打印'!af"&amp;ROUNDDOWN((ROW()-1)/5,0)+2),"")</f>
        <v/>
      </c>
      <c r="M1487" s="63">
        <f ca="1">INDIRECT("'按班级打印'!H"&amp;ROUNDDOWN((ROW()-1)/5,0)+2)</f>
        <v>475.5</v>
      </c>
    </row>
    <row r="1488" customHeight="1" spans="1:13">
      <c r="A1488" s="64"/>
      <c r="B1488" s="64"/>
      <c r="C1488" s="63" t="s">
        <v>13</v>
      </c>
      <c r="D1488" s="63">
        <f ca="1">INDIRECT("'按班级打印'!M"&amp;ROUNDDOWN((ROW()-1)/5,0)+2)</f>
        <v>104.5</v>
      </c>
      <c r="E1488" s="63">
        <f ca="1">INDIRECT("'按班级打印'!o"&amp;ROUNDDOWN((ROW()-1)/5,0)+2)</f>
        <v>91.5</v>
      </c>
      <c r="F1488" s="63">
        <f ca="1">INDIRECT("'按班级打印'!q"&amp;ROUNDDOWN((ROW()-1)/5,0)+2)</f>
        <v>98.5</v>
      </c>
      <c r="G1488" s="63">
        <f ca="1">IF(INDIRECT("'按班级打印'!s"&amp;ROUNDDOWN((ROW()-1)/5,0)+2)&gt;0,INDIRECT("'按班级打印'!s"&amp;ROUNDDOWN((ROW()-1)/5,0)+2),"")</f>
        <v>59</v>
      </c>
      <c r="H1488" s="63">
        <f ca="1">IF(INDIRECT("'按班级打印'!x"&amp;ROUNDDOWN((ROW()-1)/5,0)+2)&gt;0,INDIRECT("'按班级打印'!x"&amp;ROUNDDOWN((ROW()-1)/5,0)+2),"")</f>
        <v>76</v>
      </c>
      <c r="I1488" s="63">
        <f ca="1">IF(INDIRECT("'按班级打印'!aa"&amp;ROUNDDOWN((ROW()-1)/5,0)+2)&gt;0,INDIRECT("'按班级打印'!aa"&amp;ROUNDDOWN((ROW()-1)/5,0)+2),"")</f>
        <v>81</v>
      </c>
      <c r="J1488" s="63" t="str">
        <f ca="1">IF(INDIRECT("'按班级打印'!ad"&amp;ROUNDDOWN((ROW()-1)/5,0)+2)&gt;0,INDIRECT("'按班级打印'!ad"&amp;ROUNDDOWN((ROW()-1)/5,0)+2),"")</f>
        <v/>
      </c>
      <c r="K1488" s="63" t="str">
        <f ca="1">IF(INDIRECT("'按班级打印'!u"&amp;ROUNDDOWN((ROW()-1)/5,0)+2)&gt;0,INDIRECT("'按班级打印'!u"&amp;ROUNDDOWN((ROW()-1)/5,0)+2),"")</f>
        <v/>
      </c>
      <c r="L1488" s="63" t="str">
        <f ca="1">IF(INDIRECT("'按班级打印'!ag"&amp;ROUNDDOWN((ROW()-1)/5,0)+2)&gt;0,INDIRECT("'按班级打印'!ag"&amp;ROUNDDOWN((ROW()-1)/5,0)+2),"")</f>
        <v/>
      </c>
      <c r="M1488" s="63">
        <f ca="1">INDIRECT("'按班级打印'!I"&amp;ROUNDDOWN((ROW()-1)/5,0)+2)</f>
        <v>510.5</v>
      </c>
    </row>
    <row r="1489" customHeight="1" spans="1:13">
      <c r="A1489" s="63" t="str">
        <f ca="1">INDIRECT("'按班级打印'!E"&amp;ROUNDDOWN((ROW()-1)/5,0)+2)</f>
        <v>物理类</v>
      </c>
      <c r="B1489" s="14"/>
      <c r="C1489" s="63" t="s">
        <v>14</v>
      </c>
      <c r="D1489" s="65">
        <f>'质量分析(总分) '!$D$55</f>
        <v>105.000612745098</v>
      </c>
      <c r="E1489" s="65">
        <f>'质量分析(总分) '!$D$82</f>
        <v>91.5242034313726</v>
      </c>
      <c r="F1489" s="65">
        <f>'质量分析(总分) '!$D$109</f>
        <v>108.863970588235</v>
      </c>
      <c r="G1489" s="65">
        <f ca="1">IF(_xlfn.NUMBERVALUE(G1487)&gt;0,'质量分析(总分) '!$D$133,"")</f>
        <v>62.6521428571429</v>
      </c>
      <c r="H1489" s="65">
        <f ca="1">IF(_xlfn.NUMBERVALUE(H1487)&gt;0,'质量分析(总分) '!$D$157,"")</f>
        <v>81.8686131386861</v>
      </c>
      <c r="I1489" s="65">
        <f ca="1">IF(_xlfn.NUMBERVALUE(I1487)&gt;0,'质量分析(总分) '!$D$180,"")</f>
        <v>83.3676470588235</v>
      </c>
      <c r="J1489" s="65" t="str">
        <f ca="1">IF(_xlfn.NUMBERVALUE(J1487)&gt;0,'质量分析(总分) '!$D$208,"")</f>
        <v/>
      </c>
      <c r="K1489" s="65" t="str">
        <f ca="1">IF(_xlfn.NUMBERVALUE(K1487)&gt;0,'质量分析(总分) '!$D$194,"")</f>
        <v/>
      </c>
      <c r="L1489" s="65" t="str">
        <f ca="1">IF(_xlfn.NUMBERVALUE(L1487)&gt;0,'质量分析(总分) '!$D$222,"")</f>
        <v/>
      </c>
      <c r="M1489" s="65">
        <f ca="1">IF(_xlfn.NUMBERVALUE(G1487)&gt;0,'质量分析(总分) '!$D$23,'质量分析(总分) '!$D$28)</f>
        <v>535.869285714286</v>
      </c>
    </row>
    <row r="1491" customHeight="1" spans="1:13">
      <c r="A1491" s="58" t="s">
        <v>15</v>
      </c>
      <c r="B1491" s="59" t="s">
        <v>1</v>
      </c>
      <c r="C1491" s="59" t="s">
        <v>2</v>
      </c>
      <c r="D1491" s="60" t="s">
        <v>3</v>
      </c>
      <c r="E1491" s="60" t="s">
        <v>4</v>
      </c>
      <c r="F1491" s="60" t="s">
        <v>5</v>
      </c>
      <c r="G1491" s="60" t="s">
        <v>6</v>
      </c>
      <c r="H1491" s="60" t="s">
        <v>7</v>
      </c>
      <c r="I1491" s="60" t="s">
        <v>8</v>
      </c>
      <c r="J1491" s="60" t="s">
        <v>9</v>
      </c>
      <c r="K1491" s="60" t="s">
        <v>10</v>
      </c>
      <c r="L1491" s="61" t="s">
        <v>11</v>
      </c>
      <c r="M1491" s="61" t="s">
        <v>12</v>
      </c>
    </row>
    <row r="1492" customHeight="1" spans="1:13">
      <c r="A1492" s="62"/>
      <c r="B1492" s="63">
        <f ca="1">INDIRECT("'按班级打印'!G"&amp;ROUNDDOWN((ROW()-1)/5,0)+2)</f>
        <v>7</v>
      </c>
      <c r="C1492" s="63" t="str">
        <f ca="1">INDIRECT("'按班级打印'!A"&amp;ROUNDDOWN((ROW()-1)/5,0)+2)</f>
        <v>陈宏玮</v>
      </c>
      <c r="D1492" s="63">
        <f ca="1">INDIRECT("'按班级打印'!M"&amp;ROUNDDOWN((ROW()-1)/5,0)+2)</f>
        <v>105</v>
      </c>
      <c r="E1492" s="63">
        <f ca="1">INDIRECT("'按班级打印'!o"&amp;ROUNDDOWN((ROW()-1)/5,0)+2)</f>
        <v>97</v>
      </c>
      <c r="F1492" s="63">
        <f ca="1">INDIRECT("'按班级打印'!q"&amp;ROUNDDOWN((ROW()-1)/5,0)+2)</f>
        <v>108.5</v>
      </c>
      <c r="G1492" s="63">
        <f ca="1">IF(INDIRECT("'按班级打印'!s"&amp;ROUNDDOWN((ROW()-1)/5,0)+2)&gt;0,INDIRECT("'按班级打印'!s"&amp;ROUNDDOWN((ROW()-1)/5,0)+2),"")</f>
        <v>69.5</v>
      </c>
      <c r="H1492" s="63">
        <f ca="1">IF(INDIRECT("'按班级打印'!w"&amp;ROUNDDOWN((ROW()-1)/5,0)+2)&gt;0,INDIRECT("'按班级打印'!w"&amp;ROUNDDOWN((ROW()-1)/5,0)+2),"")</f>
        <v>68.5</v>
      </c>
      <c r="I1492" s="63">
        <f ca="1">IF(INDIRECT("'按班级打印'!z"&amp;ROUNDDOWN((ROW()-1)/5,0)+2)&gt;0,INDIRECT("'按班级打印'!z"&amp;ROUNDDOWN((ROW()-1)/5,0)+2),"")</f>
        <v>61</v>
      </c>
      <c r="J1492" s="63" t="str">
        <f ca="1">IF(INDIRECT("'按班级打印'!ac"&amp;ROUNDDOWN((ROW()-1)/5,0)+2)&gt;0,INDIRECT("'按班级打印'!ac"&amp;ROUNDDOWN((ROW()-1)/5,0)+2),"")</f>
        <v/>
      </c>
      <c r="K1492" s="63" t="str">
        <f ca="1">IF(INDIRECT("'按班级打印'!u"&amp;ROUNDDOWN((ROW()-1)/5,0)+2)&gt;0,INDIRECT("'按班级打印'!u"&amp;ROUNDDOWN((ROW()-1)/5,0)+2),"")</f>
        <v/>
      </c>
      <c r="L1492" s="63" t="str">
        <f ca="1">IF(INDIRECT("'按班级打印'!af"&amp;ROUNDDOWN((ROW()-1)/5,0)+2)&gt;0,INDIRECT("'按班级打印'!af"&amp;ROUNDDOWN((ROW()-1)/5,0)+2),"")</f>
        <v/>
      </c>
      <c r="M1492" s="63">
        <f ca="1">INDIRECT("'按班级打印'!H"&amp;ROUNDDOWN((ROW()-1)/5,0)+2)</f>
        <v>509.5</v>
      </c>
    </row>
    <row r="1493" customHeight="1" spans="1:13">
      <c r="A1493" s="64"/>
      <c r="B1493" s="64"/>
      <c r="C1493" s="63" t="s">
        <v>13</v>
      </c>
      <c r="D1493" s="63">
        <f ca="1">INDIRECT("'按班级打印'!M"&amp;ROUNDDOWN((ROW()-1)/5,0)+2)</f>
        <v>105</v>
      </c>
      <c r="E1493" s="63">
        <f ca="1">INDIRECT("'按班级打印'!o"&amp;ROUNDDOWN((ROW()-1)/5,0)+2)</f>
        <v>97</v>
      </c>
      <c r="F1493" s="63">
        <f ca="1">INDIRECT("'按班级打印'!q"&amp;ROUNDDOWN((ROW()-1)/5,0)+2)</f>
        <v>108.5</v>
      </c>
      <c r="G1493" s="63">
        <f ca="1">IF(INDIRECT("'按班级打印'!s"&amp;ROUNDDOWN((ROW()-1)/5,0)+2)&gt;0,INDIRECT("'按班级打印'!s"&amp;ROUNDDOWN((ROW()-1)/5,0)+2),"")</f>
        <v>69.5</v>
      </c>
      <c r="H1493" s="63">
        <f ca="1">IF(INDIRECT("'按班级打印'!x"&amp;ROUNDDOWN((ROW()-1)/5,0)+2)&gt;0,INDIRECT("'按班级打印'!x"&amp;ROUNDDOWN((ROW()-1)/5,0)+2),"")</f>
        <v>88</v>
      </c>
      <c r="I1493" s="63">
        <f ca="1">IF(INDIRECT("'按班级打印'!aa"&amp;ROUNDDOWN((ROW()-1)/5,0)+2)&gt;0,INDIRECT("'按班级打印'!aa"&amp;ROUNDDOWN((ROW()-1)/5,0)+2),"")</f>
        <v>70</v>
      </c>
      <c r="J1493" s="63" t="str">
        <f ca="1">IF(INDIRECT("'按班级打印'!ad"&amp;ROUNDDOWN((ROW()-1)/5,0)+2)&gt;0,INDIRECT("'按班级打印'!ad"&amp;ROUNDDOWN((ROW()-1)/5,0)+2),"")</f>
        <v/>
      </c>
      <c r="K1493" s="63" t="str">
        <f ca="1">IF(INDIRECT("'按班级打印'!u"&amp;ROUNDDOWN((ROW()-1)/5,0)+2)&gt;0,INDIRECT("'按班级打印'!u"&amp;ROUNDDOWN((ROW()-1)/5,0)+2),"")</f>
        <v/>
      </c>
      <c r="L1493" s="63" t="str">
        <f ca="1">IF(INDIRECT("'按班级打印'!ag"&amp;ROUNDDOWN((ROW()-1)/5,0)+2)&gt;0,INDIRECT("'按班级打印'!ag"&amp;ROUNDDOWN((ROW()-1)/5,0)+2),"")</f>
        <v/>
      </c>
      <c r="M1493" s="63">
        <f ca="1">INDIRECT("'按班级打印'!I"&amp;ROUNDDOWN((ROW()-1)/5,0)+2)</f>
        <v>538</v>
      </c>
    </row>
    <row r="1494" customHeight="1" spans="1:13">
      <c r="A1494" s="63" t="str">
        <f ca="1">INDIRECT("'按班级打印'!E"&amp;ROUNDDOWN((ROW()-1)/5,0)+2)</f>
        <v>物理类</v>
      </c>
      <c r="B1494" s="14"/>
      <c r="C1494" s="63" t="s">
        <v>14</v>
      </c>
      <c r="D1494" s="65">
        <f>'质量分析(总分) '!$D$55</f>
        <v>105.000612745098</v>
      </c>
      <c r="E1494" s="65">
        <f>'质量分析(总分) '!$D$82</f>
        <v>91.5242034313726</v>
      </c>
      <c r="F1494" s="65">
        <f>'质量分析(总分) '!$D$109</f>
        <v>108.863970588235</v>
      </c>
      <c r="G1494" s="65">
        <f ca="1">IF(_xlfn.NUMBERVALUE(G1492)&gt;0,'质量分析(总分) '!$D$133,"")</f>
        <v>62.6521428571429</v>
      </c>
      <c r="H1494" s="65">
        <f ca="1">IF(_xlfn.NUMBERVALUE(H1492)&gt;0,'质量分析(总分) '!$D$157,"")</f>
        <v>81.8686131386861</v>
      </c>
      <c r="I1494" s="65">
        <f ca="1">IF(_xlfn.NUMBERVALUE(I1492)&gt;0,'质量分析(总分) '!$D$180,"")</f>
        <v>83.3676470588235</v>
      </c>
      <c r="J1494" s="65" t="str">
        <f ca="1">IF(_xlfn.NUMBERVALUE(J1492)&gt;0,'质量分析(总分) '!$D$208,"")</f>
        <v/>
      </c>
      <c r="K1494" s="65" t="str">
        <f ca="1">IF(_xlfn.NUMBERVALUE(K1492)&gt;0,'质量分析(总分) '!$D$194,"")</f>
        <v/>
      </c>
      <c r="L1494" s="65" t="str">
        <f ca="1">IF(_xlfn.NUMBERVALUE(L1492)&gt;0,'质量分析(总分) '!$D$222,"")</f>
        <v/>
      </c>
      <c r="M1494" s="65">
        <f ca="1">IF(_xlfn.NUMBERVALUE(G1492)&gt;0,'质量分析(总分) '!$D$23,'质量分析(总分) '!$D$28)</f>
        <v>535.869285714286</v>
      </c>
    </row>
    <row r="1496" customHeight="1" spans="1:13">
      <c r="A1496" s="58" t="s">
        <v>15</v>
      </c>
      <c r="B1496" s="59" t="s">
        <v>1</v>
      </c>
      <c r="C1496" s="59" t="s">
        <v>2</v>
      </c>
      <c r="D1496" s="60" t="s">
        <v>3</v>
      </c>
      <c r="E1496" s="60" t="s">
        <v>4</v>
      </c>
      <c r="F1496" s="60" t="s">
        <v>5</v>
      </c>
      <c r="G1496" s="60" t="s">
        <v>6</v>
      </c>
      <c r="H1496" s="60" t="s">
        <v>7</v>
      </c>
      <c r="I1496" s="60" t="s">
        <v>8</v>
      </c>
      <c r="J1496" s="60" t="s">
        <v>9</v>
      </c>
      <c r="K1496" s="60" t="s">
        <v>10</v>
      </c>
      <c r="L1496" s="61" t="s">
        <v>11</v>
      </c>
      <c r="M1496" s="61" t="s">
        <v>12</v>
      </c>
    </row>
    <row r="1497" customHeight="1" spans="1:13">
      <c r="A1497" s="62"/>
      <c r="B1497" s="63">
        <f ca="1">INDIRECT("'按班级打印'!G"&amp;ROUNDDOWN((ROW()-1)/5,0)+2)</f>
        <v>7</v>
      </c>
      <c r="C1497" s="63" t="str">
        <f ca="1">INDIRECT("'按班级打印'!A"&amp;ROUNDDOWN((ROW()-1)/5,0)+2)</f>
        <v>陈棂哲</v>
      </c>
      <c r="D1497" s="63">
        <f ca="1">INDIRECT("'按班级打印'!M"&amp;ROUNDDOWN((ROW()-1)/5,0)+2)</f>
        <v>105.5</v>
      </c>
      <c r="E1497" s="63">
        <f ca="1">INDIRECT("'按班级打印'!o"&amp;ROUNDDOWN((ROW()-1)/5,0)+2)</f>
        <v>74.5</v>
      </c>
      <c r="F1497" s="63">
        <f ca="1">INDIRECT("'按班级打印'!q"&amp;ROUNDDOWN((ROW()-1)/5,0)+2)</f>
        <v>118</v>
      </c>
      <c r="G1497" s="63">
        <f ca="1">IF(INDIRECT("'按班级打印'!s"&amp;ROUNDDOWN((ROW()-1)/5,0)+2)&gt;0,INDIRECT("'按班级打印'!s"&amp;ROUNDDOWN((ROW()-1)/5,0)+2),"")</f>
        <v>54</v>
      </c>
      <c r="H1497" s="63">
        <f ca="1">IF(INDIRECT("'按班级打印'!w"&amp;ROUNDDOWN((ROW()-1)/5,0)+2)&gt;0,INDIRECT("'按班级打印'!w"&amp;ROUNDDOWN((ROW()-1)/5,0)+2),"")</f>
        <v>63.5</v>
      </c>
      <c r="I1497" s="63">
        <f ca="1">IF(INDIRECT("'按班级打印'!z"&amp;ROUNDDOWN((ROW()-1)/5,0)+2)&gt;0,INDIRECT("'按班级打印'!z"&amp;ROUNDDOWN((ROW()-1)/5,0)+2),"")</f>
        <v>82</v>
      </c>
      <c r="J1497" s="63" t="str">
        <f ca="1">IF(INDIRECT("'按班级打印'!ac"&amp;ROUNDDOWN((ROW()-1)/5,0)+2)&gt;0,INDIRECT("'按班级打印'!ac"&amp;ROUNDDOWN((ROW()-1)/5,0)+2),"")</f>
        <v/>
      </c>
      <c r="K1497" s="63" t="str">
        <f ca="1">IF(INDIRECT("'按班级打印'!u"&amp;ROUNDDOWN((ROW()-1)/5,0)+2)&gt;0,INDIRECT("'按班级打印'!u"&amp;ROUNDDOWN((ROW()-1)/5,0)+2),"")</f>
        <v/>
      </c>
      <c r="L1497" s="63" t="str">
        <f ca="1">IF(INDIRECT("'按班级打印'!af"&amp;ROUNDDOWN((ROW()-1)/5,0)+2)&gt;0,INDIRECT("'按班级打印'!af"&amp;ROUNDDOWN((ROW()-1)/5,0)+2),"")</f>
        <v/>
      </c>
      <c r="M1497" s="63">
        <f ca="1">INDIRECT("'按班级打印'!H"&amp;ROUNDDOWN((ROW()-1)/5,0)+2)</f>
        <v>497.5</v>
      </c>
    </row>
    <row r="1498" customHeight="1" spans="1:13">
      <c r="A1498" s="64"/>
      <c r="B1498" s="64"/>
      <c r="C1498" s="63" t="s">
        <v>13</v>
      </c>
      <c r="D1498" s="63">
        <f ca="1">INDIRECT("'按班级打印'!M"&amp;ROUNDDOWN((ROW()-1)/5,0)+2)</f>
        <v>105.5</v>
      </c>
      <c r="E1498" s="63">
        <f ca="1">INDIRECT("'按班级打印'!o"&amp;ROUNDDOWN((ROW()-1)/5,0)+2)</f>
        <v>74.5</v>
      </c>
      <c r="F1498" s="63">
        <f ca="1">INDIRECT("'按班级打印'!q"&amp;ROUNDDOWN((ROW()-1)/5,0)+2)</f>
        <v>118</v>
      </c>
      <c r="G1498" s="63">
        <f ca="1">IF(INDIRECT("'按班级打印'!s"&amp;ROUNDDOWN((ROW()-1)/5,0)+2)&gt;0,INDIRECT("'按班级打印'!s"&amp;ROUNDDOWN((ROW()-1)/5,0)+2),"")</f>
        <v>54</v>
      </c>
      <c r="H1498" s="63">
        <f ca="1">IF(INDIRECT("'按班级打印'!x"&amp;ROUNDDOWN((ROW()-1)/5,0)+2)&gt;0,INDIRECT("'按班级打印'!x"&amp;ROUNDDOWN((ROW()-1)/5,0)+2),"")</f>
        <v>86</v>
      </c>
      <c r="I1498" s="63">
        <f ca="1">IF(INDIRECT("'按班级打印'!aa"&amp;ROUNDDOWN((ROW()-1)/5,0)+2)&gt;0,INDIRECT("'按班级打印'!aa"&amp;ROUNDDOWN((ROW()-1)/5,0)+2),"")</f>
        <v>90</v>
      </c>
      <c r="J1498" s="63" t="str">
        <f ca="1">IF(INDIRECT("'按班级打印'!ad"&amp;ROUNDDOWN((ROW()-1)/5,0)+2)&gt;0,INDIRECT("'按班级打印'!ad"&amp;ROUNDDOWN((ROW()-1)/5,0)+2),"")</f>
        <v/>
      </c>
      <c r="K1498" s="63" t="str">
        <f ca="1">IF(INDIRECT("'按班级打印'!u"&amp;ROUNDDOWN((ROW()-1)/5,0)+2)&gt;0,INDIRECT("'按班级打印'!u"&amp;ROUNDDOWN((ROW()-1)/5,0)+2),"")</f>
        <v/>
      </c>
      <c r="L1498" s="63" t="str">
        <f ca="1">IF(INDIRECT("'按班级打印'!ag"&amp;ROUNDDOWN((ROW()-1)/5,0)+2)&gt;0,INDIRECT("'按班级打印'!ag"&amp;ROUNDDOWN((ROW()-1)/5,0)+2),"")</f>
        <v/>
      </c>
      <c r="M1498" s="63">
        <f ca="1">INDIRECT("'按班级打印'!I"&amp;ROUNDDOWN((ROW()-1)/5,0)+2)</f>
        <v>528</v>
      </c>
    </row>
    <row r="1499" customHeight="1" spans="1:13">
      <c r="A1499" s="63" t="str">
        <f ca="1">INDIRECT("'按班级打印'!E"&amp;ROUNDDOWN((ROW()-1)/5,0)+2)</f>
        <v>物理类</v>
      </c>
      <c r="B1499" s="14"/>
      <c r="C1499" s="63" t="s">
        <v>14</v>
      </c>
      <c r="D1499" s="65">
        <f>'质量分析(总分) '!$D$55</f>
        <v>105.000612745098</v>
      </c>
      <c r="E1499" s="65">
        <f>'质量分析(总分) '!$D$82</f>
        <v>91.5242034313726</v>
      </c>
      <c r="F1499" s="65">
        <f>'质量分析(总分) '!$D$109</f>
        <v>108.863970588235</v>
      </c>
      <c r="G1499" s="65">
        <f ca="1">IF(_xlfn.NUMBERVALUE(G1497)&gt;0,'质量分析(总分) '!$D$133,"")</f>
        <v>62.6521428571429</v>
      </c>
      <c r="H1499" s="65">
        <f ca="1">IF(_xlfn.NUMBERVALUE(H1497)&gt;0,'质量分析(总分) '!$D$157,"")</f>
        <v>81.8686131386861</v>
      </c>
      <c r="I1499" s="65">
        <f ca="1">IF(_xlfn.NUMBERVALUE(I1497)&gt;0,'质量分析(总分) '!$D$180,"")</f>
        <v>83.3676470588235</v>
      </c>
      <c r="J1499" s="65" t="str">
        <f ca="1">IF(_xlfn.NUMBERVALUE(J1497)&gt;0,'质量分析(总分) '!$D$208,"")</f>
        <v/>
      </c>
      <c r="K1499" s="65" t="str">
        <f ca="1">IF(_xlfn.NUMBERVALUE(K1497)&gt;0,'质量分析(总分) '!$D$194,"")</f>
        <v/>
      </c>
      <c r="L1499" s="65" t="str">
        <f ca="1">IF(_xlfn.NUMBERVALUE(L1497)&gt;0,'质量分析(总分) '!$D$222,"")</f>
        <v/>
      </c>
      <c r="M1499" s="65">
        <f ca="1">IF(_xlfn.NUMBERVALUE(G1497)&gt;0,'质量分析(总分) '!$D$23,'质量分析(总分) '!$D$28)</f>
        <v>535.869285714286</v>
      </c>
    </row>
    <row r="1501" customHeight="1" spans="1:13">
      <c r="A1501" s="58" t="s">
        <v>15</v>
      </c>
      <c r="B1501" s="59" t="s">
        <v>1</v>
      </c>
      <c r="C1501" s="59" t="s">
        <v>2</v>
      </c>
      <c r="D1501" s="60" t="s">
        <v>3</v>
      </c>
      <c r="E1501" s="60" t="s">
        <v>4</v>
      </c>
      <c r="F1501" s="60" t="s">
        <v>5</v>
      </c>
      <c r="G1501" s="60" t="s">
        <v>6</v>
      </c>
      <c r="H1501" s="60" t="s">
        <v>7</v>
      </c>
      <c r="I1501" s="60" t="s">
        <v>8</v>
      </c>
      <c r="J1501" s="60" t="s">
        <v>9</v>
      </c>
      <c r="K1501" s="60" t="s">
        <v>10</v>
      </c>
      <c r="L1501" s="61" t="s">
        <v>11</v>
      </c>
      <c r="M1501" s="61" t="s">
        <v>12</v>
      </c>
    </row>
    <row r="1502" customHeight="1" spans="1:13">
      <c r="A1502" s="62"/>
      <c r="B1502" s="63">
        <f ca="1">INDIRECT("'按班级打印'!G"&amp;ROUNDDOWN((ROW()-1)/5,0)+2)</f>
        <v>7</v>
      </c>
      <c r="C1502" s="63" t="str">
        <f ca="1">INDIRECT("'按班级打印'!A"&amp;ROUNDDOWN((ROW()-1)/5,0)+2)</f>
        <v>汤雯娜</v>
      </c>
      <c r="D1502" s="63">
        <f ca="1">INDIRECT("'按班级打印'!M"&amp;ROUNDDOWN((ROW()-1)/5,0)+2)</f>
        <v>96.5</v>
      </c>
      <c r="E1502" s="63">
        <f ca="1">INDIRECT("'按班级打印'!o"&amp;ROUNDDOWN((ROW()-1)/5,0)+2)</f>
        <v>98.5</v>
      </c>
      <c r="F1502" s="63">
        <f ca="1">INDIRECT("'按班级打印'!q"&amp;ROUNDDOWN((ROW()-1)/5,0)+2)</f>
        <v>98</v>
      </c>
      <c r="G1502" s="63">
        <f ca="1">IF(INDIRECT("'按班级打印'!s"&amp;ROUNDDOWN((ROW()-1)/5,0)+2)&gt;0,INDIRECT("'按班级打印'!s"&amp;ROUNDDOWN((ROW()-1)/5,0)+2),"")</f>
        <v>54</v>
      </c>
      <c r="H1502" s="63">
        <f ca="1">IF(INDIRECT("'按班级打印'!w"&amp;ROUNDDOWN((ROW()-1)/5,0)+2)&gt;0,INDIRECT("'按班级打印'!w"&amp;ROUNDDOWN((ROW()-1)/5,0)+2),"")</f>
        <v>47</v>
      </c>
      <c r="I1502" s="63">
        <f ca="1">IF(INDIRECT("'按班级打印'!z"&amp;ROUNDDOWN((ROW()-1)/5,0)+2)&gt;0,INDIRECT("'按班级打印'!z"&amp;ROUNDDOWN((ROW()-1)/5,0)+2),"")</f>
        <v>75.5</v>
      </c>
      <c r="J1502" s="63" t="str">
        <f ca="1">IF(INDIRECT("'按班级打印'!ac"&amp;ROUNDDOWN((ROW()-1)/5,0)+2)&gt;0,INDIRECT("'按班级打印'!ac"&amp;ROUNDDOWN((ROW()-1)/5,0)+2),"")</f>
        <v/>
      </c>
      <c r="K1502" s="63" t="str">
        <f ca="1">IF(INDIRECT("'按班级打印'!u"&amp;ROUNDDOWN((ROW()-1)/5,0)+2)&gt;0,INDIRECT("'按班级打印'!u"&amp;ROUNDDOWN((ROW()-1)/5,0)+2),"")</f>
        <v/>
      </c>
      <c r="L1502" s="63" t="str">
        <f ca="1">IF(INDIRECT("'按班级打印'!af"&amp;ROUNDDOWN((ROW()-1)/5,0)+2)&gt;0,INDIRECT("'按班级打印'!af"&amp;ROUNDDOWN((ROW()-1)/5,0)+2),"")</f>
        <v/>
      </c>
      <c r="M1502" s="63">
        <f ca="1">INDIRECT("'按班级打印'!H"&amp;ROUNDDOWN((ROW()-1)/5,0)+2)</f>
        <v>469.5</v>
      </c>
    </row>
    <row r="1503" customHeight="1" spans="1:13">
      <c r="A1503" s="64"/>
      <c r="B1503" s="64"/>
      <c r="C1503" s="63" t="s">
        <v>13</v>
      </c>
      <c r="D1503" s="63">
        <f ca="1">INDIRECT("'按班级打印'!M"&amp;ROUNDDOWN((ROW()-1)/5,0)+2)</f>
        <v>96.5</v>
      </c>
      <c r="E1503" s="63">
        <f ca="1">INDIRECT("'按班级打印'!o"&amp;ROUNDDOWN((ROW()-1)/5,0)+2)</f>
        <v>98.5</v>
      </c>
      <c r="F1503" s="63">
        <f ca="1">INDIRECT("'按班级打印'!q"&amp;ROUNDDOWN((ROW()-1)/5,0)+2)</f>
        <v>98</v>
      </c>
      <c r="G1503" s="63">
        <f ca="1">IF(INDIRECT("'按班级打印'!s"&amp;ROUNDDOWN((ROW()-1)/5,0)+2)&gt;0,INDIRECT("'按班级打印'!s"&amp;ROUNDDOWN((ROW()-1)/5,0)+2),"")</f>
        <v>54</v>
      </c>
      <c r="H1503" s="63">
        <f ca="1">IF(INDIRECT("'按班级打印'!x"&amp;ROUNDDOWN((ROW()-1)/5,0)+2)&gt;0,INDIRECT("'按班级打印'!x"&amp;ROUNDDOWN((ROW()-1)/5,0)+2),"")</f>
        <v>74</v>
      </c>
      <c r="I1503" s="63">
        <f ca="1">IF(INDIRECT("'按班级打印'!aa"&amp;ROUNDDOWN((ROW()-1)/5,0)+2)&gt;0,INDIRECT("'按班级打印'!aa"&amp;ROUNDDOWN((ROW()-1)/5,0)+2),"")</f>
        <v>84</v>
      </c>
      <c r="J1503" s="63" t="str">
        <f ca="1">IF(INDIRECT("'按班级打印'!ad"&amp;ROUNDDOWN((ROW()-1)/5,0)+2)&gt;0,INDIRECT("'按班级打印'!ad"&amp;ROUNDDOWN((ROW()-1)/5,0)+2),"")</f>
        <v/>
      </c>
      <c r="K1503" s="63" t="str">
        <f ca="1">IF(INDIRECT("'按班级打印'!u"&amp;ROUNDDOWN((ROW()-1)/5,0)+2)&gt;0,INDIRECT("'按班级打印'!u"&amp;ROUNDDOWN((ROW()-1)/5,0)+2),"")</f>
        <v/>
      </c>
      <c r="L1503" s="63" t="str">
        <f ca="1">IF(INDIRECT("'按班级打印'!ag"&amp;ROUNDDOWN((ROW()-1)/5,0)+2)&gt;0,INDIRECT("'按班级打印'!ag"&amp;ROUNDDOWN((ROW()-1)/5,0)+2),"")</f>
        <v/>
      </c>
      <c r="M1503" s="63">
        <f ca="1">INDIRECT("'按班级打印'!I"&amp;ROUNDDOWN((ROW()-1)/5,0)+2)</f>
        <v>505</v>
      </c>
    </row>
    <row r="1504" customHeight="1" spans="1:13">
      <c r="A1504" s="63" t="str">
        <f ca="1">INDIRECT("'按班级打印'!E"&amp;ROUNDDOWN((ROW()-1)/5,0)+2)</f>
        <v>物理类</v>
      </c>
      <c r="B1504" s="14"/>
      <c r="C1504" s="63" t="s">
        <v>14</v>
      </c>
      <c r="D1504" s="65">
        <f>'质量分析(总分) '!$D$55</f>
        <v>105.000612745098</v>
      </c>
      <c r="E1504" s="65">
        <f>'质量分析(总分) '!$D$82</f>
        <v>91.5242034313726</v>
      </c>
      <c r="F1504" s="65">
        <f>'质量分析(总分) '!$D$109</f>
        <v>108.863970588235</v>
      </c>
      <c r="G1504" s="65">
        <f ca="1">IF(_xlfn.NUMBERVALUE(G1502)&gt;0,'质量分析(总分) '!$D$133,"")</f>
        <v>62.6521428571429</v>
      </c>
      <c r="H1504" s="65">
        <f ca="1">IF(_xlfn.NUMBERVALUE(H1502)&gt;0,'质量分析(总分) '!$D$157,"")</f>
        <v>81.8686131386861</v>
      </c>
      <c r="I1504" s="65">
        <f ca="1">IF(_xlfn.NUMBERVALUE(I1502)&gt;0,'质量分析(总分) '!$D$180,"")</f>
        <v>83.3676470588235</v>
      </c>
      <c r="J1504" s="65" t="str">
        <f ca="1">IF(_xlfn.NUMBERVALUE(J1502)&gt;0,'质量分析(总分) '!$D$208,"")</f>
        <v/>
      </c>
      <c r="K1504" s="65" t="str">
        <f ca="1">IF(_xlfn.NUMBERVALUE(K1502)&gt;0,'质量分析(总分) '!$D$194,"")</f>
        <v/>
      </c>
      <c r="L1504" s="65" t="str">
        <f ca="1">IF(_xlfn.NUMBERVALUE(L1502)&gt;0,'质量分析(总分) '!$D$222,"")</f>
        <v/>
      </c>
      <c r="M1504" s="65">
        <f ca="1">IF(_xlfn.NUMBERVALUE(G1502)&gt;0,'质量分析(总分) '!$D$23,'质量分析(总分) '!$D$28)</f>
        <v>535.869285714286</v>
      </c>
    </row>
    <row r="1506" customHeight="1" spans="1:13">
      <c r="A1506" s="58" t="s">
        <v>15</v>
      </c>
      <c r="B1506" s="59" t="s">
        <v>1</v>
      </c>
      <c r="C1506" s="59" t="s">
        <v>2</v>
      </c>
      <c r="D1506" s="60" t="s">
        <v>3</v>
      </c>
      <c r="E1506" s="60" t="s">
        <v>4</v>
      </c>
      <c r="F1506" s="60" t="s">
        <v>5</v>
      </c>
      <c r="G1506" s="60" t="s">
        <v>6</v>
      </c>
      <c r="H1506" s="60" t="s">
        <v>7</v>
      </c>
      <c r="I1506" s="60" t="s">
        <v>8</v>
      </c>
      <c r="J1506" s="60" t="s">
        <v>9</v>
      </c>
      <c r="K1506" s="60" t="s">
        <v>10</v>
      </c>
      <c r="L1506" s="61" t="s">
        <v>11</v>
      </c>
      <c r="M1506" s="61" t="s">
        <v>12</v>
      </c>
    </row>
    <row r="1507" customHeight="1" spans="1:13">
      <c r="A1507" s="62"/>
      <c r="B1507" s="63">
        <f ca="1">INDIRECT("'按班级打印'!G"&amp;ROUNDDOWN((ROW()-1)/5,0)+2)</f>
        <v>7</v>
      </c>
      <c r="C1507" s="63" t="str">
        <f ca="1">INDIRECT("'按班级打印'!A"&amp;ROUNDDOWN((ROW()-1)/5,0)+2)</f>
        <v>张顺</v>
      </c>
      <c r="D1507" s="63">
        <f ca="1">INDIRECT("'按班级打印'!M"&amp;ROUNDDOWN((ROW()-1)/5,0)+2)</f>
        <v>102.5</v>
      </c>
      <c r="E1507" s="63">
        <f ca="1">INDIRECT("'按班级打印'!o"&amp;ROUNDDOWN((ROW()-1)/5,0)+2)</f>
        <v>97</v>
      </c>
      <c r="F1507" s="63">
        <f ca="1">INDIRECT("'按班级打印'!q"&amp;ROUNDDOWN((ROW()-1)/5,0)+2)</f>
        <v>99</v>
      </c>
      <c r="G1507" s="63">
        <f ca="1">IF(INDIRECT("'按班级打印'!s"&amp;ROUNDDOWN((ROW()-1)/5,0)+2)&gt;0,INDIRECT("'按班级打印'!s"&amp;ROUNDDOWN((ROW()-1)/5,0)+2),"")</f>
        <v>62.5</v>
      </c>
      <c r="H1507" s="63">
        <f ca="1">IF(INDIRECT("'按班级打印'!w"&amp;ROUNDDOWN((ROW()-1)/5,0)+2)&gt;0,INDIRECT("'按班级打印'!w"&amp;ROUNDDOWN((ROW()-1)/5,0)+2),"")</f>
        <v>75.5</v>
      </c>
      <c r="I1507" s="63">
        <f ca="1">IF(INDIRECT("'按班级打印'!z"&amp;ROUNDDOWN((ROW()-1)/5,0)+2)&gt;0,INDIRECT("'按班级打印'!z"&amp;ROUNDDOWN((ROW()-1)/5,0)+2),"")</f>
        <v>65.5</v>
      </c>
      <c r="J1507" s="63" t="str">
        <f ca="1">IF(INDIRECT("'按班级打印'!ac"&amp;ROUNDDOWN((ROW()-1)/5,0)+2)&gt;0,INDIRECT("'按班级打印'!ac"&amp;ROUNDDOWN((ROW()-1)/5,0)+2),"")</f>
        <v/>
      </c>
      <c r="K1507" s="63" t="str">
        <f ca="1">IF(INDIRECT("'按班级打印'!u"&amp;ROUNDDOWN((ROW()-1)/5,0)+2)&gt;0,INDIRECT("'按班级打印'!u"&amp;ROUNDDOWN((ROW()-1)/5,0)+2),"")</f>
        <v/>
      </c>
      <c r="L1507" s="63" t="str">
        <f ca="1">IF(INDIRECT("'按班级打印'!af"&amp;ROUNDDOWN((ROW()-1)/5,0)+2)&gt;0,INDIRECT("'按班级打印'!af"&amp;ROUNDDOWN((ROW()-1)/5,0)+2),"")</f>
        <v/>
      </c>
      <c r="M1507" s="63">
        <f ca="1">INDIRECT("'按班级打印'!H"&amp;ROUNDDOWN((ROW()-1)/5,0)+2)</f>
        <v>502</v>
      </c>
    </row>
    <row r="1508" customHeight="1" spans="1:13">
      <c r="A1508" s="64"/>
      <c r="B1508" s="64"/>
      <c r="C1508" s="63" t="s">
        <v>13</v>
      </c>
      <c r="D1508" s="63">
        <f ca="1">INDIRECT("'按班级打印'!M"&amp;ROUNDDOWN((ROW()-1)/5,0)+2)</f>
        <v>102.5</v>
      </c>
      <c r="E1508" s="63">
        <f ca="1">INDIRECT("'按班级打印'!o"&amp;ROUNDDOWN((ROW()-1)/5,0)+2)</f>
        <v>97</v>
      </c>
      <c r="F1508" s="63">
        <f ca="1">INDIRECT("'按班级打印'!q"&amp;ROUNDDOWN((ROW()-1)/5,0)+2)</f>
        <v>99</v>
      </c>
      <c r="G1508" s="63">
        <f ca="1">IF(INDIRECT("'按班级打印'!s"&amp;ROUNDDOWN((ROW()-1)/5,0)+2)&gt;0,INDIRECT("'按班级打印'!s"&amp;ROUNDDOWN((ROW()-1)/5,0)+2),"")</f>
        <v>62.5</v>
      </c>
      <c r="H1508" s="63">
        <f ca="1">IF(INDIRECT("'按班级打印'!x"&amp;ROUNDDOWN((ROW()-1)/5,0)+2)&gt;0,INDIRECT("'按班级打印'!x"&amp;ROUNDDOWN((ROW()-1)/5,0)+2),"")</f>
        <v>91</v>
      </c>
      <c r="I1508" s="63">
        <f ca="1">IF(INDIRECT("'按班级打印'!aa"&amp;ROUNDDOWN((ROW()-1)/5,0)+2)&gt;0,INDIRECT("'按班级打印'!aa"&amp;ROUNDDOWN((ROW()-1)/5,0)+2),"")</f>
        <v>75</v>
      </c>
      <c r="J1508" s="63" t="str">
        <f ca="1">IF(INDIRECT("'按班级打印'!ad"&amp;ROUNDDOWN((ROW()-1)/5,0)+2)&gt;0,INDIRECT("'按班级打印'!ad"&amp;ROUNDDOWN((ROW()-1)/5,0)+2),"")</f>
        <v/>
      </c>
      <c r="K1508" s="63" t="str">
        <f ca="1">IF(INDIRECT("'按班级打印'!u"&amp;ROUNDDOWN((ROW()-1)/5,0)+2)&gt;0,INDIRECT("'按班级打印'!u"&amp;ROUNDDOWN((ROW()-1)/5,0)+2),"")</f>
        <v/>
      </c>
      <c r="L1508" s="63" t="str">
        <f ca="1">IF(INDIRECT("'按班级打印'!ag"&amp;ROUNDDOWN((ROW()-1)/5,0)+2)&gt;0,INDIRECT("'按班级打印'!ag"&amp;ROUNDDOWN((ROW()-1)/5,0)+2),"")</f>
        <v/>
      </c>
      <c r="M1508" s="63">
        <f ca="1">INDIRECT("'按班级打印'!I"&amp;ROUNDDOWN((ROW()-1)/5,0)+2)</f>
        <v>527</v>
      </c>
    </row>
    <row r="1509" customHeight="1" spans="1:13">
      <c r="A1509" s="63" t="str">
        <f ca="1">INDIRECT("'按班级打印'!E"&amp;ROUNDDOWN((ROW()-1)/5,0)+2)</f>
        <v>物理类</v>
      </c>
      <c r="B1509" s="14"/>
      <c r="C1509" s="63" t="s">
        <v>14</v>
      </c>
      <c r="D1509" s="65">
        <f>'质量分析(总分) '!$D$55</f>
        <v>105.000612745098</v>
      </c>
      <c r="E1509" s="65">
        <f>'质量分析(总分) '!$D$82</f>
        <v>91.5242034313726</v>
      </c>
      <c r="F1509" s="65">
        <f>'质量分析(总分) '!$D$109</f>
        <v>108.863970588235</v>
      </c>
      <c r="G1509" s="65">
        <f ca="1">IF(_xlfn.NUMBERVALUE(G1507)&gt;0,'质量分析(总分) '!$D$133,"")</f>
        <v>62.6521428571429</v>
      </c>
      <c r="H1509" s="65">
        <f ca="1">IF(_xlfn.NUMBERVALUE(H1507)&gt;0,'质量分析(总分) '!$D$157,"")</f>
        <v>81.8686131386861</v>
      </c>
      <c r="I1509" s="65">
        <f ca="1">IF(_xlfn.NUMBERVALUE(I1507)&gt;0,'质量分析(总分) '!$D$180,"")</f>
        <v>83.3676470588235</v>
      </c>
      <c r="J1509" s="65" t="str">
        <f ca="1">IF(_xlfn.NUMBERVALUE(J1507)&gt;0,'质量分析(总分) '!$D$208,"")</f>
        <v/>
      </c>
      <c r="K1509" s="65" t="str">
        <f ca="1">IF(_xlfn.NUMBERVALUE(K1507)&gt;0,'质量分析(总分) '!$D$194,"")</f>
        <v/>
      </c>
      <c r="L1509" s="65" t="str">
        <f ca="1">IF(_xlfn.NUMBERVALUE(L1507)&gt;0,'质量分析(总分) '!$D$222,"")</f>
        <v/>
      </c>
      <c r="M1509" s="65">
        <f ca="1">IF(_xlfn.NUMBERVALUE(G1507)&gt;0,'质量分析(总分) '!$D$23,'质量分析(总分) '!$D$28)</f>
        <v>535.869285714286</v>
      </c>
    </row>
    <row r="1511" customHeight="1" spans="1:13">
      <c r="A1511" s="58" t="s">
        <v>15</v>
      </c>
      <c r="B1511" s="59" t="s">
        <v>1</v>
      </c>
      <c r="C1511" s="59" t="s">
        <v>2</v>
      </c>
      <c r="D1511" s="60" t="s">
        <v>3</v>
      </c>
      <c r="E1511" s="60" t="s">
        <v>4</v>
      </c>
      <c r="F1511" s="60" t="s">
        <v>5</v>
      </c>
      <c r="G1511" s="60" t="s">
        <v>6</v>
      </c>
      <c r="H1511" s="60" t="s">
        <v>7</v>
      </c>
      <c r="I1511" s="60" t="s">
        <v>8</v>
      </c>
      <c r="J1511" s="60" t="s">
        <v>9</v>
      </c>
      <c r="K1511" s="60" t="s">
        <v>10</v>
      </c>
      <c r="L1511" s="61" t="s">
        <v>11</v>
      </c>
      <c r="M1511" s="61" t="s">
        <v>12</v>
      </c>
    </row>
    <row r="1512" customHeight="1" spans="1:13">
      <c r="A1512" s="62"/>
      <c r="B1512" s="63">
        <f ca="1">INDIRECT("'按班级打印'!G"&amp;ROUNDDOWN((ROW()-1)/5,0)+2)</f>
        <v>7</v>
      </c>
      <c r="C1512" s="63" t="str">
        <f ca="1">INDIRECT("'按班级打印'!A"&amp;ROUNDDOWN((ROW()-1)/5,0)+2)</f>
        <v>林首道</v>
      </c>
      <c r="D1512" s="63">
        <f ca="1">INDIRECT("'按班级打印'!M"&amp;ROUNDDOWN((ROW()-1)/5,0)+2)</f>
        <v>116.5</v>
      </c>
      <c r="E1512" s="63">
        <f ca="1">INDIRECT("'按班级打印'!o"&amp;ROUNDDOWN((ROW()-1)/5,0)+2)</f>
        <v>100.5</v>
      </c>
      <c r="F1512" s="63">
        <f ca="1">INDIRECT("'按班级打印'!q"&amp;ROUNDDOWN((ROW()-1)/5,0)+2)</f>
        <v>114</v>
      </c>
      <c r="G1512" s="63">
        <f ca="1">IF(INDIRECT("'按班级打印'!s"&amp;ROUNDDOWN((ROW()-1)/5,0)+2)&gt;0,INDIRECT("'按班级打印'!s"&amp;ROUNDDOWN((ROW()-1)/5,0)+2),"")</f>
        <v>79.5</v>
      </c>
      <c r="H1512" s="63">
        <f ca="1">IF(INDIRECT("'按班级打印'!w"&amp;ROUNDDOWN((ROW()-1)/5,0)+2)&gt;0,INDIRECT("'按班级打印'!w"&amp;ROUNDDOWN((ROW()-1)/5,0)+2),"")</f>
        <v>66.5</v>
      </c>
      <c r="I1512" s="63">
        <f ca="1">IF(INDIRECT("'按班级打印'!z"&amp;ROUNDDOWN((ROW()-1)/5,0)+2)&gt;0,INDIRECT("'按班级打印'!z"&amp;ROUNDDOWN((ROW()-1)/5,0)+2),"")</f>
        <v>83</v>
      </c>
      <c r="J1512" s="63" t="str">
        <f ca="1">IF(INDIRECT("'按班级打印'!ac"&amp;ROUNDDOWN((ROW()-1)/5,0)+2)&gt;0,INDIRECT("'按班级打印'!ac"&amp;ROUNDDOWN((ROW()-1)/5,0)+2),"")</f>
        <v/>
      </c>
      <c r="K1512" s="63" t="str">
        <f ca="1">IF(INDIRECT("'按班级打印'!u"&amp;ROUNDDOWN((ROW()-1)/5,0)+2)&gt;0,INDIRECT("'按班级打印'!u"&amp;ROUNDDOWN((ROW()-1)/5,0)+2),"")</f>
        <v/>
      </c>
      <c r="L1512" s="63" t="str">
        <f ca="1">IF(INDIRECT("'按班级打印'!af"&amp;ROUNDDOWN((ROW()-1)/5,0)+2)&gt;0,INDIRECT("'按班级打印'!af"&amp;ROUNDDOWN((ROW()-1)/5,0)+2),"")</f>
        <v/>
      </c>
      <c r="M1512" s="63">
        <f ca="1">INDIRECT("'按班级打印'!H"&amp;ROUNDDOWN((ROW()-1)/5,0)+2)</f>
        <v>560</v>
      </c>
    </row>
    <row r="1513" customHeight="1" spans="1:13">
      <c r="A1513" s="64"/>
      <c r="B1513" s="64"/>
      <c r="C1513" s="63" t="s">
        <v>13</v>
      </c>
      <c r="D1513" s="63">
        <f ca="1">INDIRECT("'按班级打印'!M"&amp;ROUNDDOWN((ROW()-1)/5,0)+2)</f>
        <v>116.5</v>
      </c>
      <c r="E1513" s="63">
        <f ca="1">INDIRECT("'按班级打印'!o"&amp;ROUNDDOWN((ROW()-1)/5,0)+2)</f>
        <v>100.5</v>
      </c>
      <c r="F1513" s="63">
        <f ca="1">INDIRECT("'按班级打印'!q"&amp;ROUNDDOWN((ROW()-1)/5,0)+2)</f>
        <v>114</v>
      </c>
      <c r="G1513" s="63">
        <f ca="1">IF(INDIRECT("'按班级打印'!s"&amp;ROUNDDOWN((ROW()-1)/5,0)+2)&gt;0,INDIRECT("'按班级打印'!s"&amp;ROUNDDOWN((ROW()-1)/5,0)+2),"")</f>
        <v>79.5</v>
      </c>
      <c r="H1513" s="63">
        <f ca="1">IF(INDIRECT("'按班级打印'!x"&amp;ROUNDDOWN((ROW()-1)/5,0)+2)&gt;0,INDIRECT("'按班级打印'!x"&amp;ROUNDDOWN((ROW()-1)/5,0)+2),"")</f>
        <v>88</v>
      </c>
      <c r="I1513" s="63">
        <f ca="1">IF(INDIRECT("'按班级打印'!aa"&amp;ROUNDDOWN((ROW()-1)/5,0)+2)&gt;0,INDIRECT("'按班级打印'!aa"&amp;ROUNDDOWN((ROW()-1)/5,0)+2),"")</f>
        <v>91</v>
      </c>
      <c r="J1513" s="63" t="str">
        <f ca="1">IF(INDIRECT("'按班级打印'!ad"&amp;ROUNDDOWN((ROW()-1)/5,0)+2)&gt;0,INDIRECT("'按班级打印'!ad"&amp;ROUNDDOWN((ROW()-1)/5,0)+2),"")</f>
        <v/>
      </c>
      <c r="K1513" s="63" t="str">
        <f ca="1">IF(INDIRECT("'按班级打印'!u"&amp;ROUNDDOWN((ROW()-1)/5,0)+2)&gt;0,INDIRECT("'按班级打印'!u"&amp;ROUNDDOWN((ROW()-1)/5,0)+2),"")</f>
        <v/>
      </c>
      <c r="L1513" s="63" t="str">
        <f ca="1">IF(INDIRECT("'按班级打印'!ag"&amp;ROUNDDOWN((ROW()-1)/5,0)+2)&gt;0,INDIRECT("'按班级打印'!ag"&amp;ROUNDDOWN((ROW()-1)/5,0)+2),"")</f>
        <v/>
      </c>
      <c r="M1513" s="63">
        <f ca="1">INDIRECT("'按班级打印'!I"&amp;ROUNDDOWN((ROW()-1)/5,0)+2)</f>
        <v>589.5</v>
      </c>
    </row>
    <row r="1514" customHeight="1" spans="1:13">
      <c r="A1514" s="63" t="str">
        <f ca="1">INDIRECT("'按班级打印'!E"&amp;ROUNDDOWN((ROW()-1)/5,0)+2)</f>
        <v>物理类</v>
      </c>
      <c r="B1514" s="14"/>
      <c r="C1514" s="63" t="s">
        <v>14</v>
      </c>
      <c r="D1514" s="65">
        <f>'质量分析(总分) '!$D$55</f>
        <v>105.000612745098</v>
      </c>
      <c r="E1514" s="65">
        <f>'质量分析(总分) '!$D$82</f>
        <v>91.5242034313726</v>
      </c>
      <c r="F1514" s="65">
        <f>'质量分析(总分) '!$D$109</f>
        <v>108.863970588235</v>
      </c>
      <c r="G1514" s="65">
        <f ca="1">IF(_xlfn.NUMBERVALUE(G1512)&gt;0,'质量分析(总分) '!$D$133,"")</f>
        <v>62.6521428571429</v>
      </c>
      <c r="H1514" s="65">
        <f ca="1">IF(_xlfn.NUMBERVALUE(H1512)&gt;0,'质量分析(总分) '!$D$157,"")</f>
        <v>81.8686131386861</v>
      </c>
      <c r="I1514" s="65">
        <f ca="1">IF(_xlfn.NUMBERVALUE(I1512)&gt;0,'质量分析(总分) '!$D$180,"")</f>
        <v>83.3676470588235</v>
      </c>
      <c r="J1514" s="65" t="str">
        <f ca="1">IF(_xlfn.NUMBERVALUE(J1512)&gt;0,'质量分析(总分) '!$D$208,"")</f>
        <v/>
      </c>
      <c r="K1514" s="65" t="str">
        <f ca="1">IF(_xlfn.NUMBERVALUE(K1512)&gt;0,'质量分析(总分) '!$D$194,"")</f>
        <v/>
      </c>
      <c r="L1514" s="65" t="str">
        <f ca="1">IF(_xlfn.NUMBERVALUE(L1512)&gt;0,'质量分析(总分) '!$D$222,"")</f>
        <v/>
      </c>
      <c r="M1514" s="65">
        <f ca="1">IF(_xlfn.NUMBERVALUE(G1512)&gt;0,'质量分析(总分) '!$D$23,'质量分析(总分) '!$D$28)</f>
        <v>535.869285714286</v>
      </c>
    </row>
    <row r="1516" customHeight="1" spans="1:13">
      <c r="A1516" s="58" t="s">
        <v>15</v>
      </c>
      <c r="B1516" s="59" t="s">
        <v>1</v>
      </c>
      <c r="C1516" s="59" t="s">
        <v>2</v>
      </c>
      <c r="D1516" s="60" t="s">
        <v>3</v>
      </c>
      <c r="E1516" s="60" t="s">
        <v>4</v>
      </c>
      <c r="F1516" s="60" t="s">
        <v>5</v>
      </c>
      <c r="G1516" s="60" t="s">
        <v>6</v>
      </c>
      <c r="H1516" s="60" t="s">
        <v>7</v>
      </c>
      <c r="I1516" s="60" t="s">
        <v>8</v>
      </c>
      <c r="J1516" s="60" t="s">
        <v>9</v>
      </c>
      <c r="K1516" s="60" t="s">
        <v>10</v>
      </c>
      <c r="L1516" s="61" t="s">
        <v>11</v>
      </c>
      <c r="M1516" s="61" t="s">
        <v>12</v>
      </c>
    </row>
    <row r="1517" customHeight="1" spans="1:13">
      <c r="A1517" s="62"/>
      <c r="B1517" s="63">
        <f ca="1">INDIRECT("'按班级打印'!G"&amp;ROUNDDOWN((ROW()-1)/5,0)+2)</f>
        <v>7</v>
      </c>
      <c r="C1517" s="63" t="str">
        <f ca="1">INDIRECT("'按班级打印'!A"&amp;ROUNDDOWN((ROW()-1)/5,0)+2)</f>
        <v>刘倩菲</v>
      </c>
      <c r="D1517" s="63">
        <f ca="1">INDIRECT("'按班级打印'!M"&amp;ROUNDDOWN((ROW()-1)/5,0)+2)</f>
        <v>108</v>
      </c>
      <c r="E1517" s="63">
        <f ca="1">INDIRECT("'按班级打印'!o"&amp;ROUNDDOWN((ROW()-1)/5,0)+2)</f>
        <v>99</v>
      </c>
      <c r="F1517" s="63">
        <f ca="1">INDIRECT("'按班级打印'!q"&amp;ROUNDDOWN((ROW()-1)/5,0)+2)</f>
        <v>101.5</v>
      </c>
      <c r="G1517" s="63">
        <f ca="1">IF(INDIRECT("'按班级打印'!s"&amp;ROUNDDOWN((ROW()-1)/5,0)+2)&gt;0,INDIRECT("'按班级打印'!s"&amp;ROUNDDOWN((ROW()-1)/5,0)+2),"")</f>
        <v>67.5</v>
      </c>
      <c r="H1517" s="63">
        <f ca="1">IF(INDIRECT("'按班级打印'!w"&amp;ROUNDDOWN((ROW()-1)/5,0)+2)&gt;0,INDIRECT("'按班级打印'!w"&amp;ROUNDDOWN((ROW()-1)/5,0)+2),"")</f>
        <v>63.5</v>
      </c>
      <c r="I1517" s="63">
        <f ca="1">IF(INDIRECT("'按班级打印'!z"&amp;ROUNDDOWN((ROW()-1)/5,0)+2)&gt;0,INDIRECT("'按班级打印'!z"&amp;ROUNDDOWN((ROW()-1)/5,0)+2),"")</f>
        <v>71.5</v>
      </c>
      <c r="J1517" s="63" t="str">
        <f ca="1">IF(INDIRECT("'按班级打印'!ac"&amp;ROUNDDOWN((ROW()-1)/5,0)+2)&gt;0,INDIRECT("'按班级打印'!ac"&amp;ROUNDDOWN((ROW()-1)/5,0)+2),"")</f>
        <v/>
      </c>
      <c r="K1517" s="63" t="str">
        <f ca="1">IF(INDIRECT("'按班级打印'!u"&amp;ROUNDDOWN((ROW()-1)/5,0)+2)&gt;0,INDIRECT("'按班级打印'!u"&amp;ROUNDDOWN((ROW()-1)/5,0)+2),"")</f>
        <v/>
      </c>
      <c r="L1517" s="63" t="str">
        <f ca="1">IF(INDIRECT("'按班级打印'!af"&amp;ROUNDDOWN((ROW()-1)/5,0)+2)&gt;0,INDIRECT("'按班级打印'!af"&amp;ROUNDDOWN((ROW()-1)/5,0)+2),"")</f>
        <v/>
      </c>
      <c r="M1517" s="63">
        <f ca="1">INDIRECT("'按班级打印'!H"&amp;ROUNDDOWN((ROW()-1)/5,0)+2)</f>
        <v>511</v>
      </c>
    </row>
    <row r="1518" customHeight="1" spans="1:13">
      <c r="A1518" s="64"/>
      <c r="B1518" s="64"/>
      <c r="C1518" s="63" t="s">
        <v>13</v>
      </c>
      <c r="D1518" s="63">
        <f ca="1">INDIRECT("'按班级打印'!M"&amp;ROUNDDOWN((ROW()-1)/5,0)+2)</f>
        <v>108</v>
      </c>
      <c r="E1518" s="63">
        <f ca="1">INDIRECT("'按班级打印'!o"&amp;ROUNDDOWN((ROW()-1)/5,0)+2)</f>
        <v>99</v>
      </c>
      <c r="F1518" s="63">
        <f ca="1">INDIRECT("'按班级打印'!q"&amp;ROUNDDOWN((ROW()-1)/5,0)+2)</f>
        <v>101.5</v>
      </c>
      <c r="G1518" s="63">
        <f ca="1">IF(INDIRECT("'按班级打印'!s"&amp;ROUNDDOWN((ROW()-1)/5,0)+2)&gt;0,INDIRECT("'按班级打印'!s"&amp;ROUNDDOWN((ROW()-1)/5,0)+2),"")</f>
        <v>67.5</v>
      </c>
      <c r="H1518" s="63">
        <f ca="1">IF(INDIRECT("'按班级打印'!x"&amp;ROUNDDOWN((ROW()-1)/5,0)+2)&gt;0,INDIRECT("'按班级打印'!x"&amp;ROUNDDOWN((ROW()-1)/5,0)+2),"")</f>
        <v>86</v>
      </c>
      <c r="I1518" s="63">
        <f ca="1">IF(INDIRECT("'按班级打印'!aa"&amp;ROUNDDOWN((ROW()-1)/5,0)+2)&gt;0,INDIRECT("'按班级打印'!aa"&amp;ROUNDDOWN((ROW()-1)/5,0)+2),"")</f>
        <v>80</v>
      </c>
      <c r="J1518" s="63" t="str">
        <f ca="1">IF(INDIRECT("'按班级打印'!ad"&amp;ROUNDDOWN((ROW()-1)/5,0)+2)&gt;0,INDIRECT("'按班级打印'!ad"&amp;ROUNDDOWN((ROW()-1)/5,0)+2),"")</f>
        <v/>
      </c>
      <c r="K1518" s="63" t="str">
        <f ca="1">IF(INDIRECT("'按班级打印'!u"&amp;ROUNDDOWN((ROW()-1)/5,0)+2)&gt;0,INDIRECT("'按班级打印'!u"&amp;ROUNDDOWN((ROW()-1)/5,0)+2),"")</f>
        <v/>
      </c>
      <c r="L1518" s="63" t="str">
        <f ca="1">IF(INDIRECT("'按班级打印'!ag"&amp;ROUNDDOWN((ROW()-1)/5,0)+2)&gt;0,INDIRECT("'按班级打印'!ag"&amp;ROUNDDOWN((ROW()-1)/5,0)+2),"")</f>
        <v/>
      </c>
      <c r="M1518" s="63">
        <f ca="1">INDIRECT("'按班级打印'!I"&amp;ROUNDDOWN((ROW()-1)/5,0)+2)</f>
        <v>542</v>
      </c>
    </row>
    <row r="1519" customHeight="1" spans="1:13">
      <c r="A1519" s="63" t="str">
        <f ca="1">INDIRECT("'按班级打印'!E"&amp;ROUNDDOWN((ROW()-1)/5,0)+2)</f>
        <v>物理类</v>
      </c>
      <c r="B1519" s="14"/>
      <c r="C1519" s="63" t="s">
        <v>14</v>
      </c>
      <c r="D1519" s="65">
        <f>'质量分析(总分) '!$D$55</f>
        <v>105.000612745098</v>
      </c>
      <c r="E1519" s="65">
        <f>'质量分析(总分) '!$D$82</f>
        <v>91.5242034313726</v>
      </c>
      <c r="F1519" s="65">
        <f>'质量分析(总分) '!$D$109</f>
        <v>108.863970588235</v>
      </c>
      <c r="G1519" s="65">
        <f ca="1">IF(_xlfn.NUMBERVALUE(G1517)&gt;0,'质量分析(总分) '!$D$133,"")</f>
        <v>62.6521428571429</v>
      </c>
      <c r="H1519" s="65">
        <f ca="1">IF(_xlfn.NUMBERVALUE(H1517)&gt;0,'质量分析(总分) '!$D$157,"")</f>
        <v>81.8686131386861</v>
      </c>
      <c r="I1519" s="65">
        <f ca="1">IF(_xlfn.NUMBERVALUE(I1517)&gt;0,'质量分析(总分) '!$D$180,"")</f>
        <v>83.3676470588235</v>
      </c>
      <c r="J1519" s="65" t="str">
        <f ca="1">IF(_xlfn.NUMBERVALUE(J1517)&gt;0,'质量分析(总分) '!$D$208,"")</f>
        <v/>
      </c>
      <c r="K1519" s="65" t="str">
        <f ca="1">IF(_xlfn.NUMBERVALUE(K1517)&gt;0,'质量分析(总分) '!$D$194,"")</f>
        <v/>
      </c>
      <c r="L1519" s="65" t="str">
        <f ca="1">IF(_xlfn.NUMBERVALUE(L1517)&gt;0,'质量分析(总分) '!$D$222,"")</f>
        <v/>
      </c>
      <c r="M1519" s="65">
        <f ca="1">IF(_xlfn.NUMBERVALUE(G1517)&gt;0,'质量分析(总分) '!$D$23,'质量分析(总分) '!$D$28)</f>
        <v>535.869285714286</v>
      </c>
    </row>
    <row r="1521" customHeight="1" spans="1:13">
      <c r="A1521" s="58" t="s">
        <v>15</v>
      </c>
      <c r="B1521" s="59" t="s">
        <v>1</v>
      </c>
      <c r="C1521" s="59" t="s">
        <v>2</v>
      </c>
      <c r="D1521" s="60" t="s">
        <v>3</v>
      </c>
      <c r="E1521" s="60" t="s">
        <v>4</v>
      </c>
      <c r="F1521" s="60" t="s">
        <v>5</v>
      </c>
      <c r="G1521" s="60" t="s">
        <v>6</v>
      </c>
      <c r="H1521" s="60" t="s">
        <v>7</v>
      </c>
      <c r="I1521" s="60" t="s">
        <v>8</v>
      </c>
      <c r="J1521" s="60" t="s">
        <v>9</v>
      </c>
      <c r="K1521" s="60" t="s">
        <v>10</v>
      </c>
      <c r="L1521" s="61" t="s">
        <v>11</v>
      </c>
      <c r="M1521" s="61" t="s">
        <v>12</v>
      </c>
    </row>
    <row r="1522" customHeight="1" spans="1:13">
      <c r="A1522" s="62"/>
      <c r="B1522" s="63">
        <f ca="1">INDIRECT("'按班级打印'!G"&amp;ROUNDDOWN((ROW()-1)/5,0)+2)</f>
        <v>7</v>
      </c>
      <c r="C1522" s="63" t="str">
        <f ca="1">INDIRECT("'按班级打印'!A"&amp;ROUNDDOWN((ROW()-1)/5,0)+2)</f>
        <v>罗子翔</v>
      </c>
      <c r="D1522" s="63">
        <f ca="1">INDIRECT("'按班级打印'!M"&amp;ROUNDDOWN((ROW()-1)/5,0)+2)</f>
        <v>106</v>
      </c>
      <c r="E1522" s="63">
        <f ca="1">INDIRECT("'按班级打印'!o"&amp;ROUNDDOWN((ROW()-1)/5,0)+2)</f>
        <v>107.5</v>
      </c>
      <c r="F1522" s="63">
        <f ca="1">INDIRECT("'按班级打印'!q"&amp;ROUNDDOWN((ROW()-1)/5,0)+2)</f>
        <v>117</v>
      </c>
      <c r="G1522" s="63">
        <f ca="1">IF(INDIRECT("'按班级打印'!s"&amp;ROUNDDOWN((ROW()-1)/5,0)+2)&gt;0,INDIRECT("'按班级打印'!s"&amp;ROUNDDOWN((ROW()-1)/5,0)+2),"")</f>
        <v>87.5</v>
      </c>
      <c r="H1522" s="63">
        <f ca="1">IF(INDIRECT("'按班级打印'!w"&amp;ROUNDDOWN((ROW()-1)/5,0)+2)&gt;0,INDIRECT("'按班级打印'!w"&amp;ROUNDDOWN((ROW()-1)/5,0)+2),"")</f>
        <v>75.5</v>
      </c>
      <c r="I1522" s="63">
        <f ca="1">IF(INDIRECT("'按班级打印'!z"&amp;ROUNDDOWN((ROW()-1)/5,0)+2)&gt;0,INDIRECT("'按班级打印'!z"&amp;ROUNDDOWN((ROW()-1)/5,0)+2),"")</f>
        <v>77.75</v>
      </c>
      <c r="J1522" s="63" t="str">
        <f ca="1">IF(INDIRECT("'按班级打印'!ac"&amp;ROUNDDOWN((ROW()-1)/5,0)+2)&gt;0,INDIRECT("'按班级打印'!ac"&amp;ROUNDDOWN((ROW()-1)/5,0)+2),"")</f>
        <v/>
      </c>
      <c r="K1522" s="63" t="str">
        <f ca="1">IF(INDIRECT("'按班级打印'!u"&amp;ROUNDDOWN((ROW()-1)/5,0)+2)&gt;0,INDIRECT("'按班级打印'!u"&amp;ROUNDDOWN((ROW()-1)/5,0)+2),"")</f>
        <v/>
      </c>
      <c r="L1522" s="63" t="str">
        <f ca="1">IF(INDIRECT("'按班级打印'!af"&amp;ROUNDDOWN((ROW()-1)/5,0)+2)&gt;0,INDIRECT("'按班级打印'!af"&amp;ROUNDDOWN((ROW()-1)/5,0)+2),"")</f>
        <v/>
      </c>
      <c r="M1522" s="63">
        <f ca="1">INDIRECT("'按班级打印'!H"&amp;ROUNDDOWN((ROW()-1)/5,0)+2)</f>
        <v>571.25</v>
      </c>
    </row>
    <row r="1523" customHeight="1" spans="1:13">
      <c r="A1523" s="64"/>
      <c r="B1523" s="64"/>
      <c r="C1523" s="63" t="s">
        <v>13</v>
      </c>
      <c r="D1523" s="63">
        <f ca="1">INDIRECT("'按班级打印'!M"&amp;ROUNDDOWN((ROW()-1)/5,0)+2)</f>
        <v>106</v>
      </c>
      <c r="E1523" s="63">
        <f ca="1">INDIRECT("'按班级打印'!o"&amp;ROUNDDOWN((ROW()-1)/5,0)+2)</f>
        <v>107.5</v>
      </c>
      <c r="F1523" s="63">
        <f ca="1">INDIRECT("'按班级打印'!q"&amp;ROUNDDOWN((ROW()-1)/5,0)+2)</f>
        <v>117</v>
      </c>
      <c r="G1523" s="63">
        <f ca="1">IF(INDIRECT("'按班级打印'!s"&amp;ROUNDDOWN((ROW()-1)/5,0)+2)&gt;0,INDIRECT("'按班级打印'!s"&amp;ROUNDDOWN((ROW()-1)/5,0)+2),"")</f>
        <v>87.5</v>
      </c>
      <c r="H1523" s="63">
        <f ca="1">IF(INDIRECT("'按班级打印'!x"&amp;ROUNDDOWN((ROW()-1)/5,0)+2)&gt;0,INDIRECT("'按班级打印'!x"&amp;ROUNDDOWN((ROW()-1)/5,0)+2),"")</f>
        <v>91</v>
      </c>
      <c r="I1523" s="63">
        <f ca="1">IF(INDIRECT("'按班级打印'!aa"&amp;ROUNDDOWN((ROW()-1)/5,0)+2)&gt;0,INDIRECT("'按班级打印'!aa"&amp;ROUNDDOWN((ROW()-1)/5,0)+2),"")</f>
        <v>87</v>
      </c>
      <c r="J1523" s="63" t="str">
        <f ca="1">IF(INDIRECT("'按班级打印'!ad"&amp;ROUNDDOWN((ROW()-1)/5,0)+2)&gt;0,INDIRECT("'按班级打印'!ad"&amp;ROUNDDOWN((ROW()-1)/5,0)+2),"")</f>
        <v/>
      </c>
      <c r="K1523" s="63" t="str">
        <f ca="1">IF(INDIRECT("'按班级打印'!u"&amp;ROUNDDOWN((ROW()-1)/5,0)+2)&gt;0,INDIRECT("'按班级打印'!u"&amp;ROUNDDOWN((ROW()-1)/5,0)+2),"")</f>
        <v/>
      </c>
      <c r="L1523" s="63" t="str">
        <f ca="1">IF(INDIRECT("'按班级打印'!ag"&amp;ROUNDDOWN((ROW()-1)/5,0)+2)&gt;0,INDIRECT("'按班级打印'!ag"&amp;ROUNDDOWN((ROW()-1)/5,0)+2),"")</f>
        <v/>
      </c>
      <c r="M1523" s="63">
        <f ca="1">INDIRECT("'按班级打印'!I"&amp;ROUNDDOWN((ROW()-1)/5,0)+2)</f>
        <v>596</v>
      </c>
    </row>
    <row r="1524" customHeight="1" spans="1:13">
      <c r="A1524" s="63" t="str">
        <f ca="1">INDIRECT("'按班级打印'!E"&amp;ROUNDDOWN((ROW()-1)/5,0)+2)</f>
        <v>物理类</v>
      </c>
      <c r="B1524" s="14"/>
      <c r="C1524" s="63" t="s">
        <v>14</v>
      </c>
      <c r="D1524" s="65">
        <f>'质量分析(总分) '!$D$55</f>
        <v>105.000612745098</v>
      </c>
      <c r="E1524" s="65">
        <f>'质量分析(总分) '!$D$82</f>
        <v>91.5242034313726</v>
      </c>
      <c r="F1524" s="65">
        <f>'质量分析(总分) '!$D$109</f>
        <v>108.863970588235</v>
      </c>
      <c r="G1524" s="65">
        <f ca="1">IF(_xlfn.NUMBERVALUE(G1522)&gt;0,'质量分析(总分) '!$D$133,"")</f>
        <v>62.6521428571429</v>
      </c>
      <c r="H1524" s="65">
        <f ca="1">IF(_xlfn.NUMBERVALUE(H1522)&gt;0,'质量分析(总分) '!$D$157,"")</f>
        <v>81.8686131386861</v>
      </c>
      <c r="I1524" s="65">
        <f ca="1">IF(_xlfn.NUMBERVALUE(I1522)&gt;0,'质量分析(总分) '!$D$180,"")</f>
        <v>83.3676470588235</v>
      </c>
      <c r="J1524" s="65" t="str">
        <f ca="1">IF(_xlfn.NUMBERVALUE(J1522)&gt;0,'质量分析(总分) '!$D$208,"")</f>
        <v/>
      </c>
      <c r="K1524" s="65" t="str">
        <f ca="1">IF(_xlfn.NUMBERVALUE(K1522)&gt;0,'质量分析(总分) '!$D$194,"")</f>
        <v/>
      </c>
      <c r="L1524" s="65" t="str">
        <f ca="1">IF(_xlfn.NUMBERVALUE(L1522)&gt;0,'质量分析(总分) '!$D$222,"")</f>
        <v/>
      </c>
      <c r="M1524" s="65">
        <f ca="1">IF(_xlfn.NUMBERVALUE(G1522)&gt;0,'质量分析(总分) '!$D$23,'质量分析(总分) '!$D$28)</f>
        <v>535.869285714286</v>
      </c>
    </row>
    <row r="1526" customHeight="1" spans="1:13">
      <c r="A1526" s="58" t="s">
        <v>15</v>
      </c>
      <c r="B1526" s="59" t="s">
        <v>1</v>
      </c>
      <c r="C1526" s="59" t="s">
        <v>2</v>
      </c>
      <c r="D1526" s="60" t="s">
        <v>3</v>
      </c>
      <c r="E1526" s="60" t="s">
        <v>4</v>
      </c>
      <c r="F1526" s="60" t="s">
        <v>5</v>
      </c>
      <c r="G1526" s="60" t="s">
        <v>6</v>
      </c>
      <c r="H1526" s="60" t="s">
        <v>7</v>
      </c>
      <c r="I1526" s="60" t="s">
        <v>8</v>
      </c>
      <c r="J1526" s="60" t="s">
        <v>9</v>
      </c>
      <c r="K1526" s="60" t="s">
        <v>10</v>
      </c>
      <c r="L1526" s="61" t="s">
        <v>11</v>
      </c>
      <c r="M1526" s="61" t="s">
        <v>12</v>
      </c>
    </row>
    <row r="1527" customHeight="1" spans="1:13">
      <c r="A1527" s="62"/>
      <c r="B1527" s="63">
        <f ca="1">INDIRECT("'按班级打印'!G"&amp;ROUNDDOWN((ROW()-1)/5,0)+2)</f>
        <v>7</v>
      </c>
      <c r="C1527" s="63" t="str">
        <f ca="1">INDIRECT("'按班级打印'!A"&amp;ROUNDDOWN((ROW()-1)/5,0)+2)</f>
        <v>许超杨</v>
      </c>
      <c r="D1527" s="63">
        <f ca="1">INDIRECT("'按班级打印'!M"&amp;ROUNDDOWN((ROW()-1)/5,0)+2)</f>
        <v>112</v>
      </c>
      <c r="E1527" s="63">
        <f ca="1">INDIRECT("'按班级打印'!o"&amp;ROUNDDOWN((ROW()-1)/5,0)+2)</f>
        <v>100.5</v>
      </c>
      <c r="F1527" s="63">
        <f ca="1">INDIRECT("'按班级打印'!q"&amp;ROUNDDOWN((ROW()-1)/5,0)+2)</f>
        <v>114</v>
      </c>
      <c r="G1527" s="63">
        <f ca="1">IF(INDIRECT("'按班级打印'!s"&amp;ROUNDDOWN((ROW()-1)/5,0)+2)&gt;0,INDIRECT("'按班级打印'!s"&amp;ROUNDDOWN((ROW()-1)/5,0)+2),"")</f>
        <v>74</v>
      </c>
      <c r="H1527" s="63">
        <f ca="1">IF(INDIRECT("'按班级打印'!w"&amp;ROUNDDOWN((ROW()-1)/5,0)+2)&gt;0,INDIRECT("'按班级打印'!w"&amp;ROUNDDOWN((ROW()-1)/5,0)+2),"")</f>
        <v>63</v>
      </c>
      <c r="I1527" s="63">
        <f ca="1">IF(INDIRECT("'按班级打印'!z"&amp;ROUNDDOWN((ROW()-1)/5,0)+2)&gt;0,INDIRECT("'按班级打印'!z"&amp;ROUNDDOWN((ROW()-1)/5,0)+2),"")</f>
        <v>77.5</v>
      </c>
      <c r="J1527" s="63" t="str">
        <f ca="1">IF(INDIRECT("'按班级打印'!ac"&amp;ROUNDDOWN((ROW()-1)/5,0)+2)&gt;0,INDIRECT("'按班级打印'!ac"&amp;ROUNDDOWN((ROW()-1)/5,0)+2),"")</f>
        <v/>
      </c>
      <c r="K1527" s="63" t="str">
        <f ca="1">IF(INDIRECT("'按班级打印'!u"&amp;ROUNDDOWN((ROW()-1)/5,0)+2)&gt;0,INDIRECT("'按班级打印'!u"&amp;ROUNDDOWN((ROW()-1)/5,0)+2),"")</f>
        <v/>
      </c>
      <c r="L1527" s="63" t="str">
        <f ca="1">IF(INDIRECT("'按班级打印'!af"&amp;ROUNDDOWN((ROW()-1)/5,0)+2)&gt;0,INDIRECT("'按班级打印'!af"&amp;ROUNDDOWN((ROW()-1)/5,0)+2),"")</f>
        <v/>
      </c>
      <c r="M1527" s="63">
        <f ca="1">INDIRECT("'按班级打印'!H"&amp;ROUNDDOWN((ROW()-1)/5,0)+2)</f>
        <v>541</v>
      </c>
    </row>
    <row r="1528" customHeight="1" spans="1:13">
      <c r="A1528" s="64"/>
      <c r="B1528" s="64"/>
      <c r="C1528" s="63" t="s">
        <v>13</v>
      </c>
      <c r="D1528" s="63">
        <f ca="1">INDIRECT("'按班级打印'!M"&amp;ROUNDDOWN((ROW()-1)/5,0)+2)</f>
        <v>112</v>
      </c>
      <c r="E1528" s="63">
        <f ca="1">INDIRECT("'按班级打印'!o"&amp;ROUNDDOWN((ROW()-1)/5,0)+2)</f>
        <v>100.5</v>
      </c>
      <c r="F1528" s="63">
        <f ca="1">INDIRECT("'按班级打印'!q"&amp;ROUNDDOWN((ROW()-1)/5,0)+2)</f>
        <v>114</v>
      </c>
      <c r="G1528" s="63">
        <f ca="1">IF(INDIRECT("'按班级打印'!s"&amp;ROUNDDOWN((ROW()-1)/5,0)+2)&gt;0,INDIRECT("'按班级打印'!s"&amp;ROUNDDOWN((ROW()-1)/5,0)+2),"")</f>
        <v>74</v>
      </c>
      <c r="H1528" s="63">
        <f ca="1">IF(INDIRECT("'按班级打印'!x"&amp;ROUNDDOWN((ROW()-1)/5,0)+2)&gt;0,INDIRECT("'按班级打印'!x"&amp;ROUNDDOWN((ROW()-1)/5,0)+2),"")</f>
        <v>86</v>
      </c>
      <c r="I1528" s="63">
        <f ca="1">IF(INDIRECT("'按班级打印'!aa"&amp;ROUNDDOWN((ROW()-1)/5,0)+2)&gt;0,INDIRECT("'按班级打印'!aa"&amp;ROUNDDOWN((ROW()-1)/5,0)+2),"")</f>
        <v>87</v>
      </c>
      <c r="J1528" s="63" t="str">
        <f ca="1">IF(INDIRECT("'按班级打印'!ad"&amp;ROUNDDOWN((ROW()-1)/5,0)+2)&gt;0,INDIRECT("'按班级打印'!ad"&amp;ROUNDDOWN((ROW()-1)/5,0)+2),"")</f>
        <v/>
      </c>
      <c r="K1528" s="63" t="str">
        <f ca="1">IF(INDIRECT("'按班级打印'!u"&amp;ROUNDDOWN((ROW()-1)/5,0)+2)&gt;0,INDIRECT("'按班级打印'!u"&amp;ROUNDDOWN((ROW()-1)/5,0)+2),"")</f>
        <v/>
      </c>
      <c r="L1528" s="63" t="str">
        <f ca="1">IF(INDIRECT("'按班级打印'!ag"&amp;ROUNDDOWN((ROW()-1)/5,0)+2)&gt;0,INDIRECT("'按班级打印'!ag"&amp;ROUNDDOWN((ROW()-1)/5,0)+2),"")</f>
        <v/>
      </c>
      <c r="M1528" s="63">
        <f ca="1">INDIRECT("'按班级打印'!I"&amp;ROUNDDOWN((ROW()-1)/5,0)+2)</f>
        <v>573.5</v>
      </c>
    </row>
    <row r="1529" customHeight="1" spans="1:13">
      <c r="A1529" s="63" t="str">
        <f ca="1">INDIRECT("'按班级打印'!E"&amp;ROUNDDOWN((ROW()-1)/5,0)+2)</f>
        <v>物理类</v>
      </c>
      <c r="B1529" s="14"/>
      <c r="C1529" s="63" t="s">
        <v>14</v>
      </c>
      <c r="D1529" s="65">
        <f>'质量分析(总分) '!$D$55</f>
        <v>105.000612745098</v>
      </c>
      <c r="E1529" s="65">
        <f>'质量分析(总分) '!$D$82</f>
        <v>91.5242034313726</v>
      </c>
      <c r="F1529" s="65">
        <f>'质量分析(总分) '!$D$109</f>
        <v>108.863970588235</v>
      </c>
      <c r="G1529" s="65">
        <f ca="1">IF(_xlfn.NUMBERVALUE(G1527)&gt;0,'质量分析(总分) '!$D$133,"")</f>
        <v>62.6521428571429</v>
      </c>
      <c r="H1529" s="65">
        <f ca="1">IF(_xlfn.NUMBERVALUE(H1527)&gt;0,'质量分析(总分) '!$D$157,"")</f>
        <v>81.8686131386861</v>
      </c>
      <c r="I1529" s="65">
        <f ca="1">IF(_xlfn.NUMBERVALUE(I1527)&gt;0,'质量分析(总分) '!$D$180,"")</f>
        <v>83.3676470588235</v>
      </c>
      <c r="J1529" s="65" t="str">
        <f ca="1">IF(_xlfn.NUMBERVALUE(J1527)&gt;0,'质量分析(总分) '!$D$208,"")</f>
        <v/>
      </c>
      <c r="K1529" s="65" t="str">
        <f ca="1">IF(_xlfn.NUMBERVALUE(K1527)&gt;0,'质量分析(总分) '!$D$194,"")</f>
        <v/>
      </c>
      <c r="L1529" s="65" t="str">
        <f ca="1">IF(_xlfn.NUMBERVALUE(L1527)&gt;0,'质量分析(总分) '!$D$222,"")</f>
        <v/>
      </c>
      <c r="M1529" s="65">
        <f ca="1">IF(_xlfn.NUMBERVALUE(G1527)&gt;0,'质量分析(总分) '!$D$23,'质量分析(总分) '!$D$28)</f>
        <v>535.869285714286</v>
      </c>
    </row>
    <row r="1531" customHeight="1" spans="1:13">
      <c r="A1531" s="58" t="s">
        <v>15</v>
      </c>
      <c r="B1531" s="59" t="s">
        <v>1</v>
      </c>
      <c r="C1531" s="59" t="s">
        <v>2</v>
      </c>
      <c r="D1531" s="60" t="s">
        <v>3</v>
      </c>
      <c r="E1531" s="60" t="s">
        <v>4</v>
      </c>
      <c r="F1531" s="60" t="s">
        <v>5</v>
      </c>
      <c r="G1531" s="60" t="s">
        <v>6</v>
      </c>
      <c r="H1531" s="60" t="s">
        <v>7</v>
      </c>
      <c r="I1531" s="60" t="s">
        <v>8</v>
      </c>
      <c r="J1531" s="60" t="s">
        <v>9</v>
      </c>
      <c r="K1531" s="60" t="s">
        <v>10</v>
      </c>
      <c r="L1531" s="61" t="s">
        <v>11</v>
      </c>
      <c r="M1531" s="61" t="s">
        <v>12</v>
      </c>
    </row>
    <row r="1532" customHeight="1" spans="1:13">
      <c r="A1532" s="62"/>
      <c r="B1532" s="63">
        <f ca="1">INDIRECT("'按班级打印'!G"&amp;ROUNDDOWN((ROW()-1)/5,0)+2)</f>
        <v>7</v>
      </c>
      <c r="C1532" s="63" t="str">
        <f ca="1">INDIRECT("'按班级打印'!A"&amp;ROUNDDOWN((ROW()-1)/5,0)+2)</f>
        <v>林宇鑫</v>
      </c>
      <c r="D1532" s="63">
        <f ca="1">INDIRECT("'按班级打印'!M"&amp;ROUNDDOWN((ROW()-1)/5,0)+2)</f>
        <v>104</v>
      </c>
      <c r="E1532" s="63">
        <f ca="1">INDIRECT("'按班级打印'!o"&amp;ROUNDDOWN((ROW()-1)/5,0)+2)</f>
        <v>99</v>
      </c>
      <c r="F1532" s="63">
        <f ca="1">INDIRECT("'按班级打印'!q"&amp;ROUNDDOWN((ROW()-1)/5,0)+2)</f>
        <v>94</v>
      </c>
      <c r="G1532" s="63">
        <f ca="1">IF(INDIRECT("'按班级打印'!s"&amp;ROUNDDOWN((ROW()-1)/5,0)+2)&gt;0,INDIRECT("'按班级打印'!s"&amp;ROUNDDOWN((ROW()-1)/5,0)+2),"")</f>
        <v>84.5</v>
      </c>
      <c r="H1532" s="63">
        <f ca="1">IF(INDIRECT("'按班级打印'!w"&amp;ROUNDDOWN((ROW()-1)/5,0)+2)&gt;0,INDIRECT("'按班级打印'!w"&amp;ROUNDDOWN((ROW()-1)/5,0)+2),"")</f>
        <v>53.5</v>
      </c>
      <c r="I1532" s="63">
        <f ca="1">IF(INDIRECT("'按班级打印'!z"&amp;ROUNDDOWN((ROW()-1)/5,0)+2)&gt;0,INDIRECT("'按班级打印'!z"&amp;ROUNDDOWN((ROW()-1)/5,0)+2),"")</f>
        <v>72.5</v>
      </c>
      <c r="J1532" s="63" t="str">
        <f ca="1">IF(INDIRECT("'按班级打印'!ac"&amp;ROUNDDOWN((ROW()-1)/5,0)+2)&gt;0,INDIRECT("'按班级打印'!ac"&amp;ROUNDDOWN((ROW()-1)/5,0)+2),"")</f>
        <v/>
      </c>
      <c r="K1532" s="63" t="str">
        <f ca="1">IF(INDIRECT("'按班级打印'!u"&amp;ROUNDDOWN((ROW()-1)/5,0)+2)&gt;0,INDIRECT("'按班级打印'!u"&amp;ROUNDDOWN((ROW()-1)/5,0)+2),"")</f>
        <v/>
      </c>
      <c r="L1532" s="63" t="str">
        <f ca="1">IF(INDIRECT("'按班级打印'!af"&amp;ROUNDDOWN((ROW()-1)/5,0)+2)&gt;0,INDIRECT("'按班级打印'!af"&amp;ROUNDDOWN((ROW()-1)/5,0)+2),"")</f>
        <v/>
      </c>
      <c r="M1532" s="63">
        <f ca="1">INDIRECT("'按班级打印'!H"&amp;ROUNDDOWN((ROW()-1)/5,0)+2)</f>
        <v>507.5</v>
      </c>
    </row>
    <row r="1533" customHeight="1" spans="1:13">
      <c r="A1533" s="64"/>
      <c r="B1533" s="64"/>
      <c r="C1533" s="63" t="s">
        <v>13</v>
      </c>
      <c r="D1533" s="63">
        <f ca="1">INDIRECT("'按班级打印'!M"&amp;ROUNDDOWN((ROW()-1)/5,0)+2)</f>
        <v>104</v>
      </c>
      <c r="E1533" s="63">
        <f ca="1">INDIRECT("'按班级打印'!o"&amp;ROUNDDOWN((ROW()-1)/5,0)+2)</f>
        <v>99</v>
      </c>
      <c r="F1533" s="63">
        <f ca="1">INDIRECT("'按班级打印'!q"&amp;ROUNDDOWN((ROW()-1)/5,0)+2)</f>
        <v>94</v>
      </c>
      <c r="G1533" s="63">
        <f ca="1">IF(INDIRECT("'按班级打印'!s"&amp;ROUNDDOWN((ROW()-1)/5,0)+2)&gt;0,INDIRECT("'按班级打印'!s"&amp;ROUNDDOWN((ROW()-1)/5,0)+2),"")</f>
        <v>84.5</v>
      </c>
      <c r="H1533" s="63">
        <f ca="1">IF(INDIRECT("'按班级打印'!x"&amp;ROUNDDOWN((ROW()-1)/5,0)+2)&gt;0,INDIRECT("'按班级打印'!x"&amp;ROUNDDOWN((ROW()-1)/5,0)+2),"")</f>
        <v>79</v>
      </c>
      <c r="I1533" s="63">
        <f ca="1">IF(INDIRECT("'按班级打印'!aa"&amp;ROUNDDOWN((ROW()-1)/5,0)+2)&gt;0,INDIRECT("'按班级打印'!aa"&amp;ROUNDDOWN((ROW()-1)/5,0)+2),"")</f>
        <v>81</v>
      </c>
      <c r="J1533" s="63" t="str">
        <f ca="1">IF(INDIRECT("'按班级打印'!ad"&amp;ROUNDDOWN((ROW()-1)/5,0)+2)&gt;0,INDIRECT("'按班级打印'!ad"&amp;ROUNDDOWN((ROW()-1)/5,0)+2),"")</f>
        <v/>
      </c>
      <c r="K1533" s="63" t="str">
        <f ca="1">IF(INDIRECT("'按班级打印'!u"&amp;ROUNDDOWN((ROW()-1)/5,0)+2)&gt;0,INDIRECT("'按班级打印'!u"&amp;ROUNDDOWN((ROW()-1)/5,0)+2),"")</f>
        <v/>
      </c>
      <c r="L1533" s="63" t="str">
        <f ca="1">IF(INDIRECT("'按班级打印'!ag"&amp;ROUNDDOWN((ROW()-1)/5,0)+2)&gt;0,INDIRECT("'按班级打印'!ag"&amp;ROUNDDOWN((ROW()-1)/5,0)+2),"")</f>
        <v/>
      </c>
      <c r="M1533" s="63">
        <f ca="1">INDIRECT("'按班级打印'!I"&amp;ROUNDDOWN((ROW()-1)/5,0)+2)</f>
        <v>541.5</v>
      </c>
    </row>
    <row r="1534" customHeight="1" spans="1:13">
      <c r="A1534" s="63" t="str">
        <f ca="1">INDIRECT("'按班级打印'!E"&amp;ROUNDDOWN((ROW()-1)/5,0)+2)</f>
        <v>物理类</v>
      </c>
      <c r="B1534" s="14"/>
      <c r="C1534" s="63" t="s">
        <v>14</v>
      </c>
      <c r="D1534" s="65">
        <f>'质量分析(总分) '!$D$55</f>
        <v>105.000612745098</v>
      </c>
      <c r="E1534" s="65">
        <f>'质量分析(总分) '!$D$82</f>
        <v>91.5242034313726</v>
      </c>
      <c r="F1534" s="65">
        <f>'质量分析(总分) '!$D$109</f>
        <v>108.863970588235</v>
      </c>
      <c r="G1534" s="65">
        <f ca="1">IF(_xlfn.NUMBERVALUE(G1532)&gt;0,'质量分析(总分) '!$D$133,"")</f>
        <v>62.6521428571429</v>
      </c>
      <c r="H1534" s="65">
        <f ca="1">IF(_xlfn.NUMBERVALUE(H1532)&gt;0,'质量分析(总分) '!$D$157,"")</f>
        <v>81.8686131386861</v>
      </c>
      <c r="I1534" s="65">
        <f ca="1">IF(_xlfn.NUMBERVALUE(I1532)&gt;0,'质量分析(总分) '!$D$180,"")</f>
        <v>83.3676470588235</v>
      </c>
      <c r="J1534" s="65" t="str">
        <f ca="1">IF(_xlfn.NUMBERVALUE(J1532)&gt;0,'质量分析(总分) '!$D$208,"")</f>
        <v/>
      </c>
      <c r="K1534" s="65" t="str">
        <f ca="1">IF(_xlfn.NUMBERVALUE(K1532)&gt;0,'质量分析(总分) '!$D$194,"")</f>
        <v/>
      </c>
      <c r="L1534" s="65" t="str">
        <f ca="1">IF(_xlfn.NUMBERVALUE(L1532)&gt;0,'质量分析(总分) '!$D$222,"")</f>
        <v/>
      </c>
      <c r="M1534" s="65">
        <f ca="1">IF(_xlfn.NUMBERVALUE(G1532)&gt;0,'质量分析(总分) '!$D$23,'质量分析(总分) '!$D$28)</f>
        <v>535.869285714286</v>
      </c>
    </row>
    <row r="1536" customHeight="1" spans="1:13">
      <c r="A1536" s="58" t="s">
        <v>15</v>
      </c>
      <c r="B1536" s="59" t="s">
        <v>1</v>
      </c>
      <c r="C1536" s="59" t="s">
        <v>2</v>
      </c>
      <c r="D1536" s="60" t="s">
        <v>3</v>
      </c>
      <c r="E1536" s="60" t="s">
        <v>4</v>
      </c>
      <c r="F1536" s="60" t="s">
        <v>5</v>
      </c>
      <c r="G1536" s="60" t="s">
        <v>6</v>
      </c>
      <c r="H1536" s="60" t="s">
        <v>7</v>
      </c>
      <c r="I1536" s="60" t="s">
        <v>8</v>
      </c>
      <c r="J1536" s="60" t="s">
        <v>9</v>
      </c>
      <c r="K1536" s="60" t="s">
        <v>10</v>
      </c>
      <c r="L1536" s="61" t="s">
        <v>11</v>
      </c>
      <c r="M1536" s="61" t="s">
        <v>12</v>
      </c>
    </row>
    <row r="1537" customHeight="1" spans="1:13">
      <c r="A1537" s="62"/>
      <c r="B1537" s="63">
        <f ca="1">INDIRECT("'按班级打印'!G"&amp;ROUNDDOWN((ROW()-1)/5,0)+2)</f>
        <v>7</v>
      </c>
      <c r="C1537" s="63" t="str">
        <f ca="1">INDIRECT("'按班级打印'!A"&amp;ROUNDDOWN((ROW()-1)/5,0)+2)</f>
        <v>周剑聪</v>
      </c>
      <c r="D1537" s="63">
        <f ca="1">INDIRECT("'按班级打印'!M"&amp;ROUNDDOWN((ROW()-1)/5,0)+2)</f>
        <v>39.5</v>
      </c>
      <c r="E1537" s="63">
        <f ca="1">INDIRECT("'按班级打印'!o"&amp;ROUNDDOWN((ROW()-1)/5,0)+2)</f>
        <v>85</v>
      </c>
      <c r="F1537" s="63">
        <f ca="1">INDIRECT("'按班级打印'!q"&amp;ROUNDDOWN((ROW()-1)/5,0)+2)</f>
        <v>95.5</v>
      </c>
      <c r="G1537" s="63">
        <f ca="1">IF(INDIRECT("'按班级打印'!s"&amp;ROUNDDOWN((ROW()-1)/5,0)+2)&gt;0,INDIRECT("'按班级打印'!s"&amp;ROUNDDOWN((ROW()-1)/5,0)+2),"")</f>
        <v>79</v>
      </c>
      <c r="H1537" s="63">
        <f ca="1">IF(INDIRECT("'按班级打印'!w"&amp;ROUNDDOWN((ROW()-1)/5,0)+2)&gt;0,INDIRECT("'按班级打印'!w"&amp;ROUNDDOWN((ROW()-1)/5,0)+2),"")</f>
        <v>63</v>
      </c>
      <c r="I1537" s="63">
        <f ca="1">IF(INDIRECT("'按班级打印'!z"&amp;ROUNDDOWN((ROW()-1)/5,0)+2)&gt;0,INDIRECT("'按班级打印'!z"&amp;ROUNDDOWN((ROW()-1)/5,0)+2),"")</f>
        <v>76</v>
      </c>
      <c r="J1537" s="63" t="str">
        <f ca="1">IF(INDIRECT("'按班级打印'!ac"&amp;ROUNDDOWN((ROW()-1)/5,0)+2)&gt;0,INDIRECT("'按班级打印'!ac"&amp;ROUNDDOWN((ROW()-1)/5,0)+2),"")</f>
        <v/>
      </c>
      <c r="K1537" s="63" t="str">
        <f ca="1">IF(INDIRECT("'按班级打印'!u"&amp;ROUNDDOWN((ROW()-1)/5,0)+2)&gt;0,INDIRECT("'按班级打印'!u"&amp;ROUNDDOWN((ROW()-1)/5,0)+2),"")</f>
        <v/>
      </c>
      <c r="L1537" s="63" t="str">
        <f ca="1">IF(INDIRECT("'按班级打印'!af"&amp;ROUNDDOWN((ROW()-1)/5,0)+2)&gt;0,INDIRECT("'按班级打印'!af"&amp;ROUNDDOWN((ROW()-1)/5,0)+2),"")</f>
        <v/>
      </c>
      <c r="M1537" s="63">
        <f ca="1">INDIRECT("'按班级打印'!H"&amp;ROUNDDOWN((ROW()-1)/5,0)+2)</f>
        <v>438</v>
      </c>
    </row>
    <row r="1538" customHeight="1" spans="1:13">
      <c r="A1538" s="64"/>
      <c r="B1538" s="64"/>
      <c r="C1538" s="63" t="s">
        <v>13</v>
      </c>
      <c r="D1538" s="63">
        <f ca="1">INDIRECT("'按班级打印'!M"&amp;ROUNDDOWN((ROW()-1)/5,0)+2)</f>
        <v>39.5</v>
      </c>
      <c r="E1538" s="63">
        <f ca="1">INDIRECT("'按班级打印'!o"&amp;ROUNDDOWN((ROW()-1)/5,0)+2)</f>
        <v>85</v>
      </c>
      <c r="F1538" s="63">
        <f ca="1">INDIRECT("'按班级打印'!q"&amp;ROUNDDOWN((ROW()-1)/5,0)+2)</f>
        <v>95.5</v>
      </c>
      <c r="G1538" s="63">
        <f ca="1">IF(INDIRECT("'按班级打印'!s"&amp;ROUNDDOWN((ROW()-1)/5,0)+2)&gt;0,INDIRECT("'按班级打印'!s"&amp;ROUNDDOWN((ROW()-1)/5,0)+2),"")</f>
        <v>79</v>
      </c>
      <c r="H1538" s="63">
        <f ca="1">IF(INDIRECT("'按班级打印'!x"&amp;ROUNDDOWN((ROW()-1)/5,0)+2)&gt;0,INDIRECT("'按班级打印'!x"&amp;ROUNDDOWN((ROW()-1)/5,0)+2),"")</f>
        <v>86</v>
      </c>
      <c r="I1538" s="63">
        <f ca="1">IF(INDIRECT("'按班级打印'!aa"&amp;ROUNDDOWN((ROW()-1)/5,0)+2)&gt;0,INDIRECT("'按班级打印'!aa"&amp;ROUNDDOWN((ROW()-1)/5,0)+2),"")</f>
        <v>85</v>
      </c>
      <c r="J1538" s="63" t="str">
        <f ca="1">IF(INDIRECT("'按班级打印'!ad"&amp;ROUNDDOWN((ROW()-1)/5,0)+2)&gt;0,INDIRECT("'按班级打印'!ad"&amp;ROUNDDOWN((ROW()-1)/5,0)+2),"")</f>
        <v/>
      </c>
      <c r="K1538" s="63" t="str">
        <f ca="1">IF(INDIRECT("'按班级打印'!u"&amp;ROUNDDOWN((ROW()-1)/5,0)+2)&gt;0,INDIRECT("'按班级打印'!u"&amp;ROUNDDOWN((ROW()-1)/5,0)+2),"")</f>
        <v/>
      </c>
      <c r="L1538" s="63" t="str">
        <f ca="1">IF(INDIRECT("'按班级打印'!ag"&amp;ROUNDDOWN((ROW()-1)/5,0)+2)&gt;0,INDIRECT("'按班级打印'!ag"&amp;ROUNDDOWN((ROW()-1)/5,0)+2),"")</f>
        <v/>
      </c>
      <c r="M1538" s="63">
        <f ca="1">INDIRECT("'按班级打印'!I"&amp;ROUNDDOWN((ROW()-1)/5,0)+2)</f>
        <v>470</v>
      </c>
    </row>
    <row r="1539" customHeight="1" spans="1:13">
      <c r="A1539" s="63" t="str">
        <f ca="1">INDIRECT("'按班级打印'!E"&amp;ROUNDDOWN((ROW()-1)/5,0)+2)</f>
        <v>物理类</v>
      </c>
      <c r="B1539" s="14"/>
      <c r="C1539" s="63" t="s">
        <v>14</v>
      </c>
      <c r="D1539" s="65">
        <f>'质量分析(总分) '!$D$55</f>
        <v>105.000612745098</v>
      </c>
      <c r="E1539" s="65">
        <f>'质量分析(总分) '!$D$82</f>
        <v>91.5242034313726</v>
      </c>
      <c r="F1539" s="65">
        <f>'质量分析(总分) '!$D$109</f>
        <v>108.863970588235</v>
      </c>
      <c r="G1539" s="65">
        <f ca="1">IF(_xlfn.NUMBERVALUE(G1537)&gt;0,'质量分析(总分) '!$D$133,"")</f>
        <v>62.6521428571429</v>
      </c>
      <c r="H1539" s="65">
        <f ca="1">IF(_xlfn.NUMBERVALUE(H1537)&gt;0,'质量分析(总分) '!$D$157,"")</f>
        <v>81.8686131386861</v>
      </c>
      <c r="I1539" s="65">
        <f ca="1">IF(_xlfn.NUMBERVALUE(I1537)&gt;0,'质量分析(总分) '!$D$180,"")</f>
        <v>83.3676470588235</v>
      </c>
      <c r="J1539" s="65" t="str">
        <f ca="1">IF(_xlfn.NUMBERVALUE(J1537)&gt;0,'质量分析(总分) '!$D$208,"")</f>
        <v/>
      </c>
      <c r="K1539" s="65" t="str">
        <f ca="1">IF(_xlfn.NUMBERVALUE(K1537)&gt;0,'质量分析(总分) '!$D$194,"")</f>
        <v/>
      </c>
      <c r="L1539" s="65" t="str">
        <f ca="1">IF(_xlfn.NUMBERVALUE(L1537)&gt;0,'质量分析(总分) '!$D$222,"")</f>
        <v/>
      </c>
      <c r="M1539" s="65">
        <f ca="1">IF(_xlfn.NUMBERVALUE(G1537)&gt;0,'质量分析(总分) '!$D$23,'质量分析(总分) '!$D$28)</f>
        <v>535.869285714286</v>
      </c>
    </row>
    <row r="1541" customHeight="1" spans="1:13">
      <c r="A1541" s="58" t="s">
        <v>15</v>
      </c>
      <c r="B1541" s="59" t="s">
        <v>1</v>
      </c>
      <c r="C1541" s="59" t="s">
        <v>2</v>
      </c>
      <c r="D1541" s="60" t="s">
        <v>3</v>
      </c>
      <c r="E1541" s="60" t="s">
        <v>4</v>
      </c>
      <c r="F1541" s="60" t="s">
        <v>5</v>
      </c>
      <c r="G1541" s="60" t="s">
        <v>6</v>
      </c>
      <c r="H1541" s="60" t="s">
        <v>7</v>
      </c>
      <c r="I1541" s="60" t="s">
        <v>8</v>
      </c>
      <c r="J1541" s="60" t="s">
        <v>9</v>
      </c>
      <c r="K1541" s="60" t="s">
        <v>10</v>
      </c>
      <c r="L1541" s="61" t="s">
        <v>11</v>
      </c>
      <c r="M1541" s="61" t="s">
        <v>12</v>
      </c>
    </row>
    <row r="1542" customHeight="1" spans="1:13">
      <c r="A1542" s="62"/>
      <c r="B1542" s="63">
        <f ca="1">INDIRECT("'按班级打印'!G"&amp;ROUNDDOWN((ROW()-1)/5,0)+2)</f>
        <v>7</v>
      </c>
      <c r="C1542" s="63" t="str">
        <f ca="1">INDIRECT("'按班级打印'!A"&amp;ROUNDDOWN((ROW()-1)/5,0)+2)</f>
        <v>陈凯</v>
      </c>
      <c r="D1542" s="63">
        <f ca="1">INDIRECT("'按班级打印'!M"&amp;ROUNDDOWN((ROW()-1)/5,0)+2)</f>
        <v>107.5</v>
      </c>
      <c r="E1542" s="63">
        <f ca="1">INDIRECT("'按班级打印'!o"&amp;ROUNDDOWN((ROW()-1)/5,0)+2)</f>
        <v>84</v>
      </c>
      <c r="F1542" s="63">
        <f ca="1">INDIRECT("'按班级打印'!q"&amp;ROUNDDOWN((ROW()-1)/5,0)+2)</f>
        <v>101</v>
      </c>
      <c r="G1542" s="63">
        <f ca="1">IF(INDIRECT("'按班级打印'!s"&amp;ROUNDDOWN((ROW()-1)/5,0)+2)&gt;0,INDIRECT("'按班级打印'!s"&amp;ROUNDDOWN((ROW()-1)/5,0)+2),"")</f>
        <v>49</v>
      </c>
      <c r="H1542" s="63">
        <f ca="1">IF(INDIRECT("'按班级打印'!w"&amp;ROUNDDOWN((ROW()-1)/5,0)+2)&gt;0,INDIRECT("'按班级打印'!w"&amp;ROUNDDOWN((ROW()-1)/5,0)+2),"")</f>
        <v>57.5</v>
      </c>
      <c r="I1542" s="63">
        <f ca="1">IF(INDIRECT("'按班级打印'!z"&amp;ROUNDDOWN((ROW()-1)/5,0)+2)&gt;0,INDIRECT("'按班级打印'!z"&amp;ROUNDDOWN((ROW()-1)/5,0)+2),"")</f>
        <v>67.5</v>
      </c>
      <c r="J1542" s="63" t="str">
        <f ca="1">IF(INDIRECT("'按班级打印'!ac"&amp;ROUNDDOWN((ROW()-1)/5,0)+2)&gt;0,INDIRECT("'按班级打印'!ac"&amp;ROUNDDOWN((ROW()-1)/5,0)+2),"")</f>
        <v/>
      </c>
      <c r="K1542" s="63" t="str">
        <f ca="1">IF(INDIRECT("'按班级打印'!u"&amp;ROUNDDOWN((ROW()-1)/5,0)+2)&gt;0,INDIRECT("'按班级打印'!u"&amp;ROUNDDOWN((ROW()-1)/5,0)+2),"")</f>
        <v/>
      </c>
      <c r="L1542" s="63" t="str">
        <f ca="1">IF(INDIRECT("'按班级打印'!af"&amp;ROUNDDOWN((ROW()-1)/5,0)+2)&gt;0,INDIRECT("'按班级打印'!af"&amp;ROUNDDOWN((ROW()-1)/5,0)+2),"")</f>
        <v/>
      </c>
      <c r="M1542" s="63">
        <f ca="1">INDIRECT("'按班级打印'!H"&amp;ROUNDDOWN((ROW()-1)/5,0)+2)</f>
        <v>466.5</v>
      </c>
    </row>
    <row r="1543" customHeight="1" spans="1:13">
      <c r="A1543" s="64"/>
      <c r="B1543" s="64"/>
      <c r="C1543" s="63" t="s">
        <v>13</v>
      </c>
      <c r="D1543" s="63">
        <f ca="1">INDIRECT("'按班级打印'!M"&amp;ROUNDDOWN((ROW()-1)/5,0)+2)</f>
        <v>107.5</v>
      </c>
      <c r="E1543" s="63">
        <f ca="1">INDIRECT("'按班级打印'!o"&amp;ROUNDDOWN((ROW()-1)/5,0)+2)</f>
        <v>84</v>
      </c>
      <c r="F1543" s="63">
        <f ca="1">INDIRECT("'按班级打印'!q"&amp;ROUNDDOWN((ROW()-1)/5,0)+2)</f>
        <v>101</v>
      </c>
      <c r="G1543" s="63">
        <f ca="1">IF(INDIRECT("'按班级打印'!s"&amp;ROUNDDOWN((ROW()-1)/5,0)+2)&gt;0,INDIRECT("'按班级打印'!s"&amp;ROUNDDOWN((ROW()-1)/5,0)+2),"")</f>
        <v>49</v>
      </c>
      <c r="H1543" s="63">
        <f ca="1">IF(INDIRECT("'按班级打印'!x"&amp;ROUNDDOWN((ROW()-1)/5,0)+2)&gt;0,INDIRECT("'按班级打印'!x"&amp;ROUNDDOWN((ROW()-1)/5,0)+2),"")</f>
        <v>82</v>
      </c>
      <c r="I1543" s="63">
        <f ca="1">IF(INDIRECT("'按班级打印'!aa"&amp;ROUNDDOWN((ROW()-1)/5,0)+2)&gt;0,INDIRECT("'按班级打印'!aa"&amp;ROUNDDOWN((ROW()-1)/5,0)+2),"")</f>
        <v>77</v>
      </c>
      <c r="J1543" s="63" t="str">
        <f ca="1">IF(INDIRECT("'按班级打印'!ad"&amp;ROUNDDOWN((ROW()-1)/5,0)+2)&gt;0,INDIRECT("'按班级打印'!ad"&amp;ROUNDDOWN((ROW()-1)/5,0)+2),"")</f>
        <v/>
      </c>
      <c r="K1543" s="63" t="str">
        <f ca="1">IF(INDIRECT("'按班级打印'!u"&amp;ROUNDDOWN((ROW()-1)/5,0)+2)&gt;0,INDIRECT("'按班级打印'!u"&amp;ROUNDDOWN((ROW()-1)/5,0)+2),"")</f>
        <v/>
      </c>
      <c r="L1543" s="63" t="str">
        <f ca="1">IF(INDIRECT("'按班级打印'!ag"&amp;ROUNDDOWN((ROW()-1)/5,0)+2)&gt;0,INDIRECT("'按班级打印'!ag"&amp;ROUNDDOWN((ROW()-1)/5,0)+2),"")</f>
        <v/>
      </c>
      <c r="M1543" s="63">
        <f ca="1">INDIRECT("'按班级打印'!I"&amp;ROUNDDOWN((ROW()-1)/5,0)+2)</f>
        <v>500.5</v>
      </c>
    </row>
    <row r="1544" customHeight="1" spans="1:13">
      <c r="A1544" s="63" t="str">
        <f ca="1">INDIRECT("'按班级打印'!E"&amp;ROUNDDOWN((ROW()-1)/5,0)+2)</f>
        <v>物理类</v>
      </c>
      <c r="B1544" s="14"/>
      <c r="C1544" s="63" t="s">
        <v>14</v>
      </c>
      <c r="D1544" s="65">
        <f>'质量分析(总分) '!$D$55</f>
        <v>105.000612745098</v>
      </c>
      <c r="E1544" s="65">
        <f>'质量分析(总分) '!$D$82</f>
        <v>91.5242034313726</v>
      </c>
      <c r="F1544" s="65">
        <f>'质量分析(总分) '!$D$109</f>
        <v>108.863970588235</v>
      </c>
      <c r="G1544" s="65">
        <f ca="1">IF(_xlfn.NUMBERVALUE(G1542)&gt;0,'质量分析(总分) '!$D$133,"")</f>
        <v>62.6521428571429</v>
      </c>
      <c r="H1544" s="65">
        <f ca="1">IF(_xlfn.NUMBERVALUE(H1542)&gt;0,'质量分析(总分) '!$D$157,"")</f>
        <v>81.8686131386861</v>
      </c>
      <c r="I1544" s="65">
        <f ca="1">IF(_xlfn.NUMBERVALUE(I1542)&gt;0,'质量分析(总分) '!$D$180,"")</f>
        <v>83.3676470588235</v>
      </c>
      <c r="J1544" s="65" t="str">
        <f ca="1">IF(_xlfn.NUMBERVALUE(J1542)&gt;0,'质量分析(总分) '!$D$208,"")</f>
        <v/>
      </c>
      <c r="K1544" s="65" t="str">
        <f ca="1">IF(_xlfn.NUMBERVALUE(K1542)&gt;0,'质量分析(总分) '!$D$194,"")</f>
        <v/>
      </c>
      <c r="L1544" s="65" t="str">
        <f ca="1">IF(_xlfn.NUMBERVALUE(L1542)&gt;0,'质量分析(总分) '!$D$222,"")</f>
        <v/>
      </c>
      <c r="M1544" s="65">
        <f ca="1">IF(_xlfn.NUMBERVALUE(G1542)&gt;0,'质量分析(总分) '!$D$23,'质量分析(总分) '!$D$28)</f>
        <v>535.869285714286</v>
      </c>
    </row>
    <row r="1546" customHeight="1" spans="1:13">
      <c r="A1546" s="58" t="s">
        <v>15</v>
      </c>
      <c r="B1546" s="59" t="s">
        <v>1</v>
      </c>
      <c r="C1546" s="59" t="s">
        <v>2</v>
      </c>
      <c r="D1546" s="60" t="s">
        <v>3</v>
      </c>
      <c r="E1546" s="60" t="s">
        <v>4</v>
      </c>
      <c r="F1546" s="60" t="s">
        <v>5</v>
      </c>
      <c r="G1546" s="60" t="s">
        <v>6</v>
      </c>
      <c r="H1546" s="60" t="s">
        <v>7</v>
      </c>
      <c r="I1546" s="60" t="s">
        <v>8</v>
      </c>
      <c r="J1546" s="60" t="s">
        <v>9</v>
      </c>
      <c r="K1546" s="60" t="s">
        <v>10</v>
      </c>
      <c r="L1546" s="61" t="s">
        <v>11</v>
      </c>
      <c r="M1546" s="61" t="s">
        <v>12</v>
      </c>
    </row>
    <row r="1547" customHeight="1" spans="1:13">
      <c r="A1547" s="62"/>
      <c r="B1547" s="63">
        <f ca="1">INDIRECT("'按班级打印'!G"&amp;ROUNDDOWN((ROW()-1)/5,0)+2)</f>
        <v>7</v>
      </c>
      <c r="C1547" s="63" t="str">
        <f ca="1">INDIRECT("'按班级打印'!A"&amp;ROUNDDOWN((ROW()-1)/5,0)+2)</f>
        <v>林子宸</v>
      </c>
      <c r="D1547" s="63">
        <f ca="1">INDIRECT("'按班级打印'!M"&amp;ROUNDDOWN((ROW()-1)/5,0)+2)</f>
        <v>102</v>
      </c>
      <c r="E1547" s="63">
        <f ca="1">INDIRECT("'按班级打印'!o"&amp;ROUNDDOWN((ROW()-1)/5,0)+2)</f>
        <v>99</v>
      </c>
      <c r="F1547" s="63">
        <f ca="1">INDIRECT("'按班级打印'!q"&amp;ROUNDDOWN((ROW()-1)/5,0)+2)</f>
        <v>107</v>
      </c>
      <c r="G1547" s="63">
        <f ca="1">IF(INDIRECT("'按班级打印'!s"&amp;ROUNDDOWN((ROW()-1)/5,0)+2)&gt;0,INDIRECT("'按班级打印'!s"&amp;ROUNDDOWN((ROW()-1)/5,0)+2),"")</f>
        <v>70</v>
      </c>
      <c r="H1547" s="63">
        <f ca="1">IF(INDIRECT("'按班级打印'!w"&amp;ROUNDDOWN((ROW()-1)/5,0)+2)&gt;0,INDIRECT("'按班级打印'!w"&amp;ROUNDDOWN((ROW()-1)/5,0)+2),"")</f>
        <v>64.5</v>
      </c>
      <c r="I1547" s="63">
        <f ca="1">IF(INDIRECT("'按班级打印'!z"&amp;ROUNDDOWN((ROW()-1)/5,0)+2)&gt;0,INDIRECT("'按班级打印'!z"&amp;ROUNDDOWN((ROW()-1)/5,0)+2),"")</f>
        <v>72.5</v>
      </c>
      <c r="J1547" s="63" t="str">
        <f ca="1">IF(INDIRECT("'按班级打印'!ac"&amp;ROUNDDOWN((ROW()-1)/5,0)+2)&gt;0,INDIRECT("'按班级打印'!ac"&amp;ROUNDDOWN((ROW()-1)/5,0)+2),"")</f>
        <v/>
      </c>
      <c r="K1547" s="63" t="str">
        <f ca="1">IF(INDIRECT("'按班级打印'!u"&amp;ROUNDDOWN((ROW()-1)/5,0)+2)&gt;0,INDIRECT("'按班级打印'!u"&amp;ROUNDDOWN((ROW()-1)/5,0)+2),"")</f>
        <v/>
      </c>
      <c r="L1547" s="63" t="str">
        <f ca="1">IF(INDIRECT("'按班级打印'!af"&amp;ROUNDDOWN((ROW()-1)/5,0)+2)&gt;0,INDIRECT("'按班级打印'!af"&amp;ROUNDDOWN((ROW()-1)/5,0)+2),"")</f>
        <v/>
      </c>
      <c r="M1547" s="63">
        <f ca="1">INDIRECT("'按班级打印'!H"&amp;ROUNDDOWN((ROW()-1)/5,0)+2)</f>
        <v>515</v>
      </c>
    </row>
    <row r="1548" customHeight="1" spans="1:13">
      <c r="A1548" s="64"/>
      <c r="B1548" s="64"/>
      <c r="C1548" s="63" t="s">
        <v>13</v>
      </c>
      <c r="D1548" s="63">
        <f ca="1">INDIRECT("'按班级打印'!M"&amp;ROUNDDOWN((ROW()-1)/5,0)+2)</f>
        <v>102</v>
      </c>
      <c r="E1548" s="63">
        <f ca="1">INDIRECT("'按班级打印'!o"&amp;ROUNDDOWN((ROW()-1)/5,0)+2)</f>
        <v>99</v>
      </c>
      <c r="F1548" s="63">
        <f ca="1">INDIRECT("'按班级打印'!q"&amp;ROUNDDOWN((ROW()-1)/5,0)+2)</f>
        <v>107</v>
      </c>
      <c r="G1548" s="63">
        <f ca="1">IF(INDIRECT("'按班级打印'!s"&amp;ROUNDDOWN((ROW()-1)/5,0)+2)&gt;0,INDIRECT("'按班级打印'!s"&amp;ROUNDDOWN((ROW()-1)/5,0)+2),"")</f>
        <v>70</v>
      </c>
      <c r="H1548" s="63">
        <f ca="1">IF(INDIRECT("'按班级打印'!x"&amp;ROUNDDOWN((ROW()-1)/5,0)+2)&gt;0,INDIRECT("'按班级打印'!x"&amp;ROUNDDOWN((ROW()-1)/5,0)+2),"")</f>
        <v>87</v>
      </c>
      <c r="I1548" s="63">
        <f ca="1">IF(INDIRECT("'按班级打印'!aa"&amp;ROUNDDOWN((ROW()-1)/5,0)+2)&gt;0,INDIRECT("'按班级打印'!aa"&amp;ROUNDDOWN((ROW()-1)/5,0)+2),"")</f>
        <v>81</v>
      </c>
      <c r="J1548" s="63" t="str">
        <f ca="1">IF(INDIRECT("'按班级打印'!ad"&amp;ROUNDDOWN((ROW()-1)/5,0)+2)&gt;0,INDIRECT("'按班级打印'!ad"&amp;ROUNDDOWN((ROW()-1)/5,0)+2),"")</f>
        <v/>
      </c>
      <c r="K1548" s="63" t="str">
        <f ca="1">IF(INDIRECT("'按班级打印'!u"&amp;ROUNDDOWN((ROW()-1)/5,0)+2)&gt;0,INDIRECT("'按班级打印'!u"&amp;ROUNDDOWN((ROW()-1)/5,0)+2),"")</f>
        <v/>
      </c>
      <c r="L1548" s="63" t="str">
        <f ca="1">IF(INDIRECT("'按班级打印'!ag"&amp;ROUNDDOWN((ROW()-1)/5,0)+2)&gt;0,INDIRECT("'按班级打印'!ag"&amp;ROUNDDOWN((ROW()-1)/5,0)+2),"")</f>
        <v/>
      </c>
      <c r="M1548" s="63">
        <f ca="1">INDIRECT("'按班级打印'!I"&amp;ROUNDDOWN((ROW()-1)/5,0)+2)</f>
        <v>546</v>
      </c>
    </row>
    <row r="1549" customHeight="1" spans="1:13">
      <c r="A1549" s="63" t="str">
        <f ca="1">INDIRECT("'按班级打印'!E"&amp;ROUNDDOWN((ROW()-1)/5,0)+2)</f>
        <v>物理类</v>
      </c>
      <c r="B1549" s="14"/>
      <c r="C1549" s="63" t="s">
        <v>14</v>
      </c>
      <c r="D1549" s="65">
        <f>'质量分析(总分) '!$D$55</f>
        <v>105.000612745098</v>
      </c>
      <c r="E1549" s="65">
        <f>'质量分析(总分) '!$D$82</f>
        <v>91.5242034313726</v>
      </c>
      <c r="F1549" s="65">
        <f>'质量分析(总分) '!$D$109</f>
        <v>108.863970588235</v>
      </c>
      <c r="G1549" s="65">
        <f ca="1">IF(_xlfn.NUMBERVALUE(G1547)&gt;0,'质量分析(总分) '!$D$133,"")</f>
        <v>62.6521428571429</v>
      </c>
      <c r="H1549" s="65">
        <f ca="1">IF(_xlfn.NUMBERVALUE(H1547)&gt;0,'质量分析(总分) '!$D$157,"")</f>
        <v>81.8686131386861</v>
      </c>
      <c r="I1549" s="65">
        <f ca="1">IF(_xlfn.NUMBERVALUE(I1547)&gt;0,'质量分析(总分) '!$D$180,"")</f>
        <v>83.3676470588235</v>
      </c>
      <c r="J1549" s="65" t="str">
        <f ca="1">IF(_xlfn.NUMBERVALUE(J1547)&gt;0,'质量分析(总分) '!$D$208,"")</f>
        <v/>
      </c>
      <c r="K1549" s="65" t="str">
        <f ca="1">IF(_xlfn.NUMBERVALUE(K1547)&gt;0,'质量分析(总分) '!$D$194,"")</f>
        <v/>
      </c>
      <c r="L1549" s="65" t="str">
        <f ca="1">IF(_xlfn.NUMBERVALUE(L1547)&gt;0,'质量分析(总分) '!$D$222,"")</f>
        <v/>
      </c>
      <c r="M1549" s="65">
        <f ca="1">IF(_xlfn.NUMBERVALUE(G1547)&gt;0,'质量分析(总分) '!$D$23,'质量分析(总分) '!$D$28)</f>
        <v>535.869285714286</v>
      </c>
    </row>
    <row r="1551" customHeight="1" spans="1:13">
      <c r="A1551" s="58" t="s">
        <v>15</v>
      </c>
      <c r="B1551" s="59" t="s">
        <v>1</v>
      </c>
      <c r="C1551" s="59" t="s">
        <v>2</v>
      </c>
      <c r="D1551" s="60" t="s">
        <v>3</v>
      </c>
      <c r="E1551" s="60" t="s">
        <v>4</v>
      </c>
      <c r="F1551" s="60" t="s">
        <v>5</v>
      </c>
      <c r="G1551" s="60" t="s">
        <v>6</v>
      </c>
      <c r="H1551" s="60" t="s">
        <v>7</v>
      </c>
      <c r="I1551" s="60" t="s">
        <v>8</v>
      </c>
      <c r="J1551" s="60" t="s">
        <v>9</v>
      </c>
      <c r="K1551" s="60" t="s">
        <v>10</v>
      </c>
      <c r="L1551" s="61" t="s">
        <v>11</v>
      </c>
      <c r="M1551" s="61" t="s">
        <v>12</v>
      </c>
    </row>
    <row r="1552" customHeight="1" spans="1:13">
      <c r="A1552" s="62"/>
      <c r="B1552" s="63">
        <f ca="1">INDIRECT("'按班级打印'!G"&amp;ROUNDDOWN((ROW()-1)/5,0)+2)</f>
        <v>7</v>
      </c>
      <c r="C1552" s="63" t="str">
        <f ca="1">INDIRECT("'按班级打印'!A"&amp;ROUNDDOWN((ROW()-1)/5,0)+2)</f>
        <v>李欣瑶</v>
      </c>
      <c r="D1552" s="63">
        <f ca="1">INDIRECT("'按班级打印'!M"&amp;ROUNDDOWN((ROW()-1)/5,0)+2)</f>
        <v>98.5</v>
      </c>
      <c r="E1552" s="63">
        <f ca="1">INDIRECT("'按班级打印'!o"&amp;ROUNDDOWN((ROW()-1)/5,0)+2)</f>
        <v>102.5</v>
      </c>
      <c r="F1552" s="63">
        <f ca="1">INDIRECT("'按班级打印'!q"&amp;ROUNDDOWN((ROW()-1)/5,0)+2)</f>
        <v>107.5</v>
      </c>
      <c r="G1552" s="63">
        <f ca="1">IF(INDIRECT("'按班级打印'!s"&amp;ROUNDDOWN((ROW()-1)/5,0)+2)&gt;0,INDIRECT("'按班级打印'!s"&amp;ROUNDDOWN((ROW()-1)/5,0)+2),"")</f>
        <v>48</v>
      </c>
      <c r="H1552" s="63">
        <f ca="1">IF(INDIRECT("'按班级打印'!w"&amp;ROUNDDOWN((ROW()-1)/5,0)+2)&gt;0,INDIRECT("'按班级打印'!w"&amp;ROUNDDOWN((ROW()-1)/5,0)+2),"")</f>
        <v>43.5</v>
      </c>
      <c r="I1552" s="63">
        <f ca="1">IF(INDIRECT("'按班级打印'!z"&amp;ROUNDDOWN((ROW()-1)/5,0)+2)&gt;0,INDIRECT("'按班级打印'!z"&amp;ROUNDDOWN((ROW()-1)/5,0)+2),"")</f>
        <v>61.5</v>
      </c>
      <c r="J1552" s="63" t="str">
        <f ca="1">IF(INDIRECT("'按班级打印'!ac"&amp;ROUNDDOWN((ROW()-1)/5,0)+2)&gt;0,INDIRECT("'按班级打印'!ac"&amp;ROUNDDOWN((ROW()-1)/5,0)+2),"")</f>
        <v/>
      </c>
      <c r="K1552" s="63" t="str">
        <f ca="1">IF(INDIRECT("'按班级打印'!u"&amp;ROUNDDOWN((ROW()-1)/5,0)+2)&gt;0,INDIRECT("'按班级打印'!u"&amp;ROUNDDOWN((ROW()-1)/5,0)+2),"")</f>
        <v/>
      </c>
      <c r="L1552" s="63" t="str">
        <f ca="1">IF(INDIRECT("'按班级打印'!af"&amp;ROUNDDOWN((ROW()-1)/5,0)+2)&gt;0,INDIRECT("'按班级打印'!af"&amp;ROUNDDOWN((ROW()-1)/5,0)+2),"")</f>
        <v/>
      </c>
      <c r="M1552" s="63">
        <f ca="1">INDIRECT("'按班级打印'!H"&amp;ROUNDDOWN((ROW()-1)/5,0)+2)</f>
        <v>461.5</v>
      </c>
    </row>
    <row r="1553" customHeight="1" spans="1:13">
      <c r="A1553" s="64"/>
      <c r="B1553" s="64"/>
      <c r="C1553" s="63" t="s">
        <v>13</v>
      </c>
      <c r="D1553" s="63">
        <f ca="1">INDIRECT("'按班级打印'!M"&amp;ROUNDDOWN((ROW()-1)/5,0)+2)</f>
        <v>98.5</v>
      </c>
      <c r="E1553" s="63">
        <f ca="1">INDIRECT("'按班级打印'!o"&amp;ROUNDDOWN((ROW()-1)/5,0)+2)</f>
        <v>102.5</v>
      </c>
      <c r="F1553" s="63">
        <f ca="1">INDIRECT("'按班级打印'!q"&amp;ROUNDDOWN((ROW()-1)/5,0)+2)</f>
        <v>107.5</v>
      </c>
      <c r="G1553" s="63">
        <f ca="1">IF(INDIRECT("'按班级打印'!s"&amp;ROUNDDOWN((ROW()-1)/5,0)+2)&gt;0,INDIRECT("'按班级打印'!s"&amp;ROUNDDOWN((ROW()-1)/5,0)+2),"")</f>
        <v>48</v>
      </c>
      <c r="H1553" s="63">
        <f ca="1">IF(INDIRECT("'按班级打印'!x"&amp;ROUNDDOWN((ROW()-1)/5,0)+2)&gt;0,INDIRECT("'按班级打印'!x"&amp;ROUNDDOWN((ROW()-1)/5,0)+2),"")</f>
        <v>71</v>
      </c>
      <c r="I1553" s="63">
        <f ca="1">IF(INDIRECT("'按班级打印'!aa"&amp;ROUNDDOWN((ROW()-1)/5,0)+2)&gt;0,INDIRECT("'按班级打印'!aa"&amp;ROUNDDOWN((ROW()-1)/5,0)+2),"")</f>
        <v>71</v>
      </c>
      <c r="J1553" s="63" t="str">
        <f ca="1">IF(INDIRECT("'按班级打印'!ad"&amp;ROUNDDOWN((ROW()-1)/5,0)+2)&gt;0,INDIRECT("'按班级打印'!ad"&amp;ROUNDDOWN((ROW()-1)/5,0)+2),"")</f>
        <v/>
      </c>
      <c r="K1553" s="63" t="str">
        <f ca="1">IF(INDIRECT("'按班级打印'!u"&amp;ROUNDDOWN((ROW()-1)/5,0)+2)&gt;0,INDIRECT("'按班级打印'!u"&amp;ROUNDDOWN((ROW()-1)/5,0)+2),"")</f>
        <v/>
      </c>
      <c r="L1553" s="63" t="str">
        <f ca="1">IF(INDIRECT("'按班级打印'!ag"&amp;ROUNDDOWN((ROW()-1)/5,0)+2)&gt;0,INDIRECT("'按班级打印'!ag"&amp;ROUNDDOWN((ROW()-1)/5,0)+2),"")</f>
        <v/>
      </c>
      <c r="M1553" s="63">
        <f ca="1">INDIRECT("'按班级打印'!I"&amp;ROUNDDOWN((ROW()-1)/5,0)+2)</f>
        <v>498.5</v>
      </c>
    </row>
    <row r="1554" customHeight="1" spans="1:13">
      <c r="A1554" s="63" t="str">
        <f ca="1">INDIRECT("'按班级打印'!E"&amp;ROUNDDOWN((ROW()-1)/5,0)+2)</f>
        <v>物理类</v>
      </c>
      <c r="B1554" s="14"/>
      <c r="C1554" s="63" t="s">
        <v>14</v>
      </c>
      <c r="D1554" s="65">
        <f>'质量分析(总分) '!$D$55</f>
        <v>105.000612745098</v>
      </c>
      <c r="E1554" s="65">
        <f>'质量分析(总分) '!$D$82</f>
        <v>91.5242034313726</v>
      </c>
      <c r="F1554" s="65">
        <f>'质量分析(总分) '!$D$109</f>
        <v>108.863970588235</v>
      </c>
      <c r="G1554" s="65">
        <f ca="1">IF(_xlfn.NUMBERVALUE(G1552)&gt;0,'质量分析(总分) '!$D$133,"")</f>
        <v>62.6521428571429</v>
      </c>
      <c r="H1554" s="65">
        <f ca="1">IF(_xlfn.NUMBERVALUE(H1552)&gt;0,'质量分析(总分) '!$D$157,"")</f>
        <v>81.8686131386861</v>
      </c>
      <c r="I1554" s="65">
        <f ca="1">IF(_xlfn.NUMBERVALUE(I1552)&gt;0,'质量分析(总分) '!$D$180,"")</f>
        <v>83.3676470588235</v>
      </c>
      <c r="J1554" s="65" t="str">
        <f ca="1">IF(_xlfn.NUMBERVALUE(J1552)&gt;0,'质量分析(总分) '!$D$208,"")</f>
        <v/>
      </c>
      <c r="K1554" s="65" t="str">
        <f ca="1">IF(_xlfn.NUMBERVALUE(K1552)&gt;0,'质量分析(总分) '!$D$194,"")</f>
        <v/>
      </c>
      <c r="L1554" s="65" t="str">
        <f ca="1">IF(_xlfn.NUMBERVALUE(L1552)&gt;0,'质量分析(总分) '!$D$222,"")</f>
        <v/>
      </c>
      <c r="M1554" s="65">
        <f ca="1">IF(_xlfn.NUMBERVALUE(G1552)&gt;0,'质量分析(总分) '!$D$23,'质量分析(总分) '!$D$28)</f>
        <v>535.869285714286</v>
      </c>
    </row>
    <row r="1556" customHeight="1" spans="1:13">
      <c r="A1556" s="58" t="s">
        <v>15</v>
      </c>
      <c r="B1556" s="59" t="s">
        <v>1</v>
      </c>
      <c r="C1556" s="59" t="s">
        <v>2</v>
      </c>
      <c r="D1556" s="60" t="s">
        <v>3</v>
      </c>
      <c r="E1556" s="60" t="s">
        <v>4</v>
      </c>
      <c r="F1556" s="60" t="s">
        <v>5</v>
      </c>
      <c r="G1556" s="60" t="s">
        <v>6</v>
      </c>
      <c r="H1556" s="60" t="s">
        <v>7</v>
      </c>
      <c r="I1556" s="60" t="s">
        <v>8</v>
      </c>
      <c r="J1556" s="60" t="s">
        <v>9</v>
      </c>
      <c r="K1556" s="60" t="s">
        <v>10</v>
      </c>
      <c r="L1556" s="61" t="s">
        <v>11</v>
      </c>
      <c r="M1556" s="61" t="s">
        <v>12</v>
      </c>
    </row>
    <row r="1557" customHeight="1" spans="1:13">
      <c r="A1557" s="62"/>
      <c r="B1557" s="63">
        <f ca="1">INDIRECT("'按班级打印'!G"&amp;ROUNDDOWN((ROW()-1)/5,0)+2)</f>
        <v>7</v>
      </c>
      <c r="C1557" s="63" t="str">
        <f ca="1">INDIRECT("'按班级打印'!A"&amp;ROUNDDOWN((ROW()-1)/5,0)+2)</f>
        <v>洪靓</v>
      </c>
      <c r="D1557" s="63">
        <f ca="1">INDIRECT("'按班级打印'!M"&amp;ROUNDDOWN((ROW()-1)/5,0)+2)</f>
        <v>101</v>
      </c>
      <c r="E1557" s="63">
        <f ca="1">INDIRECT("'按班级打印'!o"&amp;ROUNDDOWN((ROW()-1)/5,0)+2)</f>
        <v>67</v>
      </c>
      <c r="F1557" s="63">
        <f ca="1">INDIRECT("'按班级打印'!q"&amp;ROUNDDOWN((ROW()-1)/5,0)+2)</f>
        <v>87.5</v>
      </c>
      <c r="G1557" s="63">
        <f ca="1">IF(INDIRECT("'按班级打印'!s"&amp;ROUNDDOWN((ROW()-1)/5,0)+2)&gt;0,INDIRECT("'按班级打印'!s"&amp;ROUNDDOWN((ROW()-1)/5,0)+2),"")</f>
        <v>29</v>
      </c>
      <c r="H1557" s="63">
        <f ca="1">IF(INDIRECT("'按班级打印'!w"&amp;ROUNDDOWN((ROW()-1)/5,0)+2)&gt;0,INDIRECT("'按班级打印'!w"&amp;ROUNDDOWN((ROW()-1)/5,0)+2),"")</f>
        <v>30</v>
      </c>
      <c r="I1557" s="63">
        <f ca="1">IF(INDIRECT("'按班级打印'!z"&amp;ROUNDDOWN((ROW()-1)/5,0)+2)&gt;0,INDIRECT("'按班级打印'!z"&amp;ROUNDDOWN((ROW()-1)/5,0)+2),"")</f>
        <v>44</v>
      </c>
      <c r="J1557" s="63" t="str">
        <f ca="1">IF(INDIRECT("'按班级打印'!ac"&amp;ROUNDDOWN((ROW()-1)/5,0)+2)&gt;0,INDIRECT("'按班级打印'!ac"&amp;ROUNDDOWN((ROW()-1)/5,0)+2),"")</f>
        <v/>
      </c>
      <c r="K1557" s="63" t="str">
        <f ca="1">IF(INDIRECT("'按班级打印'!u"&amp;ROUNDDOWN((ROW()-1)/5,0)+2)&gt;0,INDIRECT("'按班级打印'!u"&amp;ROUNDDOWN((ROW()-1)/5,0)+2),"")</f>
        <v/>
      </c>
      <c r="L1557" s="63" t="str">
        <f ca="1">IF(INDIRECT("'按班级打印'!af"&amp;ROUNDDOWN((ROW()-1)/5,0)+2)&gt;0,INDIRECT("'按班级打印'!af"&amp;ROUNDDOWN((ROW()-1)/5,0)+2),"")</f>
        <v/>
      </c>
      <c r="M1557" s="63">
        <f ca="1">INDIRECT("'按班级打印'!H"&amp;ROUNDDOWN((ROW()-1)/5,0)+2)</f>
        <v>358.5</v>
      </c>
    </row>
    <row r="1558" customHeight="1" spans="1:13">
      <c r="A1558" s="64"/>
      <c r="B1558" s="64"/>
      <c r="C1558" s="63" t="s">
        <v>13</v>
      </c>
      <c r="D1558" s="63">
        <f ca="1">INDIRECT("'按班级打印'!M"&amp;ROUNDDOWN((ROW()-1)/5,0)+2)</f>
        <v>101</v>
      </c>
      <c r="E1558" s="63">
        <f ca="1">INDIRECT("'按班级打印'!o"&amp;ROUNDDOWN((ROW()-1)/5,0)+2)</f>
        <v>67</v>
      </c>
      <c r="F1558" s="63">
        <f ca="1">INDIRECT("'按班级打印'!q"&amp;ROUNDDOWN((ROW()-1)/5,0)+2)</f>
        <v>87.5</v>
      </c>
      <c r="G1558" s="63">
        <f ca="1">IF(INDIRECT("'按班级打印'!s"&amp;ROUNDDOWN((ROW()-1)/5,0)+2)&gt;0,INDIRECT("'按班级打印'!s"&amp;ROUNDDOWN((ROW()-1)/5,0)+2),"")</f>
        <v>29</v>
      </c>
      <c r="H1558" s="63">
        <f ca="1">IF(INDIRECT("'按班级打印'!x"&amp;ROUNDDOWN((ROW()-1)/5,0)+2)&gt;0,INDIRECT("'按班级打印'!x"&amp;ROUNDDOWN((ROW()-1)/5,0)+2),"")</f>
        <v>58</v>
      </c>
      <c r="I1558" s="63">
        <f ca="1">IF(INDIRECT("'按班级打印'!aa"&amp;ROUNDDOWN((ROW()-1)/5,0)+2)&gt;0,INDIRECT("'按班级打印'!aa"&amp;ROUNDDOWN((ROW()-1)/5,0)+2),"")</f>
        <v>56</v>
      </c>
      <c r="J1558" s="63" t="str">
        <f ca="1">IF(INDIRECT("'按班级打印'!ad"&amp;ROUNDDOWN((ROW()-1)/5,0)+2)&gt;0,INDIRECT("'按班级打印'!ad"&amp;ROUNDDOWN((ROW()-1)/5,0)+2),"")</f>
        <v/>
      </c>
      <c r="K1558" s="63" t="str">
        <f ca="1">IF(INDIRECT("'按班级打印'!u"&amp;ROUNDDOWN((ROW()-1)/5,0)+2)&gt;0,INDIRECT("'按班级打印'!u"&amp;ROUNDDOWN((ROW()-1)/5,0)+2),"")</f>
        <v/>
      </c>
      <c r="L1558" s="63" t="str">
        <f ca="1">IF(INDIRECT("'按班级打印'!ag"&amp;ROUNDDOWN((ROW()-1)/5,0)+2)&gt;0,INDIRECT("'按班级打印'!ag"&amp;ROUNDDOWN((ROW()-1)/5,0)+2),"")</f>
        <v/>
      </c>
      <c r="M1558" s="63">
        <f ca="1">INDIRECT("'按班级打印'!I"&amp;ROUNDDOWN((ROW()-1)/5,0)+2)</f>
        <v>398.5</v>
      </c>
    </row>
    <row r="1559" customHeight="1" spans="1:13">
      <c r="A1559" s="63" t="str">
        <f ca="1">INDIRECT("'按班级打印'!E"&amp;ROUNDDOWN((ROW()-1)/5,0)+2)</f>
        <v>物理类</v>
      </c>
      <c r="B1559" s="14"/>
      <c r="C1559" s="63" t="s">
        <v>14</v>
      </c>
      <c r="D1559" s="65">
        <f>'质量分析(总分) '!$D$55</f>
        <v>105.000612745098</v>
      </c>
      <c r="E1559" s="65">
        <f>'质量分析(总分) '!$D$82</f>
        <v>91.5242034313726</v>
      </c>
      <c r="F1559" s="65">
        <f>'质量分析(总分) '!$D$109</f>
        <v>108.863970588235</v>
      </c>
      <c r="G1559" s="65">
        <f ca="1">IF(_xlfn.NUMBERVALUE(G1557)&gt;0,'质量分析(总分) '!$D$133,"")</f>
        <v>62.6521428571429</v>
      </c>
      <c r="H1559" s="65">
        <f ca="1">IF(_xlfn.NUMBERVALUE(H1557)&gt;0,'质量分析(总分) '!$D$157,"")</f>
        <v>81.8686131386861</v>
      </c>
      <c r="I1559" s="65">
        <f ca="1">IF(_xlfn.NUMBERVALUE(I1557)&gt;0,'质量分析(总分) '!$D$180,"")</f>
        <v>83.3676470588235</v>
      </c>
      <c r="J1559" s="65" t="str">
        <f ca="1">IF(_xlfn.NUMBERVALUE(J1557)&gt;0,'质量分析(总分) '!$D$208,"")</f>
        <v/>
      </c>
      <c r="K1559" s="65" t="str">
        <f ca="1">IF(_xlfn.NUMBERVALUE(K1557)&gt;0,'质量分析(总分) '!$D$194,"")</f>
        <v/>
      </c>
      <c r="L1559" s="65" t="str">
        <f ca="1">IF(_xlfn.NUMBERVALUE(L1557)&gt;0,'质量分析(总分) '!$D$222,"")</f>
        <v/>
      </c>
      <c r="M1559" s="65">
        <f ca="1">IF(_xlfn.NUMBERVALUE(G1557)&gt;0,'质量分析(总分) '!$D$23,'质量分析(总分) '!$D$28)</f>
        <v>535.869285714286</v>
      </c>
    </row>
    <row r="1561" customHeight="1" spans="1:13">
      <c r="A1561" s="58" t="s">
        <v>15</v>
      </c>
      <c r="B1561" s="59" t="s">
        <v>1</v>
      </c>
      <c r="C1561" s="59" t="s">
        <v>2</v>
      </c>
      <c r="D1561" s="60" t="s">
        <v>3</v>
      </c>
      <c r="E1561" s="60" t="s">
        <v>4</v>
      </c>
      <c r="F1561" s="60" t="s">
        <v>5</v>
      </c>
      <c r="G1561" s="60" t="s">
        <v>6</v>
      </c>
      <c r="H1561" s="60" t="s">
        <v>7</v>
      </c>
      <c r="I1561" s="60" t="s">
        <v>8</v>
      </c>
      <c r="J1561" s="60" t="s">
        <v>9</v>
      </c>
      <c r="K1561" s="60" t="s">
        <v>10</v>
      </c>
      <c r="L1561" s="61" t="s">
        <v>11</v>
      </c>
      <c r="M1561" s="61" t="s">
        <v>12</v>
      </c>
    </row>
    <row r="1562" customHeight="1" spans="1:13">
      <c r="A1562" s="62"/>
      <c r="B1562" s="63">
        <f ca="1">INDIRECT("'按班级打印'!G"&amp;ROUNDDOWN((ROW()-1)/5,0)+2)</f>
        <v>7</v>
      </c>
      <c r="C1562" s="63" t="str">
        <f ca="1">INDIRECT("'按班级打印'!A"&amp;ROUNDDOWN((ROW()-1)/5,0)+2)</f>
        <v>陈亿果</v>
      </c>
      <c r="D1562" s="63">
        <f ca="1">INDIRECT("'按班级打印'!M"&amp;ROUNDDOWN((ROW()-1)/5,0)+2)</f>
        <v>86</v>
      </c>
      <c r="E1562" s="63">
        <f ca="1">INDIRECT("'按班级打印'!o"&amp;ROUNDDOWN((ROW()-1)/5,0)+2)</f>
        <v>94.5</v>
      </c>
      <c r="F1562" s="63">
        <f ca="1">INDIRECT("'按班级打印'!q"&amp;ROUNDDOWN((ROW()-1)/5,0)+2)</f>
        <v>82</v>
      </c>
      <c r="G1562" s="63">
        <f ca="1">IF(INDIRECT("'按班级打印'!s"&amp;ROUNDDOWN((ROW()-1)/5,0)+2)&gt;0,INDIRECT("'按班级打印'!s"&amp;ROUNDDOWN((ROW()-1)/5,0)+2),"")</f>
        <v>43</v>
      </c>
      <c r="H1562" s="63">
        <f ca="1">IF(INDIRECT("'按班级打印'!w"&amp;ROUNDDOWN((ROW()-1)/5,0)+2)&gt;0,INDIRECT("'按班级打印'!w"&amp;ROUNDDOWN((ROW()-1)/5,0)+2),"")</f>
        <v>42</v>
      </c>
      <c r="I1562" s="63">
        <f ca="1">IF(INDIRECT("'按班级打印'!z"&amp;ROUNDDOWN((ROW()-1)/5,0)+2)&gt;0,INDIRECT("'按班级打印'!z"&amp;ROUNDDOWN((ROW()-1)/5,0)+2),"")</f>
        <v>60.5</v>
      </c>
      <c r="J1562" s="63" t="str">
        <f ca="1">IF(INDIRECT("'按班级打印'!ac"&amp;ROUNDDOWN((ROW()-1)/5,0)+2)&gt;0,INDIRECT("'按班级打印'!ac"&amp;ROUNDDOWN((ROW()-1)/5,0)+2),"")</f>
        <v/>
      </c>
      <c r="K1562" s="63" t="str">
        <f ca="1">IF(INDIRECT("'按班级打印'!u"&amp;ROUNDDOWN((ROW()-1)/5,0)+2)&gt;0,INDIRECT("'按班级打印'!u"&amp;ROUNDDOWN((ROW()-1)/5,0)+2),"")</f>
        <v/>
      </c>
      <c r="L1562" s="63" t="str">
        <f ca="1">IF(INDIRECT("'按班级打印'!af"&amp;ROUNDDOWN((ROW()-1)/5,0)+2)&gt;0,INDIRECT("'按班级打印'!af"&amp;ROUNDDOWN((ROW()-1)/5,0)+2),"")</f>
        <v/>
      </c>
      <c r="M1562" s="63">
        <f ca="1">INDIRECT("'按班级打印'!H"&amp;ROUNDDOWN((ROW()-1)/5,0)+2)</f>
        <v>408</v>
      </c>
    </row>
    <row r="1563" customHeight="1" spans="1:13">
      <c r="A1563" s="64"/>
      <c r="B1563" s="64"/>
      <c r="C1563" s="63" t="s">
        <v>13</v>
      </c>
      <c r="D1563" s="63">
        <f ca="1">INDIRECT("'按班级打印'!M"&amp;ROUNDDOWN((ROW()-1)/5,0)+2)</f>
        <v>86</v>
      </c>
      <c r="E1563" s="63">
        <f ca="1">INDIRECT("'按班级打印'!o"&amp;ROUNDDOWN((ROW()-1)/5,0)+2)</f>
        <v>94.5</v>
      </c>
      <c r="F1563" s="63">
        <f ca="1">INDIRECT("'按班级打印'!q"&amp;ROUNDDOWN((ROW()-1)/5,0)+2)</f>
        <v>82</v>
      </c>
      <c r="G1563" s="63">
        <f ca="1">IF(INDIRECT("'按班级打印'!s"&amp;ROUNDDOWN((ROW()-1)/5,0)+2)&gt;0,INDIRECT("'按班级打印'!s"&amp;ROUNDDOWN((ROW()-1)/5,0)+2),"")</f>
        <v>43</v>
      </c>
      <c r="H1563" s="63">
        <f ca="1">IF(INDIRECT("'按班级打印'!x"&amp;ROUNDDOWN((ROW()-1)/5,0)+2)&gt;0,INDIRECT("'按班级打印'!x"&amp;ROUNDDOWN((ROW()-1)/5,0)+2),"")</f>
        <v>69</v>
      </c>
      <c r="I1563" s="63">
        <f ca="1">IF(INDIRECT("'按班级打印'!aa"&amp;ROUNDDOWN((ROW()-1)/5,0)+2)&gt;0,INDIRECT("'按班级打印'!aa"&amp;ROUNDDOWN((ROW()-1)/5,0)+2),"")</f>
        <v>69</v>
      </c>
      <c r="J1563" s="63" t="str">
        <f ca="1">IF(INDIRECT("'按班级打印'!ad"&amp;ROUNDDOWN((ROW()-1)/5,0)+2)&gt;0,INDIRECT("'按班级打印'!ad"&amp;ROUNDDOWN((ROW()-1)/5,0)+2),"")</f>
        <v/>
      </c>
      <c r="K1563" s="63" t="str">
        <f ca="1">IF(INDIRECT("'按班级打印'!u"&amp;ROUNDDOWN((ROW()-1)/5,0)+2)&gt;0,INDIRECT("'按班级打印'!u"&amp;ROUNDDOWN((ROW()-1)/5,0)+2),"")</f>
        <v/>
      </c>
      <c r="L1563" s="63" t="str">
        <f ca="1">IF(INDIRECT("'按班级打印'!ag"&amp;ROUNDDOWN((ROW()-1)/5,0)+2)&gt;0,INDIRECT("'按班级打印'!ag"&amp;ROUNDDOWN((ROW()-1)/5,0)+2),"")</f>
        <v/>
      </c>
      <c r="M1563" s="63">
        <f ca="1">INDIRECT("'按班级打印'!I"&amp;ROUNDDOWN((ROW()-1)/5,0)+2)</f>
        <v>443.5</v>
      </c>
    </row>
    <row r="1564" customHeight="1" spans="1:13">
      <c r="A1564" s="63" t="str">
        <f ca="1">INDIRECT("'按班级打印'!E"&amp;ROUNDDOWN((ROW()-1)/5,0)+2)</f>
        <v>物理类</v>
      </c>
      <c r="B1564" s="14"/>
      <c r="C1564" s="63" t="s">
        <v>14</v>
      </c>
      <c r="D1564" s="65">
        <f>'质量分析(总分) '!$D$55</f>
        <v>105.000612745098</v>
      </c>
      <c r="E1564" s="65">
        <f>'质量分析(总分) '!$D$82</f>
        <v>91.5242034313726</v>
      </c>
      <c r="F1564" s="65">
        <f>'质量分析(总分) '!$D$109</f>
        <v>108.863970588235</v>
      </c>
      <c r="G1564" s="65">
        <f ca="1">IF(_xlfn.NUMBERVALUE(G1562)&gt;0,'质量分析(总分) '!$D$133,"")</f>
        <v>62.6521428571429</v>
      </c>
      <c r="H1564" s="65">
        <f ca="1">IF(_xlfn.NUMBERVALUE(H1562)&gt;0,'质量分析(总分) '!$D$157,"")</f>
        <v>81.8686131386861</v>
      </c>
      <c r="I1564" s="65">
        <f ca="1">IF(_xlfn.NUMBERVALUE(I1562)&gt;0,'质量分析(总分) '!$D$180,"")</f>
        <v>83.3676470588235</v>
      </c>
      <c r="J1564" s="65" t="str">
        <f ca="1">IF(_xlfn.NUMBERVALUE(J1562)&gt;0,'质量分析(总分) '!$D$208,"")</f>
        <v/>
      </c>
      <c r="K1564" s="65" t="str">
        <f ca="1">IF(_xlfn.NUMBERVALUE(K1562)&gt;0,'质量分析(总分) '!$D$194,"")</f>
        <v/>
      </c>
      <c r="L1564" s="65" t="str">
        <f ca="1">IF(_xlfn.NUMBERVALUE(L1562)&gt;0,'质量分析(总分) '!$D$222,"")</f>
        <v/>
      </c>
      <c r="M1564" s="65">
        <f ca="1">IF(_xlfn.NUMBERVALUE(G1562)&gt;0,'质量分析(总分) '!$D$23,'质量分析(总分) '!$D$28)</f>
        <v>535.869285714286</v>
      </c>
    </row>
    <row r="1566" customHeight="1" spans="1:13">
      <c r="A1566" s="58" t="s">
        <v>15</v>
      </c>
      <c r="B1566" s="59" t="s">
        <v>1</v>
      </c>
      <c r="C1566" s="59" t="s">
        <v>2</v>
      </c>
      <c r="D1566" s="60" t="s">
        <v>3</v>
      </c>
      <c r="E1566" s="60" t="s">
        <v>4</v>
      </c>
      <c r="F1566" s="60" t="s">
        <v>5</v>
      </c>
      <c r="G1566" s="60" t="s">
        <v>6</v>
      </c>
      <c r="H1566" s="60" t="s">
        <v>7</v>
      </c>
      <c r="I1566" s="60" t="s">
        <v>8</v>
      </c>
      <c r="J1566" s="60" t="s">
        <v>9</v>
      </c>
      <c r="K1566" s="60" t="s">
        <v>10</v>
      </c>
      <c r="L1566" s="61" t="s">
        <v>11</v>
      </c>
      <c r="M1566" s="61" t="s">
        <v>12</v>
      </c>
    </row>
    <row r="1567" customHeight="1" spans="1:13">
      <c r="A1567" s="62"/>
      <c r="B1567" s="63">
        <f ca="1">INDIRECT("'按班级打印'!G"&amp;ROUNDDOWN((ROW()-1)/5,0)+2)</f>
        <v>7</v>
      </c>
      <c r="C1567" s="63" t="str">
        <f ca="1">INDIRECT("'按班级打印'!A"&amp;ROUNDDOWN((ROW()-1)/5,0)+2)</f>
        <v>李勇毅</v>
      </c>
      <c r="D1567" s="63">
        <f ca="1">INDIRECT("'按班级打印'!M"&amp;ROUNDDOWN((ROW()-1)/5,0)+2)</f>
        <v>90</v>
      </c>
      <c r="E1567" s="63">
        <f ca="1">INDIRECT("'按班级打印'!o"&amp;ROUNDDOWN((ROW()-1)/5,0)+2)</f>
        <v>106</v>
      </c>
      <c r="F1567" s="63">
        <f ca="1">INDIRECT("'按班级打印'!q"&amp;ROUNDDOWN((ROW()-1)/5,0)+2)</f>
        <v>85.5</v>
      </c>
      <c r="G1567" s="63">
        <f ca="1">IF(INDIRECT("'按班级打印'!s"&amp;ROUNDDOWN((ROW()-1)/5,0)+2)&gt;0,INDIRECT("'按班级打印'!s"&amp;ROUNDDOWN((ROW()-1)/5,0)+2),"")</f>
        <v>73.5</v>
      </c>
      <c r="H1567" s="63">
        <f ca="1">IF(INDIRECT("'按班级打印'!w"&amp;ROUNDDOWN((ROW()-1)/5,0)+2)&gt;0,INDIRECT("'按班级打印'!w"&amp;ROUNDDOWN((ROW()-1)/5,0)+2),"")</f>
        <v>48</v>
      </c>
      <c r="I1567" s="63">
        <f ca="1">IF(INDIRECT("'按班级打印'!z"&amp;ROUNDDOWN((ROW()-1)/5,0)+2)&gt;0,INDIRECT("'按班级打印'!z"&amp;ROUNDDOWN((ROW()-1)/5,0)+2),"")</f>
        <v>55.5</v>
      </c>
      <c r="J1567" s="63" t="str">
        <f ca="1">IF(INDIRECT("'按班级打印'!ac"&amp;ROUNDDOWN((ROW()-1)/5,0)+2)&gt;0,INDIRECT("'按班级打印'!ac"&amp;ROUNDDOWN((ROW()-1)/5,0)+2),"")</f>
        <v/>
      </c>
      <c r="K1567" s="63" t="str">
        <f ca="1">IF(INDIRECT("'按班级打印'!u"&amp;ROUNDDOWN((ROW()-1)/5,0)+2)&gt;0,INDIRECT("'按班级打印'!u"&amp;ROUNDDOWN((ROW()-1)/5,0)+2),"")</f>
        <v/>
      </c>
      <c r="L1567" s="63" t="str">
        <f ca="1">IF(INDIRECT("'按班级打印'!af"&amp;ROUNDDOWN((ROW()-1)/5,0)+2)&gt;0,INDIRECT("'按班级打印'!af"&amp;ROUNDDOWN((ROW()-1)/5,0)+2),"")</f>
        <v/>
      </c>
      <c r="M1567" s="63">
        <f ca="1">INDIRECT("'按班级打印'!H"&amp;ROUNDDOWN((ROW()-1)/5,0)+2)</f>
        <v>458.5</v>
      </c>
    </row>
    <row r="1568" customHeight="1" spans="1:13">
      <c r="A1568" s="64"/>
      <c r="B1568" s="64"/>
      <c r="C1568" s="63" t="s">
        <v>13</v>
      </c>
      <c r="D1568" s="63">
        <f ca="1">INDIRECT("'按班级打印'!M"&amp;ROUNDDOWN((ROW()-1)/5,0)+2)</f>
        <v>90</v>
      </c>
      <c r="E1568" s="63">
        <f ca="1">INDIRECT("'按班级打印'!o"&amp;ROUNDDOWN((ROW()-1)/5,0)+2)</f>
        <v>106</v>
      </c>
      <c r="F1568" s="63">
        <f ca="1">INDIRECT("'按班级打印'!q"&amp;ROUNDDOWN((ROW()-1)/5,0)+2)</f>
        <v>85.5</v>
      </c>
      <c r="G1568" s="63">
        <f ca="1">IF(INDIRECT("'按班级打印'!s"&amp;ROUNDDOWN((ROW()-1)/5,0)+2)&gt;0,INDIRECT("'按班级打印'!s"&amp;ROUNDDOWN((ROW()-1)/5,0)+2),"")</f>
        <v>73.5</v>
      </c>
      <c r="H1568" s="63">
        <f ca="1">IF(INDIRECT("'按班级打印'!x"&amp;ROUNDDOWN((ROW()-1)/5,0)+2)&gt;0,INDIRECT("'按班级打印'!x"&amp;ROUNDDOWN((ROW()-1)/5,0)+2),"")</f>
        <v>74</v>
      </c>
      <c r="I1568" s="63">
        <f ca="1">IF(INDIRECT("'按班级打印'!aa"&amp;ROUNDDOWN((ROW()-1)/5,0)+2)&gt;0,INDIRECT("'按班级打印'!aa"&amp;ROUNDDOWN((ROW()-1)/5,0)+2),"")</f>
        <v>66</v>
      </c>
      <c r="J1568" s="63" t="str">
        <f ca="1">IF(INDIRECT("'按班级打印'!ad"&amp;ROUNDDOWN((ROW()-1)/5,0)+2)&gt;0,INDIRECT("'按班级打印'!ad"&amp;ROUNDDOWN((ROW()-1)/5,0)+2),"")</f>
        <v/>
      </c>
      <c r="K1568" s="63" t="str">
        <f ca="1">IF(INDIRECT("'按班级打印'!u"&amp;ROUNDDOWN((ROW()-1)/5,0)+2)&gt;0,INDIRECT("'按班级打印'!u"&amp;ROUNDDOWN((ROW()-1)/5,0)+2),"")</f>
        <v/>
      </c>
      <c r="L1568" s="63" t="str">
        <f ca="1">IF(INDIRECT("'按班级打印'!ag"&amp;ROUNDDOWN((ROW()-1)/5,0)+2)&gt;0,INDIRECT("'按班级打印'!ag"&amp;ROUNDDOWN((ROW()-1)/5,0)+2),"")</f>
        <v/>
      </c>
      <c r="M1568" s="63">
        <f ca="1">INDIRECT("'按班级打印'!I"&amp;ROUNDDOWN((ROW()-1)/5,0)+2)</f>
        <v>495</v>
      </c>
    </row>
    <row r="1569" customHeight="1" spans="1:13">
      <c r="A1569" s="63" t="str">
        <f ca="1">INDIRECT("'按班级打印'!E"&amp;ROUNDDOWN((ROW()-1)/5,0)+2)</f>
        <v>物理类</v>
      </c>
      <c r="B1569" s="14"/>
      <c r="C1569" s="63" t="s">
        <v>14</v>
      </c>
      <c r="D1569" s="65">
        <f>'质量分析(总分) '!$D$55</f>
        <v>105.000612745098</v>
      </c>
      <c r="E1569" s="65">
        <f>'质量分析(总分) '!$D$82</f>
        <v>91.5242034313726</v>
      </c>
      <c r="F1569" s="65">
        <f>'质量分析(总分) '!$D$109</f>
        <v>108.863970588235</v>
      </c>
      <c r="G1569" s="65">
        <f ca="1">IF(_xlfn.NUMBERVALUE(G1567)&gt;0,'质量分析(总分) '!$D$133,"")</f>
        <v>62.6521428571429</v>
      </c>
      <c r="H1569" s="65">
        <f ca="1">IF(_xlfn.NUMBERVALUE(H1567)&gt;0,'质量分析(总分) '!$D$157,"")</f>
        <v>81.8686131386861</v>
      </c>
      <c r="I1569" s="65">
        <f ca="1">IF(_xlfn.NUMBERVALUE(I1567)&gt;0,'质量分析(总分) '!$D$180,"")</f>
        <v>83.3676470588235</v>
      </c>
      <c r="J1569" s="65" t="str">
        <f ca="1">IF(_xlfn.NUMBERVALUE(J1567)&gt;0,'质量分析(总分) '!$D$208,"")</f>
        <v/>
      </c>
      <c r="K1569" s="65" t="str">
        <f ca="1">IF(_xlfn.NUMBERVALUE(K1567)&gt;0,'质量分析(总分) '!$D$194,"")</f>
        <v/>
      </c>
      <c r="L1569" s="65" t="str">
        <f ca="1">IF(_xlfn.NUMBERVALUE(L1567)&gt;0,'质量分析(总分) '!$D$222,"")</f>
        <v/>
      </c>
      <c r="M1569" s="65">
        <f ca="1">IF(_xlfn.NUMBERVALUE(G1567)&gt;0,'质量分析(总分) '!$D$23,'质量分析(总分) '!$D$28)</f>
        <v>535.869285714286</v>
      </c>
    </row>
    <row r="1571" customHeight="1" spans="1:13">
      <c r="A1571" s="58" t="s">
        <v>15</v>
      </c>
      <c r="B1571" s="59" t="s">
        <v>1</v>
      </c>
      <c r="C1571" s="59" t="s">
        <v>2</v>
      </c>
      <c r="D1571" s="60" t="s">
        <v>3</v>
      </c>
      <c r="E1571" s="60" t="s">
        <v>4</v>
      </c>
      <c r="F1571" s="60" t="s">
        <v>5</v>
      </c>
      <c r="G1571" s="60" t="s">
        <v>6</v>
      </c>
      <c r="H1571" s="60" t="s">
        <v>7</v>
      </c>
      <c r="I1571" s="60" t="s">
        <v>8</v>
      </c>
      <c r="J1571" s="60" t="s">
        <v>9</v>
      </c>
      <c r="K1571" s="60" t="s">
        <v>10</v>
      </c>
      <c r="L1571" s="61" t="s">
        <v>11</v>
      </c>
      <c r="M1571" s="61" t="s">
        <v>12</v>
      </c>
    </row>
    <row r="1572" customHeight="1" spans="1:13">
      <c r="A1572" s="62"/>
      <c r="B1572" s="63">
        <f ca="1">INDIRECT("'按班级打印'!G"&amp;ROUNDDOWN((ROW()-1)/5,0)+2)</f>
        <v>7</v>
      </c>
      <c r="C1572" s="63" t="str">
        <f ca="1">INDIRECT("'按班级打印'!A"&amp;ROUNDDOWN((ROW()-1)/5,0)+2)</f>
        <v>孙茂景</v>
      </c>
      <c r="D1572" s="63">
        <f ca="1">INDIRECT("'按班级打印'!M"&amp;ROUNDDOWN((ROW()-1)/5,0)+2)</f>
        <v>101.5</v>
      </c>
      <c r="E1572" s="63">
        <f ca="1">INDIRECT("'按班级打印'!o"&amp;ROUNDDOWN((ROW()-1)/5,0)+2)</f>
        <v>96.5</v>
      </c>
      <c r="F1572" s="63">
        <f ca="1">INDIRECT("'按班级打印'!q"&amp;ROUNDDOWN((ROW()-1)/5,0)+2)</f>
        <v>110</v>
      </c>
      <c r="G1572" s="63">
        <f ca="1">IF(INDIRECT("'按班级打印'!s"&amp;ROUNDDOWN((ROW()-1)/5,0)+2)&gt;0,INDIRECT("'按班级打印'!s"&amp;ROUNDDOWN((ROW()-1)/5,0)+2),"")</f>
        <v>53</v>
      </c>
      <c r="H1572" s="63">
        <f ca="1">IF(INDIRECT("'按班级打印'!w"&amp;ROUNDDOWN((ROW()-1)/5,0)+2)&gt;0,INDIRECT("'按班级打印'!w"&amp;ROUNDDOWN((ROW()-1)/5,0)+2),"")</f>
        <v>51.5</v>
      </c>
      <c r="I1572" s="63">
        <f ca="1">IF(INDIRECT("'按班级打印'!z"&amp;ROUNDDOWN((ROW()-1)/5,0)+2)&gt;0,INDIRECT("'按班级打印'!z"&amp;ROUNDDOWN((ROW()-1)/5,0)+2),"")</f>
        <v>66</v>
      </c>
      <c r="J1572" s="63" t="str">
        <f ca="1">IF(INDIRECT("'按班级打印'!ac"&amp;ROUNDDOWN((ROW()-1)/5,0)+2)&gt;0,INDIRECT("'按班级打印'!ac"&amp;ROUNDDOWN((ROW()-1)/5,0)+2),"")</f>
        <v/>
      </c>
      <c r="K1572" s="63" t="str">
        <f ca="1">IF(INDIRECT("'按班级打印'!u"&amp;ROUNDDOWN((ROW()-1)/5,0)+2)&gt;0,INDIRECT("'按班级打印'!u"&amp;ROUNDDOWN((ROW()-1)/5,0)+2),"")</f>
        <v/>
      </c>
      <c r="L1572" s="63" t="str">
        <f ca="1">IF(INDIRECT("'按班级打印'!af"&amp;ROUNDDOWN((ROW()-1)/5,0)+2)&gt;0,INDIRECT("'按班级打印'!af"&amp;ROUNDDOWN((ROW()-1)/5,0)+2),"")</f>
        <v/>
      </c>
      <c r="M1572" s="63">
        <f ca="1">INDIRECT("'按班级打印'!H"&amp;ROUNDDOWN((ROW()-1)/5,0)+2)</f>
        <v>478.5</v>
      </c>
    </row>
    <row r="1573" customHeight="1" spans="1:13">
      <c r="A1573" s="64"/>
      <c r="B1573" s="64"/>
      <c r="C1573" s="63" t="s">
        <v>13</v>
      </c>
      <c r="D1573" s="63">
        <f ca="1">INDIRECT("'按班级打印'!M"&amp;ROUNDDOWN((ROW()-1)/5,0)+2)</f>
        <v>101.5</v>
      </c>
      <c r="E1573" s="63">
        <f ca="1">INDIRECT("'按班级打印'!o"&amp;ROUNDDOWN((ROW()-1)/5,0)+2)</f>
        <v>96.5</v>
      </c>
      <c r="F1573" s="63">
        <f ca="1">INDIRECT("'按班级打印'!q"&amp;ROUNDDOWN((ROW()-1)/5,0)+2)</f>
        <v>110</v>
      </c>
      <c r="G1573" s="63">
        <f ca="1">IF(INDIRECT("'按班级打印'!s"&amp;ROUNDDOWN((ROW()-1)/5,0)+2)&gt;0,INDIRECT("'按班级打印'!s"&amp;ROUNDDOWN((ROW()-1)/5,0)+2),"")</f>
        <v>53</v>
      </c>
      <c r="H1573" s="63">
        <f ca="1">IF(INDIRECT("'按班级打印'!x"&amp;ROUNDDOWN((ROW()-1)/5,0)+2)&gt;0,INDIRECT("'按班级打印'!x"&amp;ROUNDDOWN((ROW()-1)/5,0)+2),"")</f>
        <v>77</v>
      </c>
      <c r="I1573" s="63">
        <f ca="1">IF(INDIRECT("'按班级打印'!aa"&amp;ROUNDDOWN((ROW()-1)/5,0)+2)&gt;0,INDIRECT("'按班级打印'!aa"&amp;ROUNDDOWN((ROW()-1)/5,0)+2),"")</f>
        <v>75</v>
      </c>
      <c r="J1573" s="63" t="str">
        <f ca="1">IF(INDIRECT("'按班级打印'!ad"&amp;ROUNDDOWN((ROW()-1)/5,0)+2)&gt;0,INDIRECT("'按班级打印'!ad"&amp;ROUNDDOWN((ROW()-1)/5,0)+2),"")</f>
        <v/>
      </c>
      <c r="K1573" s="63" t="str">
        <f ca="1">IF(INDIRECT("'按班级打印'!u"&amp;ROUNDDOWN((ROW()-1)/5,0)+2)&gt;0,INDIRECT("'按班级打印'!u"&amp;ROUNDDOWN((ROW()-1)/5,0)+2),"")</f>
        <v/>
      </c>
      <c r="L1573" s="63" t="str">
        <f ca="1">IF(INDIRECT("'按班级打印'!ag"&amp;ROUNDDOWN((ROW()-1)/5,0)+2)&gt;0,INDIRECT("'按班级打印'!ag"&amp;ROUNDDOWN((ROW()-1)/5,0)+2),"")</f>
        <v/>
      </c>
      <c r="M1573" s="63">
        <f ca="1">INDIRECT("'按班级打印'!I"&amp;ROUNDDOWN((ROW()-1)/5,0)+2)</f>
        <v>513</v>
      </c>
    </row>
    <row r="1574" customHeight="1" spans="1:13">
      <c r="A1574" s="63" t="str">
        <f ca="1">INDIRECT("'按班级打印'!E"&amp;ROUNDDOWN((ROW()-1)/5,0)+2)</f>
        <v>物理类</v>
      </c>
      <c r="B1574" s="14"/>
      <c r="C1574" s="63" t="s">
        <v>14</v>
      </c>
      <c r="D1574" s="65">
        <f>'质量分析(总分) '!$D$55</f>
        <v>105.000612745098</v>
      </c>
      <c r="E1574" s="65">
        <f>'质量分析(总分) '!$D$82</f>
        <v>91.5242034313726</v>
      </c>
      <c r="F1574" s="65">
        <f>'质量分析(总分) '!$D$109</f>
        <v>108.863970588235</v>
      </c>
      <c r="G1574" s="65">
        <f ca="1">IF(_xlfn.NUMBERVALUE(G1572)&gt;0,'质量分析(总分) '!$D$133,"")</f>
        <v>62.6521428571429</v>
      </c>
      <c r="H1574" s="65">
        <f ca="1">IF(_xlfn.NUMBERVALUE(H1572)&gt;0,'质量分析(总分) '!$D$157,"")</f>
        <v>81.8686131386861</v>
      </c>
      <c r="I1574" s="65">
        <f ca="1">IF(_xlfn.NUMBERVALUE(I1572)&gt;0,'质量分析(总分) '!$D$180,"")</f>
        <v>83.3676470588235</v>
      </c>
      <c r="J1574" s="65" t="str">
        <f ca="1">IF(_xlfn.NUMBERVALUE(J1572)&gt;0,'质量分析(总分) '!$D$208,"")</f>
        <v/>
      </c>
      <c r="K1574" s="65" t="str">
        <f ca="1">IF(_xlfn.NUMBERVALUE(K1572)&gt;0,'质量分析(总分) '!$D$194,"")</f>
        <v/>
      </c>
      <c r="L1574" s="65" t="str">
        <f ca="1">IF(_xlfn.NUMBERVALUE(L1572)&gt;0,'质量分析(总分) '!$D$222,"")</f>
        <v/>
      </c>
      <c r="M1574" s="65">
        <f ca="1">IF(_xlfn.NUMBERVALUE(G1572)&gt;0,'质量分析(总分) '!$D$23,'质量分析(总分) '!$D$28)</f>
        <v>535.869285714286</v>
      </c>
    </row>
    <row r="1576" customHeight="1" spans="1:13">
      <c r="A1576" s="58" t="s">
        <v>15</v>
      </c>
      <c r="B1576" s="59" t="s">
        <v>1</v>
      </c>
      <c r="C1576" s="59" t="s">
        <v>2</v>
      </c>
      <c r="D1576" s="60" t="s">
        <v>3</v>
      </c>
      <c r="E1576" s="60" t="s">
        <v>4</v>
      </c>
      <c r="F1576" s="60" t="s">
        <v>5</v>
      </c>
      <c r="G1576" s="60" t="s">
        <v>6</v>
      </c>
      <c r="H1576" s="60" t="s">
        <v>7</v>
      </c>
      <c r="I1576" s="60" t="s">
        <v>8</v>
      </c>
      <c r="J1576" s="60" t="s">
        <v>9</v>
      </c>
      <c r="K1576" s="60" t="s">
        <v>10</v>
      </c>
      <c r="L1576" s="61" t="s">
        <v>11</v>
      </c>
      <c r="M1576" s="61" t="s">
        <v>12</v>
      </c>
    </row>
    <row r="1577" customHeight="1" spans="1:13">
      <c r="A1577" s="62"/>
      <c r="B1577" s="63">
        <f ca="1">INDIRECT("'按班级打印'!G"&amp;ROUNDDOWN((ROW()-1)/5,0)+2)</f>
        <v>7</v>
      </c>
      <c r="C1577" s="63" t="str">
        <f ca="1">INDIRECT("'按班级打印'!A"&amp;ROUNDDOWN((ROW()-1)/5,0)+2)</f>
        <v>陆晋开</v>
      </c>
      <c r="D1577" s="63">
        <f ca="1">INDIRECT("'按班级打印'!M"&amp;ROUNDDOWN((ROW()-1)/5,0)+2)</f>
        <v>101.5</v>
      </c>
      <c r="E1577" s="63">
        <f ca="1">INDIRECT("'按班级打印'!o"&amp;ROUNDDOWN((ROW()-1)/5,0)+2)</f>
        <v>80.5</v>
      </c>
      <c r="F1577" s="63">
        <f ca="1">INDIRECT("'按班级打印'!q"&amp;ROUNDDOWN((ROW()-1)/5,0)+2)</f>
        <v>113.5</v>
      </c>
      <c r="G1577" s="63">
        <f ca="1">IF(INDIRECT("'按班级打印'!s"&amp;ROUNDDOWN((ROW()-1)/5,0)+2)&gt;0,INDIRECT("'按班级打印'!s"&amp;ROUNDDOWN((ROW()-1)/5,0)+2),"")</f>
        <v>66.5</v>
      </c>
      <c r="H1577" s="63">
        <f ca="1">IF(INDIRECT("'按班级打印'!w"&amp;ROUNDDOWN((ROW()-1)/5,0)+2)&gt;0,INDIRECT("'按班级打印'!w"&amp;ROUNDDOWN((ROW()-1)/5,0)+2),"")</f>
        <v>65.5</v>
      </c>
      <c r="I1577" s="63">
        <f ca="1">IF(INDIRECT("'按班级打印'!z"&amp;ROUNDDOWN((ROW()-1)/5,0)+2)&gt;0,INDIRECT("'按班级打印'!z"&amp;ROUNDDOWN((ROW()-1)/5,0)+2),"")</f>
        <v>79</v>
      </c>
      <c r="J1577" s="63" t="str">
        <f ca="1">IF(INDIRECT("'按班级打印'!ac"&amp;ROUNDDOWN((ROW()-1)/5,0)+2)&gt;0,INDIRECT("'按班级打印'!ac"&amp;ROUNDDOWN((ROW()-1)/5,0)+2),"")</f>
        <v/>
      </c>
      <c r="K1577" s="63" t="str">
        <f ca="1">IF(INDIRECT("'按班级打印'!u"&amp;ROUNDDOWN((ROW()-1)/5,0)+2)&gt;0,INDIRECT("'按班级打印'!u"&amp;ROUNDDOWN((ROW()-1)/5,0)+2),"")</f>
        <v/>
      </c>
      <c r="L1577" s="63" t="str">
        <f ca="1">IF(INDIRECT("'按班级打印'!af"&amp;ROUNDDOWN((ROW()-1)/5,0)+2)&gt;0,INDIRECT("'按班级打印'!af"&amp;ROUNDDOWN((ROW()-1)/5,0)+2),"")</f>
        <v/>
      </c>
      <c r="M1577" s="63">
        <f ca="1">INDIRECT("'按班级打印'!H"&amp;ROUNDDOWN((ROW()-1)/5,0)+2)</f>
        <v>506.5</v>
      </c>
    </row>
    <row r="1578" customHeight="1" spans="1:13">
      <c r="A1578" s="64"/>
      <c r="B1578" s="64"/>
      <c r="C1578" s="63" t="s">
        <v>13</v>
      </c>
      <c r="D1578" s="63">
        <f ca="1">INDIRECT("'按班级打印'!M"&amp;ROUNDDOWN((ROW()-1)/5,0)+2)</f>
        <v>101.5</v>
      </c>
      <c r="E1578" s="63">
        <f ca="1">INDIRECT("'按班级打印'!o"&amp;ROUNDDOWN((ROW()-1)/5,0)+2)</f>
        <v>80.5</v>
      </c>
      <c r="F1578" s="63">
        <f ca="1">INDIRECT("'按班级打印'!q"&amp;ROUNDDOWN((ROW()-1)/5,0)+2)</f>
        <v>113.5</v>
      </c>
      <c r="G1578" s="63">
        <f ca="1">IF(INDIRECT("'按班级打印'!s"&amp;ROUNDDOWN((ROW()-1)/5,0)+2)&gt;0,INDIRECT("'按班级打印'!s"&amp;ROUNDDOWN((ROW()-1)/5,0)+2),"")</f>
        <v>66.5</v>
      </c>
      <c r="H1578" s="63">
        <f ca="1">IF(INDIRECT("'按班级打印'!x"&amp;ROUNDDOWN((ROW()-1)/5,0)+2)&gt;0,INDIRECT("'按班级打印'!x"&amp;ROUNDDOWN((ROW()-1)/5,0)+2),"")</f>
        <v>87</v>
      </c>
      <c r="I1578" s="63">
        <f ca="1">IF(INDIRECT("'按班级打印'!aa"&amp;ROUNDDOWN((ROW()-1)/5,0)+2)&gt;0,INDIRECT("'按班级打印'!aa"&amp;ROUNDDOWN((ROW()-1)/5,0)+2),"")</f>
        <v>88</v>
      </c>
      <c r="J1578" s="63" t="str">
        <f ca="1">IF(INDIRECT("'按班级打印'!ad"&amp;ROUNDDOWN((ROW()-1)/5,0)+2)&gt;0,INDIRECT("'按班级打印'!ad"&amp;ROUNDDOWN((ROW()-1)/5,0)+2),"")</f>
        <v/>
      </c>
      <c r="K1578" s="63" t="str">
        <f ca="1">IF(INDIRECT("'按班级打印'!u"&amp;ROUNDDOWN((ROW()-1)/5,0)+2)&gt;0,INDIRECT("'按班级打印'!u"&amp;ROUNDDOWN((ROW()-1)/5,0)+2),"")</f>
        <v/>
      </c>
      <c r="L1578" s="63" t="str">
        <f ca="1">IF(INDIRECT("'按班级打印'!ag"&amp;ROUNDDOWN((ROW()-1)/5,0)+2)&gt;0,INDIRECT("'按班级打印'!ag"&amp;ROUNDDOWN((ROW()-1)/5,0)+2),"")</f>
        <v/>
      </c>
      <c r="M1578" s="63">
        <f ca="1">INDIRECT("'按班级打印'!I"&amp;ROUNDDOWN((ROW()-1)/5,0)+2)</f>
        <v>537</v>
      </c>
    </row>
    <row r="1579" customHeight="1" spans="1:13">
      <c r="A1579" s="63" t="str">
        <f ca="1">INDIRECT("'按班级打印'!E"&amp;ROUNDDOWN((ROW()-1)/5,0)+2)</f>
        <v>物理类</v>
      </c>
      <c r="B1579" s="14"/>
      <c r="C1579" s="63" t="s">
        <v>14</v>
      </c>
      <c r="D1579" s="65">
        <f>'质量分析(总分) '!$D$55</f>
        <v>105.000612745098</v>
      </c>
      <c r="E1579" s="65">
        <f>'质量分析(总分) '!$D$82</f>
        <v>91.5242034313726</v>
      </c>
      <c r="F1579" s="65">
        <f>'质量分析(总分) '!$D$109</f>
        <v>108.863970588235</v>
      </c>
      <c r="G1579" s="65">
        <f ca="1">IF(_xlfn.NUMBERVALUE(G1577)&gt;0,'质量分析(总分) '!$D$133,"")</f>
        <v>62.6521428571429</v>
      </c>
      <c r="H1579" s="65">
        <f ca="1">IF(_xlfn.NUMBERVALUE(H1577)&gt;0,'质量分析(总分) '!$D$157,"")</f>
        <v>81.8686131386861</v>
      </c>
      <c r="I1579" s="65">
        <f ca="1">IF(_xlfn.NUMBERVALUE(I1577)&gt;0,'质量分析(总分) '!$D$180,"")</f>
        <v>83.3676470588235</v>
      </c>
      <c r="J1579" s="65" t="str">
        <f ca="1">IF(_xlfn.NUMBERVALUE(J1577)&gt;0,'质量分析(总分) '!$D$208,"")</f>
        <v/>
      </c>
      <c r="K1579" s="65" t="str">
        <f ca="1">IF(_xlfn.NUMBERVALUE(K1577)&gt;0,'质量分析(总分) '!$D$194,"")</f>
        <v/>
      </c>
      <c r="L1579" s="65" t="str">
        <f ca="1">IF(_xlfn.NUMBERVALUE(L1577)&gt;0,'质量分析(总分) '!$D$222,"")</f>
        <v/>
      </c>
      <c r="M1579" s="65">
        <f ca="1">IF(_xlfn.NUMBERVALUE(G1577)&gt;0,'质量分析(总分) '!$D$23,'质量分析(总分) '!$D$28)</f>
        <v>535.869285714286</v>
      </c>
    </row>
    <row r="1581" customHeight="1" spans="1:13">
      <c r="A1581" s="58" t="s">
        <v>15</v>
      </c>
      <c r="B1581" s="59" t="s">
        <v>1</v>
      </c>
      <c r="C1581" s="59" t="s">
        <v>2</v>
      </c>
      <c r="D1581" s="60" t="s">
        <v>3</v>
      </c>
      <c r="E1581" s="60" t="s">
        <v>4</v>
      </c>
      <c r="F1581" s="60" t="s">
        <v>5</v>
      </c>
      <c r="G1581" s="60" t="s">
        <v>6</v>
      </c>
      <c r="H1581" s="60" t="s">
        <v>7</v>
      </c>
      <c r="I1581" s="60" t="s">
        <v>8</v>
      </c>
      <c r="J1581" s="60" t="s">
        <v>9</v>
      </c>
      <c r="K1581" s="60" t="s">
        <v>10</v>
      </c>
      <c r="L1581" s="61" t="s">
        <v>11</v>
      </c>
      <c r="M1581" s="61" t="s">
        <v>12</v>
      </c>
    </row>
    <row r="1582" customHeight="1" spans="1:13">
      <c r="A1582" s="62"/>
      <c r="B1582" s="63">
        <f ca="1">INDIRECT("'按班级打印'!G"&amp;ROUNDDOWN((ROW()-1)/5,0)+2)</f>
        <v>7</v>
      </c>
      <c r="C1582" s="63" t="str">
        <f ca="1">INDIRECT("'按班级打印'!A"&amp;ROUNDDOWN((ROW()-1)/5,0)+2)</f>
        <v>叶柏淳</v>
      </c>
      <c r="D1582" s="63">
        <f ca="1">INDIRECT("'按班级打印'!M"&amp;ROUNDDOWN((ROW()-1)/5,0)+2)</f>
        <v>105</v>
      </c>
      <c r="E1582" s="63">
        <f ca="1">INDIRECT("'按班级打印'!o"&amp;ROUNDDOWN((ROW()-1)/5,0)+2)</f>
        <v>85.5</v>
      </c>
      <c r="F1582" s="63">
        <f ca="1">INDIRECT("'按班级打印'!q"&amp;ROUNDDOWN((ROW()-1)/5,0)+2)</f>
        <v>87</v>
      </c>
      <c r="G1582" s="63">
        <f ca="1">IF(INDIRECT("'按班级打印'!s"&amp;ROUNDDOWN((ROW()-1)/5,0)+2)&gt;0,INDIRECT("'按班级打印'!s"&amp;ROUNDDOWN((ROW()-1)/5,0)+2),"")</f>
        <v>57.5</v>
      </c>
      <c r="H1582" s="63">
        <f ca="1">IF(INDIRECT("'按班级打印'!w"&amp;ROUNDDOWN((ROW()-1)/5,0)+2)&gt;0,INDIRECT("'按班级打印'!w"&amp;ROUNDDOWN((ROW()-1)/5,0)+2),"")</f>
        <v>58</v>
      </c>
      <c r="I1582" s="63">
        <f ca="1">IF(INDIRECT("'按班级打印'!z"&amp;ROUNDDOWN((ROW()-1)/5,0)+2)&gt;0,INDIRECT("'按班级打印'!z"&amp;ROUNDDOWN((ROW()-1)/5,0)+2),"")</f>
        <v>52.5</v>
      </c>
      <c r="J1582" s="63" t="str">
        <f ca="1">IF(INDIRECT("'按班级打印'!ac"&amp;ROUNDDOWN((ROW()-1)/5,0)+2)&gt;0,INDIRECT("'按班级打印'!ac"&amp;ROUNDDOWN((ROW()-1)/5,0)+2),"")</f>
        <v/>
      </c>
      <c r="K1582" s="63" t="str">
        <f ca="1">IF(INDIRECT("'按班级打印'!u"&amp;ROUNDDOWN((ROW()-1)/5,0)+2)&gt;0,INDIRECT("'按班级打印'!u"&amp;ROUNDDOWN((ROW()-1)/5,0)+2),"")</f>
        <v/>
      </c>
      <c r="L1582" s="63" t="str">
        <f ca="1">IF(INDIRECT("'按班级打印'!af"&amp;ROUNDDOWN((ROW()-1)/5,0)+2)&gt;0,INDIRECT("'按班级打印'!af"&amp;ROUNDDOWN((ROW()-1)/5,0)+2),"")</f>
        <v/>
      </c>
      <c r="M1582" s="63">
        <f ca="1">INDIRECT("'按班级打印'!H"&amp;ROUNDDOWN((ROW()-1)/5,0)+2)</f>
        <v>445.5</v>
      </c>
    </row>
    <row r="1583" customHeight="1" spans="1:13">
      <c r="A1583" s="64"/>
      <c r="B1583" s="64"/>
      <c r="C1583" s="63" t="s">
        <v>13</v>
      </c>
      <c r="D1583" s="63">
        <f ca="1">INDIRECT("'按班级打印'!M"&amp;ROUNDDOWN((ROW()-1)/5,0)+2)</f>
        <v>105</v>
      </c>
      <c r="E1583" s="63">
        <f ca="1">INDIRECT("'按班级打印'!o"&amp;ROUNDDOWN((ROW()-1)/5,0)+2)</f>
        <v>85.5</v>
      </c>
      <c r="F1583" s="63">
        <f ca="1">INDIRECT("'按班级打印'!q"&amp;ROUNDDOWN((ROW()-1)/5,0)+2)</f>
        <v>87</v>
      </c>
      <c r="G1583" s="63">
        <f ca="1">IF(INDIRECT("'按班级打印'!s"&amp;ROUNDDOWN((ROW()-1)/5,0)+2)&gt;0,INDIRECT("'按班级打印'!s"&amp;ROUNDDOWN((ROW()-1)/5,0)+2),"")</f>
        <v>57.5</v>
      </c>
      <c r="H1583" s="63">
        <f ca="1">IF(INDIRECT("'按班级打印'!x"&amp;ROUNDDOWN((ROW()-1)/5,0)+2)&gt;0,INDIRECT("'按班级打印'!x"&amp;ROUNDDOWN((ROW()-1)/5,0)+2),"")</f>
        <v>82</v>
      </c>
      <c r="I1583" s="63">
        <f ca="1">IF(INDIRECT("'按班级打印'!aa"&amp;ROUNDDOWN((ROW()-1)/5,0)+2)&gt;0,INDIRECT("'按班级打印'!aa"&amp;ROUNDDOWN((ROW()-1)/5,0)+2),"")</f>
        <v>63</v>
      </c>
      <c r="J1583" s="63" t="str">
        <f ca="1">IF(INDIRECT("'按班级打印'!ad"&amp;ROUNDDOWN((ROW()-1)/5,0)+2)&gt;0,INDIRECT("'按班级打印'!ad"&amp;ROUNDDOWN((ROW()-1)/5,0)+2),"")</f>
        <v/>
      </c>
      <c r="K1583" s="63" t="str">
        <f ca="1">IF(INDIRECT("'按班级打印'!u"&amp;ROUNDDOWN((ROW()-1)/5,0)+2)&gt;0,INDIRECT("'按班级打印'!u"&amp;ROUNDDOWN((ROW()-1)/5,0)+2),"")</f>
        <v/>
      </c>
      <c r="L1583" s="63" t="str">
        <f ca="1">IF(INDIRECT("'按班级打印'!ag"&amp;ROUNDDOWN((ROW()-1)/5,0)+2)&gt;0,INDIRECT("'按班级打印'!ag"&amp;ROUNDDOWN((ROW()-1)/5,0)+2),"")</f>
        <v/>
      </c>
      <c r="M1583" s="63">
        <f ca="1">INDIRECT("'按班级打印'!I"&amp;ROUNDDOWN((ROW()-1)/5,0)+2)</f>
        <v>480</v>
      </c>
    </row>
    <row r="1584" customHeight="1" spans="1:13">
      <c r="A1584" s="63" t="str">
        <f ca="1">INDIRECT("'按班级打印'!E"&amp;ROUNDDOWN((ROW()-1)/5,0)+2)</f>
        <v>物理类</v>
      </c>
      <c r="B1584" s="14"/>
      <c r="C1584" s="63" t="s">
        <v>14</v>
      </c>
      <c r="D1584" s="65">
        <f>'质量分析(总分) '!$D$55</f>
        <v>105.000612745098</v>
      </c>
      <c r="E1584" s="65">
        <f>'质量分析(总分) '!$D$82</f>
        <v>91.5242034313726</v>
      </c>
      <c r="F1584" s="65">
        <f>'质量分析(总分) '!$D$109</f>
        <v>108.863970588235</v>
      </c>
      <c r="G1584" s="65">
        <f ca="1">IF(_xlfn.NUMBERVALUE(G1582)&gt;0,'质量分析(总分) '!$D$133,"")</f>
        <v>62.6521428571429</v>
      </c>
      <c r="H1584" s="65">
        <f ca="1">IF(_xlfn.NUMBERVALUE(H1582)&gt;0,'质量分析(总分) '!$D$157,"")</f>
        <v>81.8686131386861</v>
      </c>
      <c r="I1584" s="65">
        <f ca="1">IF(_xlfn.NUMBERVALUE(I1582)&gt;0,'质量分析(总分) '!$D$180,"")</f>
        <v>83.3676470588235</v>
      </c>
      <c r="J1584" s="65" t="str">
        <f ca="1">IF(_xlfn.NUMBERVALUE(J1582)&gt;0,'质量分析(总分) '!$D$208,"")</f>
        <v/>
      </c>
      <c r="K1584" s="65" t="str">
        <f ca="1">IF(_xlfn.NUMBERVALUE(K1582)&gt;0,'质量分析(总分) '!$D$194,"")</f>
        <v/>
      </c>
      <c r="L1584" s="65" t="str">
        <f ca="1">IF(_xlfn.NUMBERVALUE(L1582)&gt;0,'质量分析(总分) '!$D$222,"")</f>
        <v/>
      </c>
      <c r="M1584" s="65">
        <f ca="1">IF(_xlfn.NUMBERVALUE(G1582)&gt;0,'质量分析(总分) '!$D$23,'质量分析(总分) '!$D$28)</f>
        <v>535.869285714286</v>
      </c>
    </row>
    <row r="1586" customHeight="1" spans="1:13">
      <c r="A1586" s="58" t="s">
        <v>15</v>
      </c>
      <c r="B1586" s="59" t="s">
        <v>1</v>
      </c>
      <c r="C1586" s="59" t="s">
        <v>2</v>
      </c>
      <c r="D1586" s="60" t="s">
        <v>3</v>
      </c>
      <c r="E1586" s="60" t="s">
        <v>4</v>
      </c>
      <c r="F1586" s="60" t="s">
        <v>5</v>
      </c>
      <c r="G1586" s="60" t="s">
        <v>6</v>
      </c>
      <c r="H1586" s="60" t="s">
        <v>7</v>
      </c>
      <c r="I1586" s="60" t="s">
        <v>8</v>
      </c>
      <c r="J1586" s="60" t="s">
        <v>9</v>
      </c>
      <c r="K1586" s="60" t="s">
        <v>10</v>
      </c>
      <c r="L1586" s="61" t="s">
        <v>11</v>
      </c>
      <c r="M1586" s="61" t="s">
        <v>12</v>
      </c>
    </row>
    <row r="1587" customHeight="1" spans="1:13">
      <c r="A1587" s="62"/>
      <c r="B1587" s="63">
        <f ca="1">INDIRECT("'按班级打印'!G"&amp;ROUNDDOWN((ROW()-1)/5,0)+2)</f>
        <v>8</v>
      </c>
      <c r="C1587" s="63" t="str">
        <f ca="1">INDIRECT("'按班级打印'!A"&amp;ROUNDDOWN((ROW()-1)/5,0)+2)</f>
        <v>张哲滔</v>
      </c>
      <c r="D1587" s="63">
        <f ca="1">INDIRECT("'按班级打印'!M"&amp;ROUNDDOWN((ROW()-1)/5,0)+2)</f>
        <v>111</v>
      </c>
      <c r="E1587" s="63">
        <f ca="1">INDIRECT("'按班级打印'!o"&amp;ROUNDDOWN((ROW()-1)/5,0)+2)</f>
        <v>88.5</v>
      </c>
      <c r="F1587" s="63">
        <f ca="1">INDIRECT("'按班级打印'!q"&amp;ROUNDDOWN((ROW()-1)/5,0)+2)</f>
        <v>108</v>
      </c>
      <c r="G1587" s="63">
        <f ca="1">IF(INDIRECT("'按班级打印'!s"&amp;ROUNDDOWN((ROW()-1)/5,0)+2)&gt;0,INDIRECT("'按班级打印'!s"&amp;ROUNDDOWN((ROW()-1)/5,0)+2),"")</f>
        <v>50</v>
      </c>
      <c r="H1587" s="63">
        <f ca="1">IF(INDIRECT("'按班级打印'!w"&amp;ROUNDDOWN((ROW()-1)/5,0)+2)&gt;0,INDIRECT("'按班级打印'!w"&amp;ROUNDDOWN((ROW()-1)/5,0)+2),"")</f>
        <v>57.5</v>
      </c>
      <c r="I1587" s="63">
        <f ca="1">IF(INDIRECT("'按班级打印'!z"&amp;ROUNDDOWN((ROW()-1)/5,0)+2)&gt;0,INDIRECT("'按班级打印'!z"&amp;ROUNDDOWN((ROW()-1)/5,0)+2),"")</f>
        <v>88</v>
      </c>
      <c r="J1587" s="63" t="str">
        <f ca="1">IF(INDIRECT("'按班级打印'!ac"&amp;ROUNDDOWN((ROW()-1)/5,0)+2)&gt;0,INDIRECT("'按班级打印'!ac"&amp;ROUNDDOWN((ROW()-1)/5,0)+2),"")</f>
        <v/>
      </c>
      <c r="K1587" s="63" t="str">
        <f ca="1">IF(INDIRECT("'按班级打印'!u"&amp;ROUNDDOWN((ROW()-1)/5,0)+2)&gt;0,INDIRECT("'按班级打印'!u"&amp;ROUNDDOWN((ROW()-1)/5,0)+2),"")</f>
        <v/>
      </c>
      <c r="L1587" s="63" t="str">
        <f ca="1">IF(INDIRECT("'按班级打印'!af"&amp;ROUNDDOWN((ROW()-1)/5,0)+2)&gt;0,INDIRECT("'按班级打印'!af"&amp;ROUNDDOWN((ROW()-1)/5,0)+2),"")</f>
        <v/>
      </c>
      <c r="M1587" s="63">
        <f ca="1">INDIRECT("'按班级打印'!H"&amp;ROUNDDOWN((ROW()-1)/5,0)+2)</f>
        <v>503</v>
      </c>
    </row>
    <row r="1588" customHeight="1" spans="1:13">
      <c r="A1588" s="64"/>
      <c r="B1588" s="64"/>
      <c r="C1588" s="63" t="s">
        <v>13</v>
      </c>
      <c r="D1588" s="63">
        <f ca="1">INDIRECT("'按班级打印'!M"&amp;ROUNDDOWN((ROW()-1)/5,0)+2)</f>
        <v>111</v>
      </c>
      <c r="E1588" s="63">
        <f ca="1">INDIRECT("'按班级打印'!o"&amp;ROUNDDOWN((ROW()-1)/5,0)+2)</f>
        <v>88.5</v>
      </c>
      <c r="F1588" s="63">
        <f ca="1">INDIRECT("'按班级打印'!q"&amp;ROUNDDOWN((ROW()-1)/5,0)+2)</f>
        <v>108</v>
      </c>
      <c r="G1588" s="63">
        <f ca="1">IF(INDIRECT("'按班级打印'!s"&amp;ROUNDDOWN((ROW()-1)/5,0)+2)&gt;0,INDIRECT("'按班级打印'!s"&amp;ROUNDDOWN((ROW()-1)/5,0)+2),"")</f>
        <v>50</v>
      </c>
      <c r="H1588" s="63">
        <f ca="1">IF(INDIRECT("'按班级打印'!x"&amp;ROUNDDOWN((ROW()-1)/5,0)+2)&gt;0,INDIRECT("'按班级打印'!x"&amp;ROUNDDOWN((ROW()-1)/5,0)+2),"")</f>
        <v>82</v>
      </c>
      <c r="I1588" s="63">
        <f ca="1">IF(INDIRECT("'按班级打印'!aa"&amp;ROUNDDOWN((ROW()-1)/5,0)+2)&gt;0,INDIRECT("'按班级打印'!aa"&amp;ROUNDDOWN((ROW()-1)/5,0)+2),"")</f>
        <v>94</v>
      </c>
      <c r="J1588" s="63" t="str">
        <f ca="1">IF(INDIRECT("'按班级打印'!ad"&amp;ROUNDDOWN((ROW()-1)/5,0)+2)&gt;0,INDIRECT("'按班级打印'!ad"&amp;ROUNDDOWN((ROW()-1)/5,0)+2),"")</f>
        <v/>
      </c>
      <c r="K1588" s="63" t="str">
        <f ca="1">IF(INDIRECT("'按班级打印'!u"&amp;ROUNDDOWN((ROW()-1)/5,0)+2)&gt;0,INDIRECT("'按班级打印'!u"&amp;ROUNDDOWN((ROW()-1)/5,0)+2),"")</f>
        <v/>
      </c>
      <c r="L1588" s="63" t="str">
        <f ca="1">IF(INDIRECT("'按班级打印'!ag"&amp;ROUNDDOWN((ROW()-1)/5,0)+2)&gt;0,INDIRECT("'按班级打印'!ag"&amp;ROUNDDOWN((ROW()-1)/5,0)+2),"")</f>
        <v/>
      </c>
      <c r="M1588" s="63">
        <f ca="1">INDIRECT("'按班级打印'!I"&amp;ROUNDDOWN((ROW()-1)/5,0)+2)</f>
        <v>533.5</v>
      </c>
    </row>
    <row r="1589" customHeight="1" spans="1:13">
      <c r="A1589" s="63" t="str">
        <f ca="1">INDIRECT("'按班级打印'!E"&amp;ROUNDDOWN((ROW()-1)/5,0)+2)</f>
        <v>物理类</v>
      </c>
      <c r="B1589" s="14"/>
      <c r="C1589" s="63" t="s">
        <v>14</v>
      </c>
      <c r="D1589" s="65">
        <f>'质量分析(总分) '!$D$55</f>
        <v>105.000612745098</v>
      </c>
      <c r="E1589" s="65">
        <f>'质量分析(总分) '!$D$82</f>
        <v>91.5242034313726</v>
      </c>
      <c r="F1589" s="65">
        <f>'质量分析(总分) '!$D$109</f>
        <v>108.863970588235</v>
      </c>
      <c r="G1589" s="65">
        <f ca="1">IF(_xlfn.NUMBERVALUE(G1587)&gt;0,'质量分析(总分) '!$D$133,"")</f>
        <v>62.6521428571429</v>
      </c>
      <c r="H1589" s="65">
        <f ca="1">IF(_xlfn.NUMBERVALUE(H1587)&gt;0,'质量分析(总分) '!$D$157,"")</f>
        <v>81.8686131386861</v>
      </c>
      <c r="I1589" s="65">
        <f ca="1">IF(_xlfn.NUMBERVALUE(I1587)&gt;0,'质量分析(总分) '!$D$180,"")</f>
        <v>83.3676470588235</v>
      </c>
      <c r="J1589" s="65" t="str">
        <f ca="1">IF(_xlfn.NUMBERVALUE(J1587)&gt;0,'质量分析(总分) '!$D$208,"")</f>
        <v/>
      </c>
      <c r="K1589" s="65" t="str">
        <f ca="1">IF(_xlfn.NUMBERVALUE(K1587)&gt;0,'质量分析(总分) '!$D$194,"")</f>
        <v/>
      </c>
      <c r="L1589" s="65" t="str">
        <f ca="1">IF(_xlfn.NUMBERVALUE(L1587)&gt;0,'质量分析(总分) '!$D$222,"")</f>
        <v/>
      </c>
      <c r="M1589" s="65">
        <f ca="1">IF(_xlfn.NUMBERVALUE(G1587)&gt;0,'质量分析(总分) '!$D$23,'质量分析(总分) '!$D$28)</f>
        <v>535.869285714286</v>
      </c>
    </row>
    <row r="1591" customHeight="1" spans="1:13">
      <c r="A1591" s="58" t="s">
        <v>15</v>
      </c>
      <c r="B1591" s="59" t="s">
        <v>1</v>
      </c>
      <c r="C1591" s="59" t="s">
        <v>2</v>
      </c>
      <c r="D1591" s="60" t="s">
        <v>3</v>
      </c>
      <c r="E1591" s="60" t="s">
        <v>4</v>
      </c>
      <c r="F1591" s="60" t="s">
        <v>5</v>
      </c>
      <c r="G1591" s="60" t="s">
        <v>6</v>
      </c>
      <c r="H1591" s="60" t="s">
        <v>7</v>
      </c>
      <c r="I1591" s="60" t="s">
        <v>8</v>
      </c>
      <c r="J1591" s="60" t="s">
        <v>9</v>
      </c>
      <c r="K1591" s="60" t="s">
        <v>10</v>
      </c>
      <c r="L1591" s="61" t="s">
        <v>11</v>
      </c>
      <c r="M1591" s="61" t="s">
        <v>12</v>
      </c>
    </row>
    <row r="1592" customHeight="1" spans="1:13">
      <c r="A1592" s="62"/>
      <c r="B1592" s="63">
        <f ca="1">INDIRECT("'按班级打印'!G"&amp;ROUNDDOWN((ROW()-1)/5,0)+2)</f>
        <v>8</v>
      </c>
      <c r="C1592" s="63" t="str">
        <f ca="1">INDIRECT("'按班级打印'!A"&amp;ROUNDDOWN((ROW()-1)/5,0)+2)</f>
        <v>郑楠</v>
      </c>
      <c r="D1592" s="63">
        <f ca="1">INDIRECT("'按班级打印'!M"&amp;ROUNDDOWN((ROW()-1)/5,0)+2)</f>
        <v>94</v>
      </c>
      <c r="E1592" s="63">
        <f ca="1">INDIRECT("'按班级打印'!o"&amp;ROUNDDOWN((ROW()-1)/5,0)+2)</f>
        <v>101</v>
      </c>
      <c r="F1592" s="63">
        <f ca="1">INDIRECT("'按班级打印'!q"&amp;ROUNDDOWN((ROW()-1)/5,0)+2)</f>
        <v>120</v>
      </c>
      <c r="G1592" s="63">
        <f ca="1">IF(INDIRECT("'按班级打印'!s"&amp;ROUNDDOWN((ROW()-1)/5,0)+2)&gt;0,INDIRECT("'按班级打印'!s"&amp;ROUNDDOWN((ROW()-1)/5,0)+2),"")</f>
        <v>72.5</v>
      </c>
      <c r="H1592" s="63">
        <f ca="1">IF(INDIRECT("'按班级打印'!w"&amp;ROUNDDOWN((ROW()-1)/5,0)+2)&gt;0,INDIRECT("'按班级打印'!w"&amp;ROUNDDOWN((ROW()-1)/5,0)+2),"")</f>
        <v>66</v>
      </c>
      <c r="I1592" s="63">
        <f ca="1">IF(INDIRECT("'按班级打印'!z"&amp;ROUNDDOWN((ROW()-1)/5,0)+2)&gt;0,INDIRECT("'按班级打印'!z"&amp;ROUNDDOWN((ROW()-1)/5,0)+2),"")</f>
        <v>72</v>
      </c>
      <c r="J1592" s="63" t="str">
        <f ca="1">IF(INDIRECT("'按班级打印'!ac"&amp;ROUNDDOWN((ROW()-1)/5,0)+2)&gt;0,INDIRECT("'按班级打印'!ac"&amp;ROUNDDOWN((ROW()-1)/5,0)+2),"")</f>
        <v/>
      </c>
      <c r="K1592" s="63" t="str">
        <f ca="1">IF(INDIRECT("'按班级打印'!u"&amp;ROUNDDOWN((ROW()-1)/5,0)+2)&gt;0,INDIRECT("'按班级打印'!u"&amp;ROUNDDOWN((ROW()-1)/5,0)+2),"")</f>
        <v/>
      </c>
      <c r="L1592" s="63" t="str">
        <f ca="1">IF(INDIRECT("'按班级打印'!af"&amp;ROUNDDOWN((ROW()-1)/5,0)+2)&gt;0,INDIRECT("'按班级打印'!af"&amp;ROUNDDOWN((ROW()-1)/5,0)+2),"")</f>
        <v/>
      </c>
      <c r="M1592" s="63">
        <f ca="1">INDIRECT("'按班级打印'!H"&amp;ROUNDDOWN((ROW()-1)/5,0)+2)</f>
        <v>525.5</v>
      </c>
    </row>
    <row r="1593" customHeight="1" spans="1:13">
      <c r="A1593" s="64"/>
      <c r="B1593" s="64"/>
      <c r="C1593" s="63" t="s">
        <v>13</v>
      </c>
      <c r="D1593" s="63">
        <f ca="1">INDIRECT("'按班级打印'!M"&amp;ROUNDDOWN((ROW()-1)/5,0)+2)</f>
        <v>94</v>
      </c>
      <c r="E1593" s="63">
        <f ca="1">INDIRECT("'按班级打印'!o"&amp;ROUNDDOWN((ROW()-1)/5,0)+2)</f>
        <v>101</v>
      </c>
      <c r="F1593" s="63">
        <f ca="1">INDIRECT("'按班级打印'!q"&amp;ROUNDDOWN((ROW()-1)/5,0)+2)</f>
        <v>120</v>
      </c>
      <c r="G1593" s="63">
        <f ca="1">IF(INDIRECT("'按班级打印'!s"&amp;ROUNDDOWN((ROW()-1)/5,0)+2)&gt;0,INDIRECT("'按班级打印'!s"&amp;ROUNDDOWN((ROW()-1)/5,0)+2),"")</f>
        <v>72.5</v>
      </c>
      <c r="H1593" s="63">
        <f ca="1">IF(INDIRECT("'按班级打印'!x"&amp;ROUNDDOWN((ROW()-1)/5,0)+2)&gt;0,INDIRECT("'按班级打印'!x"&amp;ROUNDDOWN((ROW()-1)/5,0)+2),"")</f>
        <v>87</v>
      </c>
      <c r="I1593" s="63">
        <f ca="1">IF(INDIRECT("'按班级打印'!aa"&amp;ROUNDDOWN((ROW()-1)/5,0)+2)&gt;0,INDIRECT("'按班级打印'!aa"&amp;ROUNDDOWN((ROW()-1)/5,0)+2),"")</f>
        <v>81</v>
      </c>
      <c r="J1593" s="63" t="str">
        <f ca="1">IF(INDIRECT("'按班级打印'!ad"&amp;ROUNDDOWN((ROW()-1)/5,0)+2)&gt;0,INDIRECT("'按班级打印'!ad"&amp;ROUNDDOWN((ROW()-1)/5,0)+2),"")</f>
        <v/>
      </c>
      <c r="K1593" s="63" t="str">
        <f ca="1">IF(INDIRECT("'按班级打印'!u"&amp;ROUNDDOWN((ROW()-1)/5,0)+2)&gt;0,INDIRECT("'按班级打印'!u"&amp;ROUNDDOWN((ROW()-1)/5,0)+2),"")</f>
        <v/>
      </c>
      <c r="L1593" s="63" t="str">
        <f ca="1">IF(INDIRECT("'按班级打印'!ag"&amp;ROUNDDOWN((ROW()-1)/5,0)+2)&gt;0,INDIRECT("'按班级打印'!ag"&amp;ROUNDDOWN((ROW()-1)/5,0)+2),"")</f>
        <v/>
      </c>
      <c r="M1593" s="63">
        <f ca="1">INDIRECT("'按班级打印'!I"&amp;ROUNDDOWN((ROW()-1)/5,0)+2)</f>
        <v>555.5</v>
      </c>
    </row>
    <row r="1594" customHeight="1" spans="1:13">
      <c r="A1594" s="63" t="str">
        <f ca="1">INDIRECT("'按班级打印'!E"&amp;ROUNDDOWN((ROW()-1)/5,0)+2)</f>
        <v>物理类</v>
      </c>
      <c r="B1594" s="14"/>
      <c r="C1594" s="63" t="s">
        <v>14</v>
      </c>
      <c r="D1594" s="65">
        <f>'质量分析(总分) '!$D$55</f>
        <v>105.000612745098</v>
      </c>
      <c r="E1594" s="65">
        <f>'质量分析(总分) '!$D$82</f>
        <v>91.5242034313726</v>
      </c>
      <c r="F1594" s="65">
        <f>'质量分析(总分) '!$D$109</f>
        <v>108.863970588235</v>
      </c>
      <c r="G1594" s="65">
        <f ca="1">IF(_xlfn.NUMBERVALUE(G1592)&gt;0,'质量分析(总分) '!$D$133,"")</f>
        <v>62.6521428571429</v>
      </c>
      <c r="H1594" s="65">
        <f ca="1">IF(_xlfn.NUMBERVALUE(H1592)&gt;0,'质量分析(总分) '!$D$157,"")</f>
        <v>81.8686131386861</v>
      </c>
      <c r="I1594" s="65">
        <f ca="1">IF(_xlfn.NUMBERVALUE(I1592)&gt;0,'质量分析(总分) '!$D$180,"")</f>
        <v>83.3676470588235</v>
      </c>
      <c r="J1594" s="65" t="str">
        <f ca="1">IF(_xlfn.NUMBERVALUE(J1592)&gt;0,'质量分析(总分) '!$D$208,"")</f>
        <v/>
      </c>
      <c r="K1594" s="65" t="str">
        <f ca="1">IF(_xlfn.NUMBERVALUE(K1592)&gt;0,'质量分析(总分) '!$D$194,"")</f>
        <v/>
      </c>
      <c r="L1594" s="65" t="str">
        <f ca="1">IF(_xlfn.NUMBERVALUE(L1592)&gt;0,'质量分析(总分) '!$D$222,"")</f>
        <v/>
      </c>
      <c r="M1594" s="65">
        <f ca="1">IF(_xlfn.NUMBERVALUE(G1592)&gt;0,'质量分析(总分) '!$D$23,'质量分析(总分) '!$D$28)</f>
        <v>535.869285714286</v>
      </c>
    </row>
    <row r="1596" customHeight="1" spans="1:13">
      <c r="A1596" s="58" t="s">
        <v>15</v>
      </c>
      <c r="B1596" s="59" t="s">
        <v>1</v>
      </c>
      <c r="C1596" s="59" t="s">
        <v>2</v>
      </c>
      <c r="D1596" s="60" t="s">
        <v>3</v>
      </c>
      <c r="E1596" s="60" t="s">
        <v>4</v>
      </c>
      <c r="F1596" s="60" t="s">
        <v>5</v>
      </c>
      <c r="G1596" s="60" t="s">
        <v>6</v>
      </c>
      <c r="H1596" s="60" t="s">
        <v>7</v>
      </c>
      <c r="I1596" s="60" t="s">
        <v>8</v>
      </c>
      <c r="J1596" s="60" t="s">
        <v>9</v>
      </c>
      <c r="K1596" s="60" t="s">
        <v>10</v>
      </c>
      <c r="L1596" s="61" t="s">
        <v>11</v>
      </c>
      <c r="M1596" s="61" t="s">
        <v>12</v>
      </c>
    </row>
    <row r="1597" customHeight="1" spans="1:13">
      <c r="A1597" s="62"/>
      <c r="B1597" s="63">
        <f ca="1">INDIRECT("'按班级打印'!G"&amp;ROUNDDOWN((ROW()-1)/5,0)+2)</f>
        <v>8</v>
      </c>
      <c r="C1597" s="63" t="str">
        <f ca="1">INDIRECT("'按班级打印'!A"&amp;ROUNDDOWN((ROW()-1)/5,0)+2)</f>
        <v>缪沂珊</v>
      </c>
      <c r="D1597" s="63">
        <f ca="1">INDIRECT("'按班级打印'!M"&amp;ROUNDDOWN((ROW()-1)/5,0)+2)</f>
        <v>100</v>
      </c>
      <c r="E1597" s="63">
        <f ca="1">INDIRECT("'按班级打印'!o"&amp;ROUNDDOWN((ROW()-1)/5,0)+2)</f>
        <v>81.5</v>
      </c>
      <c r="F1597" s="63">
        <f ca="1">INDIRECT("'按班级打印'!q"&amp;ROUNDDOWN((ROW()-1)/5,0)+2)</f>
        <v>106</v>
      </c>
      <c r="G1597" s="63">
        <f ca="1">IF(INDIRECT("'按班级打印'!s"&amp;ROUNDDOWN((ROW()-1)/5,0)+2)&gt;0,INDIRECT("'按班级打印'!s"&amp;ROUNDDOWN((ROW()-1)/5,0)+2),"")</f>
        <v>36.5</v>
      </c>
      <c r="H1597" s="63">
        <f ca="1">IF(INDIRECT("'按班级打印'!w"&amp;ROUNDDOWN((ROW()-1)/5,0)+2)&gt;0,INDIRECT("'按班级打印'!w"&amp;ROUNDDOWN((ROW()-1)/5,0)+2),"")</f>
        <v>38.5</v>
      </c>
      <c r="I1597" s="63">
        <f ca="1">IF(INDIRECT("'按班级打印'!z"&amp;ROUNDDOWN((ROW()-1)/5,0)+2)&gt;0,INDIRECT("'按班级打印'!z"&amp;ROUNDDOWN((ROW()-1)/5,0)+2),"")</f>
        <v>61</v>
      </c>
      <c r="J1597" s="63" t="str">
        <f ca="1">IF(INDIRECT("'按班级打印'!ac"&amp;ROUNDDOWN((ROW()-1)/5,0)+2)&gt;0,INDIRECT("'按班级打印'!ac"&amp;ROUNDDOWN((ROW()-1)/5,0)+2),"")</f>
        <v/>
      </c>
      <c r="K1597" s="63" t="str">
        <f ca="1">IF(INDIRECT("'按班级打印'!u"&amp;ROUNDDOWN((ROW()-1)/5,0)+2)&gt;0,INDIRECT("'按班级打印'!u"&amp;ROUNDDOWN((ROW()-1)/5,0)+2),"")</f>
        <v/>
      </c>
      <c r="L1597" s="63" t="str">
        <f ca="1">IF(INDIRECT("'按班级打印'!af"&amp;ROUNDDOWN((ROW()-1)/5,0)+2)&gt;0,INDIRECT("'按班级打印'!af"&amp;ROUNDDOWN((ROW()-1)/5,0)+2),"")</f>
        <v/>
      </c>
      <c r="M1597" s="63">
        <f ca="1">INDIRECT("'按班级打印'!H"&amp;ROUNDDOWN((ROW()-1)/5,0)+2)</f>
        <v>423.5</v>
      </c>
    </row>
    <row r="1598" customHeight="1" spans="1:13">
      <c r="A1598" s="64"/>
      <c r="B1598" s="64"/>
      <c r="C1598" s="63" t="s">
        <v>13</v>
      </c>
      <c r="D1598" s="63">
        <f ca="1">INDIRECT("'按班级打印'!M"&amp;ROUNDDOWN((ROW()-1)/5,0)+2)</f>
        <v>100</v>
      </c>
      <c r="E1598" s="63">
        <f ca="1">INDIRECT("'按班级打印'!o"&amp;ROUNDDOWN((ROW()-1)/5,0)+2)</f>
        <v>81.5</v>
      </c>
      <c r="F1598" s="63">
        <f ca="1">INDIRECT("'按班级打印'!q"&amp;ROUNDDOWN((ROW()-1)/5,0)+2)</f>
        <v>106</v>
      </c>
      <c r="G1598" s="63">
        <f ca="1">IF(INDIRECT("'按班级打印'!s"&amp;ROUNDDOWN((ROW()-1)/5,0)+2)&gt;0,INDIRECT("'按班级打印'!s"&amp;ROUNDDOWN((ROW()-1)/5,0)+2),"")</f>
        <v>36.5</v>
      </c>
      <c r="H1598" s="63">
        <f ca="1">IF(INDIRECT("'按班级打印'!x"&amp;ROUNDDOWN((ROW()-1)/5,0)+2)&gt;0,INDIRECT("'按班级打印'!x"&amp;ROUNDDOWN((ROW()-1)/5,0)+2),"")</f>
        <v>66</v>
      </c>
      <c r="I1598" s="63">
        <f ca="1">IF(INDIRECT("'按班级打印'!aa"&amp;ROUNDDOWN((ROW()-1)/5,0)+2)&gt;0,INDIRECT("'按班级打印'!aa"&amp;ROUNDDOWN((ROW()-1)/5,0)+2),"")</f>
        <v>70</v>
      </c>
      <c r="J1598" s="63" t="str">
        <f ca="1">IF(INDIRECT("'按班级打印'!ad"&amp;ROUNDDOWN((ROW()-1)/5,0)+2)&gt;0,INDIRECT("'按班级打印'!ad"&amp;ROUNDDOWN((ROW()-1)/5,0)+2),"")</f>
        <v/>
      </c>
      <c r="K1598" s="63" t="str">
        <f ca="1">IF(INDIRECT("'按班级打印'!u"&amp;ROUNDDOWN((ROW()-1)/5,0)+2)&gt;0,INDIRECT("'按班级打印'!u"&amp;ROUNDDOWN((ROW()-1)/5,0)+2),"")</f>
        <v/>
      </c>
      <c r="L1598" s="63" t="str">
        <f ca="1">IF(INDIRECT("'按班级打印'!ag"&amp;ROUNDDOWN((ROW()-1)/5,0)+2)&gt;0,INDIRECT("'按班级打印'!ag"&amp;ROUNDDOWN((ROW()-1)/5,0)+2),"")</f>
        <v/>
      </c>
      <c r="M1598" s="63">
        <f ca="1">INDIRECT("'按班级打印'!I"&amp;ROUNDDOWN((ROW()-1)/5,0)+2)</f>
        <v>460</v>
      </c>
    </row>
    <row r="1599" customHeight="1" spans="1:13">
      <c r="A1599" s="63" t="str">
        <f ca="1">INDIRECT("'按班级打印'!E"&amp;ROUNDDOWN((ROW()-1)/5,0)+2)</f>
        <v>物理类</v>
      </c>
      <c r="B1599" s="14"/>
      <c r="C1599" s="63" t="s">
        <v>14</v>
      </c>
      <c r="D1599" s="65">
        <f>'质量分析(总分) '!$D$55</f>
        <v>105.000612745098</v>
      </c>
      <c r="E1599" s="65">
        <f>'质量分析(总分) '!$D$82</f>
        <v>91.5242034313726</v>
      </c>
      <c r="F1599" s="65">
        <f>'质量分析(总分) '!$D$109</f>
        <v>108.863970588235</v>
      </c>
      <c r="G1599" s="65">
        <f ca="1">IF(_xlfn.NUMBERVALUE(G1597)&gt;0,'质量分析(总分) '!$D$133,"")</f>
        <v>62.6521428571429</v>
      </c>
      <c r="H1599" s="65">
        <f ca="1">IF(_xlfn.NUMBERVALUE(H1597)&gt;0,'质量分析(总分) '!$D$157,"")</f>
        <v>81.8686131386861</v>
      </c>
      <c r="I1599" s="65">
        <f ca="1">IF(_xlfn.NUMBERVALUE(I1597)&gt;0,'质量分析(总分) '!$D$180,"")</f>
        <v>83.3676470588235</v>
      </c>
      <c r="J1599" s="65" t="str">
        <f ca="1">IF(_xlfn.NUMBERVALUE(J1597)&gt;0,'质量分析(总分) '!$D$208,"")</f>
        <v/>
      </c>
      <c r="K1599" s="65" t="str">
        <f ca="1">IF(_xlfn.NUMBERVALUE(K1597)&gt;0,'质量分析(总分) '!$D$194,"")</f>
        <v/>
      </c>
      <c r="L1599" s="65" t="str">
        <f ca="1">IF(_xlfn.NUMBERVALUE(L1597)&gt;0,'质量分析(总分) '!$D$222,"")</f>
        <v/>
      </c>
      <c r="M1599" s="65">
        <f ca="1">IF(_xlfn.NUMBERVALUE(G1597)&gt;0,'质量分析(总分) '!$D$23,'质量分析(总分) '!$D$28)</f>
        <v>535.869285714286</v>
      </c>
    </row>
    <row r="1601" customHeight="1" spans="1:13">
      <c r="A1601" s="58" t="s">
        <v>15</v>
      </c>
      <c r="B1601" s="59" t="s">
        <v>1</v>
      </c>
      <c r="C1601" s="59" t="s">
        <v>2</v>
      </c>
      <c r="D1601" s="60" t="s">
        <v>3</v>
      </c>
      <c r="E1601" s="60" t="s">
        <v>4</v>
      </c>
      <c r="F1601" s="60" t="s">
        <v>5</v>
      </c>
      <c r="G1601" s="60" t="s">
        <v>6</v>
      </c>
      <c r="H1601" s="60" t="s">
        <v>7</v>
      </c>
      <c r="I1601" s="60" t="s">
        <v>8</v>
      </c>
      <c r="J1601" s="60" t="s">
        <v>9</v>
      </c>
      <c r="K1601" s="60" t="s">
        <v>10</v>
      </c>
      <c r="L1601" s="61" t="s">
        <v>11</v>
      </c>
      <c r="M1601" s="61" t="s">
        <v>12</v>
      </c>
    </row>
    <row r="1602" customHeight="1" spans="1:13">
      <c r="A1602" s="62"/>
      <c r="B1602" s="63">
        <f ca="1">INDIRECT("'按班级打印'!G"&amp;ROUNDDOWN((ROW()-1)/5,0)+2)</f>
        <v>8</v>
      </c>
      <c r="C1602" s="63" t="str">
        <f ca="1">INDIRECT("'按班级打印'!A"&amp;ROUNDDOWN((ROW()-1)/5,0)+2)</f>
        <v>林志至</v>
      </c>
      <c r="D1602" s="63">
        <f ca="1">INDIRECT("'按班级打印'!M"&amp;ROUNDDOWN((ROW()-1)/5,0)+2)</f>
        <v>108</v>
      </c>
      <c r="E1602" s="63">
        <f ca="1">INDIRECT("'按班级打印'!o"&amp;ROUNDDOWN((ROW()-1)/5,0)+2)</f>
        <v>109.5</v>
      </c>
      <c r="F1602" s="63">
        <f ca="1">INDIRECT("'按班级打印'!q"&amp;ROUNDDOWN((ROW()-1)/5,0)+2)</f>
        <v>120.5</v>
      </c>
      <c r="G1602" s="63">
        <f ca="1">IF(INDIRECT("'按班级打印'!s"&amp;ROUNDDOWN((ROW()-1)/5,0)+2)&gt;0,INDIRECT("'按班级打印'!s"&amp;ROUNDDOWN((ROW()-1)/5,0)+2),"")</f>
        <v>64</v>
      </c>
      <c r="H1602" s="63">
        <f ca="1">IF(INDIRECT("'按班级打印'!w"&amp;ROUNDDOWN((ROW()-1)/5,0)+2)&gt;0,INDIRECT("'按班级打印'!w"&amp;ROUNDDOWN((ROW()-1)/5,0)+2),"")</f>
        <v>72</v>
      </c>
      <c r="I1602" s="63">
        <f ca="1">IF(INDIRECT("'按班级打印'!z"&amp;ROUNDDOWN((ROW()-1)/5,0)+2)&gt;0,INDIRECT("'按班级打印'!z"&amp;ROUNDDOWN((ROW()-1)/5,0)+2),"")</f>
        <v>72.5</v>
      </c>
      <c r="J1602" s="63" t="str">
        <f ca="1">IF(INDIRECT("'按班级打印'!ac"&amp;ROUNDDOWN((ROW()-1)/5,0)+2)&gt;0,INDIRECT("'按班级打印'!ac"&amp;ROUNDDOWN((ROW()-1)/5,0)+2),"")</f>
        <v/>
      </c>
      <c r="K1602" s="63" t="str">
        <f ca="1">IF(INDIRECT("'按班级打印'!u"&amp;ROUNDDOWN((ROW()-1)/5,0)+2)&gt;0,INDIRECT("'按班级打印'!u"&amp;ROUNDDOWN((ROW()-1)/5,0)+2),"")</f>
        <v/>
      </c>
      <c r="L1602" s="63" t="str">
        <f ca="1">IF(INDIRECT("'按班级打印'!af"&amp;ROUNDDOWN((ROW()-1)/5,0)+2)&gt;0,INDIRECT("'按班级打印'!af"&amp;ROUNDDOWN((ROW()-1)/5,0)+2),"")</f>
        <v/>
      </c>
      <c r="M1602" s="63">
        <f ca="1">INDIRECT("'按班级打印'!H"&amp;ROUNDDOWN((ROW()-1)/5,0)+2)</f>
        <v>546.5</v>
      </c>
    </row>
    <row r="1603" customHeight="1" spans="1:13">
      <c r="A1603" s="64"/>
      <c r="B1603" s="64"/>
      <c r="C1603" s="63" t="s">
        <v>13</v>
      </c>
      <c r="D1603" s="63">
        <f ca="1">INDIRECT("'按班级打印'!M"&amp;ROUNDDOWN((ROW()-1)/5,0)+2)</f>
        <v>108</v>
      </c>
      <c r="E1603" s="63">
        <f ca="1">INDIRECT("'按班级打印'!o"&amp;ROUNDDOWN((ROW()-1)/5,0)+2)</f>
        <v>109.5</v>
      </c>
      <c r="F1603" s="63">
        <f ca="1">INDIRECT("'按班级打印'!q"&amp;ROUNDDOWN((ROW()-1)/5,0)+2)</f>
        <v>120.5</v>
      </c>
      <c r="G1603" s="63">
        <f ca="1">IF(INDIRECT("'按班级打印'!s"&amp;ROUNDDOWN((ROW()-1)/5,0)+2)&gt;0,INDIRECT("'按班级打印'!s"&amp;ROUNDDOWN((ROW()-1)/5,0)+2),"")</f>
        <v>64</v>
      </c>
      <c r="H1603" s="63">
        <f ca="1">IF(INDIRECT("'按班级打印'!x"&amp;ROUNDDOWN((ROW()-1)/5,0)+2)&gt;0,INDIRECT("'按班级打印'!x"&amp;ROUNDDOWN((ROW()-1)/5,0)+2),"")</f>
        <v>90</v>
      </c>
      <c r="I1603" s="63">
        <f ca="1">IF(INDIRECT("'按班级打印'!aa"&amp;ROUNDDOWN((ROW()-1)/5,0)+2)&gt;0,INDIRECT("'按班级打印'!aa"&amp;ROUNDDOWN((ROW()-1)/5,0)+2),"")</f>
        <v>81</v>
      </c>
      <c r="J1603" s="63" t="str">
        <f ca="1">IF(INDIRECT("'按班级打印'!ad"&amp;ROUNDDOWN((ROW()-1)/5,0)+2)&gt;0,INDIRECT("'按班级打印'!ad"&amp;ROUNDDOWN((ROW()-1)/5,0)+2),"")</f>
        <v/>
      </c>
      <c r="K1603" s="63" t="str">
        <f ca="1">IF(INDIRECT("'按班级打印'!u"&amp;ROUNDDOWN((ROW()-1)/5,0)+2)&gt;0,INDIRECT("'按班级打印'!u"&amp;ROUNDDOWN((ROW()-1)/5,0)+2),"")</f>
        <v/>
      </c>
      <c r="L1603" s="63" t="str">
        <f ca="1">IF(INDIRECT("'按班级打印'!ag"&amp;ROUNDDOWN((ROW()-1)/5,0)+2)&gt;0,INDIRECT("'按班级打印'!ag"&amp;ROUNDDOWN((ROW()-1)/5,0)+2),"")</f>
        <v/>
      </c>
      <c r="M1603" s="63">
        <f ca="1">INDIRECT("'按班级打印'!I"&amp;ROUNDDOWN((ROW()-1)/5,0)+2)</f>
        <v>573</v>
      </c>
    </row>
    <row r="1604" customHeight="1" spans="1:13">
      <c r="A1604" s="63" t="str">
        <f ca="1">INDIRECT("'按班级打印'!E"&amp;ROUNDDOWN((ROW()-1)/5,0)+2)</f>
        <v>物理类</v>
      </c>
      <c r="B1604" s="14"/>
      <c r="C1604" s="63" t="s">
        <v>14</v>
      </c>
      <c r="D1604" s="65">
        <f>'质量分析(总分) '!$D$55</f>
        <v>105.000612745098</v>
      </c>
      <c r="E1604" s="65">
        <f>'质量分析(总分) '!$D$82</f>
        <v>91.5242034313726</v>
      </c>
      <c r="F1604" s="65">
        <f>'质量分析(总分) '!$D$109</f>
        <v>108.863970588235</v>
      </c>
      <c r="G1604" s="65">
        <f ca="1">IF(_xlfn.NUMBERVALUE(G1602)&gt;0,'质量分析(总分) '!$D$133,"")</f>
        <v>62.6521428571429</v>
      </c>
      <c r="H1604" s="65">
        <f ca="1">IF(_xlfn.NUMBERVALUE(H1602)&gt;0,'质量分析(总分) '!$D$157,"")</f>
        <v>81.8686131386861</v>
      </c>
      <c r="I1604" s="65">
        <f ca="1">IF(_xlfn.NUMBERVALUE(I1602)&gt;0,'质量分析(总分) '!$D$180,"")</f>
        <v>83.3676470588235</v>
      </c>
      <c r="J1604" s="65" t="str">
        <f ca="1">IF(_xlfn.NUMBERVALUE(J1602)&gt;0,'质量分析(总分) '!$D$208,"")</f>
        <v/>
      </c>
      <c r="K1604" s="65" t="str">
        <f ca="1">IF(_xlfn.NUMBERVALUE(K1602)&gt;0,'质量分析(总分) '!$D$194,"")</f>
        <v/>
      </c>
      <c r="L1604" s="65" t="str">
        <f ca="1">IF(_xlfn.NUMBERVALUE(L1602)&gt;0,'质量分析(总分) '!$D$222,"")</f>
        <v/>
      </c>
      <c r="M1604" s="65">
        <f ca="1">IF(_xlfn.NUMBERVALUE(G1602)&gt;0,'质量分析(总分) '!$D$23,'质量分析(总分) '!$D$28)</f>
        <v>535.869285714286</v>
      </c>
    </row>
    <row r="1606" customHeight="1" spans="1:13">
      <c r="A1606" s="58" t="s">
        <v>15</v>
      </c>
      <c r="B1606" s="59" t="s">
        <v>1</v>
      </c>
      <c r="C1606" s="59" t="s">
        <v>2</v>
      </c>
      <c r="D1606" s="60" t="s">
        <v>3</v>
      </c>
      <c r="E1606" s="60" t="s">
        <v>4</v>
      </c>
      <c r="F1606" s="60" t="s">
        <v>5</v>
      </c>
      <c r="G1606" s="60" t="s">
        <v>6</v>
      </c>
      <c r="H1606" s="60" t="s">
        <v>7</v>
      </c>
      <c r="I1606" s="60" t="s">
        <v>8</v>
      </c>
      <c r="J1606" s="60" t="s">
        <v>9</v>
      </c>
      <c r="K1606" s="60" t="s">
        <v>10</v>
      </c>
      <c r="L1606" s="61" t="s">
        <v>11</v>
      </c>
      <c r="M1606" s="61" t="s">
        <v>12</v>
      </c>
    </row>
    <row r="1607" customHeight="1" spans="1:13">
      <c r="A1607" s="62"/>
      <c r="B1607" s="63">
        <f ca="1">INDIRECT("'按班级打印'!G"&amp;ROUNDDOWN((ROW()-1)/5,0)+2)</f>
        <v>8</v>
      </c>
      <c r="C1607" s="63" t="str">
        <f ca="1">INDIRECT("'按班级打印'!A"&amp;ROUNDDOWN((ROW()-1)/5,0)+2)</f>
        <v>钟宜可</v>
      </c>
      <c r="D1607" s="63">
        <f ca="1">INDIRECT("'按班级打印'!M"&amp;ROUNDDOWN((ROW()-1)/5,0)+2)</f>
        <v>107</v>
      </c>
      <c r="E1607" s="63">
        <f ca="1">INDIRECT("'按班级打印'!o"&amp;ROUNDDOWN((ROW()-1)/5,0)+2)</f>
        <v>104.5</v>
      </c>
      <c r="F1607" s="63">
        <f ca="1">INDIRECT("'按班级打印'!q"&amp;ROUNDDOWN((ROW()-1)/5,0)+2)</f>
        <v>98</v>
      </c>
      <c r="G1607" s="63">
        <f ca="1">IF(INDIRECT("'按班级打印'!s"&amp;ROUNDDOWN((ROW()-1)/5,0)+2)&gt;0,INDIRECT("'按班级打印'!s"&amp;ROUNDDOWN((ROW()-1)/5,0)+2),"")</f>
        <v>39</v>
      </c>
      <c r="H1607" s="63">
        <f ca="1">IF(INDIRECT("'按班级打印'!w"&amp;ROUNDDOWN((ROW()-1)/5,0)+2)&gt;0,INDIRECT("'按班级打印'!w"&amp;ROUNDDOWN((ROW()-1)/5,0)+2),"")</f>
        <v>52</v>
      </c>
      <c r="I1607" s="63">
        <f ca="1">IF(INDIRECT("'按班级打印'!z"&amp;ROUNDDOWN((ROW()-1)/5,0)+2)&gt;0,INDIRECT("'按班级打印'!z"&amp;ROUNDDOWN((ROW()-1)/5,0)+2),"")</f>
        <v>73.5</v>
      </c>
      <c r="J1607" s="63" t="str">
        <f ca="1">IF(INDIRECT("'按班级打印'!ac"&amp;ROUNDDOWN((ROW()-1)/5,0)+2)&gt;0,INDIRECT("'按班级打印'!ac"&amp;ROUNDDOWN((ROW()-1)/5,0)+2),"")</f>
        <v/>
      </c>
      <c r="K1607" s="63" t="str">
        <f ca="1">IF(INDIRECT("'按班级打印'!u"&amp;ROUNDDOWN((ROW()-1)/5,0)+2)&gt;0,INDIRECT("'按班级打印'!u"&amp;ROUNDDOWN((ROW()-1)/5,0)+2),"")</f>
        <v/>
      </c>
      <c r="L1607" s="63" t="str">
        <f ca="1">IF(INDIRECT("'按班级打印'!af"&amp;ROUNDDOWN((ROW()-1)/5,0)+2)&gt;0,INDIRECT("'按班级打印'!af"&amp;ROUNDDOWN((ROW()-1)/5,0)+2),"")</f>
        <v/>
      </c>
      <c r="M1607" s="63">
        <f ca="1">INDIRECT("'按班级打印'!H"&amp;ROUNDDOWN((ROW()-1)/5,0)+2)</f>
        <v>474</v>
      </c>
    </row>
    <row r="1608" customHeight="1" spans="1:13">
      <c r="A1608" s="64"/>
      <c r="B1608" s="64"/>
      <c r="C1608" s="63" t="s">
        <v>13</v>
      </c>
      <c r="D1608" s="63">
        <f ca="1">INDIRECT("'按班级打印'!M"&amp;ROUNDDOWN((ROW()-1)/5,0)+2)</f>
        <v>107</v>
      </c>
      <c r="E1608" s="63">
        <f ca="1">INDIRECT("'按班级打印'!o"&amp;ROUNDDOWN((ROW()-1)/5,0)+2)</f>
        <v>104.5</v>
      </c>
      <c r="F1608" s="63">
        <f ca="1">INDIRECT("'按班级打印'!q"&amp;ROUNDDOWN((ROW()-1)/5,0)+2)</f>
        <v>98</v>
      </c>
      <c r="G1608" s="63">
        <f ca="1">IF(INDIRECT("'按班级打印'!s"&amp;ROUNDDOWN((ROW()-1)/5,0)+2)&gt;0,INDIRECT("'按班级打印'!s"&amp;ROUNDDOWN((ROW()-1)/5,0)+2),"")</f>
        <v>39</v>
      </c>
      <c r="H1608" s="63">
        <f ca="1">IF(INDIRECT("'按班级打印'!x"&amp;ROUNDDOWN((ROW()-1)/5,0)+2)&gt;0,INDIRECT("'按班级打印'!x"&amp;ROUNDDOWN((ROW()-1)/5,0)+2),"")</f>
        <v>77</v>
      </c>
      <c r="I1608" s="63">
        <f ca="1">IF(INDIRECT("'按班级打印'!aa"&amp;ROUNDDOWN((ROW()-1)/5,0)+2)&gt;0,INDIRECT("'按班级打印'!aa"&amp;ROUNDDOWN((ROW()-1)/5,0)+2),"")</f>
        <v>82</v>
      </c>
      <c r="J1608" s="63" t="str">
        <f ca="1">IF(INDIRECT("'按班级打印'!ad"&amp;ROUNDDOWN((ROW()-1)/5,0)+2)&gt;0,INDIRECT("'按班级打印'!ad"&amp;ROUNDDOWN((ROW()-1)/5,0)+2),"")</f>
        <v/>
      </c>
      <c r="K1608" s="63" t="str">
        <f ca="1">IF(INDIRECT("'按班级打印'!u"&amp;ROUNDDOWN((ROW()-1)/5,0)+2)&gt;0,INDIRECT("'按班级打印'!u"&amp;ROUNDDOWN((ROW()-1)/5,0)+2),"")</f>
        <v/>
      </c>
      <c r="L1608" s="63" t="str">
        <f ca="1">IF(INDIRECT("'按班级打印'!ag"&amp;ROUNDDOWN((ROW()-1)/5,0)+2)&gt;0,INDIRECT("'按班级打印'!ag"&amp;ROUNDDOWN((ROW()-1)/5,0)+2),"")</f>
        <v/>
      </c>
      <c r="M1608" s="63">
        <f ca="1">INDIRECT("'按班级打印'!I"&amp;ROUNDDOWN((ROW()-1)/5,0)+2)</f>
        <v>507.5</v>
      </c>
    </row>
    <row r="1609" customHeight="1" spans="1:13">
      <c r="A1609" s="63" t="str">
        <f ca="1">INDIRECT("'按班级打印'!E"&amp;ROUNDDOWN((ROW()-1)/5,0)+2)</f>
        <v>物理类</v>
      </c>
      <c r="B1609" s="14"/>
      <c r="C1609" s="63" t="s">
        <v>14</v>
      </c>
      <c r="D1609" s="65">
        <f>'质量分析(总分) '!$D$55</f>
        <v>105.000612745098</v>
      </c>
      <c r="E1609" s="65">
        <f>'质量分析(总分) '!$D$82</f>
        <v>91.5242034313726</v>
      </c>
      <c r="F1609" s="65">
        <f>'质量分析(总分) '!$D$109</f>
        <v>108.863970588235</v>
      </c>
      <c r="G1609" s="65">
        <f ca="1">IF(_xlfn.NUMBERVALUE(G1607)&gt;0,'质量分析(总分) '!$D$133,"")</f>
        <v>62.6521428571429</v>
      </c>
      <c r="H1609" s="65">
        <f ca="1">IF(_xlfn.NUMBERVALUE(H1607)&gt;0,'质量分析(总分) '!$D$157,"")</f>
        <v>81.8686131386861</v>
      </c>
      <c r="I1609" s="65">
        <f ca="1">IF(_xlfn.NUMBERVALUE(I1607)&gt;0,'质量分析(总分) '!$D$180,"")</f>
        <v>83.3676470588235</v>
      </c>
      <c r="J1609" s="65" t="str">
        <f ca="1">IF(_xlfn.NUMBERVALUE(J1607)&gt;0,'质量分析(总分) '!$D$208,"")</f>
        <v/>
      </c>
      <c r="K1609" s="65" t="str">
        <f ca="1">IF(_xlfn.NUMBERVALUE(K1607)&gt;0,'质量分析(总分) '!$D$194,"")</f>
        <v/>
      </c>
      <c r="L1609" s="65" t="str">
        <f ca="1">IF(_xlfn.NUMBERVALUE(L1607)&gt;0,'质量分析(总分) '!$D$222,"")</f>
        <v/>
      </c>
      <c r="M1609" s="65">
        <f ca="1">IF(_xlfn.NUMBERVALUE(G1607)&gt;0,'质量分析(总分) '!$D$23,'质量分析(总分) '!$D$28)</f>
        <v>535.869285714286</v>
      </c>
    </row>
    <row r="1611" customHeight="1" spans="1:13">
      <c r="A1611" s="58" t="s">
        <v>15</v>
      </c>
      <c r="B1611" s="59" t="s">
        <v>1</v>
      </c>
      <c r="C1611" s="59" t="s">
        <v>2</v>
      </c>
      <c r="D1611" s="60" t="s">
        <v>3</v>
      </c>
      <c r="E1611" s="60" t="s">
        <v>4</v>
      </c>
      <c r="F1611" s="60" t="s">
        <v>5</v>
      </c>
      <c r="G1611" s="60" t="s">
        <v>6</v>
      </c>
      <c r="H1611" s="60" t="s">
        <v>7</v>
      </c>
      <c r="I1611" s="60" t="s">
        <v>8</v>
      </c>
      <c r="J1611" s="60" t="s">
        <v>9</v>
      </c>
      <c r="K1611" s="60" t="s">
        <v>10</v>
      </c>
      <c r="L1611" s="61" t="s">
        <v>11</v>
      </c>
      <c r="M1611" s="61" t="s">
        <v>12</v>
      </c>
    </row>
    <row r="1612" customHeight="1" spans="1:13">
      <c r="A1612" s="62"/>
      <c r="B1612" s="63">
        <f ca="1">INDIRECT("'按班级打印'!G"&amp;ROUNDDOWN((ROW()-1)/5,0)+2)</f>
        <v>8</v>
      </c>
      <c r="C1612" s="63" t="str">
        <f ca="1">INDIRECT("'按班级打印'!A"&amp;ROUNDDOWN((ROW()-1)/5,0)+2)</f>
        <v>薛鑫杰</v>
      </c>
      <c r="D1612" s="63">
        <f ca="1">INDIRECT("'按班级打印'!M"&amp;ROUNDDOWN((ROW()-1)/5,0)+2)</f>
        <v>112</v>
      </c>
      <c r="E1612" s="63">
        <f ca="1">INDIRECT("'按班级打印'!o"&amp;ROUNDDOWN((ROW()-1)/5,0)+2)</f>
        <v>108.5</v>
      </c>
      <c r="F1612" s="63">
        <f ca="1">INDIRECT("'按班级打印'!q"&amp;ROUNDDOWN((ROW()-1)/5,0)+2)</f>
        <v>119</v>
      </c>
      <c r="G1612" s="63">
        <f ca="1">IF(INDIRECT("'按班级打印'!s"&amp;ROUNDDOWN((ROW()-1)/5,0)+2)&gt;0,INDIRECT("'按班级打印'!s"&amp;ROUNDDOWN((ROW()-1)/5,0)+2),"")</f>
        <v>81</v>
      </c>
      <c r="H1612" s="63">
        <f ca="1">IF(INDIRECT("'按班级打印'!w"&amp;ROUNDDOWN((ROW()-1)/5,0)+2)&gt;0,INDIRECT("'按班级打印'!w"&amp;ROUNDDOWN((ROW()-1)/5,0)+2),"")</f>
        <v>66</v>
      </c>
      <c r="I1612" s="63">
        <f ca="1">IF(INDIRECT("'按班级打印'!z"&amp;ROUNDDOWN((ROW()-1)/5,0)+2)&gt;0,INDIRECT("'按班级打印'!z"&amp;ROUNDDOWN((ROW()-1)/5,0)+2),"")</f>
        <v>84.5</v>
      </c>
      <c r="J1612" s="63" t="str">
        <f ca="1">IF(INDIRECT("'按班级打印'!ac"&amp;ROUNDDOWN((ROW()-1)/5,0)+2)&gt;0,INDIRECT("'按班级打印'!ac"&amp;ROUNDDOWN((ROW()-1)/5,0)+2),"")</f>
        <v/>
      </c>
      <c r="K1612" s="63" t="str">
        <f ca="1">IF(INDIRECT("'按班级打印'!u"&amp;ROUNDDOWN((ROW()-1)/5,0)+2)&gt;0,INDIRECT("'按班级打印'!u"&amp;ROUNDDOWN((ROW()-1)/5,0)+2),"")</f>
        <v/>
      </c>
      <c r="L1612" s="63" t="str">
        <f ca="1">IF(INDIRECT("'按班级打印'!af"&amp;ROUNDDOWN((ROW()-1)/5,0)+2)&gt;0,INDIRECT("'按班级打印'!af"&amp;ROUNDDOWN((ROW()-1)/5,0)+2),"")</f>
        <v/>
      </c>
      <c r="M1612" s="63">
        <f ca="1">INDIRECT("'按班级打印'!H"&amp;ROUNDDOWN((ROW()-1)/5,0)+2)</f>
        <v>571</v>
      </c>
    </row>
    <row r="1613" customHeight="1" spans="1:13">
      <c r="A1613" s="64"/>
      <c r="B1613" s="64"/>
      <c r="C1613" s="63" t="s">
        <v>13</v>
      </c>
      <c r="D1613" s="63">
        <f ca="1">INDIRECT("'按班级打印'!M"&amp;ROUNDDOWN((ROW()-1)/5,0)+2)</f>
        <v>112</v>
      </c>
      <c r="E1613" s="63">
        <f ca="1">INDIRECT("'按班级打印'!o"&amp;ROUNDDOWN((ROW()-1)/5,0)+2)</f>
        <v>108.5</v>
      </c>
      <c r="F1613" s="63">
        <f ca="1">INDIRECT("'按班级打印'!q"&amp;ROUNDDOWN((ROW()-1)/5,0)+2)</f>
        <v>119</v>
      </c>
      <c r="G1613" s="63">
        <f ca="1">IF(INDIRECT("'按班级打印'!s"&amp;ROUNDDOWN((ROW()-1)/5,0)+2)&gt;0,INDIRECT("'按班级打印'!s"&amp;ROUNDDOWN((ROW()-1)/5,0)+2),"")</f>
        <v>81</v>
      </c>
      <c r="H1613" s="63">
        <f ca="1">IF(INDIRECT("'按班级打印'!x"&amp;ROUNDDOWN((ROW()-1)/5,0)+2)&gt;0,INDIRECT("'按班级打印'!x"&amp;ROUNDDOWN((ROW()-1)/5,0)+2),"")</f>
        <v>87</v>
      </c>
      <c r="I1613" s="63">
        <f ca="1">IF(INDIRECT("'按班级打印'!aa"&amp;ROUNDDOWN((ROW()-1)/5,0)+2)&gt;0,INDIRECT("'按班级打印'!aa"&amp;ROUNDDOWN((ROW()-1)/5,0)+2),"")</f>
        <v>92</v>
      </c>
      <c r="J1613" s="63" t="str">
        <f ca="1">IF(INDIRECT("'按班级打印'!ad"&amp;ROUNDDOWN((ROW()-1)/5,0)+2)&gt;0,INDIRECT("'按班级打印'!ad"&amp;ROUNDDOWN((ROW()-1)/5,0)+2),"")</f>
        <v/>
      </c>
      <c r="K1613" s="63" t="str">
        <f ca="1">IF(INDIRECT("'按班级打印'!u"&amp;ROUNDDOWN((ROW()-1)/5,0)+2)&gt;0,INDIRECT("'按班级打印'!u"&amp;ROUNDDOWN((ROW()-1)/5,0)+2),"")</f>
        <v/>
      </c>
      <c r="L1613" s="63" t="str">
        <f ca="1">IF(INDIRECT("'按班级打印'!ag"&amp;ROUNDDOWN((ROW()-1)/5,0)+2)&gt;0,INDIRECT("'按班级打印'!ag"&amp;ROUNDDOWN((ROW()-1)/5,0)+2),"")</f>
        <v/>
      </c>
      <c r="M1613" s="63">
        <f ca="1">INDIRECT("'按班级打印'!I"&amp;ROUNDDOWN((ROW()-1)/5,0)+2)</f>
        <v>599.5</v>
      </c>
    </row>
    <row r="1614" customHeight="1" spans="1:13">
      <c r="A1614" s="63" t="str">
        <f ca="1">INDIRECT("'按班级打印'!E"&amp;ROUNDDOWN((ROW()-1)/5,0)+2)</f>
        <v>物理类</v>
      </c>
      <c r="B1614" s="14"/>
      <c r="C1614" s="63" t="s">
        <v>14</v>
      </c>
      <c r="D1614" s="65">
        <f>'质量分析(总分) '!$D$55</f>
        <v>105.000612745098</v>
      </c>
      <c r="E1614" s="65">
        <f>'质量分析(总分) '!$D$82</f>
        <v>91.5242034313726</v>
      </c>
      <c r="F1614" s="65">
        <f>'质量分析(总分) '!$D$109</f>
        <v>108.863970588235</v>
      </c>
      <c r="G1614" s="65">
        <f ca="1">IF(_xlfn.NUMBERVALUE(G1612)&gt;0,'质量分析(总分) '!$D$133,"")</f>
        <v>62.6521428571429</v>
      </c>
      <c r="H1614" s="65">
        <f ca="1">IF(_xlfn.NUMBERVALUE(H1612)&gt;0,'质量分析(总分) '!$D$157,"")</f>
        <v>81.8686131386861</v>
      </c>
      <c r="I1614" s="65">
        <f ca="1">IF(_xlfn.NUMBERVALUE(I1612)&gt;0,'质量分析(总分) '!$D$180,"")</f>
        <v>83.3676470588235</v>
      </c>
      <c r="J1614" s="65" t="str">
        <f ca="1">IF(_xlfn.NUMBERVALUE(J1612)&gt;0,'质量分析(总分) '!$D$208,"")</f>
        <v/>
      </c>
      <c r="K1614" s="65" t="str">
        <f ca="1">IF(_xlfn.NUMBERVALUE(K1612)&gt;0,'质量分析(总分) '!$D$194,"")</f>
        <v/>
      </c>
      <c r="L1614" s="65" t="str">
        <f ca="1">IF(_xlfn.NUMBERVALUE(L1612)&gt;0,'质量分析(总分) '!$D$222,"")</f>
        <v/>
      </c>
      <c r="M1614" s="65">
        <f ca="1">IF(_xlfn.NUMBERVALUE(G1612)&gt;0,'质量分析(总分) '!$D$23,'质量分析(总分) '!$D$28)</f>
        <v>535.869285714286</v>
      </c>
    </row>
    <row r="1616" customHeight="1" spans="1:13">
      <c r="A1616" s="58" t="s">
        <v>15</v>
      </c>
      <c r="B1616" s="59" t="s">
        <v>1</v>
      </c>
      <c r="C1616" s="59" t="s">
        <v>2</v>
      </c>
      <c r="D1616" s="60" t="s">
        <v>3</v>
      </c>
      <c r="E1616" s="60" t="s">
        <v>4</v>
      </c>
      <c r="F1616" s="60" t="s">
        <v>5</v>
      </c>
      <c r="G1616" s="60" t="s">
        <v>6</v>
      </c>
      <c r="H1616" s="60" t="s">
        <v>7</v>
      </c>
      <c r="I1616" s="60" t="s">
        <v>8</v>
      </c>
      <c r="J1616" s="60" t="s">
        <v>9</v>
      </c>
      <c r="K1616" s="60" t="s">
        <v>10</v>
      </c>
      <c r="L1616" s="61" t="s">
        <v>11</v>
      </c>
      <c r="M1616" s="61" t="s">
        <v>12</v>
      </c>
    </row>
    <row r="1617" customHeight="1" spans="1:13">
      <c r="A1617" s="62"/>
      <c r="B1617" s="63">
        <f ca="1">INDIRECT("'按班级打印'!G"&amp;ROUNDDOWN((ROW()-1)/5,0)+2)</f>
        <v>8</v>
      </c>
      <c r="C1617" s="63" t="str">
        <f ca="1">INDIRECT("'按班级打印'!A"&amp;ROUNDDOWN((ROW()-1)/5,0)+2)</f>
        <v>雷锦汐</v>
      </c>
      <c r="D1617" s="63">
        <f ca="1">INDIRECT("'按班级打印'!M"&amp;ROUNDDOWN((ROW()-1)/5,0)+2)</f>
        <v>105</v>
      </c>
      <c r="E1617" s="63">
        <f ca="1">INDIRECT("'按班级打印'!o"&amp;ROUNDDOWN((ROW()-1)/5,0)+2)</f>
        <v>72</v>
      </c>
      <c r="F1617" s="63">
        <f ca="1">INDIRECT("'按班级打印'!q"&amp;ROUNDDOWN((ROW()-1)/5,0)+2)</f>
        <v>111.5</v>
      </c>
      <c r="G1617" s="63">
        <f ca="1">IF(INDIRECT("'按班级打印'!s"&amp;ROUNDDOWN((ROW()-1)/5,0)+2)&gt;0,INDIRECT("'按班级打印'!s"&amp;ROUNDDOWN((ROW()-1)/5,0)+2),"")</f>
        <v>61</v>
      </c>
      <c r="H1617" s="63">
        <f ca="1">IF(INDIRECT("'按班级打印'!w"&amp;ROUNDDOWN((ROW()-1)/5,0)+2)&gt;0,INDIRECT("'按班级打印'!w"&amp;ROUNDDOWN((ROW()-1)/5,0)+2),"")</f>
        <v>46.5</v>
      </c>
      <c r="I1617" s="63">
        <f ca="1">IF(INDIRECT("'按班级打印'!z"&amp;ROUNDDOWN((ROW()-1)/5,0)+2)&gt;0,INDIRECT("'按班级打印'!z"&amp;ROUNDDOWN((ROW()-1)/5,0)+2),"")</f>
        <v>63</v>
      </c>
      <c r="J1617" s="63" t="str">
        <f ca="1">IF(INDIRECT("'按班级打印'!ac"&amp;ROUNDDOWN((ROW()-1)/5,0)+2)&gt;0,INDIRECT("'按班级打印'!ac"&amp;ROUNDDOWN((ROW()-1)/5,0)+2),"")</f>
        <v/>
      </c>
      <c r="K1617" s="63" t="str">
        <f ca="1">IF(INDIRECT("'按班级打印'!u"&amp;ROUNDDOWN((ROW()-1)/5,0)+2)&gt;0,INDIRECT("'按班级打印'!u"&amp;ROUNDDOWN((ROW()-1)/5,0)+2),"")</f>
        <v/>
      </c>
      <c r="L1617" s="63" t="str">
        <f ca="1">IF(INDIRECT("'按班级打印'!af"&amp;ROUNDDOWN((ROW()-1)/5,0)+2)&gt;0,INDIRECT("'按班级打印'!af"&amp;ROUNDDOWN((ROW()-1)/5,0)+2),"")</f>
        <v/>
      </c>
      <c r="M1617" s="63">
        <f ca="1">INDIRECT("'按班级打印'!H"&amp;ROUNDDOWN((ROW()-1)/5,0)+2)</f>
        <v>459</v>
      </c>
    </row>
    <row r="1618" customHeight="1" spans="1:13">
      <c r="A1618" s="64"/>
      <c r="B1618" s="64"/>
      <c r="C1618" s="63" t="s">
        <v>13</v>
      </c>
      <c r="D1618" s="63">
        <f ca="1">INDIRECT("'按班级打印'!M"&amp;ROUNDDOWN((ROW()-1)/5,0)+2)</f>
        <v>105</v>
      </c>
      <c r="E1618" s="63">
        <f ca="1">INDIRECT("'按班级打印'!o"&amp;ROUNDDOWN((ROW()-1)/5,0)+2)</f>
        <v>72</v>
      </c>
      <c r="F1618" s="63">
        <f ca="1">INDIRECT("'按班级打印'!q"&amp;ROUNDDOWN((ROW()-1)/5,0)+2)</f>
        <v>111.5</v>
      </c>
      <c r="G1618" s="63">
        <f ca="1">IF(INDIRECT("'按班级打印'!s"&amp;ROUNDDOWN((ROW()-1)/5,0)+2)&gt;0,INDIRECT("'按班级打印'!s"&amp;ROUNDDOWN((ROW()-1)/5,0)+2),"")</f>
        <v>61</v>
      </c>
      <c r="H1618" s="63">
        <f ca="1">IF(INDIRECT("'按班级打印'!x"&amp;ROUNDDOWN((ROW()-1)/5,0)+2)&gt;0,INDIRECT("'按班级打印'!x"&amp;ROUNDDOWN((ROW()-1)/5,0)+2),"")</f>
        <v>73</v>
      </c>
      <c r="I1618" s="63">
        <f ca="1">IF(INDIRECT("'按班级打印'!aa"&amp;ROUNDDOWN((ROW()-1)/5,0)+2)&gt;0,INDIRECT("'按班级打印'!aa"&amp;ROUNDDOWN((ROW()-1)/5,0)+2),"")</f>
        <v>72</v>
      </c>
      <c r="J1618" s="63" t="str">
        <f ca="1">IF(INDIRECT("'按班级打印'!ad"&amp;ROUNDDOWN((ROW()-1)/5,0)+2)&gt;0,INDIRECT("'按班级打印'!ad"&amp;ROUNDDOWN((ROW()-1)/5,0)+2),"")</f>
        <v/>
      </c>
      <c r="K1618" s="63" t="str">
        <f ca="1">IF(INDIRECT("'按班级打印'!u"&amp;ROUNDDOWN((ROW()-1)/5,0)+2)&gt;0,INDIRECT("'按班级打印'!u"&amp;ROUNDDOWN((ROW()-1)/5,0)+2),"")</f>
        <v/>
      </c>
      <c r="L1618" s="63" t="str">
        <f ca="1">IF(INDIRECT("'按班级打印'!ag"&amp;ROUNDDOWN((ROW()-1)/5,0)+2)&gt;0,INDIRECT("'按班级打印'!ag"&amp;ROUNDDOWN((ROW()-1)/5,0)+2),"")</f>
        <v/>
      </c>
      <c r="M1618" s="63">
        <f ca="1">INDIRECT("'按班级打印'!I"&amp;ROUNDDOWN((ROW()-1)/5,0)+2)</f>
        <v>494.5</v>
      </c>
    </row>
    <row r="1619" customHeight="1" spans="1:13">
      <c r="A1619" s="63" t="str">
        <f ca="1">INDIRECT("'按班级打印'!E"&amp;ROUNDDOWN((ROW()-1)/5,0)+2)</f>
        <v>物理类</v>
      </c>
      <c r="B1619" s="14"/>
      <c r="C1619" s="63" t="s">
        <v>14</v>
      </c>
      <c r="D1619" s="65">
        <f>'质量分析(总分) '!$D$55</f>
        <v>105.000612745098</v>
      </c>
      <c r="E1619" s="65">
        <f>'质量分析(总分) '!$D$82</f>
        <v>91.5242034313726</v>
      </c>
      <c r="F1619" s="65">
        <f>'质量分析(总分) '!$D$109</f>
        <v>108.863970588235</v>
      </c>
      <c r="G1619" s="65">
        <f ca="1">IF(_xlfn.NUMBERVALUE(G1617)&gt;0,'质量分析(总分) '!$D$133,"")</f>
        <v>62.6521428571429</v>
      </c>
      <c r="H1619" s="65">
        <f ca="1">IF(_xlfn.NUMBERVALUE(H1617)&gt;0,'质量分析(总分) '!$D$157,"")</f>
        <v>81.8686131386861</v>
      </c>
      <c r="I1619" s="65">
        <f ca="1">IF(_xlfn.NUMBERVALUE(I1617)&gt;0,'质量分析(总分) '!$D$180,"")</f>
        <v>83.3676470588235</v>
      </c>
      <c r="J1619" s="65" t="str">
        <f ca="1">IF(_xlfn.NUMBERVALUE(J1617)&gt;0,'质量分析(总分) '!$D$208,"")</f>
        <v/>
      </c>
      <c r="K1619" s="65" t="str">
        <f ca="1">IF(_xlfn.NUMBERVALUE(K1617)&gt;0,'质量分析(总分) '!$D$194,"")</f>
        <v/>
      </c>
      <c r="L1619" s="65" t="str">
        <f ca="1">IF(_xlfn.NUMBERVALUE(L1617)&gt;0,'质量分析(总分) '!$D$222,"")</f>
        <v/>
      </c>
      <c r="M1619" s="65">
        <f ca="1">IF(_xlfn.NUMBERVALUE(G1617)&gt;0,'质量分析(总分) '!$D$23,'质量分析(总分) '!$D$28)</f>
        <v>535.869285714286</v>
      </c>
    </row>
    <row r="1621" customHeight="1" spans="1:13">
      <c r="A1621" s="58" t="s">
        <v>15</v>
      </c>
      <c r="B1621" s="59" t="s">
        <v>1</v>
      </c>
      <c r="C1621" s="59" t="s">
        <v>2</v>
      </c>
      <c r="D1621" s="60" t="s">
        <v>3</v>
      </c>
      <c r="E1621" s="60" t="s">
        <v>4</v>
      </c>
      <c r="F1621" s="60" t="s">
        <v>5</v>
      </c>
      <c r="G1621" s="60" t="s">
        <v>6</v>
      </c>
      <c r="H1621" s="60" t="s">
        <v>7</v>
      </c>
      <c r="I1621" s="60" t="s">
        <v>8</v>
      </c>
      <c r="J1621" s="60" t="s">
        <v>9</v>
      </c>
      <c r="K1621" s="60" t="s">
        <v>10</v>
      </c>
      <c r="L1621" s="61" t="s">
        <v>11</v>
      </c>
      <c r="M1621" s="61" t="s">
        <v>12</v>
      </c>
    </row>
    <row r="1622" customHeight="1" spans="1:13">
      <c r="A1622" s="62"/>
      <c r="B1622" s="63">
        <f ca="1">INDIRECT("'按班级打印'!G"&amp;ROUNDDOWN((ROW()-1)/5,0)+2)</f>
        <v>8</v>
      </c>
      <c r="C1622" s="63" t="str">
        <f ca="1">INDIRECT("'按班级打印'!A"&amp;ROUNDDOWN((ROW()-1)/5,0)+2)</f>
        <v>胡梦馨</v>
      </c>
      <c r="D1622" s="63">
        <f ca="1">INDIRECT("'按班级打印'!M"&amp;ROUNDDOWN((ROW()-1)/5,0)+2)</f>
        <v>107</v>
      </c>
      <c r="E1622" s="63">
        <f ca="1">INDIRECT("'按班级打印'!o"&amp;ROUNDDOWN((ROW()-1)/5,0)+2)</f>
        <v>101.5</v>
      </c>
      <c r="F1622" s="63">
        <f ca="1">INDIRECT("'按班级打印'!q"&amp;ROUNDDOWN((ROW()-1)/5,0)+2)</f>
        <v>104.5</v>
      </c>
      <c r="G1622" s="63">
        <f ca="1">IF(INDIRECT("'按班级打印'!s"&amp;ROUNDDOWN((ROW()-1)/5,0)+2)&gt;0,INDIRECT("'按班级打印'!s"&amp;ROUNDDOWN((ROW()-1)/5,0)+2),"")</f>
        <v>75.5</v>
      </c>
      <c r="H1622" s="63">
        <f ca="1">IF(INDIRECT("'按班级打印'!w"&amp;ROUNDDOWN((ROW()-1)/5,0)+2)&gt;0,INDIRECT("'按班级打印'!w"&amp;ROUNDDOWN((ROW()-1)/5,0)+2),"")</f>
        <v>74.5</v>
      </c>
      <c r="I1622" s="63">
        <f ca="1">IF(INDIRECT("'按班级打印'!z"&amp;ROUNDDOWN((ROW()-1)/5,0)+2)&gt;0,INDIRECT("'按班级打印'!z"&amp;ROUNDDOWN((ROW()-1)/5,0)+2),"")</f>
        <v>79.5</v>
      </c>
      <c r="J1622" s="63" t="str">
        <f ca="1">IF(INDIRECT("'按班级打印'!ac"&amp;ROUNDDOWN((ROW()-1)/5,0)+2)&gt;0,INDIRECT("'按班级打印'!ac"&amp;ROUNDDOWN((ROW()-1)/5,0)+2),"")</f>
        <v/>
      </c>
      <c r="K1622" s="63" t="str">
        <f ca="1">IF(INDIRECT("'按班级打印'!u"&amp;ROUNDDOWN((ROW()-1)/5,0)+2)&gt;0,INDIRECT("'按班级打印'!u"&amp;ROUNDDOWN((ROW()-1)/5,0)+2),"")</f>
        <v/>
      </c>
      <c r="L1622" s="63" t="str">
        <f ca="1">IF(INDIRECT("'按班级打印'!af"&amp;ROUNDDOWN((ROW()-1)/5,0)+2)&gt;0,INDIRECT("'按班级打印'!af"&amp;ROUNDDOWN((ROW()-1)/5,0)+2),"")</f>
        <v/>
      </c>
      <c r="M1622" s="63">
        <f ca="1">INDIRECT("'按班级打印'!H"&amp;ROUNDDOWN((ROW()-1)/5,0)+2)</f>
        <v>542.5</v>
      </c>
    </row>
    <row r="1623" customHeight="1" spans="1:13">
      <c r="A1623" s="64"/>
      <c r="B1623" s="64"/>
      <c r="C1623" s="63" t="s">
        <v>13</v>
      </c>
      <c r="D1623" s="63">
        <f ca="1">INDIRECT("'按班级打印'!M"&amp;ROUNDDOWN((ROW()-1)/5,0)+2)</f>
        <v>107</v>
      </c>
      <c r="E1623" s="63">
        <f ca="1">INDIRECT("'按班级打印'!o"&amp;ROUNDDOWN((ROW()-1)/5,0)+2)</f>
        <v>101.5</v>
      </c>
      <c r="F1623" s="63">
        <f ca="1">INDIRECT("'按班级打印'!q"&amp;ROUNDDOWN((ROW()-1)/5,0)+2)</f>
        <v>104.5</v>
      </c>
      <c r="G1623" s="63">
        <f ca="1">IF(INDIRECT("'按班级打印'!s"&amp;ROUNDDOWN((ROW()-1)/5,0)+2)&gt;0,INDIRECT("'按班级打印'!s"&amp;ROUNDDOWN((ROW()-1)/5,0)+2),"")</f>
        <v>75.5</v>
      </c>
      <c r="H1623" s="63">
        <f ca="1">IF(INDIRECT("'按班级打印'!x"&amp;ROUNDDOWN((ROW()-1)/5,0)+2)&gt;0,INDIRECT("'按班级打印'!x"&amp;ROUNDDOWN((ROW()-1)/5,0)+2),"")</f>
        <v>91</v>
      </c>
      <c r="I1623" s="63">
        <f ca="1">IF(INDIRECT("'按班级打印'!aa"&amp;ROUNDDOWN((ROW()-1)/5,0)+2)&gt;0,INDIRECT("'按班级打印'!aa"&amp;ROUNDDOWN((ROW()-1)/5,0)+2),"")</f>
        <v>88</v>
      </c>
      <c r="J1623" s="63" t="str">
        <f ca="1">IF(INDIRECT("'按班级打印'!ad"&amp;ROUNDDOWN((ROW()-1)/5,0)+2)&gt;0,INDIRECT("'按班级打印'!ad"&amp;ROUNDDOWN((ROW()-1)/5,0)+2),"")</f>
        <v/>
      </c>
      <c r="K1623" s="63" t="str">
        <f ca="1">IF(INDIRECT("'按班级打印'!u"&amp;ROUNDDOWN((ROW()-1)/5,0)+2)&gt;0,INDIRECT("'按班级打印'!u"&amp;ROUNDDOWN((ROW()-1)/5,0)+2),"")</f>
        <v/>
      </c>
      <c r="L1623" s="63" t="str">
        <f ca="1">IF(INDIRECT("'按班级打印'!ag"&amp;ROUNDDOWN((ROW()-1)/5,0)+2)&gt;0,INDIRECT("'按班级打印'!ag"&amp;ROUNDDOWN((ROW()-1)/5,0)+2),"")</f>
        <v/>
      </c>
      <c r="M1623" s="63">
        <f ca="1">INDIRECT("'按班级打印'!I"&amp;ROUNDDOWN((ROW()-1)/5,0)+2)</f>
        <v>567.5</v>
      </c>
    </row>
    <row r="1624" customHeight="1" spans="1:13">
      <c r="A1624" s="63" t="str">
        <f ca="1">INDIRECT("'按班级打印'!E"&amp;ROUNDDOWN((ROW()-1)/5,0)+2)</f>
        <v>物理类</v>
      </c>
      <c r="B1624" s="14"/>
      <c r="C1624" s="63" t="s">
        <v>14</v>
      </c>
      <c r="D1624" s="65">
        <f>'质量分析(总分) '!$D$55</f>
        <v>105.000612745098</v>
      </c>
      <c r="E1624" s="65">
        <f>'质量分析(总分) '!$D$82</f>
        <v>91.5242034313726</v>
      </c>
      <c r="F1624" s="65">
        <f>'质量分析(总分) '!$D$109</f>
        <v>108.863970588235</v>
      </c>
      <c r="G1624" s="65">
        <f ca="1">IF(_xlfn.NUMBERVALUE(G1622)&gt;0,'质量分析(总分) '!$D$133,"")</f>
        <v>62.6521428571429</v>
      </c>
      <c r="H1624" s="65">
        <f ca="1">IF(_xlfn.NUMBERVALUE(H1622)&gt;0,'质量分析(总分) '!$D$157,"")</f>
        <v>81.8686131386861</v>
      </c>
      <c r="I1624" s="65">
        <f ca="1">IF(_xlfn.NUMBERVALUE(I1622)&gt;0,'质量分析(总分) '!$D$180,"")</f>
        <v>83.3676470588235</v>
      </c>
      <c r="J1624" s="65" t="str">
        <f ca="1">IF(_xlfn.NUMBERVALUE(J1622)&gt;0,'质量分析(总分) '!$D$208,"")</f>
        <v/>
      </c>
      <c r="K1624" s="65" t="str">
        <f ca="1">IF(_xlfn.NUMBERVALUE(K1622)&gt;0,'质量分析(总分) '!$D$194,"")</f>
        <v/>
      </c>
      <c r="L1624" s="65" t="str">
        <f ca="1">IF(_xlfn.NUMBERVALUE(L1622)&gt;0,'质量分析(总分) '!$D$222,"")</f>
        <v/>
      </c>
      <c r="M1624" s="65">
        <f ca="1">IF(_xlfn.NUMBERVALUE(G1622)&gt;0,'质量分析(总分) '!$D$23,'质量分析(总分) '!$D$28)</f>
        <v>535.869285714286</v>
      </c>
    </row>
    <row r="1626" customHeight="1" spans="1:13">
      <c r="A1626" s="58" t="s">
        <v>15</v>
      </c>
      <c r="B1626" s="59" t="s">
        <v>1</v>
      </c>
      <c r="C1626" s="59" t="s">
        <v>2</v>
      </c>
      <c r="D1626" s="60" t="s">
        <v>3</v>
      </c>
      <c r="E1626" s="60" t="s">
        <v>4</v>
      </c>
      <c r="F1626" s="60" t="s">
        <v>5</v>
      </c>
      <c r="G1626" s="60" t="s">
        <v>6</v>
      </c>
      <c r="H1626" s="60" t="s">
        <v>7</v>
      </c>
      <c r="I1626" s="60" t="s">
        <v>8</v>
      </c>
      <c r="J1626" s="60" t="s">
        <v>9</v>
      </c>
      <c r="K1626" s="60" t="s">
        <v>10</v>
      </c>
      <c r="L1626" s="61" t="s">
        <v>11</v>
      </c>
      <c r="M1626" s="61" t="s">
        <v>12</v>
      </c>
    </row>
    <row r="1627" customHeight="1" spans="1:13">
      <c r="A1627" s="62"/>
      <c r="B1627" s="63">
        <f ca="1">INDIRECT("'按班级打印'!G"&amp;ROUNDDOWN((ROW()-1)/5,0)+2)</f>
        <v>8</v>
      </c>
      <c r="C1627" s="63" t="str">
        <f ca="1">INDIRECT("'按班级打印'!A"&amp;ROUNDDOWN((ROW()-1)/5,0)+2)</f>
        <v>龚柳丹</v>
      </c>
      <c r="D1627" s="63">
        <f ca="1">INDIRECT("'按班级打印'!M"&amp;ROUNDDOWN((ROW()-1)/5,0)+2)</f>
        <v>110</v>
      </c>
      <c r="E1627" s="63">
        <f ca="1">INDIRECT("'按班级打印'!o"&amp;ROUNDDOWN((ROW()-1)/5,0)+2)</f>
        <v>82</v>
      </c>
      <c r="F1627" s="63">
        <f ca="1">INDIRECT("'按班级打印'!q"&amp;ROUNDDOWN((ROW()-1)/5,0)+2)</f>
        <v>104.5</v>
      </c>
      <c r="G1627" s="63">
        <f ca="1">IF(INDIRECT("'按班级打印'!s"&amp;ROUNDDOWN((ROW()-1)/5,0)+2)&gt;0,INDIRECT("'按班级打印'!s"&amp;ROUNDDOWN((ROW()-1)/5,0)+2),"")</f>
        <v>35.5</v>
      </c>
      <c r="H1627" s="63">
        <f ca="1">IF(INDIRECT("'按班级打印'!w"&amp;ROUNDDOWN((ROW()-1)/5,0)+2)&gt;0,INDIRECT("'按班级打印'!w"&amp;ROUNDDOWN((ROW()-1)/5,0)+2),"")</f>
        <v>26.5</v>
      </c>
      <c r="I1627" s="63">
        <f ca="1">IF(INDIRECT("'按班级打印'!z"&amp;ROUNDDOWN((ROW()-1)/5,0)+2)&gt;0,INDIRECT("'按班级打印'!z"&amp;ROUNDDOWN((ROW()-1)/5,0)+2),"")</f>
        <v>75.5</v>
      </c>
      <c r="J1627" s="63" t="str">
        <f ca="1">IF(INDIRECT("'按班级打印'!ac"&amp;ROUNDDOWN((ROW()-1)/5,0)+2)&gt;0,INDIRECT("'按班级打印'!ac"&amp;ROUNDDOWN((ROW()-1)/5,0)+2),"")</f>
        <v/>
      </c>
      <c r="K1627" s="63" t="str">
        <f ca="1">IF(INDIRECT("'按班级打印'!u"&amp;ROUNDDOWN((ROW()-1)/5,0)+2)&gt;0,INDIRECT("'按班级打印'!u"&amp;ROUNDDOWN((ROW()-1)/5,0)+2),"")</f>
        <v/>
      </c>
      <c r="L1627" s="63" t="str">
        <f ca="1">IF(INDIRECT("'按班级打印'!af"&amp;ROUNDDOWN((ROW()-1)/5,0)+2)&gt;0,INDIRECT("'按班级打印'!af"&amp;ROUNDDOWN((ROW()-1)/5,0)+2),"")</f>
        <v/>
      </c>
      <c r="M1627" s="63">
        <f ca="1">INDIRECT("'按班级打印'!H"&amp;ROUNDDOWN((ROW()-1)/5,0)+2)</f>
        <v>434</v>
      </c>
    </row>
    <row r="1628" customHeight="1" spans="1:13">
      <c r="A1628" s="64"/>
      <c r="B1628" s="64"/>
      <c r="C1628" s="63" t="s">
        <v>13</v>
      </c>
      <c r="D1628" s="63">
        <f ca="1">INDIRECT("'按班级打印'!M"&amp;ROUNDDOWN((ROW()-1)/5,0)+2)</f>
        <v>110</v>
      </c>
      <c r="E1628" s="63">
        <f ca="1">INDIRECT("'按班级打印'!o"&amp;ROUNDDOWN((ROW()-1)/5,0)+2)</f>
        <v>82</v>
      </c>
      <c r="F1628" s="63">
        <f ca="1">INDIRECT("'按班级打印'!q"&amp;ROUNDDOWN((ROW()-1)/5,0)+2)</f>
        <v>104.5</v>
      </c>
      <c r="G1628" s="63">
        <f ca="1">IF(INDIRECT("'按班级打印'!s"&amp;ROUNDDOWN((ROW()-1)/5,0)+2)&gt;0,INDIRECT("'按班级打印'!s"&amp;ROUNDDOWN((ROW()-1)/5,0)+2),"")</f>
        <v>35.5</v>
      </c>
      <c r="H1628" s="63">
        <f ca="1">IF(INDIRECT("'按班级打印'!x"&amp;ROUNDDOWN((ROW()-1)/5,0)+2)&gt;0,INDIRECT("'按班级打印'!x"&amp;ROUNDDOWN((ROW()-1)/5,0)+2),"")</f>
        <v>54</v>
      </c>
      <c r="I1628" s="63">
        <f ca="1">IF(INDIRECT("'按班级打印'!aa"&amp;ROUNDDOWN((ROW()-1)/5,0)+2)&gt;0,INDIRECT("'按班级打印'!aa"&amp;ROUNDDOWN((ROW()-1)/5,0)+2),"")</f>
        <v>84</v>
      </c>
      <c r="J1628" s="63" t="str">
        <f ca="1">IF(INDIRECT("'按班级打印'!ad"&amp;ROUNDDOWN((ROW()-1)/5,0)+2)&gt;0,INDIRECT("'按班级打印'!ad"&amp;ROUNDDOWN((ROW()-1)/5,0)+2),"")</f>
        <v/>
      </c>
      <c r="K1628" s="63" t="str">
        <f ca="1">IF(INDIRECT("'按班级打印'!u"&amp;ROUNDDOWN((ROW()-1)/5,0)+2)&gt;0,INDIRECT("'按班级打印'!u"&amp;ROUNDDOWN((ROW()-1)/5,0)+2),"")</f>
        <v/>
      </c>
      <c r="L1628" s="63" t="str">
        <f ca="1">IF(INDIRECT("'按班级打印'!ag"&amp;ROUNDDOWN((ROW()-1)/5,0)+2)&gt;0,INDIRECT("'按班级打印'!ag"&amp;ROUNDDOWN((ROW()-1)/5,0)+2),"")</f>
        <v/>
      </c>
      <c r="M1628" s="63">
        <f ca="1">INDIRECT("'按班级打印'!I"&amp;ROUNDDOWN((ROW()-1)/5,0)+2)</f>
        <v>470</v>
      </c>
    </row>
    <row r="1629" customHeight="1" spans="1:13">
      <c r="A1629" s="63" t="str">
        <f ca="1">INDIRECT("'按班级打印'!E"&amp;ROUNDDOWN((ROW()-1)/5,0)+2)</f>
        <v>物理类</v>
      </c>
      <c r="B1629" s="14"/>
      <c r="C1629" s="63" t="s">
        <v>14</v>
      </c>
      <c r="D1629" s="65">
        <f>'质量分析(总分) '!$D$55</f>
        <v>105.000612745098</v>
      </c>
      <c r="E1629" s="65">
        <f>'质量分析(总分) '!$D$82</f>
        <v>91.5242034313726</v>
      </c>
      <c r="F1629" s="65">
        <f>'质量分析(总分) '!$D$109</f>
        <v>108.863970588235</v>
      </c>
      <c r="G1629" s="65">
        <f ca="1">IF(_xlfn.NUMBERVALUE(G1627)&gt;0,'质量分析(总分) '!$D$133,"")</f>
        <v>62.6521428571429</v>
      </c>
      <c r="H1629" s="65">
        <f ca="1">IF(_xlfn.NUMBERVALUE(H1627)&gt;0,'质量分析(总分) '!$D$157,"")</f>
        <v>81.8686131386861</v>
      </c>
      <c r="I1629" s="65">
        <f ca="1">IF(_xlfn.NUMBERVALUE(I1627)&gt;0,'质量分析(总分) '!$D$180,"")</f>
        <v>83.3676470588235</v>
      </c>
      <c r="J1629" s="65" t="str">
        <f ca="1">IF(_xlfn.NUMBERVALUE(J1627)&gt;0,'质量分析(总分) '!$D$208,"")</f>
        <v/>
      </c>
      <c r="K1629" s="65" t="str">
        <f ca="1">IF(_xlfn.NUMBERVALUE(K1627)&gt;0,'质量分析(总分) '!$D$194,"")</f>
        <v/>
      </c>
      <c r="L1629" s="65" t="str">
        <f ca="1">IF(_xlfn.NUMBERVALUE(L1627)&gt;0,'质量分析(总分) '!$D$222,"")</f>
        <v/>
      </c>
      <c r="M1629" s="65">
        <f ca="1">IF(_xlfn.NUMBERVALUE(G1627)&gt;0,'质量分析(总分) '!$D$23,'质量分析(总分) '!$D$28)</f>
        <v>535.869285714286</v>
      </c>
    </row>
    <row r="1631" customHeight="1" spans="1:13">
      <c r="A1631" s="58" t="s">
        <v>15</v>
      </c>
      <c r="B1631" s="59" t="s">
        <v>1</v>
      </c>
      <c r="C1631" s="59" t="s">
        <v>2</v>
      </c>
      <c r="D1631" s="60" t="s">
        <v>3</v>
      </c>
      <c r="E1631" s="60" t="s">
        <v>4</v>
      </c>
      <c r="F1631" s="60" t="s">
        <v>5</v>
      </c>
      <c r="G1631" s="60" t="s">
        <v>6</v>
      </c>
      <c r="H1631" s="60" t="s">
        <v>7</v>
      </c>
      <c r="I1631" s="60" t="s">
        <v>8</v>
      </c>
      <c r="J1631" s="60" t="s">
        <v>9</v>
      </c>
      <c r="K1631" s="60" t="s">
        <v>10</v>
      </c>
      <c r="L1631" s="61" t="s">
        <v>11</v>
      </c>
      <c r="M1631" s="61" t="s">
        <v>12</v>
      </c>
    </row>
    <row r="1632" customHeight="1" spans="1:13">
      <c r="A1632" s="62"/>
      <c r="B1632" s="63">
        <f ca="1">INDIRECT("'按班级打印'!G"&amp;ROUNDDOWN((ROW()-1)/5,0)+2)</f>
        <v>8</v>
      </c>
      <c r="C1632" s="63" t="str">
        <f ca="1">INDIRECT("'按班级打印'!A"&amp;ROUNDDOWN((ROW()-1)/5,0)+2)</f>
        <v>郭锦烨</v>
      </c>
      <c r="D1632" s="63">
        <f ca="1">INDIRECT("'按班级打印'!M"&amp;ROUNDDOWN((ROW()-1)/5,0)+2)</f>
        <v>98.5</v>
      </c>
      <c r="E1632" s="63">
        <f ca="1">INDIRECT("'按班级打印'!o"&amp;ROUNDDOWN((ROW()-1)/5,0)+2)</f>
        <v>74.5</v>
      </c>
      <c r="F1632" s="63">
        <f ca="1">INDIRECT("'按班级打印'!q"&amp;ROUNDDOWN((ROW()-1)/5,0)+2)</f>
        <v>60.5</v>
      </c>
      <c r="G1632" s="63">
        <f ca="1">IF(INDIRECT("'按班级打印'!s"&amp;ROUNDDOWN((ROW()-1)/5,0)+2)&gt;0,INDIRECT("'按班级打印'!s"&amp;ROUNDDOWN((ROW()-1)/5,0)+2),"")</f>
        <v>45.5</v>
      </c>
      <c r="H1632" s="63">
        <f ca="1">IF(INDIRECT("'按班级打印'!w"&amp;ROUNDDOWN((ROW()-1)/5,0)+2)&gt;0,INDIRECT("'按班级打印'!w"&amp;ROUNDDOWN((ROW()-1)/5,0)+2),"")</f>
        <v>41</v>
      </c>
      <c r="I1632" s="63">
        <f ca="1">IF(INDIRECT("'按班级打印'!z"&amp;ROUNDDOWN((ROW()-1)/5,0)+2)&gt;0,INDIRECT("'按班级打印'!z"&amp;ROUNDDOWN((ROW()-1)/5,0)+2),"")</f>
        <v>41</v>
      </c>
      <c r="J1632" s="63" t="str">
        <f ca="1">IF(INDIRECT("'按班级打印'!ac"&amp;ROUNDDOWN((ROW()-1)/5,0)+2)&gt;0,INDIRECT("'按班级打印'!ac"&amp;ROUNDDOWN((ROW()-1)/5,0)+2),"")</f>
        <v/>
      </c>
      <c r="K1632" s="63" t="str">
        <f ca="1">IF(INDIRECT("'按班级打印'!u"&amp;ROUNDDOWN((ROW()-1)/5,0)+2)&gt;0,INDIRECT("'按班级打印'!u"&amp;ROUNDDOWN((ROW()-1)/5,0)+2),"")</f>
        <v/>
      </c>
      <c r="L1632" s="63" t="str">
        <f ca="1">IF(INDIRECT("'按班级打印'!af"&amp;ROUNDDOWN((ROW()-1)/5,0)+2)&gt;0,INDIRECT("'按班级打印'!af"&amp;ROUNDDOWN((ROW()-1)/5,0)+2),"")</f>
        <v/>
      </c>
      <c r="M1632" s="63">
        <f ca="1">INDIRECT("'按班级打印'!H"&amp;ROUNDDOWN((ROW()-1)/5,0)+2)</f>
        <v>361</v>
      </c>
    </row>
    <row r="1633" customHeight="1" spans="1:13">
      <c r="A1633" s="64"/>
      <c r="B1633" s="64"/>
      <c r="C1633" s="63" t="s">
        <v>13</v>
      </c>
      <c r="D1633" s="63">
        <f ca="1">INDIRECT("'按班级打印'!M"&amp;ROUNDDOWN((ROW()-1)/5,0)+2)</f>
        <v>98.5</v>
      </c>
      <c r="E1633" s="63">
        <f ca="1">INDIRECT("'按班级打印'!o"&amp;ROUNDDOWN((ROW()-1)/5,0)+2)</f>
        <v>74.5</v>
      </c>
      <c r="F1633" s="63">
        <f ca="1">INDIRECT("'按班级打印'!q"&amp;ROUNDDOWN((ROW()-1)/5,0)+2)</f>
        <v>60.5</v>
      </c>
      <c r="G1633" s="63">
        <f ca="1">IF(INDIRECT("'按班级打印'!s"&amp;ROUNDDOWN((ROW()-1)/5,0)+2)&gt;0,INDIRECT("'按班级打印'!s"&amp;ROUNDDOWN((ROW()-1)/5,0)+2),"")</f>
        <v>45.5</v>
      </c>
      <c r="H1633" s="63">
        <f ca="1">IF(INDIRECT("'按班级打印'!x"&amp;ROUNDDOWN((ROW()-1)/5,0)+2)&gt;0,INDIRECT("'按班级打印'!x"&amp;ROUNDDOWN((ROW()-1)/5,0)+2),"")</f>
        <v>68</v>
      </c>
      <c r="I1633" s="63">
        <f ca="1">IF(INDIRECT("'按班级打印'!aa"&amp;ROUNDDOWN((ROW()-1)/5,0)+2)&gt;0,INDIRECT("'按班级打印'!aa"&amp;ROUNDDOWN((ROW()-1)/5,0)+2),"")</f>
        <v>54</v>
      </c>
      <c r="J1633" s="63" t="str">
        <f ca="1">IF(INDIRECT("'按班级打印'!ad"&amp;ROUNDDOWN((ROW()-1)/5,0)+2)&gt;0,INDIRECT("'按班级打印'!ad"&amp;ROUNDDOWN((ROW()-1)/5,0)+2),"")</f>
        <v/>
      </c>
      <c r="K1633" s="63" t="str">
        <f ca="1">IF(INDIRECT("'按班级打印'!u"&amp;ROUNDDOWN((ROW()-1)/5,0)+2)&gt;0,INDIRECT("'按班级打印'!u"&amp;ROUNDDOWN((ROW()-1)/5,0)+2),"")</f>
        <v/>
      </c>
      <c r="L1633" s="63" t="str">
        <f ca="1">IF(INDIRECT("'按班级打印'!ag"&amp;ROUNDDOWN((ROW()-1)/5,0)+2)&gt;0,INDIRECT("'按班级打印'!ag"&amp;ROUNDDOWN((ROW()-1)/5,0)+2),"")</f>
        <v/>
      </c>
      <c r="M1633" s="63">
        <f ca="1">INDIRECT("'按班级打印'!I"&amp;ROUNDDOWN((ROW()-1)/5,0)+2)</f>
        <v>401</v>
      </c>
    </row>
    <row r="1634" customHeight="1" spans="1:13">
      <c r="A1634" s="63" t="str">
        <f ca="1">INDIRECT("'按班级打印'!E"&amp;ROUNDDOWN((ROW()-1)/5,0)+2)</f>
        <v>物理类</v>
      </c>
      <c r="B1634" s="14"/>
      <c r="C1634" s="63" t="s">
        <v>14</v>
      </c>
      <c r="D1634" s="65">
        <f>'质量分析(总分) '!$D$55</f>
        <v>105.000612745098</v>
      </c>
      <c r="E1634" s="65">
        <f>'质量分析(总分) '!$D$82</f>
        <v>91.5242034313726</v>
      </c>
      <c r="F1634" s="65">
        <f>'质量分析(总分) '!$D$109</f>
        <v>108.863970588235</v>
      </c>
      <c r="G1634" s="65">
        <f ca="1">IF(_xlfn.NUMBERVALUE(G1632)&gt;0,'质量分析(总分) '!$D$133,"")</f>
        <v>62.6521428571429</v>
      </c>
      <c r="H1634" s="65">
        <f ca="1">IF(_xlfn.NUMBERVALUE(H1632)&gt;0,'质量分析(总分) '!$D$157,"")</f>
        <v>81.8686131386861</v>
      </c>
      <c r="I1634" s="65">
        <f ca="1">IF(_xlfn.NUMBERVALUE(I1632)&gt;0,'质量分析(总分) '!$D$180,"")</f>
        <v>83.3676470588235</v>
      </c>
      <c r="J1634" s="65" t="str">
        <f ca="1">IF(_xlfn.NUMBERVALUE(J1632)&gt;0,'质量分析(总分) '!$D$208,"")</f>
        <v/>
      </c>
      <c r="K1634" s="65" t="str">
        <f ca="1">IF(_xlfn.NUMBERVALUE(K1632)&gt;0,'质量分析(总分) '!$D$194,"")</f>
        <v/>
      </c>
      <c r="L1634" s="65" t="str">
        <f ca="1">IF(_xlfn.NUMBERVALUE(L1632)&gt;0,'质量分析(总分) '!$D$222,"")</f>
        <v/>
      </c>
      <c r="M1634" s="65">
        <f ca="1">IF(_xlfn.NUMBERVALUE(G1632)&gt;0,'质量分析(总分) '!$D$23,'质量分析(总分) '!$D$28)</f>
        <v>535.869285714286</v>
      </c>
    </row>
    <row r="1636" customHeight="1" spans="1:13">
      <c r="A1636" s="58" t="s">
        <v>15</v>
      </c>
      <c r="B1636" s="59" t="s">
        <v>1</v>
      </c>
      <c r="C1636" s="59" t="s">
        <v>2</v>
      </c>
      <c r="D1636" s="60" t="s">
        <v>3</v>
      </c>
      <c r="E1636" s="60" t="s">
        <v>4</v>
      </c>
      <c r="F1636" s="60" t="s">
        <v>5</v>
      </c>
      <c r="G1636" s="60" t="s">
        <v>6</v>
      </c>
      <c r="H1636" s="60" t="s">
        <v>7</v>
      </c>
      <c r="I1636" s="60" t="s">
        <v>8</v>
      </c>
      <c r="J1636" s="60" t="s">
        <v>9</v>
      </c>
      <c r="K1636" s="60" t="s">
        <v>10</v>
      </c>
      <c r="L1636" s="61" t="s">
        <v>11</v>
      </c>
      <c r="M1636" s="61" t="s">
        <v>12</v>
      </c>
    </row>
    <row r="1637" customHeight="1" spans="1:13">
      <c r="A1637" s="62"/>
      <c r="B1637" s="63">
        <f ca="1">INDIRECT("'按班级打印'!G"&amp;ROUNDDOWN((ROW()-1)/5,0)+2)</f>
        <v>8</v>
      </c>
      <c r="C1637" s="63" t="str">
        <f ca="1">INDIRECT("'按班级打印'!A"&amp;ROUNDDOWN((ROW()-1)/5,0)+2)</f>
        <v>戴相龙</v>
      </c>
      <c r="D1637" s="63">
        <f ca="1">INDIRECT("'按班级打印'!M"&amp;ROUNDDOWN((ROW()-1)/5,0)+2)</f>
        <v>109.5</v>
      </c>
      <c r="E1637" s="63">
        <f ca="1">INDIRECT("'按班级打印'!o"&amp;ROUNDDOWN((ROW()-1)/5,0)+2)</f>
        <v>106</v>
      </c>
      <c r="F1637" s="63">
        <f ca="1">INDIRECT("'按班级打印'!q"&amp;ROUNDDOWN((ROW()-1)/5,0)+2)</f>
        <v>114</v>
      </c>
      <c r="G1637" s="63">
        <f ca="1">IF(INDIRECT("'按班级打印'!s"&amp;ROUNDDOWN((ROW()-1)/5,0)+2)&gt;0,INDIRECT("'按班级打印'!s"&amp;ROUNDDOWN((ROW()-1)/5,0)+2),"")</f>
        <v>54</v>
      </c>
      <c r="H1637" s="63">
        <f ca="1">IF(INDIRECT("'按班级打印'!w"&amp;ROUNDDOWN((ROW()-1)/5,0)+2)&gt;0,INDIRECT("'按班级打印'!w"&amp;ROUNDDOWN((ROW()-1)/5,0)+2),"")</f>
        <v>73.5</v>
      </c>
      <c r="I1637" s="63">
        <f ca="1">IF(INDIRECT("'按班级打印'!z"&amp;ROUNDDOWN((ROW()-1)/5,0)+2)&gt;0,INDIRECT("'按班级打印'!z"&amp;ROUNDDOWN((ROW()-1)/5,0)+2),"")</f>
        <v>80</v>
      </c>
      <c r="J1637" s="63" t="str">
        <f ca="1">IF(INDIRECT("'按班级打印'!ac"&amp;ROUNDDOWN((ROW()-1)/5,0)+2)&gt;0,INDIRECT("'按班级打印'!ac"&amp;ROUNDDOWN((ROW()-1)/5,0)+2),"")</f>
        <v/>
      </c>
      <c r="K1637" s="63" t="str">
        <f ca="1">IF(INDIRECT("'按班级打印'!u"&amp;ROUNDDOWN((ROW()-1)/5,0)+2)&gt;0,INDIRECT("'按班级打印'!u"&amp;ROUNDDOWN((ROW()-1)/5,0)+2),"")</f>
        <v/>
      </c>
      <c r="L1637" s="63" t="str">
        <f ca="1">IF(INDIRECT("'按班级打印'!af"&amp;ROUNDDOWN((ROW()-1)/5,0)+2)&gt;0,INDIRECT("'按班级打印'!af"&amp;ROUNDDOWN((ROW()-1)/5,0)+2),"")</f>
        <v/>
      </c>
      <c r="M1637" s="63">
        <f ca="1">INDIRECT("'按班级打印'!H"&amp;ROUNDDOWN((ROW()-1)/5,0)+2)</f>
        <v>537</v>
      </c>
    </row>
    <row r="1638" customHeight="1" spans="1:13">
      <c r="A1638" s="64"/>
      <c r="B1638" s="64"/>
      <c r="C1638" s="63" t="s">
        <v>13</v>
      </c>
      <c r="D1638" s="63">
        <f ca="1">INDIRECT("'按班级打印'!M"&amp;ROUNDDOWN((ROW()-1)/5,0)+2)</f>
        <v>109.5</v>
      </c>
      <c r="E1638" s="63">
        <f ca="1">INDIRECT("'按班级打印'!o"&amp;ROUNDDOWN((ROW()-1)/5,0)+2)</f>
        <v>106</v>
      </c>
      <c r="F1638" s="63">
        <f ca="1">INDIRECT("'按班级打印'!q"&amp;ROUNDDOWN((ROW()-1)/5,0)+2)</f>
        <v>114</v>
      </c>
      <c r="G1638" s="63">
        <f ca="1">IF(INDIRECT("'按班级打印'!s"&amp;ROUNDDOWN((ROW()-1)/5,0)+2)&gt;0,INDIRECT("'按班级打印'!s"&amp;ROUNDDOWN((ROW()-1)/5,0)+2),"")</f>
        <v>54</v>
      </c>
      <c r="H1638" s="63">
        <f ca="1">IF(INDIRECT("'按班级打印'!x"&amp;ROUNDDOWN((ROW()-1)/5,0)+2)&gt;0,INDIRECT("'按班级打印'!x"&amp;ROUNDDOWN((ROW()-1)/5,0)+2),"")</f>
        <v>90</v>
      </c>
      <c r="I1638" s="63">
        <f ca="1">IF(INDIRECT("'按班级打印'!aa"&amp;ROUNDDOWN((ROW()-1)/5,0)+2)&gt;0,INDIRECT("'按班级打印'!aa"&amp;ROUNDDOWN((ROW()-1)/5,0)+2),"")</f>
        <v>88</v>
      </c>
      <c r="J1638" s="63" t="str">
        <f ca="1">IF(INDIRECT("'按班级打印'!ad"&amp;ROUNDDOWN((ROW()-1)/5,0)+2)&gt;0,INDIRECT("'按班级打印'!ad"&amp;ROUNDDOWN((ROW()-1)/5,0)+2),"")</f>
        <v/>
      </c>
      <c r="K1638" s="63" t="str">
        <f ca="1">IF(INDIRECT("'按班级打印'!u"&amp;ROUNDDOWN((ROW()-1)/5,0)+2)&gt;0,INDIRECT("'按班级打印'!u"&amp;ROUNDDOWN((ROW()-1)/5,0)+2),"")</f>
        <v/>
      </c>
      <c r="L1638" s="63" t="str">
        <f ca="1">IF(INDIRECT("'按班级打印'!ag"&amp;ROUNDDOWN((ROW()-1)/5,0)+2)&gt;0,INDIRECT("'按班级打印'!ag"&amp;ROUNDDOWN((ROW()-1)/5,0)+2),"")</f>
        <v/>
      </c>
      <c r="M1638" s="63">
        <f ca="1">INDIRECT("'按班级打印'!I"&amp;ROUNDDOWN((ROW()-1)/5,0)+2)</f>
        <v>561.5</v>
      </c>
    </row>
    <row r="1639" customHeight="1" spans="1:13">
      <c r="A1639" s="63" t="str">
        <f ca="1">INDIRECT("'按班级打印'!E"&amp;ROUNDDOWN((ROW()-1)/5,0)+2)</f>
        <v>物理类</v>
      </c>
      <c r="B1639" s="14"/>
      <c r="C1639" s="63" t="s">
        <v>14</v>
      </c>
      <c r="D1639" s="65">
        <f>'质量分析(总分) '!$D$55</f>
        <v>105.000612745098</v>
      </c>
      <c r="E1639" s="65">
        <f>'质量分析(总分) '!$D$82</f>
        <v>91.5242034313726</v>
      </c>
      <c r="F1639" s="65">
        <f>'质量分析(总分) '!$D$109</f>
        <v>108.863970588235</v>
      </c>
      <c r="G1639" s="65">
        <f ca="1">IF(_xlfn.NUMBERVALUE(G1637)&gt;0,'质量分析(总分) '!$D$133,"")</f>
        <v>62.6521428571429</v>
      </c>
      <c r="H1639" s="65">
        <f ca="1">IF(_xlfn.NUMBERVALUE(H1637)&gt;0,'质量分析(总分) '!$D$157,"")</f>
        <v>81.8686131386861</v>
      </c>
      <c r="I1639" s="65">
        <f ca="1">IF(_xlfn.NUMBERVALUE(I1637)&gt;0,'质量分析(总分) '!$D$180,"")</f>
        <v>83.3676470588235</v>
      </c>
      <c r="J1639" s="65" t="str">
        <f ca="1">IF(_xlfn.NUMBERVALUE(J1637)&gt;0,'质量分析(总分) '!$D$208,"")</f>
        <v/>
      </c>
      <c r="K1639" s="65" t="str">
        <f ca="1">IF(_xlfn.NUMBERVALUE(K1637)&gt;0,'质量分析(总分) '!$D$194,"")</f>
        <v/>
      </c>
      <c r="L1639" s="65" t="str">
        <f ca="1">IF(_xlfn.NUMBERVALUE(L1637)&gt;0,'质量分析(总分) '!$D$222,"")</f>
        <v/>
      </c>
      <c r="M1639" s="65">
        <f ca="1">IF(_xlfn.NUMBERVALUE(G1637)&gt;0,'质量分析(总分) '!$D$23,'质量分析(总分) '!$D$28)</f>
        <v>535.869285714286</v>
      </c>
    </row>
    <row r="1641" customHeight="1" spans="1:13">
      <c r="A1641" s="58" t="s">
        <v>15</v>
      </c>
      <c r="B1641" s="59" t="s">
        <v>1</v>
      </c>
      <c r="C1641" s="59" t="s">
        <v>2</v>
      </c>
      <c r="D1641" s="60" t="s">
        <v>3</v>
      </c>
      <c r="E1641" s="60" t="s">
        <v>4</v>
      </c>
      <c r="F1641" s="60" t="s">
        <v>5</v>
      </c>
      <c r="G1641" s="60" t="s">
        <v>6</v>
      </c>
      <c r="H1641" s="60" t="s">
        <v>7</v>
      </c>
      <c r="I1641" s="60" t="s">
        <v>8</v>
      </c>
      <c r="J1641" s="60" t="s">
        <v>9</v>
      </c>
      <c r="K1641" s="60" t="s">
        <v>10</v>
      </c>
      <c r="L1641" s="61" t="s">
        <v>11</v>
      </c>
      <c r="M1641" s="61" t="s">
        <v>12</v>
      </c>
    </row>
    <row r="1642" customHeight="1" spans="1:13">
      <c r="A1642" s="62"/>
      <c r="B1642" s="63">
        <f ca="1">INDIRECT("'按班级打印'!G"&amp;ROUNDDOWN((ROW()-1)/5,0)+2)</f>
        <v>8</v>
      </c>
      <c r="C1642" s="63" t="str">
        <f ca="1">INDIRECT("'按班级打印'!A"&amp;ROUNDDOWN((ROW()-1)/5,0)+2)</f>
        <v>钟秋瑶</v>
      </c>
      <c r="D1642" s="63">
        <f ca="1">INDIRECT("'按班级打印'!M"&amp;ROUNDDOWN((ROW()-1)/5,0)+2)</f>
        <v>110</v>
      </c>
      <c r="E1642" s="63">
        <f ca="1">INDIRECT("'按班级打印'!o"&amp;ROUNDDOWN((ROW()-1)/5,0)+2)</f>
        <v>101</v>
      </c>
      <c r="F1642" s="63">
        <f ca="1">INDIRECT("'按班级打印'!q"&amp;ROUNDDOWN((ROW()-1)/5,0)+2)</f>
        <v>118</v>
      </c>
      <c r="G1642" s="63">
        <f ca="1">IF(INDIRECT("'按班级打印'!s"&amp;ROUNDDOWN((ROW()-1)/5,0)+2)&gt;0,INDIRECT("'按班级打印'!s"&amp;ROUNDDOWN((ROW()-1)/5,0)+2),"")</f>
        <v>60.5</v>
      </c>
      <c r="H1642" s="63">
        <f ca="1">IF(INDIRECT("'按班级打印'!w"&amp;ROUNDDOWN((ROW()-1)/5,0)+2)&gt;0,INDIRECT("'按班级打印'!w"&amp;ROUNDDOWN((ROW()-1)/5,0)+2),"")</f>
        <v>60</v>
      </c>
      <c r="I1642" s="63">
        <f ca="1">IF(INDIRECT("'按班级打印'!z"&amp;ROUNDDOWN((ROW()-1)/5,0)+2)&gt;0,INDIRECT("'按班级打印'!z"&amp;ROUNDDOWN((ROW()-1)/5,0)+2),"")</f>
        <v>82</v>
      </c>
      <c r="J1642" s="63" t="str">
        <f ca="1">IF(INDIRECT("'按班级打印'!ac"&amp;ROUNDDOWN((ROW()-1)/5,0)+2)&gt;0,INDIRECT("'按班级打印'!ac"&amp;ROUNDDOWN((ROW()-1)/5,0)+2),"")</f>
        <v/>
      </c>
      <c r="K1642" s="63" t="str">
        <f ca="1">IF(INDIRECT("'按班级打印'!u"&amp;ROUNDDOWN((ROW()-1)/5,0)+2)&gt;0,INDIRECT("'按班级打印'!u"&amp;ROUNDDOWN((ROW()-1)/5,0)+2),"")</f>
        <v/>
      </c>
      <c r="L1642" s="63" t="str">
        <f ca="1">IF(INDIRECT("'按班级打印'!af"&amp;ROUNDDOWN((ROW()-1)/5,0)+2)&gt;0,INDIRECT("'按班级打印'!af"&amp;ROUNDDOWN((ROW()-1)/5,0)+2),"")</f>
        <v/>
      </c>
      <c r="M1642" s="63">
        <f ca="1">INDIRECT("'按班级打印'!H"&amp;ROUNDDOWN((ROW()-1)/5,0)+2)</f>
        <v>531.5</v>
      </c>
    </row>
    <row r="1643" customHeight="1" spans="1:13">
      <c r="A1643" s="64"/>
      <c r="B1643" s="64"/>
      <c r="C1643" s="63" t="s">
        <v>13</v>
      </c>
      <c r="D1643" s="63">
        <f ca="1">INDIRECT("'按班级打印'!M"&amp;ROUNDDOWN((ROW()-1)/5,0)+2)</f>
        <v>110</v>
      </c>
      <c r="E1643" s="63">
        <f ca="1">INDIRECT("'按班级打印'!o"&amp;ROUNDDOWN((ROW()-1)/5,0)+2)</f>
        <v>101</v>
      </c>
      <c r="F1643" s="63">
        <f ca="1">INDIRECT("'按班级打印'!q"&amp;ROUNDDOWN((ROW()-1)/5,0)+2)</f>
        <v>118</v>
      </c>
      <c r="G1643" s="63">
        <f ca="1">IF(INDIRECT("'按班级打印'!s"&amp;ROUNDDOWN((ROW()-1)/5,0)+2)&gt;0,INDIRECT("'按班级打印'!s"&amp;ROUNDDOWN((ROW()-1)/5,0)+2),"")</f>
        <v>60.5</v>
      </c>
      <c r="H1643" s="63">
        <f ca="1">IF(INDIRECT("'按班级打印'!x"&amp;ROUNDDOWN((ROW()-1)/5,0)+2)&gt;0,INDIRECT("'按班级打印'!x"&amp;ROUNDDOWN((ROW()-1)/5,0)+2),"")</f>
        <v>83</v>
      </c>
      <c r="I1643" s="63">
        <f ca="1">IF(INDIRECT("'按班级打印'!aa"&amp;ROUNDDOWN((ROW()-1)/5,0)+2)&gt;0,INDIRECT("'按班级打印'!aa"&amp;ROUNDDOWN((ROW()-1)/5,0)+2),"")</f>
        <v>90</v>
      </c>
      <c r="J1643" s="63" t="str">
        <f ca="1">IF(INDIRECT("'按班级打印'!ad"&amp;ROUNDDOWN((ROW()-1)/5,0)+2)&gt;0,INDIRECT("'按班级打印'!ad"&amp;ROUNDDOWN((ROW()-1)/5,0)+2),"")</f>
        <v/>
      </c>
      <c r="K1643" s="63" t="str">
        <f ca="1">IF(INDIRECT("'按班级打印'!u"&amp;ROUNDDOWN((ROW()-1)/5,0)+2)&gt;0,INDIRECT("'按班级打印'!u"&amp;ROUNDDOWN((ROW()-1)/5,0)+2),"")</f>
        <v/>
      </c>
      <c r="L1643" s="63" t="str">
        <f ca="1">IF(INDIRECT("'按班级打印'!ag"&amp;ROUNDDOWN((ROW()-1)/5,0)+2)&gt;0,INDIRECT("'按班级打印'!ag"&amp;ROUNDDOWN((ROW()-1)/5,0)+2),"")</f>
        <v/>
      </c>
      <c r="M1643" s="63">
        <f ca="1">INDIRECT("'按班级打印'!I"&amp;ROUNDDOWN((ROW()-1)/5,0)+2)</f>
        <v>562.5</v>
      </c>
    </row>
    <row r="1644" customHeight="1" spans="1:13">
      <c r="A1644" s="63" t="str">
        <f ca="1">INDIRECT("'按班级打印'!E"&amp;ROUNDDOWN((ROW()-1)/5,0)+2)</f>
        <v>物理类</v>
      </c>
      <c r="B1644" s="14"/>
      <c r="C1644" s="63" t="s">
        <v>14</v>
      </c>
      <c r="D1644" s="65">
        <f>'质量分析(总分) '!$D$55</f>
        <v>105.000612745098</v>
      </c>
      <c r="E1644" s="65">
        <f>'质量分析(总分) '!$D$82</f>
        <v>91.5242034313726</v>
      </c>
      <c r="F1644" s="65">
        <f>'质量分析(总分) '!$D$109</f>
        <v>108.863970588235</v>
      </c>
      <c r="G1644" s="65">
        <f ca="1">IF(_xlfn.NUMBERVALUE(G1642)&gt;0,'质量分析(总分) '!$D$133,"")</f>
        <v>62.6521428571429</v>
      </c>
      <c r="H1644" s="65">
        <f ca="1">IF(_xlfn.NUMBERVALUE(H1642)&gt;0,'质量分析(总分) '!$D$157,"")</f>
        <v>81.8686131386861</v>
      </c>
      <c r="I1644" s="65">
        <f ca="1">IF(_xlfn.NUMBERVALUE(I1642)&gt;0,'质量分析(总分) '!$D$180,"")</f>
        <v>83.3676470588235</v>
      </c>
      <c r="J1644" s="65" t="str">
        <f ca="1">IF(_xlfn.NUMBERVALUE(J1642)&gt;0,'质量分析(总分) '!$D$208,"")</f>
        <v/>
      </c>
      <c r="K1644" s="65" t="str">
        <f ca="1">IF(_xlfn.NUMBERVALUE(K1642)&gt;0,'质量分析(总分) '!$D$194,"")</f>
        <v/>
      </c>
      <c r="L1644" s="65" t="str">
        <f ca="1">IF(_xlfn.NUMBERVALUE(L1642)&gt;0,'质量分析(总分) '!$D$222,"")</f>
        <v/>
      </c>
      <c r="M1644" s="65">
        <f ca="1">IF(_xlfn.NUMBERVALUE(G1642)&gt;0,'质量分析(总分) '!$D$23,'质量分析(总分) '!$D$28)</f>
        <v>535.869285714286</v>
      </c>
    </row>
    <row r="1646" customHeight="1" spans="1:13">
      <c r="A1646" s="58" t="s">
        <v>15</v>
      </c>
      <c r="B1646" s="59" t="s">
        <v>1</v>
      </c>
      <c r="C1646" s="59" t="s">
        <v>2</v>
      </c>
      <c r="D1646" s="60" t="s">
        <v>3</v>
      </c>
      <c r="E1646" s="60" t="s">
        <v>4</v>
      </c>
      <c r="F1646" s="60" t="s">
        <v>5</v>
      </c>
      <c r="G1646" s="60" t="s">
        <v>6</v>
      </c>
      <c r="H1646" s="60" t="s">
        <v>7</v>
      </c>
      <c r="I1646" s="60" t="s">
        <v>8</v>
      </c>
      <c r="J1646" s="60" t="s">
        <v>9</v>
      </c>
      <c r="K1646" s="60" t="s">
        <v>10</v>
      </c>
      <c r="L1646" s="61" t="s">
        <v>11</v>
      </c>
      <c r="M1646" s="61" t="s">
        <v>12</v>
      </c>
    </row>
    <row r="1647" customHeight="1" spans="1:13">
      <c r="A1647" s="62"/>
      <c r="B1647" s="63">
        <f ca="1">INDIRECT("'按班级打印'!G"&amp;ROUNDDOWN((ROW()-1)/5,0)+2)</f>
        <v>8</v>
      </c>
      <c r="C1647" s="63" t="str">
        <f ca="1">INDIRECT("'按班级打印'!A"&amp;ROUNDDOWN((ROW()-1)/5,0)+2)</f>
        <v>郑一诺</v>
      </c>
      <c r="D1647" s="63">
        <f ca="1">INDIRECT("'按班级打印'!M"&amp;ROUNDDOWN((ROW()-1)/5,0)+2)</f>
        <v>114</v>
      </c>
      <c r="E1647" s="63">
        <f ca="1">INDIRECT("'按班级打印'!o"&amp;ROUNDDOWN((ROW()-1)/5,0)+2)</f>
        <v>75</v>
      </c>
      <c r="F1647" s="63">
        <f ca="1">INDIRECT("'按班级打印'!q"&amp;ROUNDDOWN((ROW()-1)/5,0)+2)</f>
        <v>113.5</v>
      </c>
      <c r="G1647" s="63">
        <f ca="1">IF(INDIRECT("'按班级打印'!s"&amp;ROUNDDOWN((ROW()-1)/5,0)+2)&gt;0,INDIRECT("'按班级打印'!s"&amp;ROUNDDOWN((ROW()-1)/5,0)+2),"")</f>
        <v>71.5</v>
      </c>
      <c r="H1647" s="63">
        <f ca="1">IF(INDIRECT("'按班级打印'!w"&amp;ROUNDDOWN((ROW()-1)/5,0)+2)&gt;0,INDIRECT("'按班级打印'!w"&amp;ROUNDDOWN((ROW()-1)/5,0)+2),"")</f>
        <v>68.5</v>
      </c>
      <c r="I1647" s="63">
        <f ca="1">IF(INDIRECT("'按班级打印'!z"&amp;ROUNDDOWN((ROW()-1)/5,0)+2)&gt;0,INDIRECT("'按班级打印'!z"&amp;ROUNDDOWN((ROW()-1)/5,0)+2),"")</f>
        <v>82</v>
      </c>
      <c r="J1647" s="63" t="str">
        <f ca="1">IF(INDIRECT("'按班级打印'!ac"&amp;ROUNDDOWN((ROW()-1)/5,0)+2)&gt;0,INDIRECT("'按班级打印'!ac"&amp;ROUNDDOWN((ROW()-1)/5,0)+2),"")</f>
        <v/>
      </c>
      <c r="K1647" s="63" t="str">
        <f ca="1">IF(INDIRECT("'按班级打印'!u"&amp;ROUNDDOWN((ROW()-1)/5,0)+2)&gt;0,INDIRECT("'按班级打印'!u"&amp;ROUNDDOWN((ROW()-1)/5,0)+2),"")</f>
        <v/>
      </c>
      <c r="L1647" s="63" t="str">
        <f ca="1">IF(INDIRECT("'按班级打印'!af"&amp;ROUNDDOWN((ROW()-1)/5,0)+2)&gt;0,INDIRECT("'按班级打印'!af"&amp;ROUNDDOWN((ROW()-1)/5,0)+2),"")</f>
        <v/>
      </c>
      <c r="M1647" s="63">
        <f ca="1">INDIRECT("'按班级打印'!H"&amp;ROUNDDOWN((ROW()-1)/5,0)+2)</f>
        <v>524.5</v>
      </c>
    </row>
    <row r="1648" customHeight="1" spans="1:13">
      <c r="A1648" s="64"/>
      <c r="B1648" s="64"/>
      <c r="C1648" s="63" t="s">
        <v>13</v>
      </c>
      <c r="D1648" s="63">
        <f ca="1">INDIRECT("'按班级打印'!M"&amp;ROUNDDOWN((ROW()-1)/5,0)+2)</f>
        <v>114</v>
      </c>
      <c r="E1648" s="63">
        <f ca="1">INDIRECT("'按班级打印'!o"&amp;ROUNDDOWN((ROW()-1)/5,0)+2)</f>
        <v>75</v>
      </c>
      <c r="F1648" s="63">
        <f ca="1">INDIRECT("'按班级打印'!q"&amp;ROUNDDOWN((ROW()-1)/5,0)+2)</f>
        <v>113.5</v>
      </c>
      <c r="G1648" s="63">
        <f ca="1">IF(INDIRECT("'按班级打印'!s"&amp;ROUNDDOWN((ROW()-1)/5,0)+2)&gt;0,INDIRECT("'按班级打印'!s"&amp;ROUNDDOWN((ROW()-1)/5,0)+2),"")</f>
        <v>71.5</v>
      </c>
      <c r="H1648" s="63">
        <f ca="1">IF(INDIRECT("'按班级打印'!x"&amp;ROUNDDOWN((ROW()-1)/5,0)+2)&gt;0,INDIRECT("'按班级打印'!x"&amp;ROUNDDOWN((ROW()-1)/5,0)+2),"")</f>
        <v>88</v>
      </c>
      <c r="I1648" s="63">
        <f ca="1">IF(INDIRECT("'按班级打印'!aa"&amp;ROUNDDOWN((ROW()-1)/5,0)+2)&gt;0,INDIRECT("'按班级打印'!aa"&amp;ROUNDDOWN((ROW()-1)/5,0)+2),"")</f>
        <v>90</v>
      </c>
      <c r="J1648" s="63" t="str">
        <f ca="1">IF(INDIRECT("'按班级打印'!ad"&amp;ROUNDDOWN((ROW()-1)/5,0)+2)&gt;0,INDIRECT("'按班级打印'!ad"&amp;ROUNDDOWN((ROW()-1)/5,0)+2),"")</f>
        <v/>
      </c>
      <c r="K1648" s="63" t="str">
        <f ca="1">IF(INDIRECT("'按班级打印'!u"&amp;ROUNDDOWN((ROW()-1)/5,0)+2)&gt;0,INDIRECT("'按班级打印'!u"&amp;ROUNDDOWN((ROW()-1)/5,0)+2),"")</f>
        <v/>
      </c>
      <c r="L1648" s="63" t="str">
        <f ca="1">IF(INDIRECT("'按班级打印'!ag"&amp;ROUNDDOWN((ROW()-1)/5,0)+2)&gt;0,INDIRECT("'按班级打印'!ag"&amp;ROUNDDOWN((ROW()-1)/5,0)+2),"")</f>
        <v/>
      </c>
      <c r="M1648" s="63">
        <f ca="1">INDIRECT("'按班级打印'!I"&amp;ROUNDDOWN((ROW()-1)/5,0)+2)</f>
        <v>552</v>
      </c>
    </row>
    <row r="1649" customHeight="1" spans="1:13">
      <c r="A1649" s="63" t="str">
        <f ca="1">INDIRECT("'按班级打印'!E"&amp;ROUNDDOWN((ROW()-1)/5,0)+2)</f>
        <v>物理类</v>
      </c>
      <c r="B1649" s="14"/>
      <c r="C1649" s="63" t="s">
        <v>14</v>
      </c>
      <c r="D1649" s="65">
        <f>'质量分析(总分) '!$D$55</f>
        <v>105.000612745098</v>
      </c>
      <c r="E1649" s="65">
        <f>'质量分析(总分) '!$D$82</f>
        <v>91.5242034313726</v>
      </c>
      <c r="F1649" s="65">
        <f>'质量分析(总分) '!$D$109</f>
        <v>108.863970588235</v>
      </c>
      <c r="G1649" s="65">
        <f ca="1">IF(_xlfn.NUMBERVALUE(G1647)&gt;0,'质量分析(总分) '!$D$133,"")</f>
        <v>62.6521428571429</v>
      </c>
      <c r="H1649" s="65">
        <f ca="1">IF(_xlfn.NUMBERVALUE(H1647)&gt;0,'质量分析(总分) '!$D$157,"")</f>
        <v>81.8686131386861</v>
      </c>
      <c r="I1649" s="65">
        <f ca="1">IF(_xlfn.NUMBERVALUE(I1647)&gt;0,'质量分析(总分) '!$D$180,"")</f>
        <v>83.3676470588235</v>
      </c>
      <c r="J1649" s="65" t="str">
        <f ca="1">IF(_xlfn.NUMBERVALUE(J1647)&gt;0,'质量分析(总分) '!$D$208,"")</f>
        <v/>
      </c>
      <c r="K1649" s="65" t="str">
        <f ca="1">IF(_xlfn.NUMBERVALUE(K1647)&gt;0,'质量分析(总分) '!$D$194,"")</f>
        <v/>
      </c>
      <c r="L1649" s="65" t="str">
        <f ca="1">IF(_xlfn.NUMBERVALUE(L1647)&gt;0,'质量分析(总分) '!$D$222,"")</f>
        <v/>
      </c>
      <c r="M1649" s="65">
        <f ca="1">IF(_xlfn.NUMBERVALUE(G1647)&gt;0,'质量分析(总分) '!$D$23,'质量分析(总分) '!$D$28)</f>
        <v>535.869285714286</v>
      </c>
    </row>
    <row r="1651" customHeight="1" spans="1:13">
      <c r="A1651" s="58" t="s">
        <v>15</v>
      </c>
      <c r="B1651" s="59" t="s">
        <v>1</v>
      </c>
      <c r="C1651" s="59" t="s">
        <v>2</v>
      </c>
      <c r="D1651" s="60" t="s">
        <v>3</v>
      </c>
      <c r="E1651" s="60" t="s">
        <v>4</v>
      </c>
      <c r="F1651" s="60" t="s">
        <v>5</v>
      </c>
      <c r="G1651" s="60" t="s">
        <v>6</v>
      </c>
      <c r="H1651" s="60" t="s">
        <v>7</v>
      </c>
      <c r="I1651" s="60" t="s">
        <v>8</v>
      </c>
      <c r="J1651" s="60" t="s">
        <v>9</v>
      </c>
      <c r="K1651" s="60" t="s">
        <v>10</v>
      </c>
      <c r="L1651" s="61" t="s">
        <v>11</v>
      </c>
      <c r="M1651" s="61" t="s">
        <v>12</v>
      </c>
    </row>
    <row r="1652" customHeight="1" spans="1:13">
      <c r="A1652" s="62"/>
      <c r="B1652" s="63">
        <f ca="1">INDIRECT("'按班级打印'!G"&amp;ROUNDDOWN((ROW()-1)/5,0)+2)</f>
        <v>8</v>
      </c>
      <c r="C1652" s="63" t="str">
        <f ca="1">INDIRECT("'按班级打印'!A"&amp;ROUNDDOWN((ROW()-1)/5,0)+2)</f>
        <v>林炜婷</v>
      </c>
      <c r="D1652" s="63">
        <f ca="1">INDIRECT("'按班级打印'!M"&amp;ROUNDDOWN((ROW()-1)/5,0)+2)</f>
        <v>114.5</v>
      </c>
      <c r="E1652" s="63">
        <f ca="1">INDIRECT("'按班级打印'!o"&amp;ROUNDDOWN((ROW()-1)/5,0)+2)</f>
        <v>114</v>
      </c>
      <c r="F1652" s="63">
        <f ca="1">INDIRECT("'按班级打印'!q"&amp;ROUNDDOWN((ROW()-1)/5,0)+2)</f>
        <v>114</v>
      </c>
      <c r="G1652" s="63">
        <f ca="1">IF(INDIRECT("'按班级打印'!s"&amp;ROUNDDOWN((ROW()-1)/5,0)+2)&gt;0,INDIRECT("'按班级打印'!s"&amp;ROUNDDOWN((ROW()-1)/5,0)+2),"")</f>
        <v>81.5</v>
      </c>
      <c r="H1652" s="63">
        <f ca="1">IF(INDIRECT("'按班级打印'!w"&amp;ROUNDDOWN((ROW()-1)/5,0)+2)&gt;0,INDIRECT("'按班级打印'!w"&amp;ROUNDDOWN((ROW()-1)/5,0)+2),"")</f>
        <v>67.5</v>
      </c>
      <c r="I1652" s="63">
        <f ca="1">IF(INDIRECT("'按班级打印'!z"&amp;ROUNDDOWN((ROW()-1)/5,0)+2)&gt;0,INDIRECT("'按班级打印'!z"&amp;ROUNDDOWN((ROW()-1)/5,0)+2),"")</f>
        <v>88.5</v>
      </c>
      <c r="J1652" s="63" t="str">
        <f ca="1">IF(INDIRECT("'按班级打印'!ac"&amp;ROUNDDOWN((ROW()-1)/5,0)+2)&gt;0,INDIRECT("'按班级打印'!ac"&amp;ROUNDDOWN((ROW()-1)/5,0)+2),"")</f>
        <v/>
      </c>
      <c r="K1652" s="63" t="str">
        <f ca="1">IF(INDIRECT("'按班级打印'!u"&amp;ROUNDDOWN((ROW()-1)/5,0)+2)&gt;0,INDIRECT("'按班级打印'!u"&amp;ROUNDDOWN((ROW()-1)/5,0)+2),"")</f>
        <v/>
      </c>
      <c r="L1652" s="63" t="str">
        <f ca="1">IF(INDIRECT("'按班级打印'!af"&amp;ROUNDDOWN((ROW()-1)/5,0)+2)&gt;0,INDIRECT("'按班级打印'!af"&amp;ROUNDDOWN((ROW()-1)/5,0)+2),"")</f>
        <v/>
      </c>
      <c r="M1652" s="63">
        <f ca="1">INDIRECT("'按班级打印'!H"&amp;ROUNDDOWN((ROW()-1)/5,0)+2)</f>
        <v>580</v>
      </c>
    </row>
    <row r="1653" customHeight="1" spans="1:13">
      <c r="A1653" s="64"/>
      <c r="B1653" s="64"/>
      <c r="C1653" s="63" t="s">
        <v>13</v>
      </c>
      <c r="D1653" s="63">
        <f ca="1">INDIRECT("'按班级打印'!M"&amp;ROUNDDOWN((ROW()-1)/5,0)+2)</f>
        <v>114.5</v>
      </c>
      <c r="E1653" s="63">
        <f ca="1">INDIRECT("'按班级打印'!o"&amp;ROUNDDOWN((ROW()-1)/5,0)+2)</f>
        <v>114</v>
      </c>
      <c r="F1653" s="63">
        <f ca="1">INDIRECT("'按班级打印'!q"&amp;ROUNDDOWN((ROW()-1)/5,0)+2)</f>
        <v>114</v>
      </c>
      <c r="G1653" s="63">
        <f ca="1">IF(INDIRECT("'按班级打印'!s"&amp;ROUNDDOWN((ROW()-1)/5,0)+2)&gt;0,INDIRECT("'按班级打印'!s"&amp;ROUNDDOWN((ROW()-1)/5,0)+2),"")</f>
        <v>81.5</v>
      </c>
      <c r="H1653" s="63">
        <f ca="1">IF(INDIRECT("'按班级打印'!x"&amp;ROUNDDOWN((ROW()-1)/5,0)+2)&gt;0,INDIRECT("'按班级打印'!x"&amp;ROUNDDOWN((ROW()-1)/5,0)+2),"")</f>
        <v>88</v>
      </c>
      <c r="I1653" s="63">
        <f ca="1">IF(INDIRECT("'按班级打印'!aa"&amp;ROUNDDOWN((ROW()-1)/5,0)+2)&gt;0,INDIRECT("'按班级打印'!aa"&amp;ROUNDDOWN((ROW()-1)/5,0)+2),"")</f>
        <v>94</v>
      </c>
      <c r="J1653" s="63" t="str">
        <f ca="1">IF(INDIRECT("'按班级打印'!ad"&amp;ROUNDDOWN((ROW()-1)/5,0)+2)&gt;0,INDIRECT("'按班级打印'!ad"&amp;ROUNDDOWN((ROW()-1)/5,0)+2),"")</f>
        <v/>
      </c>
      <c r="K1653" s="63" t="str">
        <f ca="1">IF(INDIRECT("'按班级打印'!u"&amp;ROUNDDOWN((ROW()-1)/5,0)+2)&gt;0,INDIRECT("'按班级打印'!u"&amp;ROUNDDOWN((ROW()-1)/5,0)+2),"")</f>
        <v/>
      </c>
      <c r="L1653" s="63" t="str">
        <f ca="1">IF(INDIRECT("'按班级打印'!ag"&amp;ROUNDDOWN((ROW()-1)/5,0)+2)&gt;0,INDIRECT("'按班级打印'!ag"&amp;ROUNDDOWN((ROW()-1)/5,0)+2),"")</f>
        <v/>
      </c>
      <c r="M1653" s="63">
        <f ca="1">INDIRECT("'按班级打印'!I"&amp;ROUNDDOWN((ROW()-1)/5,0)+2)</f>
        <v>606</v>
      </c>
    </row>
    <row r="1654" customHeight="1" spans="1:13">
      <c r="A1654" s="63" t="str">
        <f ca="1">INDIRECT("'按班级打印'!E"&amp;ROUNDDOWN((ROW()-1)/5,0)+2)</f>
        <v>物理类</v>
      </c>
      <c r="B1654" s="14"/>
      <c r="C1654" s="63" t="s">
        <v>14</v>
      </c>
      <c r="D1654" s="65">
        <f>'质量分析(总分) '!$D$55</f>
        <v>105.000612745098</v>
      </c>
      <c r="E1654" s="65">
        <f>'质量分析(总分) '!$D$82</f>
        <v>91.5242034313726</v>
      </c>
      <c r="F1654" s="65">
        <f>'质量分析(总分) '!$D$109</f>
        <v>108.863970588235</v>
      </c>
      <c r="G1654" s="65">
        <f ca="1">IF(_xlfn.NUMBERVALUE(G1652)&gt;0,'质量分析(总分) '!$D$133,"")</f>
        <v>62.6521428571429</v>
      </c>
      <c r="H1654" s="65">
        <f ca="1">IF(_xlfn.NUMBERVALUE(H1652)&gt;0,'质量分析(总分) '!$D$157,"")</f>
        <v>81.8686131386861</v>
      </c>
      <c r="I1654" s="65">
        <f ca="1">IF(_xlfn.NUMBERVALUE(I1652)&gt;0,'质量分析(总分) '!$D$180,"")</f>
        <v>83.3676470588235</v>
      </c>
      <c r="J1654" s="65" t="str">
        <f ca="1">IF(_xlfn.NUMBERVALUE(J1652)&gt;0,'质量分析(总分) '!$D$208,"")</f>
        <v/>
      </c>
      <c r="K1654" s="65" t="str">
        <f ca="1">IF(_xlfn.NUMBERVALUE(K1652)&gt;0,'质量分析(总分) '!$D$194,"")</f>
        <v/>
      </c>
      <c r="L1654" s="65" t="str">
        <f ca="1">IF(_xlfn.NUMBERVALUE(L1652)&gt;0,'质量分析(总分) '!$D$222,"")</f>
        <v/>
      </c>
      <c r="M1654" s="65">
        <f ca="1">IF(_xlfn.NUMBERVALUE(G1652)&gt;0,'质量分析(总分) '!$D$23,'质量分析(总分) '!$D$28)</f>
        <v>535.869285714286</v>
      </c>
    </row>
    <row r="1656" customHeight="1" spans="1:13">
      <c r="A1656" s="58" t="s">
        <v>15</v>
      </c>
      <c r="B1656" s="59" t="s">
        <v>1</v>
      </c>
      <c r="C1656" s="59" t="s">
        <v>2</v>
      </c>
      <c r="D1656" s="60" t="s">
        <v>3</v>
      </c>
      <c r="E1656" s="60" t="s">
        <v>4</v>
      </c>
      <c r="F1656" s="60" t="s">
        <v>5</v>
      </c>
      <c r="G1656" s="60" t="s">
        <v>6</v>
      </c>
      <c r="H1656" s="60" t="s">
        <v>7</v>
      </c>
      <c r="I1656" s="60" t="s">
        <v>8</v>
      </c>
      <c r="J1656" s="60" t="s">
        <v>9</v>
      </c>
      <c r="K1656" s="60" t="s">
        <v>10</v>
      </c>
      <c r="L1656" s="61" t="s">
        <v>11</v>
      </c>
      <c r="M1656" s="61" t="s">
        <v>12</v>
      </c>
    </row>
    <row r="1657" customHeight="1" spans="1:13">
      <c r="A1657" s="62"/>
      <c r="B1657" s="63">
        <f ca="1">INDIRECT("'按班级打印'!G"&amp;ROUNDDOWN((ROW()-1)/5,0)+2)</f>
        <v>8</v>
      </c>
      <c r="C1657" s="63" t="str">
        <f ca="1">INDIRECT("'按班级打印'!A"&amp;ROUNDDOWN((ROW()-1)/5,0)+2)</f>
        <v>王元荣</v>
      </c>
      <c r="D1657" s="63">
        <f ca="1">INDIRECT("'按班级打印'!M"&amp;ROUNDDOWN((ROW()-1)/5,0)+2)</f>
        <v>107.5</v>
      </c>
      <c r="E1657" s="63">
        <f ca="1">INDIRECT("'按班级打印'!o"&amp;ROUNDDOWN((ROW()-1)/5,0)+2)</f>
        <v>85</v>
      </c>
      <c r="F1657" s="63">
        <f ca="1">INDIRECT("'按班级打印'!q"&amp;ROUNDDOWN((ROW()-1)/5,0)+2)</f>
        <v>110.5</v>
      </c>
      <c r="G1657" s="63">
        <f ca="1">IF(INDIRECT("'按班级打印'!s"&amp;ROUNDDOWN((ROW()-1)/5,0)+2)&gt;0,INDIRECT("'按班级打印'!s"&amp;ROUNDDOWN((ROW()-1)/5,0)+2),"")</f>
        <v>67.5</v>
      </c>
      <c r="H1657" s="63">
        <f ca="1">IF(INDIRECT("'按班级打印'!w"&amp;ROUNDDOWN((ROW()-1)/5,0)+2)&gt;0,INDIRECT("'按班级打印'!w"&amp;ROUNDDOWN((ROW()-1)/5,0)+2),"")</f>
        <v>79.5</v>
      </c>
      <c r="I1657" s="63">
        <f ca="1">IF(INDIRECT("'按班级打印'!z"&amp;ROUNDDOWN((ROW()-1)/5,0)+2)&gt;0,INDIRECT("'按班级打印'!z"&amp;ROUNDDOWN((ROW()-1)/5,0)+2),"")</f>
        <v>72.5</v>
      </c>
      <c r="J1657" s="63" t="str">
        <f ca="1">IF(INDIRECT("'按班级打印'!ac"&amp;ROUNDDOWN((ROW()-1)/5,0)+2)&gt;0,INDIRECT("'按班级打印'!ac"&amp;ROUNDDOWN((ROW()-1)/5,0)+2),"")</f>
        <v/>
      </c>
      <c r="K1657" s="63" t="str">
        <f ca="1">IF(INDIRECT("'按班级打印'!u"&amp;ROUNDDOWN((ROW()-1)/5,0)+2)&gt;0,INDIRECT("'按班级打印'!u"&amp;ROUNDDOWN((ROW()-1)/5,0)+2),"")</f>
        <v/>
      </c>
      <c r="L1657" s="63" t="str">
        <f ca="1">IF(INDIRECT("'按班级打印'!af"&amp;ROUNDDOWN((ROW()-1)/5,0)+2)&gt;0,INDIRECT("'按班级打印'!af"&amp;ROUNDDOWN((ROW()-1)/5,0)+2),"")</f>
        <v/>
      </c>
      <c r="M1657" s="63">
        <f ca="1">INDIRECT("'按班级打印'!H"&amp;ROUNDDOWN((ROW()-1)/5,0)+2)</f>
        <v>522.5</v>
      </c>
    </row>
    <row r="1658" customHeight="1" spans="1:13">
      <c r="A1658" s="64"/>
      <c r="B1658" s="64"/>
      <c r="C1658" s="63" t="s">
        <v>13</v>
      </c>
      <c r="D1658" s="63">
        <f ca="1">INDIRECT("'按班级打印'!M"&amp;ROUNDDOWN((ROW()-1)/5,0)+2)</f>
        <v>107.5</v>
      </c>
      <c r="E1658" s="63">
        <f ca="1">INDIRECT("'按班级打印'!o"&amp;ROUNDDOWN((ROW()-1)/5,0)+2)</f>
        <v>85</v>
      </c>
      <c r="F1658" s="63">
        <f ca="1">INDIRECT("'按班级打印'!q"&amp;ROUNDDOWN((ROW()-1)/5,0)+2)</f>
        <v>110.5</v>
      </c>
      <c r="G1658" s="63">
        <f ca="1">IF(INDIRECT("'按班级打印'!s"&amp;ROUNDDOWN((ROW()-1)/5,0)+2)&gt;0,INDIRECT("'按班级打印'!s"&amp;ROUNDDOWN((ROW()-1)/5,0)+2),"")</f>
        <v>67.5</v>
      </c>
      <c r="H1658" s="63">
        <f ca="1">IF(INDIRECT("'按班级打印'!x"&amp;ROUNDDOWN((ROW()-1)/5,0)+2)&gt;0,INDIRECT("'按班级打印'!x"&amp;ROUNDDOWN((ROW()-1)/5,0)+2),"")</f>
        <v>93</v>
      </c>
      <c r="I1658" s="63">
        <f ca="1">IF(INDIRECT("'按班级打印'!aa"&amp;ROUNDDOWN((ROW()-1)/5,0)+2)&gt;0,INDIRECT("'按班级打印'!aa"&amp;ROUNDDOWN((ROW()-1)/5,0)+2),"")</f>
        <v>81</v>
      </c>
      <c r="J1658" s="63" t="str">
        <f ca="1">IF(INDIRECT("'按班级打印'!ad"&amp;ROUNDDOWN((ROW()-1)/5,0)+2)&gt;0,INDIRECT("'按班级打印'!ad"&amp;ROUNDDOWN((ROW()-1)/5,0)+2),"")</f>
        <v/>
      </c>
      <c r="K1658" s="63" t="str">
        <f ca="1">IF(INDIRECT("'按班级打印'!u"&amp;ROUNDDOWN((ROW()-1)/5,0)+2)&gt;0,INDIRECT("'按班级打印'!u"&amp;ROUNDDOWN((ROW()-1)/5,0)+2),"")</f>
        <v/>
      </c>
      <c r="L1658" s="63" t="str">
        <f ca="1">IF(INDIRECT("'按班级打印'!ag"&amp;ROUNDDOWN((ROW()-1)/5,0)+2)&gt;0,INDIRECT("'按班级打印'!ag"&amp;ROUNDDOWN((ROW()-1)/5,0)+2),"")</f>
        <v/>
      </c>
      <c r="M1658" s="63">
        <f ca="1">INDIRECT("'按班级打印'!I"&amp;ROUNDDOWN((ROW()-1)/5,0)+2)</f>
        <v>544.5</v>
      </c>
    </row>
    <row r="1659" customHeight="1" spans="1:13">
      <c r="A1659" s="63" t="str">
        <f ca="1">INDIRECT("'按班级打印'!E"&amp;ROUNDDOWN((ROW()-1)/5,0)+2)</f>
        <v>物理类</v>
      </c>
      <c r="B1659" s="14"/>
      <c r="C1659" s="63" t="s">
        <v>14</v>
      </c>
      <c r="D1659" s="65">
        <f>'质量分析(总分) '!$D$55</f>
        <v>105.000612745098</v>
      </c>
      <c r="E1659" s="65">
        <f>'质量分析(总分) '!$D$82</f>
        <v>91.5242034313726</v>
      </c>
      <c r="F1659" s="65">
        <f>'质量分析(总分) '!$D$109</f>
        <v>108.863970588235</v>
      </c>
      <c r="G1659" s="65">
        <f ca="1">IF(_xlfn.NUMBERVALUE(G1657)&gt;0,'质量分析(总分) '!$D$133,"")</f>
        <v>62.6521428571429</v>
      </c>
      <c r="H1659" s="65">
        <f ca="1">IF(_xlfn.NUMBERVALUE(H1657)&gt;0,'质量分析(总分) '!$D$157,"")</f>
        <v>81.8686131386861</v>
      </c>
      <c r="I1659" s="65">
        <f ca="1">IF(_xlfn.NUMBERVALUE(I1657)&gt;0,'质量分析(总分) '!$D$180,"")</f>
        <v>83.3676470588235</v>
      </c>
      <c r="J1659" s="65" t="str">
        <f ca="1">IF(_xlfn.NUMBERVALUE(J1657)&gt;0,'质量分析(总分) '!$D$208,"")</f>
        <v/>
      </c>
      <c r="K1659" s="65" t="str">
        <f ca="1">IF(_xlfn.NUMBERVALUE(K1657)&gt;0,'质量分析(总分) '!$D$194,"")</f>
        <v/>
      </c>
      <c r="L1659" s="65" t="str">
        <f ca="1">IF(_xlfn.NUMBERVALUE(L1657)&gt;0,'质量分析(总分) '!$D$222,"")</f>
        <v/>
      </c>
      <c r="M1659" s="65">
        <f ca="1">IF(_xlfn.NUMBERVALUE(G1657)&gt;0,'质量分析(总分) '!$D$23,'质量分析(总分) '!$D$28)</f>
        <v>535.869285714286</v>
      </c>
    </row>
    <row r="1661" customHeight="1" spans="1:13">
      <c r="A1661" s="58" t="s">
        <v>15</v>
      </c>
      <c r="B1661" s="59" t="s">
        <v>1</v>
      </c>
      <c r="C1661" s="59" t="s">
        <v>2</v>
      </c>
      <c r="D1661" s="60" t="s">
        <v>3</v>
      </c>
      <c r="E1661" s="60" t="s">
        <v>4</v>
      </c>
      <c r="F1661" s="60" t="s">
        <v>5</v>
      </c>
      <c r="G1661" s="60" t="s">
        <v>6</v>
      </c>
      <c r="H1661" s="60" t="s">
        <v>7</v>
      </c>
      <c r="I1661" s="60" t="s">
        <v>8</v>
      </c>
      <c r="J1661" s="60" t="s">
        <v>9</v>
      </c>
      <c r="K1661" s="60" t="s">
        <v>10</v>
      </c>
      <c r="L1661" s="61" t="s">
        <v>11</v>
      </c>
      <c r="M1661" s="61" t="s">
        <v>12</v>
      </c>
    </row>
    <row r="1662" customHeight="1" spans="1:13">
      <c r="A1662" s="62"/>
      <c r="B1662" s="63">
        <f ca="1">INDIRECT("'按班级打印'!G"&amp;ROUNDDOWN((ROW()-1)/5,0)+2)</f>
        <v>8</v>
      </c>
      <c r="C1662" s="63" t="str">
        <f ca="1">INDIRECT("'按班级打印'!A"&amp;ROUNDDOWN((ROW()-1)/5,0)+2)</f>
        <v>郑权懿</v>
      </c>
      <c r="D1662" s="63">
        <f ca="1">INDIRECT("'按班级打印'!M"&amp;ROUNDDOWN((ROW()-1)/5,0)+2)</f>
        <v>96.5</v>
      </c>
      <c r="E1662" s="63">
        <f ca="1">INDIRECT("'按班级打印'!o"&amp;ROUNDDOWN((ROW()-1)/5,0)+2)</f>
        <v>89</v>
      </c>
      <c r="F1662" s="63">
        <f ca="1">INDIRECT("'按班级打印'!q"&amp;ROUNDDOWN((ROW()-1)/5,0)+2)</f>
        <v>93</v>
      </c>
      <c r="G1662" s="63">
        <f ca="1">IF(INDIRECT("'按班级打印'!s"&amp;ROUNDDOWN((ROW()-1)/5,0)+2)&gt;0,INDIRECT("'按班级打印'!s"&amp;ROUNDDOWN((ROW()-1)/5,0)+2),"")</f>
        <v>50.5</v>
      </c>
      <c r="H1662" s="63">
        <f ca="1">IF(INDIRECT("'按班级打印'!w"&amp;ROUNDDOWN((ROW()-1)/5,0)+2)&gt;0,INDIRECT("'按班级打印'!w"&amp;ROUNDDOWN((ROW()-1)/5,0)+2),"")</f>
        <v>55.5</v>
      </c>
      <c r="I1662" s="63">
        <f ca="1">IF(INDIRECT("'按班级打印'!z"&amp;ROUNDDOWN((ROW()-1)/5,0)+2)&gt;0,INDIRECT("'按班级打印'!z"&amp;ROUNDDOWN((ROW()-1)/5,0)+2),"")</f>
        <v>72</v>
      </c>
      <c r="J1662" s="63" t="str">
        <f ca="1">IF(INDIRECT("'按班级打印'!ac"&amp;ROUNDDOWN((ROW()-1)/5,0)+2)&gt;0,INDIRECT("'按班级打印'!ac"&amp;ROUNDDOWN((ROW()-1)/5,0)+2),"")</f>
        <v/>
      </c>
      <c r="K1662" s="63" t="str">
        <f ca="1">IF(INDIRECT("'按班级打印'!u"&amp;ROUNDDOWN((ROW()-1)/5,0)+2)&gt;0,INDIRECT("'按班级打印'!u"&amp;ROUNDDOWN((ROW()-1)/5,0)+2),"")</f>
        <v/>
      </c>
      <c r="L1662" s="63" t="str">
        <f ca="1">IF(INDIRECT("'按班级打印'!af"&amp;ROUNDDOWN((ROW()-1)/5,0)+2)&gt;0,INDIRECT("'按班级打印'!af"&amp;ROUNDDOWN((ROW()-1)/5,0)+2),"")</f>
        <v/>
      </c>
      <c r="M1662" s="63">
        <f ca="1">INDIRECT("'按班级打印'!H"&amp;ROUNDDOWN((ROW()-1)/5,0)+2)</f>
        <v>456.5</v>
      </c>
    </row>
    <row r="1663" customHeight="1" spans="1:13">
      <c r="A1663" s="64"/>
      <c r="B1663" s="64"/>
      <c r="C1663" s="63" t="s">
        <v>13</v>
      </c>
      <c r="D1663" s="63">
        <f ca="1">INDIRECT("'按班级打印'!M"&amp;ROUNDDOWN((ROW()-1)/5,0)+2)</f>
        <v>96.5</v>
      </c>
      <c r="E1663" s="63">
        <f ca="1">INDIRECT("'按班级打印'!o"&amp;ROUNDDOWN((ROW()-1)/5,0)+2)</f>
        <v>89</v>
      </c>
      <c r="F1663" s="63">
        <f ca="1">INDIRECT("'按班级打印'!q"&amp;ROUNDDOWN((ROW()-1)/5,0)+2)</f>
        <v>93</v>
      </c>
      <c r="G1663" s="63">
        <f ca="1">IF(INDIRECT("'按班级打印'!s"&amp;ROUNDDOWN((ROW()-1)/5,0)+2)&gt;0,INDIRECT("'按班级打印'!s"&amp;ROUNDDOWN((ROW()-1)/5,0)+2),"")</f>
        <v>50.5</v>
      </c>
      <c r="H1663" s="63">
        <f ca="1">IF(INDIRECT("'按班级打印'!x"&amp;ROUNDDOWN((ROW()-1)/5,0)+2)&gt;0,INDIRECT("'按班级打印'!x"&amp;ROUNDDOWN((ROW()-1)/5,0)+2),"")</f>
        <v>80</v>
      </c>
      <c r="I1663" s="63">
        <f ca="1">IF(INDIRECT("'按班级打印'!aa"&amp;ROUNDDOWN((ROW()-1)/5,0)+2)&gt;0,INDIRECT("'按班级打印'!aa"&amp;ROUNDDOWN((ROW()-1)/5,0)+2),"")</f>
        <v>81</v>
      </c>
      <c r="J1663" s="63" t="str">
        <f ca="1">IF(INDIRECT("'按班级打印'!ad"&amp;ROUNDDOWN((ROW()-1)/5,0)+2)&gt;0,INDIRECT("'按班级打印'!ad"&amp;ROUNDDOWN((ROW()-1)/5,0)+2),"")</f>
        <v/>
      </c>
      <c r="K1663" s="63" t="str">
        <f ca="1">IF(INDIRECT("'按班级打印'!u"&amp;ROUNDDOWN((ROW()-1)/5,0)+2)&gt;0,INDIRECT("'按班级打印'!u"&amp;ROUNDDOWN((ROW()-1)/5,0)+2),"")</f>
        <v/>
      </c>
      <c r="L1663" s="63" t="str">
        <f ca="1">IF(INDIRECT("'按班级打印'!ag"&amp;ROUNDDOWN((ROW()-1)/5,0)+2)&gt;0,INDIRECT("'按班级打印'!ag"&amp;ROUNDDOWN((ROW()-1)/5,0)+2),"")</f>
        <v/>
      </c>
      <c r="M1663" s="63">
        <f ca="1">INDIRECT("'按班级打印'!I"&amp;ROUNDDOWN((ROW()-1)/5,0)+2)</f>
        <v>490</v>
      </c>
    </row>
    <row r="1664" customHeight="1" spans="1:13">
      <c r="A1664" s="63" t="str">
        <f ca="1">INDIRECT("'按班级打印'!E"&amp;ROUNDDOWN((ROW()-1)/5,0)+2)</f>
        <v>物理类</v>
      </c>
      <c r="B1664" s="14"/>
      <c r="C1664" s="63" t="s">
        <v>14</v>
      </c>
      <c r="D1664" s="65">
        <f>'质量分析(总分) '!$D$55</f>
        <v>105.000612745098</v>
      </c>
      <c r="E1664" s="65">
        <f>'质量分析(总分) '!$D$82</f>
        <v>91.5242034313726</v>
      </c>
      <c r="F1664" s="65">
        <f>'质量分析(总分) '!$D$109</f>
        <v>108.863970588235</v>
      </c>
      <c r="G1664" s="65">
        <f ca="1">IF(_xlfn.NUMBERVALUE(G1662)&gt;0,'质量分析(总分) '!$D$133,"")</f>
        <v>62.6521428571429</v>
      </c>
      <c r="H1664" s="65">
        <f ca="1">IF(_xlfn.NUMBERVALUE(H1662)&gt;0,'质量分析(总分) '!$D$157,"")</f>
        <v>81.8686131386861</v>
      </c>
      <c r="I1664" s="65">
        <f ca="1">IF(_xlfn.NUMBERVALUE(I1662)&gt;0,'质量分析(总分) '!$D$180,"")</f>
        <v>83.3676470588235</v>
      </c>
      <c r="J1664" s="65" t="str">
        <f ca="1">IF(_xlfn.NUMBERVALUE(J1662)&gt;0,'质量分析(总分) '!$D$208,"")</f>
        <v/>
      </c>
      <c r="K1664" s="65" t="str">
        <f ca="1">IF(_xlfn.NUMBERVALUE(K1662)&gt;0,'质量分析(总分) '!$D$194,"")</f>
        <v/>
      </c>
      <c r="L1664" s="65" t="str">
        <f ca="1">IF(_xlfn.NUMBERVALUE(L1662)&gt;0,'质量分析(总分) '!$D$222,"")</f>
        <v/>
      </c>
      <c r="M1664" s="65">
        <f ca="1">IF(_xlfn.NUMBERVALUE(G1662)&gt;0,'质量分析(总分) '!$D$23,'质量分析(总分) '!$D$28)</f>
        <v>535.869285714286</v>
      </c>
    </row>
    <row r="1666" customHeight="1" spans="1:13">
      <c r="A1666" s="58" t="s">
        <v>15</v>
      </c>
      <c r="B1666" s="59" t="s">
        <v>1</v>
      </c>
      <c r="C1666" s="59" t="s">
        <v>2</v>
      </c>
      <c r="D1666" s="60" t="s">
        <v>3</v>
      </c>
      <c r="E1666" s="60" t="s">
        <v>4</v>
      </c>
      <c r="F1666" s="60" t="s">
        <v>5</v>
      </c>
      <c r="G1666" s="60" t="s">
        <v>6</v>
      </c>
      <c r="H1666" s="60" t="s">
        <v>7</v>
      </c>
      <c r="I1666" s="60" t="s">
        <v>8</v>
      </c>
      <c r="J1666" s="60" t="s">
        <v>9</v>
      </c>
      <c r="K1666" s="60" t="s">
        <v>10</v>
      </c>
      <c r="L1666" s="61" t="s">
        <v>11</v>
      </c>
      <c r="M1666" s="61" t="s">
        <v>12</v>
      </c>
    </row>
    <row r="1667" customHeight="1" spans="1:13">
      <c r="A1667" s="62"/>
      <c r="B1667" s="63">
        <f ca="1">INDIRECT("'按班级打印'!G"&amp;ROUNDDOWN((ROW()-1)/5,0)+2)</f>
        <v>8</v>
      </c>
      <c r="C1667" s="63" t="str">
        <f ca="1">INDIRECT("'按班级打印'!A"&amp;ROUNDDOWN((ROW()-1)/5,0)+2)</f>
        <v>赖俊轩</v>
      </c>
      <c r="D1667" s="63">
        <f ca="1">INDIRECT("'按班级打印'!M"&amp;ROUNDDOWN((ROW()-1)/5,0)+2)</f>
        <v>95</v>
      </c>
      <c r="E1667" s="63">
        <f ca="1">INDIRECT("'按班级打印'!o"&amp;ROUNDDOWN((ROW()-1)/5,0)+2)</f>
        <v>72</v>
      </c>
      <c r="F1667" s="63">
        <f ca="1">INDIRECT("'按班级打印'!q"&amp;ROUNDDOWN((ROW()-1)/5,0)+2)</f>
        <v>98</v>
      </c>
      <c r="G1667" s="63">
        <f ca="1">IF(INDIRECT("'按班级打印'!s"&amp;ROUNDDOWN((ROW()-1)/5,0)+2)&gt;0,INDIRECT("'按班级打印'!s"&amp;ROUNDDOWN((ROW()-1)/5,0)+2),"")</f>
        <v>65</v>
      </c>
      <c r="H1667" s="63">
        <f ca="1">IF(INDIRECT("'按班级打印'!w"&amp;ROUNDDOWN((ROW()-1)/5,0)+2)&gt;0,INDIRECT("'按班级打印'!w"&amp;ROUNDDOWN((ROW()-1)/5,0)+2),"")</f>
        <v>38.5</v>
      </c>
      <c r="I1667" s="63">
        <f ca="1">IF(INDIRECT("'按班级打印'!z"&amp;ROUNDDOWN((ROW()-1)/5,0)+2)&gt;0,INDIRECT("'按班级打印'!z"&amp;ROUNDDOWN((ROW()-1)/5,0)+2),"")</f>
        <v>67</v>
      </c>
      <c r="J1667" s="63" t="str">
        <f ca="1">IF(INDIRECT("'按班级打印'!ac"&amp;ROUNDDOWN((ROW()-1)/5,0)+2)&gt;0,INDIRECT("'按班级打印'!ac"&amp;ROUNDDOWN((ROW()-1)/5,0)+2),"")</f>
        <v/>
      </c>
      <c r="K1667" s="63" t="str">
        <f ca="1">IF(INDIRECT("'按班级打印'!u"&amp;ROUNDDOWN((ROW()-1)/5,0)+2)&gt;0,INDIRECT("'按班级打印'!u"&amp;ROUNDDOWN((ROW()-1)/5,0)+2),"")</f>
        <v/>
      </c>
      <c r="L1667" s="63" t="str">
        <f ca="1">IF(INDIRECT("'按班级打印'!af"&amp;ROUNDDOWN((ROW()-1)/5,0)+2)&gt;0,INDIRECT("'按班级打印'!af"&amp;ROUNDDOWN((ROW()-1)/5,0)+2),"")</f>
        <v/>
      </c>
      <c r="M1667" s="63">
        <f ca="1">INDIRECT("'按班级打印'!H"&amp;ROUNDDOWN((ROW()-1)/5,0)+2)</f>
        <v>435.5</v>
      </c>
    </row>
    <row r="1668" customHeight="1" spans="1:13">
      <c r="A1668" s="64"/>
      <c r="B1668" s="64"/>
      <c r="C1668" s="63" t="s">
        <v>13</v>
      </c>
      <c r="D1668" s="63">
        <f ca="1">INDIRECT("'按班级打印'!M"&amp;ROUNDDOWN((ROW()-1)/5,0)+2)</f>
        <v>95</v>
      </c>
      <c r="E1668" s="63">
        <f ca="1">INDIRECT("'按班级打印'!o"&amp;ROUNDDOWN((ROW()-1)/5,0)+2)</f>
        <v>72</v>
      </c>
      <c r="F1668" s="63">
        <f ca="1">INDIRECT("'按班级打印'!q"&amp;ROUNDDOWN((ROW()-1)/5,0)+2)</f>
        <v>98</v>
      </c>
      <c r="G1668" s="63">
        <f ca="1">IF(INDIRECT("'按班级打印'!s"&amp;ROUNDDOWN((ROW()-1)/5,0)+2)&gt;0,INDIRECT("'按班级打印'!s"&amp;ROUNDDOWN((ROW()-1)/5,0)+2),"")</f>
        <v>65</v>
      </c>
      <c r="H1668" s="63">
        <f ca="1">IF(INDIRECT("'按班级打印'!x"&amp;ROUNDDOWN((ROW()-1)/5,0)+2)&gt;0,INDIRECT("'按班级打印'!x"&amp;ROUNDDOWN((ROW()-1)/5,0)+2),"")</f>
        <v>66</v>
      </c>
      <c r="I1668" s="63">
        <f ca="1">IF(INDIRECT("'按班级打印'!aa"&amp;ROUNDDOWN((ROW()-1)/5,0)+2)&gt;0,INDIRECT("'按班级打印'!aa"&amp;ROUNDDOWN((ROW()-1)/5,0)+2),"")</f>
        <v>76</v>
      </c>
      <c r="J1668" s="63" t="str">
        <f ca="1">IF(INDIRECT("'按班级打印'!ad"&amp;ROUNDDOWN((ROW()-1)/5,0)+2)&gt;0,INDIRECT("'按班级打印'!ad"&amp;ROUNDDOWN((ROW()-1)/5,0)+2),"")</f>
        <v/>
      </c>
      <c r="K1668" s="63" t="str">
        <f ca="1">IF(INDIRECT("'按班级打印'!u"&amp;ROUNDDOWN((ROW()-1)/5,0)+2)&gt;0,INDIRECT("'按班级打印'!u"&amp;ROUNDDOWN((ROW()-1)/5,0)+2),"")</f>
        <v/>
      </c>
      <c r="L1668" s="63" t="str">
        <f ca="1">IF(INDIRECT("'按班级打印'!ag"&amp;ROUNDDOWN((ROW()-1)/5,0)+2)&gt;0,INDIRECT("'按班级打印'!ag"&amp;ROUNDDOWN((ROW()-1)/5,0)+2),"")</f>
        <v/>
      </c>
      <c r="M1668" s="63">
        <f ca="1">INDIRECT("'按班级打印'!I"&amp;ROUNDDOWN((ROW()-1)/5,0)+2)</f>
        <v>472</v>
      </c>
    </row>
    <row r="1669" customHeight="1" spans="1:13">
      <c r="A1669" s="63" t="str">
        <f ca="1">INDIRECT("'按班级打印'!E"&amp;ROUNDDOWN((ROW()-1)/5,0)+2)</f>
        <v>物理类</v>
      </c>
      <c r="B1669" s="14"/>
      <c r="C1669" s="63" t="s">
        <v>14</v>
      </c>
      <c r="D1669" s="65">
        <f>'质量分析(总分) '!$D$55</f>
        <v>105.000612745098</v>
      </c>
      <c r="E1669" s="65">
        <f>'质量分析(总分) '!$D$82</f>
        <v>91.5242034313726</v>
      </c>
      <c r="F1669" s="65">
        <f>'质量分析(总分) '!$D$109</f>
        <v>108.863970588235</v>
      </c>
      <c r="G1669" s="65">
        <f ca="1">IF(_xlfn.NUMBERVALUE(G1667)&gt;0,'质量分析(总分) '!$D$133,"")</f>
        <v>62.6521428571429</v>
      </c>
      <c r="H1669" s="65">
        <f ca="1">IF(_xlfn.NUMBERVALUE(H1667)&gt;0,'质量分析(总分) '!$D$157,"")</f>
        <v>81.8686131386861</v>
      </c>
      <c r="I1669" s="65">
        <f ca="1">IF(_xlfn.NUMBERVALUE(I1667)&gt;0,'质量分析(总分) '!$D$180,"")</f>
        <v>83.3676470588235</v>
      </c>
      <c r="J1669" s="65" t="str">
        <f ca="1">IF(_xlfn.NUMBERVALUE(J1667)&gt;0,'质量分析(总分) '!$D$208,"")</f>
        <v/>
      </c>
      <c r="K1669" s="65" t="str">
        <f ca="1">IF(_xlfn.NUMBERVALUE(K1667)&gt;0,'质量分析(总分) '!$D$194,"")</f>
        <v/>
      </c>
      <c r="L1669" s="65" t="str">
        <f ca="1">IF(_xlfn.NUMBERVALUE(L1667)&gt;0,'质量分析(总分) '!$D$222,"")</f>
        <v/>
      </c>
      <c r="M1669" s="65">
        <f ca="1">IF(_xlfn.NUMBERVALUE(G1667)&gt;0,'质量分析(总分) '!$D$23,'质量分析(总分) '!$D$28)</f>
        <v>535.869285714286</v>
      </c>
    </row>
    <row r="1671" customHeight="1" spans="1:13">
      <c r="A1671" s="58" t="s">
        <v>15</v>
      </c>
      <c r="B1671" s="59" t="s">
        <v>1</v>
      </c>
      <c r="C1671" s="59" t="s">
        <v>2</v>
      </c>
      <c r="D1671" s="60" t="s">
        <v>3</v>
      </c>
      <c r="E1671" s="60" t="s">
        <v>4</v>
      </c>
      <c r="F1671" s="60" t="s">
        <v>5</v>
      </c>
      <c r="G1671" s="60" t="s">
        <v>6</v>
      </c>
      <c r="H1671" s="60" t="s">
        <v>7</v>
      </c>
      <c r="I1671" s="60" t="s">
        <v>8</v>
      </c>
      <c r="J1671" s="60" t="s">
        <v>9</v>
      </c>
      <c r="K1671" s="60" t="s">
        <v>10</v>
      </c>
      <c r="L1671" s="61" t="s">
        <v>11</v>
      </c>
      <c r="M1671" s="61" t="s">
        <v>12</v>
      </c>
    </row>
    <row r="1672" customHeight="1" spans="1:13">
      <c r="A1672" s="62"/>
      <c r="B1672" s="63">
        <f ca="1">INDIRECT("'按班级打印'!G"&amp;ROUNDDOWN((ROW()-1)/5,0)+2)</f>
        <v>8</v>
      </c>
      <c r="C1672" s="63" t="str">
        <f ca="1">INDIRECT("'按班级打印'!A"&amp;ROUNDDOWN((ROW()-1)/5,0)+2)</f>
        <v>刘原畅</v>
      </c>
      <c r="D1672" s="63">
        <f ca="1">INDIRECT("'按班级打印'!M"&amp;ROUNDDOWN((ROW()-1)/5,0)+2)</f>
        <v>97.5</v>
      </c>
      <c r="E1672" s="63">
        <f ca="1">INDIRECT("'按班级打印'!o"&amp;ROUNDDOWN((ROW()-1)/5,0)+2)</f>
        <v>90</v>
      </c>
      <c r="F1672" s="63">
        <f ca="1">INDIRECT("'按班级打印'!q"&amp;ROUNDDOWN((ROW()-1)/5,0)+2)</f>
        <v>114.5</v>
      </c>
      <c r="G1672" s="63">
        <f ca="1">IF(INDIRECT("'按班级打印'!s"&amp;ROUNDDOWN((ROW()-1)/5,0)+2)&gt;0,INDIRECT("'按班级打印'!s"&amp;ROUNDDOWN((ROW()-1)/5,0)+2),"")</f>
        <v>76.5</v>
      </c>
      <c r="H1672" s="63">
        <f ca="1">IF(INDIRECT("'按班级打印'!w"&amp;ROUNDDOWN((ROW()-1)/5,0)+2)&gt;0,INDIRECT("'按班级打印'!w"&amp;ROUNDDOWN((ROW()-1)/5,0)+2),"")</f>
        <v>77</v>
      </c>
      <c r="I1672" s="63">
        <f ca="1">IF(INDIRECT("'按班级打印'!z"&amp;ROUNDDOWN((ROW()-1)/5,0)+2)&gt;0,INDIRECT("'按班级打印'!z"&amp;ROUNDDOWN((ROW()-1)/5,0)+2),"")</f>
        <v>83</v>
      </c>
      <c r="J1672" s="63" t="str">
        <f ca="1">IF(INDIRECT("'按班级打印'!ac"&amp;ROUNDDOWN((ROW()-1)/5,0)+2)&gt;0,INDIRECT("'按班级打印'!ac"&amp;ROUNDDOWN((ROW()-1)/5,0)+2),"")</f>
        <v/>
      </c>
      <c r="K1672" s="63" t="str">
        <f ca="1">IF(INDIRECT("'按班级打印'!u"&amp;ROUNDDOWN((ROW()-1)/5,0)+2)&gt;0,INDIRECT("'按班级打印'!u"&amp;ROUNDDOWN((ROW()-1)/5,0)+2),"")</f>
        <v/>
      </c>
      <c r="L1672" s="63" t="str">
        <f ca="1">IF(INDIRECT("'按班级打印'!af"&amp;ROUNDDOWN((ROW()-1)/5,0)+2)&gt;0,INDIRECT("'按班级打印'!af"&amp;ROUNDDOWN((ROW()-1)/5,0)+2),"")</f>
        <v/>
      </c>
      <c r="M1672" s="63">
        <f ca="1">INDIRECT("'按班级打印'!H"&amp;ROUNDDOWN((ROW()-1)/5,0)+2)</f>
        <v>538.5</v>
      </c>
    </row>
    <row r="1673" customHeight="1" spans="1:13">
      <c r="A1673" s="64"/>
      <c r="B1673" s="64"/>
      <c r="C1673" s="63" t="s">
        <v>13</v>
      </c>
      <c r="D1673" s="63">
        <f ca="1">INDIRECT("'按班级打印'!M"&amp;ROUNDDOWN((ROW()-1)/5,0)+2)</f>
        <v>97.5</v>
      </c>
      <c r="E1673" s="63">
        <f ca="1">INDIRECT("'按班级打印'!o"&amp;ROUNDDOWN((ROW()-1)/5,0)+2)</f>
        <v>90</v>
      </c>
      <c r="F1673" s="63">
        <f ca="1">INDIRECT("'按班级打印'!q"&amp;ROUNDDOWN((ROW()-1)/5,0)+2)</f>
        <v>114.5</v>
      </c>
      <c r="G1673" s="63">
        <f ca="1">IF(INDIRECT("'按班级打印'!s"&amp;ROUNDDOWN((ROW()-1)/5,0)+2)&gt;0,INDIRECT("'按班级打印'!s"&amp;ROUNDDOWN((ROW()-1)/5,0)+2),"")</f>
        <v>76.5</v>
      </c>
      <c r="H1673" s="63">
        <f ca="1">IF(INDIRECT("'按班级打印'!x"&amp;ROUNDDOWN((ROW()-1)/5,0)+2)&gt;0,INDIRECT("'按班级打印'!x"&amp;ROUNDDOWN((ROW()-1)/5,0)+2),"")</f>
        <v>92</v>
      </c>
      <c r="I1673" s="63">
        <f ca="1">IF(INDIRECT("'按班级打印'!aa"&amp;ROUNDDOWN((ROW()-1)/5,0)+2)&gt;0,INDIRECT("'按班级打印'!aa"&amp;ROUNDDOWN((ROW()-1)/5,0)+2),"")</f>
        <v>91</v>
      </c>
      <c r="J1673" s="63" t="str">
        <f ca="1">IF(INDIRECT("'按班级打印'!ad"&amp;ROUNDDOWN((ROW()-1)/5,0)+2)&gt;0,INDIRECT("'按班级打印'!ad"&amp;ROUNDDOWN((ROW()-1)/5,0)+2),"")</f>
        <v/>
      </c>
      <c r="K1673" s="63" t="str">
        <f ca="1">IF(INDIRECT("'按班级打印'!u"&amp;ROUNDDOWN((ROW()-1)/5,0)+2)&gt;0,INDIRECT("'按班级打印'!u"&amp;ROUNDDOWN((ROW()-1)/5,0)+2),"")</f>
        <v/>
      </c>
      <c r="L1673" s="63" t="str">
        <f ca="1">IF(INDIRECT("'按班级打印'!ag"&amp;ROUNDDOWN((ROW()-1)/5,0)+2)&gt;0,INDIRECT("'按班级打印'!ag"&amp;ROUNDDOWN((ROW()-1)/5,0)+2),"")</f>
        <v/>
      </c>
      <c r="M1673" s="63">
        <f ca="1">INDIRECT("'按班级打印'!I"&amp;ROUNDDOWN((ROW()-1)/5,0)+2)</f>
        <v>561.5</v>
      </c>
    </row>
    <row r="1674" customHeight="1" spans="1:13">
      <c r="A1674" s="63" t="str">
        <f ca="1">INDIRECT("'按班级打印'!E"&amp;ROUNDDOWN((ROW()-1)/5,0)+2)</f>
        <v>物理类</v>
      </c>
      <c r="B1674" s="14"/>
      <c r="C1674" s="63" t="s">
        <v>14</v>
      </c>
      <c r="D1674" s="65">
        <f>'质量分析(总分) '!$D$55</f>
        <v>105.000612745098</v>
      </c>
      <c r="E1674" s="65">
        <f>'质量分析(总分) '!$D$82</f>
        <v>91.5242034313726</v>
      </c>
      <c r="F1674" s="65">
        <f>'质量分析(总分) '!$D$109</f>
        <v>108.863970588235</v>
      </c>
      <c r="G1674" s="65">
        <f ca="1">IF(_xlfn.NUMBERVALUE(G1672)&gt;0,'质量分析(总分) '!$D$133,"")</f>
        <v>62.6521428571429</v>
      </c>
      <c r="H1674" s="65">
        <f ca="1">IF(_xlfn.NUMBERVALUE(H1672)&gt;0,'质量分析(总分) '!$D$157,"")</f>
        <v>81.8686131386861</v>
      </c>
      <c r="I1674" s="65">
        <f ca="1">IF(_xlfn.NUMBERVALUE(I1672)&gt;0,'质量分析(总分) '!$D$180,"")</f>
        <v>83.3676470588235</v>
      </c>
      <c r="J1674" s="65" t="str">
        <f ca="1">IF(_xlfn.NUMBERVALUE(J1672)&gt;0,'质量分析(总分) '!$D$208,"")</f>
        <v/>
      </c>
      <c r="K1674" s="65" t="str">
        <f ca="1">IF(_xlfn.NUMBERVALUE(K1672)&gt;0,'质量分析(总分) '!$D$194,"")</f>
        <v/>
      </c>
      <c r="L1674" s="65" t="str">
        <f ca="1">IF(_xlfn.NUMBERVALUE(L1672)&gt;0,'质量分析(总分) '!$D$222,"")</f>
        <v/>
      </c>
      <c r="M1674" s="65">
        <f ca="1">IF(_xlfn.NUMBERVALUE(G1672)&gt;0,'质量分析(总分) '!$D$23,'质量分析(总分) '!$D$28)</f>
        <v>535.869285714286</v>
      </c>
    </row>
    <row r="1676" customHeight="1" spans="1:13">
      <c r="A1676" s="58" t="s">
        <v>15</v>
      </c>
      <c r="B1676" s="59" t="s">
        <v>1</v>
      </c>
      <c r="C1676" s="59" t="s">
        <v>2</v>
      </c>
      <c r="D1676" s="60" t="s">
        <v>3</v>
      </c>
      <c r="E1676" s="60" t="s">
        <v>4</v>
      </c>
      <c r="F1676" s="60" t="s">
        <v>5</v>
      </c>
      <c r="G1676" s="60" t="s">
        <v>6</v>
      </c>
      <c r="H1676" s="60" t="s">
        <v>7</v>
      </c>
      <c r="I1676" s="60" t="s">
        <v>8</v>
      </c>
      <c r="J1676" s="60" t="s">
        <v>9</v>
      </c>
      <c r="K1676" s="60" t="s">
        <v>10</v>
      </c>
      <c r="L1676" s="61" t="s">
        <v>11</v>
      </c>
      <c r="M1676" s="61" t="s">
        <v>12</v>
      </c>
    </row>
    <row r="1677" customHeight="1" spans="1:13">
      <c r="A1677" s="62"/>
      <c r="B1677" s="63">
        <f ca="1">INDIRECT("'按班级打印'!G"&amp;ROUNDDOWN((ROW()-1)/5,0)+2)</f>
        <v>8</v>
      </c>
      <c r="C1677" s="63" t="str">
        <f ca="1">INDIRECT("'按班级打印'!A"&amp;ROUNDDOWN((ROW()-1)/5,0)+2)</f>
        <v>何桢琦</v>
      </c>
      <c r="D1677" s="63">
        <f ca="1">INDIRECT("'按班级打印'!M"&amp;ROUNDDOWN((ROW()-1)/5,0)+2)</f>
        <v>98</v>
      </c>
      <c r="E1677" s="63">
        <f ca="1">INDIRECT("'按班级打印'!o"&amp;ROUNDDOWN((ROW()-1)/5,0)+2)</f>
        <v>74.5</v>
      </c>
      <c r="F1677" s="63">
        <f ca="1">INDIRECT("'按班级打印'!q"&amp;ROUNDDOWN((ROW()-1)/5,0)+2)</f>
        <v>102</v>
      </c>
      <c r="G1677" s="63">
        <f ca="1">IF(INDIRECT("'按班级打印'!s"&amp;ROUNDDOWN((ROW()-1)/5,0)+2)&gt;0,INDIRECT("'按班级打印'!s"&amp;ROUNDDOWN((ROW()-1)/5,0)+2),"")</f>
        <v>57</v>
      </c>
      <c r="H1677" s="63">
        <f ca="1">IF(INDIRECT("'按班级打印'!w"&amp;ROUNDDOWN((ROW()-1)/5,0)+2)&gt;0,INDIRECT("'按班级打印'!w"&amp;ROUNDDOWN((ROW()-1)/5,0)+2),"")</f>
        <v>49</v>
      </c>
      <c r="I1677" s="63">
        <f ca="1">IF(INDIRECT("'按班级打印'!z"&amp;ROUNDDOWN((ROW()-1)/5,0)+2)&gt;0,INDIRECT("'按班级打印'!z"&amp;ROUNDDOWN((ROW()-1)/5,0)+2),"")</f>
        <v>66.5</v>
      </c>
      <c r="J1677" s="63" t="str">
        <f ca="1">IF(INDIRECT("'按班级打印'!ac"&amp;ROUNDDOWN((ROW()-1)/5,0)+2)&gt;0,INDIRECT("'按班级打印'!ac"&amp;ROUNDDOWN((ROW()-1)/5,0)+2),"")</f>
        <v/>
      </c>
      <c r="K1677" s="63" t="str">
        <f ca="1">IF(INDIRECT("'按班级打印'!u"&amp;ROUNDDOWN((ROW()-1)/5,0)+2)&gt;0,INDIRECT("'按班级打印'!u"&amp;ROUNDDOWN((ROW()-1)/5,0)+2),"")</f>
        <v/>
      </c>
      <c r="L1677" s="63" t="str">
        <f ca="1">IF(INDIRECT("'按班级打印'!af"&amp;ROUNDDOWN((ROW()-1)/5,0)+2)&gt;0,INDIRECT("'按班级打印'!af"&amp;ROUNDDOWN((ROW()-1)/5,0)+2),"")</f>
        <v/>
      </c>
      <c r="M1677" s="63">
        <f ca="1">INDIRECT("'按班级打印'!H"&amp;ROUNDDOWN((ROW()-1)/5,0)+2)</f>
        <v>447</v>
      </c>
    </row>
    <row r="1678" customHeight="1" spans="1:13">
      <c r="A1678" s="64"/>
      <c r="B1678" s="64"/>
      <c r="C1678" s="63" t="s">
        <v>13</v>
      </c>
      <c r="D1678" s="63">
        <f ca="1">INDIRECT("'按班级打印'!M"&amp;ROUNDDOWN((ROW()-1)/5,0)+2)</f>
        <v>98</v>
      </c>
      <c r="E1678" s="63">
        <f ca="1">INDIRECT("'按班级打印'!o"&amp;ROUNDDOWN((ROW()-1)/5,0)+2)</f>
        <v>74.5</v>
      </c>
      <c r="F1678" s="63">
        <f ca="1">INDIRECT("'按班级打印'!q"&amp;ROUNDDOWN((ROW()-1)/5,0)+2)</f>
        <v>102</v>
      </c>
      <c r="G1678" s="63">
        <f ca="1">IF(INDIRECT("'按班级打印'!s"&amp;ROUNDDOWN((ROW()-1)/5,0)+2)&gt;0,INDIRECT("'按班级打印'!s"&amp;ROUNDDOWN((ROW()-1)/5,0)+2),"")</f>
        <v>57</v>
      </c>
      <c r="H1678" s="63">
        <f ca="1">IF(INDIRECT("'按班级打印'!x"&amp;ROUNDDOWN((ROW()-1)/5,0)+2)&gt;0,INDIRECT("'按班级打印'!x"&amp;ROUNDDOWN((ROW()-1)/5,0)+2),"")</f>
        <v>75</v>
      </c>
      <c r="I1678" s="63">
        <f ca="1">IF(INDIRECT("'按班级打印'!aa"&amp;ROUNDDOWN((ROW()-1)/5,0)+2)&gt;0,INDIRECT("'按班级打印'!aa"&amp;ROUNDDOWN((ROW()-1)/5,0)+2),"")</f>
        <v>76</v>
      </c>
      <c r="J1678" s="63" t="str">
        <f ca="1">IF(INDIRECT("'按班级打印'!ad"&amp;ROUNDDOWN((ROW()-1)/5,0)+2)&gt;0,INDIRECT("'按班级打印'!ad"&amp;ROUNDDOWN((ROW()-1)/5,0)+2),"")</f>
        <v/>
      </c>
      <c r="K1678" s="63" t="str">
        <f ca="1">IF(INDIRECT("'按班级打印'!u"&amp;ROUNDDOWN((ROW()-1)/5,0)+2)&gt;0,INDIRECT("'按班级打印'!u"&amp;ROUNDDOWN((ROW()-1)/5,0)+2),"")</f>
        <v/>
      </c>
      <c r="L1678" s="63" t="str">
        <f ca="1">IF(INDIRECT("'按班级打印'!ag"&amp;ROUNDDOWN((ROW()-1)/5,0)+2)&gt;0,INDIRECT("'按班级打印'!ag"&amp;ROUNDDOWN((ROW()-1)/5,0)+2),"")</f>
        <v/>
      </c>
      <c r="M1678" s="63">
        <f ca="1">INDIRECT("'按班级打印'!I"&amp;ROUNDDOWN((ROW()-1)/5,0)+2)</f>
        <v>482.5</v>
      </c>
    </row>
    <row r="1679" customHeight="1" spans="1:13">
      <c r="A1679" s="63" t="str">
        <f ca="1">INDIRECT("'按班级打印'!E"&amp;ROUNDDOWN((ROW()-1)/5,0)+2)</f>
        <v>物理类</v>
      </c>
      <c r="B1679" s="14"/>
      <c r="C1679" s="63" t="s">
        <v>14</v>
      </c>
      <c r="D1679" s="65">
        <f>'质量分析(总分) '!$D$55</f>
        <v>105.000612745098</v>
      </c>
      <c r="E1679" s="65">
        <f>'质量分析(总分) '!$D$82</f>
        <v>91.5242034313726</v>
      </c>
      <c r="F1679" s="65">
        <f>'质量分析(总分) '!$D$109</f>
        <v>108.863970588235</v>
      </c>
      <c r="G1679" s="65">
        <f ca="1">IF(_xlfn.NUMBERVALUE(G1677)&gt;0,'质量分析(总分) '!$D$133,"")</f>
        <v>62.6521428571429</v>
      </c>
      <c r="H1679" s="65">
        <f ca="1">IF(_xlfn.NUMBERVALUE(H1677)&gt;0,'质量分析(总分) '!$D$157,"")</f>
        <v>81.8686131386861</v>
      </c>
      <c r="I1679" s="65">
        <f ca="1">IF(_xlfn.NUMBERVALUE(I1677)&gt;0,'质量分析(总分) '!$D$180,"")</f>
        <v>83.3676470588235</v>
      </c>
      <c r="J1679" s="65" t="str">
        <f ca="1">IF(_xlfn.NUMBERVALUE(J1677)&gt;0,'质量分析(总分) '!$D$208,"")</f>
        <v/>
      </c>
      <c r="K1679" s="65" t="str">
        <f ca="1">IF(_xlfn.NUMBERVALUE(K1677)&gt;0,'质量分析(总分) '!$D$194,"")</f>
        <v/>
      </c>
      <c r="L1679" s="65" t="str">
        <f ca="1">IF(_xlfn.NUMBERVALUE(L1677)&gt;0,'质量分析(总分) '!$D$222,"")</f>
        <v/>
      </c>
      <c r="M1679" s="65">
        <f ca="1">IF(_xlfn.NUMBERVALUE(G1677)&gt;0,'质量分析(总分) '!$D$23,'质量分析(总分) '!$D$28)</f>
        <v>535.869285714286</v>
      </c>
    </row>
    <row r="1681" customHeight="1" spans="1:13">
      <c r="A1681" s="58" t="s">
        <v>15</v>
      </c>
      <c r="B1681" s="59" t="s">
        <v>1</v>
      </c>
      <c r="C1681" s="59" t="s">
        <v>2</v>
      </c>
      <c r="D1681" s="60" t="s">
        <v>3</v>
      </c>
      <c r="E1681" s="60" t="s">
        <v>4</v>
      </c>
      <c r="F1681" s="60" t="s">
        <v>5</v>
      </c>
      <c r="G1681" s="60" t="s">
        <v>6</v>
      </c>
      <c r="H1681" s="60" t="s">
        <v>7</v>
      </c>
      <c r="I1681" s="60" t="s">
        <v>8</v>
      </c>
      <c r="J1681" s="60" t="s">
        <v>9</v>
      </c>
      <c r="K1681" s="60" t="s">
        <v>10</v>
      </c>
      <c r="L1681" s="61" t="s">
        <v>11</v>
      </c>
      <c r="M1681" s="61" t="s">
        <v>12</v>
      </c>
    </row>
    <row r="1682" customHeight="1" spans="1:13">
      <c r="A1682" s="62"/>
      <c r="B1682" s="63">
        <f ca="1">INDIRECT("'按班级打印'!G"&amp;ROUNDDOWN((ROW()-1)/5,0)+2)</f>
        <v>8</v>
      </c>
      <c r="C1682" s="63" t="str">
        <f ca="1">INDIRECT("'按班级打印'!A"&amp;ROUNDDOWN((ROW()-1)/5,0)+2)</f>
        <v>李嘉豪</v>
      </c>
      <c r="D1682" s="63">
        <f ca="1">INDIRECT("'按班级打印'!M"&amp;ROUNDDOWN((ROW()-1)/5,0)+2)</f>
        <v>111</v>
      </c>
      <c r="E1682" s="63">
        <f ca="1">INDIRECT("'按班级打印'!o"&amp;ROUNDDOWN((ROW()-1)/5,0)+2)</f>
        <v>111</v>
      </c>
      <c r="F1682" s="63">
        <f ca="1">INDIRECT("'按班级打印'!q"&amp;ROUNDDOWN((ROW()-1)/5,0)+2)</f>
        <v>102</v>
      </c>
      <c r="G1682" s="63">
        <f ca="1">IF(INDIRECT("'按班级打印'!s"&amp;ROUNDDOWN((ROW()-1)/5,0)+2)&gt;0,INDIRECT("'按班级打印'!s"&amp;ROUNDDOWN((ROW()-1)/5,0)+2),"")</f>
        <v>74</v>
      </c>
      <c r="H1682" s="63">
        <f ca="1">IF(INDIRECT("'按班级打印'!w"&amp;ROUNDDOWN((ROW()-1)/5,0)+2)&gt;0,INDIRECT("'按班级打印'!w"&amp;ROUNDDOWN((ROW()-1)/5,0)+2),"")</f>
        <v>73.5</v>
      </c>
      <c r="I1682" s="63">
        <f ca="1">IF(INDIRECT("'按班级打印'!z"&amp;ROUNDDOWN((ROW()-1)/5,0)+2)&gt;0,INDIRECT("'按班级打印'!z"&amp;ROUNDDOWN((ROW()-1)/5,0)+2),"")</f>
        <v>77</v>
      </c>
      <c r="J1682" s="63" t="str">
        <f ca="1">IF(INDIRECT("'按班级打印'!ac"&amp;ROUNDDOWN((ROW()-1)/5,0)+2)&gt;0,INDIRECT("'按班级打印'!ac"&amp;ROUNDDOWN((ROW()-1)/5,0)+2),"")</f>
        <v/>
      </c>
      <c r="K1682" s="63" t="str">
        <f ca="1">IF(INDIRECT("'按班级打印'!u"&amp;ROUNDDOWN((ROW()-1)/5,0)+2)&gt;0,INDIRECT("'按班级打印'!u"&amp;ROUNDDOWN((ROW()-1)/5,0)+2),"")</f>
        <v/>
      </c>
      <c r="L1682" s="63" t="str">
        <f ca="1">IF(INDIRECT("'按班级打印'!af"&amp;ROUNDDOWN((ROW()-1)/5,0)+2)&gt;0,INDIRECT("'按班级打印'!af"&amp;ROUNDDOWN((ROW()-1)/5,0)+2),"")</f>
        <v/>
      </c>
      <c r="M1682" s="63">
        <f ca="1">INDIRECT("'按班级打印'!H"&amp;ROUNDDOWN((ROW()-1)/5,0)+2)</f>
        <v>548.5</v>
      </c>
    </row>
    <row r="1683" customHeight="1" spans="1:13">
      <c r="A1683" s="64"/>
      <c r="B1683" s="64"/>
      <c r="C1683" s="63" t="s">
        <v>13</v>
      </c>
      <c r="D1683" s="63">
        <f ca="1">INDIRECT("'按班级打印'!M"&amp;ROUNDDOWN((ROW()-1)/5,0)+2)</f>
        <v>111</v>
      </c>
      <c r="E1683" s="63">
        <f ca="1">INDIRECT("'按班级打印'!o"&amp;ROUNDDOWN((ROW()-1)/5,0)+2)</f>
        <v>111</v>
      </c>
      <c r="F1683" s="63">
        <f ca="1">INDIRECT("'按班级打印'!q"&amp;ROUNDDOWN((ROW()-1)/5,0)+2)</f>
        <v>102</v>
      </c>
      <c r="G1683" s="63">
        <f ca="1">IF(INDIRECT("'按班级打印'!s"&amp;ROUNDDOWN((ROW()-1)/5,0)+2)&gt;0,INDIRECT("'按班级打印'!s"&amp;ROUNDDOWN((ROW()-1)/5,0)+2),"")</f>
        <v>74</v>
      </c>
      <c r="H1683" s="63">
        <f ca="1">IF(INDIRECT("'按班级打印'!x"&amp;ROUNDDOWN((ROW()-1)/5,0)+2)&gt;0,INDIRECT("'按班级打印'!x"&amp;ROUNDDOWN((ROW()-1)/5,0)+2),"")</f>
        <v>90</v>
      </c>
      <c r="I1683" s="63">
        <f ca="1">IF(INDIRECT("'按班级打印'!aa"&amp;ROUNDDOWN((ROW()-1)/5,0)+2)&gt;0,INDIRECT("'按班级打印'!aa"&amp;ROUNDDOWN((ROW()-1)/5,0)+2),"")</f>
        <v>86</v>
      </c>
      <c r="J1683" s="63" t="str">
        <f ca="1">IF(INDIRECT("'按班级打印'!ad"&amp;ROUNDDOWN((ROW()-1)/5,0)+2)&gt;0,INDIRECT("'按班级打印'!ad"&amp;ROUNDDOWN((ROW()-1)/5,0)+2),"")</f>
        <v/>
      </c>
      <c r="K1683" s="63" t="str">
        <f ca="1">IF(INDIRECT("'按班级打印'!u"&amp;ROUNDDOWN((ROW()-1)/5,0)+2)&gt;0,INDIRECT("'按班级打印'!u"&amp;ROUNDDOWN((ROW()-1)/5,0)+2),"")</f>
        <v/>
      </c>
      <c r="L1683" s="63" t="str">
        <f ca="1">IF(INDIRECT("'按班级打印'!ag"&amp;ROUNDDOWN((ROW()-1)/5,0)+2)&gt;0,INDIRECT("'按班级打印'!ag"&amp;ROUNDDOWN((ROW()-1)/5,0)+2),"")</f>
        <v/>
      </c>
      <c r="M1683" s="63">
        <f ca="1">INDIRECT("'按班级打印'!I"&amp;ROUNDDOWN((ROW()-1)/5,0)+2)</f>
        <v>574</v>
      </c>
    </row>
    <row r="1684" customHeight="1" spans="1:13">
      <c r="A1684" s="63" t="str">
        <f ca="1">INDIRECT("'按班级打印'!E"&amp;ROUNDDOWN((ROW()-1)/5,0)+2)</f>
        <v>物理类</v>
      </c>
      <c r="B1684" s="14"/>
      <c r="C1684" s="63" t="s">
        <v>14</v>
      </c>
      <c r="D1684" s="65">
        <f>'质量分析(总分) '!$D$55</f>
        <v>105.000612745098</v>
      </c>
      <c r="E1684" s="65">
        <f>'质量分析(总分) '!$D$82</f>
        <v>91.5242034313726</v>
      </c>
      <c r="F1684" s="65">
        <f>'质量分析(总分) '!$D$109</f>
        <v>108.863970588235</v>
      </c>
      <c r="G1684" s="65">
        <f ca="1">IF(_xlfn.NUMBERVALUE(G1682)&gt;0,'质量分析(总分) '!$D$133,"")</f>
        <v>62.6521428571429</v>
      </c>
      <c r="H1684" s="65">
        <f ca="1">IF(_xlfn.NUMBERVALUE(H1682)&gt;0,'质量分析(总分) '!$D$157,"")</f>
        <v>81.8686131386861</v>
      </c>
      <c r="I1684" s="65">
        <f ca="1">IF(_xlfn.NUMBERVALUE(I1682)&gt;0,'质量分析(总分) '!$D$180,"")</f>
        <v>83.3676470588235</v>
      </c>
      <c r="J1684" s="65" t="str">
        <f ca="1">IF(_xlfn.NUMBERVALUE(J1682)&gt;0,'质量分析(总分) '!$D$208,"")</f>
        <v/>
      </c>
      <c r="K1684" s="65" t="str">
        <f ca="1">IF(_xlfn.NUMBERVALUE(K1682)&gt;0,'质量分析(总分) '!$D$194,"")</f>
        <v/>
      </c>
      <c r="L1684" s="65" t="str">
        <f ca="1">IF(_xlfn.NUMBERVALUE(L1682)&gt;0,'质量分析(总分) '!$D$222,"")</f>
        <v/>
      </c>
      <c r="M1684" s="65">
        <f ca="1">IF(_xlfn.NUMBERVALUE(G1682)&gt;0,'质量分析(总分) '!$D$23,'质量分析(总分) '!$D$28)</f>
        <v>535.869285714286</v>
      </c>
    </row>
    <row r="1686" customHeight="1" spans="1:13">
      <c r="A1686" s="58" t="s">
        <v>15</v>
      </c>
      <c r="B1686" s="59" t="s">
        <v>1</v>
      </c>
      <c r="C1686" s="59" t="s">
        <v>2</v>
      </c>
      <c r="D1686" s="60" t="s">
        <v>3</v>
      </c>
      <c r="E1686" s="60" t="s">
        <v>4</v>
      </c>
      <c r="F1686" s="60" t="s">
        <v>5</v>
      </c>
      <c r="G1686" s="60" t="s">
        <v>6</v>
      </c>
      <c r="H1686" s="60" t="s">
        <v>7</v>
      </c>
      <c r="I1686" s="60" t="s">
        <v>8</v>
      </c>
      <c r="J1686" s="60" t="s">
        <v>9</v>
      </c>
      <c r="K1686" s="60" t="s">
        <v>10</v>
      </c>
      <c r="L1686" s="61" t="s">
        <v>11</v>
      </c>
      <c r="M1686" s="61" t="s">
        <v>12</v>
      </c>
    </row>
    <row r="1687" customHeight="1" spans="1:13">
      <c r="A1687" s="62"/>
      <c r="B1687" s="63">
        <f ca="1">INDIRECT("'按班级打印'!G"&amp;ROUNDDOWN((ROW()-1)/5,0)+2)</f>
        <v>8</v>
      </c>
      <c r="C1687" s="63" t="str">
        <f ca="1">INDIRECT("'按班级打印'!A"&amp;ROUNDDOWN((ROW()-1)/5,0)+2)</f>
        <v>林原毅</v>
      </c>
      <c r="D1687" s="63">
        <f ca="1">INDIRECT("'按班级打印'!M"&amp;ROUNDDOWN((ROW()-1)/5,0)+2)</f>
        <v>112.5</v>
      </c>
      <c r="E1687" s="63">
        <f ca="1">INDIRECT("'按班级打印'!o"&amp;ROUNDDOWN((ROW()-1)/5,0)+2)</f>
        <v>112</v>
      </c>
      <c r="F1687" s="63">
        <f ca="1">INDIRECT("'按班级打印'!q"&amp;ROUNDDOWN((ROW()-1)/5,0)+2)</f>
        <v>108.5</v>
      </c>
      <c r="G1687" s="63">
        <f ca="1">IF(INDIRECT("'按班级打印'!s"&amp;ROUNDDOWN((ROW()-1)/5,0)+2)&gt;0,INDIRECT("'按班级打印'!s"&amp;ROUNDDOWN((ROW()-1)/5,0)+2),"")</f>
        <v>62.5</v>
      </c>
      <c r="H1687" s="63">
        <f ca="1">IF(INDIRECT("'按班级打印'!w"&amp;ROUNDDOWN((ROW()-1)/5,0)+2)&gt;0,INDIRECT("'按班级打印'!w"&amp;ROUNDDOWN((ROW()-1)/5,0)+2),"")</f>
        <v>60</v>
      </c>
      <c r="I1687" s="63">
        <f ca="1">IF(INDIRECT("'按班级打印'!z"&amp;ROUNDDOWN((ROW()-1)/5,0)+2)&gt;0,INDIRECT("'按班级打印'!z"&amp;ROUNDDOWN((ROW()-1)/5,0)+2),"")</f>
        <v>79</v>
      </c>
      <c r="J1687" s="63" t="str">
        <f ca="1">IF(INDIRECT("'按班级打印'!ac"&amp;ROUNDDOWN((ROW()-1)/5,0)+2)&gt;0,INDIRECT("'按班级打印'!ac"&amp;ROUNDDOWN((ROW()-1)/5,0)+2),"")</f>
        <v/>
      </c>
      <c r="K1687" s="63" t="str">
        <f ca="1">IF(INDIRECT("'按班级打印'!u"&amp;ROUNDDOWN((ROW()-1)/5,0)+2)&gt;0,INDIRECT("'按班级打印'!u"&amp;ROUNDDOWN((ROW()-1)/5,0)+2),"")</f>
        <v/>
      </c>
      <c r="L1687" s="63" t="str">
        <f ca="1">IF(INDIRECT("'按班级打印'!af"&amp;ROUNDDOWN((ROW()-1)/5,0)+2)&gt;0,INDIRECT("'按班级打印'!af"&amp;ROUNDDOWN((ROW()-1)/5,0)+2),"")</f>
        <v/>
      </c>
      <c r="M1687" s="63">
        <f ca="1">INDIRECT("'按班级打印'!H"&amp;ROUNDDOWN((ROW()-1)/5,0)+2)</f>
        <v>534.5</v>
      </c>
    </row>
    <row r="1688" customHeight="1" spans="1:13">
      <c r="A1688" s="64"/>
      <c r="B1688" s="64"/>
      <c r="C1688" s="63" t="s">
        <v>13</v>
      </c>
      <c r="D1688" s="63">
        <f ca="1">INDIRECT("'按班级打印'!M"&amp;ROUNDDOWN((ROW()-1)/5,0)+2)</f>
        <v>112.5</v>
      </c>
      <c r="E1688" s="63">
        <f ca="1">INDIRECT("'按班级打印'!o"&amp;ROUNDDOWN((ROW()-1)/5,0)+2)</f>
        <v>112</v>
      </c>
      <c r="F1688" s="63">
        <f ca="1">INDIRECT("'按班级打印'!q"&amp;ROUNDDOWN((ROW()-1)/5,0)+2)</f>
        <v>108.5</v>
      </c>
      <c r="G1688" s="63">
        <f ca="1">IF(INDIRECT("'按班级打印'!s"&amp;ROUNDDOWN((ROW()-1)/5,0)+2)&gt;0,INDIRECT("'按班级打印'!s"&amp;ROUNDDOWN((ROW()-1)/5,0)+2),"")</f>
        <v>62.5</v>
      </c>
      <c r="H1688" s="63">
        <f ca="1">IF(INDIRECT("'按班级打印'!x"&amp;ROUNDDOWN((ROW()-1)/5,0)+2)&gt;0,INDIRECT("'按班级打印'!x"&amp;ROUNDDOWN((ROW()-1)/5,0)+2),"")</f>
        <v>83</v>
      </c>
      <c r="I1688" s="63">
        <f ca="1">IF(INDIRECT("'按班级打印'!aa"&amp;ROUNDDOWN((ROW()-1)/5,0)+2)&gt;0,INDIRECT("'按班级打印'!aa"&amp;ROUNDDOWN((ROW()-1)/5,0)+2),"")</f>
        <v>88</v>
      </c>
      <c r="J1688" s="63" t="str">
        <f ca="1">IF(INDIRECT("'按班级打印'!ad"&amp;ROUNDDOWN((ROW()-1)/5,0)+2)&gt;0,INDIRECT("'按班级打印'!ad"&amp;ROUNDDOWN((ROW()-1)/5,0)+2),"")</f>
        <v/>
      </c>
      <c r="K1688" s="63" t="str">
        <f ca="1">IF(INDIRECT("'按班级打印'!u"&amp;ROUNDDOWN((ROW()-1)/5,0)+2)&gt;0,INDIRECT("'按班级打印'!u"&amp;ROUNDDOWN((ROW()-1)/5,0)+2),"")</f>
        <v/>
      </c>
      <c r="L1688" s="63" t="str">
        <f ca="1">IF(INDIRECT("'按班级打印'!ag"&amp;ROUNDDOWN((ROW()-1)/5,0)+2)&gt;0,INDIRECT("'按班级打印'!ag"&amp;ROUNDDOWN((ROW()-1)/5,0)+2),"")</f>
        <v/>
      </c>
      <c r="M1688" s="63">
        <f ca="1">INDIRECT("'按班级打印'!I"&amp;ROUNDDOWN((ROW()-1)/5,0)+2)</f>
        <v>566.5</v>
      </c>
    </row>
    <row r="1689" customHeight="1" spans="1:13">
      <c r="A1689" s="63" t="str">
        <f ca="1">INDIRECT("'按班级打印'!E"&amp;ROUNDDOWN((ROW()-1)/5,0)+2)</f>
        <v>物理类</v>
      </c>
      <c r="B1689" s="14"/>
      <c r="C1689" s="63" t="s">
        <v>14</v>
      </c>
      <c r="D1689" s="65">
        <f>'质量分析(总分) '!$D$55</f>
        <v>105.000612745098</v>
      </c>
      <c r="E1689" s="65">
        <f>'质量分析(总分) '!$D$82</f>
        <v>91.5242034313726</v>
      </c>
      <c r="F1689" s="65">
        <f>'质量分析(总分) '!$D$109</f>
        <v>108.863970588235</v>
      </c>
      <c r="G1689" s="65">
        <f ca="1">IF(_xlfn.NUMBERVALUE(G1687)&gt;0,'质量分析(总分) '!$D$133,"")</f>
        <v>62.6521428571429</v>
      </c>
      <c r="H1689" s="65">
        <f ca="1">IF(_xlfn.NUMBERVALUE(H1687)&gt;0,'质量分析(总分) '!$D$157,"")</f>
        <v>81.8686131386861</v>
      </c>
      <c r="I1689" s="65">
        <f ca="1">IF(_xlfn.NUMBERVALUE(I1687)&gt;0,'质量分析(总分) '!$D$180,"")</f>
        <v>83.3676470588235</v>
      </c>
      <c r="J1689" s="65" t="str">
        <f ca="1">IF(_xlfn.NUMBERVALUE(J1687)&gt;0,'质量分析(总分) '!$D$208,"")</f>
        <v/>
      </c>
      <c r="K1689" s="65" t="str">
        <f ca="1">IF(_xlfn.NUMBERVALUE(K1687)&gt;0,'质量分析(总分) '!$D$194,"")</f>
        <v/>
      </c>
      <c r="L1689" s="65" t="str">
        <f ca="1">IF(_xlfn.NUMBERVALUE(L1687)&gt;0,'质量分析(总分) '!$D$222,"")</f>
        <v/>
      </c>
      <c r="M1689" s="65">
        <f ca="1">IF(_xlfn.NUMBERVALUE(G1687)&gt;0,'质量分析(总分) '!$D$23,'质量分析(总分) '!$D$28)</f>
        <v>535.869285714286</v>
      </c>
    </row>
    <row r="1691" customHeight="1" spans="1:13">
      <c r="A1691" s="58" t="s">
        <v>15</v>
      </c>
      <c r="B1691" s="59" t="s">
        <v>1</v>
      </c>
      <c r="C1691" s="59" t="s">
        <v>2</v>
      </c>
      <c r="D1691" s="60" t="s">
        <v>3</v>
      </c>
      <c r="E1691" s="60" t="s">
        <v>4</v>
      </c>
      <c r="F1691" s="60" t="s">
        <v>5</v>
      </c>
      <c r="G1691" s="60" t="s">
        <v>6</v>
      </c>
      <c r="H1691" s="60" t="s">
        <v>7</v>
      </c>
      <c r="I1691" s="60" t="s">
        <v>8</v>
      </c>
      <c r="J1691" s="60" t="s">
        <v>9</v>
      </c>
      <c r="K1691" s="60" t="s">
        <v>10</v>
      </c>
      <c r="L1691" s="61" t="s">
        <v>11</v>
      </c>
      <c r="M1691" s="61" t="s">
        <v>12</v>
      </c>
    </row>
    <row r="1692" customHeight="1" spans="1:13">
      <c r="A1692" s="62"/>
      <c r="B1692" s="63">
        <f ca="1">INDIRECT("'按班级打印'!G"&amp;ROUNDDOWN((ROW()-1)/5,0)+2)</f>
        <v>8</v>
      </c>
      <c r="C1692" s="63" t="str">
        <f ca="1">INDIRECT("'按班级打印'!A"&amp;ROUNDDOWN((ROW()-1)/5,0)+2)</f>
        <v>林田庚</v>
      </c>
      <c r="D1692" s="63">
        <f ca="1">INDIRECT("'按班级打印'!M"&amp;ROUNDDOWN((ROW()-1)/5,0)+2)</f>
        <v>99.5</v>
      </c>
      <c r="E1692" s="63">
        <f ca="1">INDIRECT("'按班级打印'!o"&amp;ROUNDDOWN((ROW()-1)/5,0)+2)</f>
        <v>104</v>
      </c>
      <c r="F1692" s="63">
        <f ca="1">INDIRECT("'按班级打印'!q"&amp;ROUNDDOWN((ROW()-1)/5,0)+2)</f>
        <v>99</v>
      </c>
      <c r="G1692" s="63">
        <f ca="1">IF(INDIRECT("'按班级打印'!s"&amp;ROUNDDOWN((ROW()-1)/5,0)+2)&gt;0,INDIRECT("'按班级打印'!s"&amp;ROUNDDOWN((ROW()-1)/5,0)+2),"")</f>
        <v>61</v>
      </c>
      <c r="H1692" s="63">
        <f ca="1">IF(INDIRECT("'按班级打印'!w"&amp;ROUNDDOWN((ROW()-1)/5,0)+2)&gt;0,INDIRECT("'按班级打印'!w"&amp;ROUNDDOWN((ROW()-1)/5,0)+2),"")</f>
        <v>63.5</v>
      </c>
      <c r="I1692" s="63">
        <f ca="1">IF(INDIRECT("'按班级打印'!z"&amp;ROUNDDOWN((ROW()-1)/5,0)+2)&gt;0,INDIRECT("'按班级打印'!z"&amp;ROUNDDOWN((ROW()-1)/5,0)+2),"")</f>
        <v>74.5</v>
      </c>
      <c r="J1692" s="63" t="str">
        <f ca="1">IF(INDIRECT("'按班级打印'!ac"&amp;ROUNDDOWN((ROW()-1)/5,0)+2)&gt;0,INDIRECT("'按班级打印'!ac"&amp;ROUNDDOWN((ROW()-1)/5,0)+2),"")</f>
        <v/>
      </c>
      <c r="K1692" s="63" t="str">
        <f ca="1">IF(INDIRECT("'按班级打印'!u"&amp;ROUNDDOWN((ROW()-1)/5,0)+2)&gt;0,INDIRECT("'按班级打印'!u"&amp;ROUNDDOWN((ROW()-1)/5,0)+2),"")</f>
        <v/>
      </c>
      <c r="L1692" s="63" t="str">
        <f ca="1">IF(INDIRECT("'按班级打印'!af"&amp;ROUNDDOWN((ROW()-1)/5,0)+2)&gt;0,INDIRECT("'按班级打印'!af"&amp;ROUNDDOWN((ROW()-1)/5,0)+2),"")</f>
        <v/>
      </c>
      <c r="M1692" s="63">
        <f ca="1">INDIRECT("'按班级打印'!H"&amp;ROUNDDOWN((ROW()-1)/5,0)+2)</f>
        <v>501.5</v>
      </c>
    </row>
    <row r="1693" customHeight="1" spans="1:13">
      <c r="A1693" s="64"/>
      <c r="B1693" s="64"/>
      <c r="C1693" s="63" t="s">
        <v>13</v>
      </c>
      <c r="D1693" s="63">
        <f ca="1">INDIRECT("'按班级打印'!M"&amp;ROUNDDOWN((ROW()-1)/5,0)+2)</f>
        <v>99.5</v>
      </c>
      <c r="E1693" s="63">
        <f ca="1">INDIRECT("'按班级打印'!o"&amp;ROUNDDOWN((ROW()-1)/5,0)+2)</f>
        <v>104</v>
      </c>
      <c r="F1693" s="63">
        <f ca="1">INDIRECT("'按班级打印'!q"&amp;ROUNDDOWN((ROW()-1)/5,0)+2)</f>
        <v>99</v>
      </c>
      <c r="G1693" s="63">
        <f ca="1">IF(INDIRECT("'按班级打印'!s"&amp;ROUNDDOWN((ROW()-1)/5,0)+2)&gt;0,INDIRECT("'按班级打印'!s"&amp;ROUNDDOWN((ROW()-1)/5,0)+2),"")</f>
        <v>61</v>
      </c>
      <c r="H1693" s="63">
        <f ca="1">IF(INDIRECT("'按班级打印'!x"&amp;ROUNDDOWN((ROW()-1)/5,0)+2)&gt;0,INDIRECT("'按班级打印'!x"&amp;ROUNDDOWN((ROW()-1)/5,0)+2),"")</f>
        <v>86</v>
      </c>
      <c r="I1693" s="63">
        <f ca="1">IF(INDIRECT("'按班级打印'!aa"&amp;ROUNDDOWN((ROW()-1)/5,0)+2)&gt;0,INDIRECT("'按班级打印'!aa"&amp;ROUNDDOWN((ROW()-1)/5,0)+2),"")</f>
        <v>83</v>
      </c>
      <c r="J1693" s="63" t="str">
        <f ca="1">IF(INDIRECT("'按班级打印'!ad"&amp;ROUNDDOWN((ROW()-1)/5,0)+2)&gt;0,INDIRECT("'按班级打印'!ad"&amp;ROUNDDOWN((ROW()-1)/5,0)+2),"")</f>
        <v/>
      </c>
      <c r="K1693" s="63" t="str">
        <f ca="1">IF(INDIRECT("'按班级打印'!u"&amp;ROUNDDOWN((ROW()-1)/5,0)+2)&gt;0,INDIRECT("'按班级打印'!u"&amp;ROUNDDOWN((ROW()-1)/5,0)+2),"")</f>
        <v/>
      </c>
      <c r="L1693" s="63" t="str">
        <f ca="1">IF(INDIRECT("'按班级打印'!ag"&amp;ROUNDDOWN((ROW()-1)/5,0)+2)&gt;0,INDIRECT("'按班级打印'!ag"&amp;ROUNDDOWN((ROW()-1)/5,0)+2),"")</f>
        <v/>
      </c>
      <c r="M1693" s="63">
        <f ca="1">INDIRECT("'按班级打印'!I"&amp;ROUNDDOWN((ROW()-1)/5,0)+2)</f>
        <v>532.5</v>
      </c>
    </row>
    <row r="1694" customHeight="1" spans="1:13">
      <c r="A1694" s="63" t="str">
        <f ca="1">INDIRECT("'按班级打印'!E"&amp;ROUNDDOWN((ROW()-1)/5,0)+2)</f>
        <v>物理类</v>
      </c>
      <c r="B1694" s="14"/>
      <c r="C1694" s="63" t="s">
        <v>14</v>
      </c>
      <c r="D1694" s="65">
        <f>'质量分析(总分) '!$D$55</f>
        <v>105.000612745098</v>
      </c>
      <c r="E1694" s="65">
        <f>'质量分析(总分) '!$D$82</f>
        <v>91.5242034313726</v>
      </c>
      <c r="F1694" s="65">
        <f>'质量分析(总分) '!$D$109</f>
        <v>108.863970588235</v>
      </c>
      <c r="G1694" s="65">
        <f ca="1">IF(_xlfn.NUMBERVALUE(G1692)&gt;0,'质量分析(总分) '!$D$133,"")</f>
        <v>62.6521428571429</v>
      </c>
      <c r="H1694" s="65">
        <f ca="1">IF(_xlfn.NUMBERVALUE(H1692)&gt;0,'质量分析(总分) '!$D$157,"")</f>
        <v>81.8686131386861</v>
      </c>
      <c r="I1694" s="65">
        <f ca="1">IF(_xlfn.NUMBERVALUE(I1692)&gt;0,'质量分析(总分) '!$D$180,"")</f>
        <v>83.3676470588235</v>
      </c>
      <c r="J1694" s="65" t="str">
        <f ca="1">IF(_xlfn.NUMBERVALUE(J1692)&gt;0,'质量分析(总分) '!$D$208,"")</f>
        <v/>
      </c>
      <c r="K1694" s="65" t="str">
        <f ca="1">IF(_xlfn.NUMBERVALUE(K1692)&gt;0,'质量分析(总分) '!$D$194,"")</f>
        <v/>
      </c>
      <c r="L1694" s="65" t="str">
        <f ca="1">IF(_xlfn.NUMBERVALUE(L1692)&gt;0,'质量分析(总分) '!$D$222,"")</f>
        <v/>
      </c>
      <c r="M1694" s="65">
        <f ca="1">IF(_xlfn.NUMBERVALUE(G1692)&gt;0,'质量分析(总分) '!$D$23,'质量分析(总分) '!$D$28)</f>
        <v>535.869285714286</v>
      </c>
    </row>
    <row r="1696" customHeight="1" spans="1:13">
      <c r="A1696" s="58" t="s">
        <v>15</v>
      </c>
      <c r="B1696" s="59" t="s">
        <v>1</v>
      </c>
      <c r="C1696" s="59" t="s">
        <v>2</v>
      </c>
      <c r="D1696" s="60" t="s">
        <v>3</v>
      </c>
      <c r="E1696" s="60" t="s">
        <v>4</v>
      </c>
      <c r="F1696" s="60" t="s">
        <v>5</v>
      </c>
      <c r="G1696" s="60" t="s">
        <v>6</v>
      </c>
      <c r="H1696" s="60" t="s">
        <v>7</v>
      </c>
      <c r="I1696" s="60" t="s">
        <v>8</v>
      </c>
      <c r="J1696" s="60" t="s">
        <v>9</v>
      </c>
      <c r="K1696" s="60" t="s">
        <v>10</v>
      </c>
      <c r="L1696" s="61" t="s">
        <v>11</v>
      </c>
      <c r="M1696" s="61" t="s">
        <v>12</v>
      </c>
    </row>
    <row r="1697" customHeight="1" spans="1:13">
      <c r="A1697" s="62"/>
      <c r="B1697" s="63">
        <f ca="1">INDIRECT("'按班级打印'!G"&amp;ROUNDDOWN((ROW()-1)/5,0)+2)</f>
        <v>8</v>
      </c>
      <c r="C1697" s="63" t="str">
        <f ca="1">INDIRECT("'按班级打印'!A"&amp;ROUNDDOWN((ROW()-1)/5,0)+2)</f>
        <v>郭涛</v>
      </c>
      <c r="D1697" s="63">
        <f ca="1">INDIRECT("'按班级打印'!M"&amp;ROUNDDOWN((ROW()-1)/5,0)+2)</f>
        <v>115.5</v>
      </c>
      <c r="E1697" s="63">
        <f ca="1">INDIRECT("'按班级打印'!o"&amp;ROUNDDOWN((ROW()-1)/5,0)+2)</f>
        <v>98.5</v>
      </c>
      <c r="F1697" s="63">
        <f ca="1">INDIRECT("'按班级打印'!q"&amp;ROUNDDOWN((ROW()-1)/5,0)+2)</f>
        <v>121.5</v>
      </c>
      <c r="G1697" s="63">
        <f ca="1">IF(INDIRECT("'按班级打印'!s"&amp;ROUNDDOWN((ROW()-1)/5,0)+2)&gt;0,INDIRECT("'按班级打印'!s"&amp;ROUNDDOWN((ROW()-1)/5,0)+2),"")</f>
        <v>64.5</v>
      </c>
      <c r="H1697" s="63">
        <f ca="1">IF(INDIRECT("'按班级打印'!w"&amp;ROUNDDOWN((ROW()-1)/5,0)+2)&gt;0,INDIRECT("'按班级打印'!w"&amp;ROUNDDOWN((ROW()-1)/5,0)+2),"")</f>
        <v>69</v>
      </c>
      <c r="I1697" s="63">
        <f ca="1">IF(INDIRECT("'按班级打印'!z"&amp;ROUNDDOWN((ROW()-1)/5,0)+2)&gt;0,INDIRECT("'按班级打印'!z"&amp;ROUNDDOWN((ROW()-1)/5,0)+2),"")</f>
        <v>77</v>
      </c>
      <c r="J1697" s="63" t="str">
        <f ca="1">IF(INDIRECT("'按班级打印'!ac"&amp;ROUNDDOWN((ROW()-1)/5,0)+2)&gt;0,INDIRECT("'按班级打印'!ac"&amp;ROUNDDOWN((ROW()-1)/5,0)+2),"")</f>
        <v/>
      </c>
      <c r="K1697" s="63" t="str">
        <f ca="1">IF(INDIRECT("'按班级打印'!u"&amp;ROUNDDOWN((ROW()-1)/5,0)+2)&gt;0,INDIRECT("'按班级打印'!u"&amp;ROUNDDOWN((ROW()-1)/5,0)+2),"")</f>
        <v/>
      </c>
      <c r="L1697" s="63" t="str">
        <f ca="1">IF(INDIRECT("'按班级打印'!af"&amp;ROUNDDOWN((ROW()-1)/5,0)+2)&gt;0,INDIRECT("'按班级打印'!af"&amp;ROUNDDOWN((ROW()-1)/5,0)+2),"")</f>
        <v/>
      </c>
      <c r="M1697" s="63">
        <f ca="1">INDIRECT("'按班级打印'!H"&amp;ROUNDDOWN((ROW()-1)/5,0)+2)</f>
        <v>546</v>
      </c>
    </row>
    <row r="1698" customHeight="1" spans="1:13">
      <c r="A1698" s="64"/>
      <c r="B1698" s="64"/>
      <c r="C1698" s="63" t="s">
        <v>13</v>
      </c>
      <c r="D1698" s="63">
        <f ca="1">INDIRECT("'按班级打印'!M"&amp;ROUNDDOWN((ROW()-1)/5,0)+2)</f>
        <v>115.5</v>
      </c>
      <c r="E1698" s="63">
        <f ca="1">INDIRECT("'按班级打印'!o"&amp;ROUNDDOWN((ROW()-1)/5,0)+2)</f>
        <v>98.5</v>
      </c>
      <c r="F1698" s="63">
        <f ca="1">INDIRECT("'按班级打印'!q"&amp;ROUNDDOWN((ROW()-1)/5,0)+2)</f>
        <v>121.5</v>
      </c>
      <c r="G1698" s="63">
        <f ca="1">IF(INDIRECT("'按班级打印'!s"&amp;ROUNDDOWN((ROW()-1)/5,0)+2)&gt;0,INDIRECT("'按班级打印'!s"&amp;ROUNDDOWN((ROW()-1)/5,0)+2),"")</f>
        <v>64.5</v>
      </c>
      <c r="H1698" s="63">
        <f ca="1">IF(INDIRECT("'按班级打印'!x"&amp;ROUNDDOWN((ROW()-1)/5,0)+2)&gt;0,INDIRECT("'按班级打印'!x"&amp;ROUNDDOWN((ROW()-1)/5,0)+2),"")</f>
        <v>89</v>
      </c>
      <c r="I1698" s="63">
        <f ca="1">IF(INDIRECT("'按班级打印'!aa"&amp;ROUNDDOWN((ROW()-1)/5,0)+2)&gt;0,INDIRECT("'按班级打印'!aa"&amp;ROUNDDOWN((ROW()-1)/5,0)+2),"")</f>
        <v>86</v>
      </c>
      <c r="J1698" s="63" t="str">
        <f ca="1">IF(INDIRECT("'按班级打印'!ad"&amp;ROUNDDOWN((ROW()-1)/5,0)+2)&gt;0,INDIRECT("'按班级打印'!ad"&amp;ROUNDDOWN((ROW()-1)/5,0)+2),"")</f>
        <v/>
      </c>
      <c r="K1698" s="63" t="str">
        <f ca="1">IF(INDIRECT("'按班级打印'!u"&amp;ROUNDDOWN((ROW()-1)/5,0)+2)&gt;0,INDIRECT("'按班级打印'!u"&amp;ROUNDDOWN((ROW()-1)/5,0)+2),"")</f>
        <v/>
      </c>
      <c r="L1698" s="63" t="str">
        <f ca="1">IF(INDIRECT("'按班级打印'!ag"&amp;ROUNDDOWN((ROW()-1)/5,0)+2)&gt;0,INDIRECT("'按班级打印'!ag"&amp;ROUNDDOWN((ROW()-1)/5,0)+2),"")</f>
        <v/>
      </c>
      <c r="M1698" s="63">
        <f ca="1">INDIRECT("'按班级打印'!I"&amp;ROUNDDOWN((ROW()-1)/5,0)+2)</f>
        <v>575</v>
      </c>
    </row>
    <row r="1699" customHeight="1" spans="1:13">
      <c r="A1699" s="63" t="str">
        <f ca="1">INDIRECT("'按班级打印'!E"&amp;ROUNDDOWN((ROW()-1)/5,0)+2)</f>
        <v>物理类</v>
      </c>
      <c r="B1699" s="14"/>
      <c r="C1699" s="63" t="s">
        <v>14</v>
      </c>
      <c r="D1699" s="65">
        <f>'质量分析(总分) '!$D$55</f>
        <v>105.000612745098</v>
      </c>
      <c r="E1699" s="65">
        <f>'质量分析(总分) '!$D$82</f>
        <v>91.5242034313726</v>
      </c>
      <c r="F1699" s="65">
        <f>'质量分析(总分) '!$D$109</f>
        <v>108.863970588235</v>
      </c>
      <c r="G1699" s="65">
        <f ca="1">IF(_xlfn.NUMBERVALUE(G1697)&gt;0,'质量分析(总分) '!$D$133,"")</f>
        <v>62.6521428571429</v>
      </c>
      <c r="H1699" s="65">
        <f ca="1">IF(_xlfn.NUMBERVALUE(H1697)&gt;0,'质量分析(总分) '!$D$157,"")</f>
        <v>81.8686131386861</v>
      </c>
      <c r="I1699" s="65">
        <f ca="1">IF(_xlfn.NUMBERVALUE(I1697)&gt;0,'质量分析(总分) '!$D$180,"")</f>
        <v>83.3676470588235</v>
      </c>
      <c r="J1699" s="65" t="str">
        <f ca="1">IF(_xlfn.NUMBERVALUE(J1697)&gt;0,'质量分析(总分) '!$D$208,"")</f>
        <v/>
      </c>
      <c r="K1699" s="65" t="str">
        <f ca="1">IF(_xlfn.NUMBERVALUE(K1697)&gt;0,'质量分析(总分) '!$D$194,"")</f>
        <v/>
      </c>
      <c r="L1699" s="65" t="str">
        <f ca="1">IF(_xlfn.NUMBERVALUE(L1697)&gt;0,'质量分析(总分) '!$D$222,"")</f>
        <v/>
      </c>
      <c r="M1699" s="65">
        <f ca="1">IF(_xlfn.NUMBERVALUE(G1697)&gt;0,'质量分析(总分) '!$D$23,'质量分析(总分) '!$D$28)</f>
        <v>535.869285714286</v>
      </c>
    </row>
    <row r="1701" customHeight="1" spans="1:13">
      <c r="A1701" s="58" t="s">
        <v>15</v>
      </c>
      <c r="B1701" s="59" t="s">
        <v>1</v>
      </c>
      <c r="C1701" s="59" t="s">
        <v>2</v>
      </c>
      <c r="D1701" s="60" t="s">
        <v>3</v>
      </c>
      <c r="E1701" s="60" t="s">
        <v>4</v>
      </c>
      <c r="F1701" s="60" t="s">
        <v>5</v>
      </c>
      <c r="G1701" s="60" t="s">
        <v>6</v>
      </c>
      <c r="H1701" s="60" t="s">
        <v>7</v>
      </c>
      <c r="I1701" s="60" t="s">
        <v>8</v>
      </c>
      <c r="J1701" s="60" t="s">
        <v>9</v>
      </c>
      <c r="K1701" s="60" t="s">
        <v>10</v>
      </c>
      <c r="L1701" s="61" t="s">
        <v>11</v>
      </c>
      <c r="M1701" s="61" t="s">
        <v>12</v>
      </c>
    </row>
    <row r="1702" customHeight="1" spans="1:13">
      <c r="A1702" s="62"/>
      <c r="B1702" s="63">
        <f ca="1">INDIRECT("'按班级打印'!G"&amp;ROUNDDOWN((ROW()-1)/5,0)+2)</f>
        <v>8</v>
      </c>
      <c r="C1702" s="63" t="str">
        <f ca="1">INDIRECT("'按班级打印'!A"&amp;ROUNDDOWN((ROW()-1)/5,0)+2)</f>
        <v>林家祺</v>
      </c>
      <c r="D1702" s="63">
        <f ca="1">INDIRECT("'按班级打印'!M"&amp;ROUNDDOWN((ROW()-1)/5,0)+2)</f>
        <v>104.5</v>
      </c>
      <c r="E1702" s="63">
        <f ca="1">INDIRECT("'按班级打印'!o"&amp;ROUNDDOWN((ROW()-1)/5,0)+2)</f>
        <v>92</v>
      </c>
      <c r="F1702" s="63">
        <f ca="1">INDIRECT("'按班级打印'!q"&amp;ROUNDDOWN((ROW()-1)/5,0)+2)</f>
        <v>111.5</v>
      </c>
      <c r="G1702" s="63">
        <f ca="1">IF(INDIRECT("'按班级打印'!s"&amp;ROUNDDOWN((ROW()-1)/5,0)+2)&gt;0,INDIRECT("'按班级打印'!s"&amp;ROUNDDOWN((ROW()-1)/5,0)+2),"")</f>
        <v>71.5</v>
      </c>
      <c r="H1702" s="63">
        <f ca="1">IF(INDIRECT("'按班级打印'!w"&amp;ROUNDDOWN((ROW()-1)/5,0)+2)&gt;0,INDIRECT("'按班级打印'!w"&amp;ROUNDDOWN((ROW()-1)/5,0)+2),"")</f>
        <v>72</v>
      </c>
      <c r="I1702" s="63">
        <f ca="1">IF(INDIRECT("'按班级打印'!z"&amp;ROUNDDOWN((ROW()-1)/5,0)+2)&gt;0,INDIRECT("'按班级打印'!z"&amp;ROUNDDOWN((ROW()-1)/5,0)+2),"")</f>
        <v>83</v>
      </c>
      <c r="J1702" s="63" t="str">
        <f ca="1">IF(INDIRECT("'按班级打印'!ac"&amp;ROUNDDOWN((ROW()-1)/5,0)+2)&gt;0,INDIRECT("'按班级打印'!ac"&amp;ROUNDDOWN((ROW()-1)/5,0)+2),"")</f>
        <v/>
      </c>
      <c r="K1702" s="63" t="str">
        <f ca="1">IF(INDIRECT("'按班级打印'!u"&amp;ROUNDDOWN((ROW()-1)/5,0)+2)&gt;0,INDIRECT("'按班级打印'!u"&amp;ROUNDDOWN((ROW()-1)/5,0)+2),"")</f>
        <v/>
      </c>
      <c r="L1702" s="63" t="str">
        <f ca="1">IF(INDIRECT("'按班级打印'!af"&amp;ROUNDDOWN((ROW()-1)/5,0)+2)&gt;0,INDIRECT("'按班级打印'!af"&amp;ROUNDDOWN((ROW()-1)/5,0)+2),"")</f>
        <v/>
      </c>
      <c r="M1702" s="63">
        <f ca="1">INDIRECT("'按班级打印'!H"&amp;ROUNDDOWN((ROW()-1)/5,0)+2)</f>
        <v>534.5</v>
      </c>
    </row>
    <row r="1703" customHeight="1" spans="1:13">
      <c r="A1703" s="64"/>
      <c r="B1703" s="64"/>
      <c r="C1703" s="63" t="s">
        <v>13</v>
      </c>
      <c r="D1703" s="63">
        <f ca="1">INDIRECT("'按班级打印'!M"&amp;ROUNDDOWN((ROW()-1)/5,0)+2)</f>
        <v>104.5</v>
      </c>
      <c r="E1703" s="63">
        <f ca="1">INDIRECT("'按班级打印'!o"&amp;ROUNDDOWN((ROW()-1)/5,0)+2)</f>
        <v>92</v>
      </c>
      <c r="F1703" s="63">
        <f ca="1">INDIRECT("'按班级打印'!q"&amp;ROUNDDOWN((ROW()-1)/5,0)+2)</f>
        <v>111.5</v>
      </c>
      <c r="G1703" s="63">
        <f ca="1">IF(INDIRECT("'按班级打印'!s"&amp;ROUNDDOWN((ROW()-1)/5,0)+2)&gt;0,INDIRECT("'按班级打印'!s"&amp;ROUNDDOWN((ROW()-1)/5,0)+2),"")</f>
        <v>71.5</v>
      </c>
      <c r="H1703" s="63">
        <f ca="1">IF(INDIRECT("'按班级打印'!x"&amp;ROUNDDOWN((ROW()-1)/5,0)+2)&gt;0,INDIRECT("'按班级打印'!x"&amp;ROUNDDOWN((ROW()-1)/5,0)+2),"")</f>
        <v>90</v>
      </c>
      <c r="I1703" s="63">
        <f ca="1">IF(INDIRECT("'按班级打印'!aa"&amp;ROUNDDOWN((ROW()-1)/5,0)+2)&gt;0,INDIRECT("'按班级打印'!aa"&amp;ROUNDDOWN((ROW()-1)/5,0)+2),"")</f>
        <v>91</v>
      </c>
      <c r="J1703" s="63" t="str">
        <f ca="1">IF(INDIRECT("'按班级打印'!ad"&amp;ROUNDDOWN((ROW()-1)/5,0)+2)&gt;0,INDIRECT("'按班级打印'!ad"&amp;ROUNDDOWN((ROW()-1)/5,0)+2),"")</f>
        <v/>
      </c>
      <c r="K1703" s="63" t="str">
        <f ca="1">IF(INDIRECT("'按班级打印'!u"&amp;ROUNDDOWN((ROW()-1)/5,0)+2)&gt;0,INDIRECT("'按班级打印'!u"&amp;ROUNDDOWN((ROW()-1)/5,0)+2),"")</f>
        <v/>
      </c>
      <c r="L1703" s="63" t="str">
        <f ca="1">IF(INDIRECT("'按班级打印'!ag"&amp;ROUNDDOWN((ROW()-1)/5,0)+2)&gt;0,INDIRECT("'按班级打印'!ag"&amp;ROUNDDOWN((ROW()-1)/5,0)+2),"")</f>
        <v/>
      </c>
      <c r="M1703" s="63">
        <f ca="1">INDIRECT("'按班级打印'!I"&amp;ROUNDDOWN((ROW()-1)/5,0)+2)</f>
        <v>560.5</v>
      </c>
    </row>
    <row r="1704" customHeight="1" spans="1:13">
      <c r="A1704" s="63" t="str">
        <f ca="1">INDIRECT("'按班级打印'!E"&amp;ROUNDDOWN((ROW()-1)/5,0)+2)</f>
        <v>物理类</v>
      </c>
      <c r="B1704" s="14"/>
      <c r="C1704" s="63" t="s">
        <v>14</v>
      </c>
      <c r="D1704" s="65">
        <f>'质量分析(总分) '!$D$55</f>
        <v>105.000612745098</v>
      </c>
      <c r="E1704" s="65">
        <f>'质量分析(总分) '!$D$82</f>
        <v>91.5242034313726</v>
      </c>
      <c r="F1704" s="65">
        <f>'质量分析(总分) '!$D$109</f>
        <v>108.863970588235</v>
      </c>
      <c r="G1704" s="65">
        <f ca="1">IF(_xlfn.NUMBERVALUE(G1702)&gt;0,'质量分析(总分) '!$D$133,"")</f>
        <v>62.6521428571429</v>
      </c>
      <c r="H1704" s="65">
        <f ca="1">IF(_xlfn.NUMBERVALUE(H1702)&gt;0,'质量分析(总分) '!$D$157,"")</f>
        <v>81.8686131386861</v>
      </c>
      <c r="I1704" s="65">
        <f ca="1">IF(_xlfn.NUMBERVALUE(I1702)&gt;0,'质量分析(总分) '!$D$180,"")</f>
        <v>83.3676470588235</v>
      </c>
      <c r="J1704" s="65" t="str">
        <f ca="1">IF(_xlfn.NUMBERVALUE(J1702)&gt;0,'质量分析(总分) '!$D$208,"")</f>
        <v/>
      </c>
      <c r="K1704" s="65" t="str">
        <f ca="1">IF(_xlfn.NUMBERVALUE(K1702)&gt;0,'质量分析(总分) '!$D$194,"")</f>
        <v/>
      </c>
      <c r="L1704" s="65" t="str">
        <f ca="1">IF(_xlfn.NUMBERVALUE(L1702)&gt;0,'质量分析(总分) '!$D$222,"")</f>
        <v/>
      </c>
      <c r="M1704" s="65">
        <f ca="1">IF(_xlfn.NUMBERVALUE(G1702)&gt;0,'质量分析(总分) '!$D$23,'质量分析(总分) '!$D$28)</f>
        <v>535.869285714286</v>
      </c>
    </row>
    <row r="1706" customHeight="1" spans="1:13">
      <c r="A1706" s="58" t="s">
        <v>15</v>
      </c>
      <c r="B1706" s="59" t="s">
        <v>1</v>
      </c>
      <c r="C1706" s="59" t="s">
        <v>2</v>
      </c>
      <c r="D1706" s="60" t="s">
        <v>3</v>
      </c>
      <c r="E1706" s="60" t="s">
        <v>4</v>
      </c>
      <c r="F1706" s="60" t="s">
        <v>5</v>
      </c>
      <c r="G1706" s="60" t="s">
        <v>6</v>
      </c>
      <c r="H1706" s="60" t="s">
        <v>7</v>
      </c>
      <c r="I1706" s="60" t="s">
        <v>8</v>
      </c>
      <c r="J1706" s="60" t="s">
        <v>9</v>
      </c>
      <c r="K1706" s="60" t="s">
        <v>10</v>
      </c>
      <c r="L1706" s="61" t="s">
        <v>11</v>
      </c>
      <c r="M1706" s="61" t="s">
        <v>12</v>
      </c>
    </row>
    <row r="1707" customHeight="1" spans="1:13">
      <c r="A1707" s="62"/>
      <c r="B1707" s="63">
        <f ca="1">INDIRECT("'按班级打印'!G"&amp;ROUNDDOWN((ROW()-1)/5,0)+2)</f>
        <v>8</v>
      </c>
      <c r="C1707" s="63" t="str">
        <f ca="1">INDIRECT("'按班级打印'!A"&amp;ROUNDDOWN((ROW()-1)/5,0)+2)</f>
        <v>蔡浩锋</v>
      </c>
      <c r="D1707" s="63">
        <f ca="1">INDIRECT("'按班级打印'!M"&amp;ROUNDDOWN((ROW()-1)/5,0)+2)</f>
        <v>103.5</v>
      </c>
      <c r="E1707" s="63">
        <f ca="1">INDIRECT("'按班级打印'!o"&amp;ROUNDDOWN((ROW()-1)/5,0)+2)</f>
        <v>91.5</v>
      </c>
      <c r="F1707" s="63">
        <f ca="1">INDIRECT("'按班级打印'!q"&amp;ROUNDDOWN((ROW()-1)/5,0)+2)</f>
        <v>106</v>
      </c>
      <c r="G1707" s="63">
        <f ca="1">IF(INDIRECT("'按班级打印'!s"&amp;ROUNDDOWN((ROW()-1)/5,0)+2)&gt;0,INDIRECT("'按班级打印'!s"&amp;ROUNDDOWN((ROW()-1)/5,0)+2),"")</f>
        <v>71.5</v>
      </c>
      <c r="H1707" s="63">
        <f ca="1">IF(INDIRECT("'按班级打印'!w"&amp;ROUNDDOWN((ROW()-1)/5,0)+2)&gt;0,INDIRECT("'按班级打印'!w"&amp;ROUNDDOWN((ROW()-1)/5,0)+2),"")</f>
        <v>72.5</v>
      </c>
      <c r="I1707" s="63">
        <f ca="1">IF(INDIRECT("'按班级打印'!z"&amp;ROUNDDOWN((ROW()-1)/5,0)+2)&gt;0,INDIRECT("'按班级打印'!z"&amp;ROUNDDOWN((ROW()-1)/5,0)+2),"")</f>
        <v>67.5</v>
      </c>
      <c r="J1707" s="63" t="str">
        <f ca="1">IF(INDIRECT("'按班级打印'!ac"&amp;ROUNDDOWN((ROW()-1)/5,0)+2)&gt;0,INDIRECT("'按班级打印'!ac"&amp;ROUNDDOWN((ROW()-1)/5,0)+2),"")</f>
        <v/>
      </c>
      <c r="K1707" s="63" t="str">
        <f ca="1">IF(INDIRECT("'按班级打印'!u"&amp;ROUNDDOWN((ROW()-1)/5,0)+2)&gt;0,INDIRECT("'按班级打印'!u"&amp;ROUNDDOWN((ROW()-1)/5,0)+2),"")</f>
        <v/>
      </c>
      <c r="L1707" s="63" t="str">
        <f ca="1">IF(INDIRECT("'按班级打印'!af"&amp;ROUNDDOWN((ROW()-1)/5,0)+2)&gt;0,INDIRECT("'按班级打印'!af"&amp;ROUNDDOWN((ROW()-1)/5,0)+2),"")</f>
        <v/>
      </c>
      <c r="M1707" s="63">
        <f ca="1">INDIRECT("'按班级打印'!H"&amp;ROUNDDOWN((ROW()-1)/5,0)+2)</f>
        <v>512.5</v>
      </c>
    </row>
    <row r="1708" customHeight="1" spans="1:13">
      <c r="A1708" s="64"/>
      <c r="B1708" s="64"/>
      <c r="C1708" s="63" t="s">
        <v>13</v>
      </c>
      <c r="D1708" s="63">
        <f ca="1">INDIRECT("'按班级打印'!M"&amp;ROUNDDOWN((ROW()-1)/5,0)+2)</f>
        <v>103.5</v>
      </c>
      <c r="E1708" s="63">
        <f ca="1">INDIRECT("'按班级打印'!o"&amp;ROUNDDOWN((ROW()-1)/5,0)+2)</f>
        <v>91.5</v>
      </c>
      <c r="F1708" s="63">
        <f ca="1">INDIRECT("'按班级打印'!q"&amp;ROUNDDOWN((ROW()-1)/5,0)+2)</f>
        <v>106</v>
      </c>
      <c r="G1708" s="63">
        <f ca="1">IF(INDIRECT("'按班级打印'!s"&amp;ROUNDDOWN((ROW()-1)/5,0)+2)&gt;0,INDIRECT("'按班级打印'!s"&amp;ROUNDDOWN((ROW()-1)/5,0)+2),"")</f>
        <v>71.5</v>
      </c>
      <c r="H1708" s="63">
        <f ca="1">IF(INDIRECT("'按班级打印'!x"&amp;ROUNDDOWN((ROW()-1)/5,0)+2)&gt;0,INDIRECT("'按班级打印'!x"&amp;ROUNDDOWN((ROW()-1)/5,0)+2),"")</f>
        <v>90</v>
      </c>
      <c r="I1708" s="63">
        <f ca="1">IF(INDIRECT("'按班级打印'!aa"&amp;ROUNDDOWN((ROW()-1)/5,0)+2)&gt;0,INDIRECT("'按班级打印'!aa"&amp;ROUNDDOWN((ROW()-1)/5,0)+2),"")</f>
        <v>77</v>
      </c>
      <c r="J1708" s="63" t="str">
        <f ca="1">IF(INDIRECT("'按班级打印'!ad"&amp;ROUNDDOWN((ROW()-1)/5,0)+2)&gt;0,INDIRECT("'按班级打印'!ad"&amp;ROUNDDOWN((ROW()-1)/5,0)+2),"")</f>
        <v/>
      </c>
      <c r="K1708" s="63" t="str">
        <f ca="1">IF(INDIRECT("'按班级打印'!u"&amp;ROUNDDOWN((ROW()-1)/5,0)+2)&gt;0,INDIRECT("'按班级打印'!u"&amp;ROUNDDOWN((ROW()-1)/5,0)+2),"")</f>
        <v/>
      </c>
      <c r="L1708" s="63" t="str">
        <f ca="1">IF(INDIRECT("'按班级打印'!ag"&amp;ROUNDDOWN((ROW()-1)/5,0)+2)&gt;0,INDIRECT("'按班级打印'!ag"&amp;ROUNDDOWN((ROW()-1)/5,0)+2),"")</f>
        <v/>
      </c>
      <c r="M1708" s="63">
        <f ca="1">INDIRECT("'按班级打印'!I"&amp;ROUNDDOWN((ROW()-1)/5,0)+2)</f>
        <v>539.5</v>
      </c>
    </row>
    <row r="1709" customHeight="1" spans="1:13">
      <c r="A1709" s="63" t="str">
        <f ca="1">INDIRECT("'按班级打印'!E"&amp;ROUNDDOWN((ROW()-1)/5,0)+2)</f>
        <v>物理类</v>
      </c>
      <c r="B1709" s="14"/>
      <c r="C1709" s="63" t="s">
        <v>14</v>
      </c>
      <c r="D1709" s="65">
        <f>'质量分析(总分) '!$D$55</f>
        <v>105.000612745098</v>
      </c>
      <c r="E1709" s="65">
        <f>'质量分析(总分) '!$D$82</f>
        <v>91.5242034313726</v>
      </c>
      <c r="F1709" s="65">
        <f>'质量分析(总分) '!$D$109</f>
        <v>108.863970588235</v>
      </c>
      <c r="G1709" s="65">
        <f ca="1">IF(_xlfn.NUMBERVALUE(G1707)&gt;0,'质量分析(总分) '!$D$133,"")</f>
        <v>62.6521428571429</v>
      </c>
      <c r="H1709" s="65">
        <f ca="1">IF(_xlfn.NUMBERVALUE(H1707)&gt;0,'质量分析(总分) '!$D$157,"")</f>
        <v>81.8686131386861</v>
      </c>
      <c r="I1709" s="65">
        <f ca="1">IF(_xlfn.NUMBERVALUE(I1707)&gt;0,'质量分析(总分) '!$D$180,"")</f>
        <v>83.3676470588235</v>
      </c>
      <c r="J1709" s="65" t="str">
        <f ca="1">IF(_xlfn.NUMBERVALUE(J1707)&gt;0,'质量分析(总分) '!$D$208,"")</f>
        <v/>
      </c>
      <c r="K1709" s="65" t="str">
        <f ca="1">IF(_xlfn.NUMBERVALUE(K1707)&gt;0,'质量分析(总分) '!$D$194,"")</f>
        <v/>
      </c>
      <c r="L1709" s="65" t="str">
        <f ca="1">IF(_xlfn.NUMBERVALUE(L1707)&gt;0,'质量分析(总分) '!$D$222,"")</f>
        <v/>
      </c>
      <c r="M1709" s="65">
        <f ca="1">IF(_xlfn.NUMBERVALUE(G1707)&gt;0,'质量分析(总分) '!$D$23,'质量分析(总分) '!$D$28)</f>
        <v>535.869285714286</v>
      </c>
    </row>
    <row r="1711" customHeight="1" spans="1:13">
      <c r="A1711" s="58" t="s">
        <v>15</v>
      </c>
      <c r="B1711" s="59" t="s">
        <v>1</v>
      </c>
      <c r="C1711" s="59" t="s">
        <v>2</v>
      </c>
      <c r="D1711" s="60" t="s">
        <v>3</v>
      </c>
      <c r="E1711" s="60" t="s">
        <v>4</v>
      </c>
      <c r="F1711" s="60" t="s">
        <v>5</v>
      </c>
      <c r="G1711" s="60" t="s">
        <v>6</v>
      </c>
      <c r="H1711" s="60" t="s">
        <v>7</v>
      </c>
      <c r="I1711" s="60" t="s">
        <v>8</v>
      </c>
      <c r="J1711" s="60" t="s">
        <v>9</v>
      </c>
      <c r="K1711" s="60" t="s">
        <v>10</v>
      </c>
      <c r="L1711" s="61" t="s">
        <v>11</v>
      </c>
      <c r="M1711" s="61" t="s">
        <v>12</v>
      </c>
    </row>
    <row r="1712" customHeight="1" spans="1:13">
      <c r="A1712" s="62"/>
      <c r="B1712" s="63">
        <f ca="1">INDIRECT("'按班级打印'!G"&amp;ROUNDDOWN((ROW()-1)/5,0)+2)</f>
        <v>8</v>
      </c>
      <c r="C1712" s="63" t="str">
        <f ca="1">INDIRECT("'按班级打印'!A"&amp;ROUNDDOWN((ROW()-1)/5,0)+2)</f>
        <v>陈栩</v>
      </c>
      <c r="D1712" s="63">
        <f ca="1">INDIRECT("'按班级打印'!M"&amp;ROUNDDOWN((ROW()-1)/5,0)+2)</f>
        <v>125</v>
      </c>
      <c r="E1712" s="63">
        <f ca="1">INDIRECT("'按班级打印'!o"&amp;ROUNDDOWN((ROW()-1)/5,0)+2)</f>
        <v>80.5</v>
      </c>
      <c r="F1712" s="63">
        <f ca="1">INDIRECT("'按班级打印'!q"&amp;ROUNDDOWN((ROW()-1)/5,0)+2)</f>
        <v>114</v>
      </c>
      <c r="G1712" s="63">
        <f ca="1">IF(INDIRECT("'按班级打印'!s"&amp;ROUNDDOWN((ROW()-1)/5,0)+2)&gt;0,INDIRECT("'按班级打印'!s"&amp;ROUNDDOWN((ROW()-1)/5,0)+2),"")</f>
        <v>51.5</v>
      </c>
      <c r="H1712" s="63">
        <f ca="1">IF(INDIRECT("'按班级打印'!w"&amp;ROUNDDOWN((ROW()-1)/5,0)+2)&gt;0,INDIRECT("'按班级打印'!w"&amp;ROUNDDOWN((ROW()-1)/5,0)+2),"")</f>
        <v>47</v>
      </c>
      <c r="I1712" s="63">
        <f ca="1">IF(INDIRECT("'按班级打印'!z"&amp;ROUNDDOWN((ROW()-1)/5,0)+2)&gt;0,INDIRECT("'按班级打印'!z"&amp;ROUNDDOWN((ROW()-1)/5,0)+2),"")</f>
        <v>75</v>
      </c>
      <c r="J1712" s="63" t="str">
        <f ca="1">IF(INDIRECT("'按班级打印'!ac"&amp;ROUNDDOWN((ROW()-1)/5,0)+2)&gt;0,INDIRECT("'按班级打印'!ac"&amp;ROUNDDOWN((ROW()-1)/5,0)+2),"")</f>
        <v/>
      </c>
      <c r="K1712" s="63" t="str">
        <f ca="1">IF(INDIRECT("'按班级打印'!u"&amp;ROUNDDOWN((ROW()-1)/5,0)+2)&gt;0,INDIRECT("'按班级打印'!u"&amp;ROUNDDOWN((ROW()-1)/5,0)+2),"")</f>
        <v/>
      </c>
      <c r="L1712" s="63" t="str">
        <f ca="1">IF(INDIRECT("'按班级打印'!af"&amp;ROUNDDOWN((ROW()-1)/5,0)+2)&gt;0,INDIRECT("'按班级打印'!af"&amp;ROUNDDOWN((ROW()-1)/5,0)+2),"")</f>
        <v/>
      </c>
      <c r="M1712" s="63">
        <f ca="1">INDIRECT("'按班级打印'!H"&amp;ROUNDDOWN((ROW()-1)/5,0)+2)</f>
        <v>493</v>
      </c>
    </row>
    <row r="1713" customHeight="1" spans="1:13">
      <c r="A1713" s="64"/>
      <c r="B1713" s="64"/>
      <c r="C1713" s="63" t="s">
        <v>13</v>
      </c>
      <c r="D1713" s="63">
        <f ca="1">INDIRECT("'按班级打印'!M"&amp;ROUNDDOWN((ROW()-1)/5,0)+2)</f>
        <v>125</v>
      </c>
      <c r="E1713" s="63">
        <f ca="1">INDIRECT("'按班级打印'!o"&amp;ROUNDDOWN((ROW()-1)/5,0)+2)</f>
        <v>80.5</v>
      </c>
      <c r="F1713" s="63">
        <f ca="1">INDIRECT("'按班级打印'!q"&amp;ROUNDDOWN((ROW()-1)/5,0)+2)</f>
        <v>114</v>
      </c>
      <c r="G1713" s="63">
        <f ca="1">IF(INDIRECT("'按班级打印'!s"&amp;ROUNDDOWN((ROW()-1)/5,0)+2)&gt;0,INDIRECT("'按班级打印'!s"&amp;ROUNDDOWN((ROW()-1)/5,0)+2),"")</f>
        <v>51.5</v>
      </c>
      <c r="H1713" s="63">
        <f ca="1">IF(INDIRECT("'按班级打印'!x"&amp;ROUNDDOWN((ROW()-1)/5,0)+2)&gt;0,INDIRECT("'按班级打印'!x"&amp;ROUNDDOWN((ROW()-1)/5,0)+2),"")</f>
        <v>74</v>
      </c>
      <c r="I1713" s="63">
        <f ca="1">IF(INDIRECT("'按班级打印'!aa"&amp;ROUNDDOWN((ROW()-1)/5,0)+2)&gt;0,INDIRECT("'按班级打印'!aa"&amp;ROUNDDOWN((ROW()-1)/5,0)+2),"")</f>
        <v>84</v>
      </c>
      <c r="J1713" s="63" t="str">
        <f ca="1">IF(INDIRECT("'按班级打印'!ad"&amp;ROUNDDOWN((ROW()-1)/5,0)+2)&gt;0,INDIRECT("'按班级打印'!ad"&amp;ROUNDDOWN((ROW()-1)/5,0)+2),"")</f>
        <v/>
      </c>
      <c r="K1713" s="63" t="str">
        <f ca="1">IF(INDIRECT("'按班级打印'!u"&amp;ROUNDDOWN((ROW()-1)/5,0)+2)&gt;0,INDIRECT("'按班级打印'!u"&amp;ROUNDDOWN((ROW()-1)/5,0)+2),"")</f>
        <v/>
      </c>
      <c r="L1713" s="63" t="str">
        <f ca="1">IF(INDIRECT("'按班级打印'!ag"&amp;ROUNDDOWN((ROW()-1)/5,0)+2)&gt;0,INDIRECT("'按班级打印'!ag"&amp;ROUNDDOWN((ROW()-1)/5,0)+2),"")</f>
        <v/>
      </c>
      <c r="M1713" s="63">
        <f ca="1">INDIRECT("'按班级打印'!I"&amp;ROUNDDOWN((ROW()-1)/5,0)+2)</f>
        <v>529</v>
      </c>
    </row>
    <row r="1714" customHeight="1" spans="1:13">
      <c r="A1714" s="63" t="str">
        <f ca="1">INDIRECT("'按班级打印'!E"&amp;ROUNDDOWN((ROW()-1)/5,0)+2)</f>
        <v>物理类</v>
      </c>
      <c r="B1714" s="14"/>
      <c r="C1714" s="63" t="s">
        <v>14</v>
      </c>
      <c r="D1714" s="65">
        <f>'质量分析(总分) '!$D$55</f>
        <v>105.000612745098</v>
      </c>
      <c r="E1714" s="65">
        <f>'质量分析(总分) '!$D$82</f>
        <v>91.5242034313726</v>
      </c>
      <c r="F1714" s="65">
        <f>'质量分析(总分) '!$D$109</f>
        <v>108.863970588235</v>
      </c>
      <c r="G1714" s="65">
        <f ca="1">IF(_xlfn.NUMBERVALUE(G1712)&gt;0,'质量分析(总分) '!$D$133,"")</f>
        <v>62.6521428571429</v>
      </c>
      <c r="H1714" s="65">
        <f ca="1">IF(_xlfn.NUMBERVALUE(H1712)&gt;0,'质量分析(总分) '!$D$157,"")</f>
        <v>81.8686131386861</v>
      </c>
      <c r="I1714" s="65">
        <f ca="1">IF(_xlfn.NUMBERVALUE(I1712)&gt;0,'质量分析(总分) '!$D$180,"")</f>
        <v>83.3676470588235</v>
      </c>
      <c r="J1714" s="65" t="str">
        <f ca="1">IF(_xlfn.NUMBERVALUE(J1712)&gt;0,'质量分析(总分) '!$D$208,"")</f>
        <v/>
      </c>
      <c r="K1714" s="65" t="str">
        <f ca="1">IF(_xlfn.NUMBERVALUE(K1712)&gt;0,'质量分析(总分) '!$D$194,"")</f>
        <v/>
      </c>
      <c r="L1714" s="65" t="str">
        <f ca="1">IF(_xlfn.NUMBERVALUE(L1712)&gt;0,'质量分析(总分) '!$D$222,"")</f>
        <v/>
      </c>
      <c r="M1714" s="65">
        <f ca="1">IF(_xlfn.NUMBERVALUE(G1712)&gt;0,'质量分析(总分) '!$D$23,'质量分析(总分) '!$D$28)</f>
        <v>535.869285714286</v>
      </c>
    </row>
    <row r="1716" customHeight="1" spans="1:13">
      <c r="A1716" s="58" t="s">
        <v>15</v>
      </c>
      <c r="B1716" s="59" t="s">
        <v>1</v>
      </c>
      <c r="C1716" s="59" t="s">
        <v>2</v>
      </c>
      <c r="D1716" s="60" t="s">
        <v>3</v>
      </c>
      <c r="E1716" s="60" t="s">
        <v>4</v>
      </c>
      <c r="F1716" s="60" t="s">
        <v>5</v>
      </c>
      <c r="G1716" s="60" t="s">
        <v>6</v>
      </c>
      <c r="H1716" s="60" t="s">
        <v>7</v>
      </c>
      <c r="I1716" s="60" t="s">
        <v>8</v>
      </c>
      <c r="J1716" s="60" t="s">
        <v>9</v>
      </c>
      <c r="K1716" s="60" t="s">
        <v>10</v>
      </c>
      <c r="L1716" s="61" t="s">
        <v>11</v>
      </c>
      <c r="M1716" s="61" t="s">
        <v>12</v>
      </c>
    </row>
    <row r="1717" customHeight="1" spans="1:13">
      <c r="A1717" s="62"/>
      <c r="B1717" s="63">
        <f ca="1">INDIRECT("'按班级打印'!G"&amp;ROUNDDOWN((ROW()-1)/5,0)+2)</f>
        <v>8</v>
      </c>
      <c r="C1717" s="63" t="str">
        <f ca="1">INDIRECT("'按班级打印'!A"&amp;ROUNDDOWN((ROW()-1)/5,0)+2)</f>
        <v>詹依玮</v>
      </c>
      <c r="D1717" s="63">
        <f ca="1">INDIRECT("'按班级打印'!M"&amp;ROUNDDOWN((ROW()-1)/5,0)+2)</f>
        <v>111</v>
      </c>
      <c r="E1717" s="63">
        <f ca="1">INDIRECT("'按班级打印'!o"&amp;ROUNDDOWN((ROW()-1)/5,0)+2)</f>
        <v>89</v>
      </c>
      <c r="F1717" s="63">
        <f ca="1">INDIRECT("'按班级打印'!q"&amp;ROUNDDOWN((ROW()-1)/5,0)+2)</f>
        <v>102</v>
      </c>
      <c r="G1717" s="63">
        <f ca="1">IF(INDIRECT("'按班级打印'!s"&amp;ROUNDDOWN((ROW()-1)/5,0)+2)&gt;0,INDIRECT("'按班级打印'!s"&amp;ROUNDDOWN((ROW()-1)/5,0)+2),"")</f>
        <v>52</v>
      </c>
      <c r="H1717" s="63">
        <f ca="1">IF(INDIRECT("'按班级打印'!w"&amp;ROUNDDOWN((ROW()-1)/5,0)+2)&gt;0,INDIRECT("'按班级打印'!w"&amp;ROUNDDOWN((ROW()-1)/5,0)+2),"")</f>
        <v>58.5</v>
      </c>
      <c r="I1717" s="63">
        <f ca="1">IF(INDIRECT("'按班级打印'!z"&amp;ROUNDDOWN((ROW()-1)/5,0)+2)&gt;0,INDIRECT("'按班级打印'!z"&amp;ROUNDDOWN((ROW()-1)/5,0)+2),"")</f>
        <v>82</v>
      </c>
      <c r="J1717" s="63" t="str">
        <f ca="1">IF(INDIRECT("'按班级打印'!ac"&amp;ROUNDDOWN((ROW()-1)/5,0)+2)&gt;0,INDIRECT("'按班级打印'!ac"&amp;ROUNDDOWN((ROW()-1)/5,0)+2),"")</f>
        <v/>
      </c>
      <c r="K1717" s="63" t="str">
        <f ca="1">IF(INDIRECT("'按班级打印'!u"&amp;ROUNDDOWN((ROW()-1)/5,0)+2)&gt;0,INDIRECT("'按班级打印'!u"&amp;ROUNDDOWN((ROW()-1)/5,0)+2),"")</f>
        <v/>
      </c>
      <c r="L1717" s="63" t="str">
        <f ca="1">IF(INDIRECT("'按班级打印'!af"&amp;ROUNDDOWN((ROW()-1)/5,0)+2)&gt;0,INDIRECT("'按班级打印'!af"&amp;ROUNDDOWN((ROW()-1)/5,0)+2),"")</f>
        <v/>
      </c>
      <c r="M1717" s="63">
        <f ca="1">INDIRECT("'按班级打印'!H"&amp;ROUNDDOWN((ROW()-1)/5,0)+2)</f>
        <v>494.5</v>
      </c>
    </row>
    <row r="1718" customHeight="1" spans="1:13">
      <c r="A1718" s="64"/>
      <c r="B1718" s="64"/>
      <c r="C1718" s="63" t="s">
        <v>13</v>
      </c>
      <c r="D1718" s="63">
        <f ca="1">INDIRECT("'按班级打印'!M"&amp;ROUNDDOWN((ROW()-1)/5,0)+2)</f>
        <v>111</v>
      </c>
      <c r="E1718" s="63">
        <f ca="1">INDIRECT("'按班级打印'!o"&amp;ROUNDDOWN((ROW()-1)/5,0)+2)</f>
        <v>89</v>
      </c>
      <c r="F1718" s="63">
        <f ca="1">INDIRECT("'按班级打印'!q"&amp;ROUNDDOWN((ROW()-1)/5,0)+2)</f>
        <v>102</v>
      </c>
      <c r="G1718" s="63">
        <f ca="1">IF(INDIRECT("'按班级打印'!s"&amp;ROUNDDOWN((ROW()-1)/5,0)+2)&gt;0,INDIRECT("'按班级打印'!s"&amp;ROUNDDOWN((ROW()-1)/5,0)+2),"")</f>
        <v>52</v>
      </c>
      <c r="H1718" s="63">
        <f ca="1">IF(INDIRECT("'按班级打印'!x"&amp;ROUNDDOWN((ROW()-1)/5,0)+2)&gt;0,INDIRECT("'按班级打印'!x"&amp;ROUNDDOWN((ROW()-1)/5,0)+2),"")</f>
        <v>82</v>
      </c>
      <c r="I1718" s="63">
        <f ca="1">IF(INDIRECT("'按班级打印'!aa"&amp;ROUNDDOWN((ROW()-1)/5,0)+2)&gt;0,INDIRECT("'按班级打印'!aa"&amp;ROUNDDOWN((ROW()-1)/5,0)+2),"")</f>
        <v>90</v>
      </c>
      <c r="J1718" s="63" t="str">
        <f ca="1">IF(INDIRECT("'按班级打印'!ad"&amp;ROUNDDOWN((ROW()-1)/5,0)+2)&gt;0,INDIRECT("'按班级打印'!ad"&amp;ROUNDDOWN((ROW()-1)/5,0)+2),"")</f>
        <v/>
      </c>
      <c r="K1718" s="63" t="str">
        <f ca="1">IF(INDIRECT("'按班级打印'!u"&amp;ROUNDDOWN((ROW()-1)/5,0)+2)&gt;0,INDIRECT("'按班级打印'!u"&amp;ROUNDDOWN((ROW()-1)/5,0)+2),"")</f>
        <v/>
      </c>
      <c r="L1718" s="63" t="str">
        <f ca="1">IF(INDIRECT("'按班级打印'!ag"&amp;ROUNDDOWN((ROW()-1)/5,0)+2)&gt;0,INDIRECT("'按班级打印'!ag"&amp;ROUNDDOWN((ROW()-1)/5,0)+2),"")</f>
        <v/>
      </c>
      <c r="M1718" s="63">
        <f ca="1">INDIRECT("'按班级打印'!I"&amp;ROUNDDOWN((ROW()-1)/5,0)+2)</f>
        <v>526</v>
      </c>
    </row>
    <row r="1719" customHeight="1" spans="1:13">
      <c r="A1719" s="63" t="str">
        <f ca="1">INDIRECT("'按班级打印'!E"&amp;ROUNDDOWN((ROW()-1)/5,0)+2)</f>
        <v>物理类</v>
      </c>
      <c r="B1719" s="14"/>
      <c r="C1719" s="63" t="s">
        <v>14</v>
      </c>
      <c r="D1719" s="65">
        <f>'质量分析(总分) '!$D$55</f>
        <v>105.000612745098</v>
      </c>
      <c r="E1719" s="65">
        <f>'质量分析(总分) '!$D$82</f>
        <v>91.5242034313726</v>
      </c>
      <c r="F1719" s="65">
        <f>'质量分析(总分) '!$D$109</f>
        <v>108.863970588235</v>
      </c>
      <c r="G1719" s="65">
        <f ca="1">IF(_xlfn.NUMBERVALUE(G1717)&gt;0,'质量分析(总分) '!$D$133,"")</f>
        <v>62.6521428571429</v>
      </c>
      <c r="H1719" s="65">
        <f ca="1">IF(_xlfn.NUMBERVALUE(H1717)&gt;0,'质量分析(总分) '!$D$157,"")</f>
        <v>81.8686131386861</v>
      </c>
      <c r="I1719" s="65">
        <f ca="1">IF(_xlfn.NUMBERVALUE(I1717)&gt;0,'质量分析(总分) '!$D$180,"")</f>
        <v>83.3676470588235</v>
      </c>
      <c r="J1719" s="65" t="str">
        <f ca="1">IF(_xlfn.NUMBERVALUE(J1717)&gt;0,'质量分析(总分) '!$D$208,"")</f>
        <v/>
      </c>
      <c r="K1719" s="65" t="str">
        <f ca="1">IF(_xlfn.NUMBERVALUE(K1717)&gt;0,'质量分析(总分) '!$D$194,"")</f>
        <v/>
      </c>
      <c r="L1719" s="65" t="str">
        <f ca="1">IF(_xlfn.NUMBERVALUE(L1717)&gt;0,'质量分析(总分) '!$D$222,"")</f>
        <v/>
      </c>
      <c r="M1719" s="65">
        <f ca="1">IF(_xlfn.NUMBERVALUE(G1717)&gt;0,'质量分析(总分) '!$D$23,'质量分析(总分) '!$D$28)</f>
        <v>535.869285714286</v>
      </c>
    </row>
    <row r="1721" customHeight="1" spans="1:13">
      <c r="A1721" s="58" t="s">
        <v>15</v>
      </c>
      <c r="B1721" s="59" t="s">
        <v>1</v>
      </c>
      <c r="C1721" s="59" t="s">
        <v>2</v>
      </c>
      <c r="D1721" s="60" t="s">
        <v>3</v>
      </c>
      <c r="E1721" s="60" t="s">
        <v>4</v>
      </c>
      <c r="F1721" s="60" t="s">
        <v>5</v>
      </c>
      <c r="G1721" s="60" t="s">
        <v>6</v>
      </c>
      <c r="H1721" s="60" t="s">
        <v>7</v>
      </c>
      <c r="I1721" s="60" t="s">
        <v>8</v>
      </c>
      <c r="J1721" s="60" t="s">
        <v>9</v>
      </c>
      <c r="K1721" s="60" t="s">
        <v>10</v>
      </c>
      <c r="L1721" s="61" t="s">
        <v>11</v>
      </c>
      <c r="M1721" s="61" t="s">
        <v>12</v>
      </c>
    </row>
    <row r="1722" customHeight="1" spans="1:13">
      <c r="A1722" s="62"/>
      <c r="B1722" s="63">
        <f ca="1">INDIRECT("'按班级打印'!G"&amp;ROUNDDOWN((ROW()-1)/5,0)+2)</f>
        <v>8</v>
      </c>
      <c r="C1722" s="63" t="str">
        <f ca="1">INDIRECT("'按班级打印'!A"&amp;ROUNDDOWN((ROW()-1)/5,0)+2)</f>
        <v>林思航</v>
      </c>
      <c r="D1722" s="63">
        <f ca="1">INDIRECT("'按班级打印'!M"&amp;ROUNDDOWN((ROW()-1)/5,0)+2)</f>
        <v>106.5</v>
      </c>
      <c r="E1722" s="63">
        <f ca="1">INDIRECT("'按班级打印'!o"&amp;ROUNDDOWN((ROW()-1)/5,0)+2)</f>
        <v>97</v>
      </c>
      <c r="F1722" s="63">
        <f ca="1">INDIRECT("'按班级打印'!q"&amp;ROUNDDOWN((ROW()-1)/5,0)+2)</f>
        <v>122.5</v>
      </c>
      <c r="G1722" s="63">
        <f ca="1">IF(INDIRECT("'按班级打印'!s"&amp;ROUNDDOWN((ROW()-1)/5,0)+2)&gt;0,INDIRECT("'按班级打印'!s"&amp;ROUNDDOWN((ROW()-1)/5,0)+2),"")</f>
        <v>62</v>
      </c>
      <c r="H1722" s="63">
        <f ca="1">IF(INDIRECT("'按班级打印'!w"&amp;ROUNDDOWN((ROW()-1)/5,0)+2)&gt;0,INDIRECT("'按班级打印'!w"&amp;ROUNDDOWN((ROW()-1)/5,0)+2),"")</f>
        <v>69</v>
      </c>
      <c r="I1722" s="63">
        <f ca="1">IF(INDIRECT("'按班级打印'!z"&amp;ROUNDDOWN((ROW()-1)/5,0)+2)&gt;0,INDIRECT("'按班级打印'!z"&amp;ROUNDDOWN((ROW()-1)/5,0)+2),"")</f>
        <v>78</v>
      </c>
      <c r="J1722" s="63" t="str">
        <f ca="1">IF(INDIRECT("'按班级打印'!ac"&amp;ROUNDDOWN((ROW()-1)/5,0)+2)&gt;0,INDIRECT("'按班级打印'!ac"&amp;ROUNDDOWN((ROW()-1)/5,0)+2),"")</f>
        <v/>
      </c>
      <c r="K1722" s="63" t="str">
        <f ca="1">IF(INDIRECT("'按班级打印'!u"&amp;ROUNDDOWN((ROW()-1)/5,0)+2)&gt;0,INDIRECT("'按班级打印'!u"&amp;ROUNDDOWN((ROW()-1)/5,0)+2),"")</f>
        <v/>
      </c>
      <c r="L1722" s="63" t="str">
        <f ca="1">IF(INDIRECT("'按班级打印'!af"&amp;ROUNDDOWN((ROW()-1)/5,0)+2)&gt;0,INDIRECT("'按班级打印'!af"&amp;ROUNDDOWN((ROW()-1)/5,0)+2),"")</f>
        <v/>
      </c>
      <c r="M1722" s="63">
        <f ca="1">INDIRECT("'按班级打印'!H"&amp;ROUNDDOWN((ROW()-1)/5,0)+2)</f>
        <v>535</v>
      </c>
    </row>
    <row r="1723" customHeight="1" spans="1:13">
      <c r="A1723" s="64"/>
      <c r="B1723" s="64"/>
      <c r="C1723" s="63" t="s">
        <v>13</v>
      </c>
      <c r="D1723" s="63">
        <f ca="1">INDIRECT("'按班级打印'!M"&amp;ROUNDDOWN((ROW()-1)/5,0)+2)</f>
        <v>106.5</v>
      </c>
      <c r="E1723" s="63">
        <f ca="1">INDIRECT("'按班级打印'!o"&amp;ROUNDDOWN((ROW()-1)/5,0)+2)</f>
        <v>97</v>
      </c>
      <c r="F1723" s="63">
        <f ca="1">INDIRECT("'按班级打印'!q"&amp;ROUNDDOWN((ROW()-1)/5,0)+2)</f>
        <v>122.5</v>
      </c>
      <c r="G1723" s="63">
        <f ca="1">IF(INDIRECT("'按班级打印'!s"&amp;ROUNDDOWN((ROW()-1)/5,0)+2)&gt;0,INDIRECT("'按班级打印'!s"&amp;ROUNDDOWN((ROW()-1)/5,0)+2),"")</f>
        <v>62</v>
      </c>
      <c r="H1723" s="63">
        <f ca="1">IF(INDIRECT("'按班级打印'!x"&amp;ROUNDDOWN((ROW()-1)/5,0)+2)&gt;0,INDIRECT("'按班级打印'!x"&amp;ROUNDDOWN((ROW()-1)/5,0)+2),"")</f>
        <v>89</v>
      </c>
      <c r="I1723" s="63">
        <f ca="1">IF(INDIRECT("'按班级打印'!aa"&amp;ROUNDDOWN((ROW()-1)/5,0)+2)&gt;0,INDIRECT("'按班级打印'!aa"&amp;ROUNDDOWN((ROW()-1)/5,0)+2),"")</f>
        <v>87</v>
      </c>
      <c r="J1723" s="63" t="str">
        <f ca="1">IF(INDIRECT("'按班级打印'!ad"&amp;ROUNDDOWN((ROW()-1)/5,0)+2)&gt;0,INDIRECT("'按班级打印'!ad"&amp;ROUNDDOWN((ROW()-1)/5,0)+2),"")</f>
        <v/>
      </c>
      <c r="K1723" s="63" t="str">
        <f ca="1">IF(INDIRECT("'按班级打印'!u"&amp;ROUNDDOWN((ROW()-1)/5,0)+2)&gt;0,INDIRECT("'按班级打印'!u"&amp;ROUNDDOWN((ROW()-1)/5,0)+2),"")</f>
        <v/>
      </c>
      <c r="L1723" s="63" t="str">
        <f ca="1">IF(INDIRECT("'按班级打印'!ag"&amp;ROUNDDOWN((ROW()-1)/5,0)+2)&gt;0,INDIRECT("'按班级打印'!ag"&amp;ROUNDDOWN((ROW()-1)/5,0)+2),"")</f>
        <v/>
      </c>
      <c r="M1723" s="63">
        <f ca="1">INDIRECT("'按班级打印'!I"&amp;ROUNDDOWN((ROW()-1)/5,0)+2)</f>
        <v>564</v>
      </c>
    </row>
    <row r="1724" customHeight="1" spans="1:13">
      <c r="A1724" s="63" t="str">
        <f ca="1">INDIRECT("'按班级打印'!E"&amp;ROUNDDOWN((ROW()-1)/5,0)+2)</f>
        <v>物理类</v>
      </c>
      <c r="B1724" s="14"/>
      <c r="C1724" s="63" t="s">
        <v>14</v>
      </c>
      <c r="D1724" s="65">
        <f>'质量分析(总分) '!$D$55</f>
        <v>105.000612745098</v>
      </c>
      <c r="E1724" s="65">
        <f>'质量分析(总分) '!$D$82</f>
        <v>91.5242034313726</v>
      </c>
      <c r="F1724" s="65">
        <f>'质量分析(总分) '!$D$109</f>
        <v>108.863970588235</v>
      </c>
      <c r="G1724" s="65">
        <f ca="1">IF(_xlfn.NUMBERVALUE(G1722)&gt;0,'质量分析(总分) '!$D$133,"")</f>
        <v>62.6521428571429</v>
      </c>
      <c r="H1724" s="65">
        <f ca="1">IF(_xlfn.NUMBERVALUE(H1722)&gt;0,'质量分析(总分) '!$D$157,"")</f>
        <v>81.8686131386861</v>
      </c>
      <c r="I1724" s="65">
        <f ca="1">IF(_xlfn.NUMBERVALUE(I1722)&gt;0,'质量分析(总分) '!$D$180,"")</f>
        <v>83.3676470588235</v>
      </c>
      <c r="J1724" s="65" t="str">
        <f ca="1">IF(_xlfn.NUMBERVALUE(J1722)&gt;0,'质量分析(总分) '!$D$208,"")</f>
        <v/>
      </c>
      <c r="K1724" s="65" t="str">
        <f ca="1">IF(_xlfn.NUMBERVALUE(K1722)&gt;0,'质量分析(总分) '!$D$194,"")</f>
        <v/>
      </c>
      <c r="L1724" s="65" t="str">
        <f ca="1">IF(_xlfn.NUMBERVALUE(L1722)&gt;0,'质量分析(总分) '!$D$222,"")</f>
        <v/>
      </c>
      <c r="M1724" s="65">
        <f ca="1">IF(_xlfn.NUMBERVALUE(G1722)&gt;0,'质量分析(总分) '!$D$23,'质量分析(总分) '!$D$28)</f>
        <v>535.869285714286</v>
      </c>
    </row>
    <row r="1726" customHeight="1" spans="1:13">
      <c r="A1726" s="58" t="s">
        <v>15</v>
      </c>
      <c r="B1726" s="59" t="s">
        <v>1</v>
      </c>
      <c r="C1726" s="59" t="s">
        <v>2</v>
      </c>
      <c r="D1726" s="60" t="s">
        <v>3</v>
      </c>
      <c r="E1726" s="60" t="s">
        <v>4</v>
      </c>
      <c r="F1726" s="60" t="s">
        <v>5</v>
      </c>
      <c r="G1726" s="60" t="s">
        <v>6</v>
      </c>
      <c r="H1726" s="60" t="s">
        <v>7</v>
      </c>
      <c r="I1726" s="60" t="s">
        <v>8</v>
      </c>
      <c r="J1726" s="60" t="s">
        <v>9</v>
      </c>
      <c r="K1726" s="60" t="s">
        <v>10</v>
      </c>
      <c r="L1726" s="61" t="s">
        <v>11</v>
      </c>
      <c r="M1726" s="61" t="s">
        <v>12</v>
      </c>
    </row>
    <row r="1727" customHeight="1" spans="1:13">
      <c r="A1727" s="62"/>
      <c r="B1727" s="63">
        <f ca="1">INDIRECT("'按班级打印'!G"&amp;ROUNDDOWN((ROW()-1)/5,0)+2)</f>
        <v>8</v>
      </c>
      <c r="C1727" s="63" t="str">
        <f ca="1">INDIRECT("'按班级打印'!A"&amp;ROUNDDOWN((ROW()-1)/5,0)+2)</f>
        <v>李雨萱</v>
      </c>
      <c r="D1727" s="63">
        <f ca="1">INDIRECT("'按班级打印'!M"&amp;ROUNDDOWN((ROW()-1)/5,0)+2)</f>
        <v>101</v>
      </c>
      <c r="E1727" s="63">
        <f ca="1">INDIRECT("'按班级打印'!o"&amp;ROUNDDOWN((ROW()-1)/5,0)+2)</f>
        <v>92</v>
      </c>
      <c r="F1727" s="63">
        <f ca="1">INDIRECT("'按班级打印'!q"&amp;ROUNDDOWN((ROW()-1)/5,0)+2)</f>
        <v>99</v>
      </c>
      <c r="G1727" s="63">
        <f ca="1">IF(INDIRECT("'按班级打印'!s"&amp;ROUNDDOWN((ROW()-1)/5,0)+2)&gt;0,INDIRECT("'按班级打印'!s"&amp;ROUNDDOWN((ROW()-1)/5,0)+2),"")</f>
        <v>50.5</v>
      </c>
      <c r="H1727" s="63">
        <f ca="1">IF(INDIRECT("'按班级打印'!w"&amp;ROUNDDOWN((ROW()-1)/5,0)+2)&gt;0,INDIRECT("'按班级打印'!w"&amp;ROUNDDOWN((ROW()-1)/5,0)+2),"")</f>
        <v>70</v>
      </c>
      <c r="I1727" s="63">
        <f ca="1">IF(INDIRECT("'按班级打印'!z"&amp;ROUNDDOWN((ROW()-1)/5,0)+2)&gt;0,INDIRECT("'按班级打印'!z"&amp;ROUNDDOWN((ROW()-1)/5,0)+2),"")</f>
        <v>74.5</v>
      </c>
      <c r="J1727" s="63" t="str">
        <f ca="1">IF(INDIRECT("'按班级打印'!ac"&amp;ROUNDDOWN((ROW()-1)/5,0)+2)&gt;0,INDIRECT("'按班级打印'!ac"&amp;ROUNDDOWN((ROW()-1)/5,0)+2),"")</f>
        <v/>
      </c>
      <c r="K1727" s="63" t="str">
        <f ca="1">IF(INDIRECT("'按班级打印'!u"&amp;ROUNDDOWN((ROW()-1)/5,0)+2)&gt;0,INDIRECT("'按班级打印'!u"&amp;ROUNDDOWN((ROW()-1)/5,0)+2),"")</f>
        <v/>
      </c>
      <c r="L1727" s="63" t="str">
        <f ca="1">IF(INDIRECT("'按班级打印'!af"&amp;ROUNDDOWN((ROW()-1)/5,0)+2)&gt;0,INDIRECT("'按班级打印'!af"&amp;ROUNDDOWN((ROW()-1)/5,0)+2),"")</f>
        <v/>
      </c>
      <c r="M1727" s="63">
        <f ca="1">INDIRECT("'按班级打印'!H"&amp;ROUNDDOWN((ROW()-1)/5,0)+2)</f>
        <v>487</v>
      </c>
    </row>
    <row r="1728" customHeight="1" spans="1:13">
      <c r="A1728" s="64"/>
      <c r="B1728" s="64"/>
      <c r="C1728" s="63" t="s">
        <v>13</v>
      </c>
      <c r="D1728" s="63">
        <f ca="1">INDIRECT("'按班级打印'!M"&amp;ROUNDDOWN((ROW()-1)/5,0)+2)</f>
        <v>101</v>
      </c>
      <c r="E1728" s="63">
        <f ca="1">INDIRECT("'按班级打印'!o"&amp;ROUNDDOWN((ROW()-1)/5,0)+2)</f>
        <v>92</v>
      </c>
      <c r="F1728" s="63">
        <f ca="1">INDIRECT("'按班级打印'!q"&amp;ROUNDDOWN((ROW()-1)/5,0)+2)</f>
        <v>99</v>
      </c>
      <c r="G1728" s="63">
        <f ca="1">IF(INDIRECT("'按班级打印'!s"&amp;ROUNDDOWN((ROW()-1)/5,0)+2)&gt;0,INDIRECT("'按班级打印'!s"&amp;ROUNDDOWN((ROW()-1)/5,0)+2),"")</f>
        <v>50.5</v>
      </c>
      <c r="H1728" s="63">
        <f ca="1">IF(INDIRECT("'按班级打印'!x"&amp;ROUNDDOWN((ROW()-1)/5,0)+2)&gt;0,INDIRECT("'按班级打印'!x"&amp;ROUNDDOWN((ROW()-1)/5,0)+2),"")</f>
        <v>89</v>
      </c>
      <c r="I1728" s="63">
        <f ca="1">IF(INDIRECT("'按班级打印'!aa"&amp;ROUNDDOWN((ROW()-1)/5,0)+2)&gt;0,INDIRECT("'按班级打印'!aa"&amp;ROUNDDOWN((ROW()-1)/5,0)+2),"")</f>
        <v>83</v>
      </c>
      <c r="J1728" s="63" t="str">
        <f ca="1">IF(INDIRECT("'按班级打印'!ad"&amp;ROUNDDOWN((ROW()-1)/5,0)+2)&gt;0,INDIRECT("'按班级打印'!ad"&amp;ROUNDDOWN((ROW()-1)/5,0)+2),"")</f>
        <v/>
      </c>
      <c r="K1728" s="63" t="str">
        <f ca="1">IF(INDIRECT("'按班级打印'!u"&amp;ROUNDDOWN((ROW()-1)/5,0)+2)&gt;0,INDIRECT("'按班级打印'!u"&amp;ROUNDDOWN((ROW()-1)/5,0)+2),"")</f>
        <v/>
      </c>
      <c r="L1728" s="63" t="str">
        <f ca="1">IF(INDIRECT("'按班级打印'!ag"&amp;ROUNDDOWN((ROW()-1)/5,0)+2)&gt;0,INDIRECT("'按班级打印'!ag"&amp;ROUNDDOWN((ROW()-1)/5,0)+2),"")</f>
        <v/>
      </c>
      <c r="M1728" s="63">
        <f ca="1">INDIRECT("'按班级打印'!I"&amp;ROUNDDOWN((ROW()-1)/5,0)+2)</f>
        <v>514.5</v>
      </c>
    </row>
    <row r="1729" customHeight="1" spans="1:13">
      <c r="A1729" s="63" t="str">
        <f ca="1">INDIRECT("'按班级打印'!E"&amp;ROUNDDOWN((ROW()-1)/5,0)+2)</f>
        <v>物理类</v>
      </c>
      <c r="B1729" s="14"/>
      <c r="C1729" s="63" t="s">
        <v>14</v>
      </c>
      <c r="D1729" s="65">
        <f>'质量分析(总分) '!$D$55</f>
        <v>105.000612745098</v>
      </c>
      <c r="E1729" s="65">
        <f>'质量分析(总分) '!$D$82</f>
        <v>91.5242034313726</v>
      </c>
      <c r="F1729" s="65">
        <f>'质量分析(总分) '!$D$109</f>
        <v>108.863970588235</v>
      </c>
      <c r="G1729" s="65">
        <f ca="1">IF(_xlfn.NUMBERVALUE(G1727)&gt;0,'质量分析(总分) '!$D$133,"")</f>
        <v>62.6521428571429</v>
      </c>
      <c r="H1729" s="65">
        <f ca="1">IF(_xlfn.NUMBERVALUE(H1727)&gt;0,'质量分析(总分) '!$D$157,"")</f>
        <v>81.8686131386861</v>
      </c>
      <c r="I1729" s="65">
        <f ca="1">IF(_xlfn.NUMBERVALUE(I1727)&gt;0,'质量分析(总分) '!$D$180,"")</f>
        <v>83.3676470588235</v>
      </c>
      <c r="J1729" s="65" t="str">
        <f ca="1">IF(_xlfn.NUMBERVALUE(J1727)&gt;0,'质量分析(总分) '!$D$208,"")</f>
        <v/>
      </c>
      <c r="K1729" s="65" t="str">
        <f ca="1">IF(_xlfn.NUMBERVALUE(K1727)&gt;0,'质量分析(总分) '!$D$194,"")</f>
        <v/>
      </c>
      <c r="L1729" s="65" t="str">
        <f ca="1">IF(_xlfn.NUMBERVALUE(L1727)&gt;0,'质量分析(总分) '!$D$222,"")</f>
        <v/>
      </c>
      <c r="M1729" s="65">
        <f ca="1">IF(_xlfn.NUMBERVALUE(G1727)&gt;0,'质量分析(总分) '!$D$23,'质量分析(总分) '!$D$28)</f>
        <v>535.869285714286</v>
      </c>
    </row>
    <row r="1731" customHeight="1" spans="1:13">
      <c r="A1731" s="58" t="s">
        <v>15</v>
      </c>
      <c r="B1731" s="59" t="s">
        <v>1</v>
      </c>
      <c r="C1731" s="59" t="s">
        <v>2</v>
      </c>
      <c r="D1731" s="60" t="s">
        <v>3</v>
      </c>
      <c r="E1731" s="60" t="s">
        <v>4</v>
      </c>
      <c r="F1731" s="60" t="s">
        <v>5</v>
      </c>
      <c r="G1731" s="60" t="s">
        <v>6</v>
      </c>
      <c r="H1731" s="60" t="s">
        <v>7</v>
      </c>
      <c r="I1731" s="60" t="s">
        <v>8</v>
      </c>
      <c r="J1731" s="60" t="s">
        <v>9</v>
      </c>
      <c r="K1731" s="60" t="s">
        <v>10</v>
      </c>
      <c r="L1731" s="61" t="s">
        <v>11</v>
      </c>
      <c r="M1731" s="61" t="s">
        <v>12</v>
      </c>
    </row>
    <row r="1732" customHeight="1" spans="1:13">
      <c r="A1732" s="62"/>
      <c r="B1732" s="63">
        <f ca="1">INDIRECT("'按班级打印'!G"&amp;ROUNDDOWN((ROW()-1)/5,0)+2)</f>
        <v>8</v>
      </c>
      <c r="C1732" s="63" t="str">
        <f ca="1">INDIRECT("'按班级打印'!A"&amp;ROUNDDOWN((ROW()-1)/5,0)+2)</f>
        <v>刘敬伟</v>
      </c>
      <c r="D1732" s="63">
        <f ca="1">INDIRECT("'按班级打印'!M"&amp;ROUNDDOWN((ROW()-1)/5,0)+2)</f>
        <v>112</v>
      </c>
      <c r="E1732" s="63">
        <f ca="1">INDIRECT("'按班级打印'!o"&amp;ROUNDDOWN((ROW()-1)/5,0)+2)</f>
        <v>93</v>
      </c>
      <c r="F1732" s="63">
        <f ca="1">INDIRECT("'按班级打印'!q"&amp;ROUNDDOWN((ROW()-1)/5,0)+2)</f>
        <v>117.5</v>
      </c>
      <c r="G1732" s="63">
        <f ca="1">IF(INDIRECT("'按班级打印'!s"&amp;ROUNDDOWN((ROW()-1)/5,0)+2)&gt;0,INDIRECT("'按班级打印'!s"&amp;ROUNDDOWN((ROW()-1)/5,0)+2),"")</f>
        <v>77</v>
      </c>
      <c r="H1732" s="63">
        <f ca="1">IF(INDIRECT("'按班级打印'!w"&amp;ROUNDDOWN((ROW()-1)/5,0)+2)&gt;0,INDIRECT("'按班级打印'!w"&amp;ROUNDDOWN((ROW()-1)/5,0)+2),"")</f>
        <v>61.5</v>
      </c>
      <c r="I1732" s="63">
        <f ca="1">IF(INDIRECT("'按班级打印'!z"&amp;ROUNDDOWN((ROW()-1)/5,0)+2)&gt;0,INDIRECT("'按班级打印'!z"&amp;ROUNDDOWN((ROW()-1)/5,0)+2),"")</f>
        <v>78.5</v>
      </c>
      <c r="J1732" s="63" t="str">
        <f ca="1">IF(INDIRECT("'按班级打印'!ac"&amp;ROUNDDOWN((ROW()-1)/5,0)+2)&gt;0,INDIRECT("'按班级打印'!ac"&amp;ROUNDDOWN((ROW()-1)/5,0)+2),"")</f>
        <v/>
      </c>
      <c r="K1732" s="63" t="str">
        <f ca="1">IF(INDIRECT("'按班级打印'!u"&amp;ROUNDDOWN((ROW()-1)/5,0)+2)&gt;0,INDIRECT("'按班级打印'!u"&amp;ROUNDDOWN((ROW()-1)/5,0)+2),"")</f>
        <v/>
      </c>
      <c r="L1732" s="63" t="str">
        <f ca="1">IF(INDIRECT("'按班级打印'!af"&amp;ROUNDDOWN((ROW()-1)/5,0)+2)&gt;0,INDIRECT("'按班级打印'!af"&amp;ROUNDDOWN((ROW()-1)/5,0)+2),"")</f>
        <v/>
      </c>
      <c r="M1732" s="63">
        <f ca="1">INDIRECT("'按班级打印'!H"&amp;ROUNDDOWN((ROW()-1)/5,0)+2)</f>
        <v>539.5</v>
      </c>
    </row>
    <row r="1733" customHeight="1" spans="1:13">
      <c r="A1733" s="64"/>
      <c r="B1733" s="64"/>
      <c r="C1733" s="63" t="s">
        <v>13</v>
      </c>
      <c r="D1733" s="63">
        <f ca="1">INDIRECT("'按班级打印'!M"&amp;ROUNDDOWN((ROW()-1)/5,0)+2)</f>
        <v>112</v>
      </c>
      <c r="E1733" s="63">
        <f ca="1">INDIRECT("'按班级打印'!o"&amp;ROUNDDOWN((ROW()-1)/5,0)+2)</f>
        <v>93</v>
      </c>
      <c r="F1733" s="63">
        <f ca="1">INDIRECT("'按班级打印'!q"&amp;ROUNDDOWN((ROW()-1)/5,0)+2)</f>
        <v>117.5</v>
      </c>
      <c r="G1733" s="63">
        <f ca="1">IF(INDIRECT("'按班级打印'!s"&amp;ROUNDDOWN((ROW()-1)/5,0)+2)&gt;0,INDIRECT("'按班级打印'!s"&amp;ROUNDDOWN((ROW()-1)/5,0)+2),"")</f>
        <v>77</v>
      </c>
      <c r="H1733" s="63">
        <f ca="1">IF(INDIRECT("'按班级打印'!x"&amp;ROUNDDOWN((ROW()-1)/5,0)+2)&gt;0,INDIRECT("'按班级打印'!x"&amp;ROUNDDOWN((ROW()-1)/5,0)+2),"")</f>
        <v>85</v>
      </c>
      <c r="I1733" s="63">
        <f ca="1">IF(INDIRECT("'按班级打印'!aa"&amp;ROUNDDOWN((ROW()-1)/5,0)+2)&gt;0,INDIRECT("'按班级打印'!aa"&amp;ROUNDDOWN((ROW()-1)/5,0)+2),"")</f>
        <v>87</v>
      </c>
      <c r="J1733" s="63" t="str">
        <f ca="1">IF(INDIRECT("'按班级打印'!ad"&amp;ROUNDDOWN((ROW()-1)/5,0)+2)&gt;0,INDIRECT("'按班级打印'!ad"&amp;ROUNDDOWN((ROW()-1)/5,0)+2),"")</f>
        <v/>
      </c>
      <c r="K1733" s="63" t="str">
        <f ca="1">IF(INDIRECT("'按班级打印'!u"&amp;ROUNDDOWN((ROW()-1)/5,0)+2)&gt;0,INDIRECT("'按班级打印'!u"&amp;ROUNDDOWN((ROW()-1)/5,0)+2),"")</f>
        <v/>
      </c>
      <c r="L1733" s="63" t="str">
        <f ca="1">IF(INDIRECT("'按班级打印'!ag"&amp;ROUNDDOWN((ROW()-1)/5,0)+2)&gt;0,INDIRECT("'按班级打印'!ag"&amp;ROUNDDOWN((ROW()-1)/5,0)+2),"")</f>
        <v/>
      </c>
      <c r="M1733" s="63">
        <f ca="1">INDIRECT("'按班级打印'!I"&amp;ROUNDDOWN((ROW()-1)/5,0)+2)</f>
        <v>571.5</v>
      </c>
    </row>
    <row r="1734" customHeight="1" spans="1:13">
      <c r="A1734" s="63" t="str">
        <f ca="1">INDIRECT("'按班级打印'!E"&amp;ROUNDDOWN((ROW()-1)/5,0)+2)</f>
        <v>物理类</v>
      </c>
      <c r="B1734" s="14"/>
      <c r="C1734" s="63" t="s">
        <v>14</v>
      </c>
      <c r="D1734" s="65">
        <f>'质量分析(总分) '!$D$55</f>
        <v>105.000612745098</v>
      </c>
      <c r="E1734" s="65">
        <f>'质量分析(总分) '!$D$82</f>
        <v>91.5242034313726</v>
      </c>
      <c r="F1734" s="65">
        <f>'质量分析(总分) '!$D$109</f>
        <v>108.863970588235</v>
      </c>
      <c r="G1734" s="65">
        <f ca="1">IF(_xlfn.NUMBERVALUE(G1732)&gt;0,'质量分析(总分) '!$D$133,"")</f>
        <v>62.6521428571429</v>
      </c>
      <c r="H1734" s="65">
        <f ca="1">IF(_xlfn.NUMBERVALUE(H1732)&gt;0,'质量分析(总分) '!$D$157,"")</f>
        <v>81.8686131386861</v>
      </c>
      <c r="I1734" s="65">
        <f ca="1">IF(_xlfn.NUMBERVALUE(I1732)&gt;0,'质量分析(总分) '!$D$180,"")</f>
        <v>83.3676470588235</v>
      </c>
      <c r="J1734" s="65" t="str">
        <f ca="1">IF(_xlfn.NUMBERVALUE(J1732)&gt;0,'质量分析(总分) '!$D$208,"")</f>
        <v/>
      </c>
      <c r="K1734" s="65" t="str">
        <f ca="1">IF(_xlfn.NUMBERVALUE(K1732)&gt;0,'质量分析(总分) '!$D$194,"")</f>
        <v/>
      </c>
      <c r="L1734" s="65" t="str">
        <f ca="1">IF(_xlfn.NUMBERVALUE(L1732)&gt;0,'质量分析(总分) '!$D$222,"")</f>
        <v/>
      </c>
      <c r="M1734" s="65">
        <f ca="1">IF(_xlfn.NUMBERVALUE(G1732)&gt;0,'质量分析(总分) '!$D$23,'质量分析(总分) '!$D$28)</f>
        <v>535.869285714286</v>
      </c>
    </row>
    <row r="1736" customHeight="1" spans="1:13">
      <c r="A1736" s="58" t="s">
        <v>15</v>
      </c>
      <c r="B1736" s="59" t="s">
        <v>1</v>
      </c>
      <c r="C1736" s="59" t="s">
        <v>2</v>
      </c>
      <c r="D1736" s="60" t="s">
        <v>3</v>
      </c>
      <c r="E1736" s="60" t="s">
        <v>4</v>
      </c>
      <c r="F1736" s="60" t="s">
        <v>5</v>
      </c>
      <c r="G1736" s="60" t="s">
        <v>6</v>
      </c>
      <c r="H1736" s="60" t="s">
        <v>7</v>
      </c>
      <c r="I1736" s="60" t="s">
        <v>8</v>
      </c>
      <c r="J1736" s="60" t="s">
        <v>9</v>
      </c>
      <c r="K1736" s="60" t="s">
        <v>10</v>
      </c>
      <c r="L1736" s="61" t="s">
        <v>11</v>
      </c>
      <c r="M1736" s="61" t="s">
        <v>12</v>
      </c>
    </row>
    <row r="1737" customHeight="1" spans="1:13">
      <c r="A1737" s="62"/>
      <c r="B1737" s="63">
        <f ca="1">INDIRECT("'按班级打印'!G"&amp;ROUNDDOWN((ROW()-1)/5,0)+2)</f>
        <v>8</v>
      </c>
      <c r="C1737" s="63" t="str">
        <f ca="1">INDIRECT("'按班级打印'!A"&amp;ROUNDDOWN((ROW()-1)/5,0)+2)</f>
        <v>王烨</v>
      </c>
      <c r="D1737" s="63">
        <f ca="1">INDIRECT("'按班级打印'!M"&amp;ROUNDDOWN((ROW()-1)/5,0)+2)</f>
        <v>110.5</v>
      </c>
      <c r="E1737" s="63">
        <f ca="1">INDIRECT("'按班级打印'!o"&amp;ROUNDDOWN((ROW()-1)/5,0)+2)</f>
        <v>90</v>
      </c>
      <c r="F1737" s="63">
        <f ca="1">INDIRECT("'按班级打印'!q"&amp;ROUNDDOWN((ROW()-1)/5,0)+2)</f>
        <v>127</v>
      </c>
      <c r="G1737" s="63">
        <f ca="1">IF(INDIRECT("'按班级打印'!s"&amp;ROUNDDOWN((ROW()-1)/5,0)+2)&gt;0,INDIRECT("'按班级打印'!s"&amp;ROUNDDOWN((ROW()-1)/5,0)+2),"")</f>
        <v>62</v>
      </c>
      <c r="H1737" s="63">
        <f ca="1">IF(INDIRECT("'按班级打印'!w"&amp;ROUNDDOWN((ROW()-1)/5,0)+2)&gt;0,INDIRECT("'按班级打印'!w"&amp;ROUNDDOWN((ROW()-1)/5,0)+2),"")</f>
        <v>60.5</v>
      </c>
      <c r="I1737" s="63">
        <f ca="1">IF(INDIRECT("'按班级打印'!z"&amp;ROUNDDOWN((ROW()-1)/5,0)+2)&gt;0,INDIRECT("'按班级打印'!z"&amp;ROUNDDOWN((ROW()-1)/5,0)+2),"")</f>
        <v>70.5</v>
      </c>
      <c r="J1737" s="63" t="str">
        <f ca="1">IF(INDIRECT("'按班级打印'!ac"&amp;ROUNDDOWN((ROW()-1)/5,0)+2)&gt;0,INDIRECT("'按班级打印'!ac"&amp;ROUNDDOWN((ROW()-1)/5,0)+2),"")</f>
        <v/>
      </c>
      <c r="K1737" s="63" t="str">
        <f ca="1">IF(INDIRECT("'按班级打印'!u"&amp;ROUNDDOWN((ROW()-1)/5,0)+2)&gt;0,INDIRECT("'按班级打印'!u"&amp;ROUNDDOWN((ROW()-1)/5,0)+2),"")</f>
        <v/>
      </c>
      <c r="L1737" s="63" t="str">
        <f ca="1">IF(INDIRECT("'按班级打印'!af"&amp;ROUNDDOWN((ROW()-1)/5,0)+2)&gt;0,INDIRECT("'按班级打印'!af"&amp;ROUNDDOWN((ROW()-1)/5,0)+2),"")</f>
        <v/>
      </c>
      <c r="M1737" s="63">
        <f ca="1">INDIRECT("'按班级打印'!H"&amp;ROUNDDOWN((ROW()-1)/5,0)+2)</f>
        <v>520.5</v>
      </c>
    </row>
    <row r="1738" customHeight="1" spans="1:13">
      <c r="A1738" s="64"/>
      <c r="B1738" s="64"/>
      <c r="C1738" s="63" t="s">
        <v>13</v>
      </c>
      <c r="D1738" s="63">
        <f ca="1">INDIRECT("'按班级打印'!M"&amp;ROUNDDOWN((ROW()-1)/5,0)+2)</f>
        <v>110.5</v>
      </c>
      <c r="E1738" s="63">
        <f ca="1">INDIRECT("'按班级打印'!o"&amp;ROUNDDOWN((ROW()-1)/5,0)+2)</f>
        <v>90</v>
      </c>
      <c r="F1738" s="63">
        <f ca="1">INDIRECT("'按班级打印'!q"&amp;ROUNDDOWN((ROW()-1)/5,0)+2)</f>
        <v>127</v>
      </c>
      <c r="G1738" s="63">
        <f ca="1">IF(INDIRECT("'按班级打印'!s"&amp;ROUNDDOWN((ROW()-1)/5,0)+2)&gt;0,INDIRECT("'按班级打印'!s"&amp;ROUNDDOWN((ROW()-1)/5,0)+2),"")</f>
        <v>62</v>
      </c>
      <c r="H1738" s="63">
        <f ca="1">IF(INDIRECT("'按班级打印'!x"&amp;ROUNDDOWN((ROW()-1)/5,0)+2)&gt;0,INDIRECT("'按班级打印'!x"&amp;ROUNDDOWN((ROW()-1)/5,0)+2),"")</f>
        <v>84</v>
      </c>
      <c r="I1738" s="63">
        <f ca="1">IF(INDIRECT("'按班级打印'!aa"&amp;ROUNDDOWN((ROW()-1)/5,0)+2)&gt;0,INDIRECT("'按班级打印'!aa"&amp;ROUNDDOWN((ROW()-1)/5,0)+2),"")</f>
        <v>80</v>
      </c>
      <c r="J1738" s="63" t="str">
        <f ca="1">IF(INDIRECT("'按班级打印'!ad"&amp;ROUNDDOWN((ROW()-1)/5,0)+2)&gt;0,INDIRECT("'按班级打印'!ad"&amp;ROUNDDOWN((ROW()-1)/5,0)+2),"")</f>
        <v/>
      </c>
      <c r="K1738" s="63" t="str">
        <f ca="1">IF(INDIRECT("'按班级打印'!u"&amp;ROUNDDOWN((ROW()-1)/5,0)+2)&gt;0,INDIRECT("'按班级打印'!u"&amp;ROUNDDOWN((ROW()-1)/5,0)+2),"")</f>
        <v/>
      </c>
      <c r="L1738" s="63" t="str">
        <f ca="1">IF(INDIRECT("'按班级打印'!ag"&amp;ROUNDDOWN((ROW()-1)/5,0)+2)&gt;0,INDIRECT("'按班级打印'!ag"&amp;ROUNDDOWN((ROW()-1)/5,0)+2),"")</f>
        <v/>
      </c>
      <c r="M1738" s="63">
        <f ca="1">INDIRECT("'按班级打印'!I"&amp;ROUNDDOWN((ROW()-1)/5,0)+2)</f>
        <v>553.5</v>
      </c>
    </row>
    <row r="1739" customHeight="1" spans="1:13">
      <c r="A1739" s="63" t="str">
        <f ca="1">INDIRECT("'按班级打印'!E"&amp;ROUNDDOWN((ROW()-1)/5,0)+2)</f>
        <v>物理类</v>
      </c>
      <c r="B1739" s="14"/>
      <c r="C1739" s="63" t="s">
        <v>14</v>
      </c>
      <c r="D1739" s="65">
        <f>'质量分析(总分) '!$D$55</f>
        <v>105.000612745098</v>
      </c>
      <c r="E1739" s="65">
        <f>'质量分析(总分) '!$D$82</f>
        <v>91.5242034313726</v>
      </c>
      <c r="F1739" s="65">
        <f>'质量分析(总分) '!$D$109</f>
        <v>108.863970588235</v>
      </c>
      <c r="G1739" s="65">
        <f ca="1">IF(_xlfn.NUMBERVALUE(G1737)&gt;0,'质量分析(总分) '!$D$133,"")</f>
        <v>62.6521428571429</v>
      </c>
      <c r="H1739" s="65">
        <f ca="1">IF(_xlfn.NUMBERVALUE(H1737)&gt;0,'质量分析(总分) '!$D$157,"")</f>
        <v>81.8686131386861</v>
      </c>
      <c r="I1739" s="65">
        <f ca="1">IF(_xlfn.NUMBERVALUE(I1737)&gt;0,'质量分析(总分) '!$D$180,"")</f>
        <v>83.3676470588235</v>
      </c>
      <c r="J1739" s="65" t="str">
        <f ca="1">IF(_xlfn.NUMBERVALUE(J1737)&gt;0,'质量分析(总分) '!$D$208,"")</f>
        <v/>
      </c>
      <c r="K1739" s="65" t="str">
        <f ca="1">IF(_xlfn.NUMBERVALUE(K1737)&gt;0,'质量分析(总分) '!$D$194,"")</f>
        <v/>
      </c>
      <c r="L1739" s="65" t="str">
        <f ca="1">IF(_xlfn.NUMBERVALUE(L1737)&gt;0,'质量分析(总分) '!$D$222,"")</f>
        <v/>
      </c>
      <c r="M1739" s="65">
        <f ca="1">IF(_xlfn.NUMBERVALUE(G1737)&gt;0,'质量分析(总分) '!$D$23,'质量分析(总分) '!$D$28)</f>
        <v>535.869285714286</v>
      </c>
    </row>
    <row r="1741" customHeight="1" spans="1:13">
      <c r="A1741" s="58" t="s">
        <v>15</v>
      </c>
      <c r="B1741" s="59" t="s">
        <v>1</v>
      </c>
      <c r="C1741" s="59" t="s">
        <v>2</v>
      </c>
      <c r="D1741" s="60" t="s">
        <v>3</v>
      </c>
      <c r="E1741" s="60" t="s">
        <v>4</v>
      </c>
      <c r="F1741" s="60" t="s">
        <v>5</v>
      </c>
      <c r="G1741" s="60" t="s">
        <v>6</v>
      </c>
      <c r="H1741" s="60" t="s">
        <v>7</v>
      </c>
      <c r="I1741" s="60" t="s">
        <v>8</v>
      </c>
      <c r="J1741" s="60" t="s">
        <v>9</v>
      </c>
      <c r="K1741" s="60" t="s">
        <v>10</v>
      </c>
      <c r="L1741" s="61" t="s">
        <v>11</v>
      </c>
      <c r="M1741" s="61" t="s">
        <v>12</v>
      </c>
    </row>
    <row r="1742" customHeight="1" spans="1:13">
      <c r="A1742" s="62"/>
      <c r="B1742" s="63">
        <f ca="1">INDIRECT("'按班级打印'!G"&amp;ROUNDDOWN((ROW()-1)/5,0)+2)</f>
        <v>8</v>
      </c>
      <c r="C1742" s="63" t="str">
        <f ca="1">INDIRECT("'按班级打印'!A"&amp;ROUNDDOWN((ROW()-1)/5,0)+2)</f>
        <v>陈启信</v>
      </c>
      <c r="D1742" s="63">
        <f ca="1">INDIRECT("'按班级打印'!M"&amp;ROUNDDOWN((ROW()-1)/5,0)+2)</f>
        <v>109.5</v>
      </c>
      <c r="E1742" s="63">
        <f ca="1">INDIRECT("'按班级打印'!o"&amp;ROUNDDOWN((ROW()-1)/5,0)+2)</f>
        <v>94</v>
      </c>
      <c r="F1742" s="63">
        <f ca="1">INDIRECT("'按班级打印'!q"&amp;ROUNDDOWN((ROW()-1)/5,0)+2)</f>
        <v>105.5</v>
      </c>
      <c r="G1742" s="63">
        <f ca="1">IF(INDIRECT("'按班级打印'!s"&amp;ROUNDDOWN((ROW()-1)/5,0)+2)&gt;0,INDIRECT("'按班级打印'!s"&amp;ROUNDDOWN((ROW()-1)/5,0)+2),"")</f>
        <v>75.5</v>
      </c>
      <c r="H1742" s="63">
        <f ca="1">IF(INDIRECT("'按班级打印'!w"&amp;ROUNDDOWN((ROW()-1)/5,0)+2)&gt;0,INDIRECT("'按班级打印'!w"&amp;ROUNDDOWN((ROW()-1)/5,0)+2),"")</f>
        <v>65</v>
      </c>
      <c r="I1742" s="63">
        <f ca="1">IF(INDIRECT("'按班级打印'!z"&amp;ROUNDDOWN((ROW()-1)/5,0)+2)&gt;0,INDIRECT("'按班级打印'!z"&amp;ROUNDDOWN((ROW()-1)/5,0)+2),"")</f>
        <v>79</v>
      </c>
      <c r="J1742" s="63" t="str">
        <f ca="1">IF(INDIRECT("'按班级打印'!ac"&amp;ROUNDDOWN((ROW()-1)/5,0)+2)&gt;0,INDIRECT("'按班级打印'!ac"&amp;ROUNDDOWN((ROW()-1)/5,0)+2),"")</f>
        <v/>
      </c>
      <c r="K1742" s="63" t="str">
        <f ca="1">IF(INDIRECT("'按班级打印'!u"&amp;ROUNDDOWN((ROW()-1)/5,0)+2)&gt;0,INDIRECT("'按班级打印'!u"&amp;ROUNDDOWN((ROW()-1)/5,0)+2),"")</f>
        <v/>
      </c>
      <c r="L1742" s="63" t="str">
        <f ca="1">IF(INDIRECT("'按班级打印'!af"&amp;ROUNDDOWN((ROW()-1)/5,0)+2)&gt;0,INDIRECT("'按班级打印'!af"&amp;ROUNDDOWN((ROW()-1)/5,0)+2),"")</f>
        <v/>
      </c>
      <c r="M1742" s="63">
        <f ca="1">INDIRECT("'按班级打印'!H"&amp;ROUNDDOWN((ROW()-1)/5,0)+2)</f>
        <v>528.5</v>
      </c>
    </row>
    <row r="1743" customHeight="1" spans="1:13">
      <c r="A1743" s="64"/>
      <c r="B1743" s="64"/>
      <c r="C1743" s="63" t="s">
        <v>13</v>
      </c>
      <c r="D1743" s="63">
        <f ca="1">INDIRECT("'按班级打印'!M"&amp;ROUNDDOWN((ROW()-1)/5,0)+2)</f>
        <v>109.5</v>
      </c>
      <c r="E1743" s="63">
        <f ca="1">INDIRECT("'按班级打印'!o"&amp;ROUNDDOWN((ROW()-1)/5,0)+2)</f>
        <v>94</v>
      </c>
      <c r="F1743" s="63">
        <f ca="1">INDIRECT("'按班级打印'!q"&amp;ROUNDDOWN((ROW()-1)/5,0)+2)</f>
        <v>105.5</v>
      </c>
      <c r="G1743" s="63">
        <f ca="1">IF(INDIRECT("'按班级打印'!s"&amp;ROUNDDOWN((ROW()-1)/5,0)+2)&gt;0,INDIRECT("'按班级打印'!s"&amp;ROUNDDOWN((ROW()-1)/5,0)+2),"")</f>
        <v>75.5</v>
      </c>
      <c r="H1743" s="63">
        <f ca="1">IF(INDIRECT("'按班级打印'!x"&amp;ROUNDDOWN((ROW()-1)/5,0)+2)&gt;0,INDIRECT("'按班级打印'!x"&amp;ROUNDDOWN((ROW()-1)/5,0)+2),"")</f>
        <v>87</v>
      </c>
      <c r="I1743" s="63">
        <f ca="1">IF(INDIRECT("'按班级打印'!aa"&amp;ROUNDDOWN((ROW()-1)/5,0)+2)&gt;0,INDIRECT("'按班级打印'!aa"&amp;ROUNDDOWN((ROW()-1)/5,0)+2),"")</f>
        <v>88</v>
      </c>
      <c r="J1743" s="63" t="str">
        <f ca="1">IF(INDIRECT("'按班级打印'!ad"&amp;ROUNDDOWN((ROW()-1)/5,0)+2)&gt;0,INDIRECT("'按班级打印'!ad"&amp;ROUNDDOWN((ROW()-1)/5,0)+2),"")</f>
        <v/>
      </c>
      <c r="K1743" s="63" t="str">
        <f ca="1">IF(INDIRECT("'按班级打印'!u"&amp;ROUNDDOWN((ROW()-1)/5,0)+2)&gt;0,INDIRECT("'按班级打印'!u"&amp;ROUNDDOWN((ROW()-1)/5,0)+2),"")</f>
        <v/>
      </c>
      <c r="L1743" s="63" t="str">
        <f ca="1">IF(INDIRECT("'按班级打印'!ag"&amp;ROUNDDOWN((ROW()-1)/5,0)+2)&gt;0,INDIRECT("'按班级打印'!ag"&amp;ROUNDDOWN((ROW()-1)/5,0)+2),"")</f>
        <v/>
      </c>
      <c r="M1743" s="63">
        <f ca="1">INDIRECT("'按班级打印'!I"&amp;ROUNDDOWN((ROW()-1)/5,0)+2)</f>
        <v>559.5</v>
      </c>
    </row>
    <row r="1744" customHeight="1" spans="1:13">
      <c r="A1744" s="63" t="str">
        <f ca="1">INDIRECT("'按班级打印'!E"&amp;ROUNDDOWN((ROW()-1)/5,0)+2)</f>
        <v>物理类</v>
      </c>
      <c r="B1744" s="14"/>
      <c r="C1744" s="63" t="s">
        <v>14</v>
      </c>
      <c r="D1744" s="65">
        <f>'质量分析(总分) '!$D$55</f>
        <v>105.000612745098</v>
      </c>
      <c r="E1744" s="65">
        <f>'质量分析(总分) '!$D$82</f>
        <v>91.5242034313726</v>
      </c>
      <c r="F1744" s="65">
        <f>'质量分析(总分) '!$D$109</f>
        <v>108.863970588235</v>
      </c>
      <c r="G1744" s="65">
        <f ca="1">IF(_xlfn.NUMBERVALUE(G1742)&gt;0,'质量分析(总分) '!$D$133,"")</f>
        <v>62.6521428571429</v>
      </c>
      <c r="H1744" s="65">
        <f ca="1">IF(_xlfn.NUMBERVALUE(H1742)&gt;0,'质量分析(总分) '!$D$157,"")</f>
        <v>81.8686131386861</v>
      </c>
      <c r="I1744" s="65">
        <f ca="1">IF(_xlfn.NUMBERVALUE(I1742)&gt;0,'质量分析(总分) '!$D$180,"")</f>
        <v>83.3676470588235</v>
      </c>
      <c r="J1744" s="65" t="str">
        <f ca="1">IF(_xlfn.NUMBERVALUE(J1742)&gt;0,'质量分析(总分) '!$D$208,"")</f>
        <v/>
      </c>
      <c r="K1744" s="65" t="str">
        <f ca="1">IF(_xlfn.NUMBERVALUE(K1742)&gt;0,'质量分析(总分) '!$D$194,"")</f>
        <v/>
      </c>
      <c r="L1744" s="65" t="str">
        <f ca="1">IF(_xlfn.NUMBERVALUE(L1742)&gt;0,'质量分析(总分) '!$D$222,"")</f>
        <v/>
      </c>
      <c r="M1744" s="65">
        <f ca="1">IF(_xlfn.NUMBERVALUE(G1742)&gt;0,'质量分析(总分) '!$D$23,'质量分析(总分) '!$D$28)</f>
        <v>535.869285714286</v>
      </c>
    </row>
    <row r="1746" customHeight="1" spans="1:13">
      <c r="A1746" s="58" t="s">
        <v>15</v>
      </c>
      <c r="B1746" s="59" t="s">
        <v>1</v>
      </c>
      <c r="C1746" s="59" t="s">
        <v>2</v>
      </c>
      <c r="D1746" s="60" t="s">
        <v>3</v>
      </c>
      <c r="E1746" s="60" t="s">
        <v>4</v>
      </c>
      <c r="F1746" s="60" t="s">
        <v>5</v>
      </c>
      <c r="G1746" s="60" t="s">
        <v>6</v>
      </c>
      <c r="H1746" s="60" t="s">
        <v>7</v>
      </c>
      <c r="I1746" s="60" t="s">
        <v>8</v>
      </c>
      <c r="J1746" s="60" t="s">
        <v>9</v>
      </c>
      <c r="K1746" s="60" t="s">
        <v>10</v>
      </c>
      <c r="L1746" s="61" t="s">
        <v>11</v>
      </c>
      <c r="M1746" s="61" t="s">
        <v>12</v>
      </c>
    </row>
    <row r="1747" customHeight="1" spans="1:13">
      <c r="A1747" s="62"/>
      <c r="B1747" s="63">
        <f ca="1">INDIRECT("'按班级打印'!G"&amp;ROUNDDOWN((ROW()-1)/5,0)+2)</f>
        <v>8</v>
      </c>
      <c r="C1747" s="63" t="str">
        <f ca="1">INDIRECT("'按班级打印'!A"&amp;ROUNDDOWN((ROW()-1)/5,0)+2)</f>
        <v>刘梦洁</v>
      </c>
      <c r="D1747" s="63">
        <f ca="1">INDIRECT("'按班级打印'!M"&amp;ROUNDDOWN((ROW()-1)/5,0)+2)</f>
        <v>102.5</v>
      </c>
      <c r="E1747" s="63">
        <f ca="1">INDIRECT("'按班级打印'!o"&amp;ROUNDDOWN((ROW()-1)/5,0)+2)</f>
        <v>75.5</v>
      </c>
      <c r="F1747" s="63">
        <f ca="1">INDIRECT("'按班级打印'!q"&amp;ROUNDDOWN((ROW()-1)/5,0)+2)</f>
        <v>105.5</v>
      </c>
      <c r="G1747" s="63">
        <f ca="1">IF(INDIRECT("'按班级打印'!s"&amp;ROUNDDOWN((ROW()-1)/5,0)+2)&gt;0,INDIRECT("'按班级打印'!s"&amp;ROUNDDOWN((ROW()-1)/5,0)+2),"")</f>
        <v>57.5</v>
      </c>
      <c r="H1747" s="63">
        <f ca="1">IF(INDIRECT("'按班级打印'!w"&amp;ROUNDDOWN((ROW()-1)/5,0)+2)&gt;0,INDIRECT("'按班级打印'!w"&amp;ROUNDDOWN((ROW()-1)/5,0)+2),"")</f>
        <v>45</v>
      </c>
      <c r="I1747" s="63">
        <f ca="1">IF(INDIRECT("'按班级打印'!z"&amp;ROUNDDOWN((ROW()-1)/5,0)+2)&gt;0,INDIRECT("'按班级打印'!z"&amp;ROUNDDOWN((ROW()-1)/5,0)+2),"")</f>
        <v>67.5</v>
      </c>
      <c r="J1747" s="63" t="str">
        <f ca="1">IF(INDIRECT("'按班级打印'!ac"&amp;ROUNDDOWN((ROW()-1)/5,0)+2)&gt;0,INDIRECT("'按班级打印'!ac"&amp;ROUNDDOWN((ROW()-1)/5,0)+2),"")</f>
        <v/>
      </c>
      <c r="K1747" s="63" t="str">
        <f ca="1">IF(INDIRECT("'按班级打印'!u"&amp;ROUNDDOWN((ROW()-1)/5,0)+2)&gt;0,INDIRECT("'按班级打印'!u"&amp;ROUNDDOWN((ROW()-1)/5,0)+2),"")</f>
        <v/>
      </c>
      <c r="L1747" s="63" t="str">
        <f ca="1">IF(INDIRECT("'按班级打印'!af"&amp;ROUNDDOWN((ROW()-1)/5,0)+2)&gt;0,INDIRECT("'按班级打印'!af"&amp;ROUNDDOWN((ROW()-1)/5,0)+2),"")</f>
        <v/>
      </c>
      <c r="M1747" s="63">
        <f ca="1">INDIRECT("'按班级打印'!H"&amp;ROUNDDOWN((ROW()-1)/5,0)+2)</f>
        <v>453.5</v>
      </c>
    </row>
    <row r="1748" customHeight="1" spans="1:13">
      <c r="A1748" s="64"/>
      <c r="B1748" s="64"/>
      <c r="C1748" s="63" t="s">
        <v>13</v>
      </c>
      <c r="D1748" s="63">
        <f ca="1">INDIRECT("'按班级打印'!M"&amp;ROUNDDOWN((ROW()-1)/5,0)+2)</f>
        <v>102.5</v>
      </c>
      <c r="E1748" s="63">
        <f ca="1">INDIRECT("'按班级打印'!o"&amp;ROUNDDOWN((ROW()-1)/5,0)+2)</f>
        <v>75.5</v>
      </c>
      <c r="F1748" s="63">
        <f ca="1">INDIRECT("'按班级打印'!q"&amp;ROUNDDOWN((ROW()-1)/5,0)+2)</f>
        <v>105.5</v>
      </c>
      <c r="G1748" s="63">
        <f ca="1">IF(INDIRECT("'按班级打印'!s"&amp;ROUNDDOWN((ROW()-1)/5,0)+2)&gt;0,INDIRECT("'按班级打印'!s"&amp;ROUNDDOWN((ROW()-1)/5,0)+2),"")</f>
        <v>57.5</v>
      </c>
      <c r="H1748" s="63">
        <f ca="1">IF(INDIRECT("'按班级打印'!x"&amp;ROUNDDOWN((ROW()-1)/5,0)+2)&gt;0,INDIRECT("'按班级打印'!x"&amp;ROUNDDOWN((ROW()-1)/5,0)+2),"")</f>
        <v>72</v>
      </c>
      <c r="I1748" s="63">
        <f ca="1">IF(INDIRECT("'按班级打印'!aa"&amp;ROUNDDOWN((ROW()-1)/5,0)+2)&gt;0,INDIRECT("'按班级打印'!aa"&amp;ROUNDDOWN((ROW()-1)/5,0)+2),"")</f>
        <v>77</v>
      </c>
      <c r="J1748" s="63" t="str">
        <f ca="1">IF(INDIRECT("'按班级打印'!ad"&amp;ROUNDDOWN((ROW()-1)/5,0)+2)&gt;0,INDIRECT("'按班级打印'!ad"&amp;ROUNDDOWN((ROW()-1)/5,0)+2),"")</f>
        <v/>
      </c>
      <c r="K1748" s="63" t="str">
        <f ca="1">IF(INDIRECT("'按班级打印'!u"&amp;ROUNDDOWN((ROW()-1)/5,0)+2)&gt;0,INDIRECT("'按班级打印'!u"&amp;ROUNDDOWN((ROW()-1)/5,0)+2),"")</f>
        <v/>
      </c>
      <c r="L1748" s="63" t="str">
        <f ca="1">IF(INDIRECT("'按班级打印'!ag"&amp;ROUNDDOWN((ROW()-1)/5,0)+2)&gt;0,INDIRECT("'按班级打印'!ag"&amp;ROUNDDOWN((ROW()-1)/5,0)+2),"")</f>
        <v/>
      </c>
      <c r="M1748" s="63">
        <f ca="1">INDIRECT("'按班级打印'!I"&amp;ROUNDDOWN((ROW()-1)/5,0)+2)</f>
        <v>490</v>
      </c>
    </row>
    <row r="1749" customHeight="1" spans="1:13">
      <c r="A1749" s="63" t="str">
        <f ca="1">INDIRECT("'按班级打印'!E"&amp;ROUNDDOWN((ROW()-1)/5,0)+2)</f>
        <v>物理类</v>
      </c>
      <c r="B1749" s="14"/>
      <c r="C1749" s="63" t="s">
        <v>14</v>
      </c>
      <c r="D1749" s="65">
        <f>'质量分析(总分) '!$D$55</f>
        <v>105.000612745098</v>
      </c>
      <c r="E1749" s="65">
        <f>'质量分析(总分) '!$D$82</f>
        <v>91.5242034313726</v>
      </c>
      <c r="F1749" s="65">
        <f>'质量分析(总分) '!$D$109</f>
        <v>108.863970588235</v>
      </c>
      <c r="G1749" s="65">
        <f ca="1">IF(_xlfn.NUMBERVALUE(G1747)&gt;0,'质量分析(总分) '!$D$133,"")</f>
        <v>62.6521428571429</v>
      </c>
      <c r="H1749" s="65">
        <f ca="1">IF(_xlfn.NUMBERVALUE(H1747)&gt;0,'质量分析(总分) '!$D$157,"")</f>
        <v>81.8686131386861</v>
      </c>
      <c r="I1749" s="65">
        <f ca="1">IF(_xlfn.NUMBERVALUE(I1747)&gt;0,'质量分析(总分) '!$D$180,"")</f>
        <v>83.3676470588235</v>
      </c>
      <c r="J1749" s="65" t="str">
        <f ca="1">IF(_xlfn.NUMBERVALUE(J1747)&gt;0,'质量分析(总分) '!$D$208,"")</f>
        <v/>
      </c>
      <c r="K1749" s="65" t="str">
        <f ca="1">IF(_xlfn.NUMBERVALUE(K1747)&gt;0,'质量分析(总分) '!$D$194,"")</f>
        <v/>
      </c>
      <c r="L1749" s="65" t="str">
        <f ca="1">IF(_xlfn.NUMBERVALUE(L1747)&gt;0,'质量分析(总分) '!$D$222,"")</f>
        <v/>
      </c>
      <c r="M1749" s="65">
        <f ca="1">IF(_xlfn.NUMBERVALUE(G1747)&gt;0,'质量分析(总分) '!$D$23,'质量分析(总分) '!$D$28)</f>
        <v>535.869285714286</v>
      </c>
    </row>
    <row r="1751" customHeight="1" spans="1:13">
      <c r="A1751" s="58" t="s">
        <v>15</v>
      </c>
      <c r="B1751" s="59" t="s">
        <v>1</v>
      </c>
      <c r="C1751" s="59" t="s">
        <v>2</v>
      </c>
      <c r="D1751" s="60" t="s">
        <v>3</v>
      </c>
      <c r="E1751" s="60" t="s">
        <v>4</v>
      </c>
      <c r="F1751" s="60" t="s">
        <v>5</v>
      </c>
      <c r="G1751" s="60" t="s">
        <v>6</v>
      </c>
      <c r="H1751" s="60" t="s">
        <v>7</v>
      </c>
      <c r="I1751" s="60" t="s">
        <v>8</v>
      </c>
      <c r="J1751" s="60" t="s">
        <v>9</v>
      </c>
      <c r="K1751" s="60" t="s">
        <v>10</v>
      </c>
      <c r="L1751" s="61" t="s">
        <v>11</v>
      </c>
      <c r="M1751" s="61" t="s">
        <v>12</v>
      </c>
    </row>
    <row r="1752" customHeight="1" spans="1:13">
      <c r="A1752" s="62"/>
      <c r="B1752" s="63">
        <f ca="1">INDIRECT("'按班级打印'!G"&amp;ROUNDDOWN((ROW()-1)/5,0)+2)</f>
        <v>8</v>
      </c>
      <c r="C1752" s="63" t="str">
        <f ca="1">INDIRECT("'按班级打印'!A"&amp;ROUNDDOWN((ROW()-1)/5,0)+2)</f>
        <v>黄博林</v>
      </c>
      <c r="D1752" s="63">
        <f ca="1">INDIRECT("'按班级打印'!M"&amp;ROUNDDOWN((ROW()-1)/5,0)+2)</f>
        <v>105</v>
      </c>
      <c r="E1752" s="63">
        <f ca="1">INDIRECT("'按班级打印'!o"&amp;ROUNDDOWN((ROW()-1)/5,0)+2)</f>
        <v>99.5</v>
      </c>
      <c r="F1752" s="63">
        <f ca="1">INDIRECT("'按班级打印'!q"&amp;ROUNDDOWN((ROW()-1)/5,0)+2)</f>
        <v>88</v>
      </c>
      <c r="G1752" s="63">
        <f ca="1">IF(INDIRECT("'按班级打印'!s"&amp;ROUNDDOWN((ROW()-1)/5,0)+2)&gt;0,INDIRECT("'按班级打印'!s"&amp;ROUNDDOWN((ROW()-1)/5,0)+2),"")</f>
        <v>61.5</v>
      </c>
      <c r="H1752" s="63">
        <f ca="1">IF(INDIRECT("'按班级打印'!w"&amp;ROUNDDOWN((ROW()-1)/5,0)+2)&gt;0,INDIRECT("'按班级打印'!w"&amp;ROUNDDOWN((ROW()-1)/5,0)+2),"")</f>
        <v>60</v>
      </c>
      <c r="I1752" s="63">
        <f ca="1">IF(INDIRECT("'按班级打印'!z"&amp;ROUNDDOWN((ROW()-1)/5,0)+2)&gt;0,INDIRECT("'按班级打印'!z"&amp;ROUNDDOWN((ROW()-1)/5,0)+2),"")</f>
        <v>66.5</v>
      </c>
      <c r="J1752" s="63" t="str">
        <f ca="1">IF(INDIRECT("'按班级打印'!ac"&amp;ROUNDDOWN((ROW()-1)/5,0)+2)&gt;0,INDIRECT("'按班级打印'!ac"&amp;ROUNDDOWN((ROW()-1)/5,0)+2),"")</f>
        <v/>
      </c>
      <c r="K1752" s="63" t="str">
        <f ca="1">IF(INDIRECT("'按班级打印'!u"&amp;ROUNDDOWN((ROW()-1)/5,0)+2)&gt;0,INDIRECT("'按班级打印'!u"&amp;ROUNDDOWN((ROW()-1)/5,0)+2),"")</f>
        <v/>
      </c>
      <c r="L1752" s="63" t="str">
        <f ca="1">IF(INDIRECT("'按班级打印'!af"&amp;ROUNDDOWN((ROW()-1)/5,0)+2)&gt;0,INDIRECT("'按班级打印'!af"&amp;ROUNDDOWN((ROW()-1)/5,0)+2),"")</f>
        <v/>
      </c>
      <c r="M1752" s="63">
        <f ca="1">INDIRECT("'按班级打印'!H"&amp;ROUNDDOWN((ROW()-1)/5,0)+2)</f>
        <v>480.5</v>
      </c>
    </row>
    <row r="1753" customHeight="1" spans="1:13">
      <c r="A1753" s="64"/>
      <c r="B1753" s="64"/>
      <c r="C1753" s="63" t="s">
        <v>13</v>
      </c>
      <c r="D1753" s="63">
        <f ca="1">INDIRECT("'按班级打印'!M"&amp;ROUNDDOWN((ROW()-1)/5,0)+2)</f>
        <v>105</v>
      </c>
      <c r="E1753" s="63">
        <f ca="1">INDIRECT("'按班级打印'!o"&amp;ROUNDDOWN((ROW()-1)/5,0)+2)</f>
        <v>99.5</v>
      </c>
      <c r="F1753" s="63">
        <f ca="1">INDIRECT("'按班级打印'!q"&amp;ROUNDDOWN((ROW()-1)/5,0)+2)</f>
        <v>88</v>
      </c>
      <c r="G1753" s="63">
        <f ca="1">IF(INDIRECT("'按班级打印'!s"&amp;ROUNDDOWN((ROW()-1)/5,0)+2)&gt;0,INDIRECT("'按班级打印'!s"&amp;ROUNDDOWN((ROW()-1)/5,0)+2),"")</f>
        <v>61.5</v>
      </c>
      <c r="H1753" s="63">
        <f ca="1">IF(INDIRECT("'按班级打印'!x"&amp;ROUNDDOWN((ROW()-1)/5,0)+2)&gt;0,INDIRECT("'按班级打印'!x"&amp;ROUNDDOWN((ROW()-1)/5,0)+2),"")</f>
        <v>83</v>
      </c>
      <c r="I1753" s="63">
        <f ca="1">IF(INDIRECT("'按班级打印'!aa"&amp;ROUNDDOWN((ROW()-1)/5,0)+2)&gt;0,INDIRECT("'按班级打印'!aa"&amp;ROUNDDOWN((ROW()-1)/5,0)+2),"")</f>
        <v>76</v>
      </c>
      <c r="J1753" s="63" t="str">
        <f ca="1">IF(INDIRECT("'按班级打印'!ad"&amp;ROUNDDOWN((ROW()-1)/5,0)+2)&gt;0,INDIRECT("'按班级打印'!ad"&amp;ROUNDDOWN((ROW()-1)/5,0)+2),"")</f>
        <v/>
      </c>
      <c r="K1753" s="63" t="str">
        <f ca="1">IF(INDIRECT("'按班级打印'!u"&amp;ROUNDDOWN((ROW()-1)/5,0)+2)&gt;0,INDIRECT("'按班级打印'!u"&amp;ROUNDDOWN((ROW()-1)/5,0)+2),"")</f>
        <v/>
      </c>
      <c r="L1753" s="63" t="str">
        <f ca="1">IF(INDIRECT("'按班级打印'!ag"&amp;ROUNDDOWN((ROW()-1)/5,0)+2)&gt;0,INDIRECT("'按班级打印'!ag"&amp;ROUNDDOWN((ROW()-1)/5,0)+2),"")</f>
        <v/>
      </c>
      <c r="M1753" s="63">
        <f ca="1">INDIRECT("'按班级打印'!I"&amp;ROUNDDOWN((ROW()-1)/5,0)+2)</f>
        <v>513</v>
      </c>
    </row>
    <row r="1754" customHeight="1" spans="1:13">
      <c r="A1754" s="63" t="str">
        <f ca="1">INDIRECT("'按班级打印'!E"&amp;ROUNDDOWN((ROW()-1)/5,0)+2)</f>
        <v>物理类</v>
      </c>
      <c r="B1754" s="14"/>
      <c r="C1754" s="63" t="s">
        <v>14</v>
      </c>
      <c r="D1754" s="65">
        <f>'质量分析(总分) '!$D$55</f>
        <v>105.000612745098</v>
      </c>
      <c r="E1754" s="65">
        <f>'质量分析(总分) '!$D$82</f>
        <v>91.5242034313726</v>
      </c>
      <c r="F1754" s="65">
        <f>'质量分析(总分) '!$D$109</f>
        <v>108.863970588235</v>
      </c>
      <c r="G1754" s="65">
        <f ca="1">IF(_xlfn.NUMBERVALUE(G1752)&gt;0,'质量分析(总分) '!$D$133,"")</f>
        <v>62.6521428571429</v>
      </c>
      <c r="H1754" s="65">
        <f ca="1">IF(_xlfn.NUMBERVALUE(H1752)&gt;0,'质量分析(总分) '!$D$157,"")</f>
        <v>81.8686131386861</v>
      </c>
      <c r="I1754" s="65">
        <f ca="1">IF(_xlfn.NUMBERVALUE(I1752)&gt;0,'质量分析(总分) '!$D$180,"")</f>
        <v>83.3676470588235</v>
      </c>
      <c r="J1754" s="65" t="str">
        <f ca="1">IF(_xlfn.NUMBERVALUE(J1752)&gt;0,'质量分析(总分) '!$D$208,"")</f>
        <v/>
      </c>
      <c r="K1754" s="65" t="str">
        <f ca="1">IF(_xlfn.NUMBERVALUE(K1752)&gt;0,'质量分析(总分) '!$D$194,"")</f>
        <v/>
      </c>
      <c r="L1754" s="65" t="str">
        <f ca="1">IF(_xlfn.NUMBERVALUE(L1752)&gt;0,'质量分析(总分) '!$D$222,"")</f>
        <v/>
      </c>
      <c r="M1754" s="65">
        <f ca="1">IF(_xlfn.NUMBERVALUE(G1752)&gt;0,'质量分析(总分) '!$D$23,'质量分析(总分) '!$D$28)</f>
        <v>535.869285714286</v>
      </c>
    </row>
    <row r="1756" customHeight="1" spans="1:13">
      <c r="A1756" s="58" t="s">
        <v>15</v>
      </c>
      <c r="B1756" s="59" t="s">
        <v>1</v>
      </c>
      <c r="C1756" s="59" t="s">
        <v>2</v>
      </c>
      <c r="D1756" s="60" t="s">
        <v>3</v>
      </c>
      <c r="E1756" s="60" t="s">
        <v>4</v>
      </c>
      <c r="F1756" s="60" t="s">
        <v>5</v>
      </c>
      <c r="G1756" s="60" t="s">
        <v>6</v>
      </c>
      <c r="H1756" s="60" t="s">
        <v>7</v>
      </c>
      <c r="I1756" s="60" t="s">
        <v>8</v>
      </c>
      <c r="J1756" s="60" t="s">
        <v>9</v>
      </c>
      <c r="K1756" s="60" t="s">
        <v>10</v>
      </c>
      <c r="L1756" s="61" t="s">
        <v>11</v>
      </c>
      <c r="M1756" s="61" t="s">
        <v>12</v>
      </c>
    </row>
    <row r="1757" customHeight="1" spans="1:13">
      <c r="A1757" s="62"/>
      <c r="B1757" s="63">
        <f ca="1">INDIRECT("'按班级打印'!G"&amp;ROUNDDOWN((ROW()-1)/5,0)+2)</f>
        <v>8</v>
      </c>
      <c r="C1757" s="63" t="str">
        <f ca="1">INDIRECT("'按班级打印'!A"&amp;ROUNDDOWN((ROW()-1)/5,0)+2)</f>
        <v>阮则源</v>
      </c>
      <c r="D1757" s="63">
        <f ca="1">INDIRECT("'按班级打印'!M"&amp;ROUNDDOWN((ROW()-1)/5,0)+2)</f>
        <v>91.5</v>
      </c>
      <c r="E1757" s="63">
        <f ca="1">INDIRECT("'按班级打印'!o"&amp;ROUNDDOWN((ROW()-1)/5,0)+2)</f>
        <v>99</v>
      </c>
      <c r="F1757" s="63">
        <f ca="1">INDIRECT("'按班级打印'!q"&amp;ROUNDDOWN((ROW()-1)/5,0)+2)</f>
        <v>91</v>
      </c>
      <c r="G1757" s="63">
        <f ca="1">IF(INDIRECT("'按班级打印'!s"&amp;ROUNDDOWN((ROW()-1)/5,0)+2)&gt;0,INDIRECT("'按班级打印'!s"&amp;ROUNDDOWN((ROW()-1)/5,0)+2),"")</f>
        <v>82.5</v>
      </c>
      <c r="H1757" s="63">
        <f ca="1">IF(INDIRECT("'按班级打印'!w"&amp;ROUNDDOWN((ROW()-1)/5,0)+2)&gt;0,INDIRECT("'按班级打印'!w"&amp;ROUNDDOWN((ROW()-1)/5,0)+2),"")</f>
        <v>65.5</v>
      </c>
      <c r="I1757" s="63">
        <f ca="1">IF(INDIRECT("'按班级打印'!z"&amp;ROUNDDOWN((ROW()-1)/5,0)+2)&gt;0,INDIRECT("'按班级打印'!z"&amp;ROUNDDOWN((ROW()-1)/5,0)+2),"")</f>
        <v>81</v>
      </c>
      <c r="J1757" s="63" t="str">
        <f ca="1">IF(INDIRECT("'按班级打印'!ac"&amp;ROUNDDOWN((ROW()-1)/5,0)+2)&gt;0,INDIRECT("'按班级打印'!ac"&amp;ROUNDDOWN((ROW()-1)/5,0)+2),"")</f>
        <v/>
      </c>
      <c r="K1757" s="63" t="str">
        <f ca="1">IF(INDIRECT("'按班级打印'!u"&amp;ROUNDDOWN((ROW()-1)/5,0)+2)&gt;0,INDIRECT("'按班级打印'!u"&amp;ROUNDDOWN((ROW()-1)/5,0)+2),"")</f>
        <v/>
      </c>
      <c r="L1757" s="63" t="str">
        <f ca="1">IF(INDIRECT("'按班级打印'!af"&amp;ROUNDDOWN((ROW()-1)/5,0)+2)&gt;0,INDIRECT("'按班级打印'!af"&amp;ROUNDDOWN((ROW()-1)/5,0)+2),"")</f>
        <v/>
      </c>
      <c r="M1757" s="63">
        <f ca="1">INDIRECT("'按班级打印'!H"&amp;ROUNDDOWN((ROW()-1)/5,0)+2)</f>
        <v>510.5</v>
      </c>
    </row>
    <row r="1758" customHeight="1" spans="1:13">
      <c r="A1758" s="64"/>
      <c r="B1758" s="64"/>
      <c r="C1758" s="63" t="s">
        <v>13</v>
      </c>
      <c r="D1758" s="63">
        <f ca="1">INDIRECT("'按班级打印'!M"&amp;ROUNDDOWN((ROW()-1)/5,0)+2)</f>
        <v>91.5</v>
      </c>
      <c r="E1758" s="63">
        <f ca="1">INDIRECT("'按班级打印'!o"&amp;ROUNDDOWN((ROW()-1)/5,0)+2)</f>
        <v>99</v>
      </c>
      <c r="F1758" s="63">
        <f ca="1">INDIRECT("'按班级打印'!q"&amp;ROUNDDOWN((ROW()-1)/5,0)+2)</f>
        <v>91</v>
      </c>
      <c r="G1758" s="63">
        <f ca="1">IF(INDIRECT("'按班级打印'!s"&amp;ROUNDDOWN((ROW()-1)/5,0)+2)&gt;0,INDIRECT("'按班级打印'!s"&amp;ROUNDDOWN((ROW()-1)/5,0)+2),"")</f>
        <v>82.5</v>
      </c>
      <c r="H1758" s="63">
        <f ca="1">IF(INDIRECT("'按班级打印'!x"&amp;ROUNDDOWN((ROW()-1)/5,0)+2)&gt;0,INDIRECT("'按班级打印'!x"&amp;ROUNDDOWN((ROW()-1)/5,0)+2),"")</f>
        <v>87</v>
      </c>
      <c r="I1758" s="63">
        <f ca="1">IF(INDIRECT("'按班级打印'!aa"&amp;ROUNDDOWN((ROW()-1)/5,0)+2)&gt;0,INDIRECT("'按班级打印'!aa"&amp;ROUNDDOWN((ROW()-1)/5,0)+2),"")</f>
        <v>89</v>
      </c>
      <c r="J1758" s="63" t="str">
        <f ca="1">IF(INDIRECT("'按班级打印'!ad"&amp;ROUNDDOWN((ROW()-1)/5,0)+2)&gt;0,INDIRECT("'按班级打印'!ad"&amp;ROUNDDOWN((ROW()-1)/5,0)+2),"")</f>
        <v/>
      </c>
      <c r="K1758" s="63" t="str">
        <f ca="1">IF(INDIRECT("'按班级打印'!u"&amp;ROUNDDOWN((ROW()-1)/5,0)+2)&gt;0,INDIRECT("'按班级打印'!u"&amp;ROUNDDOWN((ROW()-1)/5,0)+2),"")</f>
        <v/>
      </c>
      <c r="L1758" s="63" t="str">
        <f ca="1">IF(INDIRECT("'按班级打印'!ag"&amp;ROUNDDOWN((ROW()-1)/5,0)+2)&gt;0,INDIRECT("'按班级打印'!ag"&amp;ROUNDDOWN((ROW()-1)/5,0)+2),"")</f>
        <v/>
      </c>
      <c r="M1758" s="63">
        <f ca="1">INDIRECT("'按班级打印'!I"&amp;ROUNDDOWN((ROW()-1)/5,0)+2)</f>
        <v>540</v>
      </c>
    </row>
    <row r="1759" customHeight="1" spans="1:13">
      <c r="A1759" s="63" t="str">
        <f ca="1">INDIRECT("'按班级打印'!E"&amp;ROUNDDOWN((ROW()-1)/5,0)+2)</f>
        <v>物理类</v>
      </c>
      <c r="B1759" s="14"/>
      <c r="C1759" s="63" t="s">
        <v>14</v>
      </c>
      <c r="D1759" s="65">
        <f>'质量分析(总分) '!$D$55</f>
        <v>105.000612745098</v>
      </c>
      <c r="E1759" s="65">
        <f>'质量分析(总分) '!$D$82</f>
        <v>91.5242034313726</v>
      </c>
      <c r="F1759" s="65">
        <f>'质量分析(总分) '!$D$109</f>
        <v>108.863970588235</v>
      </c>
      <c r="G1759" s="65">
        <f ca="1">IF(_xlfn.NUMBERVALUE(G1757)&gt;0,'质量分析(总分) '!$D$133,"")</f>
        <v>62.6521428571429</v>
      </c>
      <c r="H1759" s="65">
        <f ca="1">IF(_xlfn.NUMBERVALUE(H1757)&gt;0,'质量分析(总分) '!$D$157,"")</f>
        <v>81.8686131386861</v>
      </c>
      <c r="I1759" s="65">
        <f ca="1">IF(_xlfn.NUMBERVALUE(I1757)&gt;0,'质量分析(总分) '!$D$180,"")</f>
        <v>83.3676470588235</v>
      </c>
      <c r="J1759" s="65" t="str">
        <f ca="1">IF(_xlfn.NUMBERVALUE(J1757)&gt;0,'质量分析(总分) '!$D$208,"")</f>
        <v/>
      </c>
      <c r="K1759" s="65" t="str">
        <f ca="1">IF(_xlfn.NUMBERVALUE(K1757)&gt;0,'质量分析(总分) '!$D$194,"")</f>
        <v/>
      </c>
      <c r="L1759" s="65" t="str">
        <f ca="1">IF(_xlfn.NUMBERVALUE(L1757)&gt;0,'质量分析(总分) '!$D$222,"")</f>
        <v/>
      </c>
      <c r="M1759" s="65">
        <f ca="1">IF(_xlfn.NUMBERVALUE(G1757)&gt;0,'质量分析(总分) '!$D$23,'质量分析(总分) '!$D$28)</f>
        <v>535.869285714286</v>
      </c>
    </row>
    <row r="1761" customHeight="1" spans="1:13">
      <c r="A1761" s="58" t="s">
        <v>15</v>
      </c>
      <c r="B1761" s="59" t="s">
        <v>1</v>
      </c>
      <c r="C1761" s="59" t="s">
        <v>2</v>
      </c>
      <c r="D1761" s="60" t="s">
        <v>3</v>
      </c>
      <c r="E1761" s="60" t="s">
        <v>4</v>
      </c>
      <c r="F1761" s="60" t="s">
        <v>5</v>
      </c>
      <c r="G1761" s="60" t="s">
        <v>6</v>
      </c>
      <c r="H1761" s="60" t="s">
        <v>7</v>
      </c>
      <c r="I1761" s="60" t="s">
        <v>8</v>
      </c>
      <c r="J1761" s="60" t="s">
        <v>9</v>
      </c>
      <c r="K1761" s="60" t="s">
        <v>10</v>
      </c>
      <c r="L1761" s="61" t="s">
        <v>11</v>
      </c>
      <c r="M1761" s="61" t="s">
        <v>12</v>
      </c>
    </row>
    <row r="1762" customHeight="1" spans="1:13">
      <c r="A1762" s="62"/>
      <c r="B1762" s="63">
        <f ca="1">INDIRECT("'按班级打印'!G"&amp;ROUNDDOWN((ROW()-1)/5,0)+2)</f>
        <v>8</v>
      </c>
      <c r="C1762" s="63" t="str">
        <f ca="1">INDIRECT("'按班级打印'!A"&amp;ROUNDDOWN((ROW()-1)/5,0)+2)</f>
        <v>张源</v>
      </c>
      <c r="D1762" s="63">
        <f ca="1">INDIRECT("'按班级打印'!M"&amp;ROUNDDOWN((ROW()-1)/5,0)+2)</f>
        <v>105</v>
      </c>
      <c r="E1762" s="63">
        <f ca="1">INDIRECT("'按班级打印'!o"&amp;ROUNDDOWN((ROW()-1)/5,0)+2)</f>
        <v>70</v>
      </c>
      <c r="F1762" s="63">
        <f ca="1">INDIRECT("'按班级打印'!q"&amp;ROUNDDOWN((ROW()-1)/5,0)+2)</f>
        <v>88.5</v>
      </c>
      <c r="G1762" s="63">
        <f ca="1">IF(INDIRECT("'按班级打印'!s"&amp;ROUNDDOWN((ROW()-1)/5,0)+2)&gt;0,INDIRECT("'按班级打印'!s"&amp;ROUNDDOWN((ROW()-1)/5,0)+2),"")</f>
        <v>28.5</v>
      </c>
      <c r="H1762" s="63">
        <f ca="1">IF(INDIRECT("'按班级打印'!w"&amp;ROUNDDOWN((ROW()-1)/5,0)+2)&gt;0,INDIRECT("'按班级打印'!w"&amp;ROUNDDOWN((ROW()-1)/5,0)+2),"")</f>
        <v>36</v>
      </c>
      <c r="I1762" s="63">
        <f ca="1">IF(INDIRECT("'按班级打印'!z"&amp;ROUNDDOWN((ROW()-1)/5,0)+2)&gt;0,INDIRECT("'按班级打印'!z"&amp;ROUNDDOWN((ROW()-1)/5,0)+2),"")</f>
        <v>51.5</v>
      </c>
      <c r="J1762" s="63" t="str">
        <f ca="1">IF(INDIRECT("'按班级打印'!ac"&amp;ROUNDDOWN((ROW()-1)/5,0)+2)&gt;0,INDIRECT("'按班级打印'!ac"&amp;ROUNDDOWN((ROW()-1)/5,0)+2),"")</f>
        <v/>
      </c>
      <c r="K1762" s="63" t="str">
        <f ca="1">IF(INDIRECT("'按班级打印'!u"&amp;ROUNDDOWN((ROW()-1)/5,0)+2)&gt;0,INDIRECT("'按班级打印'!u"&amp;ROUNDDOWN((ROW()-1)/5,0)+2),"")</f>
        <v/>
      </c>
      <c r="L1762" s="63" t="str">
        <f ca="1">IF(INDIRECT("'按班级打印'!af"&amp;ROUNDDOWN((ROW()-1)/5,0)+2)&gt;0,INDIRECT("'按班级打印'!af"&amp;ROUNDDOWN((ROW()-1)/5,0)+2),"")</f>
        <v/>
      </c>
      <c r="M1762" s="63">
        <f ca="1">INDIRECT("'按班级打印'!H"&amp;ROUNDDOWN((ROW()-1)/5,0)+2)</f>
        <v>379.5</v>
      </c>
    </row>
    <row r="1763" customHeight="1" spans="1:13">
      <c r="A1763" s="64"/>
      <c r="B1763" s="64"/>
      <c r="C1763" s="63" t="s">
        <v>13</v>
      </c>
      <c r="D1763" s="63">
        <f ca="1">INDIRECT("'按班级打印'!M"&amp;ROUNDDOWN((ROW()-1)/5,0)+2)</f>
        <v>105</v>
      </c>
      <c r="E1763" s="63">
        <f ca="1">INDIRECT("'按班级打印'!o"&amp;ROUNDDOWN((ROW()-1)/5,0)+2)</f>
        <v>70</v>
      </c>
      <c r="F1763" s="63">
        <f ca="1">INDIRECT("'按班级打印'!q"&amp;ROUNDDOWN((ROW()-1)/5,0)+2)</f>
        <v>88.5</v>
      </c>
      <c r="G1763" s="63">
        <f ca="1">IF(INDIRECT("'按班级打印'!s"&amp;ROUNDDOWN((ROW()-1)/5,0)+2)&gt;0,INDIRECT("'按班级打印'!s"&amp;ROUNDDOWN((ROW()-1)/5,0)+2),"")</f>
        <v>28.5</v>
      </c>
      <c r="H1763" s="63">
        <f ca="1">IF(INDIRECT("'按班级打印'!x"&amp;ROUNDDOWN((ROW()-1)/5,0)+2)&gt;0,INDIRECT("'按班级打印'!x"&amp;ROUNDDOWN((ROW()-1)/5,0)+2),"")</f>
        <v>63</v>
      </c>
      <c r="I1763" s="63">
        <f ca="1">IF(INDIRECT("'按班级打印'!aa"&amp;ROUNDDOWN((ROW()-1)/5,0)+2)&gt;0,INDIRECT("'按班级打印'!aa"&amp;ROUNDDOWN((ROW()-1)/5,0)+2),"")</f>
        <v>63</v>
      </c>
      <c r="J1763" s="63" t="str">
        <f ca="1">IF(INDIRECT("'按班级打印'!ad"&amp;ROUNDDOWN((ROW()-1)/5,0)+2)&gt;0,INDIRECT("'按班级打印'!ad"&amp;ROUNDDOWN((ROW()-1)/5,0)+2),"")</f>
        <v/>
      </c>
      <c r="K1763" s="63" t="str">
        <f ca="1">IF(INDIRECT("'按班级打印'!u"&amp;ROUNDDOWN((ROW()-1)/5,0)+2)&gt;0,INDIRECT("'按班级打印'!u"&amp;ROUNDDOWN((ROW()-1)/5,0)+2),"")</f>
        <v/>
      </c>
      <c r="L1763" s="63" t="str">
        <f ca="1">IF(INDIRECT("'按班级打印'!ag"&amp;ROUNDDOWN((ROW()-1)/5,0)+2)&gt;0,INDIRECT("'按班级打印'!ag"&amp;ROUNDDOWN((ROW()-1)/5,0)+2),"")</f>
        <v/>
      </c>
      <c r="M1763" s="63">
        <f ca="1">INDIRECT("'按班级打印'!I"&amp;ROUNDDOWN((ROW()-1)/5,0)+2)</f>
        <v>418</v>
      </c>
    </row>
    <row r="1764" customHeight="1" spans="1:13">
      <c r="A1764" s="63" t="str">
        <f ca="1">INDIRECT("'按班级打印'!E"&amp;ROUNDDOWN((ROW()-1)/5,0)+2)</f>
        <v>物理类</v>
      </c>
      <c r="B1764" s="14"/>
      <c r="C1764" s="63" t="s">
        <v>14</v>
      </c>
      <c r="D1764" s="65">
        <f>'质量分析(总分) '!$D$55</f>
        <v>105.000612745098</v>
      </c>
      <c r="E1764" s="65">
        <f>'质量分析(总分) '!$D$82</f>
        <v>91.5242034313726</v>
      </c>
      <c r="F1764" s="65">
        <f>'质量分析(总分) '!$D$109</f>
        <v>108.863970588235</v>
      </c>
      <c r="G1764" s="65">
        <f ca="1">IF(_xlfn.NUMBERVALUE(G1762)&gt;0,'质量分析(总分) '!$D$133,"")</f>
        <v>62.6521428571429</v>
      </c>
      <c r="H1764" s="65">
        <f ca="1">IF(_xlfn.NUMBERVALUE(H1762)&gt;0,'质量分析(总分) '!$D$157,"")</f>
        <v>81.8686131386861</v>
      </c>
      <c r="I1764" s="65">
        <f ca="1">IF(_xlfn.NUMBERVALUE(I1762)&gt;0,'质量分析(总分) '!$D$180,"")</f>
        <v>83.3676470588235</v>
      </c>
      <c r="J1764" s="65" t="str">
        <f ca="1">IF(_xlfn.NUMBERVALUE(J1762)&gt;0,'质量分析(总分) '!$D$208,"")</f>
        <v/>
      </c>
      <c r="K1764" s="65" t="str">
        <f ca="1">IF(_xlfn.NUMBERVALUE(K1762)&gt;0,'质量分析(总分) '!$D$194,"")</f>
        <v/>
      </c>
      <c r="L1764" s="65" t="str">
        <f ca="1">IF(_xlfn.NUMBERVALUE(L1762)&gt;0,'质量分析(总分) '!$D$222,"")</f>
        <v/>
      </c>
      <c r="M1764" s="65">
        <f ca="1">IF(_xlfn.NUMBERVALUE(G1762)&gt;0,'质量分析(总分) '!$D$23,'质量分析(总分) '!$D$28)</f>
        <v>535.869285714286</v>
      </c>
    </row>
    <row r="1766" customHeight="1" spans="1:13">
      <c r="A1766" s="58" t="s">
        <v>15</v>
      </c>
      <c r="B1766" s="59" t="s">
        <v>1</v>
      </c>
      <c r="C1766" s="59" t="s">
        <v>2</v>
      </c>
      <c r="D1766" s="60" t="s">
        <v>3</v>
      </c>
      <c r="E1766" s="60" t="s">
        <v>4</v>
      </c>
      <c r="F1766" s="60" t="s">
        <v>5</v>
      </c>
      <c r="G1766" s="60" t="s">
        <v>6</v>
      </c>
      <c r="H1766" s="60" t="s">
        <v>7</v>
      </c>
      <c r="I1766" s="60" t="s">
        <v>8</v>
      </c>
      <c r="J1766" s="60" t="s">
        <v>9</v>
      </c>
      <c r="K1766" s="60" t="s">
        <v>10</v>
      </c>
      <c r="L1766" s="61" t="s">
        <v>11</v>
      </c>
      <c r="M1766" s="61" t="s">
        <v>12</v>
      </c>
    </row>
    <row r="1767" customHeight="1" spans="1:13">
      <c r="A1767" s="62"/>
      <c r="B1767" s="63">
        <f ca="1">INDIRECT("'按班级打印'!G"&amp;ROUNDDOWN((ROW()-1)/5,0)+2)</f>
        <v>8</v>
      </c>
      <c r="C1767" s="63" t="str">
        <f ca="1">INDIRECT("'按班级打印'!A"&amp;ROUNDDOWN((ROW()-1)/5,0)+2)</f>
        <v>余火</v>
      </c>
      <c r="D1767" s="63">
        <f ca="1">INDIRECT("'按班级打印'!M"&amp;ROUNDDOWN((ROW()-1)/5,0)+2)</f>
        <v>110.5</v>
      </c>
      <c r="E1767" s="63">
        <f ca="1">INDIRECT("'按班级打印'!o"&amp;ROUNDDOWN((ROW()-1)/5,0)+2)</f>
        <v>71</v>
      </c>
      <c r="F1767" s="63">
        <f ca="1">INDIRECT("'按班级打印'!q"&amp;ROUNDDOWN((ROW()-1)/5,0)+2)</f>
        <v>121.5</v>
      </c>
      <c r="G1767" s="63">
        <f ca="1">IF(INDIRECT("'按班级打印'!s"&amp;ROUNDDOWN((ROW()-1)/5,0)+2)&gt;0,INDIRECT("'按班级打印'!s"&amp;ROUNDDOWN((ROW()-1)/5,0)+2),"")</f>
        <v>40.5</v>
      </c>
      <c r="H1767" s="63">
        <f ca="1">IF(INDIRECT("'按班级打印'!w"&amp;ROUNDDOWN((ROW()-1)/5,0)+2)&gt;0,INDIRECT("'按班级打印'!w"&amp;ROUNDDOWN((ROW()-1)/5,0)+2),"")</f>
        <v>55</v>
      </c>
      <c r="I1767" s="63">
        <f ca="1">IF(INDIRECT("'按班级打印'!z"&amp;ROUNDDOWN((ROW()-1)/5,0)+2)&gt;0,INDIRECT("'按班级打印'!z"&amp;ROUNDDOWN((ROW()-1)/5,0)+2),"")</f>
        <v>76.5</v>
      </c>
      <c r="J1767" s="63" t="str">
        <f ca="1">IF(INDIRECT("'按班级打印'!ac"&amp;ROUNDDOWN((ROW()-1)/5,0)+2)&gt;0,INDIRECT("'按班级打印'!ac"&amp;ROUNDDOWN((ROW()-1)/5,0)+2),"")</f>
        <v/>
      </c>
      <c r="K1767" s="63" t="str">
        <f ca="1">IF(INDIRECT("'按班级打印'!u"&amp;ROUNDDOWN((ROW()-1)/5,0)+2)&gt;0,INDIRECT("'按班级打印'!u"&amp;ROUNDDOWN((ROW()-1)/5,0)+2),"")</f>
        <v/>
      </c>
      <c r="L1767" s="63" t="str">
        <f ca="1">IF(INDIRECT("'按班级打印'!af"&amp;ROUNDDOWN((ROW()-1)/5,0)+2)&gt;0,INDIRECT("'按班级打印'!af"&amp;ROUNDDOWN((ROW()-1)/5,0)+2),"")</f>
        <v/>
      </c>
      <c r="M1767" s="63">
        <f ca="1">INDIRECT("'按班级打印'!H"&amp;ROUNDDOWN((ROW()-1)/5,0)+2)</f>
        <v>475</v>
      </c>
    </row>
    <row r="1768" customHeight="1" spans="1:13">
      <c r="A1768" s="64"/>
      <c r="B1768" s="64"/>
      <c r="C1768" s="63" t="s">
        <v>13</v>
      </c>
      <c r="D1768" s="63">
        <f ca="1">INDIRECT("'按班级打印'!M"&amp;ROUNDDOWN((ROW()-1)/5,0)+2)</f>
        <v>110.5</v>
      </c>
      <c r="E1768" s="63">
        <f ca="1">INDIRECT("'按班级打印'!o"&amp;ROUNDDOWN((ROW()-1)/5,0)+2)</f>
        <v>71</v>
      </c>
      <c r="F1768" s="63">
        <f ca="1">INDIRECT("'按班级打印'!q"&amp;ROUNDDOWN((ROW()-1)/5,0)+2)</f>
        <v>121.5</v>
      </c>
      <c r="G1768" s="63">
        <f ca="1">IF(INDIRECT("'按班级打印'!s"&amp;ROUNDDOWN((ROW()-1)/5,0)+2)&gt;0,INDIRECT("'按班级打印'!s"&amp;ROUNDDOWN((ROW()-1)/5,0)+2),"")</f>
        <v>40.5</v>
      </c>
      <c r="H1768" s="63">
        <f ca="1">IF(INDIRECT("'按班级打印'!x"&amp;ROUNDDOWN((ROW()-1)/5,0)+2)&gt;0,INDIRECT("'按班级打印'!x"&amp;ROUNDDOWN((ROW()-1)/5,0)+2),"")</f>
        <v>80</v>
      </c>
      <c r="I1768" s="63">
        <f ca="1">IF(INDIRECT("'按班级打印'!aa"&amp;ROUNDDOWN((ROW()-1)/5,0)+2)&gt;0,INDIRECT("'按班级打印'!aa"&amp;ROUNDDOWN((ROW()-1)/5,0)+2),"")</f>
        <v>86</v>
      </c>
      <c r="J1768" s="63" t="str">
        <f ca="1">IF(INDIRECT("'按班级打印'!ad"&amp;ROUNDDOWN((ROW()-1)/5,0)+2)&gt;0,INDIRECT("'按班级打印'!ad"&amp;ROUNDDOWN((ROW()-1)/5,0)+2),"")</f>
        <v/>
      </c>
      <c r="K1768" s="63" t="str">
        <f ca="1">IF(INDIRECT("'按班级打印'!u"&amp;ROUNDDOWN((ROW()-1)/5,0)+2)&gt;0,INDIRECT("'按班级打印'!u"&amp;ROUNDDOWN((ROW()-1)/5,0)+2),"")</f>
        <v/>
      </c>
      <c r="L1768" s="63" t="str">
        <f ca="1">IF(INDIRECT("'按班级打印'!ag"&amp;ROUNDDOWN((ROW()-1)/5,0)+2)&gt;0,INDIRECT("'按班级打印'!ag"&amp;ROUNDDOWN((ROW()-1)/5,0)+2),"")</f>
        <v/>
      </c>
      <c r="M1768" s="63">
        <f ca="1">INDIRECT("'按班级打印'!I"&amp;ROUNDDOWN((ROW()-1)/5,0)+2)</f>
        <v>509.5</v>
      </c>
    </row>
    <row r="1769" customHeight="1" spans="1:13">
      <c r="A1769" s="63" t="str">
        <f ca="1">INDIRECT("'按班级打印'!E"&amp;ROUNDDOWN((ROW()-1)/5,0)+2)</f>
        <v>物理类</v>
      </c>
      <c r="B1769" s="14"/>
      <c r="C1769" s="63" t="s">
        <v>14</v>
      </c>
      <c r="D1769" s="65">
        <f>'质量分析(总分) '!$D$55</f>
        <v>105.000612745098</v>
      </c>
      <c r="E1769" s="65">
        <f>'质量分析(总分) '!$D$82</f>
        <v>91.5242034313726</v>
      </c>
      <c r="F1769" s="65">
        <f>'质量分析(总分) '!$D$109</f>
        <v>108.863970588235</v>
      </c>
      <c r="G1769" s="65">
        <f ca="1">IF(_xlfn.NUMBERVALUE(G1767)&gt;0,'质量分析(总分) '!$D$133,"")</f>
        <v>62.6521428571429</v>
      </c>
      <c r="H1769" s="65">
        <f ca="1">IF(_xlfn.NUMBERVALUE(H1767)&gt;0,'质量分析(总分) '!$D$157,"")</f>
        <v>81.8686131386861</v>
      </c>
      <c r="I1769" s="65">
        <f ca="1">IF(_xlfn.NUMBERVALUE(I1767)&gt;0,'质量分析(总分) '!$D$180,"")</f>
        <v>83.3676470588235</v>
      </c>
      <c r="J1769" s="65" t="str">
        <f ca="1">IF(_xlfn.NUMBERVALUE(J1767)&gt;0,'质量分析(总分) '!$D$208,"")</f>
        <v/>
      </c>
      <c r="K1769" s="65" t="str">
        <f ca="1">IF(_xlfn.NUMBERVALUE(K1767)&gt;0,'质量分析(总分) '!$D$194,"")</f>
        <v/>
      </c>
      <c r="L1769" s="65" t="str">
        <f ca="1">IF(_xlfn.NUMBERVALUE(L1767)&gt;0,'质量分析(总分) '!$D$222,"")</f>
        <v/>
      </c>
      <c r="M1769" s="65">
        <f ca="1">IF(_xlfn.NUMBERVALUE(G1767)&gt;0,'质量分析(总分) '!$D$23,'质量分析(总分) '!$D$28)</f>
        <v>535.869285714286</v>
      </c>
    </row>
    <row r="1771" customHeight="1" spans="1:13">
      <c r="A1771" s="58" t="s">
        <v>15</v>
      </c>
      <c r="B1771" s="59" t="s">
        <v>1</v>
      </c>
      <c r="C1771" s="59" t="s">
        <v>2</v>
      </c>
      <c r="D1771" s="60" t="s">
        <v>3</v>
      </c>
      <c r="E1771" s="60" t="s">
        <v>4</v>
      </c>
      <c r="F1771" s="60" t="s">
        <v>5</v>
      </c>
      <c r="G1771" s="60" t="s">
        <v>6</v>
      </c>
      <c r="H1771" s="60" t="s">
        <v>7</v>
      </c>
      <c r="I1771" s="60" t="s">
        <v>8</v>
      </c>
      <c r="J1771" s="60" t="s">
        <v>9</v>
      </c>
      <c r="K1771" s="60" t="s">
        <v>10</v>
      </c>
      <c r="L1771" s="61" t="s">
        <v>11</v>
      </c>
      <c r="M1771" s="61" t="s">
        <v>12</v>
      </c>
    </row>
    <row r="1772" customHeight="1" spans="1:13">
      <c r="A1772" s="62"/>
      <c r="B1772" s="63">
        <f ca="1">INDIRECT("'按班级打印'!G"&amp;ROUNDDOWN((ROW()-1)/5,0)+2)</f>
        <v>8</v>
      </c>
      <c r="C1772" s="63" t="str">
        <f ca="1">INDIRECT("'按班级打印'!A"&amp;ROUNDDOWN((ROW()-1)/5,0)+2)</f>
        <v>黄梓伦</v>
      </c>
      <c r="D1772" s="63">
        <f ca="1">INDIRECT("'按班级打印'!M"&amp;ROUNDDOWN((ROW()-1)/5,0)+2)</f>
        <v>103</v>
      </c>
      <c r="E1772" s="63">
        <f ca="1">INDIRECT("'按班级打印'!o"&amp;ROUNDDOWN((ROW()-1)/5,0)+2)</f>
        <v>72.5</v>
      </c>
      <c r="F1772" s="63">
        <f ca="1">INDIRECT("'按班级打印'!q"&amp;ROUNDDOWN((ROW()-1)/5,0)+2)</f>
        <v>121.5</v>
      </c>
      <c r="G1772" s="63">
        <f ca="1">IF(INDIRECT("'按班级打印'!s"&amp;ROUNDDOWN((ROW()-1)/5,0)+2)&gt;0,INDIRECT("'按班级打印'!s"&amp;ROUNDDOWN((ROW()-1)/5,0)+2),"")</f>
        <v>53.5</v>
      </c>
      <c r="H1772" s="63">
        <f ca="1">IF(INDIRECT("'按班级打印'!w"&amp;ROUNDDOWN((ROW()-1)/5,0)+2)&gt;0,INDIRECT("'按班级打印'!w"&amp;ROUNDDOWN((ROW()-1)/5,0)+2),"")</f>
        <v>68.5</v>
      </c>
      <c r="I1772" s="63">
        <f ca="1">IF(INDIRECT("'按班级打印'!z"&amp;ROUNDDOWN((ROW()-1)/5,0)+2)&gt;0,INDIRECT("'按班级打印'!z"&amp;ROUNDDOWN((ROW()-1)/5,0)+2),"")</f>
        <v>67</v>
      </c>
      <c r="J1772" s="63" t="str">
        <f ca="1">IF(INDIRECT("'按班级打印'!ac"&amp;ROUNDDOWN((ROW()-1)/5,0)+2)&gt;0,INDIRECT("'按班级打印'!ac"&amp;ROUNDDOWN((ROW()-1)/5,0)+2),"")</f>
        <v/>
      </c>
      <c r="K1772" s="63" t="str">
        <f ca="1">IF(INDIRECT("'按班级打印'!u"&amp;ROUNDDOWN((ROW()-1)/5,0)+2)&gt;0,INDIRECT("'按班级打印'!u"&amp;ROUNDDOWN((ROW()-1)/5,0)+2),"")</f>
        <v/>
      </c>
      <c r="L1772" s="63" t="str">
        <f ca="1">IF(INDIRECT("'按班级打印'!af"&amp;ROUNDDOWN((ROW()-1)/5,0)+2)&gt;0,INDIRECT("'按班级打印'!af"&amp;ROUNDDOWN((ROW()-1)/5,0)+2),"")</f>
        <v/>
      </c>
      <c r="M1772" s="63">
        <f ca="1">INDIRECT("'按班级打印'!H"&amp;ROUNDDOWN((ROW()-1)/5,0)+2)</f>
        <v>486</v>
      </c>
    </row>
    <row r="1773" customHeight="1" spans="1:13">
      <c r="A1773" s="64"/>
      <c r="B1773" s="64"/>
      <c r="C1773" s="63" t="s">
        <v>13</v>
      </c>
      <c r="D1773" s="63">
        <f ca="1">INDIRECT("'按班级打印'!M"&amp;ROUNDDOWN((ROW()-1)/5,0)+2)</f>
        <v>103</v>
      </c>
      <c r="E1773" s="63">
        <f ca="1">INDIRECT("'按班级打印'!o"&amp;ROUNDDOWN((ROW()-1)/5,0)+2)</f>
        <v>72.5</v>
      </c>
      <c r="F1773" s="63">
        <f ca="1">INDIRECT("'按班级打印'!q"&amp;ROUNDDOWN((ROW()-1)/5,0)+2)</f>
        <v>121.5</v>
      </c>
      <c r="G1773" s="63">
        <f ca="1">IF(INDIRECT("'按班级打印'!s"&amp;ROUNDDOWN((ROW()-1)/5,0)+2)&gt;0,INDIRECT("'按班级打印'!s"&amp;ROUNDDOWN((ROW()-1)/5,0)+2),"")</f>
        <v>53.5</v>
      </c>
      <c r="H1773" s="63">
        <f ca="1">IF(INDIRECT("'按班级打印'!x"&amp;ROUNDDOWN((ROW()-1)/5,0)+2)&gt;0,INDIRECT("'按班级打印'!x"&amp;ROUNDDOWN((ROW()-1)/5,0)+2),"")</f>
        <v>88</v>
      </c>
      <c r="I1773" s="63">
        <f ca="1">IF(INDIRECT("'按班级打印'!aa"&amp;ROUNDDOWN((ROW()-1)/5,0)+2)&gt;0,INDIRECT("'按班级打印'!aa"&amp;ROUNDDOWN((ROW()-1)/5,0)+2),"")</f>
        <v>76</v>
      </c>
      <c r="J1773" s="63" t="str">
        <f ca="1">IF(INDIRECT("'按班级打印'!ad"&amp;ROUNDDOWN((ROW()-1)/5,0)+2)&gt;0,INDIRECT("'按班级打印'!ad"&amp;ROUNDDOWN((ROW()-1)/5,0)+2),"")</f>
        <v/>
      </c>
      <c r="K1773" s="63" t="str">
        <f ca="1">IF(INDIRECT("'按班级打印'!u"&amp;ROUNDDOWN((ROW()-1)/5,0)+2)&gt;0,INDIRECT("'按班级打印'!u"&amp;ROUNDDOWN((ROW()-1)/5,0)+2),"")</f>
        <v/>
      </c>
      <c r="L1773" s="63" t="str">
        <f ca="1">IF(INDIRECT("'按班级打印'!ag"&amp;ROUNDDOWN((ROW()-1)/5,0)+2)&gt;0,INDIRECT("'按班级打印'!ag"&amp;ROUNDDOWN((ROW()-1)/5,0)+2),"")</f>
        <v/>
      </c>
      <c r="M1773" s="63">
        <f ca="1">INDIRECT("'按班级打印'!I"&amp;ROUNDDOWN((ROW()-1)/5,0)+2)</f>
        <v>514.5</v>
      </c>
    </row>
    <row r="1774" customHeight="1" spans="1:13">
      <c r="A1774" s="63" t="str">
        <f ca="1">INDIRECT("'按班级打印'!E"&amp;ROUNDDOWN((ROW()-1)/5,0)+2)</f>
        <v>物理类</v>
      </c>
      <c r="B1774" s="14"/>
      <c r="C1774" s="63" t="s">
        <v>14</v>
      </c>
      <c r="D1774" s="65">
        <f>'质量分析(总分) '!$D$55</f>
        <v>105.000612745098</v>
      </c>
      <c r="E1774" s="65">
        <f>'质量分析(总分) '!$D$82</f>
        <v>91.5242034313726</v>
      </c>
      <c r="F1774" s="65">
        <f>'质量分析(总分) '!$D$109</f>
        <v>108.863970588235</v>
      </c>
      <c r="G1774" s="65">
        <f ca="1">IF(_xlfn.NUMBERVALUE(G1772)&gt;0,'质量分析(总分) '!$D$133,"")</f>
        <v>62.6521428571429</v>
      </c>
      <c r="H1774" s="65">
        <f ca="1">IF(_xlfn.NUMBERVALUE(H1772)&gt;0,'质量分析(总分) '!$D$157,"")</f>
        <v>81.8686131386861</v>
      </c>
      <c r="I1774" s="65">
        <f ca="1">IF(_xlfn.NUMBERVALUE(I1772)&gt;0,'质量分析(总分) '!$D$180,"")</f>
        <v>83.3676470588235</v>
      </c>
      <c r="J1774" s="65" t="str">
        <f ca="1">IF(_xlfn.NUMBERVALUE(J1772)&gt;0,'质量分析(总分) '!$D$208,"")</f>
        <v/>
      </c>
      <c r="K1774" s="65" t="str">
        <f ca="1">IF(_xlfn.NUMBERVALUE(K1772)&gt;0,'质量分析(总分) '!$D$194,"")</f>
        <v/>
      </c>
      <c r="L1774" s="65" t="str">
        <f ca="1">IF(_xlfn.NUMBERVALUE(L1772)&gt;0,'质量分析(总分) '!$D$222,"")</f>
        <v/>
      </c>
      <c r="M1774" s="65">
        <f ca="1">IF(_xlfn.NUMBERVALUE(G1772)&gt;0,'质量分析(总分) '!$D$23,'质量分析(总分) '!$D$28)</f>
        <v>535.869285714286</v>
      </c>
    </row>
    <row r="1776" customHeight="1" spans="1:13">
      <c r="A1776" s="58" t="s">
        <v>15</v>
      </c>
      <c r="B1776" s="59" t="s">
        <v>1</v>
      </c>
      <c r="C1776" s="59" t="s">
        <v>2</v>
      </c>
      <c r="D1776" s="60" t="s">
        <v>3</v>
      </c>
      <c r="E1776" s="60" t="s">
        <v>4</v>
      </c>
      <c r="F1776" s="60" t="s">
        <v>5</v>
      </c>
      <c r="G1776" s="60" t="s">
        <v>6</v>
      </c>
      <c r="H1776" s="60" t="s">
        <v>7</v>
      </c>
      <c r="I1776" s="60" t="s">
        <v>8</v>
      </c>
      <c r="J1776" s="60" t="s">
        <v>9</v>
      </c>
      <c r="K1776" s="60" t="s">
        <v>10</v>
      </c>
      <c r="L1776" s="61" t="s">
        <v>11</v>
      </c>
      <c r="M1776" s="61" t="s">
        <v>12</v>
      </c>
    </row>
    <row r="1777" customHeight="1" spans="1:13">
      <c r="A1777" s="62"/>
      <c r="B1777" s="63">
        <f ca="1">INDIRECT("'按班级打印'!G"&amp;ROUNDDOWN((ROW()-1)/5,0)+2)</f>
        <v>8</v>
      </c>
      <c r="C1777" s="63" t="str">
        <f ca="1">INDIRECT("'按班级打印'!A"&amp;ROUNDDOWN((ROW()-1)/5,0)+2)</f>
        <v>王梓涵</v>
      </c>
      <c r="D1777" s="63">
        <f ca="1">INDIRECT("'按班级打印'!M"&amp;ROUNDDOWN((ROW()-1)/5,0)+2)</f>
        <v>103</v>
      </c>
      <c r="E1777" s="63">
        <f ca="1">INDIRECT("'按班级打印'!o"&amp;ROUNDDOWN((ROW()-1)/5,0)+2)</f>
        <v>98</v>
      </c>
      <c r="F1777" s="63">
        <f ca="1">INDIRECT("'按班级打印'!q"&amp;ROUNDDOWN((ROW()-1)/5,0)+2)</f>
        <v>105</v>
      </c>
      <c r="G1777" s="63">
        <f ca="1">IF(INDIRECT("'按班级打印'!s"&amp;ROUNDDOWN((ROW()-1)/5,0)+2)&gt;0,INDIRECT("'按班级打印'!s"&amp;ROUNDDOWN((ROW()-1)/5,0)+2),"")</f>
        <v>61</v>
      </c>
      <c r="H1777" s="63">
        <f ca="1">IF(INDIRECT("'按班级打印'!w"&amp;ROUNDDOWN((ROW()-1)/5,0)+2)&gt;0,INDIRECT("'按班级打印'!w"&amp;ROUNDDOWN((ROW()-1)/5,0)+2),"")</f>
        <v>69</v>
      </c>
      <c r="I1777" s="63">
        <f ca="1">IF(INDIRECT("'按班级打印'!z"&amp;ROUNDDOWN((ROW()-1)/5,0)+2)&gt;0,INDIRECT("'按班级打印'!z"&amp;ROUNDDOWN((ROW()-1)/5,0)+2),"")</f>
        <v>70</v>
      </c>
      <c r="J1777" s="63" t="str">
        <f ca="1">IF(INDIRECT("'按班级打印'!ac"&amp;ROUNDDOWN((ROW()-1)/5,0)+2)&gt;0,INDIRECT("'按班级打印'!ac"&amp;ROUNDDOWN((ROW()-1)/5,0)+2),"")</f>
        <v/>
      </c>
      <c r="K1777" s="63" t="str">
        <f ca="1">IF(INDIRECT("'按班级打印'!u"&amp;ROUNDDOWN((ROW()-1)/5,0)+2)&gt;0,INDIRECT("'按班级打印'!u"&amp;ROUNDDOWN((ROW()-1)/5,0)+2),"")</f>
        <v/>
      </c>
      <c r="L1777" s="63" t="str">
        <f ca="1">IF(INDIRECT("'按班级打印'!af"&amp;ROUNDDOWN((ROW()-1)/5,0)+2)&gt;0,INDIRECT("'按班级打印'!af"&amp;ROUNDDOWN((ROW()-1)/5,0)+2),"")</f>
        <v/>
      </c>
      <c r="M1777" s="63">
        <f ca="1">INDIRECT("'按班级打印'!H"&amp;ROUNDDOWN((ROW()-1)/5,0)+2)</f>
        <v>506</v>
      </c>
    </row>
    <row r="1778" customHeight="1" spans="1:13">
      <c r="A1778" s="64"/>
      <c r="B1778" s="64"/>
      <c r="C1778" s="63" t="s">
        <v>13</v>
      </c>
      <c r="D1778" s="63">
        <f ca="1">INDIRECT("'按班级打印'!M"&amp;ROUNDDOWN((ROW()-1)/5,0)+2)</f>
        <v>103</v>
      </c>
      <c r="E1778" s="63">
        <f ca="1">INDIRECT("'按班级打印'!o"&amp;ROUNDDOWN((ROW()-1)/5,0)+2)</f>
        <v>98</v>
      </c>
      <c r="F1778" s="63">
        <f ca="1">INDIRECT("'按班级打印'!q"&amp;ROUNDDOWN((ROW()-1)/5,0)+2)</f>
        <v>105</v>
      </c>
      <c r="G1778" s="63">
        <f ca="1">IF(INDIRECT("'按班级打印'!s"&amp;ROUNDDOWN((ROW()-1)/5,0)+2)&gt;0,INDIRECT("'按班级打印'!s"&amp;ROUNDDOWN((ROW()-1)/5,0)+2),"")</f>
        <v>61</v>
      </c>
      <c r="H1778" s="63">
        <f ca="1">IF(INDIRECT("'按班级打印'!x"&amp;ROUNDDOWN((ROW()-1)/5,0)+2)&gt;0,INDIRECT("'按班级打印'!x"&amp;ROUNDDOWN((ROW()-1)/5,0)+2),"")</f>
        <v>89</v>
      </c>
      <c r="I1778" s="63">
        <f ca="1">IF(INDIRECT("'按班级打印'!aa"&amp;ROUNDDOWN((ROW()-1)/5,0)+2)&gt;0,INDIRECT("'按班级打印'!aa"&amp;ROUNDDOWN((ROW()-1)/5,0)+2),"")</f>
        <v>79</v>
      </c>
      <c r="J1778" s="63" t="str">
        <f ca="1">IF(INDIRECT("'按班级打印'!ad"&amp;ROUNDDOWN((ROW()-1)/5,0)+2)&gt;0,INDIRECT("'按班级打印'!ad"&amp;ROUNDDOWN((ROW()-1)/5,0)+2),"")</f>
        <v/>
      </c>
      <c r="K1778" s="63" t="str">
        <f ca="1">IF(INDIRECT("'按班级打印'!u"&amp;ROUNDDOWN((ROW()-1)/5,0)+2)&gt;0,INDIRECT("'按班级打印'!u"&amp;ROUNDDOWN((ROW()-1)/5,0)+2),"")</f>
        <v/>
      </c>
      <c r="L1778" s="63" t="str">
        <f ca="1">IF(INDIRECT("'按班级打印'!ag"&amp;ROUNDDOWN((ROW()-1)/5,0)+2)&gt;0,INDIRECT("'按班级打印'!ag"&amp;ROUNDDOWN((ROW()-1)/5,0)+2),"")</f>
        <v/>
      </c>
      <c r="M1778" s="63">
        <f ca="1">INDIRECT("'按班级打印'!I"&amp;ROUNDDOWN((ROW()-1)/5,0)+2)</f>
        <v>535</v>
      </c>
    </row>
    <row r="1779" customHeight="1" spans="1:13">
      <c r="A1779" s="63" t="str">
        <f ca="1">INDIRECT("'按班级打印'!E"&amp;ROUNDDOWN((ROW()-1)/5,0)+2)</f>
        <v>物理类</v>
      </c>
      <c r="B1779" s="14"/>
      <c r="C1779" s="63" t="s">
        <v>14</v>
      </c>
      <c r="D1779" s="65">
        <f>'质量分析(总分) '!$D$55</f>
        <v>105.000612745098</v>
      </c>
      <c r="E1779" s="65">
        <f>'质量分析(总分) '!$D$82</f>
        <v>91.5242034313726</v>
      </c>
      <c r="F1779" s="65">
        <f>'质量分析(总分) '!$D$109</f>
        <v>108.863970588235</v>
      </c>
      <c r="G1779" s="65">
        <f ca="1">IF(_xlfn.NUMBERVALUE(G1777)&gt;0,'质量分析(总分) '!$D$133,"")</f>
        <v>62.6521428571429</v>
      </c>
      <c r="H1779" s="65">
        <f ca="1">IF(_xlfn.NUMBERVALUE(H1777)&gt;0,'质量分析(总分) '!$D$157,"")</f>
        <v>81.8686131386861</v>
      </c>
      <c r="I1779" s="65">
        <f ca="1">IF(_xlfn.NUMBERVALUE(I1777)&gt;0,'质量分析(总分) '!$D$180,"")</f>
        <v>83.3676470588235</v>
      </c>
      <c r="J1779" s="65" t="str">
        <f ca="1">IF(_xlfn.NUMBERVALUE(J1777)&gt;0,'质量分析(总分) '!$D$208,"")</f>
        <v/>
      </c>
      <c r="K1779" s="65" t="str">
        <f ca="1">IF(_xlfn.NUMBERVALUE(K1777)&gt;0,'质量分析(总分) '!$D$194,"")</f>
        <v/>
      </c>
      <c r="L1779" s="65" t="str">
        <f ca="1">IF(_xlfn.NUMBERVALUE(L1777)&gt;0,'质量分析(总分) '!$D$222,"")</f>
        <v/>
      </c>
      <c r="M1779" s="65">
        <f ca="1">IF(_xlfn.NUMBERVALUE(G1777)&gt;0,'质量分析(总分) '!$D$23,'质量分析(总分) '!$D$28)</f>
        <v>535.869285714286</v>
      </c>
    </row>
    <row r="1781" customHeight="1" spans="1:13">
      <c r="A1781" s="58" t="s">
        <v>15</v>
      </c>
      <c r="B1781" s="59" t="s">
        <v>1</v>
      </c>
      <c r="C1781" s="59" t="s">
        <v>2</v>
      </c>
      <c r="D1781" s="60" t="s">
        <v>3</v>
      </c>
      <c r="E1781" s="60" t="s">
        <v>4</v>
      </c>
      <c r="F1781" s="60" t="s">
        <v>5</v>
      </c>
      <c r="G1781" s="60" t="s">
        <v>6</v>
      </c>
      <c r="H1781" s="60" t="s">
        <v>7</v>
      </c>
      <c r="I1781" s="60" t="s">
        <v>8</v>
      </c>
      <c r="J1781" s="60" t="s">
        <v>9</v>
      </c>
      <c r="K1781" s="60" t="s">
        <v>10</v>
      </c>
      <c r="L1781" s="61" t="s">
        <v>11</v>
      </c>
      <c r="M1781" s="61" t="s">
        <v>12</v>
      </c>
    </row>
    <row r="1782" customHeight="1" spans="1:13">
      <c r="A1782" s="62"/>
      <c r="B1782" s="63">
        <f ca="1">INDIRECT("'按班级打印'!G"&amp;ROUNDDOWN((ROW()-1)/5,0)+2)</f>
        <v>8</v>
      </c>
      <c r="C1782" s="63" t="str">
        <f ca="1">INDIRECT("'按班级打印'!A"&amp;ROUNDDOWN((ROW()-1)/5,0)+2)</f>
        <v>钟欢妍</v>
      </c>
      <c r="D1782" s="63">
        <f ca="1">INDIRECT("'按班级打印'!M"&amp;ROUNDDOWN((ROW()-1)/5,0)+2)</f>
        <v>101.5</v>
      </c>
      <c r="E1782" s="63">
        <f ca="1">INDIRECT("'按班级打印'!o"&amp;ROUNDDOWN((ROW()-1)/5,0)+2)</f>
        <v>89.5</v>
      </c>
      <c r="F1782" s="63">
        <f ca="1">INDIRECT("'按班级打印'!q"&amp;ROUNDDOWN((ROW()-1)/5,0)+2)</f>
        <v>101.5</v>
      </c>
      <c r="G1782" s="63">
        <f ca="1">IF(INDIRECT("'按班级打印'!s"&amp;ROUNDDOWN((ROW()-1)/5,0)+2)&gt;0,INDIRECT("'按班级打印'!s"&amp;ROUNDDOWN((ROW()-1)/5,0)+2),"")</f>
        <v>59</v>
      </c>
      <c r="H1782" s="63">
        <f ca="1">IF(INDIRECT("'按班级打印'!w"&amp;ROUNDDOWN((ROW()-1)/5,0)+2)&gt;0,INDIRECT("'按班级打印'!w"&amp;ROUNDDOWN((ROW()-1)/5,0)+2),"")</f>
        <v>28</v>
      </c>
      <c r="I1782" s="63">
        <f ca="1">IF(INDIRECT("'按班级打印'!z"&amp;ROUNDDOWN((ROW()-1)/5,0)+2)&gt;0,INDIRECT("'按班级打印'!z"&amp;ROUNDDOWN((ROW()-1)/5,0)+2),"")</f>
        <v>60</v>
      </c>
      <c r="J1782" s="63" t="str">
        <f ca="1">IF(INDIRECT("'按班级打印'!ac"&amp;ROUNDDOWN((ROW()-1)/5,0)+2)&gt;0,INDIRECT("'按班级打印'!ac"&amp;ROUNDDOWN((ROW()-1)/5,0)+2),"")</f>
        <v/>
      </c>
      <c r="K1782" s="63" t="str">
        <f ca="1">IF(INDIRECT("'按班级打印'!u"&amp;ROUNDDOWN((ROW()-1)/5,0)+2)&gt;0,INDIRECT("'按班级打印'!u"&amp;ROUNDDOWN((ROW()-1)/5,0)+2),"")</f>
        <v/>
      </c>
      <c r="L1782" s="63" t="str">
        <f ca="1">IF(INDIRECT("'按班级打印'!af"&amp;ROUNDDOWN((ROW()-1)/5,0)+2)&gt;0,INDIRECT("'按班级打印'!af"&amp;ROUNDDOWN((ROW()-1)/5,0)+2),"")</f>
        <v/>
      </c>
      <c r="M1782" s="63">
        <f ca="1">INDIRECT("'按班级打印'!H"&amp;ROUNDDOWN((ROW()-1)/5,0)+2)</f>
        <v>439.5</v>
      </c>
    </row>
    <row r="1783" customHeight="1" spans="1:13">
      <c r="A1783" s="64"/>
      <c r="B1783" s="64"/>
      <c r="C1783" s="63" t="s">
        <v>13</v>
      </c>
      <c r="D1783" s="63">
        <f ca="1">INDIRECT("'按班级打印'!M"&amp;ROUNDDOWN((ROW()-1)/5,0)+2)</f>
        <v>101.5</v>
      </c>
      <c r="E1783" s="63">
        <f ca="1">INDIRECT("'按班级打印'!o"&amp;ROUNDDOWN((ROW()-1)/5,0)+2)</f>
        <v>89.5</v>
      </c>
      <c r="F1783" s="63">
        <f ca="1">INDIRECT("'按班级打印'!q"&amp;ROUNDDOWN((ROW()-1)/5,0)+2)</f>
        <v>101.5</v>
      </c>
      <c r="G1783" s="63">
        <f ca="1">IF(INDIRECT("'按班级打印'!s"&amp;ROUNDDOWN((ROW()-1)/5,0)+2)&gt;0,INDIRECT("'按班级打印'!s"&amp;ROUNDDOWN((ROW()-1)/5,0)+2),"")</f>
        <v>59</v>
      </c>
      <c r="H1783" s="63">
        <f ca="1">IF(INDIRECT("'按班级打印'!x"&amp;ROUNDDOWN((ROW()-1)/5,0)+2)&gt;0,INDIRECT("'按班级打印'!x"&amp;ROUNDDOWN((ROW()-1)/5,0)+2),"")</f>
        <v>56</v>
      </c>
      <c r="I1783" s="63">
        <f ca="1">IF(INDIRECT("'按班级打印'!aa"&amp;ROUNDDOWN((ROW()-1)/5,0)+2)&gt;0,INDIRECT("'按班级打印'!aa"&amp;ROUNDDOWN((ROW()-1)/5,0)+2),"")</f>
        <v>69</v>
      </c>
      <c r="J1783" s="63" t="str">
        <f ca="1">IF(INDIRECT("'按班级打印'!ad"&amp;ROUNDDOWN((ROW()-1)/5,0)+2)&gt;0,INDIRECT("'按班级打印'!ad"&amp;ROUNDDOWN((ROW()-1)/5,0)+2),"")</f>
        <v/>
      </c>
      <c r="K1783" s="63" t="str">
        <f ca="1">IF(INDIRECT("'按班级打印'!u"&amp;ROUNDDOWN((ROW()-1)/5,0)+2)&gt;0,INDIRECT("'按班级打印'!u"&amp;ROUNDDOWN((ROW()-1)/5,0)+2),"")</f>
        <v/>
      </c>
      <c r="L1783" s="63" t="str">
        <f ca="1">IF(INDIRECT("'按班级打印'!ag"&amp;ROUNDDOWN((ROW()-1)/5,0)+2)&gt;0,INDIRECT("'按班级打印'!ag"&amp;ROUNDDOWN((ROW()-1)/5,0)+2),"")</f>
        <v/>
      </c>
      <c r="M1783" s="63">
        <f ca="1">INDIRECT("'按班级打印'!I"&amp;ROUNDDOWN((ROW()-1)/5,0)+2)</f>
        <v>476.5</v>
      </c>
    </row>
    <row r="1784" customHeight="1" spans="1:13">
      <c r="A1784" s="63" t="str">
        <f ca="1">INDIRECT("'按班级打印'!E"&amp;ROUNDDOWN((ROW()-1)/5,0)+2)</f>
        <v>物理类</v>
      </c>
      <c r="B1784" s="14"/>
      <c r="C1784" s="63" t="s">
        <v>14</v>
      </c>
      <c r="D1784" s="65">
        <f>'质量分析(总分) '!$D$55</f>
        <v>105.000612745098</v>
      </c>
      <c r="E1784" s="65">
        <f>'质量分析(总分) '!$D$82</f>
        <v>91.5242034313726</v>
      </c>
      <c r="F1784" s="65">
        <f>'质量分析(总分) '!$D$109</f>
        <v>108.863970588235</v>
      </c>
      <c r="G1784" s="65">
        <f ca="1">IF(_xlfn.NUMBERVALUE(G1782)&gt;0,'质量分析(总分) '!$D$133,"")</f>
        <v>62.6521428571429</v>
      </c>
      <c r="H1784" s="65">
        <f ca="1">IF(_xlfn.NUMBERVALUE(H1782)&gt;0,'质量分析(总分) '!$D$157,"")</f>
        <v>81.8686131386861</v>
      </c>
      <c r="I1784" s="65">
        <f ca="1">IF(_xlfn.NUMBERVALUE(I1782)&gt;0,'质量分析(总分) '!$D$180,"")</f>
        <v>83.3676470588235</v>
      </c>
      <c r="J1784" s="65" t="str">
        <f ca="1">IF(_xlfn.NUMBERVALUE(J1782)&gt;0,'质量分析(总分) '!$D$208,"")</f>
        <v/>
      </c>
      <c r="K1784" s="65" t="str">
        <f ca="1">IF(_xlfn.NUMBERVALUE(K1782)&gt;0,'质量分析(总分) '!$D$194,"")</f>
        <v/>
      </c>
      <c r="L1784" s="65" t="str">
        <f ca="1">IF(_xlfn.NUMBERVALUE(L1782)&gt;0,'质量分析(总分) '!$D$222,"")</f>
        <v/>
      </c>
      <c r="M1784" s="65">
        <f ca="1">IF(_xlfn.NUMBERVALUE(G1782)&gt;0,'质量分析(总分) '!$D$23,'质量分析(总分) '!$D$28)</f>
        <v>535.869285714286</v>
      </c>
    </row>
    <row r="1786" customHeight="1" spans="1:13">
      <c r="A1786" s="58" t="s">
        <v>15</v>
      </c>
      <c r="B1786" s="59" t="s">
        <v>1</v>
      </c>
      <c r="C1786" s="59" t="s">
        <v>2</v>
      </c>
      <c r="D1786" s="60" t="s">
        <v>3</v>
      </c>
      <c r="E1786" s="60" t="s">
        <v>4</v>
      </c>
      <c r="F1786" s="60" t="s">
        <v>5</v>
      </c>
      <c r="G1786" s="60" t="s">
        <v>6</v>
      </c>
      <c r="H1786" s="60" t="s">
        <v>7</v>
      </c>
      <c r="I1786" s="60" t="s">
        <v>8</v>
      </c>
      <c r="J1786" s="60" t="s">
        <v>9</v>
      </c>
      <c r="K1786" s="60" t="s">
        <v>10</v>
      </c>
      <c r="L1786" s="61" t="s">
        <v>11</v>
      </c>
      <c r="M1786" s="61" t="s">
        <v>12</v>
      </c>
    </row>
    <row r="1787" customHeight="1" spans="1:13">
      <c r="A1787" s="62"/>
      <c r="B1787" s="63">
        <f ca="1">INDIRECT("'按班级打印'!G"&amp;ROUNDDOWN((ROW()-1)/5,0)+2)</f>
        <v>8</v>
      </c>
      <c r="C1787" s="63" t="str">
        <f ca="1">INDIRECT("'按班级打印'!A"&amp;ROUNDDOWN((ROW()-1)/5,0)+2)</f>
        <v>陈禹诺</v>
      </c>
      <c r="D1787" s="63">
        <f ca="1">INDIRECT("'按班级打印'!M"&amp;ROUNDDOWN((ROW()-1)/5,0)+2)</f>
        <v>105</v>
      </c>
      <c r="E1787" s="63">
        <f ca="1">INDIRECT("'按班级打印'!o"&amp;ROUNDDOWN((ROW()-1)/5,0)+2)</f>
        <v>95</v>
      </c>
      <c r="F1787" s="63">
        <f ca="1">INDIRECT("'按班级打印'!q"&amp;ROUNDDOWN((ROW()-1)/5,0)+2)</f>
        <v>94.5</v>
      </c>
      <c r="G1787" s="63">
        <f ca="1">IF(INDIRECT("'按班级打印'!s"&amp;ROUNDDOWN((ROW()-1)/5,0)+2)&gt;0,INDIRECT("'按班级打印'!s"&amp;ROUNDDOWN((ROW()-1)/5,0)+2),"")</f>
        <v>41</v>
      </c>
      <c r="H1787" s="63">
        <f ca="1">IF(INDIRECT("'按班级打印'!w"&amp;ROUNDDOWN((ROW()-1)/5,0)+2)&gt;0,INDIRECT("'按班级打印'!w"&amp;ROUNDDOWN((ROW()-1)/5,0)+2),"")</f>
        <v>62</v>
      </c>
      <c r="I1787" s="63">
        <f ca="1">IF(INDIRECT("'按班级打印'!z"&amp;ROUNDDOWN((ROW()-1)/5,0)+2)&gt;0,INDIRECT("'按班级打印'!z"&amp;ROUNDDOWN((ROW()-1)/5,0)+2),"")</f>
        <v>69</v>
      </c>
      <c r="J1787" s="63" t="str">
        <f ca="1">IF(INDIRECT("'按班级打印'!ac"&amp;ROUNDDOWN((ROW()-1)/5,0)+2)&gt;0,INDIRECT("'按班级打印'!ac"&amp;ROUNDDOWN((ROW()-1)/5,0)+2),"")</f>
        <v/>
      </c>
      <c r="K1787" s="63" t="str">
        <f ca="1">IF(INDIRECT("'按班级打印'!u"&amp;ROUNDDOWN((ROW()-1)/5,0)+2)&gt;0,INDIRECT("'按班级打印'!u"&amp;ROUNDDOWN((ROW()-1)/5,0)+2),"")</f>
        <v/>
      </c>
      <c r="L1787" s="63" t="str">
        <f ca="1">IF(INDIRECT("'按班级打印'!af"&amp;ROUNDDOWN((ROW()-1)/5,0)+2)&gt;0,INDIRECT("'按班级打印'!af"&amp;ROUNDDOWN((ROW()-1)/5,0)+2),"")</f>
        <v/>
      </c>
      <c r="M1787" s="63">
        <f ca="1">INDIRECT("'按班级打印'!H"&amp;ROUNDDOWN((ROW()-1)/5,0)+2)</f>
        <v>466.5</v>
      </c>
    </row>
    <row r="1788" customHeight="1" spans="1:13">
      <c r="A1788" s="64"/>
      <c r="B1788" s="64"/>
      <c r="C1788" s="63" t="s">
        <v>13</v>
      </c>
      <c r="D1788" s="63">
        <f ca="1">INDIRECT("'按班级打印'!M"&amp;ROUNDDOWN((ROW()-1)/5,0)+2)</f>
        <v>105</v>
      </c>
      <c r="E1788" s="63">
        <f ca="1">INDIRECT("'按班级打印'!o"&amp;ROUNDDOWN((ROW()-1)/5,0)+2)</f>
        <v>95</v>
      </c>
      <c r="F1788" s="63">
        <f ca="1">INDIRECT("'按班级打印'!q"&amp;ROUNDDOWN((ROW()-1)/5,0)+2)</f>
        <v>94.5</v>
      </c>
      <c r="G1788" s="63">
        <f ca="1">IF(INDIRECT("'按班级打印'!s"&amp;ROUNDDOWN((ROW()-1)/5,0)+2)&gt;0,INDIRECT("'按班级打印'!s"&amp;ROUNDDOWN((ROW()-1)/5,0)+2),"")</f>
        <v>41</v>
      </c>
      <c r="H1788" s="63">
        <f ca="1">IF(INDIRECT("'按班级打印'!x"&amp;ROUNDDOWN((ROW()-1)/5,0)+2)&gt;0,INDIRECT("'按班级打印'!x"&amp;ROUNDDOWN((ROW()-1)/5,0)+2),"")</f>
        <v>85</v>
      </c>
      <c r="I1788" s="63">
        <f ca="1">IF(INDIRECT("'按班级打印'!aa"&amp;ROUNDDOWN((ROW()-1)/5,0)+2)&gt;0,INDIRECT("'按班级打印'!aa"&amp;ROUNDDOWN((ROW()-1)/5,0)+2),"")</f>
        <v>78</v>
      </c>
      <c r="J1788" s="63" t="str">
        <f ca="1">IF(INDIRECT("'按班级打印'!ad"&amp;ROUNDDOWN((ROW()-1)/5,0)+2)&gt;0,INDIRECT("'按班级打印'!ad"&amp;ROUNDDOWN((ROW()-1)/5,0)+2),"")</f>
        <v/>
      </c>
      <c r="K1788" s="63" t="str">
        <f ca="1">IF(INDIRECT("'按班级打印'!u"&amp;ROUNDDOWN((ROW()-1)/5,0)+2)&gt;0,INDIRECT("'按班级打印'!u"&amp;ROUNDDOWN((ROW()-1)/5,0)+2),"")</f>
        <v/>
      </c>
      <c r="L1788" s="63" t="str">
        <f ca="1">IF(INDIRECT("'按班级打印'!ag"&amp;ROUNDDOWN((ROW()-1)/5,0)+2)&gt;0,INDIRECT("'按班级打印'!ag"&amp;ROUNDDOWN((ROW()-1)/5,0)+2),"")</f>
        <v/>
      </c>
      <c r="M1788" s="63">
        <f ca="1">INDIRECT("'按班级打印'!I"&amp;ROUNDDOWN((ROW()-1)/5,0)+2)</f>
        <v>498.5</v>
      </c>
    </row>
    <row r="1789" customHeight="1" spans="1:13">
      <c r="A1789" s="63" t="str">
        <f ca="1">INDIRECT("'按班级打印'!E"&amp;ROUNDDOWN((ROW()-1)/5,0)+2)</f>
        <v>物理类</v>
      </c>
      <c r="B1789" s="14"/>
      <c r="C1789" s="63" t="s">
        <v>14</v>
      </c>
      <c r="D1789" s="65">
        <f>'质量分析(总分) '!$D$55</f>
        <v>105.000612745098</v>
      </c>
      <c r="E1789" s="65">
        <f>'质量分析(总分) '!$D$82</f>
        <v>91.5242034313726</v>
      </c>
      <c r="F1789" s="65">
        <f>'质量分析(总分) '!$D$109</f>
        <v>108.863970588235</v>
      </c>
      <c r="G1789" s="65">
        <f ca="1">IF(_xlfn.NUMBERVALUE(G1787)&gt;0,'质量分析(总分) '!$D$133,"")</f>
        <v>62.6521428571429</v>
      </c>
      <c r="H1789" s="65">
        <f ca="1">IF(_xlfn.NUMBERVALUE(H1787)&gt;0,'质量分析(总分) '!$D$157,"")</f>
        <v>81.8686131386861</v>
      </c>
      <c r="I1789" s="65">
        <f ca="1">IF(_xlfn.NUMBERVALUE(I1787)&gt;0,'质量分析(总分) '!$D$180,"")</f>
        <v>83.3676470588235</v>
      </c>
      <c r="J1789" s="65" t="str">
        <f ca="1">IF(_xlfn.NUMBERVALUE(J1787)&gt;0,'质量分析(总分) '!$D$208,"")</f>
        <v/>
      </c>
      <c r="K1789" s="65" t="str">
        <f ca="1">IF(_xlfn.NUMBERVALUE(K1787)&gt;0,'质量分析(总分) '!$D$194,"")</f>
        <v/>
      </c>
      <c r="L1789" s="65" t="str">
        <f ca="1">IF(_xlfn.NUMBERVALUE(L1787)&gt;0,'质量分析(总分) '!$D$222,"")</f>
        <v/>
      </c>
      <c r="M1789" s="65">
        <f ca="1">IF(_xlfn.NUMBERVALUE(G1787)&gt;0,'质量分析(总分) '!$D$23,'质量分析(总分) '!$D$28)</f>
        <v>535.869285714286</v>
      </c>
    </row>
    <row r="1791" customHeight="1" spans="1:13">
      <c r="A1791" s="58" t="s">
        <v>15</v>
      </c>
      <c r="B1791" s="59" t="s">
        <v>1</v>
      </c>
      <c r="C1791" s="59" t="s">
        <v>2</v>
      </c>
      <c r="D1791" s="60" t="s">
        <v>3</v>
      </c>
      <c r="E1791" s="60" t="s">
        <v>4</v>
      </c>
      <c r="F1791" s="60" t="s">
        <v>5</v>
      </c>
      <c r="G1791" s="60" t="s">
        <v>6</v>
      </c>
      <c r="H1791" s="60" t="s">
        <v>7</v>
      </c>
      <c r="I1791" s="60" t="s">
        <v>8</v>
      </c>
      <c r="J1791" s="60" t="s">
        <v>9</v>
      </c>
      <c r="K1791" s="60" t="s">
        <v>10</v>
      </c>
      <c r="L1791" s="61" t="s">
        <v>11</v>
      </c>
      <c r="M1791" s="61" t="s">
        <v>12</v>
      </c>
    </row>
    <row r="1792" customHeight="1" spans="1:13">
      <c r="A1792" s="62"/>
      <c r="B1792" s="63">
        <f ca="1">INDIRECT("'按班级打印'!G"&amp;ROUNDDOWN((ROW()-1)/5,0)+2)</f>
        <v>9</v>
      </c>
      <c r="C1792" s="63" t="str">
        <f ca="1">INDIRECT("'按班级打印'!A"&amp;ROUNDDOWN((ROW()-1)/5,0)+2)</f>
        <v>陈思尹</v>
      </c>
      <c r="D1792" s="63">
        <f ca="1">INDIRECT("'按班级打印'!M"&amp;ROUNDDOWN((ROW()-1)/5,0)+2)</f>
        <v>114</v>
      </c>
      <c r="E1792" s="63">
        <f ca="1">INDIRECT("'按班级打印'!o"&amp;ROUNDDOWN((ROW()-1)/5,0)+2)</f>
        <v>120.5</v>
      </c>
      <c r="F1792" s="63">
        <f ca="1">INDIRECT("'按班级打印'!q"&amp;ROUNDDOWN((ROW()-1)/5,0)+2)</f>
        <v>119</v>
      </c>
      <c r="G1792" s="63">
        <f ca="1">IF(INDIRECT("'按班级打印'!s"&amp;ROUNDDOWN((ROW()-1)/5,0)+2)&gt;0,INDIRECT("'按班级打印'!s"&amp;ROUNDDOWN((ROW()-1)/5,0)+2),"")</f>
        <v>81.5</v>
      </c>
      <c r="H1792" s="63">
        <f ca="1">IF(INDIRECT("'按班级打印'!w"&amp;ROUNDDOWN((ROW()-1)/5,0)+2)&gt;0,INDIRECT("'按班级打印'!w"&amp;ROUNDDOWN((ROW()-1)/5,0)+2),"")</f>
        <v>75.5</v>
      </c>
      <c r="I1792" s="63">
        <f ca="1">IF(INDIRECT("'按班级打印'!z"&amp;ROUNDDOWN((ROW()-1)/5,0)+2)&gt;0,INDIRECT("'按班级打印'!z"&amp;ROUNDDOWN((ROW()-1)/5,0)+2),"")</f>
        <v>87.5</v>
      </c>
      <c r="J1792" s="63" t="str">
        <f ca="1">IF(INDIRECT("'按班级打印'!ac"&amp;ROUNDDOWN((ROW()-1)/5,0)+2)&gt;0,INDIRECT("'按班级打印'!ac"&amp;ROUNDDOWN((ROW()-1)/5,0)+2),"")</f>
        <v/>
      </c>
      <c r="K1792" s="63" t="str">
        <f ca="1">IF(INDIRECT("'按班级打印'!u"&amp;ROUNDDOWN((ROW()-1)/5,0)+2)&gt;0,INDIRECT("'按班级打印'!u"&amp;ROUNDDOWN((ROW()-1)/5,0)+2),"")</f>
        <v/>
      </c>
      <c r="L1792" s="63" t="str">
        <f ca="1">IF(INDIRECT("'按班级打印'!af"&amp;ROUNDDOWN((ROW()-1)/5,0)+2)&gt;0,INDIRECT("'按班级打印'!af"&amp;ROUNDDOWN((ROW()-1)/5,0)+2),"")</f>
        <v/>
      </c>
      <c r="M1792" s="63">
        <f ca="1">INDIRECT("'按班级打印'!H"&amp;ROUNDDOWN((ROW()-1)/5,0)+2)</f>
        <v>598</v>
      </c>
    </row>
    <row r="1793" customHeight="1" spans="1:13">
      <c r="A1793" s="64"/>
      <c r="B1793" s="64"/>
      <c r="C1793" s="63" t="s">
        <v>13</v>
      </c>
      <c r="D1793" s="63">
        <f ca="1">INDIRECT("'按班级打印'!M"&amp;ROUNDDOWN((ROW()-1)/5,0)+2)</f>
        <v>114</v>
      </c>
      <c r="E1793" s="63">
        <f ca="1">INDIRECT("'按班级打印'!o"&amp;ROUNDDOWN((ROW()-1)/5,0)+2)</f>
        <v>120.5</v>
      </c>
      <c r="F1793" s="63">
        <f ca="1">INDIRECT("'按班级打印'!q"&amp;ROUNDDOWN((ROW()-1)/5,0)+2)</f>
        <v>119</v>
      </c>
      <c r="G1793" s="63">
        <f ca="1">IF(INDIRECT("'按班级打印'!s"&amp;ROUNDDOWN((ROW()-1)/5,0)+2)&gt;0,INDIRECT("'按班级打印'!s"&amp;ROUNDDOWN((ROW()-1)/5,0)+2),"")</f>
        <v>81.5</v>
      </c>
      <c r="H1793" s="63">
        <f ca="1">IF(INDIRECT("'按班级打印'!x"&amp;ROUNDDOWN((ROW()-1)/5,0)+2)&gt;0,INDIRECT("'按班级打印'!x"&amp;ROUNDDOWN((ROW()-1)/5,0)+2),"")</f>
        <v>91</v>
      </c>
      <c r="I1793" s="63">
        <f ca="1">IF(INDIRECT("'按班级打印'!aa"&amp;ROUNDDOWN((ROW()-1)/5,0)+2)&gt;0,INDIRECT("'按班级打印'!aa"&amp;ROUNDDOWN((ROW()-1)/5,0)+2),"")</f>
        <v>94</v>
      </c>
      <c r="J1793" s="63" t="str">
        <f ca="1">IF(INDIRECT("'按班级打印'!ad"&amp;ROUNDDOWN((ROW()-1)/5,0)+2)&gt;0,INDIRECT("'按班级打印'!ad"&amp;ROUNDDOWN((ROW()-1)/5,0)+2),"")</f>
        <v/>
      </c>
      <c r="K1793" s="63" t="str">
        <f ca="1">IF(INDIRECT("'按班级打印'!u"&amp;ROUNDDOWN((ROW()-1)/5,0)+2)&gt;0,INDIRECT("'按班级打印'!u"&amp;ROUNDDOWN((ROW()-1)/5,0)+2),"")</f>
        <v/>
      </c>
      <c r="L1793" s="63" t="str">
        <f ca="1">IF(INDIRECT("'按班级打印'!ag"&amp;ROUNDDOWN((ROW()-1)/5,0)+2)&gt;0,INDIRECT("'按班级打印'!ag"&amp;ROUNDDOWN((ROW()-1)/5,0)+2),"")</f>
        <v/>
      </c>
      <c r="M1793" s="63">
        <f ca="1">INDIRECT("'按班级打印'!I"&amp;ROUNDDOWN((ROW()-1)/5,0)+2)</f>
        <v>620</v>
      </c>
    </row>
    <row r="1794" customHeight="1" spans="1:13">
      <c r="A1794" s="63" t="str">
        <f ca="1">INDIRECT("'按班级打印'!E"&amp;ROUNDDOWN((ROW()-1)/5,0)+2)</f>
        <v>物理类</v>
      </c>
      <c r="B1794" s="14"/>
      <c r="C1794" s="63" t="s">
        <v>14</v>
      </c>
      <c r="D1794" s="65">
        <f>'质量分析(总分) '!$D$55</f>
        <v>105.000612745098</v>
      </c>
      <c r="E1794" s="65">
        <f>'质量分析(总分) '!$D$82</f>
        <v>91.5242034313726</v>
      </c>
      <c r="F1794" s="65">
        <f>'质量分析(总分) '!$D$109</f>
        <v>108.863970588235</v>
      </c>
      <c r="G1794" s="65">
        <f ca="1">IF(_xlfn.NUMBERVALUE(G1792)&gt;0,'质量分析(总分) '!$D$133,"")</f>
        <v>62.6521428571429</v>
      </c>
      <c r="H1794" s="65">
        <f ca="1">IF(_xlfn.NUMBERVALUE(H1792)&gt;0,'质量分析(总分) '!$D$157,"")</f>
        <v>81.8686131386861</v>
      </c>
      <c r="I1794" s="65">
        <f ca="1">IF(_xlfn.NUMBERVALUE(I1792)&gt;0,'质量分析(总分) '!$D$180,"")</f>
        <v>83.3676470588235</v>
      </c>
      <c r="J1794" s="65" t="str">
        <f ca="1">IF(_xlfn.NUMBERVALUE(J1792)&gt;0,'质量分析(总分) '!$D$208,"")</f>
        <v/>
      </c>
      <c r="K1794" s="65" t="str">
        <f ca="1">IF(_xlfn.NUMBERVALUE(K1792)&gt;0,'质量分析(总分) '!$D$194,"")</f>
        <v/>
      </c>
      <c r="L1794" s="65" t="str">
        <f ca="1">IF(_xlfn.NUMBERVALUE(L1792)&gt;0,'质量分析(总分) '!$D$222,"")</f>
        <v/>
      </c>
      <c r="M1794" s="65">
        <f ca="1">IF(_xlfn.NUMBERVALUE(G1792)&gt;0,'质量分析(总分) '!$D$23,'质量分析(总分) '!$D$28)</f>
        <v>535.869285714286</v>
      </c>
    </row>
    <row r="1796" customHeight="1" spans="1:13">
      <c r="A1796" s="58" t="s">
        <v>15</v>
      </c>
      <c r="B1796" s="59" t="s">
        <v>1</v>
      </c>
      <c r="C1796" s="59" t="s">
        <v>2</v>
      </c>
      <c r="D1796" s="60" t="s">
        <v>3</v>
      </c>
      <c r="E1796" s="60" t="s">
        <v>4</v>
      </c>
      <c r="F1796" s="60" t="s">
        <v>5</v>
      </c>
      <c r="G1796" s="60" t="s">
        <v>6</v>
      </c>
      <c r="H1796" s="60" t="s">
        <v>7</v>
      </c>
      <c r="I1796" s="60" t="s">
        <v>8</v>
      </c>
      <c r="J1796" s="60" t="s">
        <v>9</v>
      </c>
      <c r="K1796" s="60" t="s">
        <v>10</v>
      </c>
      <c r="L1796" s="61" t="s">
        <v>11</v>
      </c>
      <c r="M1796" s="61" t="s">
        <v>12</v>
      </c>
    </row>
    <row r="1797" customHeight="1" spans="1:13">
      <c r="A1797" s="62"/>
      <c r="B1797" s="63">
        <f ca="1">INDIRECT("'按班级打印'!G"&amp;ROUNDDOWN((ROW()-1)/5,0)+2)</f>
        <v>9</v>
      </c>
      <c r="C1797" s="63" t="str">
        <f ca="1">INDIRECT("'按班级打印'!A"&amp;ROUNDDOWN((ROW()-1)/5,0)+2)</f>
        <v>毛翊乔</v>
      </c>
      <c r="D1797" s="63">
        <f ca="1">INDIRECT("'按班级打印'!M"&amp;ROUNDDOWN((ROW()-1)/5,0)+2)</f>
        <v>114.5</v>
      </c>
      <c r="E1797" s="63">
        <f ca="1">INDIRECT("'按班级打印'!o"&amp;ROUNDDOWN((ROW()-1)/5,0)+2)</f>
        <v>125</v>
      </c>
      <c r="F1797" s="63">
        <f ca="1">INDIRECT("'按班级打印'!q"&amp;ROUNDDOWN((ROW()-1)/5,0)+2)</f>
        <v>123.5</v>
      </c>
      <c r="G1797" s="63">
        <f ca="1">IF(INDIRECT("'按班级打印'!s"&amp;ROUNDDOWN((ROW()-1)/5,0)+2)&gt;0,INDIRECT("'按班级打印'!s"&amp;ROUNDDOWN((ROW()-1)/5,0)+2),"")</f>
        <v>87.5</v>
      </c>
      <c r="H1797" s="63">
        <f ca="1">IF(INDIRECT("'按班级打印'!w"&amp;ROUNDDOWN((ROW()-1)/5,0)+2)&gt;0,INDIRECT("'按班级打印'!w"&amp;ROUNDDOWN((ROW()-1)/5,0)+2),"")</f>
        <v>75</v>
      </c>
      <c r="I1797" s="63">
        <f ca="1">IF(INDIRECT("'按班级打印'!z"&amp;ROUNDDOWN((ROW()-1)/5,0)+2)&gt;0,INDIRECT("'按班级打印'!z"&amp;ROUNDDOWN((ROW()-1)/5,0)+2),"")</f>
        <v>79</v>
      </c>
      <c r="J1797" s="63" t="str">
        <f ca="1">IF(INDIRECT("'按班级打印'!ac"&amp;ROUNDDOWN((ROW()-1)/5,0)+2)&gt;0,INDIRECT("'按班级打印'!ac"&amp;ROUNDDOWN((ROW()-1)/5,0)+2),"")</f>
        <v/>
      </c>
      <c r="K1797" s="63" t="str">
        <f ca="1">IF(INDIRECT("'按班级打印'!u"&amp;ROUNDDOWN((ROW()-1)/5,0)+2)&gt;0,INDIRECT("'按班级打印'!u"&amp;ROUNDDOWN((ROW()-1)/5,0)+2),"")</f>
        <v/>
      </c>
      <c r="L1797" s="63" t="str">
        <f ca="1">IF(INDIRECT("'按班级打印'!af"&amp;ROUNDDOWN((ROW()-1)/5,0)+2)&gt;0,INDIRECT("'按班级打印'!af"&amp;ROUNDDOWN((ROW()-1)/5,0)+2),"")</f>
        <v/>
      </c>
      <c r="M1797" s="63">
        <f ca="1">INDIRECT("'按班级打印'!H"&amp;ROUNDDOWN((ROW()-1)/5,0)+2)</f>
        <v>604.5</v>
      </c>
    </row>
    <row r="1798" customHeight="1" spans="1:13">
      <c r="A1798" s="64"/>
      <c r="B1798" s="64"/>
      <c r="C1798" s="63" t="s">
        <v>13</v>
      </c>
      <c r="D1798" s="63">
        <f ca="1">INDIRECT("'按班级打印'!M"&amp;ROUNDDOWN((ROW()-1)/5,0)+2)</f>
        <v>114.5</v>
      </c>
      <c r="E1798" s="63">
        <f ca="1">INDIRECT("'按班级打印'!o"&amp;ROUNDDOWN((ROW()-1)/5,0)+2)</f>
        <v>125</v>
      </c>
      <c r="F1798" s="63">
        <f ca="1">INDIRECT("'按班级打印'!q"&amp;ROUNDDOWN((ROW()-1)/5,0)+2)</f>
        <v>123.5</v>
      </c>
      <c r="G1798" s="63">
        <f ca="1">IF(INDIRECT("'按班级打印'!s"&amp;ROUNDDOWN((ROW()-1)/5,0)+2)&gt;0,INDIRECT("'按班级打印'!s"&amp;ROUNDDOWN((ROW()-1)/5,0)+2),"")</f>
        <v>87.5</v>
      </c>
      <c r="H1798" s="63">
        <f ca="1">IF(INDIRECT("'按班级打印'!x"&amp;ROUNDDOWN((ROW()-1)/5,0)+2)&gt;0,INDIRECT("'按班级打印'!x"&amp;ROUNDDOWN((ROW()-1)/5,0)+2),"")</f>
        <v>91</v>
      </c>
      <c r="I1798" s="63">
        <f ca="1">IF(INDIRECT("'按班级打印'!aa"&amp;ROUNDDOWN((ROW()-1)/5,0)+2)&gt;0,INDIRECT("'按班级打印'!aa"&amp;ROUNDDOWN((ROW()-1)/5,0)+2),"")</f>
        <v>88</v>
      </c>
      <c r="J1798" s="63" t="str">
        <f ca="1">IF(INDIRECT("'按班级打印'!ad"&amp;ROUNDDOWN((ROW()-1)/5,0)+2)&gt;0,INDIRECT("'按班级打印'!ad"&amp;ROUNDDOWN((ROW()-1)/5,0)+2),"")</f>
        <v/>
      </c>
      <c r="K1798" s="63" t="str">
        <f ca="1">IF(INDIRECT("'按班级打印'!u"&amp;ROUNDDOWN((ROW()-1)/5,0)+2)&gt;0,INDIRECT("'按班级打印'!u"&amp;ROUNDDOWN((ROW()-1)/5,0)+2),"")</f>
        <v/>
      </c>
      <c r="L1798" s="63" t="str">
        <f ca="1">IF(INDIRECT("'按班级打印'!ag"&amp;ROUNDDOWN((ROW()-1)/5,0)+2)&gt;0,INDIRECT("'按班级打印'!ag"&amp;ROUNDDOWN((ROW()-1)/5,0)+2),"")</f>
        <v/>
      </c>
      <c r="M1798" s="63">
        <f ca="1">INDIRECT("'按班级打印'!I"&amp;ROUNDDOWN((ROW()-1)/5,0)+2)</f>
        <v>629.5</v>
      </c>
    </row>
    <row r="1799" customHeight="1" spans="1:13">
      <c r="A1799" s="63" t="str">
        <f ca="1">INDIRECT("'按班级打印'!E"&amp;ROUNDDOWN((ROW()-1)/5,0)+2)</f>
        <v>物理类</v>
      </c>
      <c r="B1799" s="14"/>
      <c r="C1799" s="63" t="s">
        <v>14</v>
      </c>
      <c r="D1799" s="65">
        <f>'质量分析(总分) '!$D$55</f>
        <v>105.000612745098</v>
      </c>
      <c r="E1799" s="65">
        <f>'质量分析(总分) '!$D$82</f>
        <v>91.5242034313726</v>
      </c>
      <c r="F1799" s="65">
        <f>'质量分析(总分) '!$D$109</f>
        <v>108.863970588235</v>
      </c>
      <c r="G1799" s="65">
        <f ca="1">IF(_xlfn.NUMBERVALUE(G1797)&gt;0,'质量分析(总分) '!$D$133,"")</f>
        <v>62.6521428571429</v>
      </c>
      <c r="H1799" s="65">
        <f ca="1">IF(_xlfn.NUMBERVALUE(H1797)&gt;0,'质量分析(总分) '!$D$157,"")</f>
        <v>81.8686131386861</v>
      </c>
      <c r="I1799" s="65">
        <f ca="1">IF(_xlfn.NUMBERVALUE(I1797)&gt;0,'质量分析(总分) '!$D$180,"")</f>
        <v>83.3676470588235</v>
      </c>
      <c r="J1799" s="65" t="str">
        <f ca="1">IF(_xlfn.NUMBERVALUE(J1797)&gt;0,'质量分析(总分) '!$D$208,"")</f>
        <v/>
      </c>
      <c r="K1799" s="65" t="str">
        <f ca="1">IF(_xlfn.NUMBERVALUE(K1797)&gt;0,'质量分析(总分) '!$D$194,"")</f>
        <v/>
      </c>
      <c r="L1799" s="65" t="str">
        <f ca="1">IF(_xlfn.NUMBERVALUE(L1797)&gt;0,'质量分析(总分) '!$D$222,"")</f>
        <v/>
      </c>
      <c r="M1799" s="65">
        <f ca="1">IF(_xlfn.NUMBERVALUE(G1797)&gt;0,'质量分析(总分) '!$D$23,'质量分析(总分) '!$D$28)</f>
        <v>535.869285714286</v>
      </c>
    </row>
    <row r="1801" customHeight="1" spans="1:13">
      <c r="A1801" s="58" t="s">
        <v>15</v>
      </c>
      <c r="B1801" s="59" t="s">
        <v>1</v>
      </c>
      <c r="C1801" s="59" t="s">
        <v>2</v>
      </c>
      <c r="D1801" s="60" t="s">
        <v>3</v>
      </c>
      <c r="E1801" s="60" t="s">
        <v>4</v>
      </c>
      <c r="F1801" s="60" t="s">
        <v>5</v>
      </c>
      <c r="G1801" s="60" t="s">
        <v>6</v>
      </c>
      <c r="H1801" s="60" t="s">
        <v>7</v>
      </c>
      <c r="I1801" s="60" t="s">
        <v>8</v>
      </c>
      <c r="J1801" s="60" t="s">
        <v>9</v>
      </c>
      <c r="K1801" s="60" t="s">
        <v>10</v>
      </c>
      <c r="L1801" s="61" t="s">
        <v>11</v>
      </c>
      <c r="M1801" s="61" t="s">
        <v>12</v>
      </c>
    </row>
    <row r="1802" customHeight="1" spans="1:13">
      <c r="A1802" s="62"/>
      <c r="B1802" s="63">
        <f ca="1">INDIRECT("'按班级打印'!G"&amp;ROUNDDOWN((ROW()-1)/5,0)+2)</f>
        <v>9</v>
      </c>
      <c r="C1802" s="63" t="str">
        <f ca="1">INDIRECT("'按班级打印'!A"&amp;ROUNDDOWN((ROW()-1)/5,0)+2)</f>
        <v>陈思危</v>
      </c>
      <c r="D1802" s="63">
        <f ca="1">INDIRECT("'按班级打印'!M"&amp;ROUNDDOWN((ROW()-1)/5,0)+2)</f>
        <v>96</v>
      </c>
      <c r="E1802" s="63">
        <f ca="1">INDIRECT("'按班级打印'!o"&amp;ROUNDDOWN((ROW()-1)/5,0)+2)</f>
        <v>107.5</v>
      </c>
      <c r="F1802" s="63">
        <f ca="1">INDIRECT("'按班级打印'!q"&amp;ROUNDDOWN((ROW()-1)/5,0)+2)</f>
        <v>122</v>
      </c>
      <c r="G1802" s="63">
        <f ca="1">IF(INDIRECT("'按班级打印'!s"&amp;ROUNDDOWN((ROW()-1)/5,0)+2)&gt;0,INDIRECT("'按班级打印'!s"&amp;ROUNDDOWN((ROW()-1)/5,0)+2),"")</f>
        <v>73</v>
      </c>
      <c r="H1802" s="63">
        <f ca="1">IF(INDIRECT("'按班级打印'!w"&amp;ROUNDDOWN((ROW()-1)/5,0)+2)&gt;0,INDIRECT("'按班级打印'!w"&amp;ROUNDDOWN((ROW()-1)/5,0)+2),"")</f>
        <v>53.5</v>
      </c>
      <c r="I1802" s="63">
        <f ca="1">IF(INDIRECT("'按班级打印'!z"&amp;ROUNDDOWN((ROW()-1)/5,0)+2)&gt;0,INDIRECT("'按班级打印'!z"&amp;ROUNDDOWN((ROW()-1)/5,0)+2),"")</f>
        <v>70.5</v>
      </c>
      <c r="J1802" s="63" t="str">
        <f ca="1">IF(INDIRECT("'按班级打印'!ac"&amp;ROUNDDOWN((ROW()-1)/5,0)+2)&gt;0,INDIRECT("'按班级打印'!ac"&amp;ROUNDDOWN((ROW()-1)/5,0)+2),"")</f>
        <v/>
      </c>
      <c r="K1802" s="63" t="str">
        <f ca="1">IF(INDIRECT("'按班级打印'!u"&amp;ROUNDDOWN((ROW()-1)/5,0)+2)&gt;0,INDIRECT("'按班级打印'!u"&amp;ROUNDDOWN((ROW()-1)/5,0)+2),"")</f>
        <v/>
      </c>
      <c r="L1802" s="63" t="str">
        <f ca="1">IF(INDIRECT("'按班级打印'!af"&amp;ROUNDDOWN((ROW()-1)/5,0)+2)&gt;0,INDIRECT("'按班级打印'!af"&amp;ROUNDDOWN((ROW()-1)/5,0)+2),"")</f>
        <v/>
      </c>
      <c r="M1802" s="63">
        <f ca="1">INDIRECT("'按班级打印'!H"&amp;ROUNDDOWN((ROW()-1)/5,0)+2)</f>
        <v>522.5</v>
      </c>
    </row>
    <row r="1803" customHeight="1" spans="1:13">
      <c r="A1803" s="64"/>
      <c r="B1803" s="64"/>
      <c r="C1803" s="63" t="s">
        <v>13</v>
      </c>
      <c r="D1803" s="63">
        <f ca="1">INDIRECT("'按班级打印'!M"&amp;ROUNDDOWN((ROW()-1)/5,0)+2)</f>
        <v>96</v>
      </c>
      <c r="E1803" s="63">
        <f ca="1">INDIRECT("'按班级打印'!o"&amp;ROUNDDOWN((ROW()-1)/5,0)+2)</f>
        <v>107.5</v>
      </c>
      <c r="F1803" s="63">
        <f ca="1">INDIRECT("'按班级打印'!q"&amp;ROUNDDOWN((ROW()-1)/5,0)+2)</f>
        <v>122</v>
      </c>
      <c r="G1803" s="63">
        <f ca="1">IF(INDIRECT("'按班级打印'!s"&amp;ROUNDDOWN((ROW()-1)/5,0)+2)&gt;0,INDIRECT("'按班级打印'!s"&amp;ROUNDDOWN((ROW()-1)/5,0)+2),"")</f>
        <v>73</v>
      </c>
      <c r="H1803" s="63">
        <f ca="1">IF(INDIRECT("'按班级打印'!x"&amp;ROUNDDOWN((ROW()-1)/5,0)+2)&gt;0,INDIRECT("'按班级打印'!x"&amp;ROUNDDOWN((ROW()-1)/5,0)+2),"")</f>
        <v>79</v>
      </c>
      <c r="I1803" s="63">
        <f ca="1">IF(INDIRECT("'按班级打印'!aa"&amp;ROUNDDOWN((ROW()-1)/5,0)+2)&gt;0,INDIRECT("'按班级打印'!aa"&amp;ROUNDDOWN((ROW()-1)/5,0)+2),"")</f>
        <v>80</v>
      </c>
      <c r="J1803" s="63" t="str">
        <f ca="1">IF(INDIRECT("'按班级打印'!ad"&amp;ROUNDDOWN((ROW()-1)/5,0)+2)&gt;0,INDIRECT("'按班级打印'!ad"&amp;ROUNDDOWN((ROW()-1)/5,0)+2),"")</f>
        <v/>
      </c>
      <c r="K1803" s="63" t="str">
        <f ca="1">IF(INDIRECT("'按班级打印'!u"&amp;ROUNDDOWN((ROW()-1)/5,0)+2)&gt;0,INDIRECT("'按班级打印'!u"&amp;ROUNDDOWN((ROW()-1)/5,0)+2),"")</f>
        <v/>
      </c>
      <c r="L1803" s="63" t="str">
        <f ca="1">IF(INDIRECT("'按班级打印'!ag"&amp;ROUNDDOWN((ROW()-1)/5,0)+2)&gt;0,INDIRECT("'按班级打印'!ag"&amp;ROUNDDOWN((ROW()-1)/5,0)+2),"")</f>
        <v/>
      </c>
      <c r="M1803" s="63">
        <f ca="1">INDIRECT("'按班级打印'!I"&amp;ROUNDDOWN((ROW()-1)/5,0)+2)</f>
        <v>557.5</v>
      </c>
    </row>
    <row r="1804" customHeight="1" spans="1:13">
      <c r="A1804" s="63" t="str">
        <f ca="1">INDIRECT("'按班级打印'!E"&amp;ROUNDDOWN((ROW()-1)/5,0)+2)</f>
        <v>物理类</v>
      </c>
      <c r="B1804" s="14"/>
      <c r="C1804" s="63" t="s">
        <v>14</v>
      </c>
      <c r="D1804" s="65">
        <f>'质量分析(总分) '!$D$55</f>
        <v>105.000612745098</v>
      </c>
      <c r="E1804" s="65">
        <f>'质量分析(总分) '!$D$82</f>
        <v>91.5242034313726</v>
      </c>
      <c r="F1804" s="65">
        <f>'质量分析(总分) '!$D$109</f>
        <v>108.863970588235</v>
      </c>
      <c r="G1804" s="65">
        <f ca="1">IF(_xlfn.NUMBERVALUE(G1802)&gt;0,'质量分析(总分) '!$D$133,"")</f>
        <v>62.6521428571429</v>
      </c>
      <c r="H1804" s="65">
        <f ca="1">IF(_xlfn.NUMBERVALUE(H1802)&gt;0,'质量分析(总分) '!$D$157,"")</f>
        <v>81.8686131386861</v>
      </c>
      <c r="I1804" s="65">
        <f ca="1">IF(_xlfn.NUMBERVALUE(I1802)&gt;0,'质量分析(总分) '!$D$180,"")</f>
        <v>83.3676470588235</v>
      </c>
      <c r="J1804" s="65" t="str">
        <f ca="1">IF(_xlfn.NUMBERVALUE(J1802)&gt;0,'质量分析(总分) '!$D$208,"")</f>
        <v/>
      </c>
      <c r="K1804" s="65" t="str">
        <f ca="1">IF(_xlfn.NUMBERVALUE(K1802)&gt;0,'质量分析(总分) '!$D$194,"")</f>
        <v/>
      </c>
      <c r="L1804" s="65" t="str">
        <f ca="1">IF(_xlfn.NUMBERVALUE(L1802)&gt;0,'质量分析(总分) '!$D$222,"")</f>
        <v/>
      </c>
      <c r="M1804" s="65">
        <f ca="1">IF(_xlfn.NUMBERVALUE(G1802)&gt;0,'质量分析(总分) '!$D$23,'质量分析(总分) '!$D$28)</f>
        <v>535.869285714286</v>
      </c>
    </row>
    <row r="1806" customHeight="1" spans="1:13">
      <c r="A1806" s="58" t="s">
        <v>15</v>
      </c>
      <c r="B1806" s="59" t="s">
        <v>1</v>
      </c>
      <c r="C1806" s="59" t="s">
        <v>2</v>
      </c>
      <c r="D1806" s="60" t="s">
        <v>3</v>
      </c>
      <c r="E1806" s="60" t="s">
        <v>4</v>
      </c>
      <c r="F1806" s="60" t="s">
        <v>5</v>
      </c>
      <c r="G1806" s="60" t="s">
        <v>6</v>
      </c>
      <c r="H1806" s="60" t="s">
        <v>7</v>
      </c>
      <c r="I1806" s="60" t="s">
        <v>8</v>
      </c>
      <c r="J1806" s="60" t="s">
        <v>9</v>
      </c>
      <c r="K1806" s="60" t="s">
        <v>10</v>
      </c>
      <c r="L1806" s="61" t="s">
        <v>11</v>
      </c>
      <c r="M1806" s="61" t="s">
        <v>12</v>
      </c>
    </row>
    <row r="1807" customHeight="1" spans="1:13">
      <c r="A1807" s="62"/>
      <c r="B1807" s="63">
        <f ca="1">INDIRECT("'按班级打印'!G"&amp;ROUNDDOWN((ROW()-1)/5,0)+2)</f>
        <v>9</v>
      </c>
      <c r="C1807" s="63" t="str">
        <f ca="1">INDIRECT("'按班级打印'!A"&amp;ROUNDDOWN((ROW()-1)/5,0)+2)</f>
        <v>叶紫</v>
      </c>
      <c r="D1807" s="63">
        <f ca="1">INDIRECT("'按班级打印'!M"&amp;ROUNDDOWN((ROW()-1)/5,0)+2)</f>
        <v>114.5</v>
      </c>
      <c r="E1807" s="63">
        <f ca="1">INDIRECT("'按班级打印'!o"&amp;ROUNDDOWN((ROW()-1)/5,0)+2)</f>
        <v>107.5</v>
      </c>
      <c r="F1807" s="63">
        <f ca="1">INDIRECT("'按班级打印'!q"&amp;ROUNDDOWN((ROW()-1)/5,0)+2)</f>
        <v>133.5</v>
      </c>
      <c r="G1807" s="63">
        <f ca="1">IF(INDIRECT("'按班级打印'!s"&amp;ROUNDDOWN((ROW()-1)/5,0)+2)&gt;0,INDIRECT("'按班级打印'!s"&amp;ROUNDDOWN((ROW()-1)/5,0)+2),"")</f>
        <v>78</v>
      </c>
      <c r="H1807" s="63">
        <f ca="1">IF(INDIRECT("'按班级打印'!w"&amp;ROUNDDOWN((ROW()-1)/5,0)+2)&gt;0,INDIRECT("'按班级打印'!w"&amp;ROUNDDOWN((ROW()-1)/5,0)+2),"")</f>
        <v>76.5</v>
      </c>
      <c r="I1807" s="63">
        <f ca="1">IF(INDIRECT("'按班级打印'!z"&amp;ROUNDDOWN((ROW()-1)/5,0)+2)&gt;0,INDIRECT("'按班级打印'!z"&amp;ROUNDDOWN((ROW()-1)/5,0)+2),"")</f>
        <v>89.75</v>
      </c>
      <c r="J1807" s="63" t="str">
        <f ca="1">IF(INDIRECT("'按班级打印'!ac"&amp;ROUNDDOWN((ROW()-1)/5,0)+2)&gt;0,INDIRECT("'按班级打印'!ac"&amp;ROUNDDOWN((ROW()-1)/5,0)+2),"")</f>
        <v/>
      </c>
      <c r="K1807" s="63" t="str">
        <f ca="1">IF(INDIRECT("'按班级打印'!u"&amp;ROUNDDOWN((ROW()-1)/5,0)+2)&gt;0,INDIRECT("'按班级打印'!u"&amp;ROUNDDOWN((ROW()-1)/5,0)+2),"")</f>
        <v/>
      </c>
      <c r="L1807" s="63" t="str">
        <f ca="1">IF(INDIRECT("'按班级打印'!af"&amp;ROUNDDOWN((ROW()-1)/5,0)+2)&gt;0,INDIRECT("'按班级打印'!af"&amp;ROUNDDOWN((ROW()-1)/5,0)+2),"")</f>
        <v/>
      </c>
      <c r="M1807" s="63">
        <f ca="1">INDIRECT("'按班级打印'!H"&amp;ROUNDDOWN((ROW()-1)/5,0)+2)</f>
        <v>599.75</v>
      </c>
    </row>
    <row r="1808" customHeight="1" spans="1:13">
      <c r="A1808" s="64"/>
      <c r="B1808" s="64"/>
      <c r="C1808" s="63" t="s">
        <v>13</v>
      </c>
      <c r="D1808" s="63">
        <f ca="1">INDIRECT("'按班级打印'!M"&amp;ROUNDDOWN((ROW()-1)/5,0)+2)</f>
        <v>114.5</v>
      </c>
      <c r="E1808" s="63">
        <f ca="1">INDIRECT("'按班级打印'!o"&amp;ROUNDDOWN((ROW()-1)/5,0)+2)</f>
        <v>107.5</v>
      </c>
      <c r="F1808" s="63">
        <f ca="1">INDIRECT("'按班级打印'!q"&amp;ROUNDDOWN((ROW()-1)/5,0)+2)</f>
        <v>133.5</v>
      </c>
      <c r="G1808" s="63">
        <f ca="1">IF(INDIRECT("'按班级打印'!s"&amp;ROUNDDOWN((ROW()-1)/5,0)+2)&gt;0,INDIRECT("'按班级打印'!s"&amp;ROUNDDOWN((ROW()-1)/5,0)+2),"")</f>
        <v>78</v>
      </c>
      <c r="H1808" s="63">
        <f ca="1">IF(INDIRECT("'按班级打印'!x"&amp;ROUNDDOWN((ROW()-1)/5,0)+2)&gt;0,INDIRECT("'按班级打印'!x"&amp;ROUNDDOWN((ROW()-1)/5,0)+2),"")</f>
        <v>92</v>
      </c>
      <c r="I1808" s="63">
        <f ca="1">IF(INDIRECT("'按班级打印'!aa"&amp;ROUNDDOWN((ROW()-1)/5,0)+2)&gt;0,INDIRECT("'按班级打印'!aa"&amp;ROUNDDOWN((ROW()-1)/5,0)+2),"")</f>
        <v>95</v>
      </c>
      <c r="J1808" s="63" t="str">
        <f ca="1">IF(INDIRECT("'按班级打印'!ad"&amp;ROUNDDOWN((ROW()-1)/5,0)+2)&gt;0,INDIRECT("'按班级打印'!ad"&amp;ROUNDDOWN((ROW()-1)/5,0)+2),"")</f>
        <v/>
      </c>
      <c r="K1808" s="63" t="str">
        <f ca="1">IF(INDIRECT("'按班级打印'!u"&amp;ROUNDDOWN((ROW()-1)/5,0)+2)&gt;0,INDIRECT("'按班级打印'!u"&amp;ROUNDDOWN((ROW()-1)/5,0)+2),"")</f>
        <v/>
      </c>
      <c r="L1808" s="63" t="str">
        <f ca="1">IF(INDIRECT("'按班级打印'!ag"&amp;ROUNDDOWN((ROW()-1)/5,0)+2)&gt;0,INDIRECT("'按班级打印'!ag"&amp;ROUNDDOWN((ROW()-1)/5,0)+2),"")</f>
        <v/>
      </c>
      <c r="M1808" s="63">
        <f ca="1">INDIRECT("'按班级打印'!I"&amp;ROUNDDOWN((ROW()-1)/5,0)+2)</f>
        <v>620.5</v>
      </c>
    </row>
    <row r="1809" customHeight="1" spans="1:13">
      <c r="A1809" s="63" t="str">
        <f ca="1">INDIRECT("'按班级打印'!E"&amp;ROUNDDOWN((ROW()-1)/5,0)+2)</f>
        <v>物理类</v>
      </c>
      <c r="B1809" s="14"/>
      <c r="C1809" s="63" t="s">
        <v>14</v>
      </c>
      <c r="D1809" s="65">
        <f>'质量分析(总分) '!$D$55</f>
        <v>105.000612745098</v>
      </c>
      <c r="E1809" s="65">
        <f>'质量分析(总分) '!$D$82</f>
        <v>91.5242034313726</v>
      </c>
      <c r="F1809" s="65">
        <f>'质量分析(总分) '!$D$109</f>
        <v>108.863970588235</v>
      </c>
      <c r="G1809" s="65">
        <f ca="1">IF(_xlfn.NUMBERVALUE(G1807)&gt;0,'质量分析(总分) '!$D$133,"")</f>
        <v>62.6521428571429</v>
      </c>
      <c r="H1809" s="65">
        <f ca="1">IF(_xlfn.NUMBERVALUE(H1807)&gt;0,'质量分析(总分) '!$D$157,"")</f>
        <v>81.8686131386861</v>
      </c>
      <c r="I1809" s="65">
        <f ca="1">IF(_xlfn.NUMBERVALUE(I1807)&gt;0,'质量分析(总分) '!$D$180,"")</f>
        <v>83.3676470588235</v>
      </c>
      <c r="J1809" s="65" t="str">
        <f ca="1">IF(_xlfn.NUMBERVALUE(J1807)&gt;0,'质量分析(总分) '!$D$208,"")</f>
        <v/>
      </c>
      <c r="K1809" s="65" t="str">
        <f ca="1">IF(_xlfn.NUMBERVALUE(K1807)&gt;0,'质量分析(总分) '!$D$194,"")</f>
        <v/>
      </c>
      <c r="L1809" s="65" t="str">
        <f ca="1">IF(_xlfn.NUMBERVALUE(L1807)&gt;0,'质量分析(总分) '!$D$222,"")</f>
        <v/>
      </c>
      <c r="M1809" s="65">
        <f ca="1">IF(_xlfn.NUMBERVALUE(G1807)&gt;0,'质量分析(总分) '!$D$23,'质量分析(总分) '!$D$28)</f>
        <v>535.869285714286</v>
      </c>
    </row>
    <row r="1811" customHeight="1" spans="1:13">
      <c r="A1811" s="58" t="s">
        <v>15</v>
      </c>
      <c r="B1811" s="59" t="s">
        <v>1</v>
      </c>
      <c r="C1811" s="59" t="s">
        <v>2</v>
      </c>
      <c r="D1811" s="60" t="s">
        <v>3</v>
      </c>
      <c r="E1811" s="60" t="s">
        <v>4</v>
      </c>
      <c r="F1811" s="60" t="s">
        <v>5</v>
      </c>
      <c r="G1811" s="60" t="s">
        <v>6</v>
      </c>
      <c r="H1811" s="60" t="s">
        <v>7</v>
      </c>
      <c r="I1811" s="60" t="s">
        <v>8</v>
      </c>
      <c r="J1811" s="60" t="s">
        <v>9</v>
      </c>
      <c r="K1811" s="60" t="s">
        <v>10</v>
      </c>
      <c r="L1811" s="61" t="s">
        <v>11</v>
      </c>
      <c r="M1811" s="61" t="s">
        <v>12</v>
      </c>
    </row>
    <row r="1812" customHeight="1" spans="1:13">
      <c r="A1812" s="62"/>
      <c r="B1812" s="63">
        <f ca="1">INDIRECT("'按班级打印'!G"&amp;ROUNDDOWN((ROW()-1)/5,0)+2)</f>
        <v>9</v>
      </c>
      <c r="C1812" s="63" t="str">
        <f ca="1">INDIRECT("'按班级打印'!A"&amp;ROUNDDOWN((ROW()-1)/5,0)+2)</f>
        <v>叶矞坤</v>
      </c>
      <c r="D1812" s="63">
        <f ca="1">INDIRECT("'按班级打印'!M"&amp;ROUNDDOWN((ROW()-1)/5,0)+2)</f>
        <v>117</v>
      </c>
      <c r="E1812" s="63">
        <f ca="1">INDIRECT("'按班级打印'!o"&amp;ROUNDDOWN((ROW()-1)/5,0)+2)</f>
        <v>120.5</v>
      </c>
      <c r="F1812" s="63">
        <f ca="1">INDIRECT("'按班级打印'!q"&amp;ROUNDDOWN((ROW()-1)/5,0)+2)</f>
        <v>130.5</v>
      </c>
      <c r="G1812" s="63">
        <f ca="1">IF(INDIRECT("'按班级打印'!s"&amp;ROUNDDOWN((ROW()-1)/5,0)+2)&gt;0,INDIRECT("'按班级打印'!s"&amp;ROUNDDOWN((ROW()-1)/5,0)+2),"")</f>
        <v>67.5</v>
      </c>
      <c r="H1812" s="63">
        <f ca="1">IF(INDIRECT("'按班级打印'!w"&amp;ROUNDDOWN((ROW()-1)/5,0)+2)&gt;0,INDIRECT("'按班级打印'!w"&amp;ROUNDDOWN((ROW()-1)/5,0)+2),"")</f>
        <v>70.5</v>
      </c>
      <c r="I1812" s="63">
        <f ca="1">IF(INDIRECT("'按班级打印'!z"&amp;ROUNDDOWN((ROW()-1)/5,0)+2)&gt;0,INDIRECT("'按班级打印'!z"&amp;ROUNDDOWN((ROW()-1)/5,0)+2),"")</f>
        <v>88.5</v>
      </c>
      <c r="J1812" s="63" t="str">
        <f ca="1">IF(INDIRECT("'按班级打印'!ac"&amp;ROUNDDOWN((ROW()-1)/5,0)+2)&gt;0,INDIRECT("'按班级打印'!ac"&amp;ROUNDDOWN((ROW()-1)/5,0)+2),"")</f>
        <v/>
      </c>
      <c r="K1812" s="63" t="str">
        <f ca="1">IF(INDIRECT("'按班级打印'!u"&amp;ROUNDDOWN((ROW()-1)/5,0)+2)&gt;0,INDIRECT("'按班级打印'!u"&amp;ROUNDDOWN((ROW()-1)/5,0)+2),"")</f>
        <v/>
      </c>
      <c r="L1812" s="63" t="str">
        <f ca="1">IF(INDIRECT("'按班级打印'!af"&amp;ROUNDDOWN((ROW()-1)/5,0)+2)&gt;0,INDIRECT("'按班级打印'!af"&amp;ROUNDDOWN((ROW()-1)/5,0)+2),"")</f>
        <v/>
      </c>
      <c r="M1812" s="63">
        <f ca="1">INDIRECT("'按班级打印'!H"&amp;ROUNDDOWN((ROW()-1)/5,0)+2)</f>
        <v>594.5</v>
      </c>
    </row>
    <row r="1813" customHeight="1" spans="1:13">
      <c r="A1813" s="64"/>
      <c r="B1813" s="64"/>
      <c r="C1813" s="63" t="s">
        <v>13</v>
      </c>
      <c r="D1813" s="63">
        <f ca="1">INDIRECT("'按班级打印'!M"&amp;ROUNDDOWN((ROW()-1)/5,0)+2)</f>
        <v>117</v>
      </c>
      <c r="E1813" s="63">
        <f ca="1">INDIRECT("'按班级打印'!o"&amp;ROUNDDOWN((ROW()-1)/5,0)+2)</f>
        <v>120.5</v>
      </c>
      <c r="F1813" s="63">
        <f ca="1">INDIRECT("'按班级打印'!q"&amp;ROUNDDOWN((ROW()-1)/5,0)+2)</f>
        <v>130.5</v>
      </c>
      <c r="G1813" s="63">
        <f ca="1">IF(INDIRECT("'按班级打印'!s"&amp;ROUNDDOWN((ROW()-1)/5,0)+2)&gt;0,INDIRECT("'按班级打印'!s"&amp;ROUNDDOWN((ROW()-1)/5,0)+2),"")</f>
        <v>67.5</v>
      </c>
      <c r="H1813" s="63">
        <f ca="1">IF(INDIRECT("'按班级打印'!x"&amp;ROUNDDOWN((ROW()-1)/5,0)+2)&gt;0,INDIRECT("'按班级打印'!x"&amp;ROUNDDOWN((ROW()-1)/5,0)+2),"")</f>
        <v>89</v>
      </c>
      <c r="I1813" s="63">
        <f ca="1">IF(INDIRECT("'按班级打印'!aa"&amp;ROUNDDOWN((ROW()-1)/5,0)+2)&gt;0,INDIRECT("'按班级打印'!aa"&amp;ROUNDDOWN((ROW()-1)/5,0)+2),"")</f>
        <v>94</v>
      </c>
      <c r="J1813" s="63" t="str">
        <f ca="1">IF(INDIRECT("'按班级打印'!ad"&amp;ROUNDDOWN((ROW()-1)/5,0)+2)&gt;0,INDIRECT("'按班级打印'!ad"&amp;ROUNDDOWN((ROW()-1)/5,0)+2),"")</f>
        <v/>
      </c>
      <c r="K1813" s="63" t="str">
        <f ca="1">IF(INDIRECT("'按班级打印'!u"&amp;ROUNDDOWN((ROW()-1)/5,0)+2)&gt;0,INDIRECT("'按班级打印'!u"&amp;ROUNDDOWN((ROW()-1)/5,0)+2),"")</f>
        <v/>
      </c>
      <c r="L1813" s="63" t="str">
        <f ca="1">IF(INDIRECT("'按班级打印'!ag"&amp;ROUNDDOWN((ROW()-1)/5,0)+2)&gt;0,INDIRECT("'按班级打印'!ag"&amp;ROUNDDOWN((ROW()-1)/5,0)+2),"")</f>
        <v/>
      </c>
      <c r="M1813" s="63">
        <f ca="1">INDIRECT("'按班级打印'!I"&amp;ROUNDDOWN((ROW()-1)/5,0)+2)</f>
        <v>618.5</v>
      </c>
    </row>
    <row r="1814" customHeight="1" spans="1:13">
      <c r="A1814" s="63" t="str">
        <f ca="1">INDIRECT("'按班级打印'!E"&amp;ROUNDDOWN((ROW()-1)/5,0)+2)</f>
        <v>物理类</v>
      </c>
      <c r="B1814" s="14"/>
      <c r="C1814" s="63" t="s">
        <v>14</v>
      </c>
      <c r="D1814" s="65">
        <f>'质量分析(总分) '!$D$55</f>
        <v>105.000612745098</v>
      </c>
      <c r="E1814" s="65">
        <f>'质量分析(总分) '!$D$82</f>
        <v>91.5242034313726</v>
      </c>
      <c r="F1814" s="65">
        <f>'质量分析(总分) '!$D$109</f>
        <v>108.863970588235</v>
      </c>
      <c r="G1814" s="65">
        <f ca="1">IF(_xlfn.NUMBERVALUE(G1812)&gt;0,'质量分析(总分) '!$D$133,"")</f>
        <v>62.6521428571429</v>
      </c>
      <c r="H1814" s="65">
        <f ca="1">IF(_xlfn.NUMBERVALUE(H1812)&gt;0,'质量分析(总分) '!$D$157,"")</f>
        <v>81.8686131386861</v>
      </c>
      <c r="I1814" s="65">
        <f ca="1">IF(_xlfn.NUMBERVALUE(I1812)&gt;0,'质量分析(总分) '!$D$180,"")</f>
        <v>83.3676470588235</v>
      </c>
      <c r="J1814" s="65" t="str">
        <f ca="1">IF(_xlfn.NUMBERVALUE(J1812)&gt;0,'质量分析(总分) '!$D$208,"")</f>
        <v/>
      </c>
      <c r="K1814" s="65" t="str">
        <f ca="1">IF(_xlfn.NUMBERVALUE(K1812)&gt;0,'质量分析(总分) '!$D$194,"")</f>
        <v/>
      </c>
      <c r="L1814" s="65" t="str">
        <f ca="1">IF(_xlfn.NUMBERVALUE(L1812)&gt;0,'质量分析(总分) '!$D$222,"")</f>
        <v/>
      </c>
      <c r="M1814" s="65">
        <f ca="1">IF(_xlfn.NUMBERVALUE(G1812)&gt;0,'质量分析(总分) '!$D$23,'质量分析(总分) '!$D$28)</f>
        <v>535.869285714286</v>
      </c>
    </row>
    <row r="1816" customHeight="1" spans="1:13">
      <c r="A1816" s="58" t="s">
        <v>15</v>
      </c>
      <c r="B1816" s="59" t="s">
        <v>1</v>
      </c>
      <c r="C1816" s="59" t="s">
        <v>2</v>
      </c>
      <c r="D1816" s="60" t="s">
        <v>3</v>
      </c>
      <c r="E1816" s="60" t="s">
        <v>4</v>
      </c>
      <c r="F1816" s="60" t="s">
        <v>5</v>
      </c>
      <c r="G1816" s="60" t="s">
        <v>6</v>
      </c>
      <c r="H1816" s="60" t="s">
        <v>7</v>
      </c>
      <c r="I1816" s="60" t="s">
        <v>8</v>
      </c>
      <c r="J1816" s="60" t="s">
        <v>9</v>
      </c>
      <c r="K1816" s="60" t="s">
        <v>10</v>
      </c>
      <c r="L1816" s="61" t="s">
        <v>11</v>
      </c>
      <c r="M1816" s="61" t="s">
        <v>12</v>
      </c>
    </row>
    <row r="1817" customHeight="1" spans="1:13">
      <c r="A1817" s="62"/>
      <c r="B1817" s="63">
        <f ca="1">INDIRECT("'按班级打印'!G"&amp;ROUNDDOWN((ROW()-1)/5,0)+2)</f>
        <v>9</v>
      </c>
      <c r="C1817" s="63" t="str">
        <f ca="1">INDIRECT("'按班级打印'!A"&amp;ROUNDDOWN((ROW()-1)/5,0)+2)</f>
        <v>王翔禾</v>
      </c>
      <c r="D1817" s="63">
        <f ca="1">INDIRECT("'按班级打印'!M"&amp;ROUNDDOWN((ROW()-1)/5,0)+2)</f>
        <v>106.5</v>
      </c>
      <c r="E1817" s="63">
        <f ca="1">INDIRECT("'按班级打印'!o"&amp;ROUNDDOWN((ROW()-1)/5,0)+2)</f>
        <v>109.5</v>
      </c>
      <c r="F1817" s="63">
        <f ca="1">INDIRECT("'按班级打印'!q"&amp;ROUNDDOWN((ROW()-1)/5,0)+2)</f>
        <v>122.5</v>
      </c>
      <c r="G1817" s="63">
        <f ca="1">IF(INDIRECT("'按班级打印'!s"&amp;ROUNDDOWN((ROW()-1)/5,0)+2)&gt;0,INDIRECT("'按班级打印'!s"&amp;ROUNDDOWN((ROW()-1)/5,0)+2),"")</f>
        <v>77</v>
      </c>
      <c r="H1817" s="63">
        <f ca="1">IF(INDIRECT("'按班级打印'!w"&amp;ROUNDDOWN((ROW()-1)/5,0)+2)&gt;0,INDIRECT("'按班级打印'!w"&amp;ROUNDDOWN((ROW()-1)/5,0)+2),"")</f>
        <v>75</v>
      </c>
      <c r="I1817" s="63">
        <f ca="1">IF(INDIRECT("'按班级打印'!z"&amp;ROUNDDOWN((ROW()-1)/5,0)+2)&gt;0,INDIRECT("'按班级打印'!z"&amp;ROUNDDOWN((ROW()-1)/5,0)+2),"")</f>
        <v>85</v>
      </c>
      <c r="J1817" s="63" t="str">
        <f ca="1">IF(INDIRECT("'按班级打印'!ac"&amp;ROUNDDOWN((ROW()-1)/5,0)+2)&gt;0,INDIRECT("'按班级打印'!ac"&amp;ROUNDDOWN((ROW()-1)/5,0)+2),"")</f>
        <v/>
      </c>
      <c r="K1817" s="63" t="str">
        <f ca="1">IF(INDIRECT("'按班级打印'!u"&amp;ROUNDDOWN((ROW()-1)/5,0)+2)&gt;0,INDIRECT("'按班级打印'!u"&amp;ROUNDDOWN((ROW()-1)/5,0)+2),"")</f>
        <v/>
      </c>
      <c r="L1817" s="63" t="str">
        <f ca="1">IF(INDIRECT("'按班级打印'!af"&amp;ROUNDDOWN((ROW()-1)/5,0)+2)&gt;0,INDIRECT("'按班级打印'!af"&amp;ROUNDDOWN((ROW()-1)/5,0)+2),"")</f>
        <v/>
      </c>
      <c r="M1817" s="63">
        <f ca="1">INDIRECT("'按班级打印'!H"&amp;ROUNDDOWN((ROW()-1)/5,0)+2)</f>
        <v>575.5</v>
      </c>
    </row>
    <row r="1818" customHeight="1" spans="1:13">
      <c r="A1818" s="64"/>
      <c r="B1818" s="64"/>
      <c r="C1818" s="63" t="s">
        <v>13</v>
      </c>
      <c r="D1818" s="63">
        <f ca="1">INDIRECT("'按班级打印'!M"&amp;ROUNDDOWN((ROW()-1)/5,0)+2)</f>
        <v>106.5</v>
      </c>
      <c r="E1818" s="63">
        <f ca="1">INDIRECT("'按班级打印'!o"&amp;ROUNDDOWN((ROW()-1)/5,0)+2)</f>
        <v>109.5</v>
      </c>
      <c r="F1818" s="63">
        <f ca="1">INDIRECT("'按班级打印'!q"&amp;ROUNDDOWN((ROW()-1)/5,0)+2)</f>
        <v>122.5</v>
      </c>
      <c r="G1818" s="63">
        <f ca="1">IF(INDIRECT("'按班级打印'!s"&amp;ROUNDDOWN((ROW()-1)/5,0)+2)&gt;0,INDIRECT("'按班级打印'!s"&amp;ROUNDDOWN((ROW()-1)/5,0)+2),"")</f>
        <v>77</v>
      </c>
      <c r="H1818" s="63">
        <f ca="1">IF(INDIRECT("'按班级打印'!x"&amp;ROUNDDOWN((ROW()-1)/5,0)+2)&gt;0,INDIRECT("'按班级打印'!x"&amp;ROUNDDOWN((ROW()-1)/5,0)+2),"")</f>
        <v>91</v>
      </c>
      <c r="I1818" s="63">
        <f ca="1">IF(INDIRECT("'按班级打印'!aa"&amp;ROUNDDOWN((ROW()-1)/5,0)+2)&gt;0,INDIRECT("'按班级打印'!aa"&amp;ROUNDDOWN((ROW()-1)/5,0)+2),"")</f>
        <v>92</v>
      </c>
      <c r="J1818" s="63" t="str">
        <f ca="1">IF(INDIRECT("'按班级打印'!ad"&amp;ROUNDDOWN((ROW()-1)/5,0)+2)&gt;0,INDIRECT("'按班级打印'!ad"&amp;ROUNDDOWN((ROW()-1)/5,0)+2),"")</f>
        <v/>
      </c>
      <c r="K1818" s="63" t="str">
        <f ca="1">IF(INDIRECT("'按班级打印'!u"&amp;ROUNDDOWN((ROW()-1)/5,0)+2)&gt;0,INDIRECT("'按班级打印'!u"&amp;ROUNDDOWN((ROW()-1)/5,0)+2),"")</f>
        <v/>
      </c>
      <c r="L1818" s="63" t="str">
        <f ca="1">IF(INDIRECT("'按班级打印'!ag"&amp;ROUNDDOWN((ROW()-1)/5,0)+2)&gt;0,INDIRECT("'按班级打印'!ag"&amp;ROUNDDOWN((ROW()-1)/5,0)+2),"")</f>
        <v/>
      </c>
      <c r="M1818" s="63">
        <f ca="1">INDIRECT("'按班级打印'!I"&amp;ROUNDDOWN((ROW()-1)/5,0)+2)</f>
        <v>598.5</v>
      </c>
    </row>
    <row r="1819" customHeight="1" spans="1:13">
      <c r="A1819" s="63" t="str">
        <f ca="1">INDIRECT("'按班级打印'!E"&amp;ROUNDDOWN((ROW()-1)/5,0)+2)</f>
        <v>物理类</v>
      </c>
      <c r="B1819" s="14"/>
      <c r="C1819" s="63" t="s">
        <v>14</v>
      </c>
      <c r="D1819" s="65">
        <f>'质量分析(总分) '!$D$55</f>
        <v>105.000612745098</v>
      </c>
      <c r="E1819" s="65">
        <f>'质量分析(总分) '!$D$82</f>
        <v>91.5242034313726</v>
      </c>
      <c r="F1819" s="65">
        <f>'质量分析(总分) '!$D$109</f>
        <v>108.863970588235</v>
      </c>
      <c r="G1819" s="65">
        <f ca="1">IF(_xlfn.NUMBERVALUE(G1817)&gt;0,'质量分析(总分) '!$D$133,"")</f>
        <v>62.6521428571429</v>
      </c>
      <c r="H1819" s="65">
        <f ca="1">IF(_xlfn.NUMBERVALUE(H1817)&gt;0,'质量分析(总分) '!$D$157,"")</f>
        <v>81.8686131386861</v>
      </c>
      <c r="I1819" s="65">
        <f ca="1">IF(_xlfn.NUMBERVALUE(I1817)&gt;0,'质量分析(总分) '!$D$180,"")</f>
        <v>83.3676470588235</v>
      </c>
      <c r="J1819" s="65" t="str">
        <f ca="1">IF(_xlfn.NUMBERVALUE(J1817)&gt;0,'质量分析(总分) '!$D$208,"")</f>
        <v/>
      </c>
      <c r="K1819" s="65" t="str">
        <f ca="1">IF(_xlfn.NUMBERVALUE(K1817)&gt;0,'质量分析(总分) '!$D$194,"")</f>
        <v/>
      </c>
      <c r="L1819" s="65" t="str">
        <f ca="1">IF(_xlfn.NUMBERVALUE(L1817)&gt;0,'质量分析(总分) '!$D$222,"")</f>
        <v/>
      </c>
      <c r="M1819" s="65">
        <f ca="1">IF(_xlfn.NUMBERVALUE(G1817)&gt;0,'质量分析(总分) '!$D$23,'质量分析(总分) '!$D$28)</f>
        <v>535.869285714286</v>
      </c>
    </row>
    <row r="1821" customHeight="1" spans="1:13">
      <c r="A1821" s="58" t="s">
        <v>15</v>
      </c>
      <c r="B1821" s="59" t="s">
        <v>1</v>
      </c>
      <c r="C1821" s="59" t="s">
        <v>2</v>
      </c>
      <c r="D1821" s="60" t="s">
        <v>3</v>
      </c>
      <c r="E1821" s="60" t="s">
        <v>4</v>
      </c>
      <c r="F1821" s="60" t="s">
        <v>5</v>
      </c>
      <c r="G1821" s="60" t="s">
        <v>6</v>
      </c>
      <c r="H1821" s="60" t="s">
        <v>7</v>
      </c>
      <c r="I1821" s="60" t="s">
        <v>8</v>
      </c>
      <c r="J1821" s="60" t="s">
        <v>9</v>
      </c>
      <c r="K1821" s="60" t="s">
        <v>10</v>
      </c>
      <c r="L1821" s="61" t="s">
        <v>11</v>
      </c>
      <c r="M1821" s="61" t="s">
        <v>12</v>
      </c>
    </row>
    <row r="1822" customHeight="1" spans="1:13">
      <c r="A1822" s="62"/>
      <c r="B1822" s="63">
        <f ca="1">INDIRECT("'按班级打印'!G"&amp;ROUNDDOWN((ROW()-1)/5,0)+2)</f>
        <v>9</v>
      </c>
      <c r="C1822" s="63" t="str">
        <f ca="1">INDIRECT("'按班级打印'!A"&amp;ROUNDDOWN((ROW()-1)/5,0)+2)</f>
        <v>郑皓元</v>
      </c>
      <c r="D1822" s="63">
        <f ca="1">INDIRECT("'按班级打印'!M"&amp;ROUNDDOWN((ROW()-1)/5,0)+2)</f>
        <v>115.5</v>
      </c>
      <c r="E1822" s="63">
        <f ca="1">INDIRECT("'按班级打印'!o"&amp;ROUNDDOWN((ROW()-1)/5,0)+2)</f>
        <v>106.5</v>
      </c>
      <c r="F1822" s="63">
        <f ca="1">INDIRECT("'按班级打印'!q"&amp;ROUNDDOWN((ROW()-1)/5,0)+2)</f>
        <v>126.5</v>
      </c>
      <c r="G1822" s="63">
        <f ca="1">IF(INDIRECT("'按班级打印'!s"&amp;ROUNDDOWN((ROW()-1)/5,0)+2)&gt;0,INDIRECT("'按班级打印'!s"&amp;ROUNDDOWN((ROW()-1)/5,0)+2),"")</f>
        <v>76</v>
      </c>
      <c r="H1822" s="63">
        <f ca="1">IF(INDIRECT("'按班级打印'!w"&amp;ROUNDDOWN((ROW()-1)/5,0)+2)&gt;0,INDIRECT("'按班级打印'!w"&amp;ROUNDDOWN((ROW()-1)/5,0)+2),"")</f>
        <v>71.5</v>
      </c>
      <c r="I1822" s="63">
        <f ca="1">IF(INDIRECT("'按班级打印'!z"&amp;ROUNDDOWN((ROW()-1)/5,0)+2)&gt;0,INDIRECT("'按班级打印'!z"&amp;ROUNDDOWN((ROW()-1)/5,0)+2),"")</f>
        <v>83.5</v>
      </c>
      <c r="J1822" s="63" t="str">
        <f ca="1">IF(INDIRECT("'按班级打印'!ac"&amp;ROUNDDOWN((ROW()-1)/5,0)+2)&gt;0,INDIRECT("'按班级打印'!ac"&amp;ROUNDDOWN((ROW()-1)/5,0)+2),"")</f>
        <v/>
      </c>
      <c r="K1822" s="63" t="str">
        <f ca="1">IF(INDIRECT("'按班级打印'!u"&amp;ROUNDDOWN((ROW()-1)/5,0)+2)&gt;0,INDIRECT("'按班级打印'!u"&amp;ROUNDDOWN((ROW()-1)/5,0)+2),"")</f>
        <v/>
      </c>
      <c r="L1822" s="63" t="str">
        <f ca="1">IF(INDIRECT("'按班级打印'!af"&amp;ROUNDDOWN((ROW()-1)/5,0)+2)&gt;0,INDIRECT("'按班级打印'!af"&amp;ROUNDDOWN((ROW()-1)/5,0)+2),"")</f>
        <v/>
      </c>
      <c r="M1822" s="63">
        <f ca="1">INDIRECT("'按班级打印'!H"&amp;ROUNDDOWN((ROW()-1)/5,0)+2)</f>
        <v>579.5</v>
      </c>
    </row>
    <row r="1823" customHeight="1" spans="1:13">
      <c r="A1823" s="64"/>
      <c r="B1823" s="64"/>
      <c r="C1823" s="63" t="s">
        <v>13</v>
      </c>
      <c r="D1823" s="63">
        <f ca="1">INDIRECT("'按班级打印'!M"&amp;ROUNDDOWN((ROW()-1)/5,0)+2)</f>
        <v>115.5</v>
      </c>
      <c r="E1823" s="63">
        <f ca="1">INDIRECT("'按班级打印'!o"&amp;ROUNDDOWN((ROW()-1)/5,0)+2)</f>
        <v>106.5</v>
      </c>
      <c r="F1823" s="63">
        <f ca="1">INDIRECT("'按班级打印'!q"&amp;ROUNDDOWN((ROW()-1)/5,0)+2)</f>
        <v>126.5</v>
      </c>
      <c r="G1823" s="63">
        <f ca="1">IF(INDIRECT("'按班级打印'!s"&amp;ROUNDDOWN((ROW()-1)/5,0)+2)&gt;0,INDIRECT("'按班级打印'!s"&amp;ROUNDDOWN((ROW()-1)/5,0)+2),"")</f>
        <v>76</v>
      </c>
      <c r="H1823" s="63">
        <f ca="1">IF(INDIRECT("'按班级打印'!x"&amp;ROUNDDOWN((ROW()-1)/5,0)+2)&gt;0,INDIRECT("'按班级打印'!x"&amp;ROUNDDOWN((ROW()-1)/5,0)+2),"")</f>
        <v>90</v>
      </c>
      <c r="I1823" s="63">
        <f ca="1">IF(INDIRECT("'按班级打印'!aa"&amp;ROUNDDOWN((ROW()-1)/5,0)+2)&gt;0,INDIRECT("'按班级打印'!aa"&amp;ROUNDDOWN((ROW()-1)/5,0)+2),"")</f>
        <v>91</v>
      </c>
      <c r="J1823" s="63" t="str">
        <f ca="1">IF(INDIRECT("'按班级打印'!ad"&amp;ROUNDDOWN((ROW()-1)/5,0)+2)&gt;0,INDIRECT("'按班级打印'!ad"&amp;ROUNDDOWN((ROW()-1)/5,0)+2),"")</f>
        <v/>
      </c>
      <c r="K1823" s="63" t="str">
        <f ca="1">IF(INDIRECT("'按班级打印'!u"&amp;ROUNDDOWN((ROW()-1)/5,0)+2)&gt;0,INDIRECT("'按班级打印'!u"&amp;ROUNDDOWN((ROW()-1)/5,0)+2),"")</f>
        <v/>
      </c>
      <c r="L1823" s="63" t="str">
        <f ca="1">IF(INDIRECT("'按班级打印'!ag"&amp;ROUNDDOWN((ROW()-1)/5,0)+2)&gt;0,INDIRECT("'按班级打印'!ag"&amp;ROUNDDOWN((ROW()-1)/5,0)+2),"")</f>
        <v/>
      </c>
      <c r="M1823" s="63">
        <f ca="1">INDIRECT("'按班级打印'!I"&amp;ROUNDDOWN((ROW()-1)/5,0)+2)</f>
        <v>605.5</v>
      </c>
    </row>
    <row r="1824" customHeight="1" spans="1:13">
      <c r="A1824" s="63" t="str">
        <f ca="1">INDIRECT("'按班级打印'!E"&amp;ROUNDDOWN((ROW()-1)/5,0)+2)</f>
        <v>物理类</v>
      </c>
      <c r="B1824" s="14"/>
      <c r="C1824" s="63" t="s">
        <v>14</v>
      </c>
      <c r="D1824" s="65">
        <f>'质量分析(总分) '!$D$55</f>
        <v>105.000612745098</v>
      </c>
      <c r="E1824" s="65">
        <f>'质量分析(总分) '!$D$82</f>
        <v>91.5242034313726</v>
      </c>
      <c r="F1824" s="65">
        <f>'质量分析(总分) '!$D$109</f>
        <v>108.863970588235</v>
      </c>
      <c r="G1824" s="65">
        <f ca="1">IF(_xlfn.NUMBERVALUE(G1822)&gt;0,'质量分析(总分) '!$D$133,"")</f>
        <v>62.6521428571429</v>
      </c>
      <c r="H1824" s="65">
        <f ca="1">IF(_xlfn.NUMBERVALUE(H1822)&gt;0,'质量分析(总分) '!$D$157,"")</f>
        <v>81.8686131386861</v>
      </c>
      <c r="I1824" s="65">
        <f ca="1">IF(_xlfn.NUMBERVALUE(I1822)&gt;0,'质量分析(总分) '!$D$180,"")</f>
        <v>83.3676470588235</v>
      </c>
      <c r="J1824" s="65" t="str">
        <f ca="1">IF(_xlfn.NUMBERVALUE(J1822)&gt;0,'质量分析(总分) '!$D$208,"")</f>
        <v/>
      </c>
      <c r="K1824" s="65" t="str">
        <f ca="1">IF(_xlfn.NUMBERVALUE(K1822)&gt;0,'质量分析(总分) '!$D$194,"")</f>
        <v/>
      </c>
      <c r="L1824" s="65" t="str">
        <f ca="1">IF(_xlfn.NUMBERVALUE(L1822)&gt;0,'质量分析(总分) '!$D$222,"")</f>
        <v/>
      </c>
      <c r="M1824" s="65">
        <f ca="1">IF(_xlfn.NUMBERVALUE(G1822)&gt;0,'质量分析(总分) '!$D$23,'质量分析(总分) '!$D$28)</f>
        <v>535.869285714286</v>
      </c>
    </row>
    <row r="1826" customHeight="1" spans="1:13">
      <c r="A1826" s="58" t="s">
        <v>15</v>
      </c>
      <c r="B1826" s="59" t="s">
        <v>1</v>
      </c>
      <c r="C1826" s="59" t="s">
        <v>2</v>
      </c>
      <c r="D1826" s="60" t="s">
        <v>3</v>
      </c>
      <c r="E1826" s="60" t="s">
        <v>4</v>
      </c>
      <c r="F1826" s="60" t="s">
        <v>5</v>
      </c>
      <c r="G1826" s="60" t="s">
        <v>6</v>
      </c>
      <c r="H1826" s="60" t="s">
        <v>7</v>
      </c>
      <c r="I1826" s="60" t="s">
        <v>8</v>
      </c>
      <c r="J1826" s="60" t="s">
        <v>9</v>
      </c>
      <c r="K1826" s="60" t="s">
        <v>10</v>
      </c>
      <c r="L1826" s="61" t="s">
        <v>11</v>
      </c>
      <c r="M1826" s="61" t="s">
        <v>12</v>
      </c>
    </row>
    <row r="1827" customHeight="1" spans="1:13">
      <c r="A1827" s="62"/>
      <c r="B1827" s="63">
        <f ca="1">INDIRECT("'按班级打印'!G"&amp;ROUNDDOWN((ROW()-1)/5,0)+2)</f>
        <v>9</v>
      </c>
      <c r="C1827" s="63" t="str">
        <f ca="1">INDIRECT("'按班级打印'!A"&amp;ROUNDDOWN((ROW()-1)/5,0)+2)</f>
        <v>连国宇</v>
      </c>
      <c r="D1827" s="63">
        <f ca="1">INDIRECT("'按班级打印'!M"&amp;ROUNDDOWN((ROW()-1)/5,0)+2)</f>
        <v>115</v>
      </c>
      <c r="E1827" s="63">
        <f ca="1">INDIRECT("'按班级打印'!o"&amp;ROUNDDOWN((ROW()-1)/5,0)+2)</f>
        <v>96.5</v>
      </c>
      <c r="F1827" s="63">
        <f ca="1">INDIRECT("'按班级打印'!q"&amp;ROUNDDOWN((ROW()-1)/5,0)+2)</f>
        <v>126.5</v>
      </c>
      <c r="G1827" s="63">
        <f ca="1">IF(INDIRECT("'按班级打印'!s"&amp;ROUNDDOWN((ROW()-1)/5,0)+2)&gt;0,INDIRECT("'按班级打印'!s"&amp;ROUNDDOWN((ROW()-1)/5,0)+2),"")</f>
        <v>80</v>
      </c>
      <c r="H1827" s="63">
        <f ca="1">IF(INDIRECT("'按班级打印'!w"&amp;ROUNDDOWN((ROW()-1)/5,0)+2)&gt;0,INDIRECT("'按班级打印'!w"&amp;ROUNDDOWN((ROW()-1)/5,0)+2),"")</f>
        <v>76</v>
      </c>
      <c r="I1827" s="63">
        <f ca="1">IF(INDIRECT("'按班级打印'!z"&amp;ROUNDDOWN((ROW()-1)/5,0)+2)&gt;0,INDIRECT("'按班级打印'!z"&amp;ROUNDDOWN((ROW()-1)/5,0)+2),"")</f>
        <v>82</v>
      </c>
      <c r="J1827" s="63" t="str">
        <f ca="1">IF(INDIRECT("'按班级打印'!ac"&amp;ROUNDDOWN((ROW()-1)/5,0)+2)&gt;0,INDIRECT("'按班级打印'!ac"&amp;ROUNDDOWN((ROW()-1)/5,0)+2),"")</f>
        <v/>
      </c>
      <c r="K1827" s="63" t="str">
        <f ca="1">IF(INDIRECT("'按班级打印'!u"&amp;ROUNDDOWN((ROW()-1)/5,0)+2)&gt;0,INDIRECT("'按班级打印'!u"&amp;ROUNDDOWN((ROW()-1)/5,0)+2),"")</f>
        <v/>
      </c>
      <c r="L1827" s="63" t="str">
        <f ca="1">IF(INDIRECT("'按班级打印'!af"&amp;ROUNDDOWN((ROW()-1)/5,0)+2)&gt;0,INDIRECT("'按班级打印'!af"&amp;ROUNDDOWN((ROW()-1)/5,0)+2),"")</f>
        <v/>
      </c>
      <c r="M1827" s="63">
        <f ca="1">INDIRECT("'按班级打印'!H"&amp;ROUNDDOWN((ROW()-1)/5,0)+2)</f>
        <v>576</v>
      </c>
    </row>
    <row r="1828" customHeight="1" spans="1:13">
      <c r="A1828" s="64"/>
      <c r="B1828" s="64"/>
      <c r="C1828" s="63" t="s">
        <v>13</v>
      </c>
      <c r="D1828" s="63">
        <f ca="1">INDIRECT("'按班级打印'!M"&amp;ROUNDDOWN((ROW()-1)/5,0)+2)</f>
        <v>115</v>
      </c>
      <c r="E1828" s="63">
        <f ca="1">INDIRECT("'按班级打印'!o"&amp;ROUNDDOWN((ROW()-1)/5,0)+2)</f>
        <v>96.5</v>
      </c>
      <c r="F1828" s="63">
        <f ca="1">INDIRECT("'按班级打印'!q"&amp;ROUNDDOWN((ROW()-1)/5,0)+2)</f>
        <v>126.5</v>
      </c>
      <c r="G1828" s="63">
        <f ca="1">IF(INDIRECT("'按班级打印'!s"&amp;ROUNDDOWN((ROW()-1)/5,0)+2)&gt;0,INDIRECT("'按班级打印'!s"&amp;ROUNDDOWN((ROW()-1)/5,0)+2),"")</f>
        <v>80</v>
      </c>
      <c r="H1828" s="63">
        <f ca="1">IF(INDIRECT("'按班级打印'!x"&amp;ROUNDDOWN((ROW()-1)/5,0)+2)&gt;0,INDIRECT("'按班级打印'!x"&amp;ROUNDDOWN((ROW()-1)/5,0)+2),"")</f>
        <v>91</v>
      </c>
      <c r="I1828" s="63">
        <f ca="1">IF(INDIRECT("'按班级打印'!aa"&amp;ROUNDDOWN((ROW()-1)/5,0)+2)&gt;0,INDIRECT("'按班级打印'!aa"&amp;ROUNDDOWN((ROW()-1)/5,0)+2),"")</f>
        <v>90</v>
      </c>
      <c r="J1828" s="63" t="str">
        <f ca="1">IF(INDIRECT("'按班级打印'!ad"&amp;ROUNDDOWN((ROW()-1)/5,0)+2)&gt;0,INDIRECT("'按班级打印'!ad"&amp;ROUNDDOWN((ROW()-1)/5,0)+2),"")</f>
        <v/>
      </c>
      <c r="K1828" s="63" t="str">
        <f ca="1">IF(INDIRECT("'按班级打印'!u"&amp;ROUNDDOWN((ROW()-1)/5,0)+2)&gt;0,INDIRECT("'按班级打印'!u"&amp;ROUNDDOWN((ROW()-1)/5,0)+2),"")</f>
        <v/>
      </c>
      <c r="L1828" s="63" t="str">
        <f ca="1">IF(INDIRECT("'按班级打印'!ag"&amp;ROUNDDOWN((ROW()-1)/5,0)+2)&gt;0,INDIRECT("'按班级打印'!ag"&amp;ROUNDDOWN((ROW()-1)/5,0)+2),"")</f>
        <v/>
      </c>
      <c r="M1828" s="63">
        <f ca="1">INDIRECT("'按班级打印'!I"&amp;ROUNDDOWN((ROW()-1)/5,0)+2)</f>
        <v>599</v>
      </c>
    </row>
    <row r="1829" customHeight="1" spans="1:13">
      <c r="A1829" s="63" t="str">
        <f ca="1">INDIRECT("'按班级打印'!E"&amp;ROUNDDOWN((ROW()-1)/5,0)+2)</f>
        <v>物理类</v>
      </c>
      <c r="B1829" s="14"/>
      <c r="C1829" s="63" t="s">
        <v>14</v>
      </c>
      <c r="D1829" s="65">
        <f>'质量分析(总分) '!$D$55</f>
        <v>105.000612745098</v>
      </c>
      <c r="E1829" s="65">
        <f>'质量分析(总分) '!$D$82</f>
        <v>91.5242034313726</v>
      </c>
      <c r="F1829" s="65">
        <f>'质量分析(总分) '!$D$109</f>
        <v>108.863970588235</v>
      </c>
      <c r="G1829" s="65">
        <f ca="1">IF(_xlfn.NUMBERVALUE(G1827)&gt;0,'质量分析(总分) '!$D$133,"")</f>
        <v>62.6521428571429</v>
      </c>
      <c r="H1829" s="65">
        <f ca="1">IF(_xlfn.NUMBERVALUE(H1827)&gt;0,'质量分析(总分) '!$D$157,"")</f>
        <v>81.8686131386861</v>
      </c>
      <c r="I1829" s="65">
        <f ca="1">IF(_xlfn.NUMBERVALUE(I1827)&gt;0,'质量分析(总分) '!$D$180,"")</f>
        <v>83.3676470588235</v>
      </c>
      <c r="J1829" s="65" t="str">
        <f ca="1">IF(_xlfn.NUMBERVALUE(J1827)&gt;0,'质量分析(总分) '!$D$208,"")</f>
        <v/>
      </c>
      <c r="K1829" s="65" t="str">
        <f ca="1">IF(_xlfn.NUMBERVALUE(K1827)&gt;0,'质量分析(总分) '!$D$194,"")</f>
        <v/>
      </c>
      <c r="L1829" s="65" t="str">
        <f ca="1">IF(_xlfn.NUMBERVALUE(L1827)&gt;0,'质量分析(总分) '!$D$222,"")</f>
        <v/>
      </c>
      <c r="M1829" s="65">
        <f ca="1">IF(_xlfn.NUMBERVALUE(G1827)&gt;0,'质量分析(总分) '!$D$23,'质量分析(总分) '!$D$28)</f>
        <v>535.869285714286</v>
      </c>
    </row>
    <row r="1831" customHeight="1" spans="1:13">
      <c r="A1831" s="58" t="s">
        <v>15</v>
      </c>
      <c r="B1831" s="59" t="s">
        <v>1</v>
      </c>
      <c r="C1831" s="59" t="s">
        <v>2</v>
      </c>
      <c r="D1831" s="60" t="s">
        <v>3</v>
      </c>
      <c r="E1831" s="60" t="s">
        <v>4</v>
      </c>
      <c r="F1831" s="60" t="s">
        <v>5</v>
      </c>
      <c r="G1831" s="60" t="s">
        <v>6</v>
      </c>
      <c r="H1831" s="60" t="s">
        <v>7</v>
      </c>
      <c r="I1831" s="60" t="s">
        <v>8</v>
      </c>
      <c r="J1831" s="60" t="s">
        <v>9</v>
      </c>
      <c r="K1831" s="60" t="s">
        <v>10</v>
      </c>
      <c r="L1831" s="61" t="s">
        <v>11</v>
      </c>
      <c r="M1831" s="61" t="s">
        <v>12</v>
      </c>
    </row>
    <row r="1832" customHeight="1" spans="1:13">
      <c r="A1832" s="62"/>
      <c r="B1832" s="63">
        <f ca="1">INDIRECT("'按班级打印'!G"&amp;ROUNDDOWN((ROW()-1)/5,0)+2)</f>
        <v>9</v>
      </c>
      <c r="C1832" s="63" t="str">
        <f ca="1">INDIRECT("'按班级打印'!A"&amp;ROUNDDOWN((ROW()-1)/5,0)+2)</f>
        <v>杨航硕</v>
      </c>
      <c r="D1832" s="63">
        <f ca="1">INDIRECT("'按班级打印'!M"&amp;ROUNDDOWN((ROW()-1)/5,0)+2)</f>
        <v>98.5</v>
      </c>
      <c r="E1832" s="63">
        <f ca="1">INDIRECT("'按班级打印'!o"&amp;ROUNDDOWN((ROW()-1)/5,0)+2)</f>
        <v>110</v>
      </c>
      <c r="F1832" s="63">
        <f ca="1">INDIRECT("'按班级打印'!q"&amp;ROUNDDOWN((ROW()-1)/5,0)+2)</f>
        <v>112</v>
      </c>
      <c r="G1832" s="63">
        <f ca="1">IF(INDIRECT("'按班级打印'!s"&amp;ROUNDDOWN((ROW()-1)/5,0)+2)&gt;0,INDIRECT("'按班级打印'!s"&amp;ROUNDDOWN((ROW()-1)/5,0)+2),"")</f>
        <v>64.5</v>
      </c>
      <c r="H1832" s="63">
        <f ca="1">IF(INDIRECT("'按班级打印'!w"&amp;ROUNDDOWN((ROW()-1)/5,0)+2)&gt;0,INDIRECT("'按班级打印'!w"&amp;ROUNDDOWN((ROW()-1)/5,0)+2),"")</f>
        <v>80.5</v>
      </c>
      <c r="I1832" s="63">
        <f ca="1">IF(INDIRECT("'按班级打印'!z"&amp;ROUNDDOWN((ROW()-1)/5,0)+2)&gt;0,INDIRECT("'按班级打印'!z"&amp;ROUNDDOWN((ROW()-1)/5,0)+2),"")</f>
        <v>86</v>
      </c>
      <c r="J1832" s="63" t="str">
        <f ca="1">IF(INDIRECT("'按班级打印'!ac"&amp;ROUNDDOWN((ROW()-1)/5,0)+2)&gt;0,INDIRECT("'按班级打印'!ac"&amp;ROUNDDOWN((ROW()-1)/5,0)+2),"")</f>
        <v/>
      </c>
      <c r="K1832" s="63" t="str">
        <f ca="1">IF(INDIRECT("'按班级打印'!u"&amp;ROUNDDOWN((ROW()-1)/5,0)+2)&gt;0,INDIRECT("'按班级打印'!u"&amp;ROUNDDOWN((ROW()-1)/5,0)+2),"")</f>
        <v/>
      </c>
      <c r="L1832" s="63" t="str">
        <f ca="1">IF(INDIRECT("'按班级打印'!af"&amp;ROUNDDOWN((ROW()-1)/5,0)+2)&gt;0,INDIRECT("'按班级打印'!af"&amp;ROUNDDOWN((ROW()-1)/5,0)+2),"")</f>
        <v/>
      </c>
      <c r="M1832" s="63">
        <f ca="1">INDIRECT("'按班级打印'!H"&amp;ROUNDDOWN((ROW()-1)/5,0)+2)</f>
        <v>551.5</v>
      </c>
    </row>
    <row r="1833" customHeight="1" spans="1:13">
      <c r="A1833" s="64"/>
      <c r="B1833" s="64"/>
      <c r="C1833" s="63" t="s">
        <v>13</v>
      </c>
      <c r="D1833" s="63">
        <f ca="1">INDIRECT("'按班级打印'!M"&amp;ROUNDDOWN((ROW()-1)/5,0)+2)</f>
        <v>98.5</v>
      </c>
      <c r="E1833" s="63">
        <f ca="1">INDIRECT("'按班级打印'!o"&amp;ROUNDDOWN((ROW()-1)/5,0)+2)</f>
        <v>110</v>
      </c>
      <c r="F1833" s="63">
        <f ca="1">INDIRECT("'按班级打印'!q"&amp;ROUNDDOWN((ROW()-1)/5,0)+2)</f>
        <v>112</v>
      </c>
      <c r="G1833" s="63">
        <f ca="1">IF(INDIRECT("'按班级打印'!s"&amp;ROUNDDOWN((ROW()-1)/5,0)+2)&gt;0,INDIRECT("'按班级打印'!s"&amp;ROUNDDOWN((ROW()-1)/5,0)+2),"")</f>
        <v>64.5</v>
      </c>
      <c r="H1833" s="63">
        <f ca="1">IF(INDIRECT("'按班级打印'!x"&amp;ROUNDDOWN((ROW()-1)/5,0)+2)&gt;0,INDIRECT("'按班级打印'!x"&amp;ROUNDDOWN((ROW()-1)/5,0)+2),"")</f>
        <v>93</v>
      </c>
      <c r="I1833" s="63">
        <f ca="1">IF(INDIRECT("'按班级打印'!aa"&amp;ROUNDDOWN((ROW()-1)/5,0)+2)&gt;0,INDIRECT("'按班级打印'!aa"&amp;ROUNDDOWN((ROW()-1)/5,0)+2),"")</f>
        <v>93</v>
      </c>
      <c r="J1833" s="63" t="str">
        <f ca="1">IF(INDIRECT("'按班级打印'!ad"&amp;ROUNDDOWN((ROW()-1)/5,0)+2)&gt;0,INDIRECT("'按班级打印'!ad"&amp;ROUNDDOWN((ROW()-1)/5,0)+2),"")</f>
        <v/>
      </c>
      <c r="K1833" s="63" t="str">
        <f ca="1">IF(INDIRECT("'按班级打印'!u"&amp;ROUNDDOWN((ROW()-1)/5,0)+2)&gt;0,INDIRECT("'按班级打印'!u"&amp;ROUNDDOWN((ROW()-1)/5,0)+2),"")</f>
        <v/>
      </c>
      <c r="L1833" s="63" t="str">
        <f ca="1">IF(INDIRECT("'按班级打印'!ag"&amp;ROUNDDOWN((ROW()-1)/5,0)+2)&gt;0,INDIRECT("'按班级打印'!ag"&amp;ROUNDDOWN((ROW()-1)/5,0)+2),"")</f>
        <v/>
      </c>
      <c r="M1833" s="63">
        <f ca="1">INDIRECT("'按班级打印'!I"&amp;ROUNDDOWN((ROW()-1)/5,0)+2)</f>
        <v>571</v>
      </c>
    </row>
    <row r="1834" customHeight="1" spans="1:13">
      <c r="A1834" s="63" t="str">
        <f ca="1">INDIRECT("'按班级打印'!E"&amp;ROUNDDOWN((ROW()-1)/5,0)+2)</f>
        <v>物理类</v>
      </c>
      <c r="B1834" s="14"/>
      <c r="C1834" s="63" t="s">
        <v>14</v>
      </c>
      <c r="D1834" s="65">
        <f>'质量分析(总分) '!$D$55</f>
        <v>105.000612745098</v>
      </c>
      <c r="E1834" s="65">
        <f>'质量分析(总分) '!$D$82</f>
        <v>91.5242034313726</v>
      </c>
      <c r="F1834" s="65">
        <f>'质量分析(总分) '!$D$109</f>
        <v>108.863970588235</v>
      </c>
      <c r="G1834" s="65">
        <f ca="1">IF(_xlfn.NUMBERVALUE(G1832)&gt;0,'质量分析(总分) '!$D$133,"")</f>
        <v>62.6521428571429</v>
      </c>
      <c r="H1834" s="65">
        <f ca="1">IF(_xlfn.NUMBERVALUE(H1832)&gt;0,'质量分析(总分) '!$D$157,"")</f>
        <v>81.8686131386861</v>
      </c>
      <c r="I1834" s="65">
        <f ca="1">IF(_xlfn.NUMBERVALUE(I1832)&gt;0,'质量分析(总分) '!$D$180,"")</f>
        <v>83.3676470588235</v>
      </c>
      <c r="J1834" s="65" t="str">
        <f ca="1">IF(_xlfn.NUMBERVALUE(J1832)&gt;0,'质量分析(总分) '!$D$208,"")</f>
        <v/>
      </c>
      <c r="K1834" s="65" t="str">
        <f ca="1">IF(_xlfn.NUMBERVALUE(K1832)&gt;0,'质量分析(总分) '!$D$194,"")</f>
        <v/>
      </c>
      <c r="L1834" s="65" t="str">
        <f ca="1">IF(_xlfn.NUMBERVALUE(L1832)&gt;0,'质量分析(总分) '!$D$222,"")</f>
        <v/>
      </c>
      <c r="M1834" s="65">
        <f ca="1">IF(_xlfn.NUMBERVALUE(G1832)&gt;0,'质量分析(总分) '!$D$23,'质量分析(总分) '!$D$28)</f>
        <v>535.869285714286</v>
      </c>
    </row>
    <row r="1836" customHeight="1" spans="1:13">
      <c r="A1836" s="58" t="s">
        <v>15</v>
      </c>
      <c r="B1836" s="59" t="s">
        <v>1</v>
      </c>
      <c r="C1836" s="59" t="s">
        <v>2</v>
      </c>
      <c r="D1836" s="60" t="s">
        <v>3</v>
      </c>
      <c r="E1836" s="60" t="s">
        <v>4</v>
      </c>
      <c r="F1836" s="60" t="s">
        <v>5</v>
      </c>
      <c r="G1836" s="60" t="s">
        <v>6</v>
      </c>
      <c r="H1836" s="60" t="s">
        <v>7</v>
      </c>
      <c r="I1836" s="60" t="s">
        <v>8</v>
      </c>
      <c r="J1836" s="60" t="s">
        <v>9</v>
      </c>
      <c r="K1836" s="60" t="s">
        <v>10</v>
      </c>
      <c r="L1836" s="61" t="s">
        <v>11</v>
      </c>
      <c r="M1836" s="61" t="s">
        <v>12</v>
      </c>
    </row>
    <row r="1837" customHeight="1" spans="1:13">
      <c r="A1837" s="62"/>
      <c r="B1837" s="63">
        <f ca="1">INDIRECT("'按班级打印'!G"&amp;ROUNDDOWN((ROW()-1)/5,0)+2)</f>
        <v>9</v>
      </c>
      <c r="C1837" s="63" t="str">
        <f ca="1">INDIRECT("'按班级打印'!A"&amp;ROUNDDOWN((ROW()-1)/5,0)+2)</f>
        <v>陈梓杰</v>
      </c>
      <c r="D1837" s="63">
        <f ca="1">INDIRECT("'按班级打印'!M"&amp;ROUNDDOWN((ROW()-1)/5,0)+2)</f>
        <v>108</v>
      </c>
      <c r="E1837" s="63">
        <f ca="1">INDIRECT("'按班级打印'!o"&amp;ROUNDDOWN((ROW()-1)/5,0)+2)</f>
        <v>120</v>
      </c>
      <c r="F1837" s="63">
        <f ca="1">INDIRECT("'按班级打印'!q"&amp;ROUNDDOWN((ROW()-1)/5,0)+2)</f>
        <v>121.5</v>
      </c>
      <c r="G1837" s="63">
        <f ca="1">IF(INDIRECT("'按班级打印'!s"&amp;ROUNDDOWN((ROW()-1)/5,0)+2)&gt;0,INDIRECT("'按班级打印'!s"&amp;ROUNDDOWN((ROW()-1)/5,0)+2),"")</f>
        <v>72</v>
      </c>
      <c r="H1837" s="63">
        <f ca="1">IF(INDIRECT("'按班级打印'!w"&amp;ROUNDDOWN((ROW()-1)/5,0)+2)&gt;0,INDIRECT("'按班级打印'!w"&amp;ROUNDDOWN((ROW()-1)/5,0)+2),"")</f>
        <v>77.5</v>
      </c>
      <c r="I1837" s="63">
        <f ca="1">IF(INDIRECT("'按班级打印'!z"&amp;ROUNDDOWN((ROW()-1)/5,0)+2)&gt;0,INDIRECT("'按班级打印'!z"&amp;ROUNDDOWN((ROW()-1)/5,0)+2),"")</f>
        <v>78.5</v>
      </c>
      <c r="J1837" s="63" t="str">
        <f ca="1">IF(INDIRECT("'按班级打印'!ac"&amp;ROUNDDOWN((ROW()-1)/5,0)+2)&gt;0,INDIRECT("'按班级打印'!ac"&amp;ROUNDDOWN((ROW()-1)/5,0)+2),"")</f>
        <v/>
      </c>
      <c r="K1837" s="63" t="str">
        <f ca="1">IF(INDIRECT("'按班级打印'!u"&amp;ROUNDDOWN((ROW()-1)/5,0)+2)&gt;0,INDIRECT("'按班级打印'!u"&amp;ROUNDDOWN((ROW()-1)/5,0)+2),"")</f>
        <v/>
      </c>
      <c r="L1837" s="63" t="str">
        <f ca="1">IF(INDIRECT("'按班级打印'!af"&amp;ROUNDDOWN((ROW()-1)/5,0)+2)&gt;0,INDIRECT("'按班级打印'!af"&amp;ROUNDDOWN((ROW()-1)/5,0)+2),"")</f>
        <v/>
      </c>
      <c r="M1837" s="63">
        <f ca="1">INDIRECT("'按班级打印'!H"&amp;ROUNDDOWN((ROW()-1)/5,0)+2)</f>
        <v>577.5</v>
      </c>
    </row>
    <row r="1838" customHeight="1" spans="1:13">
      <c r="A1838" s="64"/>
      <c r="B1838" s="64"/>
      <c r="C1838" s="63" t="s">
        <v>13</v>
      </c>
      <c r="D1838" s="63">
        <f ca="1">INDIRECT("'按班级打印'!M"&amp;ROUNDDOWN((ROW()-1)/5,0)+2)</f>
        <v>108</v>
      </c>
      <c r="E1838" s="63">
        <f ca="1">INDIRECT("'按班级打印'!o"&amp;ROUNDDOWN((ROW()-1)/5,0)+2)</f>
        <v>120</v>
      </c>
      <c r="F1838" s="63">
        <f ca="1">INDIRECT("'按班级打印'!q"&amp;ROUNDDOWN((ROW()-1)/5,0)+2)</f>
        <v>121.5</v>
      </c>
      <c r="G1838" s="63">
        <f ca="1">IF(INDIRECT("'按班级打印'!s"&amp;ROUNDDOWN((ROW()-1)/5,0)+2)&gt;0,INDIRECT("'按班级打印'!s"&amp;ROUNDDOWN((ROW()-1)/5,0)+2),"")</f>
        <v>72</v>
      </c>
      <c r="H1838" s="63">
        <f ca="1">IF(INDIRECT("'按班级打印'!x"&amp;ROUNDDOWN((ROW()-1)/5,0)+2)&gt;0,INDIRECT("'按班级打印'!x"&amp;ROUNDDOWN((ROW()-1)/5,0)+2),"")</f>
        <v>92</v>
      </c>
      <c r="I1838" s="63">
        <f ca="1">IF(INDIRECT("'按班级打印'!aa"&amp;ROUNDDOWN((ROW()-1)/5,0)+2)&gt;0,INDIRECT("'按班级打印'!aa"&amp;ROUNDDOWN((ROW()-1)/5,0)+2),"")</f>
        <v>87</v>
      </c>
      <c r="J1838" s="63" t="str">
        <f ca="1">IF(INDIRECT("'按班级打印'!ad"&amp;ROUNDDOWN((ROW()-1)/5,0)+2)&gt;0,INDIRECT("'按班级打印'!ad"&amp;ROUNDDOWN((ROW()-1)/5,0)+2),"")</f>
        <v/>
      </c>
      <c r="K1838" s="63" t="str">
        <f ca="1">IF(INDIRECT("'按班级打印'!u"&amp;ROUNDDOWN((ROW()-1)/5,0)+2)&gt;0,INDIRECT("'按班级打印'!u"&amp;ROUNDDOWN((ROW()-1)/5,0)+2),"")</f>
        <v/>
      </c>
      <c r="L1838" s="63" t="str">
        <f ca="1">IF(INDIRECT("'按班级打印'!ag"&amp;ROUNDDOWN((ROW()-1)/5,0)+2)&gt;0,INDIRECT("'按班级打印'!ag"&amp;ROUNDDOWN((ROW()-1)/5,0)+2),"")</f>
        <v/>
      </c>
      <c r="M1838" s="63">
        <f ca="1">INDIRECT("'按班级打印'!I"&amp;ROUNDDOWN((ROW()-1)/5,0)+2)</f>
        <v>600.5</v>
      </c>
    </row>
    <row r="1839" customHeight="1" spans="1:13">
      <c r="A1839" s="63" t="str">
        <f ca="1">INDIRECT("'按班级打印'!E"&amp;ROUNDDOWN((ROW()-1)/5,0)+2)</f>
        <v>物理类</v>
      </c>
      <c r="B1839" s="14"/>
      <c r="C1839" s="63" t="s">
        <v>14</v>
      </c>
      <c r="D1839" s="65">
        <f>'质量分析(总分) '!$D$55</f>
        <v>105.000612745098</v>
      </c>
      <c r="E1839" s="65">
        <f>'质量分析(总分) '!$D$82</f>
        <v>91.5242034313726</v>
      </c>
      <c r="F1839" s="65">
        <f>'质量分析(总分) '!$D$109</f>
        <v>108.863970588235</v>
      </c>
      <c r="G1839" s="65">
        <f ca="1">IF(_xlfn.NUMBERVALUE(G1837)&gt;0,'质量分析(总分) '!$D$133,"")</f>
        <v>62.6521428571429</v>
      </c>
      <c r="H1839" s="65">
        <f ca="1">IF(_xlfn.NUMBERVALUE(H1837)&gt;0,'质量分析(总分) '!$D$157,"")</f>
        <v>81.8686131386861</v>
      </c>
      <c r="I1839" s="65">
        <f ca="1">IF(_xlfn.NUMBERVALUE(I1837)&gt;0,'质量分析(总分) '!$D$180,"")</f>
        <v>83.3676470588235</v>
      </c>
      <c r="J1839" s="65" t="str">
        <f ca="1">IF(_xlfn.NUMBERVALUE(J1837)&gt;0,'质量分析(总分) '!$D$208,"")</f>
        <v/>
      </c>
      <c r="K1839" s="65" t="str">
        <f ca="1">IF(_xlfn.NUMBERVALUE(K1837)&gt;0,'质量分析(总分) '!$D$194,"")</f>
        <v/>
      </c>
      <c r="L1839" s="65" t="str">
        <f ca="1">IF(_xlfn.NUMBERVALUE(L1837)&gt;0,'质量分析(总分) '!$D$222,"")</f>
        <v/>
      </c>
      <c r="M1839" s="65">
        <f ca="1">IF(_xlfn.NUMBERVALUE(G1837)&gt;0,'质量分析(总分) '!$D$23,'质量分析(总分) '!$D$28)</f>
        <v>535.869285714286</v>
      </c>
    </row>
    <row r="1841" customHeight="1" spans="1:13">
      <c r="A1841" s="58" t="s">
        <v>15</v>
      </c>
      <c r="B1841" s="59" t="s">
        <v>1</v>
      </c>
      <c r="C1841" s="59" t="s">
        <v>2</v>
      </c>
      <c r="D1841" s="60" t="s">
        <v>3</v>
      </c>
      <c r="E1841" s="60" t="s">
        <v>4</v>
      </c>
      <c r="F1841" s="60" t="s">
        <v>5</v>
      </c>
      <c r="G1841" s="60" t="s">
        <v>6</v>
      </c>
      <c r="H1841" s="60" t="s">
        <v>7</v>
      </c>
      <c r="I1841" s="60" t="s">
        <v>8</v>
      </c>
      <c r="J1841" s="60" t="s">
        <v>9</v>
      </c>
      <c r="K1841" s="60" t="s">
        <v>10</v>
      </c>
      <c r="L1841" s="61" t="s">
        <v>11</v>
      </c>
      <c r="M1841" s="61" t="s">
        <v>12</v>
      </c>
    </row>
    <row r="1842" customHeight="1" spans="1:13">
      <c r="A1842" s="62"/>
      <c r="B1842" s="63">
        <f ca="1">INDIRECT("'按班级打印'!G"&amp;ROUNDDOWN((ROW()-1)/5,0)+2)</f>
        <v>9</v>
      </c>
      <c r="C1842" s="63" t="str">
        <f ca="1">INDIRECT("'按班级打印'!A"&amp;ROUNDDOWN((ROW()-1)/5,0)+2)</f>
        <v>郑皓森</v>
      </c>
      <c r="D1842" s="63">
        <f ca="1">INDIRECT("'按班级打印'!M"&amp;ROUNDDOWN((ROW()-1)/5,0)+2)</f>
        <v>109.5</v>
      </c>
      <c r="E1842" s="63">
        <f ca="1">INDIRECT("'按班级打印'!o"&amp;ROUNDDOWN((ROW()-1)/5,0)+2)</f>
        <v>99</v>
      </c>
      <c r="F1842" s="63">
        <f ca="1">INDIRECT("'按班级打印'!q"&amp;ROUNDDOWN((ROW()-1)/5,0)+2)</f>
        <v>127</v>
      </c>
      <c r="G1842" s="63">
        <f ca="1">IF(INDIRECT("'按班级打印'!s"&amp;ROUNDDOWN((ROW()-1)/5,0)+2)&gt;0,INDIRECT("'按班级打印'!s"&amp;ROUNDDOWN((ROW()-1)/5,0)+2),"")</f>
        <v>84</v>
      </c>
      <c r="H1842" s="63">
        <f ca="1">IF(INDIRECT("'按班级打印'!w"&amp;ROUNDDOWN((ROW()-1)/5,0)+2)&gt;0,INDIRECT("'按班级打印'!w"&amp;ROUNDDOWN((ROW()-1)/5,0)+2),"")</f>
        <v>76</v>
      </c>
      <c r="I1842" s="63">
        <f ca="1">IF(INDIRECT("'按班级打印'!z"&amp;ROUNDDOWN((ROW()-1)/5,0)+2)&gt;0,INDIRECT("'按班级打印'!z"&amp;ROUNDDOWN((ROW()-1)/5,0)+2),"")</f>
        <v>89.5</v>
      </c>
      <c r="J1842" s="63" t="str">
        <f ca="1">IF(INDIRECT("'按班级打印'!ac"&amp;ROUNDDOWN((ROW()-1)/5,0)+2)&gt;0,INDIRECT("'按班级打印'!ac"&amp;ROUNDDOWN((ROW()-1)/5,0)+2),"")</f>
        <v/>
      </c>
      <c r="K1842" s="63" t="str">
        <f ca="1">IF(INDIRECT("'按班级打印'!u"&amp;ROUNDDOWN((ROW()-1)/5,0)+2)&gt;0,INDIRECT("'按班级打印'!u"&amp;ROUNDDOWN((ROW()-1)/5,0)+2),"")</f>
        <v/>
      </c>
      <c r="L1842" s="63" t="str">
        <f ca="1">IF(INDIRECT("'按班级打印'!af"&amp;ROUNDDOWN((ROW()-1)/5,0)+2)&gt;0,INDIRECT("'按班级打印'!af"&amp;ROUNDDOWN((ROW()-1)/5,0)+2),"")</f>
        <v/>
      </c>
      <c r="M1842" s="63">
        <f ca="1">INDIRECT("'按班级打印'!H"&amp;ROUNDDOWN((ROW()-1)/5,0)+2)</f>
        <v>585</v>
      </c>
    </row>
    <row r="1843" customHeight="1" spans="1:13">
      <c r="A1843" s="64"/>
      <c r="B1843" s="64"/>
      <c r="C1843" s="63" t="s">
        <v>13</v>
      </c>
      <c r="D1843" s="63">
        <f ca="1">INDIRECT("'按班级打印'!M"&amp;ROUNDDOWN((ROW()-1)/5,0)+2)</f>
        <v>109.5</v>
      </c>
      <c r="E1843" s="63">
        <f ca="1">INDIRECT("'按班级打印'!o"&amp;ROUNDDOWN((ROW()-1)/5,0)+2)</f>
        <v>99</v>
      </c>
      <c r="F1843" s="63">
        <f ca="1">INDIRECT("'按班级打印'!q"&amp;ROUNDDOWN((ROW()-1)/5,0)+2)</f>
        <v>127</v>
      </c>
      <c r="G1843" s="63">
        <f ca="1">IF(INDIRECT("'按班级打印'!s"&amp;ROUNDDOWN((ROW()-1)/5,0)+2)&gt;0,INDIRECT("'按班级打印'!s"&amp;ROUNDDOWN((ROW()-1)/5,0)+2),"")</f>
        <v>84</v>
      </c>
      <c r="H1843" s="63">
        <f ca="1">IF(INDIRECT("'按班级打印'!x"&amp;ROUNDDOWN((ROW()-1)/5,0)+2)&gt;0,INDIRECT("'按班级打印'!x"&amp;ROUNDDOWN((ROW()-1)/5,0)+2),"")</f>
        <v>91</v>
      </c>
      <c r="I1843" s="63">
        <f ca="1">IF(INDIRECT("'按班级打印'!aa"&amp;ROUNDDOWN((ROW()-1)/5,0)+2)&gt;0,INDIRECT("'按班级打印'!aa"&amp;ROUNDDOWN((ROW()-1)/5,0)+2),"")</f>
        <v>95</v>
      </c>
      <c r="J1843" s="63" t="str">
        <f ca="1">IF(INDIRECT("'按班级打印'!ad"&amp;ROUNDDOWN((ROW()-1)/5,0)+2)&gt;0,INDIRECT("'按班级打印'!ad"&amp;ROUNDDOWN((ROW()-1)/5,0)+2),"")</f>
        <v/>
      </c>
      <c r="K1843" s="63" t="str">
        <f ca="1">IF(INDIRECT("'按班级打印'!u"&amp;ROUNDDOWN((ROW()-1)/5,0)+2)&gt;0,INDIRECT("'按班级打印'!u"&amp;ROUNDDOWN((ROW()-1)/5,0)+2),"")</f>
        <v/>
      </c>
      <c r="L1843" s="63" t="str">
        <f ca="1">IF(INDIRECT("'按班级打印'!ag"&amp;ROUNDDOWN((ROW()-1)/5,0)+2)&gt;0,INDIRECT("'按班级打印'!ag"&amp;ROUNDDOWN((ROW()-1)/5,0)+2),"")</f>
        <v/>
      </c>
      <c r="M1843" s="63">
        <f ca="1">INDIRECT("'按班级打印'!I"&amp;ROUNDDOWN((ROW()-1)/5,0)+2)</f>
        <v>605.5</v>
      </c>
    </row>
    <row r="1844" customHeight="1" spans="1:13">
      <c r="A1844" s="63" t="str">
        <f ca="1">INDIRECT("'按班级打印'!E"&amp;ROUNDDOWN((ROW()-1)/5,0)+2)</f>
        <v>物理类</v>
      </c>
      <c r="B1844" s="14"/>
      <c r="C1844" s="63" t="s">
        <v>14</v>
      </c>
      <c r="D1844" s="65">
        <f>'质量分析(总分) '!$D$55</f>
        <v>105.000612745098</v>
      </c>
      <c r="E1844" s="65">
        <f>'质量分析(总分) '!$D$82</f>
        <v>91.5242034313726</v>
      </c>
      <c r="F1844" s="65">
        <f>'质量分析(总分) '!$D$109</f>
        <v>108.863970588235</v>
      </c>
      <c r="G1844" s="65">
        <f ca="1">IF(_xlfn.NUMBERVALUE(G1842)&gt;0,'质量分析(总分) '!$D$133,"")</f>
        <v>62.6521428571429</v>
      </c>
      <c r="H1844" s="65">
        <f ca="1">IF(_xlfn.NUMBERVALUE(H1842)&gt;0,'质量分析(总分) '!$D$157,"")</f>
        <v>81.8686131386861</v>
      </c>
      <c r="I1844" s="65">
        <f ca="1">IF(_xlfn.NUMBERVALUE(I1842)&gt;0,'质量分析(总分) '!$D$180,"")</f>
        <v>83.3676470588235</v>
      </c>
      <c r="J1844" s="65" t="str">
        <f ca="1">IF(_xlfn.NUMBERVALUE(J1842)&gt;0,'质量分析(总分) '!$D$208,"")</f>
        <v/>
      </c>
      <c r="K1844" s="65" t="str">
        <f ca="1">IF(_xlfn.NUMBERVALUE(K1842)&gt;0,'质量分析(总分) '!$D$194,"")</f>
        <v/>
      </c>
      <c r="L1844" s="65" t="str">
        <f ca="1">IF(_xlfn.NUMBERVALUE(L1842)&gt;0,'质量分析(总分) '!$D$222,"")</f>
        <v/>
      </c>
      <c r="M1844" s="65">
        <f ca="1">IF(_xlfn.NUMBERVALUE(G1842)&gt;0,'质量分析(总分) '!$D$23,'质量分析(总分) '!$D$28)</f>
        <v>535.869285714286</v>
      </c>
    </row>
    <row r="1846" customHeight="1" spans="1:13">
      <c r="A1846" s="58" t="s">
        <v>15</v>
      </c>
      <c r="B1846" s="59" t="s">
        <v>1</v>
      </c>
      <c r="C1846" s="59" t="s">
        <v>2</v>
      </c>
      <c r="D1846" s="60" t="s">
        <v>3</v>
      </c>
      <c r="E1846" s="60" t="s">
        <v>4</v>
      </c>
      <c r="F1846" s="60" t="s">
        <v>5</v>
      </c>
      <c r="G1846" s="60" t="s">
        <v>6</v>
      </c>
      <c r="H1846" s="60" t="s">
        <v>7</v>
      </c>
      <c r="I1846" s="60" t="s">
        <v>8</v>
      </c>
      <c r="J1846" s="60" t="s">
        <v>9</v>
      </c>
      <c r="K1846" s="60" t="s">
        <v>10</v>
      </c>
      <c r="L1846" s="61" t="s">
        <v>11</v>
      </c>
      <c r="M1846" s="61" t="s">
        <v>12</v>
      </c>
    </row>
    <row r="1847" customHeight="1" spans="1:13">
      <c r="A1847" s="62"/>
      <c r="B1847" s="63">
        <f ca="1">INDIRECT("'按班级打印'!G"&amp;ROUNDDOWN((ROW()-1)/5,0)+2)</f>
        <v>9</v>
      </c>
      <c r="C1847" s="63" t="str">
        <f ca="1">INDIRECT("'按班级打印'!A"&amp;ROUNDDOWN((ROW()-1)/5,0)+2)</f>
        <v>彭俊鑫</v>
      </c>
      <c r="D1847" s="63">
        <f ca="1">INDIRECT("'按班级打印'!M"&amp;ROUNDDOWN((ROW()-1)/5,0)+2)</f>
        <v>108</v>
      </c>
      <c r="E1847" s="63">
        <f ca="1">INDIRECT("'按班级打印'!o"&amp;ROUNDDOWN((ROW()-1)/5,0)+2)</f>
        <v>119.5</v>
      </c>
      <c r="F1847" s="63">
        <f ca="1">INDIRECT("'按班级打印'!q"&amp;ROUNDDOWN((ROW()-1)/5,0)+2)</f>
        <v>130.5</v>
      </c>
      <c r="G1847" s="63">
        <f ca="1">IF(INDIRECT("'按班级打印'!s"&amp;ROUNDDOWN((ROW()-1)/5,0)+2)&gt;0,INDIRECT("'按班级打印'!s"&amp;ROUNDDOWN((ROW()-1)/5,0)+2),"")</f>
        <v>75.5</v>
      </c>
      <c r="H1847" s="63">
        <f ca="1">IF(INDIRECT("'按班级打印'!w"&amp;ROUNDDOWN((ROW()-1)/5,0)+2)&gt;0,INDIRECT("'按班级打印'!w"&amp;ROUNDDOWN((ROW()-1)/5,0)+2),"")</f>
        <v>84.5</v>
      </c>
      <c r="I1847" s="63">
        <f ca="1">IF(INDIRECT("'按班级打印'!z"&amp;ROUNDDOWN((ROW()-1)/5,0)+2)&gt;0,INDIRECT("'按班级打印'!z"&amp;ROUNDDOWN((ROW()-1)/5,0)+2),"")</f>
        <v>84.5</v>
      </c>
      <c r="J1847" s="63" t="str">
        <f ca="1">IF(INDIRECT("'按班级打印'!ac"&amp;ROUNDDOWN((ROW()-1)/5,0)+2)&gt;0,INDIRECT("'按班级打印'!ac"&amp;ROUNDDOWN((ROW()-1)/5,0)+2),"")</f>
        <v/>
      </c>
      <c r="K1847" s="63" t="str">
        <f ca="1">IF(INDIRECT("'按班级打印'!u"&amp;ROUNDDOWN((ROW()-1)/5,0)+2)&gt;0,INDIRECT("'按班级打印'!u"&amp;ROUNDDOWN((ROW()-1)/5,0)+2),"")</f>
        <v/>
      </c>
      <c r="L1847" s="63" t="str">
        <f ca="1">IF(INDIRECT("'按班级打印'!af"&amp;ROUNDDOWN((ROW()-1)/5,0)+2)&gt;0,INDIRECT("'按班级打印'!af"&amp;ROUNDDOWN((ROW()-1)/5,0)+2),"")</f>
        <v/>
      </c>
      <c r="M1847" s="63">
        <f ca="1">INDIRECT("'按班级打印'!H"&amp;ROUNDDOWN((ROW()-1)/5,0)+2)</f>
        <v>602.5</v>
      </c>
    </row>
    <row r="1848" customHeight="1" spans="1:13">
      <c r="A1848" s="64"/>
      <c r="B1848" s="64"/>
      <c r="C1848" s="63" t="s">
        <v>13</v>
      </c>
      <c r="D1848" s="63">
        <f ca="1">INDIRECT("'按班级打印'!M"&amp;ROUNDDOWN((ROW()-1)/5,0)+2)</f>
        <v>108</v>
      </c>
      <c r="E1848" s="63">
        <f ca="1">INDIRECT("'按班级打印'!o"&amp;ROUNDDOWN((ROW()-1)/5,0)+2)</f>
        <v>119.5</v>
      </c>
      <c r="F1848" s="63">
        <f ca="1">INDIRECT("'按班级打印'!q"&amp;ROUNDDOWN((ROW()-1)/5,0)+2)</f>
        <v>130.5</v>
      </c>
      <c r="G1848" s="63">
        <f ca="1">IF(INDIRECT("'按班级打印'!s"&amp;ROUNDDOWN((ROW()-1)/5,0)+2)&gt;0,INDIRECT("'按班级打印'!s"&amp;ROUNDDOWN((ROW()-1)/5,0)+2),"")</f>
        <v>75.5</v>
      </c>
      <c r="H1848" s="63">
        <f ca="1">IF(INDIRECT("'按班级打印'!x"&amp;ROUNDDOWN((ROW()-1)/5,0)+2)&gt;0,INDIRECT("'按班级打印'!x"&amp;ROUNDDOWN((ROW()-1)/5,0)+2),"")</f>
        <v>95</v>
      </c>
      <c r="I1848" s="63">
        <f ca="1">IF(INDIRECT("'按班级打印'!aa"&amp;ROUNDDOWN((ROW()-1)/5,0)+2)&gt;0,INDIRECT("'按班级打印'!aa"&amp;ROUNDDOWN((ROW()-1)/5,0)+2),"")</f>
        <v>92</v>
      </c>
      <c r="J1848" s="63" t="str">
        <f ca="1">IF(INDIRECT("'按班级打印'!ad"&amp;ROUNDDOWN((ROW()-1)/5,0)+2)&gt;0,INDIRECT("'按班级打印'!ad"&amp;ROUNDDOWN((ROW()-1)/5,0)+2),"")</f>
        <v/>
      </c>
      <c r="K1848" s="63" t="str">
        <f ca="1">IF(INDIRECT("'按班级打印'!u"&amp;ROUNDDOWN((ROW()-1)/5,0)+2)&gt;0,INDIRECT("'按班级打印'!u"&amp;ROUNDDOWN((ROW()-1)/5,0)+2),"")</f>
        <v/>
      </c>
      <c r="L1848" s="63" t="str">
        <f ca="1">IF(INDIRECT("'按班级打印'!ag"&amp;ROUNDDOWN((ROW()-1)/5,0)+2)&gt;0,INDIRECT("'按班级打印'!ag"&amp;ROUNDDOWN((ROW()-1)/5,0)+2),"")</f>
        <v/>
      </c>
      <c r="M1848" s="63">
        <f ca="1">INDIRECT("'按班级打印'!I"&amp;ROUNDDOWN((ROW()-1)/5,0)+2)</f>
        <v>620.5</v>
      </c>
    </row>
    <row r="1849" customHeight="1" spans="1:13">
      <c r="A1849" s="63" t="str">
        <f ca="1">INDIRECT("'按班级打印'!E"&amp;ROUNDDOWN((ROW()-1)/5,0)+2)</f>
        <v>物理类</v>
      </c>
      <c r="B1849" s="14"/>
      <c r="C1849" s="63" t="s">
        <v>14</v>
      </c>
      <c r="D1849" s="65">
        <f>'质量分析(总分) '!$D$55</f>
        <v>105.000612745098</v>
      </c>
      <c r="E1849" s="65">
        <f>'质量分析(总分) '!$D$82</f>
        <v>91.5242034313726</v>
      </c>
      <c r="F1849" s="65">
        <f>'质量分析(总分) '!$D$109</f>
        <v>108.863970588235</v>
      </c>
      <c r="G1849" s="65">
        <f ca="1">IF(_xlfn.NUMBERVALUE(G1847)&gt;0,'质量分析(总分) '!$D$133,"")</f>
        <v>62.6521428571429</v>
      </c>
      <c r="H1849" s="65">
        <f ca="1">IF(_xlfn.NUMBERVALUE(H1847)&gt;0,'质量分析(总分) '!$D$157,"")</f>
        <v>81.8686131386861</v>
      </c>
      <c r="I1849" s="65">
        <f ca="1">IF(_xlfn.NUMBERVALUE(I1847)&gt;0,'质量分析(总分) '!$D$180,"")</f>
        <v>83.3676470588235</v>
      </c>
      <c r="J1849" s="65" t="str">
        <f ca="1">IF(_xlfn.NUMBERVALUE(J1847)&gt;0,'质量分析(总分) '!$D$208,"")</f>
        <v/>
      </c>
      <c r="K1849" s="65" t="str">
        <f ca="1">IF(_xlfn.NUMBERVALUE(K1847)&gt;0,'质量分析(总分) '!$D$194,"")</f>
        <v/>
      </c>
      <c r="L1849" s="65" t="str">
        <f ca="1">IF(_xlfn.NUMBERVALUE(L1847)&gt;0,'质量分析(总分) '!$D$222,"")</f>
        <v/>
      </c>
      <c r="M1849" s="65">
        <f ca="1">IF(_xlfn.NUMBERVALUE(G1847)&gt;0,'质量分析(总分) '!$D$23,'质量分析(总分) '!$D$28)</f>
        <v>535.869285714286</v>
      </c>
    </row>
    <row r="1851" customHeight="1" spans="1:13">
      <c r="A1851" s="58" t="s">
        <v>15</v>
      </c>
      <c r="B1851" s="59" t="s">
        <v>1</v>
      </c>
      <c r="C1851" s="59" t="s">
        <v>2</v>
      </c>
      <c r="D1851" s="60" t="s">
        <v>3</v>
      </c>
      <c r="E1851" s="60" t="s">
        <v>4</v>
      </c>
      <c r="F1851" s="60" t="s">
        <v>5</v>
      </c>
      <c r="G1851" s="60" t="s">
        <v>6</v>
      </c>
      <c r="H1851" s="60" t="s">
        <v>7</v>
      </c>
      <c r="I1851" s="60" t="s">
        <v>8</v>
      </c>
      <c r="J1851" s="60" t="s">
        <v>9</v>
      </c>
      <c r="K1851" s="60" t="s">
        <v>10</v>
      </c>
      <c r="L1851" s="61" t="s">
        <v>11</v>
      </c>
      <c r="M1851" s="61" t="s">
        <v>12</v>
      </c>
    </row>
    <row r="1852" customHeight="1" spans="1:13">
      <c r="A1852" s="62"/>
      <c r="B1852" s="63">
        <f ca="1">INDIRECT("'按班级打印'!G"&amp;ROUNDDOWN((ROW()-1)/5,0)+2)</f>
        <v>9</v>
      </c>
      <c r="C1852" s="63" t="str">
        <f ca="1">INDIRECT("'按班级打印'!A"&amp;ROUNDDOWN((ROW()-1)/5,0)+2)</f>
        <v>缪陈言</v>
      </c>
      <c r="D1852" s="63">
        <f ca="1">INDIRECT("'按班级打印'!M"&amp;ROUNDDOWN((ROW()-1)/5,0)+2)</f>
        <v>109</v>
      </c>
      <c r="E1852" s="63">
        <f ca="1">INDIRECT("'按班级打印'!o"&amp;ROUNDDOWN((ROW()-1)/5,0)+2)</f>
        <v>103.5</v>
      </c>
      <c r="F1852" s="63">
        <f ca="1">INDIRECT("'按班级打印'!q"&amp;ROUNDDOWN((ROW()-1)/5,0)+2)</f>
        <v>120.5</v>
      </c>
      <c r="G1852" s="63">
        <f ca="1">IF(INDIRECT("'按班级打印'!s"&amp;ROUNDDOWN((ROW()-1)/5,0)+2)&gt;0,INDIRECT("'按班级打印'!s"&amp;ROUNDDOWN((ROW()-1)/5,0)+2),"")</f>
        <v>71</v>
      </c>
      <c r="H1852" s="63">
        <f ca="1">IF(INDIRECT("'按班级打印'!w"&amp;ROUNDDOWN((ROW()-1)/5,0)+2)&gt;0,INDIRECT("'按班级打印'!w"&amp;ROUNDDOWN((ROW()-1)/5,0)+2),"")</f>
        <v>74</v>
      </c>
      <c r="I1852" s="63">
        <f ca="1">IF(INDIRECT("'按班级打印'!z"&amp;ROUNDDOWN((ROW()-1)/5,0)+2)&gt;0,INDIRECT("'按班级打印'!z"&amp;ROUNDDOWN((ROW()-1)/5,0)+2),"")</f>
        <v>76.5</v>
      </c>
      <c r="J1852" s="63" t="str">
        <f ca="1">IF(INDIRECT("'按班级打印'!ac"&amp;ROUNDDOWN((ROW()-1)/5,0)+2)&gt;0,INDIRECT("'按班级打印'!ac"&amp;ROUNDDOWN((ROW()-1)/5,0)+2),"")</f>
        <v/>
      </c>
      <c r="K1852" s="63" t="str">
        <f ca="1">IF(INDIRECT("'按班级打印'!u"&amp;ROUNDDOWN((ROW()-1)/5,0)+2)&gt;0,INDIRECT("'按班级打印'!u"&amp;ROUNDDOWN((ROW()-1)/5,0)+2),"")</f>
        <v/>
      </c>
      <c r="L1852" s="63" t="str">
        <f ca="1">IF(INDIRECT("'按班级打印'!af"&amp;ROUNDDOWN((ROW()-1)/5,0)+2)&gt;0,INDIRECT("'按班级打印'!af"&amp;ROUNDDOWN((ROW()-1)/5,0)+2),"")</f>
        <v/>
      </c>
      <c r="M1852" s="63">
        <f ca="1">INDIRECT("'按班级打印'!H"&amp;ROUNDDOWN((ROW()-1)/5,0)+2)</f>
        <v>554.5</v>
      </c>
    </row>
    <row r="1853" customHeight="1" spans="1:13">
      <c r="A1853" s="64"/>
      <c r="B1853" s="64"/>
      <c r="C1853" s="63" t="s">
        <v>13</v>
      </c>
      <c r="D1853" s="63">
        <f ca="1">INDIRECT("'按班级打印'!M"&amp;ROUNDDOWN((ROW()-1)/5,0)+2)</f>
        <v>109</v>
      </c>
      <c r="E1853" s="63">
        <f ca="1">INDIRECT("'按班级打印'!o"&amp;ROUNDDOWN((ROW()-1)/5,0)+2)</f>
        <v>103.5</v>
      </c>
      <c r="F1853" s="63">
        <f ca="1">INDIRECT("'按班级打印'!q"&amp;ROUNDDOWN((ROW()-1)/5,0)+2)</f>
        <v>120.5</v>
      </c>
      <c r="G1853" s="63">
        <f ca="1">IF(INDIRECT("'按班级打印'!s"&amp;ROUNDDOWN((ROW()-1)/5,0)+2)&gt;0,INDIRECT("'按班级打印'!s"&amp;ROUNDDOWN((ROW()-1)/5,0)+2),"")</f>
        <v>71</v>
      </c>
      <c r="H1853" s="63">
        <f ca="1">IF(INDIRECT("'按班级打印'!x"&amp;ROUNDDOWN((ROW()-1)/5,0)+2)&gt;0,INDIRECT("'按班级打印'!x"&amp;ROUNDDOWN((ROW()-1)/5,0)+2),"")</f>
        <v>91</v>
      </c>
      <c r="I1853" s="63">
        <f ca="1">IF(INDIRECT("'按班级打印'!aa"&amp;ROUNDDOWN((ROW()-1)/5,0)+2)&gt;0,INDIRECT("'按班级打印'!aa"&amp;ROUNDDOWN((ROW()-1)/5,0)+2),"")</f>
        <v>86</v>
      </c>
      <c r="J1853" s="63" t="str">
        <f ca="1">IF(INDIRECT("'按班级打印'!ad"&amp;ROUNDDOWN((ROW()-1)/5,0)+2)&gt;0,INDIRECT("'按班级打印'!ad"&amp;ROUNDDOWN((ROW()-1)/5,0)+2),"")</f>
        <v/>
      </c>
      <c r="K1853" s="63" t="str">
        <f ca="1">IF(INDIRECT("'按班级打印'!u"&amp;ROUNDDOWN((ROW()-1)/5,0)+2)&gt;0,INDIRECT("'按班级打印'!u"&amp;ROUNDDOWN((ROW()-1)/5,0)+2),"")</f>
        <v/>
      </c>
      <c r="L1853" s="63" t="str">
        <f ca="1">IF(INDIRECT("'按班级打印'!ag"&amp;ROUNDDOWN((ROW()-1)/5,0)+2)&gt;0,INDIRECT("'按班级打印'!ag"&amp;ROUNDDOWN((ROW()-1)/5,0)+2),"")</f>
        <v/>
      </c>
      <c r="M1853" s="63">
        <f ca="1">INDIRECT("'按班级打印'!I"&amp;ROUNDDOWN((ROW()-1)/5,0)+2)</f>
        <v>581</v>
      </c>
    </row>
    <row r="1854" customHeight="1" spans="1:13">
      <c r="A1854" s="63" t="str">
        <f ca="1">INDIRECT("'按班级打印'!E"&amp;ROUNDDOWN((ROW()-1)/5,0)+2)</f>
        <v>物理类</v>
      </c>
      <c r="B1854" s="14"/>
      <c r="C1854" s="63" t="s">
        <v>14</v>
      </c>
      <c r="D1854" s="65">
        <f>'质量分析(总分) '!$D$55</f>
        <v>105.000612745098</v>
      </c>
      <c r="E1854" s="65">
        <f>'质量分析(总分) '!$D$82</f>
        <v>91.5242034313726</v>
      </c>
      <c r="F1854" s="65">
        <f>'质量分析(总分) '!$D$109</f>
        <v>108.863970588235</v>
      </c>
      <c r="G1854" s="65">
        <f ca="1">IF(_xlfn.NUMBERVALUE(G1852)&gt;0,'质量分析(总分) '!$D$133,"")</f>
        <v>62.6521428571429</v>
      </c>
      <c r="H1854" s="65">
        <f ca="1">IF(_xlfn.NUMBERVALUE(H1852)&gt;0,'质量分析(总分) '!$D$157,"")</f>
        <v>81.8686131386861</v>
      </c>
      <c r="I1854" s="65">
        <f ca="1">IF(_xlfn.NUMBERVALUE(I1852)&gt;0,'质量分析(总分) '!$D$180,"")</f>
        <v>83.3676470588235</v>
      </c>
      <c r="J1854" s="65" t="str">
        <f ca="1">IF(_xlfn.NUMBERVALUE(J1852)&gt;0,'质量分析(总分) '!$D$208,"")</f>
        <v/>
      </c>
      <c r="K1854" s="65" t="str">
        <f ca="1">IF(_xlfn.NUMBERVALUE(K1852)&gt;0,'质量分析(总分) '!$D$194,"")</f>
        <v/>
      </c>
      <c r="L1854" s="65" t="str">
        <f ca="1">IF(_xlfn.NUMBERVALUE(L1852)&gt;0,'质量分析(总分) '!$D$222,"")</f>
        <v/>
      </c>
      <c r="M1854" s="65">
        <f ca="1">IF(_xlfn.NUMBERVALUE(G1852)&gt;0,'质量分析(总分) '!$D$23,'质量分析(总分) '!$D$28)</f>
        <v>535.869285714286</v>
      </c>
    </row>
    <row r="1856" customHeight="1" spans="1:13">
      <c r="A1856" s="58" t="s">
        <v>15</v>
      </c>
      <c r="B1856" s="59" t="s">
        <v>1</v>
      </c>
      <c r="C1856" s="59" t="s">
        <v>2</v>
      </c>
      <c r="D1856" s="60" t="s">
        <v>3</v>
      </c>
      <c r="E1856" s="60" t="s">
        <v>4</v>
      </c>
      <c r="F1856" s="60" t="s">
        <v>5</v>
      </c>
      <c r="G1856" s="60" t="s">
        <v>6</v>
      </c>
      <c r="H1856" s="60" t="s">
        <v>7</v>
      </c>
      <c r="I1856" s="60" t="s">
        <v>8</v>
      </c>
      <c r="J1856" s="60" t="s">
        <v>9</v>
      </c>
      <c r="K1856" s="60" t="s">
        <v>10</v>
      </c>
      <c r="L1856" s="61" t="s">
        <v>11</v>
      </c>
      <c r="M1856" s="61" t="s">
        <v>12</v>
      </c>
    </row>
    <row r="1857" customHeight="1" spans="1:13">
      <c r="A1857" s="62"/>
      <c r="B1857" s="63">
        <f ca="1">INDIRECT("'按班级打印'!G"&amp;ROUNDDOWN((ROW()-1)/5,0)+2)</f>
        <v>9</v>
      </c>
      <c r="C1857" s="63" t="str">
        <f ca="1">INDIRECT("'按班级打印'!A"&amp;ROUNDDOWN((ROW()-1)/5,0)+2)</f>
        <v>苏鑫</v>
      </c>
      <c r="D1857" s="63">
        <f ca="1">INDIRECT("'按班级打印'!M"&amp;ROUNDDOWN((ROW()-1)/5,0)+2)</f>
        <v>111.5</v>
      </c>
      <c r="E1857" s="63">
        <f ca="1">INDIRECT("'按班级打印'!o"&amp;ROUNDDOWN((ROW()-1)/5,0)+2)</f>
        <v>118.5</v>
      </c>
      <c r="F1857" s="63">
        <f ca="1">INDIRECT("'按班级打印'!q"&amp;ROUNDDOWN((ROW()-1)/5,0)+2)</f>
        <v>110</v>
      </c>
      <c r="G1857" s="63">
        <f ca="1">IF(INDIRECT("'按班级打印'!s"&amp;ROUNDDOWN((ROW()-1)/5,0)+2)&gt;0,INDIRECT("'按班级打印'!s"&amp;ROUNDDOWN((ROW()-1)/5,0)+2),"")</f>
        <v>81</v>
      </c>
      <c r="H1857" s="63">
        <f ca="1">IF(INDIRECT("'按班级打印'!w"&amp;ROUNDDOWN((ROW()-1)/5,0)+2)&gt;0,INDIRECT("'按班级打印'!w"&amp;ROUNDDOWN((ROW()-1)/5,0)+2),"")</f>
        <v>67</v>
      </c>
      <c r="I1857" s="63">
        <f ca="1">IF(INDIRECT("'按班级打印'!z"&amp;ROUNDDOWN((ROW()-1)/5,0)+2)&gt;0,INDIRECT("'按班级打印'!z"&amp;ROUNDDOWN((ROW()-1)/5,0)+2),"")</f>
        <v>82.5</v>
      </c>
      <c r="J1857" s="63" t="str">
        <f ca="1">IF(INDIRECT("'按班级打印'!ac"&amp;ROUNDDOWN((ROW()-1)/5,0)+2)&gt;0,INDIRECT("'按班级打印'!ac"&amp;ROUNDDOWN((ROW()-1)/5,0)+2),"")</f>
        <v/>
      </c>
      <c r="K1857" s="63" t="str">
        <f ca="1">IF(INDIRECT("'按班级打印'!u"&amp;ROUNDDOWN((ROW()-1)/5,0)+2)&gt;0,INDIRECT("'按班级打印'!u"&amp;ROUNDDOWN((ROW()-1)/5,0)+2),"")</f>
        <v/>
      </c>
      <c r="L1857" s="63" t="str">
        <f ca="1">IF(INDIRECT("'按班级打印'!af"&amp;ROUNDDOWN((ROW()-1)/5,0)+2)&gt;0,INDIRECT("'按班级打印'!af"&amp;ROUNDDOWN((ROW()-1)/5,0)+2),"")</f>
        <v/>
      </c>
      <c r="M1857" s="63">
        <f ca="1">INDIRECT("'按班级打印'!H"&amp;ROUNDDOWN((ROW()-1)/5,0)+2)</f>
        <v>570.5</v>
      </c>
    </row>
    <row r="1858" customHeight="1" spans="1:13">
      <c r="A1858" s="64"/>
      <c r="B1858" s="64"/>
      <c r="C1858" s="63" t="s">
        <v>13</v>
      </c>
      <c r="D1858" s="63">
        <f ca="1">INDIRECT("'按班级打印'!M"&amp;ROUNDDOWN((ROW()-1)/5,0)+2)</f>
        <v>111.5</v>
      </c>
      <c r="E1858" s="63">
        <f ca="1">INDIRECT("'按班级打印'!o"&amp;ROUNDDOWN((ROW()-1)/5,0)+2)</f>
        <v>118.5</v>
      </c>
      <c r="F1858" s="63">
        <f ca="1">INDIRECT("'按班级打印'!q"&amp;ROUNDDOWN((ROW()-1)/5,0)+2)</f>
        <v>110</v>
      </c>
      <c r="G1858" s="63">
        <f ca="1">IF(INDIRECT("'按班级打印'!s"&amp;ROUNDDOWN((ROW()-1)/5,0)+2)&gt;0,INDIRECT("'按班级打印'!s"&amp;ROUNDDOWN((ROW()-1)/5,0)+2),"")</f>
        <v>81</v>
      </c>
      <c r="H1858" s="63">
        <f ca="1">IF(INDIRECT("'按班级打印'!x"&amp;ROUNDDOWN((ROW()-1)/5,0)+2)&gt;0,INDIRECT("'按班级打印'!x"&amp;ROUNDDOWN((ROW()-1)/5,0)+2),"")</f>
        <v>88</v>
      </c>
      <c r="I1858" s="63">
        <f ca="1">IF(INDIRECT("'按班级打印'!aa"&amp;ROUNDDOWN((ROW()-1)/5,0)+2)&gt;0,INDIRECT("'按班级打印'!aa"&amp;ROUNDDOWN((ROW()-1)/5,0)+2),"")</f>
        <v>90</v>
      </c>
      <c r="J1858" s="63" t="str">
        <f ca="1">IF(INDIRECT("'按班级打印'!ad"&amp;ROUNDDOWN((ROW()-1)/5,0)+2)&gt;0,INDIRECT("'按班级打印'!ad"&amp;ROUNDDOWN((ROW()-1)/5,0)+2),"")</f>
        <v/>
      </c>
      <c r="K1858" s="63" t="str">
        <f ca="1">IF(INDIRECT("'按班级打印'!u"&amp;ROUNDDOWN((ROW()-1)/5,0)+2)&gt;0,INDIRECT("'按班级打印'!u"&amp;ROUNDDOWN((ROW()-1)/5,0)+2),"")</f>
        <v/>
      </c>
      <c r="L1858" s="63" t="str">
        <f ca="1">IF(INDIRECT("'按班级打印'!ag"&amp;ROUNDDOWN((ROW()-1)/5,0)+2)&gt;0,INDIRECT("'按班级打印'!ag"&amp;ROUNDDOWN((ROW()-1)/5,0)+2),"")</f>
        <v/>
      </c>
      <c r="M1858" s="63">
        <f ca="1">INDIRECT("'按班级打印'!I"&amp;ROUNDDOWN((ROW()-1)/5,0)+2)</f>
        <v>599</v>
      </c>
    </row>
    <row r="1859" customHeight="1" spans="1:13">
      <c r="A1859" s="63" t="str">
        <f ca="1">INDIRECT("'按班级打印'!E"&amp;ROUNDDOWN((ROW()-1)/5,0)+2)</f>
        <v>物理类</v>
      </c>
      <c r="B1859" s="14"/>
      <c r="C1859" s="63" t="s">
        <v>14</v>
      </c>
      <c r="D1859" s="65">
        <f>'质量分析(总分) '!$D$55</f>
        <v>105.000612745098</v>
      </c>
      <c r="E1859" s="65">
        <f>'质量分析(总分) '!$D$82</f>
        <v>91.5242034313726</v>
      </c>
      <c r="F1859" s="65">
        <f>'质量分析(总分) '!$D$109</f>
        <v>108.863970588235</v>
      </c>
      <c r="G1859" s="65">
        <f ca="1">IF(_xlfn.NUMBERVALUE(G1857)&gt;0,'质量分析(总分) '!$D$133,"")</f>
        <v>62.6521428571429</v>
      </c>
      <c r="H1859" s="65">
        <f ca="1">IF(_xlfn.NUMBERVALUE(H1857)&gt;0,'质量分析(总分) '!$D$157,"")</f>
        <v>81.8686131386861</v>
      </c>
      <c r="I1859" s="65">
        <f ca="1">IF(_xlfn.NUMBERVALUE(I1857)&gt;0,'质量分析(总分) '!$D$180,"")</f>
        <v>83.3676470588235</v>
      </c>
      <c r="J1859" s="65" t="str">
        <f ca="1">IF(_xlfn.NUMBERVALUE(J1857)&gt;0,'质量分析(总分) '!$D$208,"")</f>
        <v/>
      </c>
      <c r="K1859" s="65" t="str">
        <f ca="1">IF(_xlfn.NUMBERVALUE(K1857)&gt;0,'质量分析(总分) '!$D$194,"")</f>
        <v/>
      </c>
      <c r="L1859" s="65" t="str">
        <f ca="1">IF(_xlfn.NUMBERVALUE(L1857)&gt;0,'质量分析(总分) '!$D$222,"")</f>
        <v/>
      </c>
      <c r="M1859" s="65">
        <f ca="1">IF(_xlfn.NUMBERVALUE(G1857)&gt;0,'质量分析(总分) '!$D$23,'质量分析(总分) '!$D$28)</f>
        <v>535.869285714286</v>
      </c>
    </row>
    <row r="1861" customHeight="1" spans="1:13">
      <c r="A1861" s="58" t="s">
        <v>15</v>
      </c>
      <c r="B1861" s="59" t="s">
        <v>1</v>
      </c>
      <c r="C1861" s="59" t="s">
        <v>2</v>
      </c>
      <c r="D1861" s="60" t="s">
        <v>3</v>
      </c>
      <c r="E1861" s="60" t="s">
        <v>4</v>
      </c>
      <c r="F1861" s="60" t="s">
        <v>5</v>
      </c>
      <c r="G1861" s="60" t="s">
        <v>6</v>
      </c>
      <c r="H1861" s="60" t="s">
        <v>7</v>
      </c>
      <c r="I1861" s="60" t="s">
        <v>8</v>
      </c>
      <c r="J1861" s="60" t="s">
        <v>9</v>
      </c>
      <c r="K1861" s="60" t="s">
        <v>10</v>
      </c>
      <c r="L1861" s="61" t="s">
        <v>11</v>
      </c>
      <c r="M1861" s="61" t="s">
        <v>12</v>
      </c>
    </row>
    <row r="1862" customHeight="1" spans="1:13">
      <c r="A1862" s="62"/>
      <c r="B1862" s="63">
        <f ca="1">INDIRECT("'按班级打印'!G"&amp;ROUNDDOWN((ROW()-1)/5,0)+2)</f>
        <v>9</v>
      </c>
      <c r="C1862" s="63" t="str">
        <f ca="1">INDIRECT("'按班级打印'!A"&amp;ROUNDDOWN((ROW()-1)/5,0)+2)</f>
        <v>缪良松</v>
      </c>
      <c r="D1862" s="63">
        <f ca="1">INDIRECT("'按班级打印'!M"&amp;ROUNDDOWN((ROW()-1)/5,0)+2)</f>
        <v>109.5</v>
      </c>
      <c r="E1862" s="63">
        <f ca="1">INDIRECT("'按班级打印'!o"&amp;ROUNDDOWN((ROW()-1)/5,0)+2)</f>
        <v>122.5</v>
      </c>
      <c r="F1862" s="63">
        <f ca="1">INDIRECT("'按班级打印'!q"&amp;ROUNDDOWN((ROW()-1)/5,0)+2)</f>
        <v>122</v>
      </c>
      <c r="G1862" s="63">
        <f ca="1">IF(INDIRECT("'按班级打印'!s"&amp;ROUNDDOWN((ROW()-1)/5,0)+2)&gt;0,INDIRECT("'按班级打印'!s"&amp;ROUNDDOWN((ROW()-1)/5,0)+2),"")</f>
        <v>80.5</v>
      </c>
      <c r="H1862" s="63">
        <f ca="1">IF(INDIRECT("'按班级打印'!w"&amp;ROUNDDOWN((ROW()-1)/5,0)+2)&gt;0,INDIRECT("'按班级打印'!w"&amp;ROUNDDOWN((ROW()-1)/5,0)+2),"")</f>
        <v>74.5</v>
      </c>
      <c r="I1862" s="63">
        <f ca="1">IF(INDIRECT("'按班级打印'!z"&amp;ROUNDDOWN((ROW()-1)/5,0)+2)&gt;0,INDIRECT("'按班级打印'!z"&amp;ROUNDDOWN((ROW()-1)/5,0)+2),"")</f>
        <v>84.5</v>
      </c>
      <c r="J1862" s="63" t="str">
        <f ca="1">IF(INDIRECT("'按班级打印'!ac"&amp;ROUNDDOWN((ROW()-1)/5,0)+2)&gt;0,INDIRECT("'按班级打印'!ac"&amp;ROUNDDOWN((ROW()-1)/5,0)+2),"")</f>
        <v/>
      </c>
      <c r="K1862" s="63" t="str">
        <f ca="1">IF(INDIRECT("'按班级打印'!u"&amp;ROUNDDOWN((ROW()-1)/5,0)+2)&gt;0,INDIRECT("'按班级打印'!u"&amp;ROUNDDOWN((ROW()-1)/5,0)+2),"")</f>
        <v/>
      </c>
      <c r="L1862" s="63" t="str">
        <f ca="1">IF(INDIRECT("'按班级打印'!af"&amp;ROUNDDOWN((ROW()-1)/5,0)+2)&gt;0,INDIRECT("'按班级打印'!af"&amp;ROUNDDOWN((ROW()-1)/5,0)+2),"")</f>
        <v/>
      </c>
      <c r="M1862" s="63">
        <f ca="1">INDIRECT("'按班级打印'!H"&amp;ROUNDDOWN((ROW()-1)/5,0)+2)</f>
        <v>593.5</v>
      </c>
    </row>
    <row r="1863" customHeight="1" spans="1:13">
      <c r="A1863" s="64"/>
      <c r="B1863" s="64"/>
      <c r="C1863" s="63" t="s">
        <v>13</v>
      </c>
      <c r="D1863" s="63">
        <f ca="1">INDIRECT("'按班级打印'!M"&amp;ROUNDDOWN((ROW()-1)/5,0)+2)</f>
        <v>109.5</v>
      </c>
      <c r="E1863" s="63">
        <f ca="1">INDIRECT("'按班级打印'!o"&amp;ROUNDDOWN((ROW()-1)/5,0)+2)</f>
        <v>122.5</v>
      </c>
      <c r="F1863" s="63">
        <f ca="1">INDIRECT("'按班级打印'!q"&amp;ROUNDDOWN((ROW()-1)/5,0)+2)</f>
        <v>122</v>
      </c>
      <c r="G1863" s="63">
        <f ca="1">IF(INDIRECT("'按班级打印'!s"&amp;ROUNDDOWN((ROW()-1)/5,0)+2)&gt;0,INDIRECT("'按班级打印'!s"&amp;ROUNDDOWN((ROW()-1)/5,0)+2),"")</f>
        <v>80.5</v>
      </c>
      <c r="H1863" s="63">
        <f ca="1">IF(INDIRECT("'按班级打印'!x"&amp;ROUNDDOWN((ROW()-1)/5,0)+2)&gt;0,INDIRECT("'按班级打印'!x"&amp;ROUNDDOWN((ROW()-1)/5,0)+2),"")</f>
        <v>91</v>
      </c>
      <c r="I1863" s="63">
        <f ca="1">IF(INDIRECT("'按班级打印'!aa"&amp;ROUNDDOWN((ROW()-1)/5,0)+2)&gt;0,INDIRECT("'按班级打印'!aa"&amp;ROUNDDOWN((ROW()-1)/5,0)+2),"")</f>
        <v>92</v>
      </c>
      <c r="J1863" s="63" t="str">
        <f ca="1">IF(INDIRECT("'按班级打印'!ad"&amp;ROUNDDOWN((ROW()-1)/5,0)+2)&gt;0,INDIRECT("'按班级打印'!ad"&amp;ROUNDDOWN((ROW()-1)/5,0)+2),"")</f>
        <v/>
      </c>
      <c r="K1863" s="63" t="str">
        <f ca="1">IF(INDIRECT("'按班级打印'!u"&amp;ROUNDDOWN((ROW()-1)/5,0)+2)&gt;0,INDIRECT("'按班级打印'!u"&amp;ROUNDDOWN((ROW()-1)/5,0)+2),"")</f>
        <v/>
      </c>
      <c r="L1863" s="63" t="str">
        <f ca="1">IF(INDIRECT("'按班级打印'!ag"&amp;ROUNDDOWN((ROW()-1)/5,0)+2)&gt;0,INDIRECT("'按班级打印'!ag"&amp;ROUNDDOWN((ROW()-1)/5,0)+2),"")</f>
        <v/>
      </c>
      <c r="M1863" s="63">
        <f ca="1">INDIRECT("'按班级打印'!I"&amp;ROUNDDOWN((ROW()-1)/5,0)+2)</f>
        <v>617.5</v>
      </c>
    </row>
    <row r="1864" customHeight="1" spans="1:13">
      <c r="A1864" s="63" t="str">
        <f ca="1">INDIRECT("'按班级打印'!E"&amp;ROUNDDOWN((ROW()-1)/5,0)+2)</f>
        <v>物理类</v>
      </c>
      <c r="B1864" s="14"/>
      <c r="C1864" s="63" t="s">
        <v>14</v>
      </c>
      <c r="D1864" s="65">
        <f>'质量分析(总分) '!$D$55</f>
        <v>105.000612745098</v>
      </c>
      <c r="E1864" s="65">
        <f>'质量分析(总分) '!$D$82</f>
        <v>91.5242034313726</v>
      </c>
      <c r="F1864" s="65">
        <f>'质量分析(总分) '!$D$109</f>
        <v>108.863970588235</v>
      </c>
      <c r="G1864" s="65">
        <f ca="1">IF(_xlfn.NUMBERVALUE(G1862)&gt;0,'质量分析(总分) '!$D$133,"")</f>
        <v>62.6521428571429</v>
      </c>
      <c r="H1864" s="65">
        <f ca="1">IF(_xlfn.NUMBERVALUE(H1862)&gt;0,'质量分析(总分) '!$D$157,"")</f>
        <v>81.8686131386861</v>
      </c>
      <c r="I1864" s="65">
        <f ca="1">IF(_xlfn.NUMBERVALUE(I1862)&gt;0,'质量分析(总分) '!$D$180,"")</f>
        <v>83.3676470588235</v>
      </c>
      <c r="J1864" s="65" t="str">
        <f ca="1">IF(_xlfn.NUMBERVALUE(J1862)&gt;0,'质量分析(总分) '!$D$208,"")</f>
        <v/>
      </c>
      <c r="K1864" s="65" t="str">
        <f ca="1">IF(_xlfn.NUMBERVALUE(K1862)&gt;0,'质量分析(总分) '!$D$194,"")</f>
        <v/>
      </c>
      <c r="L1864" s="65" t="str">
        <f ca="1">IF(_xlfn.NUMBERVALUE(L1862)&gt;0,'质量分析(总分) '!$D$222,"")</f>
        <v/>
      </c>
      <c r="M1864" s="65">
        <f ca="1">IF(_xlfn.NUMBERVALUE(G1862)&gt;0,'质量分析(总分) '!$D$23,'质量分析(总分) '!$D$28)</f>
        <v>535.869285714286</v>
      </c>
    </row>
    <row r="1866" customHeight="1" spans="1:13">
      <c r="A1866" s="58" t="s">
        <v>15</v>
      </c>
      <c r="B1866" s="59" t="s">
        <v>1</v>
      </c>
      <c r="C1866" s="59" t="s">
        <v>2</v>
      </c>
      <c r="D1866" s="60" t="s">
        <v>3</v>
      </c>
      <c r="E1866" s="60" t="s">
        <v>4</v>
      </c>
      <c r="F1866" s="60" t="s">
        <v>5</v>
      </c>
      <c r="G1866" s="60" t="s">
        <v>6</v>
      </c>
      <c r="H1866" s="60" t="s">
        <v>7</v>
      </c>
      <c r="I1866" s="60" t="s">
        <v>8</v>
      </c>
      <c r="J1866" s="60" t="s">
        <v>9</v>
      </c>
      <c r="K1866" s="60" t="s">
        <v>10</v>
      </c>
      <c r="L1866" s="61" t="s">
        <v>11</v>
      </c>
      <c r="M1866" s="61" t="s">
        <v>12</v>
      </c>
    </row>
    <row r="1867" customHeight="1" spans="1:13">
      <c r="A1867" s="62"/>
      <c r="B1867" s="63">
        <f ca="1">INDIRECT("'按班级打印'!G"&amp;ROUNDDOWN((ROW()-1)/5,0)+2)</f>
        <v>9</v>
      </c>
      <c r="C1867" s="63" t="str">
        <f ca="1">INDIRECT("'按班级打印'!A"&amp;ROUNDDOWN((ROW()-1)/5,0)+2)</f>
        <v>肖铭锋</v>
      </c>
      <c r="D1867" s="63">
        <f ca="1">INDIRECT("'按班级打印'!M"&amp;ROUNDDOWN((ROW()-1)/5,0)+2)</f>
        <v>113</v>
      </c>
      <c r="E1867" s="63">
        <f ca="1">INDIRECT("'按班级打印'!o"&amp;ROUNDDOWN((ROW()-1)/5,0)+2)</f>
        <v>109</v>
      </c>
      <c r="F1867" s="63">
        <f ca="1">INDIRECT("'按班级打印'!q"&amp;ROUNDDOWN((ROW()-1)/5,0)+2)</f>
        <v>122</v>
      </c>
      <c r="G1867" s="63">
        <f ca="1">IF(INDIRECT("'按班级打印'!s"&amp;ROUNDDOWN((ROW()-1)/5,0)+2)&gt;0,INDIRECT("'按班级打印'!s"&amp;ROUNDDOWN((ROW()-1)/5,0)+2),"")</f>
        <v>82</v>
      </c>
      <c r="H1867" s="63">
        <f ca="1">IF(INDIRECT("'按班级打印'!w"&amp;ROUNDDOWN((ROW()-1)/5,0)+2)&gt;0,INDIRECT("'按班级打印'!w"&amp;ROUNDDOWN((ROW()-1)/5,0)+2),"")</f>
        <v>80</v>
      </c>
      <c r="I1867" s="63">
        <f ca="1">IF(INDIRECT("'按班级打印'!z"&amp;ROUNDDOWN((ROW()-1)/5,0)+2)&gt;0,INDIRECT("'按班级打印'!z"&amp;ROUNDDOWN((ROW()-1)/5,0)+2),"")</f>
        <v>81.5</v>
      </c>
      <c r="J1867" s="63" t="str">
        <f ca="1">IF(INDIRECT("'按班级打印'!ac"&amp;ROUNDDOWN((ROW()-1)/5,0)+2)&gt;0,INDIRECT("'按班级打印'!ac"&amp;ROUNDDOWN((ROW()-1)/5,0)+2),"")</f>
        <v/>
      </c>
      <c r="K1867" s="63" t="str">
        <f ca="1">IF(INDIRECT("'按班级打印'!u"&amp;ROUNDDOWN((ROW()-1)/5,0)+2)&gt;0,INDIRECT("'按班级打印'!u"&amp;ROUNDDOWN((ROW()-1)/5,0)+2),"")</f>
        <v/>
      </c>
      <c r="L1867" s="63" t="str">
        <f ca="1">IF(INDIRECT("'按班级打印'!af"&amp;ROUNDDOWN((ROW()-1)/5,0)+2)&gt;0,INDIRECT("'按班级打印'!af"&amp;ROUNDDOWN((ROW()-1)/5,0)+2),"")</f>
        <v/>
      </c>
      <c r="M1867" s="63">
        <f ca="1">INDIRECT("'按班级打印'!H"&amp;ROUNDDOWN((ROW()-1)/5,0)+2)</f>
        <v>587.5</v>
      </c>
    </row>
    <row r="1868" customHeight="1" spans="1:13">
      <c r="A1868" s="64"/>
      <c r="B1868" s="64"/>
      <c r="C1868" s="63" t="s">
        <v>13</v>
      </c>
      <c r="D1868" s="63">
        <f ca="1">INDIRECT("'按班级打印'!M"&amp;ROUNDDOWN((ROW()-1)/5,0)+2)</f>
        <v>113</v>
      </c>
      <c r="E1868" s="63">
        <f ca="1">INDIRECT("'按班级打印'!o"&amp;ROUNDDOWN((ROW()-1)/5,0)+2)</f>
        <v>109</v>
      </c>
      <c r="F1868" s="63">
        <f ca="1">INDIRECT("'按班级打印'!q"&amp;ROUNDDOWN((ROW()-1)/5,0)+2)</f>
        <v>122</v>
      </c>
      <c r="G1868" s="63">
        <f ca="1">IF(INDIRECT("'按班级打印'!s"&amp;ROUNDDOWN((ROW()-1)/5,0)+2)&gt;0,INDIRECT("'按班级打印'!s"&amp;ROUNDDOWN((ROW()-1)/5,0)+2),"")</f>
        <v>82</v>
      </c>
      <c r="H1868" s="63">
        <f ca="1">IF(INDIRECT("'按班级打印'!x"&amp;ROUNDDOWN((ROW()-1)/5,0)+2)&gt;0,INDIRECT("'按班级打印'!x"&amp;ROUNDDOWN((ROW()-1)/5,0)+2),"")</f>
        <v>93</v>
      </c>
      <c r="I1868" s="63">
        <f ca="1">IF(INDIRECT("'按班级打印'!aa"&amp;ROUNDDOWN((ROW()-1)/5,0)+2)&gt;0,INDIRECT("'按班级打印'!aa"&amp;ROUNDDOWN((ROW()-1)/5,0)+2),"")</f>
        <v>90</v>
      </c>
      <c r="J1868" s="63" t="str">
        <f ca="1">IF(INDIRECT("'按班级打印'!ad"&amp;ROUNDDOWN((ROW()-1)/5,0)+2)&gt;0,INDIRECT("'按班级打印'!ad"&amp;ROUNDDOWN((ROW()-1)/5,0)+2),"")</f>
        <v/>
      </c>
      <c r="K1868" s="63" t="str">
        <f ca="1">IF(INDIRECT("'按班级打印'!u"&amp;ROUNDDOWN((ROW()-1)/5,0)+2)&gt;0,INDIRECT("'按班级打印'!u"&amp;ROUNDDOWN((ROW()-1)/5,0)+2),"")</f>
        <v/>
      </c>
      <c r="L1868" s="63" t="str">
        <f ca="1">IF(INDIRECT("'按班级打印'!ag"&amp;ROUNDDOWN((ROW()-1)/5,0)+2)&gt;0,INDIRECT("'按班级打印'!ag"&amp;ROUNDDOWN((ROW()-1)/5,0)+2),"")</f>
        <v/>
      </c>
      <c r="M1868" s="63">
        <f ca="1">INDIRECT("'按班级打印'!I"&amp;ROUNDDOWN((ROW()-1)/5,0)+2)</f>
        <v>609</v>
      </c>
    </row>
    <row r="1869" customHeight="1" spans="1:13">
      <c r="A1869" s="63" t="str">
        <f ca="1">INDIRECT("'按班级打印'!E"&amp;ROUNDDOWN((ROW()-1)/5,0)+2)</f>
        <v>物理类</v>
      </c>
      <c r="B1869" s="14"/>
      <c r="C1869" s="63" t="s">
        <v>14</v>
      </c>
      <c r="D1869" s="65">
        <f>'质量分析(总分) '!$D$55</f>
        <v>105.000612745098</v>
      </c>
      <c r="E1869" s="65">
        <f>'质量分析(总分) '!$D$82</f>
        <v>91.5242034313726</v>
      </c>
      <c r="F1869" s="65">
        <f>'质量分析(总分) '!$D$109</f>
        <v>108.863970588235</v>
      </c>
      <c r="G1869" s="65">
        <f ca="1">IF(_xlfn.NUMBERVALUE(G1867)&gt;0,'质量分析(总分) '!$D$133,"")</f>
        <v>62.6521428571429</v>
      </c>
      <c r="H1869" s="65">
        <f ca="1">IF(_xlfn.NUMBERVALUE(H1867)&gt;0,'质量分析(总分) '!$D$157,"")</f>
        <v>81.8686131386861</v>
      </c>
      <c r="I1869" s="65">
        <f ca="1">IF(_xlfn.NUMBERVALUE(I1867)&gt;0,'质量分析(总分) '!$D$180,"")</f>
        <v>83.3676470588235</v>
      </c>
      <c r="J1869" s="65" t="str">
        <f ca="1">IF(_xlfn.NUMBERVALUE(J1867)&gt;0,'质量分析(总分) '!$D$208,"")</f>
        <v/>
      </c>
      <c r="K1869" s="65" t="str">
        <f ca="1">IF(_xlfn.NUMBERVALUE(K1867)&gt;0,'质量分析(总分) '!$D$194,"")</f>
        <v/>
      </c>
      <c r="L1869" s="65" t="str">
        <f ca="1">IF(_xlfn.NUMBERVALUE(L1867)&gt;0,'质量分析(总分) '!$D$222,"")</f>
        <v/>
      </c>
      <c r="M1869" s="65">
        <f ca="1">IF(_xlfn.NUMBERVALUE(G1867)&gt;0,'质量分析(总分) '!$D$23,'质量分析(总分) '!$D$28)</f>
        <v>535.869285714286</v>
      </c>
    </row>
    <row r="1871" customHeight="1" spans="1:13">
      <c r="A1871" s="58" t="s">
        <v>15</v>
      </c>
      <c r="B1871" s="59" t="s">
        <v>1</v>
      </c>
      <c r="C1871" s="59" t="s">
        <v>2</v>
      </c>
      <c r="D1871" s="60" t="s">
        <v>3</v>
      </c>
      <c r="E1871" s="60" t="s">
        <v>4</v>
      </c>
      <c r="F1871" s="60" t="s">
        <v>5</v>
      </c>
      <c r="G1871" s="60" t="s">
        <v>6</v>
      </c>
      <c r="H1871" s="60" t="s">
        <v>7</v>
      </c>
      <c r="I1871" s="60" t="s">
        <v>8</v>
      </c>
      <c r="J1871" s="60" t="s">
        <v>9</v>
      </c>
      <c r="K1871" s="60" t="s">
        <v>10</v>
      </c>
      <c r="L1871" s="61" t="s">
        <v>11</v>
      </c>
      <c r="M1871" s="61" t="s">
        <v>12</v>
      </c>
    </row>
    <row r="1872" customHeight="1" spans="1:13">
      <c r="A1872" s="62"/>
      <c r="B1872" s="63">
        <f ca="1">INDIRECT("'按班级打印'!G"&amp;ROUNDDOWN((ROW()-1)/5,0)+2)</f>
        <v>9</v>
      </c>
      <c r="C1872" s="63" t="str">
        <f ca="1">INDIRECT("'按班级打印'!A"&amp;ROUNDDOWN((ROW()-1)/5,0)+2)</f>
        <v>吴诗芳</v>
      </c>
      <c r="D1872" s="63">
        <f ca="1">INDIRECT("'按班级打印'!M"&amp;ROUNDDOWN((ROW()-1)/5,0)+2)</f>
        <v>118.5</v>
      </c>
      <c r="E1872" s="63">
        <f ca="1">INDIRECT("'按班级打印'!o"&amp;ROUNDDOWN((ROW()-1)/5,0)+2)</f>
        <v>101</v>
      </c>
      <c r="F1872" s="63">
        <f ca="1">INDIRECT("'按班级打印'!q"&amp;ROUNDDOWN((ROW()-1)/5,0)+2)</f>
        <v>122</v>
      </c>
      <c r="G1872" s="63">
        <f ca="1">IF(INDIRECT("'按班级打印'!s"&amp;ROUNDDOWN((ROW()-1)/5,0)+2)&gt;0,INDIRECT("'按班级打印'!s"&amp;ROUNDDOWN((ROW()-1)/5,0)+2),"")</f>
        <v>86.5</v>
      </c>
      <c r="H1872" s="63">
        <f ca="1">IF(INDIRECT("'按班级打印'!w"&amp;ROUNDDOWN((ROW()-1)/5,0)+2)&gt;0,INDIRECT("'按班级打印'!w"&amp;ROUNDDOWN((ROW()-1)/5,0)+2),"")</f>
        <v>64</v>
      </c>
      <c r="I1872" s="63">
        <f ca="1">IF(INDIRECT("'按班级打印'!z"&amp;ROUNDDOWN((ROW()-1)/5,0)+2)&gt;0,INDIRECT("'按班级打印'!z"&amp;ROUNDDOWN((ROW()-1)/5,0)+2),"")</f>
        <v>86.5</v>
      </c>
      <c r="J1872" s="63" t="str">
        <f ca="1">IF(INDIRECT("'按班级打印'!ac"&amp;ROUNDDOWN((ROW()-1)/5,0)+2)&gt;0,INDIRECT("'按班级打印'!ac"&amp;ROUNDDOWN((ROW()-1)/5,0)+2),"")</f>
        <v/>
      </c>
      <c r="K1872" s="63" t="str">
        <f ca="1">IF(INDIRECT("'按班级打印'!u"&amp;ROUNDDOWN((ROW()-1)/5,0)+2)&gt;0,INDIRECT("'按班级打印'!u"&amp;ROUNDDOWN((ROW()-1)/5,0)+2),"")</f>
        <v/>
      </c>
      <c r="L1872" s="63" t="str">
        <f ca="1">IF(INDIRECT("'按班级打印'!af"&amp;ROUNDDOWN((ROW()-1)/5,0)+2)&gt;0,INDIRECT("'按班级打印'!af"&amp;ROUNDDOWN((ROW()-1)/5,0)+2),"")</f>
        <v/>
      </c>
      <c r="M1872" s="63">
        <f ca="1">INDIRECT("'按班级打印'!H"&amp;ROUNDDOWN((ROW()-1)/5,0)+2)</f>
        <v>578.5</v>
      </c>
    </row>
    <row r="1873" customHeight="1" spans="1:13">
      <c r="A1873" s="64"/>
      <c r="B1873" s="64"/>
      <c r="C1873" s="63" t="s">
        <v>13</v>
      </c>
      <c r="D1873" s="63">
        <f ca="1">INDIRECT("'按班级打印'!M"&amp;ROUNDDOWN((ROW()-1)/5,0)+2)</f>
        <v>118.5</v>
      </c>
      <c r="E1873" s="63">
        <f ca="1">INDIRECT("'按班级打印'!o"&amp;ROUNDDOWN((ROW()-1)/5,0)+2)</f>
        <v>101</v>
      </c>
      <c r="F1873" s="63">
        <f ca="1">INDIRECT("'按班级打印'!q"&amp;ROUNDDOWN((ROW()-1)/5,0)+2)</f>
        <v>122</v>
      </c>
      <c r="G1873" s="63">
        <f ca="1">IF(INDIRECT("'按班级打印'!s"&amp;ROUNDDOWN((ROW()-1)/5,0)+2)&gt;0,INDIRECT("'按班级打印'!s"&amp;ROUNDDOWN((ROW()-1)/5,0)+2),"")</f>
        <v>86.5</v>
      </c>
      <c r="H1873" s="63">
        <f ca="1">IF(INDIRECT("'按班级打印'!x"&amp;ROUNDDOWN((ROW()-1)/5,0)+2)&gt;0,INDIRECT("'按班级打印'!x"&amp;ROUNDDOWN((ROW()-1)/5,0)+2),"")</f>
        <v>87</v>
      </c>
      <c r="I1873" s="63">
        <f ca="1">IF(INDIRECT("'按班级打印'!aa"&amp;ROUNDDOWN((ROW()-1)/5,0)+2)&gt;0,INDIRECT("'按班级打印'!aa"&amp;ROUNDDOWN((ROW()-1)/5,0)+2),"")</f>
        <v>93</v>
      </c>
      <c r="J1873" s="63" t="str">
        <f ca="1">IF(INDIRECT("'按班级打印'!ad"&amp;ROUNDDOWN((ROW()-1)/5,0)+2)&gt;0,INDIRECT("'按班级打印'!ad"&amp;ROUNDDOWN((ROW()-1)/5,0)+2),"")</f>
        <v/>
      </c>
      <c r="K1873" s="63" t="str">
        <f ca="1">IF(INDIRECT("'按班级打印'!u"&amp;ROUNDDOWN((ROW()-1)/5,0)+2)&gt;0,INDIRECT("'按班级打印'!u"&amp;ROUNDDOWN((ROW()-1)/5,0)+2),"")</f>
        <v/>
      </c>
      <c r="L1873" s="63" t="str">
        <f ca="1">IF(INDIRECT("'按班级打印'!ag"&amp;ROUNDDOWN((ROW()-1)/5,0)+2)&gt;0,INDIRECT("'按班级打印'!ag"&amp;ROUNDDOWN((ROW()-1)/5,0)+2),"")</f>
        <v/>
      </c>
      <c r="M1873" s="63">
        <f ca="1">INDIRECT("'按班级打印'!I"&amp;ROUNDDOWN((ROW()-1)/5,0)+2)</f>
        <v>608</v>
      </c>
    </row>
    <row r="1874" customHeight="1" spans="1:13">
      <c r="A1874" s="63" t="str">
        <f ca="1">INDIRECT("'按班级打印'!E"&amp;ROUNDDOWN((ROW()-1)/5,0)+2)</f>
        <v>物理类</v>
      </c>
      <c r="B1874" s="14"/>
      <c r="C1874" s="63" t="s">
        <v>14</v>
      </c>
      <c r="D1874" s="65">
        <f>'质量分析(总分) '!$D$55</f>
        <v>105.000612745098</v>
      </c>
      <c r="E1874" s="65">
        <f>'质量分析(总分) '!$D$82</f>
        <v>91.5242034313726</v>
      </c>
      <c r="F1874" s="65">
        <f>'质量分析(总分) '!$D$109</f>
        <v>108.863970588235</v>
      </c>
      <c r="G1874" s="65">
        <f ca="1">IF(_xlfn.NUMBERVALUE(G1872)&gt;0,'质量分析(总分) '!$D$133,"")</f>
        <v>62.6521428571429</v>
      </c>
      <c r="H1874" s="65">
        <f ca="1">IF(_xlfn.NUMBERVALUE(H1872)&gt;0,'质量分析(总分) '!$D$157,"")</f>
        <v>81.8686131386861</v>
      </c>
      <c r="I1874" s="65">
        <f ca="1">IF(_xlfn.NUMBERVALUE(I1872)&gt;0,'质量分析(总分) '!$D$180,"")</f>
        <v>83.3676470588235</v>
      </c>
      <c r="J1874" s="65" t="str">
        <f ca="1">IF(_xlfn.NUMBERVALUE(J1872)&gt;0,'质量分析(总分) '!$D$208,"")</f>
        <v/>
      </c>
      <c r="K1874" s="65" t="str">
        <f ca="1">IF(_xlfn.NUMBERVALUE(K1872)&gt;0,'质量分析(总分) '!$D$194,"")</f>
        <v/>
      </c>
      <c r="L1874" s="65" t="str">
        <f ca="1">IF(_xlfn.NUMBERVALUE(L1872)&gt;0,'质量分析(总分) '!$D$222,"")</f>
        <v/>
      </c>
      <c r="M1874" s="65">
        <f ca="1">IF(_xlfn.NUMBERVALUE(G1872)&gt;0,'质量分析(总分) '!$D$23,'质量分析(总分) '!$D$28)</f>
        <v>535.869285714286</v>
      </c>
    </row>
    <row r="1876" customHeight="1" spans="1:13">
      <c r="A1876" s="58" t="s">
        <v>15</v>
      </c>
      <c r="B1876" s="59" t="s">
        <v>1</v>
      </c>
      <c r="C1876" s="59" t="s">
        <v>2</v>
      </c>
      <c r="D1876" s="60" t="s">
        <v>3</v>
      </c>
      <c r="E1876" s="60" t="s">
        <v>4</v>
      </c>
      <c r="F1876" s="60" t="s">
        <v>5</v>
      </c>
      <c r="G1876" s="60" t="s">
        <v>6</v>
      </c>
      <c r="H1876" s="60" t="s">
        <v>7</v>
      </c>
      <c r="I1876" s="60" t="s">
        <v>8</v>
      </c>
      <c r="J1876" s="60" t="s">
        <v>9</v>
      </c>
      <c r="K1876" s="60" t="s">
        <v>10</v>
      </c>
      <c r="L1876" s="61" t="s">
        <v>11</v>
      </c>
      <c r="M1876" s="61" t="s">
        <v>12</v>
      </c>
    </row>
    <row r="1877" customHeight="1" spans="1:13">
      <c r="A1877" s="62"/>
      <c r="B1877" s="63">
        <f ca="1">INDIRECT("'按班级打印'!G"&amp;ROUNDDOWN((ROW()-1)/5,0)+2)</f>
        <v>9</v>
      </c>
      <c r="C1877" s="63" t="str">
        <f ca="1">INDIRECT("'按班级打印'!A"&amp;ROUNDDOWN((ROW()-1)/5,0)+2)</f>
        <v>林浩</v>
      </c>
      <c r="D1877" s="63">
        <f ca="1">INDIRECT("'按班级打印'!M"&amp;ROUNDDOWN((ROW()-1)/5,0)+2)</f>
        <v>110</v>
      </c>
      <c r="E1877" s="63">
        <f ca="1">INDIRECT("'按班级打印'!o"&amp;ROUNDDOWN((ROW()-1)/5,0)+2)</f>
        <v>86</v>
      </c>
      <c r="F1877" s="63">
        <f ca="1">INDIRECT("'按班级打印'!q"&amp;ROUNDDOWN((ROW()-1)/5,0)+2)</f>
        <v>119</v>
      </c>
      <c r="G1877" s="63">
        <f ca="1">IF(INDIRECT("'按班级打印'!s"&amp;ROUNDDOWN((ROW()-1)/5,0)+2)&gt;0,INDIRECT("'按班级打印'!s"&amp;ROUNDDOWN((ROW()-1)/5,0)+2),"")</f>
        <v>82.5</v>
      </c>
      <c r="H1877" s="63">
        <f ca="1">IF(INDIRECT("'按班级打印'!w"&amp;ROUNDDOWN((ROW()-1)/5,0)+2)&gt;0,INDIRECT("'按班级打印'!w"&amp;ROUNDDOWN((ROW()-1)/5,0)+2),"")</f>
        <v>85</v>
      </c>
      <c r="I1877" s="63">
        <f ca="1">IF(INDIRECT("'按班级打印'!z"&amp;ROUNDDOWN((ROW()-1)/5,0)+2)&gt;0,INDIRECT("'按班级打印'!z"&amp;ROUNDDOWN((ROW()-1)/5,0)+2),"")</f>
        <v>85.5</v>
      </c>
      <c r="J1877" s="63" t="str">
        <f ca="1">IF(INDIRECT("'按班级打印'!ac"&amp;ROUNDDOWN((ROW()-1)/5,0)+2)&gt;0,INDIRECT("'按班级打印'!ac"&amp;ROUNDDOWN((ROW()-1)/5,0)+2),"")</f>
        <v/>
      </c>
      <c r="K1877" s="63" t="str">
        <f ca="1">IF(INDIRECT("'按班级打印'!u"&amp;ROUNDDOWN((ROW()-1)/5,0)+2)&gt;0,INDIRECT("'按班级打印'!u"&amp;ROUNDDOWN((ROW()-1)/5,0)+2),"")</f>
        <v/>
      </c>
      <c r="L1877" s="63" t="str">
        <f ca="1">IF(INDIRECT("'按班级打印'!af"&amp;ROUNDDOWN((ROW()-1)/5,0)+2)&gt;0,INDIRECT("'按班级打印'!af"&amp;ROUNDDOWN((ROW()-1)/5,0)+2),"")</f>
        <v/>
      </c>
      <c r="M1877" s="63">
        <f ca="1">INDIRECT("'按班级打印'!H"&amp;ROUNDDOWN((ROW()-1)/5,0)+2)</f>
        <v>568</v>
      </c>
    </row>
    <row r="1878" customHeight="1" spans="1:13">
      <c r="A1878" s="64"/>
      <c r="B1878" s="64"/>
      <c r="C1878" s="63" t="s">
        <v>13</v>
      </c>
      <c r="D1878" s="63">
        <f ca="1">INDIRECT("'按班级打印'!M"&amp;ROUNDDOWN((ROW()-1)/5,0)+2)</f>
        <v>110</v>
      </c>
      <c r="E1878" s="63">
        <f ca="1">INDIRECT("'按班级打印'!o"&amp;ROUNDDOWN((ROW()-1)/5,0)+2)</f>
        <v>86</v>
      </c>
      <c r="F1878" s="63">
        <f ca="1">INDIRECT("'按班级打印'!q"&amp;ROUNDDOWN((ROW()-1)/5,0)+2)</f>
        <v>119</v>
      </c>
      <c r="G1878" s="63">
        <f ca="1">IF(INDIRECT("'按班级打印'!s"&amp;ROUNDDOWN((ROW()-1)/5,0)+2)&gt;0,INDIRECT("'按班级打印'!s"&amp;ROUNDDOWN((ROW()-1)/5,0)+2),"")</f>
        <v>82.5</v>
      </c>
      <c r="H1878" s="63">
        <f ca="1">IF(INDIRECT("'按班级打印'!x"&amp;ROUNDDOWN((ROW()-1)/5,0)+2)&gt;0,INDIRECT("'按班级打印'!x"&amp;ROUNDDOWN((ROW()-1)/5,0)+2),"")</f>
        <v>95</v>
      </c>
      <c r="I1878" s="63">
        <f ca="1">IF(INDIRECT("'按班级打印'!aa"&amp;ROUNDDOWN((ROW()-1)/5,0)+2)&gt;0,INDIRECT("'按班级打印'!aa"&amp;ROUNDDOWN((ROW()-1)/5,0)+2),"")</f>
        <v>92</v>
      </c>
      <c r="J1878" s="63" t="str">
        <f ca="1">IF(INDIRECT("'按班级打印'!ad"&amp;ROUNDDOWN((ROW()-1)/5,0)+2)&gt;0,INDIRECT("'按班级打印'!ad"&amp;ROUNDDOWN((ROW()-1)/5,0)+2),"")</f>
        <v/>
      </c>
      <c r="K1878" s="63" t="str">
        <f ca="1">IF(INDIRECT("'按班级打印'!u"&amp;ROUNDDOWN((ROW()-1)/5,0)+2)&gt;0,INDIRECT("'按班级打印'!u"&amp;ROUNDDOWN((ROW()-1)/5,0)+2),"")</f>
        <v/>
      </c>
      <c r="L1878" s="63" t="str">
        <f ca="1">IF(INDIRECT("'按班级打印'!ag"&amp;ROUNDDOWN((ROW()-1)/5,0)+2)&gt;0,INDIRECT("'按班级打印'!ag"&amp;ROUNDDOWN((ROW()-1)/5,0)+2),"")</f>
        <v/>
      </c>
      <c r="M1878" s="63">
        <f ca="1">INDIRECT("'按班级打印'!I"&amp;ROUNDDOWN((ROW()-1)/5,0)+2)</f>
        <v>584.5</v>
      </c>
    </row>
    <row r="1879" customHeight="1" spans="1:13">
      <c r="A1879" s="63" t="str">
        <f ca="1">INDIRECT("'按班级打印'!E"&amp;ROUNDDOWN((ROW()-1)/5,0)+2)</f>
        <v>物理类</v>
      </c>
      <c r="B1879" s="14"/>
      <c r="C1879" s="63" t="s">
        <v>14</v>
      </c>
      <c r="D1879" s="65">
        <f>'质量分析(总分) '!$D$55</f>
        <v>105.000612745098</v>
      </c>
      <c r="E1879" s="65">
        <f>'质量分析(总分) '!$D$82</f>
        <v>91.5242034313726</v>
      </c>
      <c r="F1879" s="65">
        <f>'质量分析(总分) '!$D$109</f>
        <v>108.863970588235</v>
      </c>
      <c r="G1879" s="65">
        <f ca="1">IF(_xlfn.NUMBERVALUE(G1877)&gt;0,'质量分析(总分) '!$D$133,"")</f>
        <v>62.6521428571429</v>
      </c>
      <c r="H1879" s="65">
        <f ca="1">IF(_xlfn.NUMBERVALUE(H1877)&gt;0,'质量分析(总分) '!$D$157,"")</f>
        <v>81.8686131386861</v>
      </c>
      <c r="I1879" s="65">
        <f ca="1">IF(_xlfn.NUMBERVALUE(I1877)&gt;0,'质量分析(总分) '!$D$180,"")</f>
        <v>83.3676470588235</v>
      </c>
      <c r="J1879" s="65" t="str">
        <f ca="1">IF(_xlfn.NUMBERVALUE(J1877)&gt;0,'质量分析(总分) '!$D$208,"")</f>
        <v/>
      </c>
      <c r="K1879" s="65" t="str">
        <f ca="1">IF(_xlfn.NUMBERVALUE(K1877)&gt;0,'质量分析(总分) '!$D$194,"")</f>
        <v/>
      </c>
      <c r="L1879" s="65" t="str">
        <f ca="1">IF(_xlfn.NUMBERVALUE(L1877)&gt;0,'质量分析(总分) '!$D$222,"")</f>
        <v/>
      </c>
      <c r="M1879" s="65">
        <f ca="1">IF(_xlfn.NUMBERVALUE(G1877)&gt;0,'质量分析(总分) '!$D$23,'质量分析(总分) '!$D$28)</f>
        <v>535.869285714286</v>
      </c>
    </row>
    <row r="1881" customHeight="1" spans="1:13">
      <c r="A1881" s="58" t="s">
        <v>15</v>
      </c>
      <c r="B1881" s="59" t="s">
        <v>1</v>
      </c>
      <c r="C1881" s="59" t="s">
        <v>2</v>
      </c>
      <c r="D1881" s="60" t="s">
        <v>3</v>
      </c>
      <c r="E1881" s="60" t="s">
        <v>4</v>
      </c>
      <c r="F1881" s="60" t="s">
        <v>5</v>
      </c>
      <c r="G1881" s="60" t="s">
        <v>6</v>
      </c>
      <c r="H1881" s="60" t="s">
        <v>7</v>
      </c>
      <c r="I1881" s="60" t="s">
        <v>8</v>
      </c>
      <c r="J1881" s="60" t="s">
        <v>9</v>
      </c>
      <c r="K1881" s="60" t="s">
        <v>10</v>
      </c>
      <c r="L1881" s="61" t="s">
        <v>11</v>
      </c>
      <c r="M1881" s="61" t="s">
        <v>12</v>
      </c>
    </row>
    <row r="1882" customHeight="1" spans="1:13">
      <c r="A1882" s="62"/>
      <c r="B1882" s="63">
        <f ca="1">INDIRECT("'按班级打印'!G"&amp;ROUNDDOWN((ROW()-1)/5,0)+2)</f>
        <v>9</v>
      </c>
      <c r="C1882" s="63" t="str">
        <f ca="1">INDIRECT("'按班级打印'!A"&amp;ROUNDDOWN((ROW()-1)/5,0)+2)</f>
        <v>黄启源</v>
      </c>
      <c r="D1882" s="63">
        <f ca="1">INDIRECT("'按班级打印'!M"&amp;ROUNDDOWN((ROW()-1)/5,0)+2)</f>
        <v>113</v>
      </c>
      <c r="E1882" s="63">
        <f ca="1">INDIRECT("'按班级打印'!o"&amp;ROUNDDOWN((ROW()-1)/5,0)+2)</f>
        <v>97</v>
      </c>
      <c r="F1882" s="63">
        <f ca="1">INDIRECT("'按班级打印'!q"&amp;ROUNDDOWN((ROW()-1)/5,0)+2)</f>
        <v>119</v>
      </c>
      <c r="G1882" s="63">
        <f ca="1">IF(INDIRECT("'按班级打印'!s"&amp;ROUNDDOWN((ROW()-1)/5,0)+2)&gt;0,INDIRECT("'按班级打印'!s"&amp;ROUNDDOWN((ROW()-1)/5,0)+2),"")</f>
        <v>78.5</v>
      </c>
      <c r="H1882" s="63">
        <f ca="1">IF(INDIRECT("'按班级打印'!w"&amp;ROUNDDOWN((ROW()-1)/5,0)+2)&gt;0,INDIRECT("'按班级打印'!w"&amp;ROUNDDOWN((ROW()-1)/5,0)+2),"")</f>
        <v>75</v>
      </c>
      <c r="I1882" s="63">
        <f ca="1">IF(INDIRECT("'按班级打印'!z"&amp;ROUNDDOWN((ROW()-1)/5,0)+2)&gt;0,INDIRECT("'按班级打印'!z"&amp;ROUNDDOWN((ROW()-1)/5,0)+2),"")</f>
        <v>90.5</v>
      </c>
      <c r="J1882" s="63" t="str">
        <f ca="1">IF(INDIRECT("'按班级打印'!ac"&amp;ROUNDDOWN((ROW()-1)/5,0)+2)&gt;0,INDIRECT("'按班级打印'!ac"&amp;ROUNDDOWN((ROW()-1)/5,0)+2),"")</f>
        <v/>
      </c>
      <c r="K1882" s="63" t="str">
        <f ca="1">IF(INDIRECT("'按班级打印'!u"&amp;ROUNDDOWN((ROW()-1)/5,0)+2)&gt;0,INDIRECT("'按班级打印'!u"&amp;ROUNDDOWN((ROW()-1)/5,0)+2),"")</f>
        <v/>
      </c>
      <c r="L1882" s="63" t="str">
        <f ca="1">IF(INDIRECT("'按班级打印'!af"&amp;ROUNDDOWN((ROW()-1)/5,0)+2)&gt;0,INDIRECT("'按班级打印'!af"&amp;ROUNDDOWN((ROW()-1)/5,0)+2),"")</f>
        <v/>
      </c>
      <c r="M1882" s="63">
        <f ca="1">INDIRECT("'按班级打印'!H"&amp;ROUNDDOWN((ROW()-1)/5,0)+2)</f>
        <v>573</v>
      </c>
    </row>
    <row r="1883" customHeight="1" spans="1:13">
      <c r="A1883" s="64"/>
      <c r="B1883" s="64"/>
      <c r="C1883" s="63" t="s">
        <v>13</v>
      </c>
      <c r="D1883" s="63">
        <f ca="1">INDIRECT("'按班级打印'!M"&amp;ROUNDDOWN((ROW()-1)/5,0)+2)</f>
        <v>113</v>
      </c>
      <c r="E1883" s="63">
        <f ca="1">INDIRECT("'按班级打印'!o"&amp;ROUNDDOWN((ROW()-1)/5,0)+2)</f>
        <v>97</v>
      </c>
      <c r="F1883" s="63">
        <f ca="1">INDIRECT("'按班级打印'!q"&amp;ROUNDDOWN((ROW()-1)/5,0)+2)</f>
        <v>119</v>
      </c>
      <c r="G1883" s="63">
        <f ca="1">IF(INDIRECT("'按班级打印'!s"&amp;ROUNDDOWN((ROW()-1)/5,0)+2)&gt;0,INDIRECT("'按班级打印'!s"&amp;ROUNDDOWN((ROW()-1)/5,0)+2),"")</f>
        <v>78.5</v>
      </c>
      <c r="H1883" s="63">
        <f ca="1">IF(INDIRECT("'按班级打印'!x"&amp;ROUNDDOWN((ROW()-1)/5,0)+2)&gt;0,INDIRECT("'按班级打印'!x"&amp;ROUNDDOWN((ROW()-1)/5,0)+2),"")</f>
        <v>91</v>
      </c>
      <c r="I1883" s="63">
        <f ca="1">IF(INDIRECT("'按班级打印'!aa"&amp;ROUNDDOWN((ROW()-1)/5,0)+2)&gt;0,INDIRECT("'按班级打印'!aa"&amp;ROUNDDOWN((ROW()-1)/5,0)+2),"")</f>
        <v>96</v>
      </c>
      <c r="J1883" s="63" t="str">
        <f ca="1">IF(INDIRECT("'按班级打印'!ad"&amp;ROUNDDOWN((ROW()-1)/5,0)+2)&gt;0,INDIRECT("'按班级打印'!ad"&amp;ROUNDDOWN((ROW()-1)/5,0)+2),"")</f>
        <v/>
      </c>
      <c r="K1883" s="63" t="str">
        <f ca="1">IF(INDIRECT("'按班级打印'!u"&amp;ROUNDDOWN((ROW()-1)/5,0)+2)&gt;0,INDIRECT("'按班级打印'!u"&amp;ROUNDDOWN((ROW()-1)/5,0)+2),"")</f>
        <v/>
      </c>
      <c r="L1883" s="63" t="str">
        <f ca="1">IF(INDIRECT("'按班级打印'!ag"&amp;ROUNDDOWN((ROW()-1)/5,0)+2)&gt;0,INDIRECT("'按班级打印'!ag"&amp;ROUNDDOWN((ROW()-1)/5,0)+2),"")</f>
        <v/>
      </c>
      <c r="M1883" s="63">
        <f ca="1">INDIRECT("'按班级打印'!I"&amp;ROUNDDOWN((ROW()-1)/5,0)+2)</f>
        <v>594.5</v>
      </c>
    </row>
    <row r="1884" customHeight="1" spans="1:13">
      <c r="A1884" s="63" t="str">
        <f ca="1">INDIRECT("'按班级打印'!E"&amp;ROUNDDOWN((ROW()-1)/5,0)+2)</f>
        <v>物理类</v>
      </c>
      <c r="B1884" s="14"/>
      <c r="C1884" s="63" t="s">
        <v>14</v>
      </c>
      <c r="D1884" s="65">
        <f>'质量分析(总分) '!$D$55</f>
        <v>105.000612745098</v>
      </c>
      <c r="E1884" s="65">
        <f>'质量分析(总分) '!$D$82</f>
        <v>91.5242034313726</v>
      </c>
      <c r="F1884" s="65">
        <f>'质量分析(总分) '!$D$109</f>
        <v>108.863970588235</v>
      </c>
      <c r="G1884" s="65">
        <f ca="1">IF(_xlfn.NUMBERVALUE(G1882)&gt;0,'质量分析(总分) '!$D$133,"")</f>
        <v>62.6521428571429</v>
      </c>
      <c r="H1884" s="65">
        <f ca="1">IF(_xlfn.NUMBERVALUE(H1882)&gt;0,'质量分析(总分) '!$D$157,"")</f>
        <v>81.8686131386861</v>
      </c>
      <c r="I1884" s="65">
        <f ca="1">IF(_xlfn.NUMBERVALUE(I1882)&gt;0,'质量分析(总分) '!$D$180,"")</f>
        <v>83.3676470588235</v>
      </c>
      <c r="J1884" s="65" t="str">
        <f ca="1">IF(_xlfn.NUMBERVALUE(J1882)&gt;0,'质量分析(总分) '!$D$208,"")</f>
        <v/>
      </c>
      <c r="K1884" s="65" t="str">
        <f ca="1">IF(_xlfn.NUMBERVALUE(K1882)&gt;0,'质量分析(总分) '!$D$194,"")</f>
        <v/>
      </c>
      <c r="L1884" s="65" t="str">
        <f ca="1">IF(_xlfn.NUMBERVALUE(L1882)&gt;0,'质量分析(总分) '!$D$222,"")</f>
        <v/>
      </c>
      <c r="M1884" s="65">
        <f ca="1">IF(_xlfn.NUMBERVALUE(G1882)&gt;0,'质量分析(总分) '!$D$23,'质量分析(总分) '!$D$28)</f>
        <v>535.869285714286</v>
      </c>
    </row>
    <row r="1886" customHeight="1" spans="1:13">
      <c r="A1886" s="58" t="s">
        <v>15</v>
      </c>
      <c r="B1886" s="59" t="s">
        <v>1</v>
      </c>
      <c r="C1886" s="59" t="s">
        <v>2</v>
      </c>
      <c r="D1886" s="60" t="s">
        <v>3</v>
      </c>
      <c r="E1886" s="60" t="s">
        <v>4</v>
      </c>
      <c r="F1886" s="60" t="s">
        <v>5</v>
      </c>
      <c r="G1886" s="60" t="s">
        <v>6</v>
      </c>
      <c r="H1886" s="60" t="s">
        <v>7</v>
      </c>
      <c r="I1886" s="60" t="s">
        <v>8</v>
      </c>
      <c r="J1886" s="60" t="s">
        <v>9</v>
      </c>
      <c r="K1886" s="60" t="s">
        <v>10</v>
      </c>
      <c r="L1886" s="61" t="s">
        <v>11</v>
      </c>
      <c r="M1886" s="61" t="s">
        <v>12</v>
      </c>
    </row>
    <row r="1887" customHeight="1" spans="1:13">
      <c r="A1887" s="62"/>
      <c r="B1887" s="63">
        <f ca="1">INDIRECT("'按班级打印'!G"&amp;ROUNDDOWN((ROW()-1)/5,0)+2)</f>
        <v>9</v>
      </c>
      <c r="C1887" s="63" t="str">
        <f ca="1">INDIRECT("'按班级打印'!A"&amp;ROUNDDOWN((ROW()-1)/5,0)+2)</f>
        <v>李彦德</v>
      </c>
      <c r="D1887" s="63">
        <f ca="1">INDIRECT("'按班级打印'!M"&amp;ROUNDDOWN((ROW()-1)/5,0)+2)</f>
        <v>116.5</v>
      </c>
      <c r="E1887" s="63">
        <f ca="1">INDIRECT("'按班级打印'!o"&amp;ROUNDDOWN((ROW()-1)/5,0)+2)</f>
        <v>116</v>
      </c>
      <c r="F1887" s="63">
        <f ca="1">INDIRECT("'按班级打印'!q"&amp;ROUNDDOWN((ROW()-1)/5,0)+2)</f>
        <v>120.5</v>
      </c>
      <c r="G1887" s="63">
        <f ca="1">IF(INDIRECT("'按班级打印'!s"&amp;ROUNDDOWN((ROW()-1)/5,0)+2)&gt;0,INDIRECT("'按班级打印'!s"&amp;ROUNDDOWN((ROW()-1)/5,0)+2),"")</f>
        <v>87</v>
      </c>
      <c r="H1887" s="63">
        <f ca="1">IF(INDIRECT("'按班级打印'!w"&amp;ROUNDDOWN((ROW()-1)/5,0)+2)&gt;0,INDIRECT("'按班级打印'!w"&amp;ROUNDDOWN((ROW()-1)/5,0)+2),"")</f>
        <v>75</v>
      </c>
      <c r="I1887" s="63">
        <f ca="1">IF(INDIRECT("'按班级打印'!z"&amp;ROUNDDOWN((ROW()-1)/5,0)+2)&gt;0,INDIRECT("'按班级打印'!z"&amp;ROUNDDOWN((ROW()-1)/5,0)+2),"")</f>
        <v>90</v>
      </c>
      <c r="J1887" s="63" t="str">
        <f ca="1">IF(INDIRECT("'按班级打印'!ac"&amp;ROUNDDOWN((ROW()-1)/5,0)+2)&gt;0,INDIRECT("'按班级打印'!ac"&amp;ROUNDDOWN((ROW()-1)/5,0)+2),"")</f>
        <v/>
      </c>
      <c r="K1887" s="63" t="str">
        <f ca="1">IF(INDIRECT("'按班级打印'!u"&amp;ROUNDDOWN((ROW()-1)/5,0)+2)&gt;0,INDIRECT("'按班级打印'!u"&amp;ROUNDDOWN((ROW()-1)/5,0)+2),"")</f>
        <v/>
      </c>
      <c r="L1887" s="63" t="str">
        <f ca="1">IF(INDIRECT("'按班级打印'!af"&amp;ROUNDDOWN((ROW()-1)/5,0)+2)&gt;0,INDIRECT("'按班级打印'!af"&amp;ROUNDDOWN((ROW()-1)/5,0)+2),"")</f>
        <v/>
      </c>
      <c r="M1887" s="63">
        <f ca="1">INDIRECT("'按班级打印'!H"&amp;ROUNDDOWN((ROW()-1)/5,0)+2)</f>
        <v>605</v>
      </c>
    </row>
    <row r="1888" customHeight="1" spans="1:13">
      <c r="A1888" s="64"/>
      <c r="B1888" s="64"/>
      <c r="C1888" s="63" t="s">
        <v>13</v>
      </c>
      <c r="D1888" s="63">
        <f ca="1">INDIRECT("'按班级打印'!M"&amp;ROUNDDOWN((ROW()-1)/5,0)+2)</f>
        <v>116.5</v>
      </c>
      <c r="E1888" s="63">
        <f ca="1">INDIRECT("'按班级打印'!o"&amp;ROUNDDOWN((ROW()-1)/5,0)+2)</f>
        <v>116</v>
      </c>
      <c r="F1888" s="63">
        <f ca="1">INDIRECT("'按班级打印'!q"&amp;ROUNDDOWN((ROW()-1)/5,0)+2)</f>
        <v>120.5</v>
      </c>
      <c r="G1888" s="63">
        <f ca="1">IF(INDIRECT("'按班级打印'!s"&amp;ROUNDDOWN((ROW()-1)/5,0)+2)&gt;0,INDIRECT("'按班级打印'!s"&amp;ROUNDDOWN((ROW()-1)/5,0)+2),"")</f>
        <v>87</v>
      </c>
      <c r="H1888" s="63">
        <f ca="1">IF(INDIRECT("'按班级打印'!x"&amp;ROUNDDOWN((ROW()-1)/5,0)+2)&gt;0,INDIRECT("'按班级打印'!x"&amp;ROUNDDOWN((ROW()-1)/5,0)+2),"")</f>
        <v>91</v>
      </c>
      <c r="I1888" s="63">
        <f ca="1">IF(INDIRECT("'按班级打印'!aa"&amp;ROUNDDOWN((ROW()-1)/5,0)+2)&gt;0,INDIRECT("'按班级打印'!aa"&amp;ROUNDDOWN((ROW()-1)/5,0)+2),"")</f>
        <v>95</v>
      </c>
      <c r="J1888" s="63" t="str">
        <f ca="1">IF(INDIRECT("'按班级打印'!ad"&amp;ROUNDDOWN((ROW()-1)/5,0)+2)&gt;0,INDIRECT("'按班级打印'!ad"&amp;ROUNDDOWN((ROW()-1)/5,0)+2),"")</f>
        <v/>
      </c>
      <c r="K1888" s="63" t="str">
        <f ca="1">IF(INDIRECT("'按班级打印'!u"&amp;ROUNDDOWN((ROW()-1)/5,0)+2)&gt;0,INDIRECT("'按班级打印'!u"&amp;ROUNDDOWN((ROW()-1)/5,0)+2),"")</f>
        <v/>
      </c>
      <c r="L1888" s="63" t="str">
        <f ca="1">IF(INDIRECT("'按班级打印'!ag"&amp;ROUNDDOWN((ROW()-1)/5,0)+2)&gt;0,INDIRECT("'按班级打印'!ag"&amp;ROUNDDOWN((ROW()-1)/5,0)+2),"")</f>
        <v/>
      </c>
      <c r="M1888" s="63">
        <f ca="1">INDIRECT("'按班级打印'!I"&amp;ROUNDDOWN((ROW()-1)/5,0)+2)</f>
        <v>626</v>
      </c>
    </row>
    <row r="1889" customHeight="1" spans="1:13">
      <c r="A1889" s="63" t="str">
        <f ca="1">INDIRECT("'按班级打印'!E"&amp;ROUNDDOWN((ROW()-1)/5,0)+2)</f>
        <v>物理类</v>
      </c>
      <c r="B1889" s="14"/>
      <c r="C1889" s="63" t="s">
        <v>14</v>
      </c>
      <c r="D1889" s="65">
        <f>'质量分析(总分) '!$D$55</f>
        <v>105.000612745098</v>
      </c>
      <c r="E1889" s="65">
        <f>'质量分析(总分) '!$D$82</f>
        <v>91.5242034313726</v>
      </c>
      <c r="F1889" s="65">
        <f>'质量分析(总分) '!$D$109</f>
        <v>108.863970588235</v>
      </c>
      <c r="G1889" s="65">
        <f ca="1">IF(_xlfn.NUMBERVALUE(G1887)&gt;0,'质量分析(总分) '!$D$133,"")</f>
        <v>62.6521428571429</v>
      </c>
      <c r="H1889" s="65">
        <f ca="1">IF(_xlfn.NUMBERVALUE(H1887)&gt;0,'质量分析(总分) '!$D$157,"")</f>
        <v>81.8686131386861</v>
      </c>
      <c r="I1889" s="65">
        <f ca="1">IF(_xlfn.NUMBERVALUE(I1887)&gt;0,'质量分析(总分) '!$D$180,"")</f>
        <v>83.3676470588235</v>
      </c>
      <c r="J1889" s="65" t="str">
        <f ca="1">IF(_xlfn.NUMBERVALUE(J1887)&gt;0,'质量分析(总分) '!$D$208,"")</f>
        <v/>
      </c>
      <c r="K1889" s="65" t="str">
        <f ca="1">IF(_xlfn.NUMBERVALUE(K1887)&gt;0,'质量分析(总分) '!$D$194,"")</f>
        <v/>
      </c>
      <c r="L1889" s="65" t="str">
        <f ca="1">IF(_xlfn.NUMBERVALUE(L1887)&gt;0,'质量分析(总分) '!$D$222,"")</f>
        <v/>
      </c>
      <c r="M1889" s="65">
        <f ca="1">IF(_xlfn.NUMBERVALUE(G1887)&gt;0,'质量分析(总分) '!$D$23,'质量分析(总分) '!$D$28)</f>
        <v>535.869285714286</v>
      </c>
    </row>
    <row r="1891" customHeight="1" spans="1:13">
      <c r="A1891" s="58" t="s">
        <v>15</v>
      </c>
      <c r="B1891" s="59" t="s">
        <v>1</v>
      </c>
      <c r="C1891" s="59" t="s">
        <v>2</v>
      </c>
      <c r="D1891" s="60" t="s">
        <v>3</v>
      </c>
      <c r="E1891" s="60" t="s">
        <v>4</v>
      </c>
      <c r="F1891" s="60" t="s">
        <v>5</v>
      </c>
      <c r="G1891" s="60" t="s">
        <v>6</v>
      </c>
      <c r="H1891" s="60" t="s">
        <v>7</v>
      </c>
      <c r="I1891" s="60" t="s">
        <v>8</v>
      </c>
      <c r="J1891" s="60" t="s">
        <v>9</v>
      </c>
      <c r="K1891" s="60" t="s">
        <v>10</v>
      </c>
      <c r="L1891" s="61" t="s">
        <v>11</v>
      </c>
      <c r="M1891" s="61" t="s">
        <v>12</v>
      </c>
    </row>
    <row r="1892" customHeight="1" spans="1:13">
      <c r="A1892" s="62"/>
      <c r="B1892" s="63">
        <f ca="1">INDIRECT("'按班级打印'!G"&amp;ROUNDDOWN((ROW()-1)/5,0)+2)</f>
        <v>9</v>
      </c>
      <c r="C1892" s="63" t="str">
        <f ca="1">INDIRECT("'按班级打印'!A"&amp;ROUNDDOWN((ROW()-1)/5,0)+2)</f>
        <v>王子函</v>
      </c>
      <c r="D1892" s="63">
        <f ca="1">INDIRECT("'按班级打印'!M"&amp;ROUNDDOWN((ROW()-1)/5,0)+2)</f>
        <v>103</v>
      </c>
      <c r="E1892" s="63">
        <f ca="1">INDIRECT("'按班级打印'!o"&amp;ROUNDDOWN((ROW()-1)/5,0)+2)</f>
        <v>103.5</v>
      </c>
      <c r="F1892" s="63">
        <f ca="1">INDIRECT("'按班级打印'!q"&amp;ROUNDDOWN((ROW()-1)/5,0)+2)</f>
        <v>124</v>
      </c>
      <c r="G1892" s="63">
        <f ca="1">IF(INDIRECT("'按班级打印'!s"&amp;ROUNDDOWN((ROW()-1)/5,0)+2)&gt;0,INDIRECT("'按班级打印'!s"&amp;ROUNDDOWN((ROW()-1)/5,0)+2),"")</f>
        <v>86</v>
      </c>
      <c r="H1892" s="63">
        <f ca="1">IF(INDIRECT("'按班级打印'!w"&amp;ROUNDDOWN((ROW()-1)/5,0)+2)&gt;0,INDIRECT("'按班级打印'!w"&amp;ROUNDDOWN((ROW()-1)/5,0)+2),"")</f>
        <v>82</v>
      </c>
      <c r="I1892" s="63">
        <f ca="1">IF(INDIRECT("'按班级打印'!z"&amp;ROUNDDOWN((ROW()-1)/5,0)+2)&gt;0,INDIRECT("'按班级打印'!z"&amp;ROUNDDOWN((ROW()-1)/5,0)+2),"")</f>
        <v>92</v>
      </c>
      <c r="J1892" s="63" t="str">
        <f ca="1">IF(INDIRECT("'按班级打印'!ac"&amp;ROUNDDOWN((ROW()-1)/5,0)+2)&gt;0,INDIRECT("'按班级打印'!ac"&amp;ROUNDDOWN((ROW()-1)/5,0)+2),"")</f>
        <v/>
      </c>
      <c r="K1892" s="63" t="str">
        <f ca="1">IF(INDIRECT("'按班级打印'!u"&amp;ROUNDDOWN((ROW()-1)/5,0)+2)&gt;0,INDIRECT("'按班级打印'!u"&amp;ROUNDDOWN((ROW()-1)/5,0)+2),"")</f>
        <v/>
      </c>
      <c r="L1892" s="63" t="str">
        <f ca="1">IF(INDIRECT("'按班级打印'!af"&amp;ROUNDDOWN((ROW()-1)/5,0)+2)&gt;0,INDIRECT("'按班级打印'!af"&amp;ROUNDDOWN((ROW()-1)/5,0)+2),"")</f>
        <v/>
      </c>
      <c r="M1892" s="63">
        <f ca="1">INDIRECT("'按班级打印'!H"&amp;ROUNDDOWN((ROW()-1)/5,0)+2)</f>
        <v>590.5</v>
      </c>
    </row>
    <row r="1893" customHeight="1" spans="1:13">
      <c r="A1893" s="64"/>
      <c r="B1893" s="64"/>
      <c r="C1893" s="63" t="s">
        <v>13</v>
      </c>
      <c r="D1893" s="63">
        <f ca="1">INDIRECT("'按班级打印'!M"&amp;ROUNDDOWN((ROW()-1)/5,0)+2)</f>
        <v>103</v>
      </c>
      <c r="E1893" s="63">
        <f ca="1">INDIRECT("'按班级打印'!o"&amp;ROUNDDOWN((ROW()-1)/5,0)+2)</f>
        <v>103.5</v>
      </c>
      <c r="F1893" s="63">
        <f ca="1">INDIRECT("'按班级打印'!q"&amp;ROUNDDOWN((ROW()-1)/5,0)+2)</f>
        <v>124</v>
      </c>
      <c r="G1893" s="63">
        <f ca="1">IF(INDIRECT("'按班级打印'!s"&amp;ROUNDDOWN((ROW()-1)/5,0)+2)&gt;0,INDIRECT("'按班级打印'!s"&amp;ROUNDDOWN((ROW()-1)/5,0)+2),"")</f>
        <v>86</v>
      </c>
      <c r="H1893" s="63">
        <f ca="1">IF(INDIRECT("'按班级打印'!x"&amp;ROUNDDOWN((ROW()-1)/5,0)+2)&gt;0,INDIRECT("'按班级打印'!x"&amp;ROUNDDOWN((ROW()-1)/5,0)+2),"")</f>
        <v>94</v>
      </c>
      <c r="I1893" s="63">
        <f ca="1">IF(INDIRECT("'按班级打印'!aa"&amp;ROUNDDOWN((ROW()-1)/5,0)+2)&gt;0,INDIRECT("'按班级打印'!aa"&amp;ROUNDDOWN((ROW()-1)/5,0)+2),"")</f>
        <v>97</v>
      </c>
      <c r="J1893" s="63" t="str">
        <f ca="1">IF(INDIRECT("'按班级打印'!ad"&amp;ROUNDDOWN((ROW()-1)/5,0)+2)&gt;0,INDIRECT("'按班级打印'!ad"&amp;ROUNDDOWN((ROW()-1)/5,0)+2),"")</f>
        <v/>
      </c>
      <c r="K1893" s="63" t="str">
        <f ca="1">IF(INDIRECT("'按班级打印'!u"&amp;ROUNDDOWN((ROW()-1)/5,0)+2)&gt;0,INDIRECT("'按班级打印'!u"&amp;ROUNDDOWN((ROW()-1)/5,0)+2),"")</f>
        <v/>
      </c>
      <c r="L1893" s="63" t="str">
        <f ca="1">IF(INDIRECT("'按班级打印'!ag"&amp;ROUNDDOWN((ROW()-1)/5,0)+2)&gt;0,INDIRECT("'按班级打印'!ag"&amp;ROUNDDOWN((ROW()-1)/5,0)+2),"")</f>
        <v/>
      </c>
      <c r="M1893" s="63">
        <f ca="1">INDIRECT("'按班级打印'!I"&amp;ROUNDDOWN((ROW()-1)/5,0)+2)</f>
        <v>607.5</v>
      </c>
    </row>
    <row r="1894" customHeight="1" spans="1:13">
      <c r="A1894" s="63" t="str">
        <f ca="1">INDIRECT("'按班级打印'!E"&amp;ROUNDDOWN((ROW()-1)/5,0)+2)</f>
        <v>物理类</v>
      </c>
      <c r="B1894" s="14"/>
      <c r="C1894" s="63" t="s">
        <v>14</v>
      </c>
      <c r="D1894" s="65">
        <f>'质量分析(总分) '!$D$55</f>
        <v>105.000612745098</v>
      </c>
      <c r="E1894" s="65">
        <f>'质量分析(总分) '!$D$82</f>
        <v>91.5242034313726</v>
      </c>
      <c r="F1894" s="65">
        <f>'质量分析(总分) '!$D$109</f>
        <v>108.863970588235</v>
      </c>
      <c r="G1894" s="65">
        <f ca="1">IF(_xlfn.NUMBERVALUE(G1892)&gt;0,'质量分析(总分) '!$D$133,"")</f>
        <v>62.6521428571429</v>
      </c>
      <c r="H1894" s="65">
        <f ca="1">IF(_xlfn.NUMBERVALUE(H1892)&gt;0,'质量分析(总分) '!$D$157,"")</f>
        <v>81.8686131386861</v>
      </c>
      <c r="I1894" s="65">
        <f ca="1">IF(_xlfn.NUMBERVALUE(I1892)&gt;0,'质量分析(总分) '!$D$180,"")</f>
        <v>83.3676470588235</v>
      </c>
      <c r="J1894" s="65" t="str">
        <f ca="1">IF(_xlfn.NUMBERVALUE(J1892)&gt;0,'质量分析(总分) '!$D$208,"")</f>
        <v/>
      </c>
      <c r="K1894" s="65" t="str">
        <f ca="1">IF(_xlfn.NUMBERVALUE(K1892)&gt;0,'质量分析(总分) '!$D$194,"")</f>
        <v/>
      </c>
      <c r="L1894" s="65" t="str">
        <f ca="1">IF(_xlfn.NUMBERVALUE(L1892)&gt;0,'质量分析(总分) '!$D$222,"")</f>
        <v/>
      </c>
      <c r="M1894" s="65">
        <f ca="1">IF(_xlfn.NUMBERVALUE(G1892)&gt;0,'质量分析(总分) '!$D$23,'质量分析(总分) '!$D$28)</f>
        <v>535.869285714286</v>
      </c>
    </row>
    <row r="1896" customHeight="1" spans="1:13">
      <c r="A1896" s="58" t="s">
        <v>15</v>
      </c>
      <c r="B1896" s="59" t="s">
        <v>1</v>
      </c>
      <c r="C1896" s="59" t="s">
        <v>2</v>
      </c>
      <c r="D1896" s="60" t="s">
        <v>3</v>
      </c>
      <c r="E1896" s="60" t="s">
        <v>4</v>
      </c>
      <c r="F1896" s="60" t="s">
        <v>5</v>
      </c>
      <c r="G1896" s="60" t="s">
        <v>6</v>
      </c>
      <c r="H1896" s="60" t="s">
        <v>7</v>
      </c>
      <c r="I1896" s="60" t="s">
        <v>8</v>
      </c>
      <c r="J1896" s="60" t="s">
        <v>9</v>
      </c>
      <c r="K1896" s="60" t="s">
        <v>10</v>
      </c>
      <c r="L1896" s="61" t="s">
        <v>11</v>
      </c>
      <c r="M1896" s="61" t="s">
        <v>12</v>
      </c>
    </row>
    <row r="1897" customHeight="1" spans="1:13">
      <c r="A1897" s="62"/>
      <c r="B1897" s="63">
        <f ca="1">INDIRECT("'按班级打印'!G"&amp;ROUNDDOWN((ROW()-1)/5,0)+2)</f>
        <v>9</v>
      </c>
      <c r="C1897" s="63" t="str">
        <f ca="1">INDIRECT("'按班级打印'!A"&amp;ROUNDDOWN((ROW()-1)/5,0)+2)</f>
        <v>范志华</v>
      </c>
      <c r="D1897" s="63">
        <f ca="1">INDIRECT("'按班级打印'!M"&amp;ROUNDDOWN((ROW()-1)/5,0)+2)</f>
        <v>112</v>
      </c>
      <c r="E1897" s="63">
        <f ca="1">INDIRECT("'按班级打印'!o"&amp;ROUNDDOWN((ROW()-1)/5,0)+2)</f>
        <v>122</v>
      </c>
      <c r="F1897" s="63">
        <f ca="1">INDIRECT("'按班级打印'!q"&amp;ROUNDDOWN((ROW()-1)/5,0)+2)</f>
        <v>136</v>
      </c>
      <c r="G1897" s="63">
        <f ca="1">IF(INDIRECT("'按班级打印'!s"&amp;ROUNDDOWN((ROW()-1)/5,0)+2)&gt;0,INDIRECT("'按班级打印'!s"&amp;ROUNDDOWN((ROW()-1)/5,0)+2),"")</f>
        <v>81</v>
      </c>
      <c r="H1897" s="63">
        <f ca="1">IF(INDIRECT("'按班级打印'!w"&amp;ROUNDDOWN((ROW()-1)/5,0)+2)&gt;0,INDIRECT("'按班级打印'!w"&amp;ROUNDDOWN((ROW()-1)/5,0)+2),"")</f>
        <v>82.5</v>
      </c>
      <c r="I1897" s="63">
        <f ca="1">IF(INDIRECT("'按班级打印'!z"&amp;ROUNDDOWN((ROW()-1)/5,0)+2)&gt;0,INDIRECT("'按班级打印'!z"&amp;ROUNDDOWN((ROW()-1)/5,0)+2),"")</f>
        <v>88.5</v>
      </c>
      <c r="J1897" s="63" t="str">
        <f ca="1">IF(INDIRECT("'按班级打印'!ac"&amp;ROUNDDOWN((ROW()-1)/5,0)+2)&gt;0,INDIRECT("'按班级打印'!ac"&amp;ROUNDDOWN((ROW()-1)/5,0)+2),"")</f>
        <v/>
      </c>
      <c r="K1897" s="63" t="str">
        <f ca="1">IF(INDIRECT("'按班级打印'!u"&amp;ROUNDDOWN((ROW()-1)/5,0)+2)&gt;0,INDIRECT("'按班级打印'!u"&amp;ROUNDDOWN((ROW()-1)/5,0)+2),"")</f>
        <v/>
      </c>
      <c r="L1897" s="63" t="str">
        <f ca="1">IF(INDIRECT("'按班级打印'!af"&amp;ROUNDDOWN((ROW()-1)/5,0)+2)&gt;0,INDIRECT("'按班级打印'!af"&amp;ROUNDDOWN((ROW()-1)/5,0)+2),"")</f>
        <v/>
      </c>
      <c r="M1897" s="63">
        <f ca="1">INDIRECT("'按班级打印'!H"&amp;ROUNDDOWN((ROW()-1)/5,0)+2)</f>
        <v>622</v>
      </c>
    </row>
    <row r="1898" customHeight="1" spans="1:13">
      <c r="A1898" s="64"/>
      <c r="B1898" s="64"/>
      <c r="C1898" s="63" t="s">
        <v>13</v>
      </c>
      <c r="D1898" s="63">
        <f ca="1">INDIRECT("'按班级打印'!M"&amp;ROUNDDOWN((ROW()-1)/5,0)+2)</f>
        <v>112</v>
      </c>
      <c r="E1898" s="63">
        <f ca="1">INDIRECT("'按班级打印'!o"&amp;ROUNDDOWN((ROW()-1)/5,0)+2)</f>
        <v>122</v>
      </c>
      <c r="F1898" s="63">
        <f ca="1">INDIRECT("'按班级打印'!q"&amp;ROUNDDOWN((ROW()-1)/5,0)+2)</f>
        <v>136</v>
      </c>
      <c r="G1898" s="63">
        <f ca="1">IF(INDIRECT("'按班级打印'!s"&amp;ROUNDDOWN((ROW()-1)/5,0)+2)&gt;0,INDIRECT("'按班级打印'!s"&amp;ROUNDDOWN((ROW()-1)/5,0)+2),"")</f>
        <v>81</v>
      </c>
      <c r="H1898" s="63">
        <f ca="1">IF(INDIRECT("'按班级打印'!x"&amp;ROUNDDOWN((ROW()-1)/5,0)+2)&gt;0,INDIRECT("'按班级打印'!x"&amp;ROUNDDOWN((ROW()-1)/5,0)+2),"")</f>
        <v>94</v>
      </c>
      <c r="I1898" s="63">
        <f ca="1">IF(INDIRECT("'按班级打印'!aa"&amp;ROUNDDOWN((ROW()-1)/5,0)+2)&gt;0,INDIRECT("'按班级打印'!aa"&amp;ROUNDDOWN((ROW()-1)/5,0)+2),"")</f>
        <v>94</v>
      </c>
      <c r="J1898" s="63" t="str">
        <f ca="1">IF(INDIRECT("'按班级打印'!ad"&amp;ROUNDDOWN((ROW()-1)/5,0)+2)&gt;0,INDIRECT("'按班级打印'!ad"&amp;ROUNDDOWN((ROW()-1)/5,0)+2),"")</f>
        <v/>
      </c>
      <c r="K1898" s="63" t="str">
        <f ca="1">IF(INDIRECT("'按班级打印'!u"&amp;ROUNDDOWN((ROW()-1)/5,0)+2)&gt;0,INDIRECT("'按班级打印'!u"&amp;ROUNDDOWN((ROW()-1)/5,0)+2),"")</f>
        <v/>
      </c>
      <c r="L1898" s="63" t="str">
        <f ca="1">IF(INDIRECT("'按班级打印'!ag"&amp;ROUNDDOWN((ROW()-1)/5,0)+2)&gt;0,INDIRECT("'按班级打印'!ag"&amp;ROUNDDOWN((ROW()-1)/5,0)+2),"")</f>
        <v/>
      </c>
      <c r="M1898" s="63">
        <f ca="1">INDIRECT("'按班级打印'!I"&amp;ROUNDDOWN((ROW()-1)/5,0)+2)</f>
        <v>639</v>
      </c>
    </row>
    <row r="1899" customHeight="1" spans="1:13">
      <c r="A1899" s="63" t="str">
        <f ca="1">INDIRECT("'按班级打印'!E"&amp;ROUNDDOWN((ROW()-1)/5,0)+2)</f>
        <v>物理类</v>
      </c>
      <c r="B1899" s="14"/>
      <c r="C1899" s="63" t="s">
        <v>14</v>
      </c>
      <c r="D1899" s="65">
        <f>'质量分析(总分) '!$D$55</f>
        <v>105.000612745098</v>
      </c>
      <c r="E1899" s="65">
        <f>'质量分析(总分) '!$D$82</f>
        <v>91.5242034313726</v>
      </c>
      <c r="F1899" s="65">
        <f>'质量分析(总分) '!$D$109</f>
        <v>108.863970588235</v>
      </c>
      <c r="G1899" s="65">
        <f ca="1">IF(_xlfn.NUMBERVALUE(G1897)&gt;0,'质量分析(总分) '!$D$133,"")</f>
        <v>62.6521428571429</v>
      </c>
      <c r="H1899" s="65">
        <f ca="1">IF(_xlfn.NUMBERVALUE(H1897)&gt;0,'质量分析(总分) '!$D$157,"")</f>
        <v>81.8686131386861</v>
      </c>
      <c r="I1899" s="65">
        <f ca="1">IF(_xlfn.NUMBERVALUE(I1897)&gt;0,'质量分析(总分) '!$D$180,"")</f>
        <v>83.3676470588235</v>
      </c>
      <c r="J1899" s="65" t="str">
        <f ca="1">IF(_xlfn.NUMBERVALUE(J1897)&gt;0,'质量分析(总分) '!$D$208,"")</f>
        <v/>
      </c>
      <c r="K1899" s="65" t="str">
        <f ca="1">IF(_xlfn.NUMBERVALUE(K1897)&gt;0,'质量分析(总分) '!$D$194,"")</f>
        <v/>
      </c>
      <c r="L1899" s="65" t="str">
        <f ca="1">IF(_xlfn.NUMBERVALUE(L1897)&gt;0,'质量分析(总分) '!$D$222,"")</f>
        <v/>
      </c>
      <c r="M1899" s="65">
        <f ca="1">IF(_xlfn.NUMBERVALUE(G1897)&gt;0,'质量分析(总分) '!$D$23,'质量分析(总分) '!$D$28)</f>
        <v>535.869285714286</v>
      </c>
    </row>
    <row r="1901" customHeight="1" spans="1:13">
      <c r="A1901" s="58" t="s">
        <v>15</v>
      </c>
      <c r="B1901" s="59" t="s">
        <v>1</v>
      </c>
      <c r="C1901" s="59" t="s">
        <v>2</v>
      </c>
      <c r="D1901" s="60" t="s">
        <v>3</v>
      </c>
      <c r="E1901" s="60" t="s">
        <v>4</v>
      </c>
      <c r="F1901" s="60" t="s">
        <v>5</v>
      </c>
      <c r="G1901" s="60" t="s">
        <v>6</v>
      </c>
      <c r="H1901" s="60" t="s">
        <v>7</v>
      </c>
      <c r="I1901" s="60" t="s">
        <v>8</v>
      </c>
      <c r="J1901" s="60" t="s">
        <v>9</v>
      </c>
      <c r="K1901" s="60" t="s">
        <v>10</v>
      </c>
      <c r="L1901" s="61" t="s">
        <v>11</v>
      </c>
      <c r="M1901" s="61" t="s">
        <v>12</v>
      </c>
    </row>
    <row r="1902" customHeight="1" spans="1:13">
      <c r="A1902" s="62"/>
      <c r="B1902" s="63">
        <f ca="1">INDIRECT("'按班级打印'!G"&amp;ROUNDDOWN((ROW()-1)/5,0)+2)</f>
        <v>9</v>
      </c>
      <c r="C1902" s="63" t="str">
        <f ca="1">INDIRECT("'按班级打印'!A"&amp;ROUNDDOWN((ROW()-1)/5,0)+2)</f>
        <v>吴思睿</v>
      </c>
      <c r="D1902" s="63">
        <f ca="1">INDIRECT("'按班级打印'!M"&amp;ROUNDDOWN((ROW()-1)/5,0)+2)</f>
        <v>111.5</v>
      </c>
      <c r="E1902" s="63">
        <f ca="1">INDIRECT("'按班级打印'!o"&amp;ROUNDDOWN((ROW()-1)/5,0)+2)</f>
        <v>104.5</v>
      </c>
      <c r="F1902" s="63">
        <f ca="1">INDIRECT("'按班级打印'!q"&amp;ROUNDDOWN((ROW()-1)/5,0)+2)</f>
        <v>124.5</v>
      </c>
      <c r="G1902" s="63">
        <f ca="1">IF(INDIRECT("'按班级打印'!s"&amp;ROUNDDOWN((ROW()-1)/5,0)+2)&gt;0,INDIRECT("'按班级打印'!s"&amp;ROUNDDOWN((ROW()-1)/5,0)+2),"")</f>
        <v>88</v>
      </c>
      <c r="H1902" s="63">
        <f ca="1">IF(INDIRECT("'按班级打印'!w"&amp;ROUNDDOWN((ROW()-1)/5,0)+2)&gt;0,INDIRECT("'按班级打印'!w"&amp;ROUNDDOWN((ROW()-1)/5,0)+2),"")</f>
        <v>73.5</v>
      </c>
      <c r="I1902" s="63">
        <f ca="1">IF(INDIRECT("'按班级打印'!z"&amp;ROUNDDOWN((ROW()-1)/5,0)+2)&gt;0,INDIRECT("'按班级打印'!z"&amp;ROUNDDOWN((ROW()-1)/5,0)+2),"")</f>
        <v>87.5</v>
      </c>
      <c r="J1902" s="63" t="str">
        <f ca="1">IF(INDIRECT("'按班级打印'!ac"&amp;ROUNDDOWN((ROW()-1)/5,0)+2)&gt;0,INDIRECT("'按班级打印'!ac"&amp;ROUNDDOWN((ROW()-1)/5,0)+2),"")</f>
        <v/>
      </c>
      <c r="K1902" s="63" t="str">
        <f ca="1">IF(INDIRECT("'按班级打印'!u"&amp;ROUNDDOWN((ROW()-1)/5,0)+2)&gt;0,INDIRECT("'按班级打印'!u"&amp;ROUNDDOWN((ROW()-1)/5,0)+2),"")</f>
        <v/>
      </c>
      <c r="L1902" s="63" t="str">
        <f ca="1">IF(INDIRECT("'按班级打印'!af"&amp;ROUNDDOWN((ROW()-1)/5,0)+2)&gt;0,INDIRECT("'按班级打印'!af"&amp;ROUNDDOWN((ROW()-1)/5,0)+2),"")</f>
        <v/>
      </c>
      <c r="M1902" s="63">
        <f ca="1">INDIRECT("'按班级打印'!H"&amp;ROUNDDOWN((ROW()-1)/5,0)+2)</f>
        <v>589.5</v>
      </c>
    </row>
    <row r="1903" customHeight="1" spans="1:13">
      <c r="A1903" s="64"/>
      <c r="B1903" s="64"/>
      <c r="C1903" s="63" t="s">
        <v>13</v>
      </c>
      <c r="D1903" s="63">
        <f ca="1">INDIRECT("'按班级打印'!M"&amp;ROUNDDOWN((ROW()-1)/5,0)+2)</f>
        <v>111.5</v>
      </c>
      <c r="E1903" s="63">
        <f ca="1">INDIRECT("'按班级打印'!o"&amp;ROUNDDOWN((ROW()-1)/5,0)+2)</f>
        <v>104.5</v>
      </c>
      <c r="F1903" s="63">
        <f ca="1">INDIRECT("'按班级打印'!q"&amp;ROUNDDOWN((ROW()-1)/5,0)+2)</f>
        <v>124.5</v>
      </c>
      <c r="G1903" s="63">
        <f ca="1">IF(INDIRECT("'按班级打印'!s"&amp;ROUNDDOWN((ROW()-1)/5,0)+2)&gt;0,INDIRECT("'按班级打印'!s"&amp;ROUNDDOWN((ROW()-1)/5,0)+2),"")</f>
        <v>88</v>
      </c>
      <c r="H1903" s="63">
        <f ca="1">IF(INDIRECT("'按班级打印'!x"&amp;ROUNDDOWN((ROW()-1)/5,0)+2)&gt;0,INDIRECT("'按班级打印'!x"&amp;ROUNDDOWN((ROW()-1)/5,0)+2),"")</f>
        <v>90</v>
      </c>
      <c r="I1903" s="63">
        <f ca="1">IF(INDIRECT("'按班级打印'!aa"&amp;ROUNDDOWN((ROW()-1)/5,0)+2)&gt;0,INDIRECT("'按班级打印'!aa"&amp;ROUNDDOWN((ROW()-1)/5,0)+2),"")</f>
        <v>94</v>
      </c>
      <c r="J1903" s="63" t="str">
        <f ca="1">IF(INDIRECT("'按班级打印'!ad"&amp;ROUNDDOWN((ROW()-1)/5,0)+2)&gt;0,INDIRECT("'按班级打印'!ad"&amp;ROUNDDOWN((ROW()-1)/5,0)+2),"")</f>
        <v/>
      </c>
      <c r="K1903" s="63" t="str">
        <f ca="1">IF(INDIRECT("'按班级打印'!u"&amp;ROUNDDOWN((ROW()-1)/5,0)+2)&gt;0,INDIRECT("'按班级打印'!u"&amp;ROUNDDOWN((ROW()-1)/5,0)+2),"")</f>
        <v/>
      </c>
      <c r="L1903" s="63" t="str">
        <f ca="1">IF(INDIRECT("'按班级打印'!ag"&amp;ROUNDDOWN((ROW()-1)/5,0)+2)&gt;0,INDIRECT("'按班级打印'!ag"&amp;ROUNDDOWN((ROW()-1)/5,0)+2),"")</f>
        <v/>
      </c>
      <c r="M1903" s="63">
        <f ca="1">INDIRECT("'按班级打印'!I"&amp;ROUNDDOWN((ROW()-1)/5,0)+2)</f>
        <v>612.5</v>
      </c>
    </row>
    <row r="1904" customHeight="1" spans="1:13">
      <c r="A1904" s="63" t="str">
        <f ca="1">INDIRECT("'按班级打印'!E"&amp;ROUNDDOWN((ROW()-1)/5,0)+2)</f>
        <v>物理类</v>
      </c>
      <c r="B1904" s="14"/>
      <c r="C1904" s="63" t="s">
        <v>14</v>
      </c>
      <c r="D1904" s="65">
        <f>'质量分析(总分) '!$D$55</f>
        <v>105.000612745098</v>
      </c>
      <c r="E1904" s="65">
        <f>'质量分析(总分) '!$D$82</f>
        <v>91.5242034313726</v>
      </c>
      <c r="F1904" s="65">
        <f>'质量分析(总分) '!$D$109</f>
        <v>108.863970588235</v>
      </c>
      <c r="G1904" s="65">
        <f ca="1">IF(_xlfn.NUMBERVALUE(G1902)&gt;0,'质量分析(总分) '!$D$133,"")</f>
        <v>62.6521428571429</v>
      </c>
      <c r="H1904" s="65">
        <f ca="1">IF(_xlfn.NUMBERVALUE(H1902)&gt;0,'质量分析(总分) '!$D$157,"")</f>
        <v>81.8686131386861</v>
      </c>
      <c r="I1904" s="65">
        <f ca="1">IF(_xlfn.NUMBERVALUE(I1902)&gt;0,'质量分析(总分) '!$D$180,"")</f>
        <v>83.3676470588235</v>
      </c>
      <c r="J1904" s="65" t="str">
        <f ca="1">IF(_xlfn.NUMBERVALUE(J1902)&gt;0,'质量分析(总分) '!$D$208,"")</f>
        <v/>
      </c>
      <c r="K1904" s="65" t="str">
        <f ca="1">IF(_xlfn.NUMBERVALUE(K1902)&gt;0,'质量分析(总分) '!$D$194,"")</f>
        <v/>
      </c>
      <c r="L1904" s="65" t="str">
        <f ca="1">IF(_xlfn.NUMBERVALUE(L1902)&gt;0,'质量分析(总分) '!$D$222,"")</f>
        <v/>
      </c>
      <c r="M1904" s="65">
        <f ca="1">IF(_xlfn.NUMBERVALUE(G1902)&gt;0,'质量分析(总分) '!$D$23,'质量分析(总分) '!$D$28)</f>
        <v>535.869285714286</v>
      </c>
    </row>
    <row r="1906" customHeight="1" spans="1:13">
      <c r="A1906" s="58" t="s">
        <v>15</v>
      </c>
      <c r="B1906" s="59" t="s">
        <v>1</v>
      </c>
      <c r="C1906" s="59" t="s">
        <v>2</v>
      </c>
      <c r="D1906" s="60" t="s">
        <v>3</v>
      </c>
      <c r="E1906" s="60" t="s">
        <v>4</v>
      </c>
      <c r="F1906" s="60" t="s">
        <v>5</v>
      </c>
      <c r="G1906" s="60" t="s">
        <v>6</v>
      </c>
      <c r="H1906" s="60" t="s">
        <v>7</v>
      </c>
      <c r="I1906" s="60" t="s">
        <v>8</v>
      </c>
      <c r="J1906" s="60" t="s">
        <v>9</v>
      </c>
      <c r="K1906" s="60" t="s">
        <v>10</v>
      </c>
      <c r="L1906" s="61" t="s">
        <v>11</v>
      </c>
      <c r="M1906" s="61" t="s">
        <v>12</v>
      </c>
    </row>
    <row r="1907" customHeight="1" spans="1:13">
      <c r="A1907" s="62"/>
      <c r="B1907" s="63">
        <f ca="1">INDIRECT("'按班级打印'!G"&amp;ROUNDDOWN((ROW()-1)/5,0)+2)</f>
        <v>9</v>
      </c>
      <c r="C1907" s="63" t="str">
        <f ca="1">INDIRECT("'按班级打印'!A"&amp;ROUNDDOWN((ROW()-1)/5,0)+2)</f>
        <v>苏陈烨</v>
      </c>
      <c r="D1907" s="63">
        <f ca="1">INDIRECT("'按班级打印'!M"&amp;ROUNDDOWN((ROW()-1)/5,0)+2)</f>
        <v>109.5</v>
      </c>
      <c r="E1907" s="63">
        <f ca="1">INDIRECT("'按班级打印'!o"&amp;ROUNDDOWN((ROW()-1)/5,0)+2)</f>
        <v>113.5</v>
      </c>
      <c r="F1907" s="63">
        <f ca="1">INDIRECT("'按班级打印'!q"&amp;ROUNDDOWN((ROW()-1)/5,0)+2)</f>
        <v>119.5</v>
      </c>
      <c r="G1907" s="63">
        <f ca="1">IF(INDIRECT("'按班级打印'!s"&amp;ROUNDDOWN((ROW()-1)/5,0)+2)&gt;0,INDIRECT("'按班级打印'!s"&amp;ROUNDDOWN((ROW()-1)/5,0)+2),"")</f>
        <v>96</v>
      </c>
      <c r="H1907" s="63">
        <f ca="1">IF(INDIRECT("'按班级打印'!w"&amp;ROUNDDOWN((ROW()-1)/5,0)+2)&gt;0,INDIRECT("'按班级打印'!w"&amp;ROUNDDOWN((ROW()-1)/5,0)+2),"")</f>
        <v>81</v>
      </c>
      <c r="I1907" s="63">
        <f ca="1">IF(INDIRECT("'按班级打印'!z"&amp;ROUNDDOWN((ROW()-1)/5,0)+2)&gt;0,INDIRECT("'按班级打印'!z"&amp;ROUNDDOWN((ROW()-1)/5,0)+2),"")</f>
        <v>84.5</v>
      </c>
      <c r="J1907" s="63" t="str">
        <f ca="1">IF(INDIRECT("'按班级打印'!ac"&amp;ROUNDDOWN((ROW()-1)/5,0)+2)&gt;0,INDIRECT("'按班级打印'!ac"&amp;ROUNDDOWN((ROW()-1)/5,0)+2),"")</f>
        <v/>
      </c>
      <c r="K1907" s="63" t="str">
        <f ca="1">IF(INDIRECT("'按班级打印'!u"&amp;ROUNDDOWN((ROW()-1)/5,0)+2)&gt;0,INDIRECT("'按班级打印'!u"&amp;ROUNDDOWN((ROW()-1)/5,0)+2),"")</f>
        <v/>
      </c>
      <c r="L1907" s="63" t="str">
        <f ca="1">IF(INDIRECT("'按班级打印'!af"&amp;ROUNDDOWN((ROW()-1)/5,0)+2)&gt;0,INDIRECT("'按班级打印'!af"&amp;ROUNDDOWN((ROW()-1)/5,0)+2),"")</f>
        <v/>
      </c>
      <c r="M1907" s="63">
        <f ca="1">INDIRECT("'按班级打印'!H"&amp;ROUNDDOWN((ROW()-1)/5,0)+2)</f>
        <v>604</v>
      </c>
    </row>
    <row r="1908" customHeight="1" spans="1:13">
      <c r="A1908" s="64"/>
      <c r="B1908" s="64"/>
      <c r="C1908" s="63" t="s">
        <v>13</v>
      </c>
      <c r="D1908" s="63">
        <f ca="1">INDIRECT("'按班级打印'!M"&amp;ROUNDDOWN((ROW()-1)/5,0)+2)</f>
        <v>109.5</v>
      </c>
      <c r="E1908" s="63">
        <f ca="1">INDIRECT("'按班级打印'!o"&amp;ROUNDDOWN((ROW()-1)/5,0)+2)</f>
        <v>113.5</v>
      </c>
      <c r="F1908" s="63">
        <f ca="1">INDIRECT("'按班级打印'!q"&amp;ROUNDDOWN((ROW()-1)/5,0)+2)</f>
        <v>119.5</v>
      </c>
      <c r="G1908" s="63">
        <f ca="1">IF(INDIRECT("'按班级打印'!s"&amp;ROUNDDOWN((ROW()-1)/5,0)+2)&gt;0,INDIRECT("'按班级打印'!s"&amp;ROUNDDOWN((ROW()-1)/5,0)+2),"")</f>
        <v>96</v>
      </c>
      <c r="H1908" s="63">
        <f ca="1">IF(INDIRECT("'按班级打印'!x"&amp;ROUNDDOWN((ROW()-1)/5,0)+2)&gt;0,INDIRECT("'按班级打印'!x"&amp;ROUNDDOWN((ROW()-1)/5,0)+2),"")</f>
        <v>93</v>
      </c>
      <c r="I1908" s="63">
        <f ca="1">IF(INDIRECT("'按班级打印'!aa"&amp;ROUNDDOWN((ROW()-1)/5,0)+2)&gt;0,INDIRECT("'按班级打印'!aa"&amp;ROUNDDOWN((ROW()-1)/5,0)+2),"")</f>
        <v>92</v>
      </c>
      <c r="J1908" s="63" t="str">
        <f ca="1">IF(INDIRECT("'按班级打印'!ad"&amp;ROUNDDOWN((ROW()-1)/5,0)+2)&gt;0,INDIRECT("'按班级打印'!ad"&amp;ROUNDDOWN((ROW()-1)/5,0)+2),"")</f>
        <v/>
      </c>
      <c r="K1908" s="63" t="str">
        <f ca="1">IF(INDIRECT("'按班级打印'!u"&amp;ROUNDDOWN((ROW()-1)/5,0)+2)&gt;0,INDIRECT("'按班级打印'!u"&amp;ROUNDDOWN((ROW()-1)/5,0)+2),"")</f>
        <v/>
      </c>
      <c r="L1908" s="63" t="str">
        <f ca="1">IF(INDIRECT("'按班级打印'!ag"&amp;ROUNDDOWN((ROW()-1)/5,0)+2)&gt;0,INDIRECT("'按班级打印'!ag"&amp;ROUNDDOWN((ROW()-1)/5,0)+2),"")</f>
        <v/>
      </c>
      <c r="M1908" s="63">
        <f ca="1">INDIRECT("'按班级打印'!I"&amp;ROUNDDOWN((ROW()-1)/5,0)+2)</f>
        <v>623.5</v>
      </c>
    </row>
    <row r="1909" customHeight="1" spans="1:13">
      <c r="A1909" s="63" t="str">
        <f ca="1">INDIRECT("'按班级打印'!E"&amp;ROUNDDOWN((ROW()-1)/5,0)+2)</f>
        <v>物理类</v>
      </c>
      <c r="B1909" s="14"/>
      <c r="C1909" s="63" t="s">
        <v>14</v>
      </c>
      <c r="D1909" s="65">
        <f>'质量分析(总分) '!$D$55</f>
        <v>105.000612745098</v>
      </c>
      <c r="E1909" s="65">
        <f>'质量分析(总分) '!$D$82</f>
        <v>91.5242034313726</v>
      </c>
      <c r="F1909" s="65">
        <f>'质量分析(总分) '!$D$109</f>
        <v>108.863970588235</v>
      </c>
      <c r="G1909" s="65">
        <f ca="1">IF(_xlfn.NUMBERVALUE(G1907)&gt;0,'质量分析(总分) '!$D$133,"")</f>
        <v>62.6521428571429</v>
      </c>
      <c r="H1909" s="65">
        <f ca="1">IF(_xlfn.NUMBERVALUE(H1907)&gt;0,'质量分析(总分) '!$D$157,"")</f>
        <v>81.8686131386861</v>
      </c>
      <c r="I1909" s="65">
        <f ca="1">IF(_xlfn.NUMBERVALUE(I1907)&gt;0,'质量分析(总分) '!$D$180,"")</f>
        <v>83.3676470588235</v>
      </c>
      <c r="J1909" s="65" t="str">
        <f ca="1">IF(_xlfn.NUMBERVALUE(J1907)&gt;0,'质量分析(总分) '!$D$208,"")</f>
        <v/>
      </c>
      <c r="K1909" s="65" t="str">
        <f ca="1">IF(_xlfn.NUMBERVALUE(K1907)&gt;0,'质量分析(总分) '!$D$194,"")</f>
        <v/>
      </c>
      <c r="L1909" s="65" t="str">
        <f ca="1">IF(_xlfn.NUMBERVALUE(L1907)&gt;0,'质量分析(总分) '!$D$222,"")</f>
        <v/>
      </c>
      <c r="M1909" s="65">
        <f ca="1">IF(_xlfn.NUMBERVALUE(G1907)&gt;0,'质量分析(总分) '!$D$23,'质量分析(总分) '!$D$28)</f>
        <v>535.869285714286</v>
      </c>
    </row>
    <row r="1911" customHeight="1" spans="1:13">
      <c r="A1911" s="58" t="s">
        <v>15</v>
      </c>
      <c r="B1911" s="59" t="s">
        <v>1</v>
      </c>
      <c r="C1911" s="59" t="s">
        <v>2</v>
      </c>
      <c r="D1911" s="60" t="s">
        <v>3</v>
      </c>
      <c r="E1911" s="60" t="s">
        <v>4</v>
      </c>
      <c r="F1911" s="60" t="s">
        <v>5</v>
      </c>
      <c r="G1911" s="60" t="s">
        <v>6</v>
      </c>
      <c r="H1911" s="60" t="s">
        <v>7</v>
      </c>
      <c r="I1911" s="60" t="s">
        <v>8</v>
      </c>
      <c r="J1911" s="60" t="s">
        <v>9</v>
      </c>
      <c r="K1911" s="60" t="s">
        <v>10</v>
      </c>
      <c r="L1911" s="61" t="s">
        <v>11</v>
      </c>
      <c r="M1911" s="61" t="s">
        <v>12</v>
      </c>
    </row>
    <row r="1912" customHeight="1" spans="1:13">
      <c r="A1912" s="62"/>
      <c r="B1912" s="63">
        <f ca="1">INDIRECT("'按班级打印'!G"&amp;ROUNDDOWN((ROW()-1)/5,0)+2)</f>
        <v>9</v>
      </c>
      <c r="C1912" s="63" t="str">
        <f ca="1">INDIRECT("'按班级打印'!A"&amp;ROUNDDOWN((ROW()-1)/5,0)+2)</f>
        <v>陈彦宏</v>
      </c>
      <c r="D1912" s="63">
        <f ca="1">INDIRECT("'按班级打印'!M"&amp;ROUNDDOWN((ROW()-1)/5,0)+2)</f>
        <v>112</v>
      </c>
      <c r="E1912" s="63">
        <f ca="1">INDIRECT("'按班级打印'!o"&amp;ROUNDDOWN((ROW()-1)/5,0)+2)</f>
        <v>112</v>
      </c>
      <c r="F1912" s="63">
        <f ca="1">INDIRECT("'按班级打印'!q"&amp;ROUNDDOWN((ROW()-1)/5,0)+2)</f>
        <v>124</v>
      </c>
      <c r="G1912" s="63">
        <f ca="1">IF(INDIRECT("'按班级打印'!s"&amp;ROUNDDOWN((ROW()-1)/5,0)+2)&gt;0,INDIRECT("'按班级打印'!s"&amp;ROUNDDOWN((ROW()-1)/5,0)+2),"")</f>
        <v>78</v>
      </c>
      <c r="H1912" s="63">
        <f ca="1">IF(INDIRECT("'按班级打印'!w"&amp;ROUNDDOWN((ROW()-1)/5,0)+2)&gt;0,INDIRECT("'按班级打印'!w"&amp;ROUNDDOWN((ROW()-1)/5,0)+2),"")</f>
        <v>85.5</v>
      </c>
      <c r="I1912" s="63">
        <f ca="1">IF(INDIRECT("'按班级打印'!z"&amp;ROUNDDOWN((ROW()-1)/5,0)+2)&gt;0,INDIRECT("'按班级打印'!z"&amp;ROUNDDOWN((ROW()-1)/5,0)+2),"")</f>
        <v>87</v>
      </c>
      <c r="J1912" s="63" t="str">
        <f ca="1">IF(INDIRECT("'按班级打印'!ac"&amp;ROUNDDOWN((ROW()-1)/5,0)+2)&gt;0,INDIRECT("'按班级打印'!ac"&amp;ROUNDDOWN((ROW()-1)/5,0)+2),"")</f>
        <v/>
      </c>
      <c r="K1912" s="63" t="str">
        <f ca="1">IF(INDIRECT("'按班级打印'!u"&amp;ROUNDDOWN((ROW()-1)/5,0)+2)&gt;0,INDIRECT("'按班级打印'!u"&amp;ROUNDDOWN((ROW()-1)/5,0)+2),"")</f>
        <v/>
      </c>
      <c r="L1912" s="63" t="str">
        <f ca="1">IF(INDIRECT("'按班级打印'!af"&amp;ROUNDDOWN((ROW()-1)/5,0)+2)&gt;0,INDIRECT("'按班级打印'!af"&amp;ROUNDDOWN((ROW()-1)/5,0)+2),"")</f>
        <v/>
      </c>
      <c r="M1912" s="63">
        <f ca="1">INDIRECT("'按班级打印'!H"&amp;ROUNDDOWN((ROW()-1)/5,0)+2)</f>
        <v>598.5</v>
      </c>
    </row>
    <row r="1913" customHeight="1" spans="1:13">
      <c r="A1913" s="64"/>
      <c r="B1913" s="64"/>
      <c r="C1913" s="63" t="s">
        <v>13</v>
      </c>
      <c r="D1913" s="63">
        <f ca="1">INDIRECT("'按班级打印'!M"&amp;ROUNDDOWN((ROW()-1)/5,0)+2)</f>
        <v>112</v>
      </c>
      <c r="E1913" s="63">
        <f ca="1">INDIRECT("'按班级打印'!o"&amp;ROUNDDOWN((ROW()-1)/5,0)+2)</f>
        <v>112</v>
      </c>
      <c r="F1913" s="63">
        <f ca="1">INDIRECT("'按班级打印'!q"&amp;ROUNDDOWN((ROW()-1)/5,0)+2)</f>
        <v>124</v>
      </c>
      <c r="G1913" s="63">
        <f ca="1">IF(INDIRECT("'按班级打印'!s"&amp;ROUNDDOWN((ROW()-1)/5,0)+2)&gt;0,INDIRECT("'按班级打印'!s"&amp;ROUNDDOWN((ROW()-1)/5,0)+2),"")</f>
        <v>78</v>
      </c>
      <c r="H1913" s="63">
        <f ca="1">IF(INDIRECT("'按班级打印'!x"&amp;ROUNDDOWN((ROW()-1)/5,0)+2)&gt;0,INDIRECT("'按班级打印'!x"&amp;ROUNDDOWN((ROW()-1)/5,0)+2),"")</f>
        <v>95</v>
      </c>
      <c r="I1913" s="63">
        <f ca="1">IF(INDIRECT("'按班级打印'!aa"&amp;ROUNDDOWN((ROW()-1)/5,0)+2)&gt;0,INDIRECT("'按班级打印'!aa"&amp;ROUNDDOWN((ROW()-1)/5,0)+2),"")</f>
        <v>93</v>
      </c>
      <c r="J1913" s="63" t="str">
        <f ca="1">IF(INDIRECT("'按班级打印'!ad"&amp;ROUNDDOWN((ROW()-1)/5,0)+2)&gt;0,INDIRECT("'按班级打印'!ad"&amp;ROUNDDOWN((ROW()-1)/5,0)+2),"")</f>
        <v/>
      </c>
      <c r="K1913" s="63" t="str">
        <f ca="1">IF(INDIRECT("'按班级打印'!u"&amp;ROUNDDOWN((ROW()-1)/5,0)+2)&gt;0,INDIRECT("'按班级打印'!u"&amp;ROUNDDOWN((ROW()-1)/5,0)+2),"")</f>
        <v/>
      </c>
      <c r="L1913" s="63" t="str">
        <f ca="1">IF(INDIRECT("'按班级打印'!ag"&amp;ROUNDDOWN((ROW()-1)/5,0)+2)&gt;0,INDIRECT("'按班级打印'!ag"&amp;ROUNDDOWN((ROW()-1)/5,0)+2),"")</f>
        <v/>
      </c>
      <c r="M1913" s="63">
        <f ca="1">INDIRECT("'按班级打印'!I"&amp;ROUNDDOWN((ROW()-1)/5,0)+2)</f>
        <v>614</v>
      </c>
    </row>
    <row r="1914" customHeight="1" spans="1:13">
      <c r="A1914" s="63" t="str">
        <f ca="1">INDIRECT("'按班级打印'!E"&amp;ROUNDDOWN((ROW()-1)/5,0)+2)</f>
        <v>物理类</v>
      </c>
      <c r="B1914" s="14"/>
      <c r="C1914" s="63" t="s">
        <v>14</v>
      </c>
      <c r="D1914" s="65">
        <f>'质量分析(总分) '!$D$55</f>
        <v>105.000612745098</v>
      </c>
      <c r="E1914" s="65">
        <f>'质量分析(总分) '!$D$82</f>
        <v>91.5242034313726</v>
      </c>
      <c r="F1914" s="65">
        <f>'质量分析(总分) '!$D$109</f>
        <v>108.863970588235</v>
      </c>
      <c r="G1914" s="65">
        <f ca="1">IF(_xlfn.NUMBERVALUE(G1912)&gt;0,'质量分析(总分) '!$D$133,"")</f>
        <v>62.6521428571429</v>
      </c>
      <c r="H1914" s="65">
        <f ca="1">IF(_xlfn.NUMBERVALUE(H1912)&gt;0,'质量分析(总分) '!$D$157,"")</f>
        <v>81.8686131386861</v>
      </c>
      <c r="I1914" s="65">
        <f ca="1">IF(_xlfn.NUMBERVALUE(I1912)&gt;0,'质量分析(总分) '!$D$180,"")</f>
        <v>83.3676470588235</v>
      </c>
      <c r="J1914" s="65" t="str">
        <f ca="1">IF(_xlfn.NUMBERVALUE(J1912)&gt;0,'质量分析(总分) '!$D$208,"")</f>
        <v/>
      </c>
      <c r="K1914" s="65" t="str">
        <f ca="1">IF(_xlfn.NUMBERVALUE(K1912)&gt;0,'质量分析(总分) '!$D$194,"")</f>
        <v/>
      </c>
      <c r="L1914" s="65" t="str">
        <f ca="1">IF(_xlfn.NUMBERVALUE(L1912)&gt;0,'质量分析(总分) '!$D$222,"")</f>
        <v/>
      </c>
      <c r="M1914" s="65">
        <f ca="1">IF(_xlfn.NUMBERVALUE(G1912)&gt;0,'质量分析(总分) '!$D$23,'质量分析(总分) '!$D$28)</f>
        <v>535.869285714286</v>
      </c>
    </row>
    <row r="1916" customHeight="1" spans="1:13">
      <c r="A1916" s="58" t="s">
        <v>15</v>
      </c>
      <c r="B1916" s="59" t="s">
        <v>1</v>
      </c>
      <c r="C1916" s="59" t="s">
        <v>2</v>
      </c>
      <c r="D1916" s="60" t="s">
        <v>3</v>
      </c>
      <c r="E1916" s="60" t="s">
        <v>4</v>
      </c>
      <c r="F1916" s="60" t="s">
        <v>5</v>
      </c>
      <c r="G1916" s="60" t="s">
        <v>6</v>
      </c>
      <c r="H1916" s="60" t="s">
        <v>7</v>
      </c>
      <c r="I1916" s="60" t="s">
        <v>8</v>
      </c>
      <c r="J1916" s="60" t="s">
        <v>9</v>
      </c>
      <c r="K1916" s="60" t="s">
        <v>10</v>
      </c>
      <c r="L1916" s="61" t="s">
        <v>11</v>
      </c>
      <c r="M1916" s="61" t="s">
        <v>12</v>
      </c>
    </row>
    <row r="1917" customHeight="1" spans="1:13">
      <c r="A1917" s="62"/>
      <c r="B1917" s="63">
        <f ca="1">INDIRECT("'按班级打印'!G"&amp;ROUNDDOWN((ROW()-1)/5,0)+2)</f>
        <v>9</v>
      </c>
      <c r="C1917" s="63" t="str">
        <f ca="1">INDIRECT("'按班级打印'!A"&amp;ROUNDDOWN((ROW()-1)/5,0)+2)</f>
        <v>陈诗涵</v>
      </c>
      <c r="D1917" s="63">
        <f ca="1">INDIRECT("'按班级打印'!M"&amp;ROUNDDOWN((ROW()-1)/5,0)+2)</f>
        <v>107</v>
      </c>
      <c r="E1917" s="63">
        <f ca="1">INDIRECT("'按班级打印'!o"&amp;ROUNDDOWN((ROW()-1)/5,0)+2)</f>
        <v>94</v>
      </c>
      <c r="F1917" s="63">
        <f ca="1">INDIRECT("'按班级打印'!q"&amp;ROUNDDOWN((ROW()-1)/5,0)+2)</f>
        <v>126.5</v>
      </c>
      <c r="G1917" s="63">
        <f ca="1">IF(INDIRECT("'按班级打印'!s"&amp;ROUNDDOWN((ROW()-1)/5,0)+2)&gt;0,INDIRECT("'按班级打印'!s"&amp;ROUNDDOWN((ROW()-1)/5,0)+2),"")</f>
        <v>73</v>
      </c>
      <c r="H1917" s="63">
        <f ca="1">IF(INDIRECT("'按班级打印'!w"&amp;ROUNDDOWN((ROW()-1)/5,0)+2)&gt;0,INDIRECT("'按班级打印'!w"&amp;ROUNDDOWN((ROW()-1)/5,0)+2),"")</f>
        <v>79.5</v>
      </c>
      <c r="I1917" s="63">
        <f ca="1">IF(INDIRECT("'按班级打印'!z"&amp;ROUNDDOWN((ROW()-1)/5,0)+2)&gt;0,INDIRECT("'按班级打印'!z"&amp;ROUNDDOWN((ROW()-1)/5,0)+2),"")</f>
        <v>81.5</v>
      </c>
      <c r="J1917" s="63" t="str">
        <f ca="1">IF(INDIRECT("'按班级打印'!ac"&amp;ROUNDDOWN((ROW()-1)/5,0)+2)&gt;0,INDIRECT("'按班级打印'!ac"&amp;ROUNDDOWN((ROW()-1)/5,0)+2),"")</f>
        <v/>
      </c>
      <c r="K1917" s="63" t="str">
        <f ca="1">IF(INDIRECT("'按班级打印'!u"&amp;ROUNDDOWN((ROW()-1)/5,0)+2)&gt;0,INDIRECT("'按班级打印'!u"&amp;ROUNDDOWN((ROW()-1)/5,0)+2),"")</f>
        <v/>
      </c>
      <c r="L1917" s="63" t="str">
        <f ca="1">IF(INDIRECT("'按班级打印'!af"&amp;ROUNDDOWN((ROW()-1)/5,0)+2)&gt;0,INDIRECT("'按班级打印'!af"&amp;ROUNDDOWN((ROW()-1)/5,0)+2),"")</f>
        <v/>
      </c>
      <c r="M1917" s="63">
        <f ca="1">INDIRECT("'按班级打印'!H"&amp;ROUNDDOWN((ROW()-1)/5,0)+2)</f>
        <v>561.5</v>
      </c>
    </row>
    <row r="1918" customHeight="1" spans="1:13">
      <c r="A1918" s="64"/>
      <c r="B1918" s="64"/>
      <c r="C1918" s="63" t="s">
        <v>13</v>
      </c>
      <c r="D1918" s="63">
        <f ca="1">INDIRECT("'按班级打印'!M"&amp;ROUNDDOWN((ROW()-1)/5,0)+2)</f>
        <v>107</v>
      </c>
      <c r="E1918" s="63">
        <f ca="1">INDIRECT("'按班级打印'!o"&amp;ROUNDDOWN((ROW()-1)/5,0)+2)</f>
        <v>94</v>
      </c>
      <c r="F1918" s="63">
        <f ca="1">INDIRECT("'按班级打印'!q"&amp;ROUNDDOWN((ROW()-1)/5,0)+2)</f>
        <v>126.5</v>
      </c>
      <c r="G1918" s="63">
        <f ca="1">IF(INDIRECT("'按班级打印'!s"&amp;ROUNDDOWN((ROW()-1)/5,0)+2)&gt;0,INDIRECT("'按班级打印'!s"&amp;ROUNDDOWN((ROW()-1)/5,0)+2),"")</f>
        <v>73</v>
      </c>
      <c r="H1918" s="63">
        <f ca="1">IF(INDIRECT("'按班级打印'!x"&amp;ROUNDDOWN((ROW()-1)/5,0)+2)&gt;0,INDIRECT("'按班级打印'!x"&amp;ROUNDDOWN((ROW()-1)/5,0)+2),"")</f>
        <v>93</v>
      </c>
      <c r="I1918" s="63">
        <f ca="1">IF(INDIRECT("'按班级打印'!aa"&amp;ROUNDDOWN((ROW()-1)/5,0)+2)&gt;0,INDIRECT("'按班级打印'!aa"&amp;ROUNDDOWN((ROW()-1)/5,0)+2),"")</f>
        <v>90</v>
      </c>
      <c r="J1918" s="63" t="str">
        <f ca="1">IF(INDIRECT("'按班级打印'!ad"&amp;ROUNDDOWN((ROW()-1)/5,0)+2)&gt;0,INDIRECT("'按班级打印'!ad"&amp;ROUNDDOWN((ROW()-1)/5,0)+2),"")</f>
        <v/>
      </c>
      <c r="K1918" s="63" t="str">
        <f ca="1">IF(INDIRECT("'按班级打印'!u"&amp;ROUNDDOWN((ROW()-1)/5,0)+2)&gt;0,INDIRECT("'按班级打印'!u"&amp;ROUNDDOWN((ROW()-1)/5,0)+2),"")</f>
        <v/>
      </c>
      <c r="L1918" s="63" t="str">
        <f ca="1">IF(INDIRECT("'按班级打印'!ag"&amp;ROUNDDOWN((ROW()-1)/5,0)+2)&gt;0,INDIRECT("'按班级打印'!ag"&amp;ROUNDDOWN((ROW()-1)/5,0)+2),"")</f>
        <v/>
      </c>
      <c r="M1918" s="63">
        <f ca="1">INDIRECT("'按班级打印'!I"&amp;ROUNDDOWN((ROW()-1)/5,0)+2)</f>
        <v>583.5</v>
      </c>
    </row>
    <row r="1919" customHeight="1" spans="1:13">
      <c r="A1919" s="63" t="str">
        <f ca="1">INDIRECT("'按班级打印'!E"&amp;ROUNDDOWN((ROW()-1)/5,0)+2)</f>
        <v>物理类</v>
      </c>
      <c r="B1919" s="14"/>
      <c r="C1919" s="63" t="s">
        <v>14</v>
      </c>
      <c r="D1919" s="65">
        <f>'质量分析(总分) '!$D$55</f>
        <v>105.000612745098</v>
      </c>
      <c r="E1919" s="65">
        <f>'质量分析(总分) '!$D$82</f>
        <v>91.5242034313726</v>
      </c>
      <c r="F1919" s="65">
        <f>'质量分析(总分) '!$D$109</f>
        <v>108.863970588235</v>
      </c>
      <c r="G1919" s="65">
        <f ca="1">IF(_xlfn.NUMBERVALUE(G1917)&gt;0,'质量分析(总分) '!$D$133,"")</f>
        <v>62.6521428571429</v>
      </c>
      <c r="H1919" s="65">
        <f ca="1">IF(_xlfn.NUMBERVALUE(H1917)&gt;0,'质量分析(总分) '!$D$157,"")</f>
        <v>81.8686131386861</v>
      </c>
      <c r="I1919" s="65">
        <f ca="1">IF(_xlfn.NUMBERVALUE(I1917)&gt;0,'质量分析(总分) '!$D$180,"")</f>
        <v>83.3676470588235</v>
      </c>
      <c r="J1919" s="65" t="str">
        <f ca="1">IF(_xlfn.NUMBERVALUE(J1917)&gt;0,'质量分析(总分) '!$D$208,"")</f>
        <v/>
      </c>
      <c r="K1919" s="65" t="str">
        <f ca="1">IF(_xlfn.NUMBERVALUE(K1917)&gt;0,'质量分析(总分) '!$D$194,"")</f>
        <v/>
      </c>
      <c r="L1919" s="65" t="str">
        <f ca="1">IF(_xlfn.NUMBERVALUE(L1917)&gt;0,'质量分析(总分) '!$D$222,"")</f>
        <v/>
      </c>
      <c r="M1919" s="65">
        <f ca="1">IF(_xlfn.NUMBERVALUE(G1917)&gt;0,'质量分析(总分) '!$D$23,'质量分析(总分) '!$D$28)</f>
        <v>535.869285714286</v>
      </c>
    </row>
    <row r="1921" customHeight="1" spans="1:13">
      <c r="A1921" s="58" t="s">
        <v>15</v>
      </c>
      <c r="B1921" s="59" t="s">
        <v>1</v>
      </c>
      <c r="C1921" s="59" t="s">
        <v>2</v>
      </c>
      <c r="D1921" s="60" t="s">
        <v>3</v>
      </c>
      <c r="E1921" s="60" t="s">
        <v>4</v>
      </c>
      <c r="F1921" s="60" t="s">
        <v>5</v>
      </c>
      <c r="G1921" s="60" t="s">
        <v>6</v>
      </c>
      <c r="H1921" s="60" t="s">
        <v>7</v>
      </c>
      <c r="I1921" s="60" t="s">
        <v>8</v>
      </c>
      <c r="J1921" s="60" t="s">
        <v>9</v>
      </c>
      <c r="K1921" s="60" t="s">
        <v>10</v>
      </c>
      <c r="L1921" s="61" t="s">
        <v>11</v>
      </c>
      <c r="M1921" s="61" t="s">
        <v>12</v>
      </c>
    </row>
    <row r="1922" customHeight="1" spans="1:13">
      <c r="A1922" s="62"/>
      <c r="B1922" s="63">
        <f ca="1">INDIRECT("'按班级打印'!G"&amp;ROUNDDOWN((ROW()-1)/5,0)+2)</f>
        <v>9</v>
      </c>
      <c r="C1922" s="63" t="str">
        <f ca="1">INDIRECT("'按班级打印'!A"&amp;ROUNDDOWN((ROW()-1)/5,0)+2)</f>
        <v>潘雨彤</v>
      </c>
      <c r="D1922" s="63">
        <f ca="1">INDIRECT("'按班级打印'!M"&amp;ROUNDDOWN((ROW()-1)/5,0)+2)</f>
        <v>116.5</v>
      </c>
      <c r="E1922" s="63">
        <f ca="1">INDIRECT("'按班级打印'!o"&amp;ROUNDDOWN((ROW()-1)/5,0)+2)</f>
        <v>97</v>
      </c>
      <c r="F1922" s="63">
        <f ca="1">INDIRECT("'按班级打印'!q"&amp;ROUNDDOWN((ROW()-1)/5,0)+2)</f>
        <v>132.5</v>
      </c>
      <c r="G1922" s="63">
        <f ca="1">IF(INDIRECT("'按班级打印'!s"&amp;ROUNDDOWN((ROW()-1)/5,0)+2)&gt;0,INDIRECT("'按班级打印'!s"&amp;ROUNDDOWN((ROW()-1)/5,0)+2),"")</f>
        <v>77</v>
      </c>
      <c r="H1922" s="63">
        <f ca="1">IF(INDIRECT("'按班级打印'!w"&amp;ROUNDDOWN((ROW()-1)/5,0)+2)&gt;0,INDIRECT("'按班级打印'!w"&amp;ROUNDDOWN((ROW()-1)/5,0)+2),"")</f>
        <v>73.5</v>
      </c>
      <c r="I1922" s="63">
        <f ca="1">IF(INDIRECT("'按班级打印'!z"&amp;ROUNDDOWN((ROW()-1)/5,0)+2)&gt;0,INDIRECT("'按班级打印'!z"&amp;ROUNDDOWN((ROW()-1)/5,0)+2),"")</f>
        <v>80.5</v>
      </c>
      <c r="J1922" s="63" t="str">
        <f ca="1">IF(INDIRECT("'按班级打印'!ac"&amp;ROUNDDOWN((ROW()-1)/5,0)+2)&gt;0,INDIRECT("'按班级打印'!ac"&amp;ROUNDDOWN((ROW()-1)/5,0)+2),"")</f>
        <v/>
      </c>
      <c r="K1922" s="63" t="str">
        <f ca="1">IF(INDIRECT("'按班级打印'!u"&amp;ROUNDDOWN((ROW()-1)/5,0)+2)&gt;0,INDIRECT("'按班级打印'!u"&amp;ROUNDDOWN((ROW()-1)/5,0)+2),"")</f>
        <v/>
      </c>
      <c r="L1922" s="63" t="str">
        <f ca="1">IF(INDIRECT("'按班级打印'!af"&amp;ROUNDDOWN((ROW()-1)/5,0)+2)&gt;0,INDIRECT("'按班级打印'!af"&amp;ROUNDDOWN((ROW()-1)/5,0)+2),"")</f>
        <v/>
      </c>
      <c r="M1922" s="63">
        <f ca="1">INDIRECT("'按班级打印'!H"&amp;ROUNDDOWN((ROW()-1)/5,0)+2)</f>
        <v>577</v>
      </c>
    </row>
    <row r="1923" customHeight="1" spans="1:13">
      <c r="A1923" s="64"/>
      <c r="B1923" s="64"/>
      <c r="C1923" s="63" t="s">
        <v>13</v>
      </c>
      <c r="D1923" s="63">
        <f ca="1">INDIRECT("'按班级打印'!M"&amp;ROUNDDOWN((ROW()-1)/5,0)+2)</f>
        <v>116.5</v>
      </c>
      <c r="E1923" s="63">
        <f ca="1">INDIRECT("'按班级打印'!o"&amp;ROUNDDOWN((ROW()-1)/5,0)+2)</f>
        <v>97</v>
      </c>
      <c r="F1923" s="63">
        <f ca="1">INDIRECT("'按班级打印'!q"&amp;ROUNDDOWN((ROW()-1)/5,0)+2)</f>
        <v>132.5</v>
      </c>
      <c r="G1923" s="63">
        <f ca="1">IF(INDIRECT("'按班级打印'!s"&amp;ROUNDDOWN((ROW()-1)/5,0)+2)&gt;0,INDIRECT("'按班级打印'!s"&amp;ROUNDDOWN((ROW()-1)/5,0)+2),"")</f>
        <v>77</v>
      </c>
      <c r="H1923" s="63">
        <f ca="1">IF(INDIRECT("'按班级打印'!x"&amp;ROUNDDOWN((ROW()-1)/5,0)+2)&gt;0,INDIRECT("'按班级打印'!x"&amp;ROUNDDOWN((ROW()-1)/5,0)+2),"")</f>
        <v>90</v>
      </c>
      <c r="I1923" s="63">
        <f ca="1">IF(INDIRECT("'按班级打印'!aa"&amp;ROUNDDOWN((ROW()-1)/5,0)+2)&gt;0,INDIRECT("'按班级打印'!aa"&amp;ROUNDDOWN((ROW()-1)/5,0)+2),"")</f>
        <v>89</v>
      </c>
      <c r="J1923" s="63" t="str">
        <f ca="1">IF(INDIRECT("'按班级打印'!ad"&amp;ROUNDDOWN((ROW()-1)/5,0)+2)&gt;0,INDIRECT("'按班级打印'!ad"&amp;ROUNDDOWN((ROW()-1)/5,0)+2),"")</f>
        <v/>
      </c>
      <c r="K1923" s="63" t="str">
        <f ca="1">IF(INDIRECT("'按班级打印'!u"&amp;ROUNDDOWN((ROW()-1)/5,0)+2)&gt;0,INDIRECT("'按班级打印'!u"&amp;ROUNDDOWN((ROW()-1)/5,0)+2),"")</f>
        <v/>
      </c>
      <c r="L1923" s="63" t="str">
        <f ca="1">IF(INDIRECT("'按班级打印'!ag"&amp;ROUNDDOWN((ROW()-1)/5,0)+2)&gt;0,INDIRECT("'按班级打印'!ag"&amp;ROUNDDOWN((ROW()-1)/5,0)+2),"")</f>
        <v/>
      </c>
      <c r="M1923" s="63">
        <f ca="1">INDIRECT("'按班级打印'!I"&amp;ROUNDDOWN((ROW()-1)/5,0)+2)</f>
        <v>602</v>
      </c>
    </row>
    <row r="1924" customHeight="1" spans="1:13">
      <c r="A1924" s="63" t="str">
        <f ca="1">INDIRECT("'按班级打印'!E"&amp;ROUNDDOWN((ROW()-1)/5,0)+2)</f>
        <v>物理类</v>
      </c>
      <c r="B1924" s="14"/>
      <c r="C1924" s="63" t="s">
        <v>14</v>
      </c>
      <c r="D1924" s="65">
        <f>'质量分析(总分) '!$D$55</f>
        <v>105.000612745098</v>
      </c>
      <c r="E1924" s="65">
        <f>'质量分析(总分) '!$D$82</f>
        <v>91.5242034313726</v>
      </c>
      <c r="F1924" s="65">
        <f>'质量分析(总分) '!$D$109</f>
        <v>108.863970588235</v>
      </c>
      <c r="G1924" s="65">
        <f ca="1">IF(_xlfn.NUMBERVALUE(G1922)&gt;0,'质量分析(总分) '!$D$133,"")</f>
        <v>62.6521428571429</v>
      </c>
      <c r="H1924" s="65">
        <f ca="1">IF(_xlfn.NUMBERVALUE(H1922)&gt;0,'质量分析(总分) '!$D$157,"")</f>
        <v>81.8686131386861</v>
      </c>
      <c r="I1924" s="65">
        <f ca="1">IF(_xlfn.NUMBERVALUE(I1922)&gt;0,'质量分析(总分) '!$D$180,"")</f>
        <v>83.3676470588235</v>
      </c>
      <c r="J1924" s="65" t="str">
        <f ca="1">IF(_xlfn.NUMBERVALUE(J1922)&gt;0,'质量分析(总分) '!$D$208,"")</f>
        <v/>
      </c>
      <c r="K1924" s="65" t="str">
        <f ca="1">IF(_xlfn.NUMBERVALUE(K1922)&gt;0,'质量分析(总分) '!$D$194,"")</f>
        <v/>
      </c>
      <c r="L1924" s="65" t="str">
        <f ca="1">IF(_xlfn.NUMBERVALUE(L1922)&gt;0,'质量分析(总分) '!$D$222,"")</f>
        <v/>
      </c>
      <c r="M1924" s="65">
        <f ca="1">IF(_xlfn.NUMBERVALUE(G1922)&gt;0,'质量分析(总分) '!$D$23,'质量分析(总分) '!$D$28)</f>
        <v>535.869285714286</v>
      </c>
    </row>
    <row r="1926" customHeight="1" spans="1:13">
      <c r="A1926" s="58" t="s">
        <v>15</v>
      </c>
      <c r="B1926" s="59" t="s">
        <v>1</v>
      </c>
      <c r="C1926" s="59" t="s">
        <v>2</v>
      </c>
      <c r="D1926" s="60" t="s">
        <v>3</v>
      </c>
      <c r="E1926" s="60" t="s">
        <v>4</v>
      </c>
      <c r="F1926" s="60" t="s">
        <v>5</v>
      </c>
      <c r="G1926" s="60" t="s">
        <v>6</v>
      </c>
      <c r="H1926" s="60" t="s">
        <v>7</v>
      </c>
      <c r="I1926" s="60" t="s">
        <v>8</v>
      </c>
      <c r="J1926" s="60" t="s">
        <v>9</v>
      </c>
      <c r="K1926" s="60" t="s">
        <v>10</v>
      </c>
      <c r="L1926" s="61" t="s">
        <v>11</v>
      </c>
      <c r="M1926" s="61" t="s">
        <v>12</v>
      </c>
    </row>
    <row r="1927" customHeight="1" spans="1:13">
      <c r="A1927" s="62"/>
      <c r="B1927" s="63">
        <f ca="1">INDIRECT("'按班级打印'!G"&amp;ROUNDDOWN((ROW()-1)/5,0)+2)</f>
        <v>9</v>
      </c>
      <c r="C1927" s="63" t="str">
        <f ca="1">INDIRECT("'按班级打印'!A"&amp;ROUNDDOWN((ROW()-1)/5,0)+2)</f>
        <v>刘若铃</v>
      </c>
      <c r="D1927" s="63">
        <f ca="1">INDIRECT("'按班级打印'!M"&amp;ROUNDDOWN((ROW()-1)/5,0)+2)</f>
        <v>116</v>
      </c>
      <c r="E1927" s="63">
        <f ca="1">INDIRECT("'按班级打印'!o"&amp;ROUNDDOWN((ROW()-1)/5,0)+2)</f>
        <v>113.5</v>
      </c>
      <c r="F1927" s="63">
        <f ca="1">INDIRECT("'按班级打印'!q"&amp;ROUNDDOWN((ROW()-1)/5,0)+2)</f>
        <v>127.5</v>
      </c>
      <c r="G1927" s="63">
        <f ca="1">IF(INDIRECT("'按班级打印'!s"&amp;ROUNDDOWN((ROW()-1)/5,0)+2)&gt;0,INDIRECT("'按班级打印'!s"&amp;ROUNDDOWN((ROW()-1)/5,0)+2),"")</f>
        <v>69</v>
      </c>
      <c r="H1927" s="63">
        <f ca="1">IF(INDIRECT("'按班级打印'!w"&amp;ROUNDDOWN((ROW()-1)/5,0)+2)&gt;0,INDIRECT("'按班级打印'!w"&amp;ROUNDDOWN((ROW()-1)/5,0)+2),"")</f>
        <v>58</v>
      </c>
      <c r="I1927" s="63">
        <f ca="1">IF(INDIRECT("'按班级打印'!z"&amp;ROUNDDOWN((ROW()-1)/5,0)+2)&gt;0,INDIRECT("'按班级打印'!z"&amp;ROUNDDOWN((ROW()-1)/5,0)+2),"")</f>
        <v>81</v>
      </c>
      <c r="J1927" s="63" t="str">
        <f ca="1">IF(INDIRECT("'按班级打印'!ac"&amp;ROUNDDOWN((ROW()-1)/5,0)+2)&gt;0,INDIRECT("'按班级打印'!ac"&amp;ROUNDDOWN((ROW()-1)/5,0)+2),"")</f>
        <v/>
      </c>
      <c r="K1927" s="63" t="str">
        <f ca="1">IF(INDIRECT("'按班级打印'!u"&amp;ROUNDDOWN((ROW()-1)/5,0)+2)&gt;0,INDIRECT("'按班级打印'!u"&amp;ROUNDDOWN((ROW()-1)/5,0)+2),"")</f>
        <v/>
      </c>
      <c r="L1927" s="63" t="str">
        <f ca="1">IF(INDIRECT("'按班级打印'!af"&amp;ROUNDDOWN((ROW()-1)/5,0)+2)&gt;0,INDIRECT("'按班级打印'!af"&amp;ROUNDDOWN((ROW()-1)/5,0)+2),"")</f>
        <v/>
      </c>
      <c r="M1927" s="63">
        <f ca="1">INDIRECT("'按班级打印'!H"&amp;ROUNDDOWN((ROW()-1)/5,0)+2)</f>
        <v>565</v>
      </c>
    </row>
    <row r="1928" customHeight="1" spans="1:13">
      <c r="A1928" s="64"/>
      <c r="B1928" s="64"/>
      <c r="C1928" s="63" t="s">
        <v>13</v>
      </c>
      <c r="D1928" s="63">
        <f ca="1">INDIRECT("'按班级打印'!M"&amp;ROUNDDOWN((ROW()-1)/5,0)+2)</f>
        <v>116</v>
      </c>
      <c r="E1928" s="63">
        <f ca="1">INDIRECT("'按班级打印'!o"&amp;ROUNDDOWN((ROW()-1)/5,0)+2)</f>
        <v>113.5</v>
      </c>
      <c r="F1928" s="63">
        <f ca="1">INDIRECT("'按班级打印'!q"&amp;ROUNDDOWN((ROW()-1)/5,0)+2)</f>
        <v>127.5</v>
      </c>
      <c r="G1928" s="63">
        <f ca="1">IF(INDIRECT("'按班级打印'!s"&amp;ROUNDDOWN((ROW()-1)/5,0)+2)&gt;0,INDIRECT("'按班级打印'!s"&amp;ROUNDDOWN((ROW()-1)/5,0)+2),"")</f>
        <v>69</v>
      </c>
      <c r="H1928" s="63">
        <f ca="1">IF(INDIRECT("'按班级打印'!x"&amp;ROUNDDOWN((ROW()-1)/5,0)+2)&gt;0,INDIRECT("'按班级打印'!x"&amp;ROUNDDOWN((ROW()-1)/5,0)+2),"")</f>
        <v>82</v>
      </c>
      <c r="I1928" s="63">
        <f ca="1">IF(INDIRECT("'按班级打印'!aa"&amp;ROUNDDOWN((ROW()-1)/5,0)+2)&gt;0,INDIRECT("'按班级打印'!aa"&amp;ROUNDDOWN((ROW()-1)/5,0)+2),"")</f>
        <v>89</v>
      </c>
      <c r="J1928" s="63" t="str">
        <f ca="1">IF(INDIRECT("'按班级打印'!ad"&amp;ROUNDDOWN((ROW()-1)/5,0)+2)&gt;0,INDIRECT("'按班级打印'!ad"&amp;ROUNDDOWN((ROW()-1)/5,0)+2),"")</f>
        <v/>
      </c>
      <c r="K1928" s="63" t="str">
        <f ca="1">IF(INDIRECT("'按班级打印'!u"&amp;ROUNDDOWN((ROW()-1)/5,0)+2)&gt;0,INDIRECT("'按班级打印'!u"&amp;ROUNDDOWN((ROW()-1)/5,0)+2),"")</f>
        <v/>
      </c>
      <c r="L1928" s="63" t="str">
        <f ca="1">IF(INDIRECT("'按班级打印'!ag"&amp;ROUNDDOWN((ROW()-1)/5,0)+2)&gt;0,INDIRECT("'按班级打印'!ag"&amp;ROUNDDOWN((ROW()-1)/5,0)+2),"")</f>
        <v/>
      </c>
      <c r="M1928" s="63">
        <f ca="1">INDIRECT("'按班级打印'!I"&amp;ROUNDDOWN((ROW()-1)/5,0)+2)</f>
        <v>597</v>
      </c>
    </row>
    <row r="1929" customHeight="1" spans="1:13">
      <c r="A1929" s="63" t="str">
        <f ca="1">INDIRECT("'按班级打印'!E"&amp;ROUNDDOWN((ROW()-1)/5,0)+2)</f>
        <v>物理类</v>
      </c>
      <c r="B1929" s="14"/>
      <c r="C1929" s="63" t="s">
        <v>14</v>
      </c>
      <c r="D1929" s="65">
        <f>'质量分析(总分) '!$D$55</f>
        <v>105.000612745098</v>
      </c>
      <c r="E1929" s="65">
        <f>'质量分析(总分) '!$D$82</f>
        <v>91.5242034313726</v>
      </c>
      <c r="F1929" s="65">
        <f>'质量分析(总分) '!$D$109</f>
        <v>108.863970588235</v>
      </c>
      <c r="G1929" s="65">
        <f ca="1">IF(_xlfn.NUMBERVALUE(G1927)&gt;0,'质量分析(总分) '!$D$133,"")</f>
        <v>62.6521428571429</v>
      </c>
      <c r="H1929" s="65">
        <f ca="1">IF(_xlfn.NUMBERVALUE(H1927)&gt;0,'质量分析(总分) '!$D$157,"")</f>
        <v>81.8686131386861</v>
      </c>
      <c r="I1929" s="65">
        <f ca="1">IF(_xlfn.NUMBERVALUE(I1927)&gt;0,'质量分析(总分) '!$D$180,"")</f>
        <v>83.3676470588235</v>
      </c>
      <c r="J1929" s="65" t="str">
        <f ca="1">IF(_xlfn.NUMBERVALUE(J1927)&gt;0,'质量分析(总分) '!$D$208,"")</f>
        <v/>
      </c>
      <c r="K1929" s="65" t="str">
        <f ca="1">IF(_xlfn.NUMBERVALUE(K1927)&gt;0,'质量分析(总分) '!$D$194,"")</f>
        <v/>
      </c>
      <c r="L1929" s="65" t="str">
        <f ca="1">IF(_xlfn.NUMBERVALUE(L1927)&gt;0,'质量分析(总分) '!$D$222,"")</f>
        <v/>
      </c>
      <c r="M1929" s="65">
        <f ca="1">IF(_xlfn.NUMBERVALUE(G1927)&gt;0,'质量分析(总分) '!$D$23,'质量分析(总分) '!$D$28)</f>
        <v>535.869285714286</v>
      </c>
    </row>
    <row r="1931" customHeight="1" spans="1:13">
      <c r="A1931" s="58" t="s">
        <v>15</v>
      </c>
      <c r="B1931" s="59" t="s">
        <v>1</v>
      </c>
      <c r="C1931" s="59" t="s">
        <v>2</v>
      </c>
      <c r="D1931" s="60" t="s">
        <v>3</v>
      </c>
      <c r="E1931" s="60" t="s">
        <v>4</v>
      </c>
      <c r="F1931" s="60" t="s">
        <v>5</v>
      </c>
      <c r="G1931" s="60" t="s">
        <v>6</v>
      </c>
      <c r="H1931" s="60" t="s">
        <v>7</v>
      </c>
      <c r="I1931" s="60" t="s">
        <v>8</v>
      </c>
      <c r="J1931" s="60" t="s">
        <v>9</v>
      </c>
      <c r="K1931" s="60" t="s">
        <v>10</v>
      </c>
      <c r="L1931" s="61" t="s">
        <v>11</v>
      </c>
      <c r="M1931" s="61" t="s">
        <v>12</v>
      </c>
    </row>
    <row r="1932" customHeight="1" spans="1:13">
      <c r="A1932" s="62"/>
      <c r="B1932" s="63">
        <f ca="1">INDIRECT("'按班级打印'!G"&amp;ROUNDDOWN((ROW()-1)/5,0)+2)</f>
        <v>9</v>
      </c>
      <c r="C1932" s="63" t="str">
        <f ca="1">INDIRECT("'按班级打印'!A"&amp;ROUNDDOWN((ROW()-1)/5,0)+2)</f>
        <v>吴思恺</v>
      </c>
      <c r="D1932" s="63">
        <f ca="1">INDIRECT("'按班级打印'!M"&amp;ROUNDDOWN((ROW()-1)/5,0)+2)</f>
        <v>103.5</v>
      </c>
      <c r="E1932" s="63">
        <f ca="1">INDIRECT("'按班级打印'!o"&amp;ROUNDDOWN((ROW()-1)/5,0)+2)</f>
        <v>110</v>
      </c>
      <c r="F1932" s="63">
        <f ca="1">INDIRECT("'按班级打印'!q"&amp;ROUNDDOWN((ROW()-1)/5,0)+2)</f>
        <v>116.5</v>
      </c>
      <c r="G1932" s="63">
        <f ca="1">IF(INDIRECT("'按班级打印'!s"&amp;ROUNDDOWN((ROW()-1)/5,0)+2)&gt;0,INDIRECT("'按班级打印'!s"&amp;ROUNDDOWN((ROW()-1)/5,0)+2),"")</f>
        <v>79</v>
      </c>
      <c r="H1932" s="63">
        <f ca="1">IF(INDIRECT("'按班级打印'!w"&amp;ROUNDDOWN((ROW()-1)/5,0)+2)&gt;0,INDIRECT("'按班级打印'!w"&amp;ROUNDDOWN((ROW()-1)/5,0)+2),"")</f>
        <v>79.5</v>
      </c>
      <c r="I1932" s="63">
        <f ca="1">IF(INDIRECT("'按班级打印'!z"&amp;ROUNDDOWN((ROW()-1)/5,0)+2)&gt;0,INDIRECT("'按班级打印'!z"&amp;ROUNDDOWN((ROW()-1)/5,0)+2),"")</f>
        <v>89.5</v>
      </c>
      <c r="J1932" s="63" t="str">
        <f ca="1">IF(INDIRECT("'按班级打印'!ac"&amp;ROUNDDOWN((ROW()-1)/5,0)+2)&gt;0,INDIRECT("'按班级打印'!ac"&amp;ROUNDDOWN((ROW()-1)/5,0)+2),"")</f>
        <v/>
      </c>
      <c r="K1932" s="63" t="str">
        <f ca="1">IF(INDIRECT("'按班级打印'!u"&amp;ROUNDDOWN((ROW()-1)/5,0)+2)&gt;0,INDIRECT("'按班级打印'!u"&amp;ROUNDDOWN((ROW()-1)/5,0)+2),"")</f>
        <v/>
      </c>
      <c r="L1932" s="63" t="str">
        <f ca="1">IF(INDIRECT("'按班级打印'!af"&amp;ROUNDDOWN((ROW()-1)/5,0)+2)&gt;0,INDIRECT("'按班级打印'!af"&amp;ROUNDDOWN((ROW()-1)/5,0)+2),"")</f>
        <v/>
      </c>
      <c r="M1932" s="63">
        <f ca="1">INDIRECT("'按班级打印'!H"&amp;ROUNDDOWN((ROW()-1)/5,0)+2)</f>
        <v>578</v>
      </c>
    </row>
    <row r="1933" customHeight="1" spans="1:13">
      <c r="A1933" s="64"/>
      <c r="B1933" s="64"/>
      <c r="C1933" s="63" t="s">
        <v>13</v>
      </c>
      <c r="D1933" s="63">
        <f ca="1">INDIRECT("'按班级打印'!M"&amp;ROUNDDOWN((ROW()-1)/5,0)+2)</f>
        <v>103.5</v>
      </c>
      <c r="E1933" s="63">
        <f ca="1">INDIRECT("'按班级打印'!o"&amp;ROUNDDOWN((ROW()-1)/5,0)+2)</f>
        <v>110</v>
      </c>
      <c r="F1933" s="63">
        <f ca="1">INDIRECT("'按班级打印'!q"&amp;ROUNDDOWN((ROW()-1)/5,0)+2)</f>
        <v>116.5</v>
      </c>
      <c r="G1933" s="63">
        <f ca="1">IF(INDIRECT("'按班级打印'!s"&amp;ROUNDDOWN((ROW()-1)/5,0)+2)&gt;0,INDIRECT("'按班级打印'!s"&amp;ROUNDDOWN((ROW()-1)/5,0)+2),"")</f>
        <v>79</v>
      </c>
      <c r="H1933" s="63">
        <f ca="1">IF(INDIRECT("'按班级打印'!x"&amp;ROUNDDOWN((ROW()-1)/5,0)+2)&gt;0,INDIRECT("'按班级打印'!x"&amp;ROUNDDOWN((ROW()-1)/5,0)+2),"")</f>
        <v>93</v>
      </c>
      <c r="I1933" s="63">
        <f ca="1">IF(INDIRECT("'按班级打印'!aa"&amp;ROUNDDOWN((ROW()-1)/5,0)+2)&gt;0,INDIRECT("'按班级打印'!aa"&amp;ROUNDDOWN((ROW()-1)/5,0)+2),"")</f>
        <v>95</v>
      </c>
      <c r="J1933" s="63" t="str">
        <f ca="1">IF(INDIRECT("'按班级打印'!ad"&amp;ROUNDDOWN((ROW()-1)/5,0)+2)&gt;0,INDIRECT("'按班级打印'!ad"&amp;ROUNDDOWN((ROW()-1)/5,0)+2),"")</f>
        <v/>
      </c>
      <c r="K1933" s="63" t="str">
        <f ca="1">IF(INDIRECT("'按班级打印'!u"&amp;ROUNDDOWN((ROW()-1)/5,0)+2)&gt;0,INDIRECT("'按班级打印'!u"&amp;ROUNDDOWN((ROW()-1)/5,0)+2),"")</f>
        <v/>
      </c>
      <c r="L1933" s="63" t="str">
        <f ca="1">IF(INDIRECT("'按班级打印'!ag"&amp;ROUNDDOWN((ROW()-1)/5,0)+2)&gt;0,INDIRECT("'按班级打印'!ag"&amp;ROUNDDOWN((ROW()-1)/5,0)+2),"")</f>
        <v/>
      </c>
      <c r="M1933" s="63">
        <f ca="1">INDIRECT("'按班级打印'!I"&amp;ROUNDDOWN((ROW()-1)/5,0)+2)</f>
        <v>597</v>
      </c>
    </row>
    <row r="1934" customHeight="1" spans="1:13">
      <c r="A1934" s="63" t="str">
        <f ca="1">INDIRECT("'按班级打印'!E"&amp;ROUNDDOWN((ROW()-1)/5,0)+2)</f>
        <v>物理类</v>
      </c>
      <c r="B1934" s="14"/>
      <c r="C1934" s="63" t="s">
        <v>14</v>
      </c>
      <c r="D1934" s="65">
        <f>'质量分析(总分) '!$D$55</f>
        <v>105.000612745098</v>
      </c>
      <c r="E1934" s="65">
        <f>'质量分析(总分) '!$D$82</f>
        <v>91.5242034313726</v>
      </c>
      <c r="F1934" s="65">
        <f>'质量分析(总分) '!$D$109</f>
        <v>108.863970588235</v>
      </c>
      <c r="G1934" s="65">
        <f ca="1">IF(_xlfn.NUMBERVALUE(G1932)&gt;0,'质量分析(总分) '!$D$133,"")</f>
        <v>62.6521428571429</v>
      </c>
      <c r="H1934" s="65">
        <f ca="1">IF(_xlfn.NUMBERVALUE(H1932)&gt;0,'质量分析(总分) '!$D$157,"")</f>
        <v>81.8686131386861</v>
      </c>
      <c r="I1934" s="65">
        <f ca="1">IF(_xlfn.NUMBERVALUE(I1932)&gt;0,'质量分析(总分) '!$D$180,"")</f>
        <v>83.3676470588235</v>
      </c>
      <c r="J1934" s="65" t="str">
        <f ca="1">IF(_xlfn.NUMBERVALUE(J1932)&gt;0,'质量分析(总分) '!$D$208,"")</f>
        <v/>
      </c>
      <c r="K1934" s="65" t="str">
        <f ca="1">IF(_xlfn.NUMBERVALUE(K1932)&gt;0,'质量分析(总分) '!$D$194,"")</f>
        <v/>
      </c>
      <c r="L1934" s="65" t="str">
        <f ca="1">IF(_xlfn.NUMBERVALUE(L1932)&gt;0,'质量分析(总分) '!$D$222,"")</f>
        <v/>
      </c>
      <c r="M1934" s="65">
        <f ca="1">IF(_xlfn.NUMBERVALUE(G1932)&gt;0,'质量分析(总分) '!$D$23,'质量分析(总分) '!$D$28)</f>
        <v>535.869285714286</v>
      </c>
    </row>
    <row r="1936" customHeight="1" spans="1:13">
      <c r="A1936" s="58" t="s">
        <v>15</v>
      </c>
      <c r="B1936" s="59" t="s">
        <v>1</v>
      </c>
      <c r="C1936" s="59" t="s">
        <v>2</v>
      </c>
      <c r="D1936" s="60" t="s">
        <v>3</v>
      </c>
      <c r="E1936" s="60" t="s">
        <v>4</v>
      </c>
      <c r="F1936" s="60" t="s">
        <v>5</v>
      </c>
      <c r="G1936" s="60" t="s">
        <v>6</v>
      </c>
      <c r="H1936" s="60" t="s">
        <v>7</v>
      </c>
      <c r="I1936" s="60" t="s">
        <v>8</v>
      </c>
      <c r="J1936" s="60" t="s">
        <v>9</v>
      </c>
      <c r="K1936" s="60" t="s">
        <v>10</v>
      </c>
      <c r="L1936" s="61" t="s">
        <v>11</v>
      </c>
      <c r="M1936" s="61" t="s">
        <v>12</v>
      </c>
    </row>
    <row r="1937" customHeight="1" spans="1:13">
      <c r="A1937" s="62"/>
      <c r="B1937" s="63">
        <f ca="1">INDIRECT("'按班级打印'!G"&amp;ROUNDDOWN((ROW()-1)/5,0)+2)</f>
        <v>9</v>
      </c>
      <c r="C1937" s="63" t="str">
        <f ca="1">INDIRECT("'按班级打印'!A"&amp;ROUNDDOWN((ROW()-1)/5,0)+2)</f>
        <v>郭睿宸</v>
      </c>
      <c r="D1937" s="63">
        <f ca="1">INDIRECT("'按班级打印'!M"&amp;ROUNDDOWN((ROW()-1)/5,0)+2)</f>
        <v>113</v>
      </c>
      <c r="E1937" s="63">
        <f ca="1">INDIRECT("'按班级打印'!o"&amp;ROUNDDOWN((ROW()-1)/5,0)+2)</f>
        <v>101</v>
      </c>
      <c r="F1937" s="63">
        <f ca="1">INDIRECT("'按班级打印'!q"&amp;ROUNDDOWN((ROW()-1)/5,0)+2)</f>
        <v>121.5</v>
      </c>
      <c r="G1937" s="63">
        <f ca="1">IF(INDIRECT("'按班级打印'!s"&amp;ROUNDDOWN((ROW()-1)/5,0)+2)&gt;0,INDIRECT("'按班级打印'!s"&amp;ROUNDDOWN((ROW()-1)/5,0)+2),"")</f>
        <v>89</v>
      </c>
      <c r="H1937" s="63">
        <f ca="1">IF(INDIRECT("'按班级打印'!w"&amp;ROUNDDOWN((ROW()-1)/5,0)+2)&gt;0,INDIRECT("'按班级打印'!w"&amp;ROUNDDOWN((ROW()-1)/5,0)+2),"")</f>
        <v>84</v>
      </c>
      <c r="I1937" s="63">
        <f ca="1">IF(INDIRECT("'按班级打印'!z"&amp;ROUNDDOWN((ROW()-1)/5,0)+2)&gt;0,INDIRECT("'按班级打印'!z"&amp;ROUNDDOWN((ROW()-1)/5,0)+2),"")</f>
        <v>79</v>
      </c>
      <c r="J1937" s="63" t="str">
        <f ca="1">IF(INDIRECT("'按班级打印'!ac"&amp;ROUNDDOWN((ROW()-1)/5,0)+2)&gt;0,INDIRECT("'按班级打印'!ac"&amp;ROUNDDOWN((ROW()-1)/5,0)+2),"")</f>
        <v/>
      </c>
      <c r="K1937" s="63" t="str">
        <f ca="1">IF(INDIRECT("'按班级打印'!u"&amp;ROUNDDOWN((ROW()-1)/5,0)+2)&gt;0,INDIRECT("'按班级打印'!u"&amp;ROUNDDOWN((ROW()-1)/5,0)+2),"")</f>
        <v/>
      </c>
      <c r="L1937" s="63" t="str">
        <f ca="1">IF(INDIRECT("'按班级打印'!af"&amp;ROUNDDOWN((ROW()-1)/5,0)+2)&gt;0,INDIRECT("'按班级打印'!af"&amp;ROUNDDOWN((ROW()-1)/5,0)+2),"")</f>
        <v/>
      </c>
      <c r="M1937" s="63">
        <f ca="1">INDIRECT("'按班级打印'!H"&amp;ROUNDDOWN((ROW()-1)/5,0)+2)</f>
        <v>587.5</v>
      </c>
    </row>
    <row r="1938" customHeight="1" spans="1:13">
      <c r="A1938" s="64"/>
      <c r="B1938" s="64"/>
      <c r="C1938" s="63" t="s">
        <v>13</v>
      </c>
      <c r="D1938" s="63">
        <f ca="1">INDIRECT("'按班级打印'!M"&amp;ROUNDDOWN((ROW()-1)/5,0)+2)</f>
        <v>113</v>
      </c>
      <c r="E1938" s="63">
        <f ca="1">INDIRECT("'按班级打印'!o"&amp;ROUNDDOWN((ROW()-1)/5,0)+2)</f>
        <v>101</v>
      </c>
      <c r="F1938" s="63">
        <f ca="1">INDIRECT("'按班级打印'!q"&amp;ROUNDDOWN((ROW()-1)/5,0)+2)</f>
        <v>121.5</v>
      </c>
      <c r="G1938" s="63">
        <f ca="1">IF(INDIRECT("'按班级打印'!s"&amp;ROUNDDOWN((ROW()-1)/5,0)+2)&gt;0,INDIRECT("'按班级打印'!s"&amp;ROUNDDOWN((ROW()-1)/5,0)+2),"")</f>
        <v>89</v>
      </c>
      <c r="H1938" s="63">
        <f ca="1">IF(INDIRECT("'按班级打印'!x"&amp;ROUNDDOWN((ROW()-1)/5,0)+2)&gt;0,INDIRECT("'按班级打印'!x"&amp;ROUNDDOWN((ROW()-1)/5,0)+2),"")</f>
        <v>95</v>
      </c>
      <c r="I1938" s="63">
        <f ca="1">IF(INDIRECT("'按班级打印'!aa"&amp;ROUNDDOWN((ROW()-1)/5,0)+2)&gt;0,INDIRECT("'按班级打印'!aa"&amp;ROUNDDOWN((ROW()-1)/5,0)+2),"")</f>
        <v>88</v>
      </c>
      <c r="J1938" s="63" t="str">
        <f ca="1">IF(INDIRECT("'按班级打印'!ad"&amp;ROUNDDOWN((ROW()-1)/5,0)+2)&gt;0,INDIRECT("'按班级打印'!ad"&amp;ROUNDDOWN((ROW()-1)/5,0)+2),"")</f>
        <v/>
      </c>
      <c r="K1938" s="63" t="str">
        <f ca="1">IF(INDIRECT("'按班级打印'!u"&amp;ROUNDDOWN((ROW()-1)/5,0)+2)&gt;0,INDIRECT("'按班级打印'!u"&amp;ROUNDDOWN((ROW()-1)/5,0)+2),"")</f>
        <v/>
      </c>
      <c r="L1938" s="63" t="str">
        <f ca="1">IF(INDIRECT("'按班级打印'!ag"&amp;ROUNDDOWN((ROW()-1)/5,0)+2)&gt;0,INDIRECT("'按班级打印'!ag"&amp;ROUNDDOWN((ROW()-1)/5,0)+2),"")</f>
        <v/>
      </c>
      <c r="M1938" s="63">
        <f ca="1">INDIRECT("'按班级打印'!I"&amp;ROUNDDOWN((ROW()-1)/5,0)+2)</f>
        <v>607.5</v>
      </c>
    </row>
    <row r="1939" customHeight="1" spans="1:13">
      <c r="A1939" s="63" t="str">
        <f ca="1">INDIRECT("'按班级打印'!E"&amp;ROUNDDOWN((ROW()-1)/5,0)+2)</f>
        <v>物理类</v>
      </c>
      <c r="B1939" s="14"/>
      <c r="C1939" s="63" t="s">
        <v>14</v>
      </c>
      <c r="D1939" s="65">
        <f>'质量分析(总分) '!$D$55</f>
        <v>105.000612745098</v>
      </c>
      <c r="E1939" s="65">
        <f>'质量分析(总分) '!$D$82</f>
        <v>91.5242034313726</v>
      </c>
      <c r="F1939" s="65">
        <f>'质量分析(总分) '!$D$109</f>
        <v>108.863970588235</v>
      </c>
      <c r="G1939" s="65">
        <f ca="1">IF(_xlfn.NUMBERVALUE(G1937)&gt;0,'质量分析(总分) '!$D$133,"")</f>
        <v>62.6521428571429</v>
      </c>
      <c r="H1939" s="65">
        <f ca="1">IF(_xlfn.NUMBERVALUE(H1937)&gt;0,'质量分析(总分) '!$D$157,"")</f>
        <v>81.8686131386861</v>
      </c>
      <c r="I1939" s="65">
        <f ca="1">IF(_xlfn.NUMBERVALUE(I1937)&gt;0,'质量分析(总分) '!$D$180,"")</f>
        <v>83.3676470588235</v>
      </c>
      <c r="J1939" s="65" t="str">
        <f ca="1">IF(_xlfn.NUMBERVALUE(J1937)&gt;0,'质量分析(总分) '!$D$208,"")</f>
        <v/>
      </c>
      <c r="K1939" s="65" t="str">
        <f ca="1">IF(_xlfn.NUMBERVALUE(K1937)&gt;0,'质量分析(总分) '!$D$194,"")</f>
        <v/>
      </c>
      <c r="L1939" s="65" t="str">
        <f ca="1">IF(_xlfn.NUMBERVALUE(L1937)&gt;0,'质量分析(总分) '!$D$222,"")</f>
        <v/>
      </c>
      <c r="M1939" s="65">
        <f ca="1">IF(_xlfn.NUMBERVALUE(G1937)&gt;0,'质量分析(总分) '!$D$23,'质量分析(总分) '!$D$28)</f>
        <v>535.869285714286</v>
      </c>
    </row>
    <row r="1941" customHeight="1" spans="1:13">
      <c r="A1941" s="58" t="s">
        <v>15</v>
      </c>
      <c r="B1941" s="59" t="s">
        <v>1</v>
      </c>
      <c r="C1941" s="59" t="s">
        <v>2</v>
      </c>
      <c r="D1941" s="60" t="s">
        <v>3</v>
      </c>
      <c r="E1941" s="60" t="s">
        <v>4</v>
      </c>
      <c r="F1941" s="60" t="s">
        <v>5</v>
      </c>
      <c r="G1941" s="60" t="s">
        <v>6</v>
      </c>
      <c r="H1941" s="60" t="s">
        <v>7</v>
      </c>
      <c r="I1941" s="60" t="s">
        <v>8</v>
      </c>
      <c r="J1941" s="60" t="s">
        <v>9</v>
      </c>
      <c r="K1941" s="60" t="s">
        <v>10</v>
      </c>
      <c r="L1941" s="61" t="s">
        <v>11</v>
      </c>
      <c r="M1941" s="61" t="s">
        <v>12</v>
      </c>
    </row>
    <row r="1942" customHeight="1" spans="1:13">
      <c r="A1942" s="62"/>
      <c r="B1942" s="63">
        <f ca="1">INDIRECT("'按班级打印'!G"&amp;ROUNDDOWN((ROW()-1)/5,0)+2)</f>
        <v>9</v>
      </c>
      <c r="C1942" s="63" t="str">
        <f ca="1">INDIRECT("'按班级打印'!A"&amp;ROUNDDOWN((ROW()-1)/5,0)+2)</f>
        <v>钟志文</v>
      </c>
      <c r="D1942" s="63">
        <f ca="1">INDIRECT("'按班级打印'!M"&amp;ROUNDDOWN((ROW()-1)/5,0)+2)</f>
        <v>108</v>
      </c>
      <c r="E1942" s="63">
        <f ca="1">INDIRECT("'按班级打印'!o"&amp;ROUNDDOWN((ROW()-1)/5,0)+2)</f>
        <v>120</v>
      </c>
      <c r="F1942" s="63">
        <f ca="1">INDIRECT("'按班级打印'!q"&amp;ROUNDDOWN((ROW()-1)/5,0)+2)</f>
        <v>124.5</v>
      </c>
      <c r="G1942" s="63">
        <f ca="1">IF(INDIRECT("'按班级打印'!s"&amp;ROUNDDOWN((ROW()-1)/5,0)+2)&gt;0,INDIRECT("'按班级打印'!s"&amp;ROUNDDOWN((ROW()-1)/5,0)+2),"")</f>
        <v>85</v>
      </c>
      <c r="H1942" s="63">
        <f ca="1">IF(INDIRECT("'按班级打印'!w"&amp;ROUNDDOWN((ROW()-1)/5,0)+2)&gt;0,INDIRECT("'按班级打印'!w"&amp;ROUNDDOWN((ROW()-1)/5,0)+2),"")</f>
        <v>70.5</v>
      </c>
      <c r="I1942" s="63">
        <f ca="1">IF(INDIRECT("'按班级打印'!z"&amp;ROUNDDOWN((ROW()-1)/5,0)+2)&gt;0,INDIRECT("'按班级打印'!z"&amp;ROUNDDOWN((ROW()-1)/5,0)+2),"")</f>
        <v>79.5</v>
      </c>
      <c r="J1942" s="63" t="str">
        <f ca="1">IF(INDIRECT("'按班级打印'!ac"&amp;ROUNDDOWN((ROW()-1)/5,0)+2)&gt;0,INDIRECT("'按班级打印'!ac"&amp;ROUNDDOWN((ROW()-1)/5,0)+2),"")</f>
        <v/>
      </c>
      <c r="K1942" s="63" t="str">
        <f ca="1">IF(INDIRECT("'按班级打印'!u"&amp;ROUNDDOWN((ROW()-1)/5,0)+2)&gt;0,INDIRECT("'按班级打印'!u"&amp;ROUNDDOWN((ROW()-1)/5,0)+2),"")</f>
        <v/>
      </c>
      <c r="L1942" s="63" t="str">
        <f ca="1">IF(INDIRECT("'按班级打印'!af"&amp;ROUNDDOWN((ROW()-1)/5,0)+2)&gt;0,INDIRECT("'按班级打印'!af"&amp;ROUNDDOWN((ROW()-1)/5,0)+2),"")</f>
        <v/>
      </c>
      <c r="M1942" s="63">
        <f ca="1">INDIRECT("'按班级打印'!H"&amp;ROUNDDOWN((ROW()-1)/5,0)+2)</f>
        <v>587.5</v>
      </c>
    </row>
    <row r="1943" customHeight="1" spans="1:13">
      <c r="A1943" s="64"/>
      <c r="B1943" s="64"/>
      <c r="C1943" s="63" t="s">
        <v>13</v>
      </c>
      <c r="D1943" s="63">
        <f ca="1">INDIRECT("'按班级打印'!M"&amp;ROUNDDOWN((ROW()-1)/5,0)+2)</f>
        <v>108</v>
      </c>
      <c r="E1943" s="63">
        <f ca="1">INDIRECT("'按班级打印'!o"&amp;ROUNDDOWN((ROW()-1)/5,0)+2)</f>
        <v>120</v>
      </c>
      <c r="F1943" s="63">
        <f ca="1">INDIRECT("'按班级打印'!q"&amp;ROUNDDOWN((ROW()-1)/5,0)+2)</f>
        <v>124.5</v>
      </c>
      <c r="G1943" s="63">
        <f ca="1">IF(INDIRECT("'按班级打印'!s"&amp;ROUNDDOWN((ROW()-1)/5,0)+2)&gt;0,INDIRECT("'按班级打印'!s"&amp;ROUNDDOWN((ROW()-1)/5,0)+2),"")</f>
        <v>85</v>
      </c>
      <c r="H1943" s="63">
        <f ca="1">IF(INDIRECT("'按班级打印'!x"&amp;ROUNDDOWN((ROW()-1)/5,0)+2)&gt;0,INDIRECT("'按班级打印'!x"&amp;ROUNDDOWN((ROW()-1)/5,0)+2),"")</f>
        <v>89</v>
      </c>
      <c r="I1943" s="63">
        <f ca="1">IF(INDIRECT("'按班级打印'!aa"&amp;ROUNDDOWN((ROW()-1)/5,0)+2)&gt;0,INDIRECT("'按班级打印'!aa"&amp;ROUNDDOWN((ROW()-1)/5,0)+2),"")</f>
        <v>88</v>
      </c>
      <c r="J1943" s="63" t="str">
        <f ca="1">IF(INDIRECT("'按班级打印'!ad"&amp;ROUNDDOWN((ROW()-1)/5,0)+2)&gt;0,INDIRECT("'按班级打印'!ad"&amp;ROUNDDOWN((ROW()-1)/5,0)+2),"")</f>
        <v/>
      </c>
      <c r="K1943" s="63" t="str">
        <f ca="1">IF(INDIRECT("'按班级打印'!u"&amp;ROUNDDOWN((ROW()-1)/5,0)+2)&gt;0,INDIRECT("'按班级打印'!u"&amp;ROUNDDOWN((ROW()-1)/5,0)+2),"")</f>
        <v/>
      </c>
      <c r="L1943" s="63" t="str">
        <f ca="1">IF(INDIRECT("'按班级打印'!ag"&amp;ROUNDDOWN((ROW()-1)/5,0)+2)&gt;0,INDIRECT("'按班级打印'!ag"&amp;ROUNDDOWN((ROW()-1)/5,0)+2),"")</f>
        <v/>
      </c>
      <c r="M1943" s="63">
        <f ca="1">INDIRECT("'按班级打印'!I"&amp;ROUNDDOWN((ROW()-1)/5,0)+2)</f>
        <v>614.5</v>
      </c>
    </row>
    <row r="1944" customHeight="1" spans="1:13">
      <c r="A1944" s="63" t="str">
        <f ca="1">INDIRECT("'按班级打印'!E"&amp;ROUNDDOWN((ROW()-1)/5,0)+2)</f>
        <v>物理类</v>
      </c>
      <c r="B1944" s="14"/>
      <c r="C1944" s="63" t="s">
        <v>14</v>
      </c>
      <c r="D1944" s="65">
        <f>'质量分析(总分) '!$D$55</f>
        <v>105.000612745098</v>
      </c>
      <c r="E1944" s="65">
        <f>'质量分析(总分) '!$D$82</f>
        <v>91.5242034313726</v>
      </c>
      <c r="F1944" s="65">
        <f>'质量分析(总分) '!$D$109</f>
        <v>108.863970588235</v>
      </c>
      <c r="G1944" s="65">
        <f ca="1">IF(_xlfn.NUMBERVALUE(G1942)&gt;0,'质量分析(总分) '!$D$133,"")</f>
        <v>62.6521428571429</v>
      </c>
      <c r="H1944" s="65">
        <f ca="1">IF(_xlfn.NUMBERVALUE(H1942)&gt;0,'质量分析(总分) '!$D$157,"")</f>
        <v>81.8686131386861</v>
      </c>
      <c r="I1944" s="65">
        <f ca="1">IF(_xlfn.NUMBERVALUE(I1942)&gt;0,'质量分析(总分) '!$D$180,"")</f>
        <v>83.3676470588235</v>
      </c>
      <c r="J1944" s="65" t="str">
        <f ca="1">IF(_xlfn.NUMBERVALUE(J1942)&gt;0,'质量分析(总分) '!$D$208,"")</f>
        <v/>
      </c>
      <c r="K1944" s="65" t="str">
        <f ca="1">IF(_xlfn.NUMBERVALUE(K1942)&gt;0,'质量分析(总分) '!$D$194,"")</f>
        <v/>
      </c>
      <c r="L1944" s="65" t="str">
        <f ca="1">IF(_xlfn.NUMBERVALUE(L1942)&gt;0,'质量分析(总分) '!$D$222,"")</f>
        <v/>
      </c>
      <c r="M1944" s="65">
        <f ca="1">IF(_xlfn.NUMBERVALUE(G1942)&gt;0,'质量分析(总分) '!$D$23,'质量分析(总分) '!$D$28)</f>
        <v>535.869285714286</v>
      </c>
    </row>
    <row r="1946" customHeight="1" spans="1:13">
      <c r="A1946" s="58" t="s">
        <v>15</v>
      </c>
      <c r="B1946" s="59" t="s">
        <v>1</v>
      </c>
      <c r="C1946" s="59" t="s">
        <v>2</v>
      </c>
      <c r="D1946" s="60" t="s">
        <v>3</v>
      </c>
      <c r="E1946" s="60" t="s">
        <v>4</v>
      </c>
      <c r="F1946" s="60" t="s">
        <v>5</v>
      </c>
      <c r="G1946" s="60" t="s">
        <v>6</v>
      </c>
      <c r="H1946" s="60" t="s">
        <v>7</v>
      </c>
      <c r="I1946" s="60" t="s">
        <v>8</v>
      </c>
      <c r="J1946" s="60" t="s">
        <v>9</v>
      </c>
      <c r="K1946" s="60" t="s">
        <v>10</v>
      </c>
      <c r="L1946" s="61" t="s">
        <v>11</v>
      </c>
      <c r="M1946" s="61" t="s">
        <v>12</v>
      </c>
    </row>
    <row r="1947" customHeight="1" spans="1:13">
      <c r="A1947" s="62"/>
      <c r="B1947" s="63">
        <f ca="1">INDIRECT("'按班级打印'!G"&amp;ROUNDDOWN((ROW()-1)/5,0)+2)</f>
        <v>9</v>
      </c>
      <c r="C1947" s="63" t="str">
        <f ca="1">INDIRECT("'按班级打印'!A"&amp;ROUNDDOWN((ROW()-1)/5,0)+2)</f>
        <v>陈珺涵</v>
      </c>
      <c r="D1947" s="63">
        <f ca="1">INDIRECT("'按班级打印'!M"&amp;ROUNDDOWN((ROW()-1)/5,0)+2)</f>
        <v>121</v>
      </c>
      <c r="E1947" s="63">
        <f ca="1">INDIRECT("'按班级打印'!o"&amp;ROUNDDOWN((ROW()-1)/5,0)+2)</f>
        <v>108.5</v>
      </c>
      <c r="F1947" s="63">
        <f ca="1">INDIRECT("'按班级打印'!q"&amp;ROUNDDOWN((ROW()-1)/5,0)+2)</f>
        <v>127.5</v>
      </c>
      <c r="G1947" s="63">
        <f ca="1">IF(INDIRECT("'按班级打印'!s"&amp;ROUNDDOWN((ROW()-1)/5,0)+2)&gt;0,INDIRECT("'按班级打印'!s"&amp;ROUNDDOWN((ROW()-1)/5,0)+2),"")</f>
        <v>79</v>
      </c>
      <c r="H1947" s="63">
        <f ca="1">IF(INDIRECT("'按班级打印'!w"&amp;ROUNDDOWN((ROW()-1)/5,0)+2)&gt;0,INDIRECT("'按班级打印'!w"&amp;ROUNDDOWN((ROW()-1)/5,0)+2),"")</f>
        <v>52</v>
      </c>
      <c r="I1947" s="63">
        <f ca="1">IF(INDIRECT("'按班级打印'!z"&amp;ROUNDDOWN((ROW()-1)/5,0)+2)&gt;0,INDIRECT("'按班级打印'!z"&amp;ROUNDDOWN((ROW()-1)/5,0)+2),"")</f>
        <v>72.5</v>
      </c>
      <c r="J1947" s="63" t="str">
        <f ca="1">IF(INDIRECT("'按班级打印'!ac"&amp;ROUNDDOWN((ROW()-1)/5,0)+2)&gt;0,INDIRECT("'按班级打印'!ac"&amp;ROUNDDOWN((ROW()-1)/5,0)+2),"")</f>
        <v/>
      </c>
      <c r="K1947" s="63" t="str">
        <f ca="1">IF(INDIRECT("'按班级打印'!u"&amp;ROUNDDOWN((ROW()-1)/5,0)+2)&gt;0,INDIRECT("'按班级打印'!u"&amp;ROUNDDOWN((ROW()-1)/5,0)+2),"")</f>
        <v/>
      </c>
      <c r="L1947" s="63" t="str">
        <f ca="1">IF(INDIRECT("'按班级打印'!af"&amp;ROUNDDOWN((ROW()-1)/5,0)+2)&gt;0,INDIRECT("'按班级打印'!af"&amp;ROUNDDOWN((ROW()-1)/5,0)+2),"")</f>
        <v/>
      </c>
      <c r="M1947" s="63">
        <f ca="1">INDIRECT("'按班级打印'!H"&amp;ROUNDDOWN((ROW()-1)/5,0)+2)</f>
        <v>560.5</v>
      </c>
    </row>
    <row r="1948" customHeight="1" spans="1:13">
      <c r="A1948" s="64"/>
      <c r="B1948" s="64"/>
      <c r="C1948" s="63" t="s">
        <v>13</v>
      </c>
      <c r="D1948" s="63">
        <f ca="1">INDIRECT("'按班级打印'!M"&amp;ROUNDDOWN((ROW()-1)/5,0)+2)</f>
        <v>121</v>
      </c>
      <c r="E1948" s="63">
        <f ca="1">INDIRECT("'按班级打印'!o"&amp;ROUNDDOWN((ROW()-1)/5,0)+2)</f>
        <v>108.5</v>
      </c>
      <c r="F1948" s="63">
        <f ca="1">INDIRECT("'按班级打印'!q"&amp;ROUNDDOWN((ROW()-1)/5,0)+2)</f>
        <v>127.5</v>
      </c>
      <c r="G1948" s="63">
        <f ca="1">IF(INDIRECT("'按班级打印'!s"&amp;ROUNDDOWN((ROW()-1)/5,0)+2)&gt;0,INDIRECT("'按班级打印'!s"&amp;ROUNDDOWN((ROW()-1)/5,0)+2),"")</f>
        <v>79</v>
      </c>
      <c r="H1948" s="63">
        <f ca="1">IF(INDIRECT("'按班级打印'!x"&amp;ROUNDDOWN((ROW()-1)/5,0)+2)&gt;0,INDIRECT("'按班级打印'!x"&amp;ROUNDDOWN((ROW()-1)/5,0)+2),"")</f>
        <v>77</v>
      </c>
      <c r="I1948" s="63">
        <f ca="1">IF(INDIRECT("'按班级打印'!aa"&amp;ROUNDDOWN((ROW()-1)/5,0)+2)&gt;0,INDIRECT("'按班级打印'!aa"&amp;ROUNDDOWN((ROW()-1)/5,0)+2),"")</f>
        <v>81</v>
      </c>
      <c r="J1948" s="63" t="str">
        <f ca="1">IF(INDIRECT("'按班级打印'!ad"&amp;ROUNDDOWN((ROW()-1)/5,0)+2)&gt;0,INDIRECT("'按班级打印'!ad"&amp;ROUNDDOWN((ROW()-1)/5,0)+2),"")</f>
        <v/>
      </c>
      <c r="K1948" s="63" t="str">
        <f ca="1">IF(INDIRECT("'按班级打印'!u"&amp;ROUNDDOWN((ROW()-1)/5,0)+2)&gt;0,INDIRECT("'按班级打印'!u"&amp;ROUNDDOWN((ROW()-1)/5,0)+2),"")</f>
        <v/>
      </c>
      <c r="L1948" s="63" t="str">
        <f ca="1">IF(INDIRECT("'按班级打印'!ag"&amp;ROUNDDOWN((ROW()-1)/5,0)+2)&gt;0,INDIRECT("'按班级打印'!ag"&amp;ROUNDDOWN((ROW()-1)/5,0)+2),"")</f>
        <v/>
      </c>
      <c r="M1948" s="63">
        <f ca="1">INDIRECT("'按班级打印'!I"&amp;ROUNDDOWN((ROW()-1)/5,0)+2)</f>
        <v>594</v>
      </c>
    </row>
    <row r="1949" customHeight="1" spans="1:13">
      <c r="A1949" s="63" t="str">
        <f ca="1">INDIRECT("'按班级打印'!E"&amp;ROUNDDOWN((ROW()-1)/5,0)+2)</f>
        <v>物理类</v>
      </c>
      <c r="B1949" s="14"/>
      <c r="C1949" s="63" t="s">
        <v>14</v>
      </c>
      <c r="D1949" s="65">
        <f>'质量分析(总分) '!$D$55</f>
        <v>105.000612745098</v>
      </c>
      <c r="E1949" s="65">
        <f>'质量分析(总分) '!$D$82</f>
        <v>91.5242034313726</v>
      </c>
      <c r="F1949" s="65">
        <f>'质量分析(总分) '!$D$109</f>
        <v>108.863970588235</v>
      </c>
      <c r="G1949" s="65">
        <f ca="1">IF(_xlfn.NUMBERVALUE(G1947)&gt;0,'质量分析(总分) '!$D$133,"")</f>
        <v>62.6521428571429</v>
      </c>
      <c r="H1949" s="65">
        <f ca="1">IF(_xlfn.NUMBERVALUE(H1947)&gt;0,'质量分析(总分) '!$D$157,"")</f>
        <v>81.8686131386861</v>
      </c>
      <c r="I1949" s="65">
        <f ca="1">IF(_xlfn.NUMBERVALUE(I1947)&gt;0,'质量分析(总分) '!$D$180,"")</f>
        <v>83.3676470588235</v>
      </c>
      <c r="J1949" s="65" t="str">
        <f ca="1">IF(_xlfn.NUMBERVALUE(J1947)&gt;0,'质量分析(总分) '!$D$208,"")</f>
        <v/>
      </c>
      <c r="K1949" s="65" t="str">
        <f ca="1">IF(_xlfn.NUMBERVALUE(K1947)&gt;0,'质量分析(总分) '!$D$194,"")</f>
        <v/>
      </c>
      <c r="L1949" s="65" t="str">
        <f ca="1">IF(_xlfn.NUMBERVALUE(L1947)&gt;0,'质量分析(总分) '!$D$222,"")</f>
        <v/>
      </c>
      <c r="M1949" s="65">
        <f ca="1">IF(_xlfn.NUMBERVALUE(G1947)&gt;0,'质量分析(总分) '!$D$23,'质量分析(总分) '!$D$28)</f>
        <v>535.869285714286</v>
      </c>
    </row>
    <row r="1951" customHeight="1" spans="1:13">
      <c r="A1951" s="58" t="s">
        <v>15</v>
      </c>
      <c r="B1951" s="59" t="s">
        <v>1</v>
      </c>
      <c r="C1951" s="59" t="s">
        <v>2</v>
      </c>
      <c r="D1951" s="60" t="s">
        <v>3</v>
      </c>
      <c r="E1951" s="60" t="s">
        <v>4</v>
      </c>
      <c r="F1951" s="60" t="s">
        <v>5</v>
      </c>
      <c r="G1951" s="60" t="s">
        <v>6</v>
      </c>
      <c r="H1951" s="60" t="s">
        <v>7</v>
      </c>
      <c r="I1951" s="60" t="s">
        <v>8</v>
      </c>
      <c r="J1951" s="60" t="s">
        <v>9</v>
      </c>
      <c r="K1951" s="60" t="s">
        <v>10</v>
      </c>
      <c r="L1951" s="61" t="s">
        <v>11</v>
      </c>
      <c r="M1951" s="61" t="s">
        <v>12</v>
      </c>
    </row>
    <row r="1952" customHeight="1" spans="1:13">
      <c r="A1952" s="62"/>
      <c r="B1952" s="63">
        <f ca="1">INDIRECT("'按班级打印'!G"&amp;ROUNDDOWN((ROW()-1)/5,0)+2)</f>
        <v>9</v>
      </c>
      <c r="C1952" s="63" t="str">
        <f ca="1">INDIRECT("'按班级打印'!A"&amp;ROUNDDOWN((ROW()-1)/5,0)+2)</f>
        <v>叶阳杰</v>
      </c>
      <c r="D1952" s="63">
        <f ca="1">INDIRECT("'按班级打印'!M"&amp;ROUNDDOWN((ROW()-1)/5,0)+2)</f>
        <v>112</v>
      </c>
      <c r="E1952" s="63">
        <f ca="1">INDIRECT("'按班级打印'!o"&amp;ROUNDDOWN((ROW()-1)/5,0)+2)</f>
        <v>116.5</v>
      </c>
      <c r="F1952" s="63">
        <f ca="1">INDIRECT("'按班级打印'!q"&amp;ROUNDDOWN((ROW()-1)/5,0)+2)</f>
        <v>127.5</v>
      </c>
      <c r="G1952" s="63">
        <f ca="1">IF(INDIRECT("'按班级打印'!s"&amp;ROUNDDOWN((ROW()-1)/5,0)+2)&gt;0,INDIRECT("'按班级打印'!s"&amp;ROUNDDOWN((ROW()-1)/5,0)+2),"")</f>
        <v>73</v>
      </c>
      <c r="H1952" s="63">
        <f ca="1">IF(INDIRECT("'按班级打印'!w"&amp;ROUNDDOWN((ROW()-1)/5,0)+2)&gt;0,INDIRECT("'按班级打印'!w"&amp;ROUNDDOWN((ROW()-1)/5,0)+2),"")</f>
        <v>69</v>
      </c>
      <c r="I1952" s="63">
        <f ca="1">IF(INDIRECT("'按班级打印'!z"&amp;ROUNDDOWN((ROW()-1)/5,0)+2)&gt;0,INDIRECT("'按班级打印'!z"&amp;ROUNDDOWN((ROW()-1)/5,0)+2),"")</f>
        <v>86</v>
      </c>
      <c r="J1952" s="63" t="str">
        <f ca="1">IF(INDIRECT("'按班级打印'!ac"&amp;ROUNDDOWN((ROW()-1)/5,0)+2)&gt;0,INDIRECT("'按班级打印'!ac"&amp;ROUNDDOWN((ROW()-1)/5,0)+2),"")</f>
        <v/>
      </c>
      <c r="K1952" s="63" t="str">
        <f ca="1">IF(INDIRECT("'按班级打印'!u"&amp;ROUNDDOWN((ROW()-1)/5,0)+2)&gt;0,INDIRECT("'按班级打印'!u"&amp;ROUNDDOWN((ROW()-1)/5,0)+2),"")</f>
        <v/>
      </c>
      <c r="L1952" s="63" t="str">
        <f ca="1">IF(INDIRECT("'按班级打印'!af"&amp;ROUNDDOWN((ROW()-1)/5,0)+2)&gt;0,INDIRECT("'按班级打印'!af"&amp;ROUNDDOWN((ROW()-1)/5,0)+2),"")</f>
        <v/>
      </c>
      <c r="M1952" s="63">
        <f ca="1">INDIRECT("'按班级打印'!H"&amp;ROUNDDOWN((ROW()-1)/5,0)+2)</f>
        <v>584</v>
      </c>
    </row>
    <row r="1953" customHeight="1" spans="1:13">
      <c r="A1953" s="64"/>
      <c r="B1953" s="64"/>
      <c r="C1953" s="63" t="s">
        <v>13</v>
      </c>
      <c r="D1953" s="63">
        <f ca="1">INDIRECT("'按班级打印'!M"&amp;ROUNDDOWN((ROW()-1)/5,0)+2)</f>
        <v>112</v>
      </c>
      <c r="E1953" s="63">
        <f ca="1">INDIRECT("'按班级打印'!o"&amp;ROUNDDOWN((ROW()-1)/5,0)+2)</f>
        <v>116.5</v>
      </c>
      <c r="F1953" s="63">
        <f ca="1">INDIRECT("'按班级打印'!q"&amp;ROUNDDOWN((ROW()-1)/5,0)+2)</f>
        <v>127.5</v>
      </c>
      <c r="G1953" s="63">
        <f ca="1">IF(INDIRECT("'按班级打印'!s"&amp;ROUNDDOWN((ROW()-1)/5,0)+2)&gt;0,INDIRECT("'按班级打印'!s"&amp;ROUNDDOWN((ROW()-1)/5,0)+2),"")</f>
        <v>73</v>
      </c>
      <c r="H1953" s="63">
        <f ca="1">IF(INDIRECT("'按班级打印'!x"&amp;ROUNDDOWN((ROW()-1)/5,0)+2)&gt;0,INDIRECT("'按班级打印'!x"&amp;ROUNDDOWN((ROW()-1)/5,0)+2),"")</f>
        <v>89</v>
      </c>
      <c r="I1953" s="63">
        <f ca="1">IF(INDIRECT("'按班级打印'!aa"&amp;ROUNDDOWN((ROW()-1)/5,0)+2)&gt;0,INDIRECT("'按班级打印'!aa"&amp;ROUNDDOWN((ROW()-1)/5,0)+2),"")</f>
        <v>93</v>
      </c>
      <c r="J1953" s="63" t="str">
        <f ca="1">IF(INDIRECT("'按班级打印'!ad"&amp;ROUNDDOWN((ROW()-1)/5,0)+2)&gt;0,INDIRECT("'按班级打印'!ad"&amp;ROUNDDOWN((ROW()-1)/5,0)+2),"")</f>
        <v/>
      </c>
      <c r="K1953" s="63" t="str">
        <f ca="1">IF(INDIRECT("'按班级打印'!u"&amp;ROUNDDOWN((ROW()-1)/5,0)+2)&gt;0,INDIRECT("'按班级打印'!u"&amp;ROUNDDOWN((ROW()-1)/5,0)+2),"")</f>
        <v/>
      </c>
      <c r="L1953" s="63" t="str">
        <f ca="1">IF(INDIRECT("'按班级打印'!ag"&amp;ROUNDDOWN((ROW()-1)/5,0)+2)&gt;0,INDIRECT("'按班级打印'!ag"&amp;ROUNDDOWN((ROW()-1)/5,0)+2),"")</f>
        <v/>
      </c>
      <c r="M1953" s="63">
        <f ca="1">INDIRECT("'按班级打印'!I"&amp;ROUNDDOWN((ROW()-1)/5,0)+2)</f>
        <v>611</v>
      </c>
    </row>
    <row r="1954" customHeight="1" spans="1:13">
      <c r="A1954" s="63" t="str">
        <f ca="1">INDIRECT("'按班级打印'!E"&amp;ROUNDDOWN((ROW()-1)/5,0)+2)</f>
        <v>物理类</v>
      </c>
      <c r="B1954" s="14"/>
      <c r="C1954" s="63" t="s">
        <v>14</v>
      </c>
      <c r="D1954" s="65">
        <f>'质量分析(总分) '!$D$55</f>
        <v>105.000612745098</v>
      </c>
      <c r="E1954" s="65">
        <f>'质量分析(总分) '!$D$82</f>
        <v>91.5242034313726</v>
      </c>
      <c r="F1954" s="65">
        <f>'质量分析(总分) '!$D$109</f>
        <v>108.863970588235</v>
      </c>
      <c r="G1954" s="65">
        <f ca="1">IF(_xlfn.NUMBERVALUE(G1952)&gt;0,'质量分析(总分) '!$D$133,"")</f>
        <v>62.6521428571429</v>
      </c>
      <c r="H1954" s="65">
        <f ca="1">IF(_xlfn.NUMBERVALUE(H1952)&gt;0,'质量分析(总分) '!$D$157,"")</f>
        <v>81.8686131386861</v>
      </c>
      <c r="I1954" s="65">
        <f ca="1">IF(_xlfn.NUMBERVALUE(I1952)&gt;0,'质量分析(总分) '!$D$180,"")</f>
        <v>83.3676470588235</v>
      </c>
      <c r="J1954" s="65" t="str">
        <f ca="1">IF(_xlfn.NUMBERVALUE(J1952)&gt;0,'质量分析(总分) '!$D$208,"")</f>
        <v/>
      </c>
      <c r="K1954" s="65" t="str">
        <f ca="1">IF(_xlfn.NUMBERVALUE(K1952)&gt;0,'质量分析(总分) '!$D$194,"")</f>
        <v/>
      </c>
      <c r="L1954" s="65" t="str">
        <f ca="1">IF(_xlfn.NUMBERVALUE(L1952)&gt;0,'质量分析(总分) '!$D$222,"")</f>
        <v/>
      </c>
      <c r="M1954" s="65">
        <f ca="1">IF(_xlfn.NUMBERVALUE(G1952)&gt;0,'质量分析(总分) '!$D$23,'质量分析(总分) '!$D$28)</f>
        <v>535.869285714286</v>
      </c>
    </row>
    <row r="1956" customHeight="1" spans="1:13">
      <c r="A1956" s="58" t="s">
        <v>15</v>
      </c>
      <c r="B1956" s="59" t="s">
        <v>1</v>
      </c>
      <c r="C1956" s="59" t="s">
        <v>2</v>
      </c>
      <c r="D1956" s="60" t="s">
        <v>3</v>
      </c>
      <c r="E1956" s="60" t="s">
        <v>4</v>
      </c>
      <c r="F1956" s="60" t="s">
        <v>5</v>
      </c>
      <c r="G1956" s="60" t="s">
        <v>6</v>
      </c>
      <c r="H1956" s="60" t="s">
        <v>7</v>
      </c>
      <c r="I1956" s="60" t="s">
        <v>8</v>
      </c>
      <c r="J1956" s="60" t="s">
        <v>9</v>
      </c>
      <c r="K1956" s="60" t="s">
        <v>10</v>
      </c>
      <c r="L1956" s="61" t="s">
        <v>11</v>
      </c>
      <c r="M1956" s="61" t="s">
        <v>12</v>
      </c>
    </row>
    <row r="1957" customHeight="1" spans="1:13">
      <c r="A1957" s="62"/>
      <c r="B1957" s="63">
        <f ca="1">INDIRECT("'按班级打印'!G"&amp;ROUNDDOWN((ROW()-1)/5,0)+2)</f>
        <v>9</v>
      </c>
      <c r="C1957" s="63" t="str">
        <f ca="1">INDIRECT("'按班级打印'!A"&amp;ROUNDDOWN((ROW()-1)/5,0)+2)</f>
        <v>温帅宏蔓</v>
      </c>
      <c r="D1957" s="63">
        <f ca="1">INDIRECT("'按班级打印'!M"&amp;ROUNDDOWN((ROW()-1)/5,0)+2)</f>
        <v>110.5</v>
      </c>
      <c r="E1957" s="63">
        <f ca="1">INDIRECT("'按班级打印'!o"&amp;ROUNDDOWN((ROW()-1)/5,0)+2)</f>
        <v>92</v>
      </c>
      <c r="F1957" s="63">
        <f ca="1">INDIRECT("'按班级打印'!q"&amp;ROUNDDOWN((ROW()-1)/5,0)+2)</f>
        <v>121</v>
      </c>
      <c r="G1957" s="63">
        <f ca="1">IF(INDIRECT("'按班级打印'!s"&amp;ROUNDDOWN((ROW()-1)/5,0)+2)&gt;0,INDIRECT("'按班级打印'!s"&amp;ROUNDDOWN((ROW()-1)/5,0)+2),"")</f>
        <v>60</v>
      </c>
      <c r="H1957" s="63">
        <f ca="1">IF(INDIRECT("'按班级打印'!w"&amp;ROUNDDOWN((ROW()-1)/5,0)+2)&gt;0,INDIRECT("'按班级打印'!w"&amp;ROUNDDOWN((ROW()-1)/5,0)+2),"")</f>
        <v>78.5</v>
      </c>
      <c r="I1957" s="63">
        <f ca="1">IF(INDIRECT("'按班级打印'!z"&amp;ROUNDDOWN((ROW()-1)/5,0)+2)&gt;0,INDIRECT("'按班级打印'!z"&amp;ROUNDDOWN((ROW()-1)/5,0)+2),"")</f>
        <v>88.5</v>
      </c>
      <c r="J1957" s="63" t="str">
        <f ca="1">IF(INDIRECT("'按班级打印'!ac"&amp;ROUNDDOWN((ROW()-1)/5,0)+2)&gt;0,INDIRECT("'按班级打印'!ac"&amp;ROUNDDOWN((ROW()-1)/5,0)+2),"")</f>
        <v/>
      </c>
      <c r="K1957" s="63" t="str">
        <f ca="1">IF(INDIRECT("'按班级打印'!u"&amp;ROUNDDOWN((ROW()-1)/5,0)+2)&gt;0,INDIRECT("'按班级打印'!u"&amp;ROUNDDOWN((ROW()-1)/5,0)+2),"")</f>
        <v/>
      </c>
      <c r="L1957" s="63" t="str">
        <f ca="1">IF(INDIRECT("'按班级打印'!af"&amp;ROUNDDOWN((ROW()-1)/5,0)+2)&gt;0,INDIRECT("'按班级打印'!af"&amp;ROUNDDOWN((ROW()-1)/5,0)+2),"")</f>
        <v/>
      </c>
      <c r="M1957" s="63">
        <f ca="1">INDIRECT("'按班级打印'!H"&amp;ROUNDDOWN((ROW()-1)/5,0)+2)</f>
        <v>550.5</v>
      </c>
    </row>
    <row r="1958" customHeight="1" spans="1:13">
      <c r="A1958" s="64"/>
      <c r="B1958" s="64"/>
      <c r="C1958" s="63" t="s">
        <v>13</v>
      </c>
      <c r="D1958" s="63">
        <f ca="1">INDIRECT("'按班级打印'!M"&amp;ROUNDDOWN((ROW()-1)/5,0)+2)</f>
        <v>110.5</v>
      </c>
      <c r="E1958" s="63">
        <f ca="1">INDIRECT("'按班级打印'!o"&amp;ROUNDDOWN((ROW()-1)/5,0)+2)</f>
        <v>92</v>
      </c>
      <c r="F1958" s="63">
        <f ca="1">INDIRECT("'按班级打印'!q"&amp;ROUNDDOWN((ROW()-1)/5,0)+2)</f>
        <v>121</v>
      </c>
      <c r="G1958" s="63">
        <f ca="1">IF(INDIRECT("'按班级打印'!s"&amp;ROUNDDOWN((ROW()-1)/5,0)+2)&gt;0,INDIRECT("'按班级打印'!s"&amp;ROUNDDOWN((ROW()-1)/5,0)+2),"")</f>
        <v>60</v>
      </c>
      <c r="H1958" s="63">
        <f ca="1">IF(INDIRECT("'按班级打印'!x"&amp;ROUNDDOWN((ROW()-1)/5,0)+2)&gt;0,INDIRECT("'按班级打印'!x"&amp;ROUNDDOWN((ROW()-1)/5,0)+2),"")</f>
        <v>92</v>
      </c>
      <c r="I1958" s="63">
        <f ca="1">IF(INDIRECT("'按班级打印'!aa"&amp;ROUNDDOWN((ROW()-1)/5,0)+2)&gt;0,INDIRECT("'按班级打印'!aa"&amp;ROUNDDOWN((ROW()-1)/5,0)+2),"")</f>
        <v>94</v>
      </c>
      <c r="J1958" s="63" t="str">
        <f ca="1">IF(INDIRECT("'按班级打印'!ad"&amp;ROUNDDOWN((ROW()-1)/5,0)+2)&gt;0,INDIRECT("'按班级打印'!ad"&amp;ROUNDDOWN((ROW()-1)/5,0)+2),"")</f>
        <v/>
      </c>
      <c r="K1958" s="63" t="str">
        <f ca="1">IF(INDIRECT("'按班级打印'!u"&amp;ROUNDDOWN((ROW()-1)/5,0)+2)&gt;0,INDIRECT("'按班级打印'!u"&amp;ROUNDDOWN((ROW()-1)/5,0)+2),"")</f>
        <v/>
      </c>
      <c r="L1958" s="63" t="str">
        <f ca="1">IF(INDIRECT("'按班级打印'!ag"&amp;ROUNDDOWN((ROW()-1)/5,0)+2)&gt;0,INDIRECT("'按班级打印'!ag"&amp;ROUNDDOWN((ROW()-1)/5,0)+2),"")</f>
        <v/>
      </c>
      <c r="M1958" s="63">
        <f ca="1">INDIRECT("'按班级打印'!I"&amp;ROUNDDOWN((ROW()-1)/5,0)+2)</f>
        <v>569.5</v>
      </c>
    </row>
    <row r="1959" customHeight="1" spans="1:13">
      <c r="A1959" s="63" t="str">
        <f ca="1">INDIRECT("'按班级打印'!E"&amp;ROUNDDOWN((ROW()-1)/5,0)+2)</f>
        <v>物理类</v>
      </c>
      <c r="B1959" s="14"/>
      <c r="C1959" s="63" t="s">
        <v>14</v>
      </c>
      <c r="D1959" s="65">
        <f>'质量分析(总分) '!$D$55</f>
        <v>105.000612745098</v>
      </c>
      <c r="E1959" s="65">
        <f>'质量分析(总分) '!$D$82</f>
        <v>91.5242034313726</v>
      </c>
      <c r="F1959" s="65">
        <f>'质量分析(总分) '!$D$109</f>
        <v>108.863970588235</v>
      </c>
      <c r="G1959" s="65">
        <f ca="1">IF(_xlfn.NUMBERVALUE(G1957)&gt;0,'质量分析(总分) '!$D$133,"")</f>
        <v>62.6521428571429</v>
      </c>
      <c r="H1959" s="65">
        <f ca="1">IF(_xlfn.NUMBERVALUE(H1957)&gt;0,'质量分析(总分) '!$D$157,"")</f>
        <v>81.8686131386861</v>
      </c>
      <c r="I1959" s="65">
        <f ca="1">IF(_xlfn.NUMBERVALUE(I1957)&gt;0,'质量分析(总分) '!$D$180,"")</f>
        <v>83.3676470588235</v>
      </c>
      <c r="J1959" s="65" t="str">
        <f ca="1">IF(_xlfn.NUMBERVALUE(J1957)&gt;0,'质量分析(总分) '!$D$208,"")</f>
        <v/>
      </c>
      <c r="K1959" s="65" t="str">
        <f ca="1">IF(_xlfn.NUMBERVALUE(K1957)&gt;0,'质量分析(总分) '!$D$194,"")</f>
        <v/>
      </c>
      <c r="L1959" s="65" t="str">
        <f ca="1">IF(_xlfn.NUMBERVALUE(L1957)&gt;0,'质量分析(总分) '!$D$222,"")</f>
        <v/>
      </c>
      <c r="M1959" s="65">
        <f ca="1">IF(_xlfn.NUMBERVALUE(G1957)&gt;0,'质量分析(总分) '!$D$23,'质量分析(总分) '!$D$28)</f>
        <v>535.869285714286</v>
      </c>
    </row>
    <row r="1961" customHeight="1" spans="1:13">
      <c r="A1961" s="58" t="s">
        <v>15</v>
      </c>
      <c r="B1961" s="59" t="s">
        <v>1</v>
      </c>
      <c r="C1961" s="59" t="s">
        <v>2</v>
      </c>
      <c r="D1961" s="60" t="s">
        <v>3</v>
      </c>
      <c r="E1961" s="60" t="s">
        <v>4</v>
      </c>
      <c r="F1961" s="60" t="s">
        <v>5</v>
      </c>
      <c r="G1961" s="60" t="s">
        <v>6</v>
      </c>
      <c r="H1961" s="60" t="s">
        <v>7</v>
      </c>
      <c r="I1961" s="60" t="s">
        <v>8</v>
      </c>
      <c r="J1961" s="60" t="s">
        <v>9</v>
      </c>
      <c r="K1961" s="60" t="s">
        <v>10</v>
      </c>
      <c r="L1961" s="61" t="s">
        <v>11</v>
      </c>
      <c r="M1961" s="61" t="s">
        <v>12</v>
      </c>
    </row>
    <row r="1962" customHeight="1" spans="1:13">
      <c r="A1962" s="62"/>
      <c r="B1962" s="63">
        <f ca="1">INDIRECT("'按班级打印'!G"&amp;ROUNDDOWN((ROW()-1)/5,0)+2)</f>
        <v>9</v>
      </c>
      <c r="C1962" s="63" t="str">
        <f ca="1">INDIRECT("'按班级打印'!A"&amp;ROUNDDOWN((ROW()-1)/5,0)+2)</f>
        <v>肖谷宇</v>
      </c>
      <c r="D1962" s="63">
        <f ca="1">INDIRECT("'按班级打印'!M"&amp;ROUNDDOWN((ROW()-1)/5,0)+2)</f>
        <v>109.5</v>
      </c>
      <c r="E1962" s="63">
        <f ca="1">INDIRECT("'按班级打印'!o"&amp;ROUNDDOWN((ROW()-1)/5,0)+2)</f>
        <v>122</v>
      </c>
      <c r="F1962" s="63">
        <f ca="1">INDIRECT("'按班级打印'!q"&amp;ROUNDDOWN((ROW()-1)/5,0)+2)</f>
        <v>124</v>
      </c>
      <c r="G1962" s="63">
        <f ca="1">IF(INDIRECT("'按班级打印'!s"&amp;ROUNDDOWN((ROW()-1)/5,0)+2)&gt;0,INDIRECT("'按班级打印'!s"&amp;ROUNDDOWN((ROW()-1)/5,0)+2),"")</f>
        <v>82</v>
      </c>
      <c r="H1962" s="63">
        <f ca="1">IF(INDIRECT("'按班级打印'!w"&amp;ROUNDDOWN((ROW()-1)/5,0)+2)&gt;0,INDIRECT("'按班级打印'!w"&amp;ROUNDDOWN((ROW()-1)/5,0)+2),"")</f>
        <v>72</v>
      </c>
      <c r="I1962" s="63">
        <f ca="1">IF(INDIRECT("'按班级打印'!z"&amp;ROUNDDOWN((ROW()-1)/5,0)+2)&gt;0,INDIRECT("'按班级打印'!z"&amp;ROUNDDOWN((ROW()-1)/5,0)+2),"")</f>
        <v>74</v>
      </c>
      <c r="J1962" s="63" t="str">
        <f ca="1">IF(INDIRECT("'按班级打印'!ac"&amp;ROUNDDOWN((ROW()-1)/5,0)+2)&gt;0,INDIRECT("'按班级打印'!ac"&amp;ROUNDDOWN((ROW()-1)/5,0)+2),"")</f>
        <v/>
      </c>
      <c r="K1962" s="63" t="str">
        <f ca="1">IF(INDIRECT("'按班级打印'!u"&amp;ROUNDDOWN((ROW()-1)/5,0)+2)&gt;0,INDIRECT("'按班级打印'!u"&amp;ROUNDDOWN((ROW()-1)/5,0)+2),"")</f>
        <v/>
      </c>
      <c r="L1962" s="63" t="str">
        <f ca="1">IF(INDIRECT("'按班级打印'!af"&amp;ROUNDDOWN((ROW()-1)/5,0)+2)&gt;0,INDIRECT("'按班级打印'!af"&amp;ROUNDDOWN((ROW()-1)/5,0)+2),"")</f>
        <v/>
      </c>
      <c r="M1962" s="63">
        <f ca="1">INDIRECT("'按班级打印'!H"&amp;ROUNDDOWN((ROW()-1)/5,0)+2)</f>
        <v>583.5</v>
      </c>
    </row>
    <row r="1963" customHeight="1" spans="1:13">
      <c r="A1963" s="64"/>
      <c r="B1963" s="64"/>
      <c r="C1963" s="63" t="s">
        <v>13</v>
      </c>
      <c r="D1963" s="63">
        <f ca="1">INDIRECT("'按班级打印'!M"&amp;ROUNDDOWN((ROW()-1)/5,0)+2)</f>
        <v>109.5</v>
      </c>
      <c r="E1963" s="63">
        <f ca="1">INDIRECT("'按班级打印'!o"&amp;ROUNDDOWN((ROW()-1)/5,0)+2)</f>
        <v>122</v>
      </c>
      <c r="F1963" s="63">
        <f ca="1">INDIRECT("'按班级打印'!q"&amp;ROUNDDOWN((ROW()-1)/5,0)+2)</f>
        <v>124</v>
      </c>
      <c r="G1963" s="63">
        <f ca="1">IF(INDIRECT("'按班级打印'!s"&amp;ROUNDDOWN((ROW()-1)/5,0)+2)&gt;0,INDIRECT("'按班级打印'!s"&amp;ROUNDDOWN((ROW()-1)/5,0)+2),"")</f>
        <v>82</v>
      </c>
      <c r="H1963" s="63">
        <f ca="1">IF(INDIRECT("'按班级打印'!x"&amp;ROUNDDOWN((ROW()-1)/5,0)+2)&gt;0,INDIRECT("'按班级打印'!x"&amp;ROUNDDOWN((ROW()-1)/5,0)+2),"")</f>
        <v>90</v>
      </c>
      <c r="I1963" s="63">
        <f ca="1">IF(INDIRECT("'按班级打印'!aa"&amp;ROUNDDOWN((ROW()-1)/5,0)+2)&gt;0,INDIRECT("'按班级打印'!aa"&amp;ROUNDDOWN((ROW()-1)/5,0)+2),"")</f>
        <v>83</v>
      </c>
      <c r="J1963" s="63" t="str">
        <f ca="1">IF(INDIRECT("'按班级打印'!ad"&amp;ROUNDDOWN((ROW()-1)/5,0)+2)&gt;0,INDIRECT("'按班级打印'!ad"&amp;ROUNDDOWN((ROW()-1)/5,0)+2),"")</f>
        <v/>
      </c>
      <c r="K1963" s="63" t="str">
        <f ca="1">IF(INDIRECT("'按班级打印'!u"&amp;ROUNDDOWN((ROW()-1)/5,0)+2)&gt;0,INDIRECT("'按班级打印'!u"&amp;ROUNDDOWN((ROW()-1)/5,0)+2),"")</f>
        <v/>
      </c>
      <c r="L1963" s="63" t="str">
        <f ca="1">IF(INDIRECT("'按班级打印'!ag"&amp;ROUNDDOWN((ROW()-1)/5,0)+2)&gt;0,INDIRECT("'按班级打印'!ag"&amp;ROUNDDOWN((ROW()-1)/5,0)+2),"")</f>
        <v/>
      </c>
      <c r="M1963" s="63">
        <f ca="1">INDIRECT("'按班级打印'!I"&amp;ROUNDDOWN((ROW()-1)/5,0)+2)</f>
        <v>610.5</v>
      </c>
    </row>
    <row r="1964" customHeight="1" spans="1:13">
      <c r="A1964" s="63" t="str">
        <f ca="1">INDIRECT("'按班级打印'!E"&amp;ROUNDDOWN((ROW()-1)/5,0)+2)</f>
        <v>物理类</v>
      </c>
      <c r="B1964" s="14"/>
      <c r="C1964" s="63" t="s">
        <v>14</v>
      </c>
      <c r="D1964" s="65">
        <f>'质量分析(总分) '!$D$55</f>
        <v>105.000612745098</v>
      </c>
      <c r="E1964" s="65">
        <f>'质量分析(总分) '!$D$82</f>
        <v>91.5242034313726</v>
      </c>
      <c r="F1964" s="65">
        <f>'质量分析(总分) '!$D$109</f>
        <v>108.863970588235</v>
      </c>
      <c r="G1964" s="65">
        <f ca="1">IF(_xlfn.NUMBERVALUE(G1962)&gt;0,'质量分析(总分) '!$D$133,"")</f>
        <v>62.6521428571429</v>
      </c>
      <c r="H1964" s="65">
        <f ca="1">IF(_xlfn.NUMBERVALUE(H1962)&gt;0,'质量分析(总分) '!$D$157,"")</f>
        <v>81.8686131386861</v>
      </c>
      <c r="I1964" s="65">
        <f ca="1">IF(_xlfn.NUMBERVALUE(I1962)&gt;0,'质量分析(总分) '!$D$180,"")</f>
        <v>83.3676470588235</v>
      </c>
      <c r="J1964" s="65" t="str">
        <f ca="1">IF(_xlfn.NUMBERVALUE(J1962)&gt;0,'质量分析(总分) '!$D$208,"")</f>
        <v/>
      </c>
      <c r="K1964" s="65" t="str">
        <f ca="1">IF(_xlfn.NUMBERVALUE(K1962)&gt;0,'质量分析(总分) '!$D$194,"")</f>
        <v/>
      </c>
      <c r="L1964" s="65" t="str">
        <f ca="1">IF(_xlfn.NUMBERVALUE(L1962)&gt;0,'质量分析(总分) '!$D$222,"")</f>
        <v/>
      </c>
      <c r="M1964" s="65">
        <f ca="1">IF(_xlfn.NUMBERVALUE(G1962)&gt;0,'质量分析(总分) '!$D$23,'质量分析(总分) '!$D$28)</f>
        <v>535.869285714286</v>
      </c>
    </row>
    <row r="1966" customHeight="1" spans="1:13">
      <c r="A1966" s="58" t="s">
        <v>15</v>
      </c>
      <c r="B1966" s="59" t="s">
        <v>1</v>
      </c>
      <c r="C1966" s="59" t="s">
        <v>2</v>
      </c>
      <c r="D1966" s="60" t="s">
        <v>3</v>
      </c>
      <c r="E1966" s="60" t="s">
        <v>4</v>
      </c>
      <c r="F1966" s="60" t="s">
        <v>5</v>
      </c>
      <c r="G1966" s="60" t="s">
        <v>6</v>
      </c>
      <c r="H1966" s="60" t="s">
        <v>7</v>
      </c>
      <c r="I1966" s="60" t="s">
        <v>8</v>
      </c>
      <c r="J1966" s="60" t="s">
        <v>9</v>
      </c>
      <c r="K1966" s="60" t="s">
        <v>10</v>
      </c>
      <c r="L1966" s="61" t="s">
        <v>11</v>
      </c>
      <c r="M1966" s="61" t="s">
        <v>12</v>
      </c>
    </row>
    <row r="1967" customHeight="1" spans="1:13">
      <c r="A1967" s="62"/>
      <c r="B1967" s="63">
        <f ca="1">INDIRECT("'按班级打印'!G"&amp;ROUNDDOWN((ROW()-1)/5,0)+2)</f>
        <v>9</v>
      </c>
      <c r="C1967" s="63" t="str">
        <f ca="1">INDIRECT("'按班级打印'!A"&amp;ROUNDDOWN((ROW()-1)/5,0)+2)</f>
        <v>郭思辰</v>
      </c>
      <c r="D1967" s="63">
        <f ca="1">INDIRECT("'按班级打印'!M"&amp;ROUNDDOWN((ROW()-1)/5,0)+2)</f>
        <v>111</v>
      </c>
      <c r="E1967" s="63">
        <f ca="1">INDIRECT("'按班级打印'!o"&amp;ROUNDDOWN((ROW()-1)/5,0)+2)</f>
        <v>117.5</v>
      </c>
      <c r="F1967" s="63">
        <f ca="1">INDIRECT("'按班级打印'!q"&amp;ROUNDDOWN((ROW()-1)/5,0)+2)</f>
        <v>127</v>
      </c>
      <c r="G1967" s="63">
        <f ca="1">IF(INDIRECT("'按班级打印'!s"&amp;ROUNDDOWN((ROW()-1)/5,0)+2)&gt;0,INDIRECT("'按班级打印'!s"&amp;ROUNDDOWN((ROW()-1)/5,0)+2),"")</f>
        <v>88</v>
      </c>
      <c r="H1967" s="63">
        <f ca="1">IF(INDIRECT("'按班级打印'!w"&amp;ROUNDDOWN((ROW()-1)/5,0)+2)&gt;0,INDIRECT("'按班级打印'!w"&amp;ROUNDDOWN((ROW()-1)/5,0)+2),"")</f>
        <v>92</v>
      </c>
      <c r="I1967" s="63">
        <f ca="1">IF(INDIRECT("'按班级打印'!z"&amp;ROUNDDOWN((ROW()-1)/5,0)+2)&gt;0,INDIRECT("'按班级打印'!z"&amp;ROUNDDOWN((ROW()-1)/5,0)+2),"")</f>
        <v>86</v>
      </c>
      <c r="J1967" s="63" t="str">
        <f ca="1">IF(INDIRECT("'按班级打印'!ac"&amp;ROUNDDOWN((ROW()-1)/5,0)+2)&gt;0,INDIRECT("'按班级打印'!ac"&amp;ROUNDDOWN((ROW()-1)/5,0)+2),"")</f>
        <v/>
      </c>
      <c r="K1967" s="63" t="str">
        <f ca="1">IF(INDIRECT("'按班级打印'!u"&amp;ROUNDDOWN((ROW()-1)/5,0)+2)&gt;0,INDIRECT("'按班级打印'!u"&amp;ROUNDDOWN((ROW()-1)/5,0)+2),"")</f>
        <v/>
      </c>
      <c r="L1967" s="63" t="str">
        <f ca="1">IF(INDIRECT("'按班级打印'!af"&amp;ROUNDDOWN((ROW()-1)/5,0)+2)&gt;0,INDIRECT("'按班级打印'!af"&amp;ROUNDDOWN((ROW()-1)/5,0)+2),"")</f>
        <v/>
      </c>
      <c r="M1967" s="63">
        <f ca="1">INDIRECT("'按班级打印'!H"&amp;ROUNDDOWN((ROW()-1)/5,0)+2)</f>
        <v>621.5</v>
      </c>
    </row>
    <row r="1968" customHeight="1" spans="1:13">
      <c r="A1968" s="64"/>
      <c r="B1968" s="64"/>
      <c r="C1968" s="63" t="s">
        <v>13</v>
      </c>
      <c r="D1968" s="63">
        <f ca="1">INDIRECT("'按班级打印'!M"&amp;ROUNDDOWN((ROW()-1)/5,0)+2)</f>
        <v>111</v>
      </c>
      <c r="E1968" s="63">
        <f ca="1">INDIRECT("'按班级打印'!o"&amp;ROUNDDOWN((ROW()-1)/5,0)+2)</f>
        <v>117.5</v>
      </c>
      <c r="F1968" s="63">
        <f ca="1">INDIRECT("'按班级打印'!q"&amp;ROUNDDOWN((ROW()-1)/5,0)+2)</f>
        <v>127</v>
      </c>
      <c r="G1968" s="63">
        <f ca="1">IF(INDIRECT("'按班级打印'!s"&amp;ROUNDDOWN((ROW()-1)/5,0)+2)&gt;0,INDIRECT("'按班级打印'!s"&amp;ROUNDDOWN((ROW()-1)/5,0)+2),"")</f>
        <v>88</v>
      </c>
      <c r="H1968" s="63">
        <f ca="1">IF(INDIRECT("'按班级打印'!x"&amp;ROUNDDOWN((ROW()-1)/5,0)+2)&gt;0,INDIRECT("'按班级打印'!x"&amp;ROUNDDOWN((ROW()-1)/5,0)+2),"")</f>
        <v>98</v>
      </c>
      <c r="I1968" s="63">
        <f ca="1">IF(INDIRECT("'按班级打印'!aa"&amp;ROUNDDOWN((ROW()-1)/5,0)+2)&gt;0,INDIRECT("'按班级打印'!aa"&amp;ROUNDDOWN((ROW()-1)/5,0)+2),"")</f>
        <v>93</v>
      </c>
      <c r="J1968" s="63" t="str">
        <f ca="1">IF(INDIRECT("'按班级打印'!ad"&amp;ROUNDDOWN((ROW()-1)/5,0)+2)&gt;0,INDIRECT("'按班级打印'!ad"&amp;ROUNDDOWN((ROW()-1)/5,0)+2),"")</f>
        <v/>
      </c>
      <c r="K1968" s="63" t="str">
        <f ca="1">IF(INDIRECT("'按班级打印'!u"&amp;ROUNDDOWN((ROW()-1)/5,0)+2)&gt;0,INDIRECT("'按班级打印'!u"&amp;ROUNDDOWN((ROW()-1)/5,0)+2),"")</f>
        <v/>
      </c>
      <c r="L1968" s="63" t="str">
        <f ca="1">IF(INDIRECT("'按班级打印'!ag"&amp;ROUNDDOWN((ROW()-1)/5,0)+2)&gt;0,INDIRECT("'按班级打印'!ag"&amp;ROUNDDOWN((ROW()-1)/5,0)+2),"")</f>
        <v/>
      </c>
      <c r="M1968" s="63">
        <f ca="1">INDIRECT("'按班级打印'!I"&amp;ROUNDDOWN((ROW()-1)/5,0)+2)</f>
        <v>634.5</v>
      </c>
    </row>
    <row r="1969" customHeight="1" spans="1:13">
      <c r="A1969" s="63" t="str">
        <f ca="1">INDIRECT("'按班级打印'!E"&amp;ROUNDDOWN((ROW()-1)/5,0)+2)</f>
        <v>物理类</v>
      </c>
      <c r="B1969" s="14"/>
      <c r="C1969" s="63" t="s">
        <v>14</v>
      </c>
      <c r="D1969" s="65">
        <f>'质量分析(总分) '!$D$55</f>
        <v>105.000612745098</v>
      </c>
      <c r="E1969" s="65">
        <f>'质量分析(总分) '!$D$82</f>
        <v>91.5242034313726</v>
      </c>
      <c r="F1969" s="65">
        <f>'质量分析(总分) '!$D$109</f>
        <v>108.863970588235</v>
      </c>
      <c r="G1969" s="65">
        <f ca="1">IF(_xlfn.NUMBERVALUE(G1967)&gt;0,'质量分析(总分) '!$D$133,"")</f>
        <v>62.6521428571429</v>
      </c>
      <c r="H1969" s="65">
        <f ca="1">IF(_xlfn.NUMBERVALUE(H1967)&gt;0,'质量分析(总分) '!$D$157,"")</f>
        <v>81.8686131386861</v>
      </c>
      <c r="I1969" s="65">
        <f ca="1">IF(_xlfn.NUMBERVALUE(I1967)&gt;0,'质量分析(总分) '!$D$180,"")</f>
        <v>83.3676470588235</v>
      </c>
      <c r="J1969" s="65" t="str">
        <f ca="1">IF(_xlfn.NUMBERVALUE(J1967)&gt;0,'质量分析(总分) '!$D$208,"")</f>
        <v/>
      </c>
      <c r="K1969" s="65" t="str">
        <f ca="1">IF(_xlfn.NUMBERVALUE(K1967)&gt;0,'质量分析(总分) '!$D$194,"")</f>
        <v/>
      </c>
      <c r="L1969" s="65" t="str">
        <f ca="1">IF(_xlfn.NUMBERVALUE(L1967)&gt;0,'质量分析(总分) '!$D$222,"")</f>
        <v/>
      </c>
      <c r="M1969" s="65">
        <f ca="1">IF(_xlfn.NUMBERVALUE(G1967)&gt;0,'质量分析(总分) '!$D$23,'质量分析(总分) '!$D$28)</f>
        <v>535.869285714286</v>
      </c>
    </row>
    <row r="1971" customHeight="1" spans="1:13">
      <c r="A1971" s="58" t="s">
        <v>15</v>
      </c>
      <c r="B1971" s="59" t="s">
        <v>1</v>
      </c>
      <c r="C1971" s="59" t="s">
        <v>2</v>
      </c>
      <c r="D1971" s="60" t="s">
        <v>3</v>
      </c>
      <c r="E1971" s="60" t="s">
        <v>4</v>
      </c>
      <c r="F1971" s="60" t="s">
        <v>5</v>
      </c>
      <c r="G1971" s="60" t="s">
        <v>6</v>
      </c>
      <c r="H1971" s="60" t="s">
        <v>7</v>
      </c>
      <c r="I1971" s="60" t="s">
        <v>8</v>
      </c>
      <c r="J1971" s="60" t="s">
        <v>9</v>
      </c>
      <c r="K1971" s="60" t="s">
        <v>10</v>
      </c>
      <c r="L1971" s="61" t="s">
        <v>11</v>
      </c>
      <c r="M1971" s="61" t="s">
        <v>12</v>
      </c>
    </row>
    <row r="1972" customHeight="1" spans="1:13">
      <c r="A1972" s="62"/>
      <c r="B1972" s="63">
        <f ca="1">INDIRECT("'按班级打印'!G"&amp;ROUNDDOWN((ROW()-1)/5,0)+2)</f>
        <v>9</v>
      </c>
      <c r="C1972" s="63" t="str">
        <f ca="1">INDIRECT("'按班级打印'!A"&amp;ROUNDDOWN((ROW()-1)/5,0)+2)</f>
        <v>林文华</v>
      </c>
      <c r="D1972" s="63">
        <f ca="1">INDIRECT("'按班级打印'!M"&amp;ROUNDDOWN((ROW()-1)/5,0)+2)</f>
        <v>104</v>
      </c>
      <c r="E1972" s="63">
        <f ca="1">INDIRECT("'按班级打印'!o"&amp;ROUNDDOWN((ROW()-1)/5,0)+2)</f>
        <v>117.5</v>
      </c>
      <c r="F1972" s="63">
        <f ca="1">INDIRECT("'按班级打印'!q"&amp;ROUNDDOWN((ROW()-1)/5,0)+2)</f>
        <v>121</v>
      </c>
      <c r="G1972" s="63">
        <f ca="1">IF(INDIRECT("'按班级打印'!s"&amp;ROUNDDOWN((ROW()-1)/5,0)+2)&gt;0,INDIRECT("'按班级打印'!s"&amp;ROUNDDOWN((ROW()-1)/5,0)+2),"")</f>
        <v>82.5</v>
      </c>
      <c r="H1972" s="63">
        <f ca="1">IF(INDIRECT("'按班级打印'!w"&amp;ROUNDDOWN((ROW()-1)/5,0)+2)&gt;0,INDIRECT("'按班级打印'!w"&amp;ROUNDDOWN((ROW()-1)/5,0)+2),"")</f>
        <v>94</v>
      </c>
      <c r="I1972" s="63">
        <f ca="1">IF(INDIRECT("'按班级打印'!z"&amp;ROUNDDOWN((ROW()-1)/5,0)+2)&gt;0,INDIRECT("'按班级打印'!z"&amp;ROUNDDOWN((ROW()-1)/5,0)+2),"")</f>
        <v>86</v>
      </c>
      <c r="J1972" s="63" t="str">
        <f ca="1">IF(INDIRECT("'按班级打印'!ac"&amp;ROUNDDOWN((ROW()-1)/5,0)+2)&gt;0,INDIRECT("'按班级打印'!ac"&amp;ROUNDDOWN((ROW()-1)/5,0)+2),"")</f>
        <v/>
      </c>
      <c r="K1972" s="63" t="str">
        <f ca="1">IF(INDIRECT("'按班级打印'!u"&amp;ROUNDDOWN((ROW()-1)/5,0)+2)&gt;0,INDIRECT("'按班级打印'!u"&amp;ROUNDDOWN((ROW()-1)/5,0)+2),"")</f>
        <v/>
      </c>
      <c r="L1972" s="63" t="str">
        <f ca="1">IF(INDIRECT("'按班级打印'!af"&amp;ROUNDDOWN((ROW()-1)/5,0)+2)&gt;0,INDIRECT("'按班级打印'!af"&amp;ROUNDDOWN((ROW()-1)/5,0)+2),"")</f>
        <v/>
      </c>
      <c r="M1972" s="63">
        <f ca="1">INDIRECT("'按班级打印'!H"&amp;ROUNDDOWN((ROW()-1)/5,0)+2)</f>
        <v>605</v>
      </c>
    </row>
    <row r="1973" customHeight="1" spans="1:13">
      <c r="A1973" s="64"/>
      <c r="B1973" s="64"/>
      <c r="C1973" s="63" t="s">
        <v>13</v>
      </c>
      <c r="D1973" s="63">
        <f ca="1">INDIRECT("'按班级打印'!M"&amp;ROUNDDOWN((ROW()-1)/5,0)+2)</f>
        <v>104</v>
      </c>
      <c r="E1973" s="63">
        <f ca="1">INDIRECT("'按班级打印'!o"&amp;ROUNDDOWN((ROW()-1)/5,0)+2)</f>
        <v>117.5</v>
      </c>
      <c r="F1973" s="63">
        <f ca="1">INDIRECT("'按班级打印'!q"&amp;ROUNDDOWN((ROW()-1)/5,0)+2)</f>
        <v>121</v>
      </c>
      <c r="G1973" s="63">
        <f ca="1">IF(INDIRECT("'按班级打印'!s"&amp;ROUNDDOWN((ROW()-1)/5,0)+2)&gt;0,INDIRECT("'按班级打印'!s"&amp;ROUNDDOWN((ROW()-1)/5,0)+2),"")</f>
        <v>82.5</v>
      </c>
      <c r="H1973" s="63">
        <f ca="1">IF(INDIRECT("'按班级打印'!x"&amp;ROUNDDOWN((ROW()-1)/5,0)+2)&gt;0,INDIRECT("'按班级打印'!x"&amp;ROUNDDOWN((ROW()-1)/5,0)+2),"")</f>
        <v>99</v>
      </c>
      <c r="I1973" s="63">
        <f ca="1">IF(INDIRECT("'按班级打印'!aa"&amp;ROUNDDOWN((ROW()-1)/5,0)+2)&gt;0,INDIRECT("'按班级打印'!aa"&amp;ROUNDDOWN((ROW()-1)/5,0)+2),"")</f>
        <v>93</v>
      </c>
      <c r="J1973" s="63" t="str">
        <f ca="1">IF(INDIRECT("'按班级打印'!ad"&amp;ROUNDDOWN((ROW()-1)/5,0)+2)&gt;0,INDIRECT("'按班级打印'!ad"&amp;ROUNDDOWN((ROW()-1)/5,0)+2),"")</f>
        <v/>
      </c>
      <c r="K1973" s="63" t="str">
        <f ca="1">IF(INDIRECT("'按班级打印'!u"&amp;ROUNDDOWN((ROW()-1)/5,0)+2)&gt;0,INDIRECT("'按班级打印'!u"&amp;ROUNDDOWN((ROW()-1)/5,0)+2),"")</f>
        <v/>
      </c>
      <c r="L1973" s="63" t="str">
        <f ca="1">IF(INDIRECT("'按班级打印'!ag"&amp;ROUNDDOWN((ROW()-1)/5,0)+2)&gt;0,INDIRECT("'按班级打印'!ag"&amp;ROUNDDOWN((ROW()-1)/5,0)+2),"")</f>
        <v/>
      </c>
      <c r="M1973" s="63">
        <f ca="1">INDIRECT("'按班级打印'!I"&amp;ROUNDDOWN((ROW()-1)/5,0)+2)</f>
        <v>617</v>
      </c>
    </row>
    <row r="1974" customHeight="1" spans="1:13">
      <c r="A1974" s="63" t="str">
        <f ca="1">INDIRECT("'按班级打印'!E"&amp;ROUNDDOWN((ROW()-1)/5,0)+2)</f>
        <v>物理类</v>
      </c>
      <c r="B1974" s="14"/>
      <c r="C1974" s="63" t="s">
        <v>14</v>
      </c>
      <c r="D1974" s="65">
        <f>'质量分析(总分) '!$D$55</f>
        <v>105.000612745098</v>
      </c>
      <c r="E1974" s="65">
        <f>'质量分析(总分) '!$D$82</f>
        <v>91.5242034313726</v>
      </c>
      <c r="F1974" s="65">
        <f>'质量分析(总分) '!$D$109</f>
        <v>108.863970588235</v>
      </c>
      <c r="G1974" s="65">
        <f ca="1">IF(_xlfn.NUMBERVALUE(G1972)&gt;0,'质量分析(总分) '!$D$133,"")</f>
        <v>62.6521428571429</v>
      </c>
      <c r="H1974" s="65">
        <f ca="1">IF(_xlfn.NUMBERVALUE(H1972)&gt;0,'质量分析(总分) '!$D$157,"")</f>
        <v>81.8686131386861</v>
      </c>
      <c r="I1974" s="65">
        <f ca="1">IF(_xlfn.NUMBERVALUE(I1972)&gt;0,'质量分析(总分) '!$D$180,"")</f>
        <v>83.3676470588235</v>
      </c>
      <c r="J1974" s="65" t="str">
        <f ca="1">IF(_xlfn.NUMBERVALUE(J1972)&gt;0,'质量分析(总分) '!$D$208,"")</f>
        <v/>
      </c>
      <c r="K1974" s="65" t="str">
        <f ca="1">IF(_xlfn.NUMBERVALUE(K1972)&gt;0,'质量分析(总分) '!$D$194,"")</f>
        <v/>
      </c>
      <c r="L1974" s="65" t="str">
        <f ca="1">IF(_xlfn.NUMBERVALUE(L1972)&gt;0,'质量分析(总分) '!$D$222,"")</f>
        <v/>
      </c>
      <c r="M1974" s="65">
        <f ca="1">IF(_xlfn.NUMBERVALUE(G1972)&gt;0,'质量分析(总分) '!$D$23,'质量分析(总分) '!$D$28)</f>
        <v>535.869285714286</v>
      </c>
    </row>
    <row r="1976" customHeight="1" spans="1:13">
      <c r="A1976" s="58" t="s">
        <v>15</v>
      </c>
      <c r="B1976" s="59" t="s">
        <v>1</v>
      </c>
      <c r="C1976" s="59" t="s">
        <v>2</v>
      </c>
      <c r="D1976" s="60" t="s">
        <v>3</v>
      </c>
      <c r="E1976" s="60" t="s">
        <v>4</v>
      </c>
      <c r="F1976" s="60" t="s">
        <v>5</v>
      </c>
      <c r="G1976" s="60" t="s">
        <v>6</v>
      </c>
      <c r="H1976" s="60" t="s">
        <v>7</v>
      </c>
      <c r="I1976" s="60" t="s">
        <v>8</v>
      </c>
      <c r="J1976" s="60" t="s">
        <v>9</v>
      </c>
      <c r="K1976" s="60" t="s">
        <v>10</v>
      </c>
      <c r="L1976" s="61" t="s">
        <v>11</v>
      </c>
      <c r="M1976" s="61" t="s">
        <v>12</v>
      </c>
    </row>
    <row r="1977" customHeight="1" spans="1:13">
      <c r="A1977" s="62"/>
      <c r="B1977" s="63">
        <f ca="1">INDIRECT("'按班级打印'!G"&amp;ROUNDDOWN((ROW()-1)/5,0)+2)</f>
        <v>9</v>
      </c>
      <c r="C1977" s="63" t="str">
        <f ca="1">INDIRECT("'按班级打印'!A"&amp;ROUNDDOWN((ROW()-1)/5,0)+2)</f>
        <v>卢禹西</v>
      </c>
      <c r="D1977" s="63">
        <f ca="1">INDIRECT("'按班级打印'!M"&amp;ROUNDDOWN((ROW()-1)/5,0)+2)</f>
        <v>116.5</v>
      </c>
      <c r="E1977" s="63">
        <f ca="1">INDIRECT("'按班级打印'!o"&amp;ROUNDDOWN((ROW()-1)/5,0)+2)</f>
        <v>88.5</v>
      </c>
      <c r="F1977" s="63">
        <f ca="1">INDIRECT("'按班级打印'!q"&amp;ROUNDDOWN((ROW()-1)/5,0)+2)</f>
        <v>111.5</v>
      </c>
      <c r="G1977" s="63">
        <f ca="1">IF(INDIRECT("'按班级打印'!s"&amp;ROUNDDOWN((ROW()-1)/5,0)+2)&gt;0,INDIRECT("'按班级打印'!s"&amp;ROUNDDOWN((ROW()-1)/5,0)+2),"")</f>
        <v>72.5</v>
      </c>
      <c r="H1977" s="63">
        <f ca="1">IF(INDIRECT("'按班级打印'!w"&amp;ROUNDDOWN((ROW()-1)/5,0)+2)&gt;0,INDIRECT("'按班级打印'!w"&amp;ROUNDDOWN((ROW()-1)/5,0)+2),"")</f>
        <v>75</v>
      </c>
      <c r="I1977" s="63">
        <f ca="1">IF(INDIRECT("'按班级打印'!z"&amp;ROUNDDOWN((ROW()-1)/5,0)+2)&gt;0,INDIRECT("'按班级打印'!z"&amp;ROUNDDOWN((ROW()-1)/5,0)+2),"")</f>
        <v>70.5</v>
      </c>
      <c r="J1977" s="63" t="str">
        <f ca="1">IF(INDIRECT("'按班级打印'!ac"&amp;ROUNDDOWN((ROW()-1)/5,0)+2)&gt;0,INDIRECT("'按班级打印'!ac"&amp;ROUNDDOWN((ROW()-1)/5,0)+2),"")</f>
        <v/>
      </c>
      <c r="K1977" s="63" t="str">
        <f ca="1">IF(INDIRECT("'按班级打印'!u"&amp;ROUNDDOWN((ROW()-1)/5,0)+2)&gt;0,INDIRECT("'按班级打印'!u"&amp;ROUNDDOWN((ROW()-1)/5,0)+2),"")</f>
        <v/>
      </c>
      <c r="L1977" s="63" t="str">
        <f ca="1">IF(INDIRECT("'按班级打印'!af"&amp;ROUNDDOWN((ROW()-1)/5,0)+2)&gt;0,INDIRECT("'按班级打印'!af"&amp;ROUNDDOWN((ROW()-1)/5,0)+2),"")</f>
        <v/>
      </c>
      <c r="M1977" s="63">
        <f ca="1">INDIRECT("'按班级打印'!H"&amp;ROUNDDOWN((ROW()-1)/5,0)+2)</f>
        <v>534.5</v>
      </c>
    </row>
    <row r="1978" customHeight="1" spans="1:13">
      <c r="A1978" s="64"/>
      <c r="B1978" s="64"/>
      <c r="C1978" s="63" t="s">
        <v>13</v>
      </c>
      <c r="D1978" s="63">
        <f ca="1">INDIRECT("'按班级打印'!M"&amp;ROUNDDOWN((ROW()-1)/5,0)+2)</f>
        <v>116.5</v>
      </c>
      <c r="E1978" s="63">
        <f ca="1">INDIRECT("'按班级打印'!o"&amp;ROUNDDOWN((ROW()-1)/5,0)+2)</f>
        <v>88.5</v>
      </c>
      <c r="F1978" s="63">
        <f ca="1">INDIRECT("'按班级打印'!q"&amp;ROUNDDOWN((ROW()-1)/5,0)+2)</f>
        <v>111.5</v>
      </c>
      <c r="G1978" s="63">
        <f ca="1">IF(INDIRECT("'按班级打印'!s"&amp;ROUNDDOWN((ROW()-1)/5,0)+2)&gt;0,INDIRECT("'按班级打印'!s"&amp;ROUNDDOWN((ROW()-1)/5,0)+2),"")</f>
        <v>72.5</v>
      </c>
      <c r="H1978" s="63">
        <f ca="1">IF(INDIRECT("'按班级打印'!x"&amp;ROUNDDOWN((ROW()-1)/5,0)+2)&gt;0,INDIRECT("'按班级打印'!x"&amp;ROUNDDOWN((ROW()-1)/5,0)+2),"")</f>
        <v>91</v>
      </c>
      <c r="I1978" s="63">
        <f ca="1">IF(INDIRECT("'按班级打印'!aa"&amp;ROUNDDOWN((ROW()-1)/5,0)+2)&gt;0,INDIRECT("'按班级打印'!aa"&amp;ROUNDDOWN((ROW()-1)/5,0)+2),"")</f>
        <v>80</v>
      </c>
      <c r="J1978" s="63" t="str">
        <f ca="1">IF(INDIRECT("'按班级打印'!ad"&amp;ROUNDDOWN((ROW()-1)/5,0)+2)&gt;0,INDIRECT("'按班级打印'!ad"&amp;ROUNDDOWN((ROW()-1)/5,0)+2),"")</f>
        <v/>
      </c>
      <c r="K1978" s="63" t="str">
        <f ca="1">IF(INDIRECT("'按班级打印'!u"&amp;ROUNDDOWN((ROW()-1)/5,0)+2)&gt;0,INDIRECT("'按班级打印'!u"&amp;ROUNDDOWN((ROW()-1)/5,0)+2),"")</f>
        <v/>
      </c>
      <c r="L1978" s="63" t="str">
        <f ca="1">IF(INDIRECT("'按班级打印'!ag"&amp;ROUNDDOWN((ROW()-1)/5,0)+2)&gt;0,INDIRECT("'按班级打印'!ag"&amp;ROUNDDOWN((ROW()-1)/5,0)+2),"")</f>
        <v/>
      </c>
      <c r="M1978" s="63">
        <f ca="1">INDIRECT("'按班级打印'!I"&amp;ROUNDDOWN((ROW()-1)/5,0)+2)</f>
        <v>560</v>
      </c>
    </row>
    <row r="1979" customHeight="1" spans="1:13">
      <c r="A1979" s="63" t="str">
        <f ca="1">INDIRECT("'按班级打印'!E"&amp;ROUNDDOWN((ROW()-1)/5,0)+2)</f>
        <v>物理类</v>
      </c>
      <c r="B1979" s="14"/>
      <c r="C1979" s="63" t="s">
        <v>14</v>
      </c>
      <c r="D1979" s="65">
        <f>'质量分析(总分) '!$D$55</f>
        <v>105.000612745098</v>
      </c>
      <c r="E1979" s="65">
        <f>'质量分析(总分) '!$D$82</f>
        <v>91.5242034313726</v>
      </c>
      <c r="F1979" s="65">
        <f>'质量分析(总分) '!$D$109</f>
        <v>108.863970588235</v>
      </c>
      <c r="G1979" s="65">
        <f ca="1">IF(_xlfn.NUMBERVALUE(G1977)&gt;0,'质量分析(总分) '!$D$133,"")</f>
        <v>62.6521428571429</v>
      </c>
      <c r="H1979" s="65">
        <f ca="1">IF(_xlfn.NUMBERVALUE(H1977)&gt;0,'质量分析(总分) '!$D$157,"")</f>
        <v>81.8686131386861</v>
      </c>
      <c r="I1979" s="65">
        <f ca="1">IF(_xlfn.NUMBERVALUE(I1977)&gt;0,'质量分析(总分) '!$D$180,"")</f>
        <v>83.3676470588235</v>
      </c>
      <c r="J1979" s="65" t="str">
        <f ca="1">IF(_xlfn.NUMBERVALUE(J1977)&gt;0,'质量分析(总分) '!$D$208,"")</f>
        <v/>
      </c>
      <c r="K1979" s="65" t="str">
        <f ca="1">IF(_xlfn.NUMBERVALUE(K1977)&gt;0,'质量分析(总分) '!$D$194,"")</f>
        <v/>
      </c>
      <c r="L1979" s="65" t="str">
        <f ca="1">IF(_xlfn.NUMBERVALUE(L1977)&gt;0,'质量分析(总分) '!$D$222,"")</f>
        <v/>
      </c>
      <c r="M1979" s="65">
        <f ca="1">IF(_xlfn.NUMBERVALUE(G1977)&gt;0,'质量分析(总分) '!$D$23,'质量分析(总分) '!$D$28)</f>
        <v>535.869285714286</v>
      </c>
    </row>
    <row r="1981" customHeight="1" spans="1:13">
      <c r="A1981" s="58" t="s">
        <v>15</v>
      </c>
      <c r="B1981" s="59" t="s">
        <v>1</v>
      </c>
      <c r="C1981" s="59" t="s">
        <v>2</v>
      </c>
      <c r="D1981" s="60" t="s">
        <v>3</v>
      </c>
      <c r="E1981" s="60" t="s">
        <v>4</v>
      </c>
      <c r="F1981" s="60" t="s">
        <v>5</v>
      </c>
      <c r="G1981" s="60" t="s">
        <v>6</v>
      </c>
      <c r="H1981" s="60" t="s">
        <v>7</v>
      </c>
      <c r="I1981" s="60" t="s">
        <v>8</v>
      </c>
      <c r="J1981" s="60" t="s">
        <v>9</v>
      </c>
      <c r="K1981" s="60" t="s">
        <v>10</v>
      </c>
      <c r="L1981" s="61" t="s">
        <v>11</v>
      </c>
      <c r="M1981" s="61" t="s">
        <v>12</v>
      </c>
    </row>
    <row r="1982" customHeight="1" spans="1:13">
      <c r="A1982" s="62"/>
      <c r="B1982" s="63">
        <f ca="1">INDIRECT("'按班级打印'!G"&amp;ROUNDDOWN((ROW()-1)/5,0)+2)</f>
        <v>9</v>
      </c>
      <c r="C1982" s="63" t="str">
        <f ca="1">INDIRECT("'按班级打印'!A"&amp;ROUNDDOWN((ROW()-1)/5,0)+2)</f>
        <v>阮晨曦</v>
      </c>
      <c r="D1982" s="63">
        <f ca="1">INDIRECT("'按班级打印'!M"&amp;ROUNDDOWN((ROW()-1)/5,0)+2)</f>
        <v>106.5</v>
      </c>
      <c r="E1982" s="63">
        <f ca="1">INDIRECT("'按班级打印'!o"&amp;ROUNDDOWN((ROW()-1)/5,0)+2)</f>
        <v>99.5</v>
      </c>
      <c r="F1982" s="63">
        <f ca="1">INDIRECT("'按班级打印'!q"&amp;ROUNDDOWN((ROW()-1)/5,0)+2)</f>
        <v>124</v>
      </c>
      <c r="G1982" s="63">
        <f ca="1">IF(INDIRECT("'按班级打印'!s"&amp;ROUNDDOWN((ROW()-1)/5,0)+2)&gt;0,INDIRECT("'按班级打印'!s"&amp;ROUNDDOWN((ROW()-1)/5,0)+2),"")</f>
        <v>92.5</v>
      </c>
      <c r="H1982" s="63">
        <f ca="1">IF(INDIRECT("'按班级打印'!w"&amp;ROUNDDOWN((ROW()-1)/5,0)+2)&gt;0,INDIRECT("'按班级打印'!w"&amp;ROUNDDOWN((ROW()-1)/5,0)+2),"")</f>
        <v>66.5</v>
      </c>
      <c r="I1982" s="63">
        <f ca="1">IF(INDIRECT("'按班级打印'!z"&amp;ROUNDDOWN((ROW()-1)/5,0)+2)&gt;0,INDIRECT("'按班级打印'!z"&amp;ROUNDDOWN((ROW()-1)/5,0)+2),"")</f>
        <v>83.5</v>
      </c>
      <c r="J1982" s="63" t="str">
        <f ca="1">IF(INDIRECT("'按班级打印'!ac"&amp;ROUNDDOWN((ROW()-1)/5,0)+2)&gt;0,INDIRECT("'按班级打印'!ac"&amp;ROUNDDOWN((ROW()-1)/5,0)+2),"")</f>
        <v/>
      </c>
      <c r="K1982" s="63" t="str">
        <f ca="1">IF(INDIRECT("'按班级打印'!u"&amp;ROUNDDOWN((ROW()-1)/5,0)+2)&gt;0,INDIRECT("'按班级打印'!u"&amp;ROUNDDOWN((ROW()-1)/5,0)+2),"")</f>
        <v/>
      </c>
      <c r="L1982" s="63" t="str">
        <f ca="1">IF(INDIRECT("'按班级打印'!af"&amp;ROUNDDOWN((ROW()-1)/5,0)+2)&gt;0,INDIRECT("'按班级打印'!af"&amp;ROUNDDOWN((ROW()-1)/5,0)+2),"")</f>
        <v/>
      </c>
      <c r="M1982" s="63">
        <f ca="1">INDIRECT("'按班级打印'!H"&amp;ROUNDDOWN((ROW()-1)/5,0)+2)</f>
        <v>572.5</v>
      </c>
    </row>
    <row r="1983" customHeight="1" spans="1:13">
      <c r="A1983" s="64"/>
      <c r="B1983" s="64"/>
      <c r="C1983" s="63" t="s">
        <v>13</v>
      </c>
      <c r="D1983" s="63">
        <f ca="1">INDIRECT("'按班级打印'!M"&amp;ROUNDDOWN((ROW()-1)/5,0)+2)</f>
        <v>106.5</v>
      </c>
      <c r="E1983" s="63">
        <f ca="1">INDIRECT("'按班级打印'!o"&amp;ROUNDDOWN((ROW()-1)/5,0)+2)</f>
        <v>99.5</v>
      </c>
      <c r="F1983" s="63">
        <f ca="1">INDIRECT("'按班级打印'!q"&amp;ROUNDDOWN((ROW()-1)/5,0)+2)</f>
        <v>124</v>
      </c>
      <c r="G1983" s="63">
        <f ca="1">IF(INDIRECT("'按班级打印'!s"&amp;ROUNDDOWN((ROW()-1)/5,0)+2)&gt;0,INDIRECT("'按班级打印'!s"&amp;ROUNDDOWN((ROW()-1)/5,0)+2),"")</f>
        <v>92.5</v>
      </c>
      <c r="H1983" s="63">
        <f ca="1">IF(INDIRECT("'按班级打印'!x"&amp;ROUNDDOWN((ROW()-1)/5,0)+2)&gt;0,INDIRECT("'按班级打印'!x"&amp;ROUNDDOWN((ROW()-1)/5,0)+2),"")</f>
        <v>88</v>
      </c>
      <c r="I1983" s="63">
        <f ca="1">IF(INDIRECT("'按班级打印'!aa"&amp;ROUNDDOWN((ROW()-1)/5,0)+2)&gt;0,INDIRECT("'按班级打印'!aa"&amp;ROUNDDOWN((ROW()-1)/5,0)+2),"")</f>
        <v>91</v>
      </c>
      <c r="J1983" s="63" t="str">
        <f ca="1">IF(INDIRECT("'按班级打印'!ad"&amp;ROUNDDOWN((ROW()-1)/5,0)+2)&gt;0,INDIRECT("'按班级打印'!ad"&amp;ROUNDDOWN((ROW()-1)/5,0)+2),"")</f>
        <v/>
      </c>
      <c r="K1983" s="63" t="str">
        <f ca="1">IF(INDIRECT("'按班级打印'!u"&amp;ROUNDDOWN((ROW()-1)/5,0)+2)&gt;0,INDIRECT("'按班级打印'!u"&amp;ROUNDDOWN((ROW()-1)/5,0)+2),"")</f>
        <v/>
      </c>
      <c r="L1983" s="63" t="str">
        <f ca="1">IF(INDIRECT("'按班级打印'!ag"&amp;ROUNDDOWN((ROW()-1)/5,0)+2)&gt;0,INDIRECT("'按班级打印'!ag"&amp;ROUNDDOWN((ROW()-1)/5,0)+2),"")</f>
        <v/>
      </c>
      <c r="M1983" s="63">
        <f ca="1">INDIRECT("'按班级打印'!I"&amp;ROUNDDOWN((ROW()-1)/5,0)+2)</f>
        <v>601.5</v>
      </c>
    </row>
    <row r="1984" customHeight="1" spans="1:13">
      <c r="A1984" s="63" t="str">
        <f ca="1">INDIRECT("'按班级打印'!E"&amp;ROUNDDOWN((ROW()-1)/5,0)+2)</f>
        <v>物理类</v>
      </c>
      <c r="B1984" s="14"/>
      <c r="C1984" s="63" t="s">
        <v>14</v>
      </c>
      <c r="D1984" s="65">
        <f>'质量分析(总分) '!$D$55</f>
        <v>105.000612745098</v>
      </c>
      <c r="E1984" s="65">
        <f>'质量分析(总分) '!$D$82</f>
        <v>91.5242034313726</v>
      </c>
      <c r="F1984" s="65">
        <f>'质量分析(总分) '!$D$109</f>
        <v>108.863970588235</v>
      </c>
      <c r="G1984" s="65">
        <f ca="1">IF(_xlfn.NUMBERVALUE(G1982)&gt;0,'质量分析(总分) '!$D$133,"")</f>
        <v>62.6521428571429</v>
      </c>
      <c r="H1984" s="65">
        <f ca="1">IF(_xlfn.NUMBERVALUE(H1982)&gt;0,'质量分析(总分) '!$D$157,"")</f>
        <v>81.8686131386861</v>
      </c>
      <c r="I1984" s="65">
        <f ca="1">IF(_xlfn.NUMBERVALUE(I1982)&gt;0,'质量分析(总分) '!$D$180,"")</f>
        <v>83.3676470588235</v>
      </c>
      <c r="J1984" s="65" t="str">
        <f ca="1">IF(_xlfn.NUMBERVALUE(J1982)&gt;0,'质量分析(总分) '!$D$208,"")</f>
        <v/>
      </c>
      <c r="K1984" s="65" t="str">
        <f ca="1">IF(_xlfn.NUMBERVALUE(K1982)&gt;0,'质量分析(总分) '!$D$194,"")</f>
        <v/>
      </c>
      <c r="L1984" s="65" t="str">
        <f ca="1">IF(_xlfn.NUMBERVALUE(L1982)&gt;0,'质量分析(总分) '!$D$222,"")</f>
        <v/>
      </c>
      <c r="M1984" s="65">
        <f ca="1">IF(_xlfn.NUMBERVALUE(G1982)&gt;0,'质量分析(总分) '!$D$23,'质量分析(总分) '!$D$28)</f>
        <v>535.869285714286</v>
      </c>
    </row>
    <row r="1986" customHeight="1" spans="1:13">
      <c r="A1986" s="58" t="s">
        <v>15</v>
      </c>
      <c r="B1986" s="59" t="s">
        <v>1</v>
      </c>
      <c r="C1986" s="59" t="s">
        <v>2</v>
      </c>
      <c r="D1986" s="60" t="s">
        <v>3</v>
      </c>
      <c r="E1986" s="60" t="s">
        <v>4</v>
      </c>
      <c r="F1986" s="60" t="s">
        <v>5</v>
      </c>
      <c r="G1986" s="60" t="s">
        <v>6</v>
      </c>
      <c r="H1986" s="60" t="s">
        <v>7</v>
      </c>
      <c r="I1986" s="60" t="s">
        <v>8</v>
      </c>
      <c r="J1986" s="60" t="s">
        <v>9</v>
      </c>
      <c r="K1986" s="60" t="s">
        <v>10</v>
      </c>
      <c r="L1986" s="61" t="s">
        <v>11</v>
      </c>
      <c r="M1986" s="61" t="s">
        <v>12</v>
      </c>
    </row>
    <row r="1987" customHeight="1" spans="1:13">
      <c r="A1987" s="62"/>
      <c r="B1987" s="63">
        <f ca="1">INDIRECT("'按班级打印'!G"&amp;ROUNDDOWN((ROW()-1)/5,0)+2)</f>
        <v>9</v>
      </c>
      <c r="C1987" s="63" t="str">
        <f ca="1">INDIRECT("'按班级打印'!A"&amp;ROUNDDOWN((ROW()-1)/5,0)+2)</f>
        <v>杨竣淇</v>
      </c>
      <c r="D1987" s="63">
        <f ca="1">INDIRECT("'按班级打印'!M"&amp;ROUNDDOWN((ROW()-1)/5,0)+2)</f>
        <v>115.5</v>
      </c>
      <c r="E1987" s="63">
        <f ca="1">INDIRECT("'按班级打印'!o"&amp;ROUNDDOWN((ROW()-1)/5,0)+2)</f>
        <v>115</v>
      </c>
      <c r="F1987" s="63">
        <f ca="1">INDIRECT("'按班级打印'!q"&amp;ROUNDDOWN((ROW()-1)/5,0)+2)</f>
        <v>115.5</v>
      </c>
      <c r="G1987" s="63">
        <f ca="1">IF(INDIRECT("'按班级打印'!s"&amp;ROUNDDOWN((ROW()-1)/5,0)+2)&gt;0,INDIRECT("'按班级打印'!s"&amp;ROUNDDOWN((ROW()-1)/5,0)+2),"")</f>
        <v>90</v>
      </c>
      <c r="H1987" s="63">
        <f ca="1">IF(INDIRECT("'按班级打印'!w"&amp;ROUNDDOWN((ROW()-1)/5,0)+2)&gt;0,INDIRECT("'按班级打印'!w"&amp;ROUNDDOWN((ROW()-1)/5,0)+2),"")</f>
        <v>74.5</v>
      </c>
      <c r="I1987" s="63">
        <f ca="1">IF(INDIRECT("'按班级打印'!z"&amp;ROUNDDOWN((ROW()-1)/5,0)+2)&gt;0,INDIRECT("'按班级打印'!z"&amp;ROUNDDOWN((ROW()-1)/5,0)+2),"")</f>
        <v>85</v>
      </c>
      <c r="J1987" s="63" t="str">
        <f ca="1">IF(INDIRECT("'按班级打印'!ac"&amp;ROUNDDOWN((ROW()-1)/5,0)+2)&gt;0,INDIRECT("'按班级打印'!ac"&amp;ROUNDDOWN((ROW()-1)/5,0)+2),"")</f>
        <v/>
      </c>
      <c r="K1987" s="63" t="str">
        <f ca="1">IF(INDIRECT("'按班级打印'!u"&amp;ROUNDDOWN((ROW()-1)/5,0)+2)&gt;0,INDIRECT("'按班级打印'!u"&amp;ROUNDDOWN((ROW()-1)/5,0)+2),"")</f>
        <v/>
      </c>
      <c r="L1987" s="63" t="str">
        <f ca="1">IF(INDIRECT("'按班级打印'!af"&amp;ROUNDDOWN((ROW()-1)/5,0)+2)&gt;0,INDIRECT("'按班级打印'!af"&amp;ROUNDDOWN((ROW()-1)/5,0)+2),"")</f>
        <v/>
      </c>
      <c r="M1987" s="63">
        <f ca="1">INDIRECT("'按班级打印'!H"&amp;ROUNDDOWN((ROW()-1)/5,0)+2)</f>
        <v>595.5</v>
      </c>
    </row>
    <row r="1988" customHeight="1" spans="1:13">
      <c r="A1988" s="64"/>
      <c r="B1988" s="64"/>
      <c r="C1988" s="63" t="s">
        <v>13</v>
      </c>
      <c r="D1988" s="63">
        <f ca="1">INDIRECT("'按班级打印'!M"&amp;ROUNDDOWN((ROW()-1)/5,0)+2)</f>
        <v>115.5</v>
      </c>
      <c r="E1988" s="63">
        <f ca="1">INDIRECT("'按班级打印'!o"&amp;ROUNDDOWN((ROW()-1)/5,0)+2)</f>
        <v>115</v>
      </c>
      <c r="F1988" s="63">
        <f ca="1">INDIRECT("'按班级打印'!q"&amp;ROUNDDOWN((ROW()-1)/5,0)+2)</f>
        <v>115.5</v>
      </c>
      <c r="G1988" s="63">
        <f ca="1">IF(INDIRECT("'按班级打印'!s"&amp;ROUNDDOWN((ROW()-1)/5,0)+2)&gt;0,INDIRECT("'按班级打印'!s"&amp;ROUNDDOWN((ROW()-1)/5,0)+2),"")</f>
        <v>90</v>
      </c>
      <c r="H1988" s="63">
        <f ca="1">IF(INDIRECT("'按班级打印'!x"&amp;ROUNDDOWN((ROW()-1)/5,0)+2)&gt;0,INDIRECT("'按班级打印'!x"&amp;ROUNDDOWN((ROW()-1)/5,0)+2),"")</f>
        <v>91</v>
      </c>
      <c r="I1988" s="63">
        <f ca="1">IF(INDIRECT("'按班级打印'!aa"&amp;ROUNDDOWN((ROW()-1)/5,0)+2)&gt;0,INDIRECT("'按班级打印'!aa"&amp;ROUNDDOWN((ROW()-1)/5,0)+2),"")</f>
        <v>92</v>
      </c>
      <c r="J1988" s="63" t="str">
        <f ca="1">IF(INDIRECT("'按班级打印'!ad"&amp;ROUNDDOWN((ROW()-1)/5,0)+2)&gt;0,INDIRECT("'按班级打印'!ad"&amp;ROUNDDOWN((ROW()-1)/5,0)+2),"")</f>
        <v/>
      </c>
      <c r="K1988" s="63" t="str">
        <f ca="1">IF(INDIRECT("'按班级打印'!u"&amp;ROUNDDOWN((ROW()-1)/5,0)+2)&gt;0,INDIRECT("'按班级打印'!u"&amp;ROUNDDOWN((ROW()-1)/5,0)+2),"")</f>
        <v/>
      </c>
      <c r="L1988" s="63" t="str">
        <f ca="1">IF(INDIRECT("'按班级打印'!ag"&amp;ROUNDDOWN((ROW()-1)/5,0)+2)&gt;0,INDIRECT("'按班级打印'!ag"&amp;ROUNDDOWN((ROW()-1)/5,0)+2),"")</f>
        <v/>
      </c>
      <c r="M1988" s="63">
        <f ca="1">INDIRECT("'按班级打印'!I"&amp;ROUNDDOWN((ROW()-1)/5,0)+2)</f>
        <v>619</v>
      </c>
    </row>
    <row r="1989" customHeight="1" spans="1:13">
      <c r="A1989" s="63" t="str">
        <f ca="1">INDIRECT("'按班级打印'!E"&amp;ROUNDDOWN((ROW()-1)/5,0)+2)</f>
        <v>物理类</v>
      </c>
      <c r="B1989" s="14"/>
      <c r="C1989" s="63" t="s">
        <v>14</v>
      </c>
      <c r="D1989" s="65">
        <f>'质量分析(总分) '!$D$55</f>
        <v>105.000612745098</v>
      </c>
      <c r="E1989" s="65">
        <f>'质量分析(总分) '!$D$82</f>
        <v>91.5242034313726</v>
      </c>
      <c r="F1989" s="65">
        <f>'质量分析(总分) '!$D$109</f>
        <v>108.863970588235</v>
      </c>
      <c r="G1989" s="65">
        <f ca="1">IF(_xlfn.NUMBERVALUE(G1987)&gt;0,'质量分析(总分) '!$D$133,"")</f>
        <v>62.6521428571429</v>
      </c>
      <c r="H1989" s="65">
        <f ca="1">IF(_xlfn.NUMBERVALUE(H1987)&gt;0,'质量分析(总分) '!$D$157,"")</f>
        <v>81.8686131386861</v>
      </c>
      <c r="I1989" s="65">
        <f ca="1">IF(_xlfn.NUMBERVALUE(I1987)&gt;0,'质量分析(总分) '!$D$180,"")</f>
        <v>83.3676470588235</v>
      </c>
      <c r="J1989" s="65" t="str">
        <f ca="1">IF(_xlfn.NUMBERVALUE(J1987)&gt;0,'质量分析(总分) '!$D$208,"")</f>
        <v/>
      </c>
      <c r="K1989" s="65" t="str">
        <f ca="1">IF(_xlfn.NUMBERVALUE(K1987)&gt;0,'质量分析(总分) '!$D$194,"")</f>
        <v/>
      </c>
      <c r="L1989" s="65" t="str">
        <f ca="1">IF(_xlfn.NUMBERVALUE(L1987)&gt;0,'质量分析(总分) '!$D$222,"")</f>
        <v/>
      </c>
      <c r="M1989" s="65">
        <f ca="1">IF(_xlfn.NUMBERVALUE(G1987)&gt;0,'质量分析(总分) '!$D$23,'质量分析(总分) '!$D$28)</f>
        <v>535.869285714286</v>
      </c>
    </row>
    <row r="1991" customHeight="1" spans="1:13">
      <c r="A1991" s="58" t="s">
        <v>15</v>
      </c>
      <c r="B1991" s="59" t="s">
        <v>1</v>
      </c>
      <c r="C1991" s="59" t="s">
        <v>2</v>
      </c>
      <c r="D1991" s="60" t="s">
        <v>3</v>
      </c>
      <c r="E1991" s="60" t="s">
        <v>4</v>
      </c>
      <c r="F1991" s="60" t="s">
        <v>5</v>
      </c>
      <c r="G1991" s="60" t="s">
        <v>6</v>
      </c>
      <c r="H1991" s="60" t="s">
        <v>7</v>
      </c>
      <c r="I1991" s="60" t="s">
        <v>8</v>
      </c>
      <c r="J1991" s="60" t="s">
        <v>9</v>
      </c>
      <c r="K1991" s="60" t="s">
        <v>10</v>
      </c>
      <c r="L1991" s="61" t="s">
        <v>11</v>
      </c>
      <c r="M1991" s="61" t="s">
        <v>12</v>
      </c>
    </row>
    <row r="1992" customHeight="1" spans="1:13">
      <c r="A1992" s="62"/>
      <c r="B1992" s="63">
        <f ca="1">INDIRECT("'按班级打印'!G"&amp;ROUNDDOWN((ROW()-1)/5,0)+2)</f>
        <v>9</v>
      </c>
      <c r="C1992" s="63" t="str">
        <f ca="1">INDIRECT("'按班级打印'!A"&amp;ROUNDDOWN((ROW()-1)/5,0)+2)</f>
        <v>范铭东</v>
      </c>
      <c r="D1992" s="63">
        <f ca="1">INDIRECT("'按班级打印'!M"&amp;ROUNDDOWN((ROW()-1)/5,0)+2)</f>
        <v>103</v>
      </c>
      <c r="E1992" s="63">
        <f ca="1">INDIRECT("'按班级打印'!o"&amp;ROUNDDOWN((ROW()-1)/5,0)+2)</f>
        <v>104</v>
      </c>
      <c r="F1992" s="63">
        <f ca="1">INDIRECT("'按班级打印'!q"&amp;ROUNDDOWN((ROW()-1)/5,0)+2)</f>
        <v>130.5</v>
      </c>
      <c r="G1992" s="63">
        <f ca="1">IF(INDIRECT("'按班级打印'!s"&amp;ROUNDDOWN((ROW()-1)/5,0)+2)&gt;0,INDIRECT("'按班级打印'!s"&amp;ROUNDDOWN((ROW()-1)/5,0)+2),"")</f>
        <v>87</v>
      </c>
      <c r="H1992" s="63">
        <f ca="1">IF(INDIRECT("'按班级打印'!w"&amp;ROUNDDOWN((ROW()-1)/5,0)+2)&gt;0,INDIRECT("'按班级打印'!w"&amp;ROUNDDOWN((ROW()-1)/5,0)+2),"")</f>
        <v>79</v>
      </c>
      <c r="I1992" s="63">
        <f ca="1">IF(INDIRECT("'按班级打印'!z"&amp;ROUNDDOWN((ROW()-1)/5,0)+2)&gt;0,INDIRECT("'按班级打印'!z"&amp;ROUNDDOWN((ROW()-1)/5,0)+2),"")</f>
        <v>71.5</v>
      </c>
      <c r="J1992" s="63" t="str">
        <f ca="1">IF(INDIRECT("'按班级打印'!ac"&amp;ROUNDDOWN((ROW()-1)/5,0)+2)&gt;0,INDIRECT("'按班级打印'!ac"&amp;ROUNDDOWN((ROW()-1)/5,0)+2),"")</f>
        <v/>
      </c>
      <c r="K1992" s="63" t="str">
        <f ca="1">IF(INDIRECT("'按班级打印'!u"&amp;ROUNDDOWN((ROW()-1)/5,0)+2)&gt;0,INDIRECT("'按班级打印'!u"&amp;ROUNDDOWN((ROW()-1)/5,0)+2),"")</f>
        <v/>
      </c>
      <c r="L1992" s="63" t="str">
        <f ca="1">IF(INDIRECT("'按班级打印'!af"&amp;ROUNDDOWN((ROW()-1)/5,0)+2)&gt;0,INDIRECT("'按班级打印'!af"&amp;ROUNDDOWN((ROW()-1)/5,0)+2),"")</f>
        <v/>
      </c>
      <c r="M1992" s="63">
        <f ca="1">INDIRECT("'按班级打印'!H"&amp;ROUNDDOWN((ROW()-1)/5,0)+2)</f>
        <v>575</v>
      </c>
    </row>
    <row r="1993" customHeight="1" spans="1:13">
      <c r="A1993" s="64"/>
      <c r="B1993" s="64"/>
      <c r="C1993" s="63" t="s">
        <v>13</v>
      </c>
      <c r="D1993" s="63">
        <f ca="1">INDIRECT("'按班级打印'!M"&amp;ROUNDDOWN((ROW()-1)/5,0)+2)</f>
        <v>103</v>
      </c>
      <c r="E1993" s="63">
        <f ca="1">INDIRECT("'按班级打印'!o"&amp;ROUNDDOWN((ROW()-1)/5,0)+2)</f>
        <v>104</v>
      </c>
      <c r="F1993" s="63">
        <f ca="1">INDIRECT("'按班级打印'!q"&amp;ROUNDDOWN((ROW()-1)/5,0)+2)</f>
        <v>130.5</v>
      </c>
      <c r="G1993" s="63">
        <f ca="1">IF(INDIRECT("'按班级打印'!s"&amp;ROUNDDOWN((ROW()-1)/5,0)+2)&gt;0,INDIRECT("'按班级打印'!s"&amp;ROUNDDOWN((ROW()-1)/5,0)+2),"")</f>
        <v>87</v>
      </c>
      <c r="H1993" s="63">
        <f ca="1">IF(INDIRECT("'按班级打印'!x"&amp;ROUNDDOWN((ROW()-1)/5,0)+2)&gt;0,INDIRECT("'按班级打印'!x"&amp;ROUNDDOWN((ROW()-1)/5,0)+2),"")</f>
        <v>93</v>
      </c>
      <c r="I1993" s="63">
        <f ca="1">IF(INDIRECT("'按班级打印'!aa"&amp;ROUNDDOWN((ROW()-1)/5,0)+2)&gt;0,INDIRECT("'按班级打印'!aa"&amp;ROUNDDOWN((ROW()-1)/5,0)+2),"")</f>
        <v>80</v>
      </c>
      <c r="J1993" s="63" t="str">
        <f ca="1">IF(INDIRECT("'按班级打印'!ad"&amp;ROUNDDOWN((ROW()-1)/5,0)+2)&gt;0,INDIRECT("'按班级打印'!ad"&amp;ROUNDDOWN((ROW()-1)/5,0)+2),"")</f>
        <v/>
      </c>
      <c r="K1993" s="63" t="str">
        <f ca="1">IF(INDIRECT("'按班级打印'!u"&amp;ROUNDDOWN((ROW()-1)/5,0)+2)&gt;0,INDIRECT("'按班级打印'!u"&amp;ROUNDDOWN((ROW()-1)/5,0)+2),"")</f>
        <v/>
      </c>
      <c r="L1993" s="63" t="str">
        <f ca="1">IF(INDIRECT("'按班级打印'!ag"&amp;ROUNDDOWN((ROW()-1)/5,0)+2)&gt;0,INDIRECT("'按班级打印'!ag"&amp;ROUNDDOWN((ROW()-1)/5,0)+2),"")</f>
        <v/>
      </c>
      <c r="M1993" s="63">
        <f ca="1">INDIRECT("'按班级打印'!I"&amp;ROUNDDOWN((ROW()-1)/5,0)+2)</f>
        <v>597.5</v>
      </c>
    </row>
    <row r="1994" customHeight="1" spans="1:13">
      <c r="A1994" s="63" t="str">
        <f ca="1">INDIRECT("'按班级打印'!E"&amp;ROUNDDOWN((ROW()-1)/5,0)+2)</f>
        <v>物理类</v>
      </c>
      <c r="B1994" s="14"/>
      <c r="C1994" s="63" t="s">
        <v>14</v>
      </c>
      <c r="D1994" s="65">
        <f>'质量分析(总分) '!$D$55</f>
        <v>105.000612745098</v>
      </c>
      <c r="E1994" s="65">
        <f>'质量分析(总分) '!$D$82</f>
        <v>91.5242034313726</v>
      </c>
      <c r="F1994" s="65">
        <f>'质量分析(总分) '!$D$109</f>
        <v>108.863970588235</v>
      </c>
      <c r="G1994" s="65">
        <f ca="1">IF(_xlfn.NUMBERVALUE(G1992)&gt;0,'质量分析(总分) '!$D$133,"")</f>
        <v>62.6521428571429</v>
      </c>
      <c r="H1994" s="65">
        <f ca="1">IF(_xlfn.NUMBERVALUE(H1992)&gt;0,'质量分析(总分) '!$D$157,"")</f>
        <v>81.8686131386861</v>
      </c>
      <c r="I1994" s="65">
        <f ca="1">IF(_xlfn.NUMBERVALUE(I1992)&gt;0,'质量分析(总分) '!$D$180,"")</f>
        <v>83.3676470588235</v>
      </c>
      <c r="J1994" s="65" t="str">
        <f ca="1">IF(_xlfn.NUMBERVALUE(J1992)&gt;0,'质量分析(总分) '!$D$208,"")</f>
        <v/>
      </c>
      <c r="K1994" s="65" t="str">
        <f ca="1">IF(_xlfn.NUMBERVALUE(K1992)&gt;0,'质量分析(总分) '!$D$194,"")</f>
        <v/>
      </c>
      <c r="L1994" s="65" t="str">
        <f ca="1">IF(_xlfn.NUMBERVALUE(L1992)&gt;0,'质量分析(总分) '!$D$222,"")</f>
        <v/>
      </c>
      <c r="M1994" s="65">
        <f ca="1">IF(_xlfn.NUMBERVALUE(G1992)&gt;0,'质量分析(总分) '!$D$23,'质量分析(总分) '!$D$28)</f>
        <v>535.869285714286</v>
      </c>
    </row>
    <row r="1996" customHeight="1" spans="1:13">
      <c r="A1996" s="58" t="s">
        <v>15</v>
      </c>
      <c r="B1996" s="59" t="s">
        <v>1</v>
      </c>
      <c r="C1996" s="59" t="s">
        <v>2</v>
      </c>
      <c r="D1996" s="60" t="s">
        <v>3</v>
      </c>
      <c r="E1996" s="60" t="s">
        <v>4</v>
      </c>
      <c r="F1996" s="60" t="s">
        <v>5</v>
      </c>
      <c r="G1996" s="60" t="s">
        <v>6</v>
      </c>
      <c r="H1996" s="60" t="s">
        <v>7</v>
      </c>
      <c r="I1996" s="60" t="s">
        <v>8</v>
      </c>
      <c r="J1996" s="60" t="s">
        <v>9</v>
      </c>
      <c r="K1996" s="60" t="s">
        <v>10</v>
      </c>
      <c r="L1996" s="61" t="s">
        <v>11</v>
      </c>
      <c r="M1996" s="61" t="s">
        <v>12</v>
      </c>
    </row>
    <row r="1997" customHeight="1" spans="1:13">
      <c r="A1997" s="62"/>
      <c r="B1997" s="63">
        <f ca="1">INDIRECT("'按班级打印'!G"&amp;ROUNDDOWN((ROW()-1)/5,0)+2)</f>
        <v>9</v>
      </c>
      <c r="C1997" s="63" t="str">
        <f ca="1">INDIRECT("'按班级打印'!A"&amp;ROUNDDOWN((ROW()-1)/5,0)+2)</f>
        <v>陈进</v>
      </c>
      <c r="D1997" s="63">
        <f ca="1">INDIRECT("'按班级打印'!M"&amp;ROUNDDOWN((ROW()-1)/5,0)+2)</f>
        <v>122</v>
      </c>
      <c r="E1997" s="63">
        <f ca="1">INDIRECT("'按班级打印'!o"&amp;ROUNDDOWN((ROW()-1)/5,0)+2)</f>
        <v>94.5</v>
      </c>
      <c r="F1997" s="63">
        <f ca="1">INDIRECT("'按班级打印'!q"&amp;ROUNDDOWN((ROW()-1)/5,0)+2)</f>
        <v>135</v>
      </c>
      <c r="G1997" s="63">
        <f ca="1">IF(INDIRECT("'按班级打印'!s"&amp;ROUNDDOWN((ROW()-1)/5,0)+2)&gt;0,INDIRECT("'按班级打印'!s"&amp;ROUNDDOWN((ROW()-1)/5,0)+2),"")</f>
        <v>71.5</v>
      </c>
      <c r="H1997" s="63">
        <f ca="1">IF(INDIRECT("'按班级打印'!w"&amp;ROUNDDOWN((ROW()-1)/5,0)+2)&gt;0,INDIRECT("'按班级打印'!w"&amp;ROUNDDOWN((ROW()-1)/5,0)+2),"")</f>
        <v>74.5</v>
      </c>
      <c r="I1997" s="63">
        <f ca="1">IF(INDIRECT("'按班级打印'!z"&amp;ROUNDDOWN((ROW()-1)/5,0)+2)&gt;0,INDIRECT("'按班级打印'!z"&amp;ROUNDDOWN((ROW()-1)/5,0)+2),"")</f>
        <v>81.5</v>
      </c>
      <c r="J1997" s="63" t="str">
        <f ca="1">IF(INDIRECT("'按班级打印'!ac"&amp;ROUNDDOWN((ROW()-1)/5,0)+2)&gt;0,INDIRECT("'按班级打印'!ac"&amp;ROUNDDOWN((ROW()-1)/5,0)+2),"")</f>
        <v/>
      </c>
      <c r="K1997" s="63" t="str">
        <f ca="1">IF(INDIRECT("'按班级打印'!u"&amp;ROUNDDOWN((ROW()-1)/5,0)+2)&gt;0,INDIRECT("'按班级打印'!u"&amp;ROUNDDOWN((ROW()-1)/5,0)+2),"")</f>
        <v/>
      </c>
      <c r="L1997" s="63" t="str">
        <f ca="1">IF(INDIRECT("'按班级打印'!af"&amp;ROUNDDOWN((ROW()-1)/5,0)+2)&gt;0,INDIRECT("'按班级打印'!af"&amp;ROUNDDOWN((ROW()-1)/5,0)+2),"")</f>
        <v/>
      </c>
      <c r="M1997" s="63">
        <f ca="1">INDIRECT("'按班级打印'!H"&amp;ROUNDDOWN((ROW()-1)/5,0)+2)</f>
        <v>579</v>
      </c>
    </row>
    <row r="1998" customHeight="1" spans="1:13">
      <c r="A1998" s="64"/>
      <c r="B1998" s="64"/>
      <c r="C1998" s="63" t="s">
        <v>13</v>
      </c>
      <c r="D1998" s="63">
        <f ca="1">INDIRECT("'按班级打印'!M"&amp;ROUNDDOWN((ROW()-1)/5,0)+2)</f>
        <v>122</v>
      </c>
      <c r="E1998" s="63">
        <f ca="1">INDIRECT("'按班级打印'!o"&amp;ROUNDDOWN((ROW()-1)/5,0)+2)</f>
        <v>94.5</v>
      </c>
      <c r="F1998" s="63">
        <f ca="1">INDIRECT("'按班级打印'!q"&amp;ROUNDDOWN((ROW()-1)/5,0)+2)</f>
        <v>135</v>
      </c>
      <c r="G1998" s="63">
        <f ca="1">IF(INDIRECT("'按班级打印'!s"&amp;ROUNDDOWN((ROW()-1)/5,0)+2)&gt;0,INDIRECT("'按班级打印'!s"&amp;ROUNDDOWN((ROW()-1)/5,0)+2),"")</f>
        <v>71.5</v>
      </c>
      <c r="H1998" s="63">
        <f ca="1">IF(INDIRECT("'按班级打印'!x"&amp;ROUNDDOWN((ROW()-1)/5,0)+2)&gt;0,INDIRECT("'按班级打印'!x"&amp;ROUNDDOWN((ROW()-1)/5,0)+2),"")</f>
        <v>91</v>
      </c>
      <c r="I1998" s="63">
        <f ca="1">IF(INDIRECT("'按班级打印'!aa"&amp;ROUNDDOWN((ROW()-1)/5,0)+2)&gt;0,INDIRECT("'按班级打印'!aa"&amp;ROUNDDOWN((ROW()-1)/5,0)+2),"")</f>
        <v>90</v>
      </c>
      <c r="J1998" s="63" t="str">
        <f ca="1">IF(INDIRECT("'按班级打印'!ad"&amp;ROUNDDOWN((ROW()-1)/5,0)+2)&gt;0,INDIRECT("'按班级打印'!ad"&amp;ROUNDDOWN((ROW()-1)/5,0)+2),"")</f>
        <v/>
      </c>
      <c r="K1998" s="63" t="str">
        <f ca="1">IF(INDIRECT("'按班级打印'!u"&amp;ROUNDDOWN((ROW()-1)/5,0)+2)&gt;0,INDIRECT("'按班级打印'!u"&amp;ROUNDDOWN((ROW()-1)/5,0)+2),"")</f>
        <v/>
      </c>
      <c r="L1998" s="63" t="str">
        <f ca="1">IF(INDIRECT("'按班级打印'!ag"&amp;ROUNDDOWN((ROW()-1)/5,0)+2)&gt;0,INDIRECT("'按班级打印'!ag"&amp;ROUNDDOWN((ROW()-1)/5,0)+2),"")</f>
        <v/>
      </c>
      <c r="M1998" s="63">
        <f ca="1">INDIRECT("'按班级打印'!I"&amp;ROUNDDOWN((ROW()-1)/5,0)+2)</f>
        <v>604</v>
      </c>
    </row>
    <row r="1999" customHeight="1" spans="1:13">
      <c r="A1999" s="63" t="str">
        <f ca="1">INDIRECT("'按班级打印'!E"&amp;ROUNDDOWN((ROW()-1)/5,0)+2)</f>
        <v>物理类</v>
      </c>
      <c r="B1999" s="14"/>
      <c r="C1999" s="63" t="s">
        <v>14</v>
      </c>
      <c r="D1999" s="65">
        <f>'质量分析(总分) '!$D$55</f>
        <v>105.000612745098</v>
      </c>
      <c r="E1999" s="65">
        <f>'质量分析(总分) '!$D$82</f>
        <v>91.5242034313726</v>
      </c>
      <c r="F1999" s="65">
        <f>'质量分析(总分) '!$D$109</f>
        <v>108.863970588235</v>
      </c>
      <c r="G1999" s="65">
        <f ca="1">IF(_xlfn.NUMBERVALUE(G1997)&gt;0,'质量分析(总分) '!$D$133,"")</f>
        <v>62.6521428571429</v>
      </c>
      <c r="H1999" s="65">
        <f ca="1">IF(_xlfn.NUMBERVALUE(H1997)&gt;0,'质量分析(总分) '!$D$157,"")</f>
        <v>81.8686131386861</v>
      </c>
      <c r="I1999" s="65">
        <f ca="1">IF(_xlfn.NUMBERVALUE(I1997)&gt;0,'质量分析(总分) '!$D$180,"")</f>
        <v>83.3676470588235</v>
      </c>
      <c r="J1999" s="65" t="str">
        <f ca="1">IF(_xlfn.NUMBERVALUE(J1997)&gt;0,'质量分析(总分) '!$D$208,"")</f>
        <v/>
      </c>
      <c r="K1999" s="65" t="str">
        <f ca="1">IF(_xlfn.NUMBERVALUE(K1997)&gt;0,'质量分析(总分) '!$D$194,"")</f>
        <v/>
      </c>
      <c r="L1999" s="65" t="str">
        <f ca="1">IF(_xlfn.NUMBERVALUE(L1997)&gt;0,'质量分析(总分) '!$D$222,"")</f>
        <v/>
      </c>
      <c r="M1999" s="65">
        <f ca="1">IF(_xlfn.NUMBERVALUE(G1997)&gt;0,'质量分析(总分) '!$D$23,'质量分析(总分) '!$D$28)</f>
        <v>535.869285714286</v>
      </c>
    </row>
    <row r="2001" customHeight="1" spans="1:13">
      <c r="A2001" s="58" t="s">
        <v>15</v>
      </c>
      <c r="B2001" s="59" t="s">
        <v>1</v>
      </c>
      <c r="C2001" s="59" t="s">
        <v>2</v>
      </c>
      <c r="D2001" s="60" t="s">
        <v>3</v>
      </c>
      <c r="E2001" s="60" t="s">
        <v>4</v>
      </c>
      <c r="F2001" s="60" t="s">
        <v>5</v>
      </c>
      <c r="G2001" s="60" t="s">
        <v>6</v>
      </c>
      <c r="H2001" s="60" t="s">
        <v>7</v>
      </c>
      <c r="I2001" s="60" t="s">
        <v>8</v>
      </c>
      <c r="J2001" s="60" t="s">
        <v>9</v>
      </c>
      <c r="K2001" s="60" t="s">
        <v>10</v>
      </c>
      <c r="L2001" s="61" t="s">
        <v>11</v>
      </c>
      <c r="M2001" s="61" t="s">
        <v>12</v>
      </c>
    </row>
    <row r="2002" customHeight="1" spans="1:13">
      <c r="A2002" s="62"/>
      <c r="B2002" s="63">
        <f ca="1">INDIRECT("'按班级打印'!G"&amp;ROUNDDOWN((ROW()-1)/5,0)+2)</f>
        <v>9</v>
      </c>
      <c r="C2002" s="63" t="str">
        <f ca="1">INDIRECT("'按班级打印'!A"&amp;ROUNDDOWN((ROW()-1)/5,0)+2)</f>
        <v>余沛玲</v>
      </c>
      <c r="D2002" s="63">
        <f ca="1">INDIRECT("'按班级打印'!M"&amp;ROUNDDOWN((ROW()-1)/5,0)+2)</f>
        <v>116</v>
      </c>
      <c r="E2002" s="63">
        <f ca="1">INDIRECT("'按班级打印'!o"&amp;ROUNDDOWN((ROW()-1)/5,0)+2)</f>
        <v>91</v>
      </c>
      <c r="F2002" s="63">
        <f ca="1">INDIRECT("'按班级打印'!q"&amp;ROUNDDOWN((ROW()-1)/5,0)+2)</f>
        <v>125</v>
      </c>
      <c r="G2002" s="63">
        <f ca="1">IF(INDIRECT("'按班级打印'!s"&amp;ROUNDDOWN((ROW()-1)/5,0)+2)&gt;0,INDIRECT("'按班级打印'!s"&amp;ROUNDDOWN((ROW()-1)/5,0)+2),"")</f>
        <v>63.5</v>
      </c>
      <c r="H2002" s="63">
        <f ca="1">IF(INDIRECT("'按班级打印'!w"&amp;ROUNDDOWN((ROW()-1)/5,0)+2)&gt;0,INDIRECT("'按班级打印'!w"&amp;ROUNDDOWN((ROW()-1)/5,0)+2),"")</f>
        <v>76</v>
      </c>
      <c r="I2002" s="63">
        <f ca="1">IF(INDIRECT("'按班级打印'!z"&amp;ROUNDDOWN((ROW()-1)/5,0)+2)&gt;0,INDIRECT("'按班级打印'!z"&amp;ROUNDDOWN((ROW()-1)/5,0)+2),"")</f>
        <v>76.5</v>
      </c>
      <c r="J2002" s="63" t="str">
        <f ca="1">IF(INDIRECT("'按班级打印'!ac"&amp;ROUNDDOWN((ROW()-1)/5,0)+2)&gt;0,INDIRECT("'按班级打印'!ac"&amp;ROUNDDOWN((ROW()-1)/5,0)+2),"")</f>
        <v/>
      </c>
      <c r="K2002" s="63" t="str">
        <f ca="1">IF(INDIRECT("'按班级打印'!u"&amp;ROUNDDOWN((ROW()-1)/5,0)+2)&gt;0,INDIRECT("'按班级打印'!u"&amp;ROUNDDOWN((ROW()-1)/5,0)+2),"")</f>
        <v/>
      </c>
      <c r="L2002" s="63" t="str">
        <f ca="1">IF(INDIRECT("'按班级打印'!af"&amp;ROUNDDOWN((ROW()-1)/5,0)+2)&gt;0,INDIRECT("'按班级打印'!af"&amp;ROUNDDOWN((ROW()-1)/5,0)+2),"")</f>
        <v/>
      </c>
      <c r="M2002" s="63">
        <f ca="1">INDIRECT("'按班级打印'!H"&amp;ROUNDDOWN((ROW()-1)/5,0)+2)</f>
        <v>548</v>
      </c>
    </row>
    <row r="2003" customHeight="1" spans="1:13">
      <c r="A2003" s="64"/>
      <c r="B2003" s="64"/>
      <c r="C2003" s="63" t="s">
        <v>13</v>
      </c>
      <c r="D2003" s="63">
        <f ca="1">INDIRECT("'按班级打印'!M"&amp;ROUNDDOWN((ROW()-1)/5,0)+2)</f>
        <v>116</v>
      </c>
      <c r="E2003" s="63">
        <f ca="1">INDIRECT("'按班级打印'!o"&amp;ROUNDDOWN((ROW()-1)/5,0)+2)</f>
        <v>91</v>
      </c>
      <c r="F2003" s="63">
        <f ca="1">INDIRECT("'按班级打印'!q"&amp;ROUNDDOWN((ROW()-1)/5,0)+2)</f>
        <v>125</v>
      </c>
      <c r="G2003" s="63">
        <f ca="1">IF(INDIRECT("'按班级打印'!s"&amp;ROUNDDOWN((ROW()-1)/5,0)+2)&gt;0,INDIRECT("'按班级打印'!s"&amp;ROUNDDOWN((ROW()-1)/5,0)+2),"")</f>
        <v>63.5</v>
      </c>
      <c r="H2003" s="63">
        <f ca="1">IF(INDIRECT("'按班级打印'!x"&amp;ROUNDDOWN((ROW()-1)/5,0)+2)&gt;0,INDIRECT("'按班级打印'!x"&amp;ROUNDDOWN((ROW()-1)/5,0)+2),"")</f>
        <v>91</v>
      </c>
      <c r="I2003" s="63">
        <f ca="1">IF(INDIRECT("'按班级打印'!aa"&amp;ROUNDDOWN((ROW()-1)/5,0)+2)&gt;0,INDIRECT("'按班级打印'!aa"&amp;ROUNDDOWN((ROW()-1)/5,0)+2),"")</f>
        <v>86</v>
      </c>
      <c r="J2003" s="63" t="str">
        <f ca="1">IF(INDIRECT("'按班级打印'!ad"&amp;ROUNDDOWN((ROW()-1)/5,0)+2)&gt;0,INDIRECT("'按班级打印'!ad"&amp;ROUNDDOWN((ROW()-1)/5,0)+2),"")</f>
        <v/>
      </c>
      <c r="K2003" s="63" t="str">
        <f ca="1">IF(INDIRECT("'按班级打印'!u"&amp;ROUNDDOWN((ROW()-1)/5,0)+2)&gt;0,INDIRECT("'按班级打印'!u"&amp;ROUNDDOWN((ROW()-1)/5,0)+2),"")</f>
        <v/>
      </c>
      <c r="L2003" s="63" t="str">
        <f ca="1">IF(INDIRECT("'按班级打印'!ag"&amp;ROUNDDOWN((ROW()-1)/5,0)+2)&gt;0,INDIRECT("'按班级打印'!ag"&amp;ROUNDDOWN((ROW()-1)/5,0)+2),"")</f>
        <v/>
      </c>
      <c r="M2003" s="63">
        <f ca="1">INDIRECT("'按班级打印'!I"&amp;ROUNDDOWN((ROW()-1)/5,0)+2)</f>
        <v>572.5</v>
      </c>
    </row>
    <row r="2004" customHeight="1" spans="1:13">
      <c r="A2004" s="63" t="str">
        <f ca="1">INDIRECT("'按班级打印'!E"&amp;ROUNDDOWN((ROW()-1)/5,0)+2)</f>
        <v>物理类</v>
      </c>
      <c r="B2004" s="14"/>
      <c r="C2004" s="63" t="s">
        <v>14</v>
      </c>
      <c r="D2004" s="65">
        <f>'质量分析(总分) '!$D$55</f>
        <v>105.000612745098</v>
      </c>
      <c r="E2004" s="65">
        <f>'质量分析(总分) '!$D$82</f>
        <v>91.5242034313726</v>
      </c>
      <c r="F2004" s="65">
        <f>'质量分析(总分) '!$D$109</f>
        <v>108.863970588235</v>
      </c>
      <c r="G2004" s="65">
        <f ca="1">IF(_xlfn.NUMBERVALUE(G2002)&gt;0,'质量分析(总分) '!$D$133,"")</f>
        <v>62.6521428571429</v>
      </c>
      <c r="H2004" s="65">
        <f ca="1">IF(_xlfn.NUMBERVALUE(H2002)&gt;0,'质量分析(总分) '!$D$157,"")</f>
        <v>81.8686131386861</v>
      </c>
      <c r="I2004" s="65">
        <f ca="1">IF(_xlfn.NUMBERVALUE(I2002)&gt;0,'质量分析(总分) '!$D$180,"")</f>
        <v>83.3676470588235</v>
      </c>
      <c r="J2004" s="65" t="str">
        <f ca="1">IF(_xlfn.NUMBERVALUE(J2002)&gt;0,'质量分析(总分) '!$D$208,"")</f>
        <v/>
      </c>
      <c r="K2004" s="65" t="str">
        <f ca="1">IF(_xlfn.NUMBERVALUE(K2002)&gt;0,'质量分析(总分) '!$D$194,"")</f>
        <v/>
      </c>
      <c r="L2004" s="65" t="str">
        <f ca="1">IF(_xlfn.NUMBERVALUE(L2002)&gt;0,'质量分析(总分) '!$D$222,"")</f>
        <v/>
      </c>
      <c r="M2004" s="65">
        <f ca="1">IF(_xlfn.NUMBERVALUE(G2002)&gt;0,'质量分析(总分) '!$D$23,'质量分析(总分) '!$D$28)</f>
        <v>535.869285714286</v>
      </c>
    </row>
    <row r="2006" customHeight="1" spans="1:13">
      <c r="A2006" s="58" t="s">
        <v>15</v>
      </c>
      <c r="B2006" s="59" t="s">
        <v>1</v>
      </c>
      <c r="C2006" s="59" t="s">
        <v>2</v>
      </c>
      <c r="D2006" s="60" t="s">
        <v>3</v>
      </c>
      <c r="E2006" s="60" t="s">
        <v>4</v>
      </c>
      <c r="F2006" s="60" t="s">
        <v>5</v>
      </c>
      <c r="G2006" s="60" t="s">
        <v>6</v>
      </c>
      <c r="H2006" s="60" t="s">
        <v>7</v>
      </c>
      <c r="I2006" s="60" t="s">
        <v>8</v>
      </c>
      <c r="J2006" s="60" t="s">
        <v>9</v>
      </c>
      <c r="K2006" s="60" t="s">
        <v>10</v>
      </c>
      <c r="L2006" s="61" t="s">
        <v>11</v>
      </c>
      <c r="M2006" s="61" t="s">
        <v>12</v>
      </c>
    </row>
    <row r="2007" customHeight="1" spans="1:13">
      <c r="A2007" s="62"/>
      <c r="B2007" s="63">
        <f ca="1">INDIRECT("'按班级打印'!G"&amp;ROUNDDOWN((ROW()-1)/5,0)+2)</f>
        <v>10</v>
      </c>
      <c r="C2007" s="63" t="str">
        <f ca="1">INDIRECT("'按班级打印'!A"&amp;ROUNDDOWN((ROW()-1)/5,0)+2)</f>
        <v>林正阳</v>
      </c>
      <c r="D2007" s="63">
        <f ca="1">INDIRECT("'按班级打印'!M"&amp;ROUNDDOWN((ROW()-1)/5,0)+2)</f>
        <v>105</v>
      </c>
      <c r="E2007" s="63">
        <f ca="1">INDIRECT("'按班级打印'!o"&amp;ROUNDDOWN((ROW()-1)/5,0)+2)</f>
        <v>119</v>
      </c>
      <c r="F2007" s="63">
        <f ca="1">INDIRECT("'按班级打印'!q"&amp;ROUNDDOWN((ROW()-1)/5,0)+2)</f>
        <v>115.5</v>
      </c>
      <c r="G2007" s="63">
        <f ca="1">IF(INDIRECT("'按班级打印'!s"&amp;ROUNDDOWN((ROW()-1)/5,0)+2)&gt;0,INDIRECT("'按班级打印'!s"&amp;ROUNDDOWN((ROW()-1)/5,0)+2),"")</f>
        <v>91.5</v>
      </c>
      <c r="H2007" s="63">
        <f ca="1">IF(INDIRECT("'按班级打印'!w"&amp;ROUNDDOWN((ROW()-1)/5,0)+2)&gt;0,INDIRECT("'按班级打印'!w"&amp;ROUNDDOWN((ROW()-1)/5,0)+2),"")</f>
        <v>83</v>
      </c>
      <c r="I2007" s="63">
        <f ca="1">IF(INDIRECT("'按班级打印'!z"&amp;ROUNDDOWN((ROW()-1)/5,0)+2)&gt;0,INDIRECT("'按班级打印'!z"&amp;ROUNDDOWN((ROW()-1)/5,0)+2),"")</f>
        <v>84</v>
      </c>
      <c r="J2007" s="63" t="str">
        <f ca="1">IF(INDIRECT("'按班级打印'!ac"&amp;ROUNDDOWN((ROW()-1)/5,0)+2)&gt;0,INDIRECT("'按班级打印'!ac"&amp;ROUNDDOWN((ROW()-1)/5,0)+2),"")</f>
        <v/>
      </c>
      <c r="K2007" s="63" t="str">
        <f ca="1">IF(INDIRECT("'按班级打印'!u"&amp;ROUNDDOWN((ROW()-1)/5,0)+2)&gt;0,INDIRECT("'按班级打印'!u"&amp;ROUNDDOWN((ROW()-1)/5,0)+2),"")</f>
        <v/>
      </c>
      <c r="L2007" s="63" t="str">
        <f ca="1">IF(INDIRECT("'按班级打印'!af"&amp;ROUNDDOWN((ROW()-1)/5,0)+2)&gt;0,INDIRECT("'按班级打印'!af"&amp;ROUNDDOWN((ROW()-1)/5,0)+2),"")</f>
        <v/>
      </c>
      <c r="M2007" s="63">
        <f ca="1">INDIRECT("'按班级打印'!H"&amp;ROUNDDOWN((ROW()-1)/5,0)+2)</f>
        <v>598</v>
      </c>
    </row>
    <row r="2008" customHeight="1" spans="1:13">
      <c r="A2008" s="64"/>
      <c r="B2008" s="64"/>
      <c r="C2008" s="63" t="s">
        <v>13</v>
      </c>
      <c r="D2008" s="63">
        <f ca="1">INDIRECT("'按班级打印'!M"&amp;ROUNDDOWN((ROW()-1)/5,0)+2)</f>
        <v>105</v>
      </c>
      <c r="E2008" s="63">
        <f ca="1">INDIRECT("'按班级打印'!o"&amp;ROUNDDOWN((ROW()-1)/5,0)+2)</f>
        <v>119</v>
      </c>
      <c r="F2008" s="63">
        <f ca="1">INDIRECT("'按班级打印'!q"&amp;ROUNDDOWN((ROW()-1)/5,0)+2)</f>
        <v>115.5</v>
      </c>
      <c r="G2008" s="63">
        <f ca="1">IF(INDIRECT("'按班级打印'!s"&amp;ROUNDDOWN((ROW()-1)/5,0)+2)&gt;0,INDIRECT("'按班级打印'!s"&amp;ROUNDDOWN((ROW()-1)/5,0)+2),"")</f>
        <v>91.5</v>
      </c>
      <c r="H2008" s="63">
        <f ca="1">IF(INDIRECT("'按班级打印'!x"&amp;ROUNDDOWN((ROW()-1)/5,0)+2)&gt;0,INDIRECT("'按班级打印'!x"&amp;ROUNDDOWN((ROW()-1)/5,0)+2),"")</f>
        <v>94</v>
      </c>
      <c r="I2008" s="63">
        <f ca="1">IF(INDIRECT("'按班级打印'!aa"&amp;ROUNDDOWN((ROW()-1)/5,0)+2)&gt;0,INDIRECT("'按班级打印'!aa"&amp;ROUNDDOWN((ROW()-1)/5,0)+2),"")</f>
        <v>91</v>
      </c>
      <c r="J2008" s="63" t="str">
        <f ca="1">IF(INDIRECT("'按班级打印'!ad"&amp;ROUNDDOWN((ROW()-1)/5,0)+2)&gt;0,INDIRECT("'按班级打印'!ad"&amp;ROUNDDOWN((ROW()-1)/5,0)+2),"")</f>
        <v/>
      </c>
      <c r="K2008" s="63" t="str">
        <f ca="1">IF(INDIRECT("'按班级打印'!u"&amp;ROUNDDOWN((ROW()-1)/5,0)+2)&gt;0,INDIRECT("'按班级打印'!u"&amp;ROUNDDOWN((ROW()-1)/5,0)+2),"")</f>
        <v/>
      </c>
      <c r="L2008" s="63" t="str">
        <f ca="1">IF(INDIRECT("'按班级打印'!ag"&amp;ROUNDDOWN((ROW()-1)/5,0)+2)&gt;0,INDIRECT("'按班级打印'!ag"&amp;ROUNDDOWN((ROW()-1)/5,0)+2),"")</f>
        <v/>
      </c>
      <c r="M2008" s="63">
        <f ca="1">INDIRECT("'按班级打印'!I"&amp;ROUNDDOWN((ROW()-1)/5,0)+2)</f>
        <v>616</v>
      </c>
    </row>
    <row r="2009" customHeight="1" spans="1:13">
      <c r="A2009" s="63" t="str">
        <f ca="1">INDIRECT("'按班级打印'!E"&amp;ROUNDDOWN((ROW()-1)/5,0)+2)</f>
        <v>物理类</v>
      </c>
      <c r="B2009" s="14"/>
      <c r="C2009" s="63" t="s">
        <v>14</v>
      </c>
      <c r="D2009" s="65">
        <f>'质量分析(总分) '!$D$55</f>
        <v>105.000612745098</v>
      </c>
      <c r="E2009" s="65">
        <f>'质量分析(总分) '!$D$82</f>
        <v>91.5242034313726</v>
      </c>
      <c r="F2009" s="65">
        <f>'质量分析(总分) '!$D$109</f>
        <v>108.863970588235</v>
      </c>
      <c r="G2009" s="65">
        <f ca="1">IF(_xlfn.NUMBERVALUE(G2007)&gt;0,'质量分析(总分) '!$D$133,"")</f>
        <v>62.6521428571429</v>
      </c>
      <c r="H2009" s="65">
        <f ca="1">IF(_xlfn.NUMBERVALUE(H2007)&gt;0,'质量分析(总分) '!$D$157,"")</f>
        <v>81.8686131386861</v>
      </c>
      <c r="I2009" s="65">
        <f ca="1">IF(_xlfn.NUMBERVALUE(I2007)&gt;0,'质量分析(总分) '!$D$180,"")</f>
        <v>83.3676470588235</v>
      </c>
      <c r="J2009" s="65" t="str">
        <f ca="1">IF(_xlfn.NUMBERVALUE(J2007)&gt;0,'质量分析(总分) '!$D$208,"")</f>
        <v/>
      </c>
      <c r="K2009" s="65" t="str">
        <f ca="1">IF(_xlfn.NUMBERVALUE(K2007)&gt;0,'质量分析(总分) '!$D$194,"")</f>
        <v/>
      </c>
      <c r="L2009" s="65" t="str">
        <f ca="1">IF(_xlfn.NUMBERVALUE(L2007)&gt;0,'质量分析(总分) '!$D$222,"")</f>
        <v/>
      </c>
      <c r="M2009" s="65">
        <f ca="1">IF(_xlfn.NUMBERVALUE(G2007)&gt;0,'质量分析(总分) '!$D$23,'质量分析(总分) '!$D$28)</f>
        <v>535.869285714286</v>
      </c>
    </row>
    <row r="2011" customHeight="1" spans="1:13">
      <c r="A2011" s="58" t="s">
        <v>15</v>
      </c>
      <c r="B2011" s="59" t="s">
        <v>1</v>
      </c>
      <c r="C2011" s="59" t="s">
        <v>2</v>
      </c>
      <c r="D2011" s="60" t="s">
        <v>3</v>
      </c>
      <c r="E2011" s="60" t="s">
        <v>4</v>
      </c>
      <c r="F2011" s="60" t="s">
        <v>5</v>
      </c>
      <c r="G2011" s="60" t="s">
        <v>6</v>
      </c>
      <c r="H2011" s="60" t="s">
        <v>7</v>
      </c>
      <c r="I2011" s="60" t="s">
        <v>8</v>
      </c>
      <c r="J2011" s="60" t="s">
        <v>9</v>
      </c>
      <c r="K2011" s="60" t="s">
        <v>10</v>
      </c>
      <c r="L2011" s="61" t="s">
        <v>11</v>
      </c>
      <c r="M2011" s="61" t="s">
        <v>12</v>
      </c>
    </row>
    <row r="2012" customHeight="1" spans="1:13">
      <c r="A2012" s="62"/>
      <c r="B2012" s="63">
        <f ca="1">INDIRECT("'按班级打印'!G"&amp;ROUNDDOWN((ROW()-1)/5,0)+2)</f>
        <v>10</v>
      </c>
      <c r="C2012" s="63" t="str">
        <f ca="1">INDIRECT("'按班级打印'!A"&amp;ROUNDDOWN((ROW()-1)/5,0)+2)</f>
        <v>连丰锴</v>
      </c>
      <c r="D2012" s="63">
        <f ca="1">INDIRECT("'按班级打印'!M"&amp;ROUNDDOWN((ROW()-1)/5,0)+2)</f>
        <v>114</v>
      </c>
      <c r="E2012" s="63">
        <f ca="1">INDIRECT("'按班级打印'!o"&amp;ROUNDDOWN((ROW()-1)/5,0)+2)</f>
        <v>110</v>
      </c>
      <c r="F2012" s="63">
        <f ca="1">INDIRECT("'按班级打印'!q"&amp;ROUNDDOWN((ROW()-1)/5,0)+2)</f>
        <v>118</v>
      </c>
      <c r="G2012" s="63">
        <f ca="1">IF(INDIRECT("'按班级打印'!s"&amp;ROUNDDOWN((ROW()-1)/5,0)+2)&gt;0,INDIRECT("'按班级打印'!s"&amp;ROUNDDOWN((ROW()-1)/5,0)+2),"")</f>
        <v>85.5</v>
      </c>
      <c r="H2012" s="63">
        <f ca="1">IF(INDIRECT("'按班级打印'!w"&amp;ROUNDDOWN((ROW()-1)/5,0)+2)&gt;0,INDIRECT("'按班级打印'!w"&amp;ROUNDDOWN((ROW()-1)/5,0)+2),"")</f>
        <v>70</v>
      </c>
      <c r="I2012" s="63" t="str">
        <f ca="1">IF(INDIRECT("'按班级打印'!z"&amp;ROUNDDOWN((ROW()-1)/5,0)+2)&gt;0,INDIRECT("'按班级打印'!z"&amp;ROUNDDOWN((ROW()-1)/5,0)+2),"")</f>
        <v/>
      </c>
      <c r="J2012" s="63" t="str">
        <f ca="1">IF(INDIRECT("'按班级打印'!ac"&amp;ROUNDDOWN((ROW()-1)/5,0)+2)&gt;0,INDIRECT("'按班级打印'!ac"&amp;ROUNDDOWN((ROW()-1)/5,0)+2),"")</f>
        <v/>
      </c>
      <c r="K2012" s="63" t="str">
        <f ca="1">IF(INDIRECT("'按班级打印'!u"&amp;ROUNDDOWN((ROW()-1)/5,0)+2)&gt;0,INDIRECT("'按班级打印'!u"&amp;ROUNDDOWN((ROW()-1)/5,0)+2),"")</f>
        <v/>
      </c>
      <c r="L2012" s="63">
        <f ca="1">IF(INDIRECT("'按班级打印'!af"&amp;ROUNDDOWN((ROW()-1)/5,0)+2)&gt;0,INDIRECT("'按班级打印'!af"&amp;ROUNDDOWN((ROW()-1)/5,0)+2),"")</f>
        <v>64.5</v>
      </c>
      <c r="M2012" s="63">
        <f ca="1">INDIRECT("'按班级打印'!H"&amp;ROUNDDOWN((ROW()-1)/5,0)+2)</f>
        <v>562</v>
      </c>
    </row>
    <row r="2013" customHeight="1" spans="1:13">
      <c r="A2013" s="64"/>
      <c r="B2013" s="64"/>
      <c r="C2013" s="63" t="s">
        <v>13</v>
      </c>
      <c r="D2013" s="63">
        <f ca="1">INDIRECT("'按班级打印'!M"&amp;ROUNDDOWN((ROW()-1)/5,0)+2)</f>
        <v>114</v>
      </c>
      <c r="E2013" s="63">
        <f ca="1">INDIRECT("'按班级打印'!o"&amp;ROUNDDOWN((ROW()-1)/5,0)+2)</f>
        <v>110</v>
      </c>
      <c r="F2013" s="63">
        <f ca="1">INDIRECT("'按班级打印'!q"&amp;ROUNDDOWN((ROW()-1)/5,0)+2)</f>
        <v>118</v>
      </c>
      <c r="G2013" s="63">
        <f ca="1">IF(INDIRECT("'按班级打印'!s"&amp;ROUNDDOWN((ROW()-1)/5,0)+2)&gt;0,INDIRECT("'按班级打印'!s"&amp;ROUNDDOWN((ROW()-1)/5,0)+2),"")</f>
        <v>85.5</v>
      </c>
      <c r="H2013" s="63">
        <f ca="1">IF(INDIRECT("'按班级打印'!x"&amp;ROUNDDOWN((ROW()-1)/5,0)+2)&gt;0,INDIRECT("'按班级打印'!x"&amp;ROUNDDOWN((ROW()-1)/5,0)+2),"")</f>
        <v>89</v>
      </c>
      <c r="I2013" s="63" t="str">
        <f ca="1">IF(INDIRECT("'按班级打印'!aa"&amp;ROUNDDOWN((ROW()-1)/5,0)+2)&gt;0,INDIRECT("'按班级打印'!aa"&amp;ROUNDDOWN((ROW()-1)/5,0)+2),"")</f>
        <v/>
      </c>
      <c r="J2013" s="63" t="str">
        <f ca="1">IF(INDIRECT("'按班级打印'!ad"&amp;ROUNDDOWN((ROW()-1)/5,0)+2)&gt;0,INDIRECT("'按班级打印'!ad"&amp;ROUNDDOWN((ROW()-1)/5,0)+2),"")</f>
        <v/>
      </c>
      <c r="K2013" s="63" t="str">
        <f ca="1">IF(INDIRECT("'按班级打印'!u"&amp;ROUNDDOWN((ROW()-1)/5,0)+2)&gt;0,INDIRECT("'按班级打印'!u"&amp;ROUNDDOWN((ROW()-1)/5,0)+2),"")</f>
        <v/>
      </c>
      <c r="L2013" s="63">
        <f ca="1">IF(INDIRECT("'按班级打印'!ag"&amp;ROUNDDOWN((ROW()-1)/5,0)+2)&gt;0,INDIRECT("'按班级打印'!ag"&amp;ROUNDDOWN((ROW()-1)/5,0)+2),"")</f>
        <v>89</v>
      </c>
      <c r="M2013" s="63">
        <f ca="1">INDIRECT("'按班级打印'!I"&amp;ROUNDDOWN((ROW()-1)/5,0)+2)</f>
        <v>605.5</v>
      </c>
    </row>
    <row r="2014" customHeight="1" spans="1:13">
      <c r="A2014" s="63" t="str">
        <f ca="1">INDIRECT("'按班级打印'!E"&amp;ROUNDDOWN((ROW()-1)/5,0)+2)</f>
        <v>物理类</v>
      </c>
      <c r="B2014" s="14"/>
      <c r="C2014" s="63" t="s">
        <v>14</v>
      </c>
      <c r="D2014" s="65">
        <f>'质量分析(总分) '!$D$55</f>
        <v>105.000612745098</v>
      </c>
      <c r="E2014" s="65">
        <f>'质量分析(总分) '!$D$82</f>
        <v>91.5242034313726</v>
      </c>
      <c r="F2014" s="65">
        <f>'质量分析(总分) '!$D$109</f>
        <v>108.863970588235</v>
      </c>
      <c r="G2014" s="65">
        <f ca="1">IF(_xlfn.NUMBERVALUE(G2012)&gt;0,'质量分析(总分) '!$D$133,"")</f>
        <v>62.6521428571429</v>
      </c>
      <c r="H2014" s="65">
        <f ca="1">IF(_xlfn.NUMBERVALUE(H2012)&gt;0,'质量分析(总分) '!$D$157,"")</f>
        <v>81.8686131386861</v>
      </c>
      <c r="I2014" s="65" t="str">
        <f ca="1">IF(_xlfn.NUMBERVALUE(I2012)&gt;0,'质量分析(总分) '!$D$180,"")</f>
        <v/>
      </c>
      <c r="J2014" s="65" t="str">
        <f ca="1">IF(_xlfn.NUMBERVALUE(J2012)&gt;0,'质量分析(总分) '!$D$208,"")</f>
        <v/>
      </c>
      <c r="K2014" s="65" t="str">
        <f ca="1">IF(_xlfn.NUMBERVALUE(K2012)&gt;0,'质量分析(总分) '!$D$194,"")</f>
        <v/>
      </c>
      <c r="L2014" s="65">
        <f ca="1">IF(_xlfn.NUMBERVALUE(L2012)&gt;0,'质量分析(总分) '!$D$222,"")</f>
        <v>81.1694214876033</v>
      </c>
      <c r="M2014" s="65">
        <f ca="1">IF(_xlfn.NUMBERVALUE(G2012)&gt;0,'质量分析(总分) '!$D$23,'质量分析(总分) '!$D$28)</f>
        <v>535.869285714286</v>
      </c>
    </row>
    <row r="2016" customHeight="1" spans="1:13">
      <c r="A2016" s="58" t="s">
        <v>15</v>
      </c>
      <c r="B2016" s="59" t="s">
        <v>1</v>
      </c>
      <c r="C2016" s="59" t="s">
        <v>2</v>
      </c>
      <c r="D2016" s="60" t="s">
        <v>3</v>
      </c>
      <c r="E2016" s="60" t="s">
        <v>4</v>
      </c>
      <c r="F2016" s="60" t="s">
        <v>5</v>
      </c>
      <c r="G2016" s="60" t="s">
        <v>6</v>
      </c>
      <c r="H2016" s="60" t="s">
        <v>7</v>
      </c>
      <c r="I2016" s="60" t="s">
        <v>8</v>
      </c>
      <c r="J2016" s="60" t="s">
        <v>9</v>
      </c>
      <c r="K2016" s="60" t="s">
        <v>10</v>
      </c>
      <c r="L2016" s="61" t="s">
        <v>11</v>
      </c>
      <c r="M2016" s="61" t="s">
        <v>12</v>
      </c>
    </row>
    <row r="2017" customHeight="1" spans="1:13">
      <c r="A2017" s="62"/>
      <c r="B2017" s="63">
        <f ca="1">INDIRECT("'按班级打印'!G"&amp;ROUNDDOWN((ROW()-1)/5,0)+2)</f>
        <v>10</v>
      </c>
      <c r="C2017" s="63" t="str">
        <f ca="1">INDIRECT("'按班级打印'!A"&amp;ROUNDDOWN((ROW()-1)/5,0)+2)</f>
        <v>阮曦丞</v>
      </c>
      <c r="D2017" s="63">
        <f ca="1">INDIRECT("'按班级打印'!M"&amp;ROUNDDOWN((ROW()-1)/5,0)+2)</f>
        <v>109.5</v>
      </c>
      <c r="E2017" s="63">
        <f ca="1">INDIRECT("'按班级打印'!o"&amp;ROUNDDOWN((ROW()-1)/5,0)+2)</f>
        <v>111</v>
      </c>
      <c r="F2017" s="63">
        <f ca="1">INDIRECT("'按班级打印'!q"&amp;ROUNDDOWN((ROW()-1)/5,0)+2)</f>
        <v>123.5</v>
      </c>
      <c r="G2017" s="63">
        <f ca="1">IF(INDIRECT("'按班级打印'!s"&amp;ROUNDDOWN((ROW()-1)/5,0)+2)&gt;0,INDIRECT("'按班级打印'!s"&amp;ROUNDDOWN((ROW()-1)/5,0)+2),"")</f>
        <v>79.5</v>
      </c>
      <c r="H2017" s="63">
        <f ca="1">IF(INDIRECT("'按班级打印'!w"&amp;ROUNDDOWN((ROW()-1)/5,0)+2)&gt;0,INDIRECT("'按班级打印'!w"&amp;ROUNDDOWN((ROW()-1)/5,0)+2),"")</f>
        <v>67</v>
      </c>
      <c r="I2017" s="63">
        <f ca="1">IF(INDIRECT("'按班级打印'!z"&amp;ROUNDDOWN((ROW()-1)/5,0)+2)&gt;0,INDIRECT("'按班级打印'!z"&amp;ROUNDDOWN((ROW()-1)/5,0)+2),"")</f>
        <v>83</v>
      </c>
      <c r="J2017" s="63" t="str">
        <f ca="1">IF(INDIRECT("'按班级打印'!ac"&amp;ROUNDDOWN((ROW()-1)/5,0)+2)&gt;0,INDIRECT("'按班级打印'!ac"&amp;ROUNDDOWN((ROW()-1)/5,0)+2),"")</f>
        <v/>
      </c>
      <c r="K2017" s="63" t="str">
        <f ca="1">IF(INDIRECT("'按班级打印'!u"&amp;ROUNDDOWN((ROW()-1)/5,0)+2)&gt;0,INDIRECT("'按班级打印'!u"&amp;ROUNDDOWN((ROW()-1)/5,0)+2),"")</f>
        <v/>
      </c>
      <c r="L2017" s="63" t="str">
        <f ca="1">IF(INDIRECT("'按班级打印'!af"&amp;ROUNDDOWN((ROW()-1)/5,0)+2)&gt;0,INDIRECT("'按班级打印'!af"&amp;ROUNDDOWN((ROW()-1)/5,0)+2),"")</f>
        <v/>
      </c>
      <c r="M2017" s="63">
        <f ca="1">INDIRECT("'按班级打印'!H"&amp;ROUNDDOWN((ROW()-1)/5,0)+2)</f>
        <v>573.5</v>
      </c>
    </row>
    <row r="2018" customHeight="1" spans="1:13">
      <c r="A2018" s="64"/>
      <c r="B2018" s="64"/>
      <c r="C2018" s="63" t="s">
        <v>13</v>
      </c>
      <c r="D2018" s="63">
        <f ca="1">INDIRECT("'按班级打印'!M"&amp;ROUNDDOWN((ROW()-1)/5,0)+2)</f>
        <v>109.5</v>
      </c>
      <c r="E2018" s="63">
        <f ca="1">INDIRECT("'按班级打印'!o"&amp;ROUNDDOWN((ROW()-1)/5,0)+2)</f>
        <v>111</v>
      </c>
      <c r="F2018" s="63">
        <f ca="1">INDIRECT("'按班级打印'!q"&amp;ROUNDDOWN((ROW()-1)/5,0)+2)</f>
        <v>123.5</v>
      </c>
      <c r="G2018" s="63">
        <f ca="1">IF(INDIRECT("'按班级打印'!s"&amp;ROUNDDOWN((ROW()-1)/5,0)+2)&gt;0,INDIRECT("'按班级打印'!s"&amp;ROUNDDOWN((ROW()-1)/5,0)+2),"")</f>
        <v>79.5</v>
      </c>
      <c r="H2018" s="63">
        <f ca="1">IF(INDIRECT("'按班级打印'!x"&amp;ROUNDDOWN((ROW()-1)/5,0)+2)&gt;0,INDIRECT("'按班级打印'!x"&amp;ROUNDDOWN((ROW()-1)/5,0)+2),"")</f>
        <v>88</v>
      </c>
      <c r="I2018" s="63">
        <f ca="1">IF(INDIRECT("'按班级打印'!aa"&amp;ROUNDDOWN((ROW()-1)/5,0)+2)&gt;0,INDIRECT("'按班级打印'!aa"&amp;ROUNDDOWN((ROW()-1)/5,0)+2),"")</f>
        <v>91</v>
      </c>
      <c r="J2018" s="63" t="str">
        <f ca="1">IF(INDIRECT("'按班级打印'!ad"&amp;ROUNDDOWN((ROW()-1)/5,0)+2)&gt;0,INDIRECT("'按班级打印'!ad"&amp;ROUNDDOWN((ROW()-1)/5,0)+2),"")</f>
        <v/>
      </c>
      <c r="K2018" s="63" t="str">
        <f ca="1">IF(INDIRECT("'按班级打印'!u"&amp;ROUNDDOWN((ROW()-1)/5,0)+2)&gt;0,INDIRECT("'按班级打印'!u"&amp;ROUNDDOWN((ROW()-1)/5,0)+2),"")</f>
        <v/>
      </c>
      <c r="L2018" s="63" t="str">
        <f ca="1">IF(INDIRECT("'按班级打印'!ag"&amp;ROUNDDOWN((ROW()-1)/5,0)+2)&gt;0,INDIRECT("'按班级打印'!ag"&amp;ROUNDDOWN((ROW()-1)/5,0)+2),"")</f>
        <v/>
      </c>
      <c r="M2018" s="63">
        <f ca="1">INDIRECT("'按班级打印'!I"&amp;ROUNDDOWN((ROW()-1)/5,0)+2)</f>
        <v>602.5</v>
      </c>
    </row>
    <row r="2019" customHeight="1" spans="1:13">
      <c r="A2019" s="63" t="str">
        <f ca="1">INDIRECT("'按班级打印'!E"&amp;ROUNDDOWN((ROW()-1)/5,0)+2)</f>
        <v>物理类</v>
      </c>
      <c r="B2019" s="14"/>
      <c r="C2019" s="63" t="s">
        <v>14</v>
      </c>
      <c r="D2019" s="65">
        <f>'质量分析(总分) '!$D$55</f>
        <v>105.000612745098</v>
      </c>
      <c r="E2019" s="65">
        <f>'质量分析(总分) '!$D$82</f>
        <v>91.5242034313726</v>
      </c>
      <c r="F2019" s="65">
        <f>'质量分析(总分) '!$D$109</f>
        <v>108.863970588235</v>
      </c>
      <c r="G2019" s="65">
        <f ca="1">IF(_xlfn.NUMBERVALUE(G2017)&gt;0,'质量分析(总分) '!$D$133,"")</f>
        <v>62.6521428571429</v>
      </c>
      <c r="H2019" s="65">
        <f ca="1">IF(_xlfn.NUMBERVALUE(H2017)&gt;0,'质量分析(总分) '!$D$157,"")</f>
        <v>81.8686131386861</v>
      </c>
      <c r="I2019" s="65">
        <f ca="1">IF(_xlfn.NUMBERVALUE(I2017)&gt;0,'质量分析(总分) '!$D$180,"")</f>
        <v>83.3676470588235</v>
      </c>
      <c r="J2019" s="65" t="str">
        <f ca="1">IF(_xlfn.NUMBERVALUE(J2017)&gt;0,'质量分析(总分) '!$D$208,"")</f>
        <v/>
      </c>
      <c r="K2019" s="65" t="str">
        <f ca="1">IF(_xlfn.NUMBERVALUE(K2017)&gt;0,'质量分析(总分) '!$D$194,"")</f>
        <v/>
      </c>
      <c r="L2019" s="65" t="str">
        <f ca="1">IF(_xlfn.NUMBERVALUE(L2017)&gt;0,'质量分析(总分) '!$D$222,"")</f>
        <v/>
      </c>
      <c r="M2019" s="65">
        <f ca="1">IF(_xlfn.NUMBERVALUE(G2017)&gt;0,'质量分析(总分) '!$D$23,'质量分析(总分) '!$D$28)</f>
        <v>535.869285714286</v>
      </c>
    </row>
    <row r="2021" customHeight="1" spans="1:13">
      <c r="A2021" s="58" t="s">
        <v>15</v>
      </c>
      <c r="B2021" s="59" t="s">
        <v>1</v>
      </c>
      <c r="C2021" s="59" t="s">
        <v>2</v>
      </c>
      <c r="D2021" s="60" t="s">
        <v>3</v>
      </c>
      <c r="E2021" s="60" t="s">
        <v>4</v>
      </c>
      <c r="F2021" s="60" t="s">
        <v>5</v>
      </c>
      <c r="G2021" s="60" t="s">
        <v>6</v>
      </c>
      <c r="H2021" s="60" t="s">
        <v>7</v>
      </c>
      <c r="I2021" s="60" t="s">
        <v>8</v>
      </c>
      <c r="J2021" s="60" t="s">
        <v>9</v>
      </c>
      <c r="K2021" s="60" t="s">
        <v>10</v>
      </c>
      <c r="L2021" s="61" t="s">
        <v>11</v>
      </c>
      <c r="M2021" s="61" t="s">
        <v>12</v>
      </c>
    </row>
    <row r="2022" customHeight="1" spans="1:13">
      <c r="A2022" s="62"/>
      <c r="B2022" s="63">
        <f ca="1">INDIRECT("'按班级打印'!G"&amp;ROUNDDOWN((ROW()-1)/5,0)+2)</f>
        <v>10</v>
      </c>
      <c r="C2022" s="63" t="str">
        <f ca="1">INDIRECT("'按班级打印'!A"&amp;ROUNDDOWN((ROW()-1)/5,0)+2)</f>
        <v>郑乐凡</v>
      </c>
      <c r="D2022" s="63">
        <f ca="1">INDIRECT("'按班级打印'!M"&amp;ROUNDDOWN((ROW()-1)/5,0)+2)</f>
        <v>122</v>
      </c>
      <c r="E2022" s="63">
        <f ca="1">INDIRECT("'按班级打印'!o"&amp;ROUNDDOWN((ROW()-1)/5,0)+2)</f>
        <v>114</v>
      </c>
      <c r="F2022" s="63">
        <f ca="1">INDIRECT("'按班级打印'!q"&amp;ROUNDDOWN((ROW()-1)/5,0)+2)</f>
        <v>118.5</v>
      </c>
      <c r="G2022" s="63">
        <f ca="1">IF(INDIRECT("'按班级打印'!s"&amp;ROUNDDOWN((ROW()-1)/5,0)+2)&gt;0,INDIRECT("'按班级打印'!s"&amp;ROUNDDOWN((ROW()-1)/5,0)+2),"")</f>
        <v>72</v>
      </c>
      <c r="H2022" s="63">
        <f ca="1">IF(INDIRECT("'按班级打印'!w"&amp;ROUNDDOWN((ROW()-1)/5,0)+2)&gt;0,INDIRECT("'按班级打印'!w"&amp;ROUNDDOWN((ROW()-1)/5,0)+2),"")</f>
        <v>82</v>
      </c>
      <c r="I2022" s="63">
        <f ca="1">IF(INDIRECT("'按班级打印'!z"&amp;ROUNDDOWN((ROW()-1)/5,0)+2)&gt;0,INDIRECT("'按班级打印'!z"&amp;ROUNDDOWN((ROW()-1)/5,0)+2),"")</f>
        <v>78</v>
      </c>
      <c r="J2022" s="63" t="str">
        <f ca="1">IF(INDIRECT("'按班级打印'!ac"&amp;ROUNDDOWN((ROW()-1)/5,0)+2)&gt;0,INDIRECT("'按班级打印'!ac"&amp;ROUNDDOWN((ROW()-1)/5,0)+2),"")</f>
        <v/>
      </c>
      <c r="K2022" s="63" t="str">
        <f ca="1">IF(INDIRECT("'按班级打印'!u"&amp;ROUNDDOWN((ROW()-1)/5,0)+2)&gt;0,INDIRECT("'按班级打印'!u"&amp;ROUNDDOWN((ROW()-1)/5,0)+2),"")</f>
        <v/>
      </c>
      <c r="L2022" s="63" t="str">
        <f ca="1">IF(INDIRECT("'按班级打印'!af"&amp;ROUNDDOWN((ROW()-1)/5,0)+2)&gt;0,INDIRECT("'按班级打印'!af"&amp;ROUNDDOWN((ROW()-1)/5,0)+2),"")</f>
        <v/>
      </c>
      <c r="M2022" s="63">
        <f ca="1">INDIRECT("'按班级打印'!H"&amp;ROUNDDOWN((ROW()-1)/5,0)+2)</f>
        <v>586.5</v>
      </c>
    </row>
    <row r="2023" customHeight="1" spans="1:13">
      <c r="A2023" s="64"/>
      <c r="B2023" s="64"/>
      <c r="C2023" s="63" t="s">
        <v>13</v>
      </c>
      <c r="D2023" s="63">
        <f ca="1">INDIRECT("'按班级打印'!M"&amp;ROUNDDOWN((ROW()-1)/5,0)+2)</f>
        <v>122</v>
      </c>
      <c r="E2023" s="63">
        <f ca="1">INDIRECT("'按班级打印'!o"&amp;ROUNDDOWN((ROW()-1)/5,0)+2)</f>
        <v>114</v>
      </c>
      <c r="F2023" s="63">
        <f ca="1">INDIRECT("'按班级打印'!q"&amp;ROUNDDOWN((ROW()-1)/5,0)+2)</f>
        <v>118.5</v>
      </c>
      <c r="G2023" s="63">
        <f ca="1">IF(INDIRECT("'按班级打印'!s"&amp;ROUNDDOWN((ROW()-1)/5,0)+2)&gt;0,INDIRECT("'按班级打印'!s"&amp;ROUNDDOWN((ROW()-1)/5,0)+2),"")</f>
        <v>72</v>
      </c>
      <c r="H2023" s="63">
        <f ca="1">IF(INDIRECT("'按班级打印'!x"&amp;ROUNDDOWN((ROW()-1)/5,0)+2)&gt;0,INDIRECT("'按班级打印'!x"&amp;ROUNDDOWN((ROW()-1)/5,0)+2),"")</f>
        <v>94</v>
      </c>
      <c r="I2023" s="63">
        <f ca="1">IF(INDIRECT("'按班级打印'!aa"&amp;ROUNDDOWN((ROW()-1)/5,0)+2)&gt;0,INDIRECT("'按班级打印'!aa"&amp;ROUNDDOWN((ROW()-1)/5,0)+2),"")</f>
        <v>87</v>
      </c>
      <c r="J2023" s="63" t="str">
        <f ca="1">IF(INDIRECT("'按班级打印'!ad"&amp;ROUNDDOWN((ROW()-1)/5,0)+2)&gt;0,INDIRECT("'按班级打印'!ad"&amp;ROUNDDOWN((ROW()-1)/5,0)+2),"")</f>
        <v/>
      </c>
      <c r="K2023" s="63" t="str">
        <f ca="1">IF(INDIRECT("'按班级打印'!u"&amp;ROUNDDOWN((ROW()-1)/5,0)+2)&gt;0,INDIRECT("'按班级打印'!u"&amp;ROUNDDOWN((ROW()-1)/5,0)+2),"")</f>
        <v/>
      </c>
      <c r="L2023" s="63" t="str">
        <f ca="1">IF(INDIRECT("'按班级打印'!ag"&amp;ROUNDDOWN((ROW()-1)/5,0)+2)&gt;0,INDIRECT("'按班级打印'!ag"&amp;ROUNDDOWN((ROW()-1)/5,0)+2),"")</f>
        <v/>
      </c>
      <c r="M2023" s="63">
        <f ca="1">INDIRECT("'按班级打印'!I"&amp;ROUNDDOWN((ROW()-1)/5,0)+2)</f>
        <v>607.5</v>
      </c>
    </row>
    <row r="2024" customHeight="1" spans="1:13">
      <c r="A2024" s="63" t="str">
        <f ca="1">INDIRECT("'按班级打印'!E"&amp;ROUNDDOWN((ROW()-1)/5,0)+2)</f>
        <v>物理类</v>
      </c>
      <c r="B2024" s="14"/>
      <c r="C2024" s="63" t="s">
        <v>14</v>
      </c>
      <c r="D2024" s="65">
        <f>'质量分析(总分) '!$D$55</f>
        <v>105.000612745098</v>
      </c>
      <c r="E2024" s="65">
        <f>'质量分析(总分) '!$D$82</f>
        <v>91.5242034313726</v>
      </c>
      <c r="F2024" s="65">
        <f>'质量分析(总分) '!$D$109</f>
        <v>108.863970588235</v>
      </c>
      <c r="G2024" s="65">
        <f ca="1">IF(_xlfn.NUMBERVALUE(G2022)&gt;0,'质量分析(总分) '!$D$133,"")</f>
        <v>62.6521428571429</v>
      </c>
      <c r="H2024" s="65">
        <f ca="1">IF(_xlfn.NUMBERVALUE(H2022)&gt;0,'质量分析(总分) '!$D$157,"")</f>
        <v>81.8686131386861</v>
      </c>
      <c r="I2024" s="65">
        <f ca="1">IF(_xlfn.NUMBERVALUE(I2022)&gt;0,'质量分析(总分) '!$D$180,"")</f>
        <v>83.3676470588235</v>
      </c>
      <c r="J2024" s="65" t="str">
        <f ca="1">IF(_xlfn.NUMBERVALUE(J2022)&gt;0,'质量分析(总分) '!$D$208,"")</f>
        <v/>
      </c>
      <c r="K2024" s="65" t="str">
        <f ca="1">IF(_xlfn.NUMBERVALUE(K2022)&gt;0,'质量分析(总分) '!$D$194,"")</f>
        <v/>
      </c>
      <c r="L2024" s="65" t="str">
        <f ca="1">IF(_xlfn.NUMBERVALUE(L2022)&gt;0,'质量分析(总分) '!$D$222,"")</f>
        <v/>
      </c>
      <c r="M2024" s="65">
        <f ca="1">IF(_xlfn.NUMBERVALUE(G2022)&gt;0,'质量分析(总分) '!$D$23,'质量分析(总分) '!$D$28)</f>
        <v>535.869285714286</v>
      </c>
    </row>
    <row r="2026" customHeight="1" spans="1:13">
      <c r="A2026" s="58" t="s">
        <v>15</v>
      </c>
      <c r="B2026" s="59" t="s">
        <v>1</v>
      </c>
      <c r="C2026" s="59" t="s">
        <v>2</v>
      </c>
      <c r="D2026" s="60" t="s">
        <v>3</v>
      </c>
      <c r="E2026" s="60" t="s">
        <v>4</v>
      </c>
      <c r="F2026" s="60" t="s">
        <v>5</v>
      </c>
      <c r="G2026" s="60" t="s">
        <v>6</v>
      </c>
      <c r="H2026" s="60" t="s">
        <v>7</v>
      </c>
      <c r="I2026" s="60" t="s">
        <v>8</v>
      </c>
      <c r="J2026" s="60" t="s">
        <v>9</v>
      </c>
      <c r="K2026" s="60" t="s">
        <v>10</v>
      </c>
      <c r="L2026" s="61" t="s">
        <v>11</v>
      </c>
      <c r="M2026" s="61" t="s">
        <v>12</v>
      </c>
    </row>
    <row r="2027" customHeight="1" spans="1:13">
      <c r="A2027" s="62"/>
      <c r="B2027" s="63">
        <f ca="1">INDIRECT("'按班级打印'!G"&amp;ROUNDDOWN((ROW()-1)/5,0)+2)</f>
        <v>10</v>
      </c>
      <c r="C2027" s="63" t="str">
        <f ca="1">INDIRECT("'按班级打印'!A"&amp;ROUNDDOWN((ROW()-1)/5,0)+2)</f>
        <v>林俊熙</v>
      </c>
      <c r="D2027" s="63">
        <f ca="1">INDIRECT("'按班级打印'!M"&amp;ROUNDDOWN((ROW()-1)/5,0)+2)</f>
        <v>113.5</v>
      </c>
      <c r="E2027" s="63">
        <f ca="1">INDIRECT("'按班级打印'!o"&amp;ROUNDDOWN((ROW()-1)/5,0)+2)</f>
        <v>108.5</v>
      </c>
      <c r="F2027" s="63">
        <f ca="1">INDIRECT("'按班级打印'!q"&amp;ROUNDDOWN((ROW()-1)/5,0)+2)</f>
        <v>125</v>
      </c>
      <c r="G2027" s="63">
        <f ca="1">IF(INDIRECT("'按班级打印'!s"&amp;ROUNDDOWN((ROW()-1)/5,0)+2)&gt;0,INDIRECT("'按班级打印'!s"&amp;ROUNDDOWN((ROW()-1)/5,0)+2),"")</f>
        <v>79.5</v>
      </c>
      <c r="H2027" s="63">
        <f ca="1">IF(INDIRECT("'按班级打印'!w"&amp;ROUNDDOWN((ROW()-1)/5,0)+2)&gt;0,INDIRECT("'按班级打印'!w"&amp;ROUNDDOWN((ROW()-1)/5,0)+2),"")</f>
        <v>75.5</v>
      </c>
      <c r="I2027" s="63" t="str">
        <f ca="1">IF(INDIRECT("'按班级打印'!z"&amp;ROUNDDOWN((ROW()-1)/5,0)+2)&gt;0,INDIRECT("'按班级打印'!z"&amp;ROUNDDOWN((ROW()-1)/5,0)+2),"")</f>
        <v/>
      </c>
      <c r="J2027" s="63" t="str">
        <f ca="1">IF(INDIRECT("'按班级打印'!ac"&amp;ROUNDDOWN((ROW()-1)/5,0)+2)&gt;0,INDIRECT("'按班级打印'!ac"&amp;ROUNDDOWN((ROW()-1)/5,0)+2),"")</f>
        <v/>
      </c>
      <c r="K2027" s="63" t="str">
        <f ca="1">IF(INDIRECT("'按班级打印'!u"&amp;ROUNDDOWN((ROW()-1)/5,0)+2)&gt;0,INDIRECT("'按班级打印'!u"&amp;ROUNDDOWN((ROW()-1)/5,0)+2),"")</f>
        <v/>
      </c>
      <c r="L2027" s="63">
        <f ca="1">IF(INDIRECT("'按班级打印'!af"&amp;ROUNDDOWN((ROW()-1)/5,0)+2)&gt;0,INDIRECT("'按班级打印'!af"&amp;ROUNDDOWN((ROW()-1)/5,0)+2),"")</f>
        <v>63</v>
      </c>
      <c r="M2027" s="63">
        <f ca="1">INDIRECT("'按班级打印'!H"&amp;ROUNDDOWN((ROW()-1)/5,0)+2)</f>
        <v>565</v>
      </c>
    </row>
    <row r="2028" customHeight="1" spans="1:13">
      <c r="A2028" s="64"/>
      <c r="B2028" s="64"/>
      <c r="C2028" s="63" t="s">
        <v>13</v>
      </c>
      <c r="D2028" s="63">
        <f ca="1">INDIRECT("'按班级打印'!M"&amp;ROUNDDOWN((ROW()-1)/5,0)+2)</f>
        <v>113.5</v>
      </c>
      <c r="E2028" s="63">
        <f ca="1">INDIRECT("'按班级打印'!o"&amp;ROUNDDOWN((ROW()-1)/5,0)+2)</f>
        <v>108.5</v>
      </c>
      <c r="F2028" s="63">
        <f ca="1">INDIRECT("'按班级打印'!q"&amp;ROUNDDOWN((ROW()-1)/5,0)+2)</f>
        <v>125</v>
      </c>
      <c r="G2028" s="63">
        <f ca="1">IF(INDIRECT("'按班级打印'!s"&amp;ROUNDDOWN((ROW()-1)/5,0)+2)&gt;0,INDIRECT("'按班级打印'!s"&amp;ROUNDDOWN((ROW()-1)/5,0)+2),"")</f>
        <v>79.5</v>
      </c>
      <c r="H2028" s="63">
        <f ca="1">IF(INDIRECT("'按班级打印'!x"&amp;ROUNDDOWN((ROW()-1)/5,0)+2)&gt;0,INDIRECT("'按班级打印'!x"&amp;ROUNDDOWN((ROW()-1)/5,0)+2),"")</f>
        <v>91</v>
      </c>
      <c r="I2028" s="63" t="str">
        <f ca="1">IF(INDIRECT("'按班级打印'!aa"&amp;ROUNDDOWN((ROW()-1)/5,0)+2)&gt;0,INDIRECT("'按班级打印'!aa"&amp;ROUNDDOWN((ROW()-1)/5,0)+2),"")</f>
        <v/>
      </c>
      <c r="J2028" s="63" t="str">
        <f ca="1">IF(INDIRECT("'按班级打印'!ad"&amp;ROUNDDOWN((ROW()-1)/5,0)+2)&gt;0,INDIRECT("'按班级打印'!ad"&amp;ROUNDDOWN((ROW()-1)/5,0)+2),"")</f>
        <v/>
      </c>
      <c r="K2028" s="63" t="str">
        <f ca="1">IF(INDIRECT("'按班级打印'!u"&amp;ROUNDDOWN((ROW()-1)/5,0)+2)&gt;0,INDIRECT("'按班级打印'!u"&amp;ROUNDDOWN((ROW()-1)/5,0)+2),"")</f>
        <v/>
      </c>
      <c r="L2028" s="63">
        <f ca="1">IF(INDIRECT("'按班级打印'!ag"&amp;ROUNDDOWN((ROW()-1)/5,0)+2)&gt;0,INDIRECT("'按班级打印'!ag"&amp;ROUNDDOWN((ROW()-1)/5,0)+2),"")</f>
        <v>88</v>
      </c>
      <c r="M2028" s="63">
        <f ca="1">INDIRECT("'按班级打印'!I"&amp;ROUNDDOWN((ROW()-1)/5,0)+2)</f>
        <v>605.5</v>
      </c>
    </row>
    <row r="2029" customHeight="1" spans="1:13">
      <c r="A2029" s="63" t="str">
        <f ca="1">INDIRECT("'按班级打印'!E"&amp;ROUNDDOWN((ROW()-1)/5,0)+2)</f>
        <v>物理类</v>
      </c>
      <c r="B2029" s="14"/>
      <c r="C2029" s="63" t="s">
        <v>14</v>
      </c>
      <c r="D2029" s="65">
        <f>'质量分析(总分) '!$D$55</f>
        <v>105.000612745098</v>
      </c>
      <c r="E2029" s="65">
        <f>'质量分析(总分) '!$D$82</f>
        <v>91.5242034313726</v>
      </c>
      <c r="F2029" s="65">
        <f>'质量分析(总分) '!$D$109</f>
        <v>108.863970588235</v>
      </c>
      <c r="G2029" s="65">
        <f ca="1">IF(_xlfn.NUMBERVALUE(G2027)&gt;0,'质量分析(总分) '!$D$133,"")</f>
        <v>62.6521428571429</v>
      </c>
      <c r="H2029" s="65">
        <f ca="1">IF(_xlfn.NUMBERVALUE(H2027)&gt;0,'质量分析(总分) '!$D$157,"")</f>
        <v>81.8686131386861</v>
      </c>
      <c r="I2029" s="65" t="str">
        <f ca="1">IF(_xlfn.NUMBERVALUE(I2027)&gt;0,'质量分析(总分) '!$D$180,"")</f>
        <v/>
      </c>
      <c r="J2029" s="65" t="str">
        <f ca="1">IF(_xlfn.NUMBERVALUE(J2027)&gt;0,'质量分析(总分) '!$D$208,"")</f>
        <v/>
      </c>
      <c r="K2029" s="65" t="str">
        <f ca="1">IF(_xlfn.NUMBERVALUE(K2027)&gt;0,'质量分析(总分) '!$D$194,"")</f>
        <v/>
      </c>
      <c r="L2029" s="65">
        <f ca="1">IF(_xlfn.NUMBERVALUE(L2027)&gt;0,'质量分析(总分) '!$D$222,"")</f>
        <v>81.1694214876033</v>
      </c>
      <c r="M2029" s="65">
        <f ca="1">IF(_xlfn.NUMBERVALUE(G2027)&gt;0,'质量分析(总分) '!$D$23,'质量分析(总分) '!$D$28)</f>
        <v>535.869285714286</v>
      </c>
    </row>
    <row r="2031" customHeight="1" spans="1:13">
      <c r="A2031" s="58" t="s">
        <v>15</v>
      </c>
      <c r="B2031" s="59" t="s">
        <v>1</v>
      </c>
      <c r="C2031" s="59" t="s">
        <v>2</v>
      </c>
      <c r="D2031" s="60" t="s">
        <v>3</v>
      </c>
      <c r="E2031" s="60" t="s">
        <v>4</v>
      </c>
      <c r="F2031" s="60" t="s">
        <v>5</v>
      </c>
      <c r="G2031" s="60" t="s">
        <v>6</v>
      </c>
      <c r="H2031" s="60" t="s">
        <v>7</v>
      </c>
      <c r="I2031" s="60" t="s">
        <v>8</v>
      </c>
      <c r="J2031" s="60" t="s">
        <v>9</v>
      </c>
      <c r="K2031" s="60" t="s">
        <v>10</v>
      </c>
      <c r="L2031" s="61" t="s">
        <v>11</v>
      </c>
      <c r="M2031" s="61" t="s">
        <v>12</v>
      </c>
    </row>
    <row r="2032" customHeight="1" spans="1:13">
      <c r="A2032" s="62"/>
      <c r="B2032" s="63">
        <f ca="1">INDIRECT("'按班级打印'!G"&amp;ROUNDDOWN((ROW()-1)/5,0)+2)</f>
        <v>10</v>
      </c>
      <c r="C2032" s="63" t="str">
        <f ca="1">INDIRECT("'按班级打印'!A"&amp;ROUNDDOWN((ROW()-1)/5,0)+2)</f>
        <v>陈一诺</v>
      </c>
      <c r="D2032" s="63">
        <f ca="1">INDIRECT("'按班级打印'!M"&amp;ROUNDDOWN((ROW()-1)/5,0)+2)</f>
        <v>112.5</v>
      </c>
      <c r="E2032" s="63">
        <f ca="1">INDIRECT("'按班级打印'!o"&amp;ROUNDDOWN((ROW()-1)/5,0)+2)</f>
        <v>107</v>
      </c>
      <c r="F2032" s="63">
        <f ca="1">INDIRECT("'按班级打印'!q"&amp;ROUNDDOWN((ROW()-1)/5,0)+2)</f>
        <v>124</v>
      </c>
      <c r="G2032" s="63">
        <f ca="1">IF(INDIRECT("'按班级打印'!s"&amp;ROUNDDOWN((ROW()-1)/5,0)+2)&gt;0,INDIRECT("'按班级打印'!s"&amp;ROUNDDOWN((ROW()-1)/5,0)+2),"")</f>
        <v>73</v>
      </c>
      <c r="H2032" s="63">
        <f ca="1">IF(INDIRECT("'按班级打印'!w"&amp;ROUNDDOWN((ROW()-1)/5,0)+2)&gt;0,INDIRECT("'按班级打印'!w"&amp;ROUNDDOWN((ROW()-1)/5,0)+2),"")</f>
        <v>78</v>
      </c>
      <c r="I2032" s="63">
        <f ca="1">IF(INDIRECT("'按班级打印'!z"&amp;ROUNDDOWN((ROW()-1)/5,0)+2)&gt;0,INDIRECT("'按班级打印'!z"&amp;ROUNDDOWN((ROW()-1)/5,0)+2),"")</f>
        <v>84</v>
      </c>
      <c r="J2032" s="63" t="str">
        <f ca="1">IF(INDIRECT("'按班级打印'!ac"&amp;ROUNDDOWN((ROW()-1)/5,0)+2)&gt;0,INDIRECT("'按班级打印'!ac"&amp;ROUNDDOWN((ROW()-1)/5,0)+2),"")</f>
        <v/>
      </c>
      <c r="K2032" s="63" t="str">
        <f ca="1">IF(INDIRECT("'按班级打印'!u"&amp;ROUNDDOWN((ROW()-1)/5,0)+2)&gt;0,INDIRECT("'按班级打印'!u"&amp;ROUNDDOWN((ROW()-1)/5,0)+2),"")</f>
        <v/>
      </c>
      <c r="L2032" s="63" t="str">
        <f ca="1">IF(INDIRECT("'按班级打印'!af"&amp;ROUNDDOWN((ROW()-1)/5,0)+2)&gt;0,INDIRECT("'按班级打印'!af"&amp;ROUNDDOWN((ROW()-1)/5,0)+2),"")</f>
        <v/>
      </c>
      <c r="M2032" s="63">
        <f ca="1">INDIRECT("'按班级打印'!H"&amp;ROUNDDOWN((ROW()-1)/5,0)+2)</f>
        <v>578.5</v>
      </c>
    </row>
    <row r="2033" customHeight="1" spans="1:13">
      <c r="A2033" s="64"/>
      <c r="B2033" s="64"/>
      <c r="C2033" s="63" t="s">
        <v>13</v>
      </c>
      <c r="D2033" s="63">
        <f ca="1">INDIRECT("'按班级打印'!M"&amp;ROUNDDOWN((ROW()-1)/5,0)+2)</f>
        <v>112.5</v>
      </c>
      <c r="E2033" s="63">
        <f ca="1">INDIRECT("'按班级打印'!o"&amp;ROUNDDOWN((ROW()-1)/5,0)+2)</f>
        <v>107</v>
      </c>
      <c r="F2033" s="63">
        <f ca="1">INDIRECT("'按班级打印'!q"&amp;ROUNDDOWN((ROW()-1)/5,0)+2)</f>
        <v>124</v>
      </c>
      <c r="G2033" s="63">
        <f ca="1">IF(INDIRECT("'按班级打印'!s"&amp;ROUNDDOWN((ROW()-1)/5,0)+2)&gt;0,INDIRECT("'按班级打印'!s"&amp;ROUNDDOWN((ROW()-1)/5,0)+2),"")</f>
        <v>73</v>
      </c>
      <c r="H2033" s="63">
        <f ca="1">IF(INDIRECT("'按班级打印'!x"&amp;ROUNDDOWN((ROW()-1)/5,0)+2)&gt;0,INDIRECT("'按班级打印'!x"&amp;ROUNDDOWN((ROW()-1)/5,0)+2),"")</f>
        <v>92</v>
      </c>
      <c r="I2033" s="63">
        <f ca="1">IF(INDIRECT("'按班级打印'!aa"&amp;ROUNDDOWN((ROW()-1)/5,0)+2)&gt;0,INDIRECT("'按班级打印'!aa"&amp;ROUNDDOWN((ROW()-1)/5,0)+2),"")</f>
        <v>91</v>
      </c>
      <c r="J2033" s="63" t="str">
        <f ca="1">IF(INDIRECT("'按班级打印'!ad"&amp;ROUNDDOWN((ROW()-1)/5,0)+2)&gt;0,INDIRECT("'按班级打印'!ad"&amp;ROUNDDOWN((ROW()-1)/5,0)+2),"")</f>
        <v/>
      </c>
      <c r="K2033" s="63" t="str">
        <f ca="1">IF(INDIRECT("'按班级打印'!u"&amp;ROUNDDOWN((ROW()-1)/5,0)+2)&gt;0,INDIRECT("'按班级打印'!u"&amp;ROUNDDOWN((ROW()-1)/5,0)+2),"")</f>
        <v/>
      </c>
      <c r="L2033" s="63" t="str">
        <f ca="1">IF(INDIRECT("'按班级打印'!ag"&amp;ROUNDDOWN((ROW()-1)/5,0)+2)&gt;0,INDIRECT("'按班级打印'!ag"&amp;ROUNDDOWN((ROW()-1)/5,0)+2),"")</f>
        <v/>
      </c>
      <c r="M2033" s="63">
        <f ca="1">INDIRECT("'按班级打印'!I"&amp;ROUNDDOWN((ROW()-1)/5,0)+2)</f>
        <v>599.5</v>
      </c>
    </row>
    <row r="2034" customHeight="1" spans="1:13">
      <c r="A2034" s="63" t="str">
        <f ca="1">INDIRECT("'按班级打印'!E"&amp;ROUNDDOWN((ROW()-1)/5,0)+2)</f>
        <v>物理类</v>
      </c>
      <c r="B2034" s="14"/>
      <c r="C2034" s="63" t="s">
        <v>14</v>
      </c>
      <c r="D2034" s="65">
        <f>'质量分析(总分) '!$D$55</f>
        <v>105.000612745098</v>
      </c>
      <c r="E2034" s="65">
        <f>'质量分析(总分) '!$D$82</f>
        <v>91.5242034313726</v>
      </c>
      <c r="F2034" s="65">
        <f>'质量分析(总分) '!$D$109</f>
        <v>108.863970588235</v>
      </c>
      <c r="G2034" s="65">
        <f ca="1">IF(_xlfn.NUMBERVALUE(G2032)&gt;0,'质量分析(总分) '!$D$133,"")</f>
        <v>62.6521428571429</v>
      </c>
      <c r="H2034" s="65">
        <f ca="1">IF(_xlfn.NUMBERVALUE(H2032)&gt;0,'质量分析(总分) '!$D$157,"")</f>
        <v>81.8686131386861</v>
      </c>
      <c r="I2034" s="65">
        <f ca="1">IF(_xlfn.NUMBERVALUE(I2032)&gt;0,'质量分析(总分) '!$D$180,"")</f>
        <v>83.3676470588235</v>
      </c>
      <c r="J2034" s="65" t="str">
        <f ca="1">IF(_xlfn.NUMBERVALUE(J2032)&gt;0,'质量分析(总分) '!$D$208,"")</f>
        <v/>
      </c>
      <c r="K2034" s="65" t="str">
        <f ca="1">IF(_xlfn.NUMBERVALUE(K2032)&gt;0,'质量分析(总分) '!$D$194,"")</f>
        <v/>
      </c>
      <c r="L2034" s="65" t="str">
        <f ca="1">IF(_xlfn.NUMBERVALUE(L2032)&gt;0,'质量分析(总分) '!$D$222,"")</f>
        <v/>
      </c>
      <c r="M2034" s="65">
        <f ca="1">IF(_xlfn.NUMBERVALUE(G2032)&gt;0,'质量分析(总分) '!$D$23,'质量分析(总分) '!$D$28)</f>
        <v>535.869285714286</v>
      </c>
    </row>
    <row r="2036" customHeight="1" spans="1:13">
      <c r="A2036" s="58" t="s">
        <v>15</v>
      </c>
      <c r="B2036" s="59" t="s">
        <v>1</v>
      </c>
      <c r="C2036" s="59" t="s">
        <v>2</v>
      </c>
      <c r="D2036" s="60" t="s">
        <v>3</v>
      </c>
      <c r="E2036" s="60" t="s">
        <v>4</v>
      </c>
      <c r="F2036" s="60" t="s">
        <v>5</v>
      </c>
      <c r="G2036" s="60" t="s">
        <v>6</v>
      </c>
      <c r="H2036" s="60" t="s">
        <v>7</v>
      </c>
      <c r="I2036" s="60" t="s">
        <v>8</v>
      </c>
      <c r="J2036" s="60" t="s">
        <v>9</v>
      </c>
      <c r="K2036" s="60" t="s">
        <v>10</v>
      </c>
      <c r="L2036" s="61" t="s">
        <v>11</v>
      </c>
      <c r="M2036" s="61" t="s">
        <v>12</v>
      </c>
    </row>
    <row r="2037" customHeight="1" spans="1:13">
      <c r="A2037" s="62"/>
      <c r="B2037" s="63">
        <f ca="1">INDIRECT("'按班级打印'!G"&amp;ROUNDDOWN((ROW()-1)/5,0)+2)</f>
        <v>10</v>
      </c>
      <c r="C2037" s="63" t="str">
        <f ca="1">INDIRECT("'按班级打印'!A"&amp;ROUNDDOWN((ROW()-1)/5,0)+2)</f>
        <v>陈姝文</v>
      </c>
      <c r="D2037" s="63">
        <f ca="1">INDIRECT("'按班级打印'!M"&amp;ROUNDDOWN((ROW()-1)/5,0)+2)</f>
        <v>105.5</v>
      </c>
      <c r="E2037" s="63">
        <f ca="1">INDIRECT("'按班级打印'!o"&amp;ROUNDDOWN((ROW()-1)/5,0)+2)</f>
        <v>99</v>
      </c>
      <c r="F2037" s="63">
        <f ca="1">INDIRECT("'按班级打印'!q"&amp;ROUNDDOWN((ROW()-1)/5,0)+2)</f>
        <v>122</v>
      </c>
      <c r="G2037" s="63">
        <f ca="1">IF(INDIRECT("'按班级打印'!s"&amp;ROUNDDOWN((ROW()-1)/5,0)+2)&gt;0,INDIRECT("'按班级打印'!s"&amp;ROUNDDOWN((ROW()-1)/5,0)+2),"")</f>
        <v>76</v>
      </c>
      <c r="H2037" s="63">
        <f ca="1">IF(INDIRECT("'按班级打印'!w"&amp;ROUNDDOWN((ROW()-1)/5,0)+2)&gt;0,INDIRECT("'按班级打印'!w"&amp;ROUNDDOWN((ROW()-1)/5,0)+2),"")</f>
        <v>68</v>
      </c>
      <c r="I2037" s="63">
        <f ca="1">IF(INDIRECT("'按班级打印'!z"&amp;ROUNDDOWN((ROW()-1)/5,0)+2)&gt;0,INDIRECT("'按班级打印'!z"&amp;ROUNDDOWN((ROW()-1)/5,0)+2),"")</f>
        <v>86</v>
      </c>
      <c r="J2037" s="63" t="str">
        <f ca="1">IF(INDIRECT("'按班级打印'!ac"&amp;ROUNDDOWN((ROW()-1)/5,0)+2)&gt;0,INDIRECT("'按班级打印'!ac"&amp;ROUNDDOWN((ROW()-1)/5,0)+2),"")</f>
        <v/>
      </c>
      <c r="K2037" s="63" t="str">
        <f ca="1">IF(INDIRECT("'按班级打印'!u"&amp;ROUNDDOWN((ROW()-1)/5,0)+2)&gt;0,INDIRECT("'按班级打印'!u"&amp;ROUNDDOWN((ROW()-1)/5,0)+2),"")</f>
        <v/>
      </c>
      <c r="L2037" s="63" t="str">
        <f ca="1">IF(INDIRECT("'按班级打印'!af"&amp;ROUNDDOWN((ROW()-1)/5,0)+2)&gt;0,INDIRECT("'按班级打印'!af"&amp;ROUNDDOWN((ROW()-1)/5,0)+2),"")</f>
        <v/>
      </c>
      <c r="M2037" s="63">
        <f ca="1">INDIRECT("'按班级打印'!H"&amp;ROUNDDOWN((ROW()-1)/5,0)+2)</f>
        <v>556.5</v>
      </c>
    </row>
    <row r="2038" customHeight="1" spans="1:13">
      <c r="A2038" s="64"/>
      <c r="B2038" s="64"/>
      <c r="C2038" s="63" t="s">
        <v>13</v>
      </c>
      <c r="D2038" s="63">
        <f ca="1">INDIRECT("'按班级打印'!M"&amp;ROUNDDOWN((ROW()-1)/5,0)+2)</f>
        <v>105.5</v>
      </c>
      <c r="E2038" s="63">
        <f ca="1">INDIRECT("'按班级打印'!o"&amp;ROUNDDOWN((ROW()-1)/5,0)+2)</f>
        <v>99</v>
      </c>
      <c r="F2038" s="63">
        <f ca="1">INDIRECT("'按班级打印'!q"&amp;ROUNDDOWN((ROW()-1)/5,0)+2)</f>
        <v>122</v>
      </c>
      <c r="G2038" s="63">
        <f ca="1">IF(INDIRECT("'按班级打印'!s"&amp;ROUNDDOWN((ROW()-1)/5,0)+2)&gt;0,INDIRECT("'按班级打印'!s"&amp;ROUNDDOWN((ROW()-1)/5,0)+2),"")</f>
        <v>76</v>
      </c>
      <c r="H2038" s="63">
        <f ca="1">IF(INDIRECT("'按班级打印'!x"&amp;ROUNDDOWN((ROW()-1)/5,0)+2)&gt;0,INDIRECT("'按班级打印'!x"&amp;ROUNDDOWN((ROW()-1)/5,0)+2),"")</f>
        <v>88</v>
      </c>
      <c r="I2038" s="63">
        <f ca="1">IF(INDIRECT("'按班级打印'!aa"&amp;ROUNDDOWN((ROW()-1)/5,0)+2)&gt;0,INDIRECT("'按班级打印'!aa"&amp;ROUNDDOWN((ROW()-1)/5,0)+2),"")</f>
        <v>93</v>
      </c>
      <c r="J2038" s="63" t="str">
        <f ca="1">IF(INDIRECT("'按班级打印'!ad"&amp;ROUNDDOWN((ROW()-1)/5,0)+2)&gt;0,INDIRECT("'按班级打印'!ad"&amp;ROUNDDOWN((ROW()-1)/5,0)+2),"")</f>
        <v/>
      </c>
      <c r="K2038" s="63" t="str">
        <f ca="1">IF(INDIRECT("'按班级打印'!u"&amp;ROUNDDOWN((ROW()-1)/5,0)+2)&gt;0,INDIRECT("'按班级打印'!u"&amp;ROUNDDOWN((ROW()-1)/5,0)+2),"")</f>
        <v/>
      </c>
      <c r="L2038" s="63" t="str">
        <f ca="1">IF(INDIRECT("'按班级打印'!ag"&amp;ROUNDDOWN((ROW()-1)/5,0)+2)&gt;0,INDIRECT("'按班级打印'!ag"&amp;ROUNDDOWN((ROW()-1)/5,0)+2),"")</f>
        <v/>
      </c>
      <c r="M2038" s="63">
        <f ca="1">INDIRECT("'按班级打印'!I"&amp;ROUNDDOWN((ROW()-1)/5,0)+2)</f>
        <v>583.5</v>
      </c>
    </row>
    <row r="2039" customHeight="1" spans="1:13">
      <c r="A2039" s="63" t="str">
        <f ca="1">INDIRECT("'按班级打印'!E"&amp;ROUNDDOWN((ROW()-1)/5,0)+2)</f>
        <v>物理类</v>
      </c>
      <c r="B2039" s="14"/>
      <c r="C2039" s="63" t="s">
        <v>14</v>
      </c>
      <c r="D2039" s="65">
        <f>'质量分析(总分) '!$D$55</f>
        <v>105.000612745098</v>
      </c>
      <c r="E2039" s="65">
        <f>'质量分析(总分) '!$D$82</f>
        <v>91.5242034313726</v>
      </c>
      <c r="F2039" s="65">
        <f>'质量分析(总分) '!$D$109</f>
        <v>108.863970588235</v>
      </c>
      <c r="G2039" s="65">
        <f ca="1">IF(_xlfn.NUMBERVALUE(G2037)&gt;0,'质量分析(总分) '!$D$133,"")</f>
        <v>62.6521428571429</v>
      </c>
      <c r="H2039" s="65">
        <f ca="1">IF(_xlfn.NUMBERVALUE(H2037)&gt;0,'质量分析(总分) '!$D$157,"")</f>
        <v>81.8686131386861</v>
      </c>
      <c r="I2039" s="65">
        <f ca="1">IF(_xlfn.NUMBERVALUE(I2037)&gt;0,'质量分析(总分) '!$D$180,"")</f>
        <v>83.3676470588235</v>
      </c>
      <c r="J2039" s="65" t="str">
        <f ca="1">IF(_xlfn.NUMBERVALUE(J2037)&gt;0,'质量分析(总分) '!$D$208,"")</f>
        <v/>
      </c>
      <c r="K2039" s="65" t="str">
        <f ca="1">IF(_xlfn.NUMBERVALUE(K2037)&gt;0,'质量分析(总分) '!$D$194,"")</f>
        <v/>
      </c>
      <c r="L2039" s="65" t="str">
        <f ca="1">IF(_xlfn.NUMBERVALUE(L2037)&gt;0,'质量分析(总分) '!$D$222,"")</f>
        <v/>
      </c>
      <c r="M2039" s="65">
        <f ca="1">IF(_xlfn.NUMBERVALUE(G2037)&gt;0,'质量分析(总分) '!$D$23,'质量分析(总分) '!$D$28)</f>
        <v>535.869285714286</v>
      </c>
    </row>
    <row r="2041" customHeight="1" spans="1:13">
      <c r="A2041" s="58" t="s">
        <v>15</v>
      </c>
      <c r="B2041" s="59" t="s">
        <v>1</v>
      </c>
      <c r="C2041" s="59" t="s">
        <v>2</v>
      </c>
      <c r="D2041" s="60" t="s">
        <v>3</v>
      </c>
      <c r="E2041" s="60" t="s">
        <v>4</v>
      </c>
      <c r="F2041" s="60" t="s">
        <v>5</v>
      </c>
      <c r="G2041" s="60" t="s">
        <v>6</v>
      </c>
      <c r="H2041" s="60" t="s">
        <v>7</v>
      </c>
      <c r="I2041" s="60" t="s">
        <v>8</v>
      </c>
      <c r="J2041" s="60" t="s">
        <v>9</v>
      </c>
      <c r="K2041" s="60" t="s">
        <v>10</v>
      </c>
      <c r="L2041" s="61" t="s">
        <v>11</v>
      </c>
      <c r="M2041" s="61" t="s">
        <v>12</v>
      </c>
    </row>
    <row r="2042" customHeight="1" spans="1:13">
      <c r="A2042" s="62"/>
      <c r="B2042" s="63">
        <f ca="1">INDIRECT("'按班级打印'!G"&amp;ROUNDDOWN((ROW()-1)/5,0)+2)</f>
        <v>10</v>
      </c>
      <c r="C2042" s="63" t="str">
        <f ca="1">INDIRECT("'按班级打印'!A"&amp;ROUNDDOWN((ROW()-1)/5,0)+2)</f>
        <v>王紫菱</v>
      </c>
      <c r="D2042" s="63">
        <f ca="1">INDIRECT("'按班级打印'!M"&amp;ROUNDDOWN((ROW()-1)/5,0)+2)</f>
        <v>106</v>
      </c>
      <c r="E2042" s="63">
        <f ca="1">INDIRECT("'按班级打印'!o"&amp;ROUNDDOWN((ROW()-1)/5,0)+2)</f>
        <v>104</v>
      </c>
      <c r="F2042" s="63">
        <f ca="1">INDIRECT("'按班级打印'!q"&amp;ROUNDDOWN((ROW()-1)/5,0)+2)</f>
        <v>133</v>
      </c>
      <c r="G2042" s="63">
        <f ca="1">IF(INDIRECT("'按班级打印'!s"&amp;ROUNDDOWN((ROW()-1)/5,0)+2)&gt;0,INDIRECT("'按班级打印'!s"&amp;ROUNDDOWN((ROW()-1)/5,0)+2),"")</f>
        <v>61</v>
      </c>
      <c r="H2042" s="63">
        <f ca="1">IF(INDIRECT("'按班级打印'!w"&amp;ROUNDDOWN((ROW()-1)/5,0)+2)&gt;0,INDIRECT("'按班级打印'!w"&amp;ROUNDDOWN((ROW()-1)/5,0)+2),"")</f>
        <v>65.5</v>
      </c>
      <c r="I2042" s="63" t="str">
        <f ca="1">IF(INDIRECT("'按班级打印'!z"&amp;ROUNDDOWN((ROW()-1)/5,0)+2)&gt;0,INDIRECT("'按班级打印'!z"&amp;ROUNDDOWN((ROW()-1)/5,0)+2),"")</f>
        <v/>
      </c>
      <c r="J2042" s="63">
        <f ca="1">IF(INDIRECT("'按班级打印'!ac"&amp;ROUNDDOWN((ROW()-1)/5,0)+2)&gt;0,INDIRECT("'按班级打印'!ac"&amp;ROUNDDOWN((ROW()-1)/5,0)+2),"")</f>
        <v>60.75</v>
      </c>
      <c r="K2042" s="63" t="str">
        <f ca="1">IF(INDIRECT("'按班级打印'!u"&amp;ROUNDDOWN((ROW()-1)/5,0)+2)&gt;0,INDIRECT("'按班级打印'!u"&amp;ROUNDDOWN((ROW()-1)/5,0)+2),"")</f>
        <v/>
      </c>
      <c r="L2042" s="63" t="str">
        <f ca="1">IF(INDIRECT("'按班级打印'!af"&amp;ROUNDDOWN((ROW()-1)/5,0)+2)&gt;0,INDIRECT("'按班级打印'!af"&amp;ROUNDDOWN((ROW()-1)/5,0)+2),"")</f>
        <v/>
      </c>
      <c r="M2042" s="63">
        <f ca="1">INDIRECT("'按班级打印'!H"&amp;ROUNDDOWN((ROW()-1)/5,0)+2)</f>
        <v>530.25</v>
      </c>
    </row>
    <row r="2043" customHeight="1" spans="1:13">
      <c r="A2043" s="64"/>
      <c r="B2043" s="64"/>
      <c r="C2043" s="63" t="s">
        <v>13</v>
      </c>
      <c r="D2043" s="63">
        <f ca="1">INDIRECT("'按班级打印'!M"&amp;ROUNDDOWN((ROW()-1)/5,0)+2)</f>
        <v>106</v>
      </c>
      <c r="E2043" s="63">
        <f ca="1">INDIRECT("'按班级打印'!o"&amp;ROUNDDOWN((ROW()-1)/5,0)+2)</f>
        <v>104</v>
      </c>
      <c r="F2043" s="63">
        <f ca="1">INDIRECT("'按班级打印'!q"&amp;ROUNDDOWN((ROW()-1)/5,0)+2)</f>
        <v>133</v>
      </c>
      <c r="G2043" s="63">
        <f ca="1">IF(INDIRECT("'按班级打印'!s"&amp;ROUNDDOWN((ROW()-1)/5,0)+2)&gt;0,INDIRECT("'按班级打印'!s"&amp;ROUNDDOWN((ROW()-1)/5,0)+2),"")</f>
        <v>61</v>
      </c>
      <c r="H2043" s="63">
        <f ca="1">IF(INDIRECT("'按班级打印'!x"&amp;ROUNDDOWN((ROW()-1)/5,0)+2)&gt;0,INDIRECT("'按班级打印'!x"&amp;ROUNDDOWN((ROW()-1)/5,0)+2),"")</f>
        <v>87</v>
      </c>
      <c r="I2043" s="63" t="str">
        <f ca="1">IF(INDIRECT("'按班级打印'!aa"&amp;ROUNDDOWN((ROW()-1)/5,0)+2)&gt;0,INDIRECT("'按班级打印'!aa"&amp;ROUNDDOWN((ROW()-1)/5,0)+2),"")</f>
        <v/>
      </c>
      <c r="J2043" s="63">
        <f ca="1">IF(INDIRECT("'按班级打印'!ad"&amp;ROUNDDOWN((ROW()-1)/5,0)+2)&gt;0,INDIRECT("'按班级打印'!ad"&amp;ROUNDDOWN((ROW()-1)/5,0)+2),"")</f>
        <v>84</v>
      </c>
      <c r="K2043" s="63" t="str">
        <f ca="1">IF(INDIRECT("'按班级打印'!u"&amp;ROUNDDOWN((ROW()-1)/5,0)+2)&gt;0,INDIRECT("'按班级打印'!u"&amp;ROUNDDOWN((ROW()-1)/5,0)+2),"")</f>
        <v/>
      </c>
      <c r="L2043" s="63" t="str">
        <f ca="1">IF(INDIRECT("'按班级打印'!ag"&amp;ROUNDDOWN((ROW()-1)/5,0)+2)&gt;0,INDIRECT("'按班级打印'!ag"&amp;ROUNDDOWN((ROW()-1)/5,0)+2),"")</f>
        <v/>
      </c>
      <c r="M2043" s="63">
        <f ca="1">INDIRECT("'按班级打印'!I"&amp;ROUNDDOWN((ROW()-1)/5,0)+2)</f>
        <v>575</v>
      </c>
    </row>
    <row r="2044" customHeight="1" spans="1:13">
      <c r="A2044" s="63" t="str">
        <f ca="1">INDIRECT("'按班级打印'!E"&amp;ROUNDDOWN((ROW()-1)/5,0)+2)</f>
        <v>物理类</v>
      </c>
      <c r="B2044" s="14"/>
      <c r="C2044" s="63" t="s">
        <v>14</v>
      </c>
      <c r="D2044" s="65">
        <f>'质量分析(总分) '!$D$55</f>
        <v>105.000612745098</v>
      </c>
      <c r="E2044" s="65">
        <f>'质量分析(总分) '!$D$82</f>
        <v>91.5242034313726</v>
      </c>
      <c r="F2044" s="65">
        <f>'质量分析(总分) '!$D$109</f>
        <v>108.863970588235</v>
      </c>
      <c r="G2044" s="65">
        <f ca="1">IF(_xlfn.NUMBERVALUE(G2042)&gt;0,'质量分析(总分) '!$D$133,"")</f>
        <v>62.6521428571429</v>
      </c>
      <c r="H2044" s="65">
        <f ca="1">IF(_xlfn.NUMBERVALUE(H2042)&gt;0,'质量分析(总分) '!$D$157,"")</f>
        <v>81.8686131386861</v>
      </c>
      <c r="I2044" s="65" t="str">
        <f ca="1">IF(_xlfn.NUMBERVALUE(I2042)&gt;0,'质量分析(总分) '!$D$180,"")</f>
        <v/>
      </c>
      <c r="J2044" s="65">
        <f ca="1">IF(_xlfn.NUMBERVALUE(J2042)&gt;0,'质量分析(总分) '!$D$208,"")</f>
        <v>82.7816593886463</v>
      </c>
      <c r="K2044" s="65" t="str">
        <f ca="1">IF(_xlfn.NUMBERVALUE(K2042)&gt;0,'质量分析(总分) '!$D$194,"")</f>
        <v/>
      </c>
      <c r="L2044" s="65" t="str">
        <f ca="1">IF(_xlfn.NUMBERVALUE(L2042)&gt;0,'质量分析(总分) '!$D$222,"")</f>
        <v/>
      </c>
      <c r="M2044" s="65">
        <f ca="1">IF(_xlfn.NUMBERVALUE(G2042)&gt;0,'质量分析(总分) '!$D$23,'质量分析(总分) '!$D$28)</f>
        <v>535.869285714286</v>
      </c>
    </row>
    <row r="2046" customHeight="1" spans="1:13">
      <c r="A2046" s="58" t="s">
        <v>15</v>
      </c>
      <c r="B2046" s="59" t="s">
        <v>1</v>
      </c>
      <c r="C2046" s="59" t="s">
        <v>2</v>
      </c>
      <c r="D2046" s="60" t="s">
        <v>3</v>
      </c>
      <c r="E2046" s="60" t="s">
        <v>4</v>
      </c>
      <c r="F2046" s="60" t="s">
        <v>5</v>
      </c>
      <c r="G2046" s="60" t="s">
        <v>6</v>
      </c>
      <c r="H2046" s="60" t="s">
        <v>7</v>
      </c>
      <c r="I2046" s="60" t="s">
        <v>8</v>
      </c>
      <c r="J2046" s="60" t="s">
        <v>9</v>
      </c>
      <c r="K2046" s="60" t="s">
        <v>10</v>
      </c>
      <c r="L2046" s="61" t="s">
        <v>11</v>
      </c>
      <c r="M2046" s="61" t="s">
        <v>12</v>
      </c>
    </row>
    <row r="2047" customHeight="1" spans="1:13">
      <c r="A2047" s="62"/>
      <c r="B2047" s="63">
        <f ca="1">INDIRECT("'按班级打印'!G"&amp;ROUNDDOWN((ROW()-1)/5,0)+2)</f>
        <v>10</v>
      </c>
      <c r="C2047" s="63" t="str">
        <f ca="1">INDIRECT("'按班级打印'!A"&amp;ROUNDDOWN((ROW()-1)/5,0)+2)</f>
        <v>汤若菲</v>
      </c>
      <c r="D2047" s="63">
        <f ca="1">INDIRECT("'按班级打印'!M"&amp;ROUNDDOWN((ROW()-1)/5,0)+2)</f>
        <v>105.5</v>
      </c>
      <c r="E2047" s="63">
        <f ca="1">INDIRECT("'按班级打印'!o"&amp;ROUNDDOWN((ROW()-1)/5,0)+2)</f>
        <v>105.5</v>
      </c>
      <c r="F2047" s="63">
        <f ca="1">INDIRECT("'按班级打印'!q"&amp;ROUNDDOWN((ROW()-1)/5,0)+2)</f>
        <v>121</v>
      </c>
      <c r="G2047" s="63">
        <f ca="1">IF(INDIRECT("'按班级打印'!s"&amp;ROUNDDOWN((ROW()-1)/5,0)+2)&gt;0,INDIRECT("'按班级打印'!s"&amp;ROUNDDOWN((ROW()-1)/5,0)+2),"")</f>
        <v>74.5</v>
      </c>
      <c r="H2047" s="63">
        <f ca="1">IF(INDIRECT("'按班级打印'!w"&amp;ROUNDDOWN((ROW()-1)/5,0)+2)&gt;0,INDIRECT("'按班级打印'!w"&amp;ROUNDDOWN((ROW()-1)/5,0)+2),"")</f>
        <v>64</v>
      </c>
      <c r="I2047" s="63" t="str">
        <f ca="1">IF(INDIRECT("'按班级打印'!z"&amp;ROUNDDOWN((ROW()-1)/5,0)+2)&gt;0,INDIRECT("'按班级打印'!z"&amp;ROUNDDOWN((ROW()-1)/5,0)+2),"")</f>
        <v/>
      </c>
      <c r="J2047" s="63" t="str">
        <f ca="1">IF(INDIRECT("'按班级打印'!ac"&amp;ROUNDDOWN((ROW()-1)/5,0)+2)&gt;0,INDIRECT("'按班级打印'!ac"&amp;ROUNDDOWN((ROW()-1)/5,0)+2),"")</f>
        <v/>
      </c>
      <c r="K2047" s="63" t="str">
        <f ca="1">IF(INDIRECT("'按班级打印'!u"&amp;ROUNDDOWN((ROW()-1)/5,0)+2)&gt;0,INDIRECT("'按班级打印'!u"&amp;ROUNDDOWN((ROW()-1)/5,0)+2),"")</f>
        <v/>
      </c>
      <c r="L2047" s="63">
        <f ca="1">IF(INDIRECT("'按班级打印'!af"&amp;ROUNDDOWN((ROW()-1)/5,0)+2)&gt;0,INDIRECT("'按班级打印'!af"&amp;ROUNDDOWN((ROW()-1)/5,0)+2),"")</f>
        <v>69.5</v>
      </c>
      <c r="M2047" s="63">
        <f ca="1">INDIRECT("'按班级打印'!H"&amp;ROUNDDOWN((ROW()-1)/5,0)+2)</f>
        <v>540</v>
      </c>
    </row>
    <row r="2048" customHeight="1" spans="1:13">
      <c r="A2048" s="64"/>
      <c r="B2048" s="64"/>
      <c r="C2048" s="63" t="s">
        <v>13</v>
      </c>
      <c r="D2048" s="63">
        <f ca="1">INDIRECT("'按班级打印'!M"&amp;ROUNDDOWN((ROW()-1)/5,0)+2)</f>
        <v>105.5</v>
      </c>
      <c r="E2048" s="63">
        <f ca="1">INDIRECT("'按班级打印'!o"&amp;ROUNDDOWN((ROW()-1)/5,0)+2)</f>
        <v>105.5</v>
      </c>
      <c r="F2048" s="63">
        <f ca="1">INDIRECT("'按班级打印'!q"&amp;ROUNDDOWN((ROW()-1)/5,0)+2)</f>
        <v>121</v>
      </c>
      <c r="G2048" s="63">
        <f ca="1">IF(INDIRECT("'按班级打印'!s"&amp;ROUNDDOWN((ROW()-1)/5,0)+2)&gt;0,INDIRECT("'按班级打印'!s"&amp;ROUNDDOWN((ROW()-1)/5,0)+2),"")</f>
        <v>74.5</v>
      </c>
      <c r="H2048" s="63">
        <f ca="1">IF(INDIRECT("'按班级打印'!x"&amp;ROUNDDOWN((ROW()-1)/5,0)+2)&gt;0,INDIRECT("'按班级打印'!x"&amp;ROUNDDOWN((ROW()-1)/5,0)+2),"")</f>
        <v>87</v>
      </c>
      <c r="I2048" s="63" t="str">
        <f ca="1">IF(INDIRECT("'按班级打印'!aa"&amp;ROUNDDOWN((ROW()-1)/5,0)+2)&gt;0,INDIRECT("'按班级打印'!aa"&amp;ROUNDDOWN((ROW()-1)/5,0)+2),"")</f>
        <v/>
      </c>
      <c r="J2048" s="63" t="str">
        <f ca="1">IF(INDIRECT("'按班级打印'!ad"&amp;ROUNDDOWN((ROW()-1)/5,0)+2)&gt;0,INDIRECT("'按班级打印'!ad"&amp;ROUNDDOWN((ROW()-1)/5,0)+2),"")</f>
        <v/>
      </c>
      <c r="K2048" s="63" t="str">
        <f ca="1">IF(INDIRECT("'按班级打印'!u"&amp;ROUNDDOWN((ROW()-1)/5,0)+2)&gt;0,INDIRECT("'按班级打印'!u"&amp;ROUNDDOWN((ROW()-1)/5,0)+2),"")</f>
        <v/>
      </c>
      <c r="L2048" s="63">
        <f ca="1">IF(INDIRECT("'按班级打印'!ag"&amp;ROUNDDOWN((ROW()-1)/5,0)+2)&gt;0,INDIRECT("'按班级打印'!ag"&amp;ROUNDDOWN((ROW()-1)/5,0)+2),"")</f>
        <v>91</v>
      </c>
      <c r="M2048" s="63">
        <f ca="1">INDIRECT("'按班级打印'!I"&amp;ROUNDDOWN((ROW()-1)/5,0)+2)</f>
        <v>584.5</v>
      </c>
    </row>
    <row r="2049" customHeight="1" spans="1:13">
      <c r="A2049" s="63" t="str">
        <f ca="1">INDIRECT("'按班级打印'!E"&amp;ROUNDDOWN((ROW()-1)/5,0)+2)</f>
        <v>物理类</v>
      </c>
      <c r="B2049" s="14"/>
      <c r="C2049" s="63" t="s">
        <v>14</v>
      </c>
      <c r="D2049" s="65">
        <f>'质量分析(总分) '!$D$55</f>
        <v>105.000612745098</v>
      </c>
      <c r="E2049" s="65">
        <f>'质量分析(总分) '!$D$82</f>
        <v>91.5242034313726</v>
      </c>
      <c r="F2049" s="65">
        <f>'质量分析(总分) '!$D$109</f>
        <v>108.863970588235</v>
      </c>
      <c r="G2049" s="65">
        <f ca="1">IF(_xlfn.NUMBERVALUE(G2047)&gt;0,'质量分析(总分) '!$D$133,"")</f>
        <v>62.6521428571429</v>
      </c>
      <c r="H2049" s="65">
        <f ca="1">IF(_xlfn.NUMBERVALUE(H2047)&gt;0,'质量分析(总分) '!$D$157,"")</f>
        <v>81.8686131386861</v>
      </c>
      <c r="I2049" s="65" t="str">
        <f ca="1">IF(_xlfn.NUMBERVALUE(I2047)&gt;0,'质量分析(总分) '!$D$180,"")</f>
        <v/>
      </c>
      <c r="J2049" s="65" t="str">
        <f ca="1">IF(_xlfn.NUMBERVALUE(J2047)&gt;0,'质量分析(总分) '!$D$208,"")</f>
        <v/>
      </c>
      <c r="K2049" s="65" t="str">
        <f ca="1">IF(_xlfn.NUMBERVALUE(K2047)&gt;0,'质量分析(总分) '!$D$194,"")</f>
        <v/>
      </c>
      <c r="L2049" s="65">
        <f ca="1">IF(_xlfn.NUMBERVALUE(L2047)&gt;0,'质量分析(总分) '!$D$222,"")</f>
        <v>81.1694214876033</v>
      </c>
      <c r="M2049" s="65">
        <f ca="1">IF(_xlfn.NUMBERVALUE(G2047)&gt;0,'质量分析(总分) '!$D$23,'质量分析(总分) '!$D$28)</f>
        <v>535.869285714286</v>
      </c>
    </row>
    <row r="2051" customHeight="1" spans="1:13">
      <c r="A2051" s="58" t="s">
        <v>15</v>
      </c>
      <c r="B2051" s="59" t="s">
        <v>1</v>
      </c>
      <c r="C2051" s="59" t="s">
        <v>2</v>
      </c>
      <c r="D2051" s="60" t="s">
        <v>3</v>
      </c>
      <c r="E2051" s="60" t="s">
        <v>4</v>
      </c>
      <c r="F2051" s="60" t="s">
        <v>5</v>
      </c>
      <c r="G2051" s="60" t="s">
        <v>6</v>
      </c>
      <c r="H2051" s="60" t="s">
        <v>7</v>
      </c>
      <c r="I2051" s="60" t="s">
        <v>8</v>
      </c>
      <c r="J2051" s="60" t="s">
        <v>9</v>
      </c>
      <c r="K2051" s="60" t="s">
        <v>10</v>
      </c>
      <c r="L2051" s="61" t="s">
        <v>11</v>
      </c>
      <c r="M2051" s="61" t="s">
        <v>12</v>
      </c>
    </row>
    <row r="2052" customHeight="1" spans="1:13">
      <c r="A2052" s="62"/>
      <c r="B2052" s="63">
        <f ca="1">INDIRECT("'按班级打印'!G"&amp;ROUNDDOWN((ROW()-1)/5,0)+2)</f>
        <v>10</v>
      </c>
      <c r="C2052" s="63" t="str">
        <f ca="1">INDIRECT("'按班级打印'!A"&amp;ROUNDDOWN((ROW()-1)/5,0)+2)</f>
        <v>谢政良</v>
      </c>
      <c r="D2052" s="63">
        <f ca="1">INDIRECT("'按班级打印'!M"&amp;ROUNDDOWN((ROW()-1)/5,0)+2)</f>
        <v>107.5</v>
      </c>
      <c r="E2052" s="63">
        <f ca="1">INDIRECT("'按班级打印'!o"&amp;ROUNDDOWN((ROW()-1)/5,0)+2)</f>
        <v>132</v>
      </c>
      <c r="F2052" s="63">
        <f ca="1">INDIRECT("'按班级打印'!q"&amp;ROUNDDOWN((ROW()-1)/5,0)+2)</f>
        <v>121</v>
      </c>
      <c r="G2052" s="63">
        <f ca="1">IF(INDIRECT("'按班级打印'!s"&amp;ROUNDDOWN((ROW()-1)/5,0)+2)&gt;0,INDIRECT("'按班级打印'!s"&amp;ROUNDDOWN((ROW()-1)/5,0)+2),"")</f>
        <v>99.5</v>
      </c>
      <c r="H2052" s="63">
        <f ca="1">IF(INDIRECT("'按班级打印'!w"&amp;ROUNDDOWN((ROW()-1)/5,0)+2)&gt;0,INDIRECT("'按班级打印'!w"&amp;ROUNDDOWN((ROW()-1)/5,0)+2),"")</f>
        <v>84.5</v>
      </c>
      <c r="I2052" s="63">
        <f ca="1">IF(INDIRECT("'按班级打印'!z"&amp;ROUNDDOWN((ROW()-1)/5,0)+2)&gt;0,INDIRECT("'按班级打印'!z"&amp;ROUNDDOWN((ROW()-1)/5,0)+2),"")</f>
        <v>81</v>
      </c>
      <c r="J2052" s="63" t="str">
        <f ca="1">IF(INDIRECT("'按班级打印'!ac"&amp;ROUNDDOWN((ROW()-1)/5,0)+2)&gt;0,INDIRECT("'按班级打印'!ac"&amp;ROUNDDOWN((ROW()-1)/5,0)+2),"")</f>
        <v/>
      </c>
      <c r="K2052" s="63" t="str">
        <f ca="1">IF(INDIRECT("'按班级打印'!u"&amp;ROUNDDOWN((ROW()-1)/5,0)+2)&gt;0,INDIRECT("'按班级打印'!u"&amp;ROUNDDOWN((ROW()-1)/5,0)+2),"")</f>
        <v/>
      </c>
      <c r="L2052" s="63" t="str">
        <f ca="1">IF(INDIRECT("'按班级打印'!af"&amp;ROUNDDOWN((ROW()-1)/5,0)+2)&gt;0,INDIRECT("'按班级打印'!af"&amp;ROUNDDOWN((ROW()-1)/5,0)+2),"")</f>
        <v/>
      </c>
      <c r="M2052" s="63">
        <f ca="1">INDIRECT("'按班级打印'!H"&amp;ROUNDDOWN((ROW()-1)/5,0)+2)</f>
        <v>625.5</v>
      </c>
    </row>
    <row r="2053" customHeight="1" spans="1:13">
      <c r="A2053" s="64"/>
      <c r="B2053" s="64"/>
      <c r="C2053" s="63" t="s">
        <v>13</v>
      </c>
      <c r="D2053" s="63">
        <f ca="1">INDIRECT("'按班级打印'!M"&amp;ROUNDDOWN((ROW()-1)/5,0)+2)</f>
        <v>107.5</v>
      </c>
      <c r="E2053" s="63">
        <f ca="1">INDIRECT("'按班级打印'!o"&amp;ROUNDDOWN((ROW()-1)/5,0)+2)</f>
        <v>132</v>
      </c>
      <c r="F2053" s="63">
        <f ca="1">INDIRECT("'按班级打印'!q"&amp;ROUNDDOWN((ROW()-1)/5,0)+2)</f>
        <v>121</v>
      </c>
      <c r="G2053" s="63">
        <f ca="1">IF(INDIRECT("'按班级打印'!s"&amp;ROUNDDOWN((ROW()-1)/5,0)+2)&gt;0,INDIRECT("'按班级打印'!s"&amp;ROUNDDOWN((ROW()-1)/5,0)+2),"")</f>
        <v>99.5</v>
      </c>
      <c r="H2053" s="63">
        <f ca="1">IF(INDIRECT("'按班级打印'!x"&amp;ROUNDDOWN((ROW()-1)/5,0)+2)&gt;0,INDIRECT("'按班级打印'!x"&amp;ROUNDDOWN((ROW()-1)/5,0)+2),"")</f>
        <v>95</v>
      </c>
      <c r="I2053" s="63">
        <f ca="1">IF(INDIRECT("'按班级打印'!aa"&amp;ROUNDDOWN((ROW()-1)/5,0)+2)&gt;0,INDIRECT("'按班级打印'!aa"&amp;ROUNDDOWN((ROW()-1)/5,0)+2),"")</f>
        <v>89</v>
      </c>
      <c r="J2053" s="63" t="str">
        <f ca="1">IF(INDIRECT("'按班级打印'!ad"&amp;ROUNDDOWN((ROW()-1)/5,0)+2)&gt;0,INDIRECT("'按班级打印'!ad"&amp;ROUNDDOWN((ROW()-1)/5,0)+2),"")</f>
        <v/>
      </c>
      <c r="K2053" s="63" t="str">
        <f ca="1">IF(INDIRECT("'按班级打印'!u"&amp;ROUNDDOWN((ROW()-1)/5,0)+2)&gt;0,INDIRECT("'按班级打印'!u"&amp;ROUNDDOWN((ROW()-1)/5,0)+2),"")</f>
        <v/>
      </c>
      <c r="L2053" s="63" t="str">
        <f ca="1">IF(INDIRECT("'按班级打印'!ag"&amp;ROUNDDOWN((ROW()-1)/5,0)+2)&gt;0,INDIRECT("'按班级打印'!ag"&amp;ROUNDDOWN((ROW()-1)/5,0)+2),"")</f>
        <v/>
      </c>
      <c r="M2053" s="63">
        <f ca="1">INDIRECT("'按班级打印'!I"&amp;ROUNDDOWN((ROW()-1)/5,0)+2)</f>
        <v>644</v>
      </c>
    </row>
    <row r="2054" customHeight="1" spans="1:13">
      <c r="A2054" s="63" t="str">
        <f ca="1">INDIRECT("'按班级打印'!E"&amp;ROUNDDOWN((ROW()-1)/5,0)+2)</f>
        <v>物理类</v>
      </c>
      <c r="B2054" s="14"/>
      <c r="C2054" s="63" t="s">
        <v>14</v>
      </c>
      <c r="D2054" s="65">
        <f>'质量分析(总分) '!$D$55</f>
        <v>105.000612745098</v>
      </c>
      <c r="E2054" s="65">
        <f>'质量分析(总分) '!$D$82</f>
        <v>91.5242034313726</v>
      </c>
      <c r="F2054" s="65">
        <f>'质量分析(总分) '!$D$109</f>
        <v>108.863970588235</v>
      </c>
      <c r="G2054" s="65">
        <f ca="1">IF(_xlfn.NUMBERVALUE(G2052)&gt;0,'质量分析(总分) '!$D$133,"")</f>
        <v>62.6521428571429</v>
      </c>
      <c r="H2054" s="65">
        <f ca="1">IF(_xlfn.NUMBERVALUE(H2052)&gt;0,'质量分析(总分) '!$D$157,"")</f>
        <v>81.8686131386861</v>
      </c>
      <c r="I2054" s="65">
        <f ca="1">IF(_xlfn.NUMBERVALUE(I2052)&gt;0,'质量分析(总分) '!$D$180,"")</f>
        <v>83.3676470588235</v>
      </c>
      <c r="J2054" s="65" t="str">
        <f ca="1">IF(_xlfn.NUMBERVALUE(J2052)&gt;0,'质量分析(总分) '!$D$208,"")</f>
        <v/>
      </c>
      <c r="K2054" s="65" t="str">
        <f ca="1">IF(_xlfn.NUMBERVALUE(K2052)&gt;0,'质量分析(总分) '!$D$194,"")</f>
        <v/>
      </c>
      <c r="L2054" s="65" t="str">
        <f ca="1">IF(_xlfn.NUMBERVALUE(L2052)&gt;0,'质量分析(总分) '!$D$222,"")</f>
        <v/>
      </c>
      <c r="M2054" s="65">
        <f ca="1">IF(_xlfn.NUMBERVALUE(G2052)&gt;0,'质量分析(总分) '!$D$23,'质量分析(总分) '!$D$28)</f>
        <v>535.869285714286</v>
      </c>
    </row>
    <row r="2056" customHeight="1" spans="1:13">
      <c r="A2056" s="58" t="s">
        <v>15</v>
      </c>
      <c r="B2056" s="59" t="s">
        <v>1</v>
      </c>
      <c r="C2056" s="59" t="s">
        <v>2</v>
      </c>
      <c r="D2056" s="60" t="s">
        <v>3</v>
      </c>
      <c r="E2056" s="60" t="s">
        <v>4</v>
      </c>
      <c r="F2056" s="60" t="s">
        <v>5</v>
      </c>
      <c r="G2056" s="60" t="s">
        <v>6</v>
      </c>
      <c r="H2056" s="60" t="s">
        <v>7</v>
      </c>
      <c r="I2056" s="60" t="s">
        <v>8</v>
      </c>
      <c r="J2056" s="60" t="s">
        <v>9</v>
      </c>
      <c r="K2056" s="60" t="s">
        <v>10</v>
      </c>
      <c r="L2056" s="61" t="s">
        <v>11</v>
      </c>
      <c r="M2056" s="61" t="s">
        <v>12</v>
      </c>
    </row>
    <row r="2057" customHeight="1" spans="1:13">
      <c r="A2057" s="62"/>
      <c r="B2057" s="63">
        <f ca="1">INDIRECT("'按班级打印'!G"&amp;ROUNDDOWN((ROW()-1)/5,0)+2)</f>
        <v>10</v>
      </c>
      <c r="C2057" s="63" t="str">
        <f ca="1">INDIRECT("'按班级打印'!A"&amp;ROUNDDOWN((ROW()-1)/5,0)+2)</f>
        <v>陈金云</v>
      </c>
      <c r="D2057" s="63">
        <f ca="1">INDIRECT("'按班级打印'!M"&amp;ROUNDDOWN((ROW()-1)/5,0)+2)</f>
        <v>111.5</v>
      </c>
      <c r="E2057" s="63">
        <f ca="1">INDIRECT("'按班级打印'!o"&amp;ROUNDDOWN((ROW()-1)/5,0)+2)</f>
        <v>117.5</v>
      </c>
      <c r="F2057" s="63">
        <f ca="1">INDIRECT("'按班级打印'!q"&amp;ROUNDDOWN((ROW()-1)/5,0)+2)</f>
        <v>124</v>
      </c>
      <c r="G2057" s="63">
        <f ca="1">IF(INDIRECT("'按班级打印'!s"&amp;ROUNDDOWN((ROW()-1)/5,0)+2)&gt;0,INDIRECT("'按班级打印'!s"&amp;ROUNDDOWN((ROW()-1)/5,0)+2),"")</f>
        <v>77</v>
      </c>
      <c r="H2057" s="63">
        <f ca="1">IF(INDIRECT("'按班级打印'!w"&amp;ROUNDDOWN((ROW()-1)/5,0)+2)&gt;0,INDIRECT("'按班级打印'!w"&amp;ROUNDDOWN((ROW()-1)/5,0)+2),"")</f>
        <v>75.5</v>
      </c>
      <c r="I2057" s="63" t="str">
        <f ca="1">IF(INDIRECT("'按班级打印'!z"&amp;ROUNDDOWN((ROW()-1)/5,0)+2)&gt;0,INDIRECT("'按班级打印'!z"&amp;ROUNDDOWN((ROW()-1)/5,0)+2),"")</f>
        <v/>
      </c>
      <c r="J2057" s="63" t="str">
        <f ca="1">IF(INDIRECT("'按班级打印'!ac"&amp;ROUNDDOWN((ROW()-1)/5,0)+2)&gt;0,INDIRECT("'按班级打印'!ac"&amp;ROUNDDOWN((ROW()-1)/5,0)+2),"")</f>
        <v/>
      </c>
      <c r="K2057" s="63" t="str">
        <f ca="1">IF(INDIRECT("'按班级打印'!u"&amp;ROUNDDOWN((ROW()-1)/5,0)+2)&gt;0,INDIRECT("'按班级打印'!u"&amp;ROUNDDOWN((ROW()-1)/5,0)+2),"")</f>
        <v/>
      </c>
      <c r="L2057" s="63">
        <f ca="1">IF(INDIRECT("'按班级打印'!af"&amp;ROUNDDOWN((ROW()-1)/5,0)+2)&gt;0,INDIRECT("'按班级打印'!af"&amp;ROUNDDOWN((ROW()-1)/5,0)+2),"")</f>
        <v>69</v>
      </c>
      <c r="M2057" s="63">
        <f ca="1">INDIRECT("'按班级打印'!H"&amp;ROUNDDOWN((ROW()-1)/5,0)+2)</f>
        <v>574.5</v>
      </c>
    </row>
    <row r="2058" customHeight="1" spans="1:13">
      <c r="A2058" s="64"/>
      <c r="B2058" s="64"/>
      <c r="C2058" s="63" t="s">
        <v>13</v>
      </c>
      <c r="D2058" s="63">
        <f ca="1">INDIRECT("'按班级打印'!M"&amp;ROUNDDOWN((ROW()-1)/5,0)+2)</f>
        <v>111.5</v>
      </c>
      <c r="E2058" s="63">
        <f ca="1">INDIRECT("'按班级打印'!o"&amp;ROUNDDOWN((ROW()-1)/5,0)+2)</f>
        <v>117.5</v>
      </c>
      <c r="F2058" s="63">
        <f ca="1">INDIRECT("'按班级打印'!q"&amp;ROUNDDOWN((ROW()-1)/5,0)+2)</f>
        <v>124</v>
      </c>
      <c r="G2058" s="63">
        <f ca="1">IF(INDIRECT("'按班级打印'!s"&amp;ROUNDDOWN((ROW()-1)/5,0)+2)&gt;0,INDIRECT("'按班级打印'!s"&amp;ROUNDDOWN((ROW()-1)/5,0)+2),"")</f>
        <v>77</v>
      </c>
      <c r="H2058" s="63">
        <f ca="1">IF(INDIRECT("'按班级打印'!x"&amp;ROUNDDOWN((ROW()-1)/5,0)+2)&gt;0,INDIRECT("'按班级打印'!x"&amp;ROUNDDOWN((ROW()-1)/5,0)+2),"")</f>
        <v>91</v>
      </c>
      <c r="I2058" s="63" t="str">
        <f ca="1">IF(INDIRECT("'按班级打印'!aa"&amp;ROUNDDOWN((ROW()-1)/5,0)+2)&gt;0,INDIRECT("'按班级打印'!aa"&amp;ROUNDDOWN((ROW()-1)/5,0)+2),"")</f>
        <v/>
      </c>
      <c r="J2058" s="63" t="str">
        <f ca="1">IF(INDIRECT("'按班级打印'!ad"&amp;ROUNDDOWN((ROW()-1)/5,0)+2)&gt;0,INDIRECT("'按班级打印'!ad"&amp;ROUNDDOWN((ROW()-1)/5,0)+2),"")</f>
        <v/>
      </c>
      <c r="K2058" s="63" t="str">
        <f ca="1">IF(INDIRECT("'按班级打印'!u"&amp;ROUNDDOWN((ROW()-1)/5,0)+2)&gt;0,INDIRECT("'按班级打印'!u"&amp;ROUNDDOWN((ROW()-1)/5,0)+2),"")</f>
        <v/>
      </c>
      <c r="L2058" s="63">
        <f ca="1">IF(INDIRECT("'按班级打印'!ag"&amp;ROUNDDOWN((ROW()-1)/5,0)+2)&gt;0,INDIRECT("'按班级打印'!ag"&amp;ROUNDDOWN((ROW()-1)/5,0)+2),"")</f>
        <v>91</v>
      </c>
      <c r="M2058" s="63">
        <f ca="1">INDIRECT("'按班级打印'!I"&amp;ROUNDDOWN((ROW()-1)/5,0)+2)</f>
        <v>612</v>
      </c>
    </row>
    <row r="2059" customHeight="1" spans="1:13">
      <c r="A2059" s="63" t="str">
        <f ca="1">INDIRECT("'按班级打印'!E"&amp;ROUNDDOWN((ROW()-1)/5,0)+2)</f>
        <v>物理类</v>
      </c>
      <c r="B2059" s="14"/>
      <c r="C2059" s="63" t="s">
        <v>14</v>
      </c>
      <c r="D2059" s="65">
        <f>'质量分析(总分) '!$D$55</f>
        <v>105.000612745098</v>
      </c>
      <c r="E2059" s="65">
        <f>'质量分析(总分) '!$D$82</f>
        <v>91.5242034313726</v>
      </c>
      <c r="F2059" s="65">
        <f>'质量分析(总分) '!$D$109</f>
        <v>108.863970588235</v>
      </c>
      <c r="G2059" s="65">
        <f ca="1">IF(_xlfn.NUMBERVALUE(G2057)&gt;0,'质量分析(总分) '!$D$133,"")</f>
        <v>62.6521428571429</v>
      </c>
      <c r="H2059" s="65">
        <f ca="1">IF(_xlfn.NUMBERVALUE(H2057)&gt;0,'质量分析(总分) '!$D$157,"")</f>
        <v>81.8686131386861</v>
      </c>
      <c r="I2059" s="65" t="str">
        <f ca="1">IF(_xlfn.NUMBERVALUE(I2057)&gt;0,'质量分析(总分) '!$D$180,"")</f>
        <v/>
      </c>
      <c r="J2059" s="65" t="str">
        <f ca="1">IF(_xlfn.NUMBERVALUE(J2057)&gt;0,'质量分析(总分) '!$D$208,"")</f>
        <v/>
      </c>
      <c r="K2059" s="65" t="str">
        <f ca="1">IF(_xlfn.NUMBERVALUE(K2057)&gt;0,'质量分析(总分) '!$D$194,"")</f>
        <v/>
      </c>
      <c r="L2059" s="65">
        <f ca="1">IF(_xlfn.NUMBERVALUE(L2057)&gt;0,'质量分析(总分) '!$D$222,"")</f>
        <v>81.1694214876033</v>
      </c>
      <c r="M2059" s="65">
        <f ca="1">IF(_xlfn.NUMBERVALUE(G2057)&gt;0,'质量分析(总分) '!$D$23,'质量分析(总分) '!$D$28)</f>
        <v>535.869285714286</v>
      </c>
    </row>
    <row r="2061" customHeight="1" spans="1:13">
      <c r="A2061" s="58" t="s">
        <v>15</v>
      </c>
      <c r="B2061" s="59" t="s">
        <v>1</v>
      </c>
      <c r="C2061" s="59" t="s">
        <v>2</v>
      </c>
      <c r="D2061" s="60" t="s">
        <v>3</v>
      </c>
      <c r="E2061" s="60" t="s">
        <v>4</v>
      </c>
      <c r="F2061" s="60" t="s">
        <v>5</v>
      </c>
      <c r="G2061" s="60" t="s">
        <v>6</v>
      </c>
      <c r="H2061" s="60" t="s">
        <v>7</v>
      </c>
      <c r="I2061" s="60" t="s">
        <v>8</v>
      </c>
      <c r="J2061" s="60" t="s">
        <v>9</v>
      </c>
      <c r="K2061" s="60" t="s">
        <v>10</v>
      </c>
      <c r="L2061" s="61" t="s">
        <v>11</v>
      </c>
      <c r="M2061" s="61" t="s">
        <v>12</v>
      </c>
    </row>
    <row r="2062" customHeight="1" spans="1:13">
      <c r="A2062" s="62"/>
      <c r="B2062" s="63">
        <f ca="1">INDIRECT("'按班级打印'!G"&amp;ROUNDDOWN((ROW()-1)/5,0)+2)</f>
        <v>10</v>
      </c>
      <c r="C2062" s="63" t="str">
        <f ca="1">INDIRECT("'按班级打印'!A"&amp;ROUNDDOWN((ROW()-1)/5,0)+2)</f>
        <v>刘禹良</v>
      </c>
      <c r="D2062" s="63">
        <f ca="1">INDIRECT("'按班级打印'!M"&amp;ROUNDDOWN((ROW()-1)/5,0)+2)</f>
        <v>105</v>
      </c>
      <c r="E2062" s="63">
        <f ca="1">INDIRECT("'按班级打印'!o"&amp;ROUNDDOWN((ROW()-1)/5,0)+2)</f>
        <v>104.5</v>
      </c>
      <c r="F2062" s="63">
        <f ca="1">INDIRECT("'按班级打印'!q"&amp;ROUNDDOWN((ROW()-1)/5,0)+2)</f>
        <v>126</v>
      </c>
      <c r="G2062" s="63">
        <f ca="1">IF(INDIRECT("'按班级打印'!s"&amp;ROUNDDOWN((ROW()-1)/5,0)+2)&gt;0,INDIRECT("'按班级打印'!s"&amp;ROUNDDOWN((ROW()-1)/5,0)+2),"")</f>
        <v>86.5</v>
      </c>
      <c r="H2062" s="63">
        <f ca="1">IF(INDIRECT("'按班级打印'!w"&amp;ROUNDDOWN((ROW()-1)/5,0)+2)&gt;0,INDIRECT("'按班级打印'!w"&amp;ROUNDDOWN((ROW()-1)/5,0)+2),"")</f>
        <v>72</v>
      </c>
      <c r="I2062" s="63" t="str">
        <f ca="1">IF(INDIRECT("'按班级打印'!z"&amp;ROUNDDOWN((ROW()-1)/5,0)+2)&gt;0,INDIRECT("'按班级打印'!z"&amp;ROUNDDOWN((ROW()-1)/5,0)+2),"")</f>
        <v/>
      </c>
      <c r="J2062" s="63">
        <f ca="1">IF(INDIRECT("'按班级打印'!ac"&amp;ROUNDDOWN((ROW()-1)/5,0)+2)&gt;0,INDIRECT("'按班级打印'!ac"&amp;ROUNDDOWN((ROW()-1)/5,0)+2),"")</f>
        <v>64.75</v>
      </c>
      <c r="K2062" s="63" t="str">
        <f ca="1">IF(INDIRECT("'按班级打印'!u"&amp;ROUNDDOWN((ROW()-1)/5,0)+2)&gt;0,INDIRECT("'按班级打印'!u"&amp;ROUNDDOWN((ROW()-1)/5,0)+2),"")</f>
        <v/>
      </c>
      <c r="L2062" s="63" t="str">
        <f ca="1">IF(INDIRECT("'按班级打印'!af"&amp;ROUNDDOWN((ROW()-1)/5,0)+2)&gt;0,INDIRECT("'按班级打印'!af"&amp;ROUNDDOWN((ROW()-1)/5,0)+2),"")</f>
        <v/>
      </c>
      <c r="M2062" s="63">
        <f ca="1">INDIRECT("'按班级打印'!H"&amp;ROUNDDOWN((ROW()-1)/5,0)+2)</f>
        <v>558.75</v>
      </c>
    </row>
    <row r="2063" customHeight="1" spans="1:13">
      <c r="A2063" s="64"/>
      <c r="B2063" s="64"/>
      <c r="C2063" s="63" t="s">
        <v>13</v>
      </c>
      <c r="D2063" s="63">
        <f ca="1">INDIRECT("'按班级打印'!M"&amp;ROUNDDOWN((ROW()-1)/5,0)+2)</f>
        <v>105</v>
      </c>
      <c r="E2063" s="63">
        <f ca="1">INDIRECT("'按班级打印'!o"&amp;ROUNDDOWN((ROW()-1)/5,0)+2)</f>
        <v>104.5</v>
      </c>
      <c r="F2063" s="63">
        <f ca="1">INDIRECT("'按班级打印'!q"&amp;ROUNDDOWN((ROW()-1)/5,0)+2)</f>
        <v>126</v>
      </c>
      <c r="G2063" s="63">
        <f ca="1">IF(INDIRECT("'按班级打印'!s"&amp;ROUNDDOWN((ROW()-1)/5,0)+2)&gt;0,INDIRECT("'按班级打印'!s"&amp;ROUNDDOWN((ROW()-1)/5,0)+2),"")</f>
        <v>86.5</v>
      </c>
      <c r="H2063" s="63">
        <f ca="1">IF(INDIRECT("'按班级打印'!x"&amp;ROUNDDOWN((ROW()-1)/5,0)+2)&gt;0,INDIRECT("'按班级打印'!x"&amp;ROUNDDOWN((ROW()-1)/5,0)+2),"")</f>
        <v>90</v>
      </c>
      <c r="I2063" s="63" t="str">
        <f ca="1">IF(INDIRECT("'按班级打印'!aa"&amp;ROUNDDOWN((ROW()-1)/5,0)+2)&gt;0,INDIRECT("'按班级打印'!aa"&amp;ROUNDDOWN((ROW()-1)/5,0)+2),"")</f>
        <v/>
      </c>
      <c r="J2063" s="63">
        <f ca="1">IF(INDIRECT("'按班级打印'!ad"&amp;ROUNDDOWN((ROW()-1)/5,0)+2)&gt;0,INDIRECT("'按班级打印'!ad"&amp;ROUNDDOWN((ROW()-1)/5,0)+2),"")</f>
        <v>88</v>
      </c>
      <c r="K2063" s="63" t="str">
        <f ca="1">IF(INDIRECT("'按班级打印'!u"&amp;ROUNDDOWN((ROW()-1)/5,0)+2)&gt;0,INDIRECT("'按班级打印'!u"&amp;ROUNDDOWN((ROW()-1)/5,0)+2),"")</f>
        <v/>
      </c>
      <c r="L2063" s="63" t="str">
        <f ca="1">IF(INDIRECT("'按班级打印'!ag"&amp;ROUNDDOWN((ROW()-1)/5,0)+2)&gt;0,INDIRECT("'按班级打印'!ag"&amp;ROUNDDOWN((ROW()-1)/5,0)+2),"")</f>
        <v/>
      </c>
      <c r="M2063" s="63">
        <f ca="1">INDIRECT("'按班级打印'!I"&amp;ROUNDDOWN((ROW()-1)/5,0)+2)</f>
        <v>600</v>
      </c>
    </row>
    <row r="2064" customHeight="1" spans="1:13">
      <c r="A2064" s="63" t="str">
        <f ca="1">INDIRECT("'按班级打印'!E"&amp;ROUNDDOWN((ROW()-1)/5,0)+2)</f>
        <v>物理类</v>
      </c>
      <c r="B2064" s="14"/>
      <c r="C2064" s="63" t="s">
        <v>14</v>
      </c>
      <c r="D2064" s="65">
        <f>'质量分析(总分) '!$D$55</f>
        <v>105.000612745098</v>
      </c>
      <c r="E2064" s="65">
        <f>'质量分析(总分) '!$D$82</f>
        <v>91.5242034313726</v>
      </c>
      <c r="F2064" s="65">
        <f>'质量分析(总分) '!$D$109</f>
        <v>108.863970588235</v>
      </c>
      <c r="G2064" s="65">
        <f ca="1">IF(_xlfn.NUMBERVALUE(G2062)&gt;0,'质量分析(总分) '!$D$133,"")</f>
        <v>62.6521428571429</v>
      </c>
      <c r="H2064" s="65">
        <f ca="1">IF(_xlfn.NUMBERVALUE(H2062)&gt;0,'质量分析(总分) '!$D$157,"")</f>
        <v>81.8686131386861</v>
      </c>
      <c r="I2064" s="65" t="str">
        <f ca="1">IF(_xlfn.NUMBERVALUE(I2062)&gt;0,'质量分析(总分) '!$D$180,"")</f>
        <v/>
      </c>
      <c r="J2064" s="65">
        <f ca="1">IF(_xlfn.NUMBERVALUE(J2062)&gt;0,'质量分析(总分) '!$D$208,"")</f>
        <v>82.7816593886463</v>
      </c>
      <c r="K2064" s="65" t="str">
        <f ca="1">IF(_xlfn.NUMBERVALUE(K2062)&gt;0,'质量分析(总分) '!$D$194,"")</f>
        <v/>
      </c>
      <c r="L2064" s="65" t="str">
        <f ca="1">IF(_xlfn.NUMBERVALUE(L2062)&gt;0,'质量分析(总分) '!$D$222,"")</f>
        <v/>
      </c>
      <c r="M2064" s="65">
        <f ca="1">IF(_xlfn.NUMBERVALUE(G2062)&gt;0,'质量分析(总分) '!$D$23,'质量分析(总分) '!$D$28)</f>
        <v>535.869285714286</v>
      </c>
    </row>
    <row r="2066" customHeight="1" spans="1:13">
      <c r="A2066" s="58" t="s">
        <v>15</v>
      </c>
      <c r="B2066" s="59" t="s">
        <v>1</v>
      </c>
      <c r="C2066" s="59" t="s">
        <v>2</v>
      </c>
      <c r="D2066" s="60" t="s">
        <v>3</v>
      </c>
      <c r="E2066" s="60" t="s">
        <v>4</v>
      </c>
      <c r="F2066" s="60" t="s">
        <v>5</v>
      </c>
      <c r="G2066" s="60" t="s">
        <v>6</v>
      </c>
      <c r="H2066" s="60" t="s">
        <v>7</v>
      </c>
      <c r="I2066" s="60" t="s">
        <v>8</v>
      </c>
      <c r="J2066" s="60" t="s">
        <v>9</v>
      </c>
      <c r="K2066" s="60" t="s">
        <v>10</v>
      </c>
      <c r="L2066" s="61" t="s">
        <v>11</v>
      </c>
      <c r="M2066" s="61" t="s">
        <v>12</v>
      </c>
    </row>
    <row r="2067" customHeight="1" spans="1:13">
      <c r="A2067" s="62"/>
      <c r="B2067" s="63">
        <f ca="1">INDIRECT("'按班级打印'!G"&amp;ROUNDDOWN((ROW()-1)/5,0)+2)</f>
        <v>10</v>
      </c>
      <c r="C2067" s="63" t="str">
        <f ca="1">INDIRECT("'按班级打印'!A"&amp;ROUNDDOWN((ROW()-1)/5,0)+2)</f>
        <v>李佳栩</v>
      </c>
      <c r="D2067" s="63">
        <f ca="1">INDIRECT("'按班级打印'!M"&amp;ROUNDDOWN((ROW()-1)/5,0)+2)</f>
        <v>111</v>
      </c>
      <c r="E2067" s="63">
        <f ca="1">INDIRECT("'按班级打印'!o"&amp;ROUNDDOWN((ROW()-1)/5,0)+2)</f>
        <v>106</v>
      </c>
      <c r="F2067" s="63">
        <f ca="1">INDIRECT("'按班级打印'!q"&amp;ROUNDDOWN((ROW()-1)/5,0)+2)</f>
        <v>125</v>
      </c>
      <c r="G2067" s="63">
        <f ca="1">IF(INDIRECT("'按班级打印'!s"&amp;ROUNDDOWN((ROW()-1)/5,0)+2)&gt;0,INDIRECT("'按班级打印'!s"&amp;ROUNDDOWN((ROW()-1)/5,0)+2),"")</f>
        <v>76</v>
      </c>
      <c r="H2067" s="63">
        <f ca="1">IF(INDIRECT("'按班级打印'!w"&amp;ROUNDDOWN((ROW()-1)/5,0)+2)&gt;0,INDIRECT("'按班级打印'!w"&amp;ROUNDDOWN((ROW()-1)/5,0)+2),"")</f>
        <v>65.5</v>
      </c>
      <c r="I2067" s="63" t="str">
        <f ca="1">IF(INDIRECT("'按班级打印'!z"&amp;ROUNDDOWN((ROW()-1)/5,0)+2)&gt;0,INDIRECT("'按班级打印'!z"&amp;ROUNDDOWN((ROW()-1)/5,0)+2),"")</f>
        <v/>
      </c>
      <c r="J2067" s="63">
        <f ca="1">IF(INDIRECT("'按班级打印'!ac"&amp;ROUNDDOWN((ROW()-1)/5,0)+2)&gt;0,INDIRECT("'按班级打印'!ac"&amp;ROUNDDOWN((ROW()-1)/5,0)+2),"")</f>
        <v>63.25</v>
      </c>
      <c r="K2067" s="63" t="str">
        <f ca="1">IF(INDIRECT("'按班级打印'!u"&amp;ROUNDDOWN((ROW()-1)/5,0)+2)&gt;0,INDIRECT("'按班级打印'!u"&amp;ROUNDDOWN((ROW()-1)/5,0)+2),"")</f>
        <v/>
      </c>
      <c r="L2067" s="63" t="str">
        <f ca="1">IF(INDIRECT("'按班级打印'!af"&amp;ROUNDDOWN((ROW()-1)/5,0)+2)&gt;0,INDIRECT("'按班级打印'!af"&amp;ROUNDDOWN((ROW()-1)/5,0)+2),"")</f>
        <v/>
      </c>
      <c r="M2067" s="63">
        <f ca="1">INDIRECT("'按班级打印'!H"&amp;ROUNDDOWN((ROW()-1)/5,0)+2)</f>
        <v>546.75</v>
      </c>
    </row>
    <row r="2068" customHeight="1" spans="1:13">
      <c r="A2068" s="64"/>
      <c r="B2068" s="64"/>
      <c r="C2068" s="63" t="s">
        <v>13</v>
      </c>
      <c r="D2068" s="63">
        <f ca="1">INDIRECT("'按班级打印'!M"&amp;ROUNDDOWN((ROW()-1)/5,0)+2)</f>
        <v>111</v>
      </c>
      <c r="E2068" s="63">
        <f ca="1">INDIRECT("'按班级打印'!o"&amp;ROUNDDOWN((ROW()-1)/5,0)+2)</f>
        <v>106</v>
      </c>
      <c r="F2068" s="63">
        <f ca="1">INDIRECT("'按班级打印'!q"&amp;ROUNDDOWN((ROW()-1)/5,0)+2)</f>
        <v>125</v>
      </c>
      <c r="G2068" s="63">
        <f ca="1">IF(INDIRECT("'按班级打印'!s"&amp;ROUNDDOWN((ROW()-1)/5,0)+2)&gt;0,INDIRECT("'按班级打印'!s"&amp;ROUNDDOWN((ROW()-1)/5,0)+2),"")</f>
        <v>76</v>
      </c>
      <c r="H2068" s="63">
        <f ca="1">IF(INDIRECT("'按班级打印'!x"&amp;ROUNDDOWN((ROW()-1)/5,0)+2)&gt;0,INDIRECT("'按班级打印'!x"&amp;ROUNDDOWN((ROW()-1)/5,0)+2),"")</f>
        <v>87</v>
      </c>
      <c r="I2068" s="63" t="str">
        <f ca="1">IF(INDIRECT("'按班级打印'!aa"&amp;ROUNDDOWN((ROW()-1)/5,0)+2)&gt;0,INDIRECT("'按班级打印'!aa"&amp;ROUNDDOWN((ROW()-1)/5,0)+2),"")</f>
        <v/>
      </c>
      <c r="J2068" s="63">
        <f ca="1">IF(INDIRECT("'按班级打印'!ad"&amp;ROUNDDOWN((ROW()-1)/5,0)+2)&gt;0,INDIRECT("'按班级打印'!ad"&amp;ROUNDDOWN((ROW()-1)/5,0)+2),"")</f>
        <v>87</v>
      </c>
      <c r="K2068" s="63" t="str">
        <f ca="1">IF(INDIRECT("'按班级打印'!u"&amp;ROUNDDOWN((ROW()-1)/5,0)+2)&gt;0,INDIRECT("'按班级打印'!u"&amp;ROUNDDOWN((ROW()-1)/5,0)+2),"")</f>
        <v/>
      </c>
      <c r="L2068" s="63" t="str">
        <f ca="1">IF(INDIRECT("'按班级打印'!ag"&amp;ROUNDDOWN((ROW()-1)/5,0)+2)&gt;0,INDIRECT("'按班级打印'!ag"&amp;ROUNDDOWN((ROW()-1)/5,0)+2),"")</f>
        <v/>
      </c>
      <c r="M2068" s="63">
        <f ca="1">INDIRECT("'按班级打印'!I"&amp;ROUNDDOWN((ROW()-1)/5,0)+2)</f>
        <v>592</v>
      </c>
    </row>
    <row r="2069" customHeight="1" spans="1:13">
      <c r="A2069" s="63" t="str">
        <f ca="1">INDIRECT("'按班级打印'!E"&amp;ROUNDDOWN((ROW()-1)/5,0)+2)</f>
        <v>物理类</v>
      </c>
      <c r="B2069" s="14"/>
      <c r="C2069" s="63" t="s">
        <v>14</v>
      </c>
      <c r="D2069" s="65">
        <f>'质量分析(总分) '!$D$55</f>
        <v>105.000612745098</v>
      </c>
      <c r="E2069" s="65">
        <f>'质量分析(总分) '!$D$82</f>
        <v>91.5242034313726</v>
      </c>
      <c r="F2069" s="65">
        <f>'质量分析(总分) '!$D$109</f>
        <v>108.863970588235</v>
      </c>
      <c r="G2069" s="65">
        <f ca="1">IF(_xlfn.NUMBERVALUE(G2067)&gt;0,'质量分析(总分) '!$D$133,"")</f>
        <v>62.6521428571429</v>
      </c>
      <c r="H2069" s="65">
        <f ca="1">IF(_xlfn.NUMBERVALUE(H2067)&gt;0,'质量分析(总分) '!$D$157,"")</f>
        <v>81.8686131386861</v>
      </c>
      <c r="I2069" s="65" t="str">
        <f ca="1">IF(_xlfn.NUMBERVALUE(I2067)&gt;0,'质量分析(总分) '!$D$180,"")</f>
        <v/>
      </c>
      <c r="J2069" s="65">
        <f ca="1">IF(_xlfn.NUMBERVALUE(J2067)&gt;0,'质量分析(总分) '!$D$208,"")</f>
        <v>82.7816593886463</v>
      </c>
      <c r="K2069" s="65" t="str">
        <f ca="1">IF(_xlfn.NUMBERVALUE(K2067)&gt;0,'质量分析(总分) '!$D$194,"")</f>
        <v/>
      </c>
      <c r="L2069" s="65" t="str">
        <f ca="1">IF(_xlfn.NUMBERVALUE(L2067)&gt;0,'质量分析(总分) '!$D$222,"")</f>
        <v/>
      </c>
      <c r="M2069" s="65">
        <f ca="1">IF(_xlfn.NUMBERVALUE(G2067)&gt;0,'质量分析(总分) '!$D$23,'质量分析(总分) '!$D$28)</f>
        <v>535.869285714286</v>
      </c>
    </row>
    <row r="2071" customHeight="1" spans="1:13">
      <c r="A2071" s="58" t="s">
        <v>15</v>
      </c>
      <c r="B2071" s="59" t="s">
        <v>1</v>
      </c>
      <c r="C2071" s="59" t="s">
        <v>2</v>
      </c>
      <c r="D2071" s="60" t="s">
        <v>3</v>
      </c>
      <c r="E2071" s="60" t="s">
        <v>4</v>
      </c>
      <c r="F2071" s="60" t="s">
        <v>5</v>
      </c>
      <c r="G2071" s="60" t="s">
        <v>6</v>
      </c>
      <c r="H2071" s="60" t="s">
        <v>7</v>
      </c>
      <c r="I2071" s="60" t="s">
        <v>8</v>
      </c>
      <c r="J2071" s="60" t="s">
        <v>9</v>
      </c>
      <c r="K2071" s="60" t="s">
        <v>10</v>
      </c>
      <c r="L2071" s="61" t="s">
        <v>11</v>
      </c>
      <c r="M2071" s="61" t="s">
        <v>12</v>
      </c>
    </row>
    <row r="2072" customHeight="1" spans="1:13">
      <c r="A2072" s="62"/>
      <c r="B2072" s="63">
        <f ca="1">INDIRECT("'按班级打印'!G"&amp;ROUNDDOWN((ROW()-1)/5,0)+2)</f>
        <v>10</v>
      </c>
      <c r="C2072" s="63" t="str">
        <f ca="1">INDIRECT("'按班级打印'!A"&amp;ROUNDDOWN((ROW()-1)/5,0)+2)</f>
        <v>曾羿</v>
      </c>
      <c r="D2072" s="63">
        <f ca="1">INDIRECT("'按班级打印'!M"&amp;ROUNDDOWN((ROW()-1)/5,0)+2)</f>
        <v>111</v>
      </c>
      <c r="E2072" s="63">
        <f ca="1">INDIRECT("'按班级打印'!o"&amp;ROUNDDOWN((ROW()-1)/5,0)+2)</f>
        <v>115.5</v>
      </c>
      <c r="F2072" s="63">
        <f ca="1">INDIRECT("'按班级打印'!q"&amp;ROUNDDOWN((ROW()-1)/5,0)+2)</f>
        <v>124</v>
      </c>
      <c r="G2072" s="63">
        <f ca="1">IF(INDIRECT("'按班级打印'!s"&amp;ROUNDDOWN((ROW()-1)/5,0)+2)&gt;0,INDIRECT("'按班级打印'!s"&amp;ROUNDDOWN((ROW()-1)/5,0)+2),"")</f>
        <v>79.5</v>
      </c>
      <c r="H2072" s="63">
        <f ca="1">IF(INDIRECT("'按班级打印'!w"&amp;ROUNDDOWN((ROW()-1)/5,0)+2)&gt;0,INDIRECT("'按班级打印'!w"&amp;ROUNDDOWN((ROW()-1)/5,0)+2),"")</f>
        <v>72</v>
      </c>
      <c r="I2072" s="63">
        <f ca="1">IF(INDIRECT("'按班级打印'!z"&amp;ROUNDDOWN((ROW()-1)/5,0)+2)&gt;0,INDIRECT("'按班级打印'!z"&amp;ROUNDDOWN((ROW()-1)/5,0)+2),"")</f>
        <v>76.5</v>
      </c>
      <c r="J2072" s="63" t="str">
        <f ca="1">IF(INDIRECT("'按班级打印'!ac"&amp;ROUNDDOWN((ROW()-1)/5,0)+2)&gt;0,INDIRECT("'按班级打印'!ac"&amp;ROUNDDOWN((ROW()-1)/5,0)+2),"")</f>
        <v/>
      </c>
      <c r="K2072" s="63" t="str">
        <f ca="1">IF(INDIRECT("'按班级打印'!u"&amp;ROUNDDOWN((ROW()-1)/5,0)+2)&gt;0,INDIRECT("'按班级打印'!u"&amp;ROUNDDOWN((ROW()-1)/5,0)+2),"")</f>
        <v/>
      </c>
      <c r="L2072" s="63" t="str">
        <f ca="1">IF(INDIRECT("'按班级打印'!af"&amp;ROUNDDOWN((ROW()-1)/5,0)+2)&gt;0,INDIRECT("'按班级打印'!af"&amp;ROUNDDOWN((ROW()-1)/5,0)+2),"")</f>
        <v/>
      </c>
      <c r="M2072" s="63">
        <f ca="1">INDIRECT("'按班级打印'!H"&amp;ROUNDDOWN((ROW()-1)/5,0)+2)</f>
        <v>578.5</v>
      </c>
    </row>
    <row r="2073" customHeight="1" spans="1:13">
      <c r="A2073" s="64"/>
      <c r="B2073" s="64"/>
      <c r="C2073" s="63" t="s">
        <v>13</v>
      </c>
      <c r="D2073" s="63">
        <f ca="1">INDIRECT("'按班级打印'!M"&amp;ROUNDDOWN((ROW()-1)/5,0)+2)</f>
        <v>111</v>
      </c>
      <c r="E2073" s="63">
        <f ca="1">INDIRECT("'按班级打印'!o"&amp;ROUNDDOWN((ROW()-1)/5,0)+2)</f>
        <v>115.5</v>
      </c>
      <c r="F2073" s="63">
        <f ca="1">INDIRECT("'按班级打印'!q"&amp;ROUNDDOWN((ROW()-1)/5,0)+2)</f>
        <v>124</v>
      </c>
      <c r="G2073" s="63">
        <f ca="1">IF(INDIRECT("'按班级打印'!s"&amp;ROUNDDOWN((ROW()-1)/5,0)+2)&gt;0,INDIRECT("'按班级打印'!s"&amp;ROUNDDOWN((ROW()-1)/5,0)+2),"")</f>
        <v>79.5</v>
      </c>
      <c r="H2073" s="63">
        <f ca="1">IF(INDIRECT("'按班级打印'!x"&amp;ROUNDDOWN((ROW()-1)/5,0)+2)&gt;0,INDIRECT("'按班级打印'!x"&amp;ROUNDDOWN((ROW()-1)/5,0)+2),"")</f>
        <v>90</v>
      </c>
      <c r="I2073" s="63">
        <f ca="1">IF(INDIRECT("'按班级打印'!aa"&amp;ROUNDDOWN((ROW()-1)/5,0)+2)&gt;0,INDIRECT("'按班级打印'!aa"&amp;ROUNDDOWN((ROW()-1)/5,0)+2),"")</f>
        <v>86</v>
      </c>
      <c r="J2073" s="63" t="str">
        <f ca="1">IF(INDIRECT("'按班级打印'!ad"&amp;ROUNDDOWN((ROW()-1)/5,0)+2)&gt;0,INDIRECT("'按班级打印'!ad"&amp;ROUNDDOWN((ROW()-1)/5,0)+2),"")</f>
        <v/>
      </c>
      <c r="K2073" s="63" t="str">
        <f ca="1">IF(INDIRECT("'按班级打印'!u"&amp;ROUNDDOWN((ROW()-1)/5,0)+2)&gt;0,INDIRECT("'按班级打印'!u"&amp;ROUNDDOWN((ROW()-1)/5,0)+2),"")</f>
        <v/>
      </c>
      <c r="L2073" s="63" t="str">
        <f ca="1">IF(INDIRECT("'按班级打印'!ag"&amp;ROUNDDOWN((ROW()-1)/5,0)+2)&gt;0,INDIRECT("'按班级打印'!ag"&amp;ROUNDDOWN((ROW()-1)/5,0)+2),"")</f>
        <v/>
      </c>
      <c r="M2073" s="63">
        <f ca="1">INDIRECT("'按班级打印'!I"&amp;ROUNDDOWN((ROW()-1)/5,0)+2)</f>
        <v>606</v>
      </c>
    </row>
    <row r="2074" customHeight="1" spans="1:13">
      <c r="A2074" s="63" t="str">
        <f ca="1">INDIRECT("'按班级打印'!E"&amp;ROUNDDOWN((ROW()-1)/5,0)+2)</f>
        <v>物理类</v>
      </c>
      <c r="B2074" s="14"/>
      <c r="C2074" s="63" t="s">
        <v>14</v>
      </c>
      <c r="D2074" s="65">
        <f>'质量分析(总分) '!$D$55</f>
        <v>105.000612745098</v>
      </c>
      <c r="E2074" s="65">
        <f>'质量分析(总分) '!$D$82</f>
        <v>91.5242034313726</v>
      </c>
      <c r="F2074" s="65">
        <f>'质量分析(总分) '!$D$109</f>
        <v>108.863970588235</v>
      </c>
      <c r="G2074" s="65">
        <f ca="1">IF(_xlfn.NUMBERVALUE(G2072)&gt;0,'质量分析(总分) '!$D$133,"")</f>
        <v>62.6521428571429</v>
      </c>
      <c r="H2074" s="65">
        <f ca="1">IF(_xlfn.NUMBERVALUE(H2072)&gt;0,'质量分析(总分) '!$D$157,"")</f>
        <v>81.8686131386861</v>
      </c>
      <c r="I2074" s="65">
        <f ca="1">IF(_xlfn.NUMBERVALUE(I2072)&gt;0,'质量分析(总分) '!$D$180,"")</f>
        <v>83.3676470588235</v>
      </c>
      <c r="J2074" s="65" t="str">
        <f ca="1">IF(_xlfn.NUMBERVALUE(J2072)&gt;0,'质量分析(总分) '!$D$208,"")</f>
        <v/>
      </c>
      <c r="K2074" s="65" t="str">
        <f ca="1">IF(_xlfn.NUMBERVALUE(K2072)&gt;0,'质量分析(总分) '!$D$194,"")</f>
        <v/>
      </c>
      <c r="L2074" s="65" t="str">
        <f ca="1">IF(_xlfn.NUMBERVALUE(L2072)&gt;0,'质量分析(总分) '!$D$222,"")</f>
        <v/>
      </c>
      <c r="M2074" s="65">
        <f ca="1">IF(_xlfn.NUMBERVALUE(G2072)&gt;0,'质量分析(总分) '!$D$23,'质量分析(总分) '!$D$28)</f>
        <v>535.869285714286</v>
      </c>
    </row>
    <row r="2076" customHeight="1" spans="1:13">
      <c r="A2076" s="58" t="s">
        <v>15</v>
      </c>
      <c r="B2076" s="59" t="s">
        <v>1</v>
      </c>
      <c r="C2076" s="59" t="s">
        <v>2</v>
      </c>
      <c r="D2076" s="60" t="s">
        <v>3</v>
      </c>
      <c r="E2076" s="60" t="s">
        <v>4</v>
      </c>
      <c r="F2076" s="60" t="s">
        <v>5</v>
      </c>
      <c r="G2076" s="60" t="s">
        <v>6</v>
      </c>
      <c r="H2076" s="60" t="s">
        <v>7</v>
      </c>
      <c r="I2076" s="60" t="s">
        <v>8</v>
      </c>
      <c r="J2076" s="60" t="s">
        <v>9</v>
      </c>
      <c r="K2076" s="60" t="s">
        <v>10</v>
      </c>
      <c r="L2076" s="61" t="s">
        <v>11</v>
      </c>
      <c r="M2076" s="61" t="s">
        <v>12</v>
      </c>
    </row>
    <row r="2077" customHeight="1" spans="1:13">
      <c r="A2077" s="62"/>
      <c r="B2077" s="63">
        <f ca="1">INDIRECT("'按班级打印'!G"&amp;ROUNDDOWN((ROW()-1)/5,0)+2)</f>
        <v>10</v>
      </c>
      <c r="C2077" s="63" t="str">
        <f ca="1">INDIRECT("'按班级打印'!A"&amp;ROUNDDOWN((ROW()-1)/5,0)+2)</f>
        <v>黄陈栩</v>
      </c>
      <c r="D2077" s="63">
        <f ca="1">INDIRECT("'按班级打印'!M"&amp;ROUNDDOWN((ROW()-1)/5,0)+2)</f>
        <v>116.5</v>
      </c>
      <c r="E2077" s="63">
        <f ca="1">INDIRECT("'按班级打印'!o"&amp;ROUNDDOWN((ROW()-1)/5,0)+2)</f>
        <v>105.5</v>
      </c>
      <c r="F2077" s="63">
        <f ca="1">INDIRECT("'按班级打印'!q"&amp;ROUNDDOWN((ROW()-1)/5,0)+2)</f>
        <v>133</v>
      </c>
      <c r="G2077" s="63">
        <f ca="1">IF(INDIRECT("'按班级打印'!s"&amp;ROUNDDOWN((ROW()-1)/5,0)+2)&gt;0,INDIRECT("'按班级打印'!s"&amp;ROUNDDOWN((ROW()-1)/5,0)+2),"")</f>
        <v>87</v>
      </c>
      <c r="H2077" s="63">
        <f ca="1">IF(INDIRECT("'按班级打印'!w"&amp;ROUNDDOWN((ROW()-1)/5,0)+2)&gt;0,INDIRECT("'按班级打印'!w"&amp;ROUNDDOWN((ROW()-1)/5,0)+2),"")</f>
        <v>77</v>
      </c>
      <c r="I2077" s="63" t="str">
        <f ca="1">IF(INDIRECT("'按班级打印'!z"&amp;ROUNDDOWN((ROW()-1)/5,0)+2)&gt;0,INDIRECT("'按班级打印'!z"&amp;ROUNDDOWN((ROW()-1)/5,0)+2),"")</f>
        <v/>
      </c>
      <c r="J2077" s="63">
        <f ca="1">IF(INDIRECT("'按班级打印'!ac"&amp;ROUNDDOWN((ROW()-1)/5,0)+2)&gt;0,INDIRECT("'按班级打印'!ac"&amp;ROUNDDOWN((ROW()-1)/5,0)+2),"")</f>
        <v>73.75</v>
      </c>
      <c r="K2077" s="63" t="str">
        <f ca="1">IF(INDIRECT("'按班级打印'!u"&amp;ROUNDDOWN((ROW()-1)/5,0)+2)&gt;0,INDIRECT("'按班级打印'!u"&amp;ROUNDDOWN((ROW()-1)/5,0)+2),"")</f>
        <v/>
      </c>
      <c r="L2077" s="63" t="str">
        <f ca="1">IF(INDIRECT("'按班级打印'!af"&amp;ROUNDDOWN((ROW()-1)/5,0)+2)&gt;0,INDIRECT("'按班级打印'!af"&amp;ROUNDDOWN((ROW()-1)/5,0)+2),"")</f>
        <v/>
      </c>
      <c r="M2077" s="63">
        <f ca="1">INDIRECT("'按班级打印'!H"&amp;ROUNDDOWN((ROW()-1)/5,0)+2)</f>
        <v>592.75</v>
      </c>
    </row>
    <row r="2078" customHeight="1" spans="1:13">
      <c r="A2078" s="64"/>
      <c r="B2078" s="64"/>
      <c r="C2078" s="63" t="s">
        <v>13</v>
      </c>
      <c r="D2078" s="63">
        <f ca="1">INDIRECT("'按班级打印'!M"&amp;ROUNDDOWN((ROW()-1)/5,0)+2)</f>
        <v>116.5</v>
      </c>
      <c r="E2078" s="63">
        <f ca="1">INDIRECT("'按班级打印'!o"&amp;ROUNDDOWN((ROW()-1)/5,0)+2)</f>
        <v>105.5</v>
      </c>
      <c r="F2078" s="63">
        <f ca="1">INDIRECT("'按班级打印'!q"&amp;ROUNDDOWN((ROW()-1)/5,0)+2)</f>
        <v>133</v>
      </c>
      <c r="G2078" s="63">
        <f ca="1">IF(INDIRECT("'按班级打印'!s"&amp;ROUNDDOWN((ROW()-1)/5,0)+2)&gt;0,INDIRECT("'按班级打印'!s"&amp;ROUNDDOWN((ROW()-1)/5,0)+2),"")</f>
        <v>87</v>
      </c>
      <c r="H2078" s="63">
        <f ca="1">IF(INDIRECT("'按班级打印'!x"&amp;ROUNDDOWN((ROW()-1)/5,0)+2)&gt;0,INDIRECT("'按班级打印'!x"&amp;ROUNDDOWN((ROW()-1)/5,0)+2),"")</f>
        <v>92</v>
      </c>
      <c r="I2078" s="63" t="str">
        <f ca="1">IF(INDIRECT("'按班级打印'!aa"&amp;ROUNDDOWN((ROW()-1)/5,0)+2)&gt;0,INDIRECT("'按班级打印'!aa"&amp;ROUNDDOWN((ROW()-1)/5,0)+2),"")</f>
        <v/>
      </c>
      <c r="J2078" s="63">
        <f ca="1">IF(INDIRECT("'按班级打印'!ad"&amp;ROUNDDOWN((ROW()-1)/5,0)+2)&gt;0,INDIRECT("'按班级打印'!ad"&amp;ROUNDDOWN((ROW()-1)/5,0)+2),"")</f>
        <v>93</v>
      </c>
      <c r="K2078" s="63" t="str">
        <f ca="1">IF(INDIRECT("'按班级打印'!u"&amp;ROUNDDOWN((ROW()-1)/5,0)+2)&gt;0,INDIRECT("'按班级打印'!u"&amp;ROUNDDOWN((ROW()-1)/5,0)+2),"")</f>
        <v/>
      </c>
      <c r="L2078" s="63" t="str">
        <f ca="1">IF(INDIRECT("'按班级打印'!ag"&amp;ROUNDDOWN((ROW()-1)/5,0)+2)&gt;0,INDIRECT("'按班级打印'!ag"&amp;ROUNDDOWN((ROW()-1)/5,0)+2),"")</f>
        <v/>
      </c>
      <c r="M2078" s="63">
        <f ca="1">INDIRECT("'按班级打印'!I"&amp;ROUNDDOWN((ROW()-1)/5,0)+2)</f>
        <v>627</v>
      </c>
    </row>
    <row r="2079" customHeight="1" spans="1:13">
      <c r="A2079" s="63" t="str">
        <f ca="1">INDIRECT("'按班级打印'!E"&amp;ROUNDDOWN((ROW()-1)/5,0)+2)</f>
        <v>物理类</v>
      </c>
      <c r="B2079" s="14"/>
      <c r="C2079" s="63" t="s">
        <v>14</v>
      </c>
      <c r="D2079" s="65">
        <f>'质量分析(总分) '!$D$55</f>
        <v>105.000612745098</v>
      </c>
      <c r="E2079" s="65">
        <f>'质量分析(总分) '!$D$82</f>
        <v>91.5242034313726</v>
      </c>
      <c r="F2079" s="65">
        <f>'质量分析(总分) '!$D$109</f>
        <v>108.863970588235</v>
      </c>
      <c r="G2079" s="65">
        <f ca="1">IF(_xlfn.NUMBERVALUE(G2077)&gt;0,'质量分析(总分) '!$D$133,"")</f>
        <v>62.6521428571429</v>
      </c>
      <c r="H2079" s="65">
        <f ca="1">IF(_xlfn.NUMBERVALUE(H2077)&gt;0,'质量分析(总分) '!$D$157,"")</f>
        <v>81.8686131386861</v>
      </c>
      <c r="I2079" s="65" t="str">
        <f ca="1">IF(_xlfn.NUMBERVALUE(I2077)&gt;0,'质量分析(总分) '!$D$180,"")</f>
        <v/>
      </c>
      <c r="J2079" s="65">
        <f ca="1">IF(_xlfn.NUMBERVALUE(J2077)&gt;0,'质量分析(总分) '!$D$208,"")</f>
        <v>82.7816593886463</v>
      </c>
      <c r="K2079" s="65" t="str">
        <f ca="1">IF(_xlfn.NUMBERVALUE(K2077)&gt;0,'质量分析(总分) '!$D$194,"")</f>
        <v/>
      </c>
      <c r="L2079" s="65" t="str">
        <f ca="1">IF(_xlfn.NUMBERVALUE(L2077)&gt;0,'质量分析(总分) '!$D$222,"")</f>
        <v/>
      </c>
      <c r="M2079" s="65">
        <f ca="1">IF(_xlfn.NUMBERVALUE(G2077)&gt;0,'质量分析(总分) '!$D$23,'质量分析(总分) '!$D$28)</f>
        <v>535.869285714286</v>
      </c>
    </row>
    <row r="2081" customHeight="1" spans="1:13">
      <c r="A2081" s="58" t="s">
        <v>15</v>
      </c>
      <c r="B2081" s="59" t="s">
        <v>1</v>
      </c>
      <c r="C2081" s="59" t="s">
        <v>2</v>
      </c>
      <c r="D2081" s="60" t="s">
        <v>3</v>
      </c>
      <c r="E2081" s="60" t="s">
        <v>4</v>
      </c>
      <c r="F2081" s="60" t="s">
        <v>5</v>
      </c>
      <c r="G2081" s="60" t="s">
        <v>6</v>
      </c>
      <c r="H2081" s="60" t="s">
        <v>7</v>
      </c>
      <c r="I2081" s="60" t="s">
        <v>8</v>
      </c>
      <c r="J2081" s="60" t="s">
        <v>9</v>
      </c>
      <c r="K2081" s="60" t="s">
        <v>10</v>
      </c>
      <c r="L2081" s="61" t="s">
        <v>11</v>
      </c>
      <c r="M2081" s="61" t="s">
        <v>12</v>
      </c>
    </row>
    <row r="2082" customHeight="1" spans="1:13">
      <c r="A2082" s="62"/>
      <c r="B2082" s="63">
        <f ca="1">INDIRECT("'按班级打印'!G"&amp;ROUNDDOWN((ROW()-1)/5,0)+2)</f>
        <v>10</v>
      </c>
      <c r="C2082" s="63" t="str">
        <f ca="1">INDIRECT("'按班级打印'!A"&amp;ROUNDDOWN((ROW()-1)/5,0)+2)</f>
        <v>陈斯硕</v>
      </c>
      <c r="D2082" s="63">
        <f ca="1">INDIRECT("'按班级打印'!M"&amp;ROUNDDOWN((ROW()-1)/5,0)+2)</f>
        <v>100</v>
      </c>
      <c r="E2082" s="63">
        <f ca="1">INDIRECT("'按班级打印'!o"&amp;ROUNDDOWN((ROW()-1)/5,0)+2)</f>
        <v>97.5</v>
      </c>
      <c r="F2082" s="63">
        <f ca="1">INDIRECT("'按班级打印'!q"&amp;ROUNDDOWN((ROW()-1)/5,0)+2)</f>
        <v>109</v>
      </c>
      <c r="G2082" s="63">
        <f ca="1">IF(INDIRECT("'按班级打印'!s"&amp;ROUNDDOWN((ROW()-1)/5,0)+2)&gt;0,INDIRECT("'按班级打印'!s"&amp;ROUNDDOWN((ROW()-1)/5,0)+2),"")</f>
        <v>78.5</v>
      </c>
      <c r="H2082" s="63">
        <f ca="1">IF(INDIRECT("'按班级打印'!w"&amp;ROUNDDOWN((ROW()-1)/5,0)+2)&gt;0,INDIRECT("'按班级打印'!w"&amp;ROUNDDOWN((ROW()-1)/5,0)+2),"")</f>
        <v>71.5</v>
      </c>
      <c r="I2082" s="63">
        <f ca="1">IF(INDIRECT("'按班级打印'!z"&amp;ROUNDDOWN((ROW()-1)/5,0)+2)&gt;0,INDIRECT("'按班级打印'!z"&amp;ROUNDDOWN((ROW()-1)/5,0)+2),"")</f>
        <v>59</v>
      </c>
      <c r="J2082" s="63" t="str">
        <f ca="1">IF(INDIRECT("'按班级打印'!ac"&amp;ROUNDDOWN((ROW()-1)/5,0)+2)&gt;0,INDIRECT("'按班级打印'!ac"&amp;ROUNDDOWN((ROW()-1)/5,0)+2),"")</f>
        <v/>
      </c>
      <c r="K2082" s="63" t="str">
        <f ca="1">IF(INDIRECT("'按班级打印'!u"&amp;ROUNDDOWN((ROW()-1)/5,0)+2)&gt;0,INDIRECT("'按班级打印'!u"&amp;ROUNDDOWN((ROW()-1)/5,0)+2),"")</f>
        <v/>
      </c>
      <c r="L2082" s="63" t="str">
        <f ca="1">IF(INDIRECT("'按班级打印'!af"&amp;ROUNDDOWN((ROW()-1)/5,0)+2)&gt;0,INDIRECT("'按班级打印'!af"&amp;ROUNDDOWN((ROW()-1)/5,0)+2),"")</f>
        <v/>
      </c>
      <c r="M2082" s="63">
        <f ca="1">INDIRECT("'按班级打印'!H"&amp;ROUNDDOWN((ROW()-1)/5,0)+2)</f>
        <v>515.5</v>
      </c>
    </row>
    <row r="2083" customHeight="1" spans="1:13">
      <c r="A2083" s="64"/>
      <c r="B2083" s="64"/>
      <c r="C2083" s="63" t="s">
        <v>13</v>
      </c>
      <c r="D2083" s="63">
        <f ca="1">INDIRECT("'按班级打印'!M"&amp;ROUNDDOWN((ROW()-1)/5,0)+2)</f>
        <v>100</v>
      </c>
      <c r="E2083" s="63">
        <f ca="1">INDIRECT("'按班级打印'!o"&amp;ROUNDDOWN((ROW()-1)/5,0)+2)</f>
        <v>97.5</v>
      </c>
      <c r="F2083" s="63">
        <f ca="1">INDIRECT("'按班级打印'!q"&amp;ROUNDDOWN((ROW()-1)/5,0)+2)</f>
        <v>109</v>
      </c>
      <c r="G2083" s="63">
        <f ca="1">IF(INDIRECT("'按班级打印'!s"&amp;ROUNDDOWN((ROW()-1)/5,0)+2)&gt;0,INDIRECT("'按班级打印'!s"&amp;ROUNDDOWN((ROW()-1)/5,0)+2),"")</f>
        <v>78.5</v>
      </c>
      <c r="H2083" s="63">
        <f ca="1">IF(INDIRECT("'按班级打印'!x"&amp;ROUNDDOWN((ROW()-1)/5,0)+2)&gt;0,INDIRECT("'按班级打印'!x"&amp;ROUNDDOWN((ROW()-1)/5,0)+2),"")</f>
        <v>90</v>
      </c>
      <c r="I2083" s="63">
        <f ca="1">IF(INDIRECT("'按班级打印'!aa"&amp;ROUNDDOWN((ROW()-1)/5,0)+2)&gt;0,INDIRECT("'按班级打印'!aa"&amp;ROUNDDOWN((ROW()-1)/5,0)+2),"")</f>
        <v>68</v>
      </c>
      <c r="J2083" s="63" t="str">
        <f ca="1">IF(INDIRECT("'按班级打印'!ad"&amp;ROUNDDOWN((ROW()-1)/5,0)+2)&gt;0,INDIRECT("'按班级打印'!ad"&amp;ROUNDDOWN((ROW()-1)/5,0)+2),"")</f>
        <v/>
      </c>
      <c r="K2083" s="63" t="str">
        <f ca="1">IF(INDIRECT("'按班级打印'!u"&amp;ROUNDDOWN((ROW()-1)/5,0)+2)&gt;0,INDIRECT("'按班级打印'!u"&amp;ROUNDDOWN((ROW()-1)/5,0)+2),"")</f>
        <v/>
      </c>
      <c r="L2083" s="63" t="str">
        <f ca="1">IF(INDIRECT("'按班级打印'!ag"&amp;ROUNDDOWN((ROW()-1)/5,0)+2)&gt;0,INDIRECT("'按班级打印'!ag"&amp;ROUNDDOWN((ROW()-1)/5,0)+2),"")</f>
        <v/>
      </c>
      <c r="M2083" s="63">
        <f ca="1">INDIRECT("'按班级打印'!I"&amp;ROUNDDOWN((ROW()-1)/5,0)+2)</f>
        <v>543</v>
      </c>
    </row>
    <row r="2084" customHeight="1" spans="1:13">
      <c r="A2084" s="63" t="str">
        <f ca="1">INDIRECT("'按班级打印'!E"&amp;ROUNDDOWN((ROW()-1)/5,0)+2)</f>
        <v>物理类</v>
      </c>
      <c r="B2084" s="14"/>
      <c r="C2084" s="63" t="s">
        <v>14</v>
      </c>
      <c r="D2084" s="65">
        <f>'质量分析(总分) '!$D$55</f>
        <v>105.000612745098</v>
      </c>
      <c r="E2084" s="65">
        <f>'质量分析(总分) '!$D$82</f>
        <v>91.5242034313726</v>
      </c>
      <c r="F2084" s="65">
        <f>'质量分析(总分) '!$D$109</f>
        <v>108.863970588235</v>
      </c>
      <c r="G2084" s="65">
        <f ca="1">IF(_xlfn.NUMBERVALUE(G2082)&gt;0,'质量分析(总分) '!$D$133,"")</f>
        <v>62.6521428571429</v>
      </c>
      <c r="H2084" s="65">
        <f ca="1">IF(_xlfn.NUMBERVALUE(H2082)&gt;0,'质量分析(总分) '!$D$157,"")</f>
        <v>81.8686131386861</v>
      </c>
      <c r="I2084" s="65">
        <f ca="1">IF(_xlfn.NUMBERVALUE(I2082)&gt;0,'质量分析(总分) '!$D$180,"")</f>
        <v>83.3676470588235</v>
      </c>
      <c r="J2084" s="65" t="str">
        <f ca="1">IF(_xlfn.NUMBERVALUE(J2082)&gt;0,'质量分析(总分) '!$D$208,"")</f>
        <v/>
      </c>
      <c r="K2084" s="65" t="str">
        <f ca="1">IF(_xlfn.NUMBERVALUE(K2082)&gt;0,'质量分析(总分) '!$D$194,"")</f>
        <v/>
      </c>
      <c r="L2084" s="65" t="str">
        <f ca="1">IF(_xlfn.NUMBERVALUE(L2082)&gt;0,'质量分析(总分) '!$D$222,"")</f>
        <v/>
      </c>
      <c r="M2084" s="65">
        <f ca="1">IF(_xlfn.NUMBERVALUE(G2082)&gt;0,'质量分析(总分) '!$D$23,'质量分析(总分) '!$D$28)</f>
        <v>535.869285714286</v>
      </c>
    </row>
    <row r="2086" customHeight="1" spans="1:13">
      <c r="A2086" s="58" t="s">
        <v>15</v>
      </c>
      <c r="B2086" s="59" t="s">
        <v>1</v>
      </c>
      <c r="C2086" s="59" t="s">
        <v>2</v>
      </c>
      <c r="D2086" s="60" t="s">
        <v>3</v>
      </c>
      <c r="E2086" s="60" t="s">
        <v>4</v>
      </c>
      <c r="F2086" s="60" t="s">
        <v>5</v>
      </c>
      <c r="G2086" s="60" t="s">
        <v>6</v>
      </c>
      <c r="H2086" s="60" t="s">
        <v>7</v>
      </c>
      <c r="I2086" s="60" t="s">
        <v>8</v>
      </c>
      <c r="J2086" s="60" t="s">
        <v>9</v>
      </c>
      <c r="K2086" s="60" t="s">
        <v>10</v>
      </c>
      <c r="L2086" s="61" t="s">
        <v>11</v>
      </c>
      <c r="M2086" s="61" t="s">
        <v>12</v>
      </c>
    </row>
    <row r="2087" customHeight="1" spans="1:13">
      <c r="A2087" s="62"/>
      <c r="B2087" s="63">
        <f ca="1">INDIRECT("'按班级打印'!G"&amp;ROUNDDOWN((ROW()-1)/5,0)+2)</f>
        <v>10</v>
      </c>
      <c r="C2087" s="63" t="str">
        <f ca="1">INDIRECT("'按班级打印'!A"&amp;ROUNDDOWN((ROW()-1)/5,0)+2)</f>
        <v>陈少印</v>
      </c>
      <c r="D2087" s="63">
        <f ca="1">INDIRECT("'按班级打印'!M"&amp;ROUNDDOWN((ROW()-1)/5,0)+2)</f>
        <v>97.5</v>
      </c>
      <c r="E2087" s="63">
        <f ca="1">INDIRECT("'按班级打印'!o"&amp;ROUNDDOWN((ROW()-1)/5,0)+2)</f>
        <v>98</v>
      </c>
      <c r="F2087" s="63">
        <f ca="1">INDIRECT("'按班级打印'!q"&amp;ROUNDDOWN((ROW()-1)/5,0)+2)</f>
        <v>106</v>
      </c>
      <c r="G2087" s="63">
        <f ca="1">IF(INDIRECT("'按班级打印'!s"&amp;ROUNDDOWN((ROW()-1)/5,0)+2)&gt;0,INDIRECT("'按班级打印'!s"&amp;ROUNDDOWN((ROW()-1)/5,0)+2),"")</f>
        <v>73.5</v>
      </c>
      <c r="H2087" s="63">
        <f ca="1">IF(INDIRECT("'按班级打印'!w"&amp;ROUNDDOWN((ROW()-1)/5,0)+2)&gt;0,INDIRECT("'按班级打印'!w"&amp;ROUNDDOWN((ROW()-1)/5,0)+2),"")</f>
        <v>64.5</v>
      </c>
      <c r="I2087" s="63">
        <f ca="1">IF(INDIRECT("'按班级打印'!z"&amp;ROUNDDOWN((ROW()-1)/5,0)+2)&gt;0,INDIRECT("'按班级打印'!z"&amp;ROUNDDOWN((ROW()-1)/5,0)+2),"")</f>
        <v>81</v>
      </c>
      <c r="J2087" s="63" t="str">
        <f ca="1">IF(INDIRECT("'按班级打印'!ac"&amp;ROUNDDOWN((ROW()-1)/5,0)+2)&gt;0,INDIRECT("'按班级打印'!ac"&amp;ROUNDDOWN((ROW()-1)/5,0)+2),"")</f>
        <v/>
      </c>
      <c r="K2087" s="63" t="str">
        <f ca="1">IF(INDIRECT("'按班级打印'!u"&amp;ROUNDDOWN((ROW()-1)/5,0)+2)&gt;0,INDIRECT("'按班级打印'!u"&amp;ROUNDDOWN((ROW()-1)/5,0)+2),"")</f>
        <v/>
      </c>
      <c r="L2087" s="63" t="str">
        <f ca="1">IF(INDIRECT("'按班级打印'!af"&amp;ROUNDDOWN((ROW()-1)/5,0)+2)&gt;0,INDIRECT("'按班级打印'!af"&amp;ROUNDDOWN((ROW()-1)/5,0)+2),"")</f>
        <v/>
      </c>
      <c r="M2087" s="63">
        <f ca="1">INDIRECT("'按班级打印'!H"&amp;ROUNDDOWN((ROW()-1)/5,0)+2)</f>
        <v>520.5</v>
      </c>
    </row>
    <row r="2088" customHeight="1" spans="1:13">
      <c r="A2088" s="64"/>
      <c r="B2088" s="64"/>
      <c r="C2088" s="63" t="s">
        <v>13</v>
      </c>
      <c r="D2088" s="63">
        <f ca="1">INDIRECT("'按班级打印'!M"&amp;ROUNDDOWN((ROW()-1)/5,0)+2)</f>
        <v>97.5</v>
      </c>
      <c r="E2088" s="63">
        <f ca="1">INDIRECT("'按班级打印'!o"&amp;ROUNDDOWN((ROW()-1)/5,0)+2)</f>
        <v>98</v>
      </c>
      <c r="F2088" s="63">
        <f ca="1">INDIRECT("'按班级打印'!q"&amp;ROUNDDOWN((ROW()-1)/5,0)+2)</f>
        <v>106</v>
      </c>
      <c r="G2088" s="63">
        <f ca="1">IF(INDIRECT("'按班级打印'!s"&amp;ROUNDDOWN((ROW()-1)/5,0)+2)&gt;0,INDIRECT("'按班级打印'!s"&amp;ROUNDDOWN((ROW()-1)/5,0)+2),"")</f>
        <v>73.5</v>
      </c>
      <c r="H2088" s="63">
        <f ca="1">IF(INDIRECT("'按班级打印'!x"&amp;ROUNDDOWN((ROW()-1)/5,0)+2)&gt;0,INDIRECT("'按班级打印'!x"&amp;ROUNDDOWN((ROW()-1)/5,0)+2),"")</f>
        <v>87</v>
      </c>
      <c r="I2088" s="63">
        <f ca="1">IF(INDIRECT("'按班级打印'!aa"&amp;ROUNDDOWN((ROW()-1)/5,0)+2)&gt;0,INDIRECT("'按班级打印'!aa"&amp;ROUNDDOWN((ROW()-1)/5,0)+2),"")</f>
        <v>89</v>
      </c>
      <c r="J2088" s="63" t="str">
        <f ca="1">IF(INDIRECT("'按班级打印'!ad"&amp;ROUNDDOWN((ROW()-1)/5,0)+2)&gt;0,INDIRECT("'按班级打印'!ad"&amp;ROUNDDOWN((ROW()-1)/5,0)+2),"")</f>
        <v/>
      </c>
      <c r="K2088" s="63" t="str">
        <f ca="1">IF(INDIRECT("'按班级打印'!u"&amp;ROUNDDOWN((ROW()-1)/5,0)+2)&gt;0,INDIRECT("'按班级打印'!u"&amp;ROUNDDOWN((ROW()-1)/5,0)+2),"")</f>
        <v/>
      </c>
      <c r="L2088" s="63" t="str">
        <f ca="1">IF(INDIRECT("'按班级打印'!ag"&amp;ROUNDDOWN((ROW()-1)/5,0)+2)&gt;0,INDIRECT("'按班级打印'!ag"&amp;ROUNDDOWN((ROW()-1)/5,0)+2),"")</f>
        <v/>
      </c>
      <c r="M2088" s="63">
        <f ca="1">INDIRECT("'按班级打印'!I"&amp;ROUNDDOWN((ROW()-1)/5,0)+2)</f>
        <v>551</v>
      </c>
    </row>
    <row r="2089" customHeight="1" spans="1:13">
      <c r="A2089" s="63" t="str">
        <f ca="1">INDIRECT("'按班级打印'!E"&amp;ROUNDDOWN((ROW()-1)/5,0)+2)</f>
        <v>物理类</v>
      </c>
      <c r="B2089" s="14"/>
      <c r="C2089" s="63" t="s">
        <v>14</v>
      </c>
      <c r="D2089" s="65">
        <f>'质量分析(总分) '!$D$55</f>
        <v>105.000612745098</v>
      </c>
      <c r="E2089" s="65">
        <f>'质量分析(总分) '!$D$82</f>
        <v>91.5242034313726</v>
      </c>
      <c r="F2089" s="65">
        <f>'质量分析(总分) '!$D$109</f>
        <v>108.863970588235</v>
      </c>
      <c r="G2089" s="65">
        <f ca="1">IF(_xlfn.NUMBERVALUE(G2087)&gt;0,'质量分析(总分) '!$D$133,"")</f>
        <v>62.6521428571429</v>
      </c>
      <c r="H2089" s="65">
        <f ca="1">IF(_xlfn.NUMBERVALUE(H2087)&gt;0,'质量分析(总分) '!$D$157,"")</f>
        <v>81.8686131386861</v>
      </c>
      <c r="I2089" s="65">
        <f ca="1">IF(_xlfn.NUMBERVALUE(I2087)&gt;0,'质量分析(总分) '!$D$180,"")</f>
        <v>83.3676470588235</v>
      </c>
      <c r="J2089" s="65" t="str">
        <f ca="1">IF(_xlfn.NUMBERVALUE(J2087)&gt;0,'质量分析(总分) '!$D$208,"")</f>
        <v/>
      </c>
      <c r="K2089" s="65" t="str">
        <f ca="1">IF(_xlfn.NUMBERVALUE(K2087)&gt;0,'质量分析(总分) '!$D$194,"")</f>
        <v/>
      </c>
      <c r="L2089" s="65" t="str">
        <f ca="1">IF(_xlfn.NUMBERVALUE(L2087)&gt;0,'质量分析(总分) '!$D$222,"")</f>
        <v/>
      </c>
      <c r="M2089" s="65">
        <f ca="1">IF(_xlfn.NUMBERVALUE(G2087)&gt;0,'质量分析(总分) '!$D$23,'质量分析(总分) '!$D$28)</f>
        <v>535.869285714286</v>
      </c>
    </row>
    <row r="2091" customHeight="1" spans="1:13">
      <c r="A2091" s="58" t="s">
        <v>15</v>
      </c>
      <c r="B2091" s="59" t="s">
        <v>1</v>
      </c>
      <c r="C2091" s="59" t="s">
        <v>2</v>
      </c>
      <c r="D2091" s="60" t="s">
        <v>3</v>
      </c>
      <c r="E2091" s="60" t="s">
        <v>4</v>
      </c>
      <c r="F2091" s="60" t="s">
        <v>5</v>
      </c>
      <c r="G2091" s="60" t="s">
        <v>6</v>
      </c>
      <c r="H2091" s="60" t="s">
        <v>7</v>
      </c>
      <c r="I2091" s="60" t="s">
        <v>8</v>
      </c>
      <c r="J2091" s="60" t="s">
        <v>9</v>
      </c>
      <c r="K2091" s="60" t="s">
        <v>10</v>
      </c>
      <c r="L2091" s="61" t="s">
        <v>11</v>
      </c>
      <c r="M2091" s="61" t="s">
        <v>12</v>
      </c>
    </row>
    <row r="2092" customHeight="1" spans="1:13">
      <c r="A2092" s="62"/>
      <c r="B2092" s="63">
        <f ca="1">INDIRECT("'按班级打印'!G"&amp;ROUNDDOWN((ROW()-1)/5,0)+2)</f>
        <v>10</v>
      </c>
      <c r="C2092" s="63" t="str">
        <f ca="1">INDIRECT("'按班级打印'!A"&amp;ROUNDDOWN((ROW()-1)/5,0)+2)</f>
        <v>何颢祯</v>
      </c>
      <c r="D2092" s="63">
        <f ca="1">INDIRECT("'按班级打印'!M"&amp;ROUNDDOWN((ROW()-1)/5,0)+2)</f>
        <v>101</v>
      </c>
      <c r="E2092" s="63">
        <f ca="1">INDIRECT("'按班级打印'!o"&amp;ROUNDDOWN((ROW()-1)/5,0)+2)</f>
        <v>115.5</v>
      </c>
      <c r="F2092" s="63">
        <f ca="1">INDIRECT("'按班级打印'!q"&amp;ROUNDDOWN((ROW()-1)/5,0)+2)</f>
        <v>109.5</v>
      </c>
      <c r="G2092" s="63">
        <f ca="1">IF(INDIRECT("'按班级打印'!s"&amp;ROUNDDOWN((ROW()-1)/5,0)+2)&gt;0,INDIRECT("'按班级打印'!s"&amp;ROUNDDOWN((ROW()-1)/5,0)+2),"")</f>
        <v>92.5</v>
      </c>
      <c r="H2092" s="63">
        <f ca="1">IF(INDIRECT("'按班级打印'!w"&amp;ROUNDDOWN((ROW()-1)/5,0)+2)&gt;0,INDIRECT("'按班级打印'!w"&amp;ROUNDDOWN((ROW()-1)/5,0)+2),"")</f>
        <v>81</v>
      </c>
      <c r="I2092" s="63">
        <f ca="1">IF(INDIRECT("'按班级打印'!z"&amp;ROUNDDOWN((ROW()-1)/5,0)+2)&gt;0,INDIRECT("'按班级打印'!z"&amp;ROUNDDOWN((ROW()-1)/5,0)+2),"")</f>
        <v>82</v>
      </c>
      <c r="J2092" s="63" t="str">
        <f ca="1">IF(INDIRECT("'按班级打印'!ac"&amp;ROUNDDOWN((ROW()-1)/5,0)+2)&gt;0,INDIRECT("'按班级打印'!ac"&amp;ROUNDDOWN((ROW()-1)/5,0)+2),"")</f>
        <v/>
      </c>
      <c r="K2092" s="63" t="str">
        <f ca="1">IF(INDIRECT("'按班级打印'!u"&amp;ROUNDDOWN((ROW()-1)/5,0)+2)&gt;0,INDIRECT("'按班级打印'!u"&amp;ROUNDDOWN((ROW()-1)/5,0)+2),"")</f>
        <v/>
      </c>
      <c r="L2092" s="63" t="str">
        <f ca="1">IF(INDIRECT("'按班级打印'!af"&amp;ROUNDDOWN((ROW()-1)/5,0)+2)&gt;0,INDIRECT("'按班级打印'!af"&amp;ROUNDDOWN((ROW()-1)/5,0)+2),"")</f>
        <v/>
      </c>
      <c r="M2092" s="63">
        <f ca="1">INDIRECT("'按班级打印'!H"&amp;ROUNDDOWN((ROW()-1)/5,0)+2)</f>
        <v>581.5</v>
      </c>
    </row>
    <row r="2093" customHeight="1" spans="1:13">
      <c r="A2093" s="64"/>
      <c r="B2093" s="64"/>
      <c r="C2093" s="63" t="s">
        <v>13</v>
      </c>
      <c r="D2093" s="63">
        <f ca="1">INDIRECT("'按班级打印'!M"&amp;ROUNDDOWN((ROW()-1)/5,0)+2)</f>
        <v>101</v>
      </c>
      <c r="E2093" s="63">
        <f ca="1">INDIRECT("'按班级打印'!o"&amp;ROUNDDOWN((ROW()-1)/5,0)+2)</f>
        <v>115.5</v>
      </c>
      <c r="F2093" s="63">
        <f ca="1">INDIRECT("'按班级打印'!q"&amp;ROUNDDOWN((ROW()-1)/5,0)+2)</f>
        <v>109.5</v>
      </c>
      <c r="G2093" s="63">
        <f ca="1">IF(INDIRECT("'按班级打印'!s"&amp;ROUNDDOWN((ROW()-1)/5,0)+2)&gt;0,INDIRECT("'按班级打印'!s"&amp;ROUNDDOWN((ROW()-1)/5,0)+2),"")</f>
        <v>92.5</v>
      </c>
      <c r="H2093" s="63">
        <f ca="1">IF(INDIRECT("'按班级打印'!x"&amp;ROUNDDOWN((ROW()-1)/5,0)+2)&gt;0,INDIRECT("'按班级打印'!x"&amp;ROUNDDOWN((ROW()-1)/5,0)+2),"")</f>
        <v>93</v>
      </c>
      <c r="I2093" s="63">
        <f ca="1">IF(INDIRECT("'按班级打印'!aa"&amp;ROUNDDOWN((ROW()-1)/5,0)+2)&gt;0,INDIRECT("'按班级打印'!aa"&amp;ROUNDDOWN((ROW()-1)/5,0)+2),"")</f>
        <v>90</v>
      </c>
      <c r="J2093" s="63" t="str">
        <f ca="1">IF(INDIRECT("'按班级打印'!ad"&amp;ROUNDDOWN((ROW()-1)/5,0)+2)&gt;0,INDIRECT("'按班级打印'!ad"&amp;ROUNDDOWN((ROW()-1)/5,0)+2),"")</f>
        <v/>
      </c>
      <c r="K2093" s="63" t="str">
        <f ca="1">IF(INDIRECT("'按班级打印'!u"&amp;ROUNDDOWN((ROW()-1)/5,0)+2)&gt;0,INDIRECT("'按班级打印'!u"&amp;ROUNDDOWN((ROW()-1)/5,0)+2),"")</f>
        <v/>
      </c>
      <c r="L2093" s="63" t="str">
        <f ca="1">IF(INDIRECT("'按班级打印'!ag"&amp;ROUNDDOWN((ROW()-1)/5,0)+2)&gt;0,INDIRECT("'按班级打印'!ag"&amp;ROUNDDOWN((ROW()-1)/5,0)+2),"")</f>
        <v/>
      </c>
      <c r="M2093" s="63">
        <f ca="1">INDIRECT("'按班级打印'!I"&amp;ROUNDDOWN((ROW()-1)/5,0)+2)</f>
        <v>601.5</v>
      </c>
    </row>
    <row r="2094" customHeight="1" spans="1:13">
      <c r="A2094" s="63" t="str">
        <f ca="1">INDIRECT("'按班级打印'!E"&amp;ROUNDDOWN((ROW()-1)/5,0)+2)</f>
        <v>物理类</v>
      </c>
      <c r="B2094" s="14"/>
      <c r="C2094" s="63" t="s">
        <v>14</v>
      </c>
      <c r="D2094" s="65">
        <f>'质量分析(总分) '!$D$55</f>
        <v>105.000612745098</v>
      </c>
      <c r="E2094" s="65">
        <f>'质量分析(总分) '!$D$82</f>
        <v>91.5242034313726</v>
      </c>
      <c r="F2094" s="65">
        <f>'质量分析(总分) '!$D$109</f>
        <v>108.863970588235</v>
      </c>
      <c r="G2094" s="65">
        <f ca="1">IF(_xlfn.NUMBERVALUE(G2092)&gt;0,'质量分析(总分) '!$D$133,"")</f>
        <v>62.6521428571429</v>
      </c>
      <c r="H2094" s="65">
        <f ca="1">IF(_xlfn.NUMBERVALUE(H2092)&gt;0,'质量分析(总分) '!$D$157,"")</f>
        <v>81.8686131386861</v>
      </c>
      <c r="I2094" s="65">
        <f ca="1">IF(_xlfn.NUMBERVALUE(I2092)&gt;0,'质量分析(总分) '!$D$180,"")</f>
        <v>83.3676470588235</v>
      </c>
      <c r="J2094" s="65" t="str">
        <f ca="1">IF(_xlfn.NUMBERVALUE(J2092)&gt;0,'质量分析(总分) '!$D$208,"")</f>
        <v/>
      </c>
      <c r="K2094" s="65" t="str">
        <f ca="1">IF(_xlfn.NUMBERVALUE(K2092)&gt;0,'质量分析(总分) '!$D$194,"")</f>
        <v/>
      </c>
      <c r="L2094" s="65" t="str">
        <f ca="1">IF(_xlfn.NUMBERVALUE(L2092)&gt;0,'质量分析(总分) '!$D$222,"")</f>
        <v/>
      </c>
      <c r="M2094" s="65">
        <f ca="1">IF(_xlfn.NUMBERVALUE(G2092)&gt;0,'质量分析(总分) '!$D$23,'质量分析(总分) '!$D$28)</f>
        <v>535.869285714286</v>
      </c>
    </row>
    <row r="2096" customHeight="1" spans="1:13">
      <c r="A2096" s="58" t="s">
        <v>15</v>
      </c>
      <c r="B2096" s="59" t="s">
        <v>1</v>
      </c>
      <c r="C2096" s="59" t="s">
        <v>2</v>
      </c>
      <c r="D2096" s="60" t="s">
        <v>3</v>
      </c>
      <c r="E2096" s="60" t="s">
        <v>4</v>
      </c>
      <c r="F2096" s="60" t="s">
        <v>5</v>
      </c>
      <c r="G2096" s="60" t="s">
        <v>6</v>
      </c>
      <c r="H2096" s="60" t="s">
        <v>7</v>
      </c>
      <c r="I2096" s="60" t="s">
        <v>8</v>
      </c>
      <c r="J2096" s="60" t="s">
        <v>9</v>
      </c>
      <c r="K2096" s="60" t="s">
        <v>10</v>
      </c>
      <c r="L2096" s="61" t="s">
        <v>11</v>
      </c>
      <c r="M2096" s="61" t="s">
        <v>12</v>
      </c>
    </row>
    <row r="2097" customHeight="1" spans="1:13">
      <c r="A2097" s="62"/>
      <c r="B2097" s="63">
        <f ca="1">INDIRECT("'按班级打印'!G"&amp;ROUNDDOWN((ROW()-1)/5,0)+2)</f>
        <v>10</v>
      </c>
      <c r="C2097" s="63" t="str">
        <f ca="1">INDIRECT("'按班级打印'!A"&amp;ROUNDDOWN((ROW()-1)/5,0)+2)</f>
        <v>张荣卿</v>
      </c>
      <c r="D2097" s="63">
        <f ca="1">INDIRECT("'按班级打印'!M"&amp;ROUNDDOWN((ROW()-1)/5,0)+2)</f>
        <v>111</v>
      </c>
      <c r="E2097" s="63">
        <f ca="1">INDIRECT("'按班级打印'!o"&amp;ROUNDDOWN((ROW()-1)/5,0)+2)</f>
        <v>104</v>
      </c>
      <c r="F2097" s="63">
        <f ca="1">INDIRECT("'按班级打印'!q"&amp;ROUNDDOWN((ROW()-1)/5,0)+2)</f>
        <v>108</v>
      </c>
      <c r="G2097" s="63">
        <f ca="1">IF(INDIRECT("'按班级打印'!s"&amp;ROUNDDOWN((ROW()-1)/5,0)+2)&gt;0,INDIRECT("'按班级打印'!s"&amp;ROUNDDOWN((ROW()-1)/5,0)+2),"")</f>
        <v>73.5</v>
      </c>
      <c r="H2097" s="63">
        <f ca="1">IF(INDIRECT("'按班级打印'!w"&amp;ROUNDDOWN((ROW()-1)/5,0)+2)&gt;0,INDIRECT("'按班级打印'!w"&amp;ROUNDDOWN((ROW()-1)/5,0)+2),"")</f>
        <v>84</v>
      </c>
      <c r="I2097" s="63" t="str">
        <f ca="1">IF(INDIRECT("'按班级打印'!z"&amp;ROUNDDOWN((ROW()-1)/5,0)+2)&gt;0,INDIRECT("'按班级打印'!z"&amp;ROUNDDOWN((ROW()-1)/5,0)+2),"")</f>
        <v/>
      </c>
      <c r="J2097" s="63" t="str">
        <f ca="1">IF(INDIRECT("'按班级打印'!ac"&amp;ROUNDDOWN((ROW()-1)/5,0)+2)&gt;0,INDIRECT("'按班级打印'!ac"&amp;ROUNDDOWN((ROW()-1)/5,0)+2),"")</f>
        <v/>
      </c>
      <c r="K2097" s="63" t="str">
        <f ca="1">IF(INDIRECT("'按班级打印'!u"&amp;ROUNDDOWN((ROW()-1)/5,0)+2)&gt;0,INDIRECT("'按班级打印'!u"&amp;ROUNDDOWN((ROW()-1)/5,0)+2),"")</f>
        <v/>
      </c>
      <c r="L2097" s="63">
        <f ca="1">IF(INDIRECT("'按班级打印'!af"&amp;ROUNDDOWN((ROW()-1)/5,0)+2)&gt;0,INDIRECT("'按班级打印'!af"&amp;ROUNDDOWN((ROW()-1)/5,0)+2),"")</f>
        <v>59</v>
      </c>
      <c r="M2097" s="63">
        <f ca="1">INDIRECT("'按班级打印'!H"&amp;ROUNDDOWN((ROW()-1)/5,0)+2)</f>
        <v>539.5</v>
      </c>
    </row>
    <row r="2098" customHeight="1" spans="1:13">
      <c r="A2098" s="64"/>
      <c r="B2098" s="64"/>
      <c r="C2098" s="63" t="s">
        <v>13</v>
      </c>
      <c r="D2098" s="63">
        <f ca="1">INDIRECT("'按班级打印'!M"&amp;ROUNDDOWN((ROW()-1)/5,0)+2)</f>
        <v>111</v>
      </c>
      <c r="E2098" s="63">
        <f ca="1">INDIRECT("'按班级打印'!o"&amp;ROUNDDOWN((ROW()-1)/5,0)+2)</f>
        <v>104</v>
      </c>
      <c r="F2098" s="63">
        <f ca="1">INDIRECT("'按班级打印'!q"&amp;ROUNDDOWN((ROW()-1)/5,0)+2)</f>
        <v>108</v>
      </c>
      <c r="G2098" s="63">
        <f ca="1">IF(INDIRECT("'按班级打印'!s"&amp;ROUNDDOWN((ROW()-1)/5,0)+2)&gt;0,INDIRECT("'按班级打印'!s"&amp;ROUNDDOWN((ROW()-1)/5,0)+2),"")</f>
        <v>73.5</v>
      </c>
      <c r="H2098" s="63">
        <f ca="1">IF(INDIRECT("'按班级打印'!x"&amp;ROUNDDOWN((ROW()-1)/5,0)+2)&gt;0,INDIRECT("'按班级打印'!x"&amp;ROUNDDOWN((ROW()-1)/5,0)+2),"")</f>
        <v>95</v>
      </c>
      <c r="I2098" s="63" t="str">
        <f ca="1">IF(INDIRECT("'按班级打印'!aa"&amp;ROUNDDOWN((ROW()-1)/5,0)+2)&gt;0,INDIRECT("'按班级打印'!aa"&amp;ROUNDDOWN((ROW()-1)/5,0)+2),"")</f>
        <v/>
      </c>
      <c r="J2098" s="63" t="str">
        <f ca="1">IF(INDIRECT("'按班级打印'!ad"&amp;ROUNDDOWN((ROW()-1)/5,0)+2)&gt;0,INDIRECT("'按班级打印'!ad"&amp;ROUNDDOWN((ROW()-1)/5,0)+2),"")</f>
        <v/>
      </c>
      <c r="K2098" s="63" t="str">
        <f ca="1">IF(INDIRECT("'按班级打印'!u"&amp;ROUNDDOWN((ROW()-1)/5,0)+2)&gt;0,INDIRECT("'按班级打印'!u"&amp;ROUNDDOWN((ROW()-1)/5,0)+2),"")</f>
        <v/>
      </c>
      <c r="L2098" s="63">
        <f ca="1">IF(INDIRECT("'按班级打印'!ag"&amp;ROUNDDOWN((ROW()-1)/5,0)+2)&gt;0,INDIRECT("'按班级打印'!ag"&amp;ROUNDDOWN((ROW()-1)/5,0)+2),"")</f>
        <v>87</v>
      </c>
      <c r="M2098" s="63">
        <f ca="1">INDIRECT("'按班级打印'!I"&amp;ROUNDDOWN((ROW()-1)/5,0)+2)</f>
        <v>578.5</v>
      </c>
    </row>
    <row r="2099" customHeight="1" spans="1:13">
      <c r="A2099" s="63" t="str">
        <f ca="1">INDIRECT("'按班级打印'!E"&amp;ROUNDDOWN((ROW()-1)/5,0)+2)</f>
        <v>物理类</v>
      </c>
      <c r="B2099" s="14"/>
      <c r="C2099" s="63" t="s">
        <v>14</v>
      </c>
      <c r="D2099" s="65">
        <f>'质量分析(总分) '!$D$55</f>
        <v>105.000612745098</v>
      </c>
      <c r="E2099" s="65">
        <f>'质量分析(总分) '!$D$82</f>
        <v>91.5242034313726</v>
      </c>
      <c r="F2099" s="65">
        <f>'质量分析(总分) '!$D$109</f>
        <v>108.863970588235</v>
      </c>
      <c r="G2099" s="65">
        <f ca="1">IF(_xlfn.NUMBERVALUE(G2097)&gt;0,'质量分析(总分) '!$D$133,"")</f>
        <v>62.6521428571429</v>
      </c>
      <c r="H2099" s="65">
        <f ca="1">IF(_xlfn.NUMBERVALUE(H2097)&gt;0,'质量分析(总分) '!$D$157,"")</f>
        <v>81.8686131386861</v>
      </c>
      <c r="I2099" s="65" t="str">
        <f ca="1">IF(_xlfn.NUMBERVALUE(I2097)&gt;0,'质量分析(总分) '!$D$180,"")</f>
        <v/>
      </c>
      <c r="J2099" s="65" t="str">
        <f ca="1">IF(_xlfn.NUMBERVALUE(J2097)&gt;0,'质量分析(总分) '!$D$208,"")</f>
        <v/>
      </c>
      <c r="K2099" s="65" t="str">
        <f ca="1">IF(_xlfn.NUMBERVALUE(K2097)&gt;0,'质量分析(总分) '!$D$194,"")</f>
        <v/>
      </c>
      <c r="L2099" s="65">
        <f ca="1">IF(_xlfn.NUMBERVALUE(L2097)&gt;0,'质量分析(总分) '!$D$222,"")</f>
        <v>81.1694214876033</v>
      </c>
      <c r="M2099" s="65">
        <f ca="1">IF(_xlfn.NUMBERVALUE(G2097)&gt;0,'质量分析(总分) '!$D$23,'质量分析(总分) '!$D$28)</f>
        <v>535.869285714286</v>
      </c>
    </row>
    <row r="2101" customHeight="1" spans="1:13">
      <c r="A2101" s="58" t="s">
        <v>15</v>
      </c>
      <c r="B2101" s="59" t="s">
        <v>1</v>
      </c>
      <c r="C2101" s="59" t="s">
        <v>2</v>
      </c>
      <c r="D2101" s="60" t="s">
        <v>3</v>
      </c>
      <c r="E2101" s="60" t="s">
        <v>4</v>
      </c>
      <c r="F2101" s="60" t="s">
        <v>5</v>
      </c>
      <c r="G2101" s="60" t="s">
        <v>6</v>
      </c>
      <c r="H2101" s="60" t="s">
        <v>7</v>
      </c>
      <c r="I2101" s="60" t="s">
        <v>8</v>
      </c>
      <c r="J2101" s="60" t="s">
        <v>9</v>
      </c>
      <c r="K2101" s="60" t="s">
        <v>10</v>
      </c>
      <c r="L2101" s="61" t="s">
        <v>11</v>
      </c>
      <c r="M2101" s="61" t="s">
        <v>12</v>
      </c>
    </row>
    <row r="2102" customHeight="1" spans="1:13">
      <c r="A2102" s="62"/>
      <c r="B2102" s="63">
        <f ca="1">INDIRECT("'按班级打印'!G"&amp;ROUNDDOWN((ROW()-1)/5,0)+2)</f>
        <v>10</v>
      </c>
      <c r="C2102" s="63" t="str">
        <f ca="1">INDIRECT("'按班级打印'!A"&amp;ROUNDDOWN((ROW()-1)/5,0)+2)</f>
        <v>潘铭彦</v>
      </c>
      <c r="D2102" s="63">
        <f ca="1">INDIRECT("'按班级打印'!M"&amp;ROUNDDOWN((ROW()-1)/5,0)+2)</f>
        <v>111</v>
      </c>
      <c r="E2102" s="63">
        <f ca="1">INDIRECT("'按班级打印'!o"&amp;ROUNDDOWN((ROW()-1)/5,0)+2)</f>
        <v>118</v>
      </c>
      <c r="F2102" s="63">
        <f ca="1">INDIRECT("'按班级打印'!q"&amp;ROUNDDOWN((ROW()-1)/5,0)+2)</f>
        <v>117.5</v>
      </c>
      <c r="G2102" s="63">
        <f ca="1">IF(INDIRECT("'按班级打印'!s"&amp;ROUNDDOWN((ROW()-1)/5,0)+2)&gt;0,INDIRECT("'按班级打印'!s"&amp;ROUNDDOWN((ROW()-1)/5,0)+2),"")</f>
        <v>83.5</v>
      </c>
      <c r="H2102" s="63">
        <f ca="1">IF(INDIRECT("'按班级打印'!w"&amp;ROUNDDOWN((ROW()-1)/5,0)+2)&gt;0,INDIRECT("'按班级打印'!w"&amp;ROUNDDOWN((ROW()-1)/5,0)+2),"")</f>
        <v>82</v>
      </c>
      <c r="I2102" s="63" t="str">
        <f ca="1">IF(INDIRECT("'按班级打印'!z"&amp;ROUNDDOWN((ROW()-1)/5,0)+2)&gt;0,INDIRECT("'按班级打印'!z"&amp;ROUNDDOWN((ROW()-1)/5,0)+2),"")</f>
        <v/>
      </c>
      <c r="J2102" s="63">
        <f ca="1">IF(INDIRECT("'按班级打印'!ac"&amp;ROUNDDOWN((ROW()-1)/5,0)+2)&gt;0,INDIRECT("'按班级打印'!ac"&amp;ROUNDDOWN((ROW()-1)/5,0)+2),"")</f>
        <v>69.25</v>
      </c>
      <c r="K2102" s="63" t="str">
        <f ca="1">IF(INDIRECT("'按班级打印'!u"&amp;ROUNDDOWN((ROW()-1)/5,0)+2)&gt;0,INDIRECT("'按班级打印'!u"&amp;ROUNDDOWN((ROW()-1)/5,0)+2),"")</f>
        <v/>
      </c>
      <c r="L2102" s="63" t="str">
        <f ca="1">IF(INDIRECT("'按班级打印'!af"&amp;ROUNDDOWN((ROW()-1)/5,0)+2)&gt;0,INDIRECT("'按班级打印'!af"&amp;ROUNDDOWN((ROW()-1)/5,0)+2),"")</f>
        <v/>
      </c>
      <c r="M2102" s="63">
        <f ca="1">INDIRECT("'按班级打印'!H"&amp;ROUNDDOWN((ROW()-1)/5,0)+2)</f>
        <v>581.25</v>
      </c>
    </row>
    <row r="2103" customHeight="1" spans="1:13">
      <c r="A2103" s="64"/>
      <c r="B2103" s="64"/>
      <c r="C2103" s="63" t="s">
        <v>13</v>
      </c>
      <c r="D2103" s="63">
        <f ca="1">INDIRECT("'按班级打印'!M"&amp;ROUNDDOWN((ROW()-1)/5,0)+2)</f>
        <v>111</v>
      </c>
      <c r="E2103" s="63">
        <f ca="1">INDIRECT("'按班级打印'!o"&amp;ROUNDDOWN((ROW()-1)/5,0)+2)</f>
        <v>118</v>
      </c>
      <c r="F2103" s="63">
        <f ca="1">INDIRECT("'按班级打印'!q"&amp;ROUNDDOWN((ROW()-1)/5,0)+2)</f>
        <v>117.5</v>
      </c>
      <c r="G2103" s="63">
        <f ca="1">IF(INDIRECT("'按班级打印'!s"&amp;ROUNDDOWN((ROW()-1)/5,0)+2)&gt;0,INDIRECT("'按班级打印'!s"&amp;ROUNDDOWN((ROW()-1)/5,0)+2),"")</f>
        <v>83.5</v>
      </c>
      <c r="H2103" s="63">
        <f ca="1">IF(INDIRECT("'按班级打印'!x"&amp;ROUNDDOWN((ROW()-1)/5,0)+2)&gt;0,INDIRECT("'按班级打印'!x"&amp;ROUNDDOWN((ROW()-1)/5,0)+2),"")</f>
        <v>94</v>
      </c>
      <c r="I2103" s="63" t="str">
        <f ca="1">IF(INDIRECT("'按班级打印'!aa"&amp;ROUNDDOWN((ROW()-1)/5,0)+2)&gt;0,INDIRECT("'按班级打印'!aa"&amp;ROUNDDOWN((ROW()-1)/5,0)+2),"")</f>
        <v/>
      </c>
      <c r="J2103" s="63">
        <f ca="1">IF(INDIRECT("'按班级打印'!ad"&amp;ROUNDDOWN((ROW()-1)/5,0)+2)&gt;0,INDIRECT("'按班级打印'!ad"&amp;ROUNDDOWN((ROW()-1)/5,0)+2),"")</f>
        <v>90</v>
      </c>
      <c r="K2103" s="63" t="str">
        <f ca="1">IF(INDIRECT("'按班级打印'!u"&amp;ROUNDDOWN((ROW()-1)/5,0)+2)&gt;0,INDIRECT("'按班级打印'!u"&amp;ROUNDDOWN((ROW()-1)/5,0)+2),"")</f>
        <v/>
      </c>
      <c r="L2103" s="63" t="str">
        <f ca="1">IF(INDIRECT("'按班级打印'!ag"&amp;ROUNDDOWN((ROW()-1)/5,0)+2)&gt;0,INDIRECT("'按班级打印'!ag"&amp;ROUNDDOWN((ROW()-1)/5,0)+2),"")</f>
        <v/>
      </c>
      <c r="M2103" s="63">
        <f ca="1">INDIRECT("'按班级打印'!I"&amp;ROUNDDOWN((ROW()-1)/5,0)+2)</f>
        <v>614</v>
      </c>
    </row>
    <row r="2104" customHeight="1" spans="1:13">
      <c r="A2104" s="63" t="str">
        <f ca="1">INDIRECT("'按班级打印'!E"&amp;ROUNDDOWN((ROW()-1)/5,0)+2)</f>
        <v>物理类</v>
      </c>
      <c r="B2104" s="14"/>
      <c r="C2104" s="63" t="s">
        <v>14</v>
      </c>
      <c r="D2104" s="65">
        <f>'质量分析(总分) '!$D$55</f>
        <v>105.000612745098</v>
      </c>
      <c r="E2104" s="65">
        <f>'质量分析(总分) '!$D$82</f>
        <v>91.5242034313726</v>
      </c>
      <c r="F2104" s="65">
        <f>'质量分析(总分) '!$D$109</f>
        <v>108.863970588235</v>
      </c>
      <c r="G2104" s="65">
        <f ca="1">IF(_xlfn.NUMBERVALUE(G2102)&gt;0,'质量分析(总分) '!$D$133,"")</f>
        <v>62.6521428571429</v>
      </c>
      <c r="H2104" s="65">
        <f ca="1">IF(_xlfn.NUMBERVALUE(H2102)&gt;0,'质量分析(总分) '!$D$157,"")</f>
        <v>81.8686131386861</v>
      </c>
      <c r="I2104" s="65" t="str">
        <f ca="1">IF(_xlfn.NUMBERVALUE(I2102)&gt;0,'质量分析(总分) '!$D$180,"")</f>
        <v/>
      </c>
      <c r="J2104" s="65">
        <f ca="1">IF(_xlfn.NUMBERVALUE(J2102)&gt;0,'质量分析(总分) '!$D$208,"")</f>
        <v>82.7816593886463</v>
      </c>
      <c r="K2104" s="65" t="str">
        <f ca="1">IF(_xlfn.NUMBERVALUE(K2102)&gt;0,'质量分析(总分) '!$D$194,"")</f>
        <v/>
      </c>
      <c r="L2104" s="65" t="str">
        <f ca="1">IF(_xlfn.NUMBERVALUE(L2102)&gt;0,'质量分析(总分) '!$D$222,"")</f>
        <v/>
      </c>
      <c r="M2104" s="65">
        <f ca="1">IF(_xlfn.NUMBERVALUE(G2102)&gt;0,'质量分析(总分) '!$D$23,'质量分析(总分) '!$D$28)</f>
        <v>535.869285714286</v>
      </c>
    </row>
    <row r="2106" customHeight="1" spans="1:13">
      <c r="A2106" s="58" t="s">
        <v>15</v>
      </c>
      <c r="B2106" s="59" t="s">
        <v>1</v>
      </c>
      <c r="C2106" s="59" t="s">
        <v>2</v>
      </c>
      <c r="D2106" s="60" t="s">
        <v>3</v>
      </c>
      <c r="E2106" s="60" t="s">
        <v>4</v>
      </c>
      <c r="F2106" s="60" t="s">
        <v>5</v>
      </c>
      <c r="G2106" s="60" t="s">
        <v>6</v>
      </c>
      <c r="H2106" s="60" t="s">
        <v>7</v>
      </c>
      <c r="I2106" s="60" t="s">
        <v>8</v>
      </c>
      <c r="J2106" s="60" t="s">
        <v>9</v>
      </c>
      <c r="K2106" s="60" t="s">
        <v>10</v>
      </c>
      <c r="L2106" s="61" t="s">
        <v>11</v>
      </c>
      <c r="M2106" s="61" t="s">
        <v>12</v>
      </c>
    </row>
    <row r="2107" customHeight="1" spans="1:13">
      <c r="A2107" s="62"/>
      <c r="B2107" s="63">
        <f ca="1">INDIRECT("'按班级打印'!G"&amp;ROUNDDOWN((ROW()-1)/5,0)+2)</f>
        <v>10</v>
      </c>
      <c r="C2107" s="63" t="str">
        <f ca="1">INDIRECT("'按班级打印'!A"&amp;ROUNDDOWN((ROW()-1)/5,0)+2)</f>
        <v>张倍思杰</v>
      </c>
      <c r="D2107" s="63">
        <f ca="1">INDIRECT("'按班级打印'!M"&amp;ROUNDDOWN((ROW()-1)/5,0)+2)</f>
        <v>116.5</v>
      </c>
      <c r="E2107" s="63">
        <f ca="1">INDIRECT("'按班级打印'!o"&amp;ROUNDDOWN((ROW()-1)/5,0)+2)</f>
        <v>122</v>
      </c>
      <c r="F2107" s="63">
        <f ca="1">INDIRECT("'按班级打印'!q"&amp;ROUNDDOWN((ROW()-1)/5,0)+2)</f>
        <v>117</v>
      </c>
      <c r="G2107" s="63">
        <f ca="1">IF(INDIRECT("'按班级打印'!s"&amp;ROUNDDOWN((ROW()-1)/5,0)+2)&gt;0,INDIRECT("'按班级打印'!s"&amp;ROUNDDOWN((ROW()-1)/5,0)+2),"")</f>
        <v>67.5</v>
      </c>
      <c r="H2107" s="63">
        <f ca="1">IF(INDIRECT("'按班级打印'!w"&amp;ROUNDDOWN((ROW()-1)/5,0)+2)&gt;0,INDIRECT("'按班级打印'!w"&amp;ROUNDDOWN((ROW()-1)/5,0)+2),"")</f>
        <v>61</v>
      </c>
      <c r="I2107" s="63" t="str">
        <f ca="1">IF(INDIRECT("'按班级打印'!z"&amp;ROUNDDOWN((ROW()-1)/5,0)+2)&gt;0,INDIRECT("'按班级打印'!z"&amp;ROUNDDOWN((ROW()-1)/5,0)+2),"")</f>
        <v/>
      </c>
      <c r="J2107" s="63">
        <f ca="1">IF(INDIRECT("'按班级打印'!ac"&amp;ROUNDDOWN((ROW()-1)/5,0)+2)&gt;0,INDIRECT("'按班级打印'!ac"&amp;ROUNDDOWN((ROW()-1)/5,0)+2),"")</f>
        <v>73</v>
      </c>
      <c r="K2107" s="63" t="str">
        <f ca="1">IF(INDIRECT("'按班级打印'!u"&amp;ROUNDDOWN((ROW()-1)/5,0)+2)&gt;0,INDIRECT("'按班级打印'!u"&amp;ROUNDDOWN((ROW()-1)/5,0)+2),"")</f>
        <v/>
      </c>
      <c r="L2107" s="63" t="str">
        <f ca="1">IF(INDIRECT("'按班级打印'!af"&amp;ROUNDDOWN((ROW()-1)/5,0)+2)&gt;0,INDIRECT("'按班级打印'!af"&amp;ROUNDDOWN((ROW()-1)/5,0)+2),"")</f>
        <v/>
      </c>
      <c r="M2107" s="63">
        <f ca="1">INDIRECT("'按班级打印'!H"&amp;ROUNDDOWN((ROW()-1)/5,0)+2)</f>
        <v>557</v>
      </c>
    </row>
    <row r="2108" customHeight="1" spans="1:13">
      <c r="A2108" s="64"/>
      <c r="B2108" s="64"/>
      <c r="C2108" s="63" t="s">
        <v>13</v>
      </c>
      <c r="D2108" s="63">
        <f ca="1">INDIRECT("'按班级打印'!M"&amp;ROUNDDOWN((ROW()-1)/5,0)+2)</f>
        <v>116.5</v>
      </c>
      <c r="E2108" s="63">
        <f ca="1">INDIRECT("'按班级打印'!o"&amp;ROUNDDOWN((ROW()-1)/5,0)+2)</f>
        <v>122</v>
      </c>
      <c r="F2108" s="63">
        <f ca="1">INDIRECT("'按班级打印'!q"&amp;ROUNDDOWN((ROW()-1)/5,0)+2)</f>
        <v>117</v>
      </c>
      <c r="G2108" s="63">
        <f ca="1">IF(INDIRECT("'按班级打印'!s"&amp;ROUNDDOWN((ROW()-1)/5,0)+2)&gt;0,INDIRECT("'按班级打印'!s"&amp;ROUNDDOWN((ROW()-1)/5,0)+2),"")</f>
        <v>67.5</v>
      </c>
      <c r="H2108" s="63">
        <f ca="1">IF(INDIRECT("'按班级打印'!x"&amp;ROUNDDOWN((ROW()-1)/5,0)+2)&gt;0,INDIRECT("'按班级打印'!x"&amp;ROUNDDOWN((ROW()-1)/5,0)+2),"")</f>
        <v>84</v>
      </c>
      <c r="I2108" s="63" t="str">
        <f ca="1">IF(INDIRECT("'按班级打印'!aa"&amp;ROUNDDOWN((ROW()-1)/5,0)+2)&gt;0,INDIRECT("'按班级打印'!aa"&amp;ROUNDDOWN((ROW()-1)/5,0)+2),"")</f>
        <v/>
      </c>
      <c r="J2108" s="63">
        <f ca="1">IF(INDIRECT("'按班级打印'!ad"&amp;ROUNDDOWN((ROW()-1)/5,0)+2)&gt;0,INDIRECT("'按班级打印'!ad"&amp;ROUNDDOWN((ROW()-1)/5,0)+2),"")</f>
        <v>93</v>
      </c>
      <c r="K2108" s="63" t="str">
        <f ca="1">IF(INDIRECT("'按班级打印'!u"&amp;ROUNDDOWN((ROW()-1)/5,0)+2)&gt;0,INDIRECT("'按班级打印'!u"&amp;ROUNDDOWN((ROW()-1)/5,0)+2),"")</f>
        <v/>
      </c>
      <c r="L2108" s="63" t="str">
        <f ca="1">IF(INDIRECT("'按班级打印'!ag"&amp;ROUNDDOWN((ROW()-1)/5,0)+2)&gt;0,INDIRECT("'按班级打印'!ag"&amp;ROUNDDOWN((ROW()-1)/5,0)+2),"")</f>
        <v/>
      </c>
      <c r="M2108" s="63">
        <f ca="1">INDIRECT("'按班级打印'!I"&amp;ROUNDDOWN((ROW()-1)/5,0)+2)</f>
        <v>600</v>
      </c>
    </row>
    <row r="2109" customHeight="1" spans="1:13">
      <c r="A2109" s="63" t="str">
        <f ca="1">INDIRECT("'按班级打印'!E"&amp;ROUNDDOWN((ROW()-1)/5,0)+2)</f>
        <v>物理类</v>
      </c>
      <c r="B2109" s="14"/>
      <c r="C2109" s="63" t="s">
        <v>14</v>
      </c>
      <c r="D2109" s="65">
        <f>'质量分析(总分) '!$D$55</f>
        <v>105.000612745098</v>
      </c>
      <c r="E2109" s="65">
        <f>'质量分析(总分) '!$D$82</f>
        <v>91.5242034313726</v>
      </c>
      <c r="F2109" s="65">
        <f>'质量分析(总分) '!$D$109</f>
        <v>108.863970588235</v>
      </c>
      <c r="G2109" s="65">
        <f ca="1">IF(_xlfn.NUMBERVALUE(G2107)&gt;0,'质量分析(总分) '!$D$133,"")</f>
        <v>62.6521428571429</v>
      </c>
      <c r="H2109" s="65">
        <f ca="1">IF(_xlfn.NUMBERVALUE(H2107)&gt;0,'质量分析(总分) '!$D$157,"")</f>
        <v>81.8686131386861</v>
      </c>
      <c r="I2109" s="65" t="str">
        <f ca="1">IF(_xlfn.NUMBERVALUE(I2107)&gt;0,'质量分析(总分) '!$D$180,"")</f>
        <v/>
      </c>
      <c r="J2109" s="65">
        <f ca="1">IF(_xlfn.NUMBERVALUE(J2107)&gt;0,'质量分析(总分) '!$D$208,"")</f>
        <v>82.7816593886463</v>
      </c>
      <c r="K2109" s="65" t="str">
        <f ca="1">IF(_xlfn.NUMBERVALUE(K2107)&gt;0,'质量分析(总分) '!$D$194,"")</f>
        <v/>
      </c>
      <c r="L2109" s="65" t="str">
        <f ca="1">IF(_xlfn.NUMBERVALUE(L2107)&gt;0,'质量分析(总分) '!$D$222,"")</f>
        <v/>
      </c>
      <c r="M2109" s="65">
        <f ca="1">IF(_xlfn.NUMBERVALUE(G2107)&gt;0,'质量分析(总分) '!$D$23,'质量分析(总分) '!$D$28)</f>
        <v>535.869285714286</v>
      </c>
    </row>
    <row r="2111" customHeight="1" spans="1:13">
      <c r="A2111" s="58" t="s">
        <v>15</v>
      </c>
      <c r="B2111" s="59" t="s">
        <v>1</v>
      </c>
      <c r="C2111" s="59" t="s">
        <v>2</v>
      </c>
      <c r="D2111" s="60" t="s">
        <v>3</v>
      </c>
      <c r="E2111" s="60" t="s">
        <v>4</v>
      </c>
      <c r="F2111" s="60" t="s">
        <v>5</v>
      </c>
      <c r="G2111" s="60" t="s">
        <v>6</v>
      </c>
      <c r="H2111" s="60" t="s">
        <v>7</v>
      </c>
      <c r="I2111" s="60" t="s">
        <v>8</v>
      </c>
      <c r="J2111" s="60" t="s">
        <v>9</v>
      </c>
      <c r="K2111" s="60" t="s">
        <v>10</v>
      </c>
      <c r="L2111" s="61" t="s">
        <v>11</v>
      </c>
      <c r="M2111" s="61" t="s">
        <v>12</v>
      </c>
    </row>
    <row r="2112" customHeight="1" spans="1:13">
      <c r="A2112" s="62"/>
      <c r="B2112" s="63">
        <f ca="1">INDIRECT("'按班级打印'!G"&amp;ROUNDDOWN((ROW()-1)/5,0)+2)</f>
        <v>10</v>
      </c>
      <c r="C2112" s="63" t="str">
        <f ca="1">INDIRECT("'按班级打印'!A"&amp;ROUNDDOWN((ROW()-1)/5,0)+2)</f>
        <v>林彦含</v>
      </c>
      <c r="D2112" s="63">
        <f ca="1">INDIRECT("'按班级打印'!M"&amp;ROUNDDOWN((ROW()-1)/5,0)+2)</f>
        <v>107.5</v>
      </c>
      <c r="E2112" s="63">
        <f ca="1">INDIRECT("'按班级打印'!o"&amp;ROUNDDOWN((ROW()-1)/5,0)+2)</f>
        <v>103.5</v>
      </c>
      <c r="F2112" s="63">
        <f ca="1">INDIRECT("'按班级打印'!q"&amp;ROUNDDOWN((ROW()-1)/5,0)+2)</f>
        <v>125</v>
      </c>
      <c r="G2112" s="63">
        <f ca="1">IF(INDIRECT("'按班级打印'!s"&amp;ROUNDDOWN((ROW()-1)/5,0)+2)&gt;0,INDIRECT("'按班级打印'!s"&amp;ROUNDDOWN((ROW()-1)/5,0)+2),"")</f>
        <v>61.5</v>
      </c>
      <c r="H2112" s="63">
        <f ca="1">IF(INDIRECT("'按班级打印'!w"&amp;ROUNDDOWN((ROW()-1)/5,0)+2)&gt;0,INDIRECT("'按班级打印'!w"&amp;ROUNDDOWN((ROW()-1)/5,0)+2),"")</f>
        <v>57.5</v>
      </c>
      <c r="I2112" s="63" t="str">
        <f ca="1">IF(INDIRECT("'按班级打印'!z"&amp;ROUNDDOWN((ROW()-1)/5,0)+2)&gt;0,INDIRECT("'按班级打印'!z"&amp;ROUNDDOWN((ROW()-1)/5,0)+2),"")</f>
        <v/>
      </c>
      <c r="J2112" s="63" t="str">
        <f ca="1">IF(INDIRECT("'按班级打印'!ac"&amp;ROUNDDOWN((ROW()-1)/5,0)+2)&gt;0,INDIRECT("'按班级打印'!ac"&amp;ROUNDDOWN((ROW()-1)/5,0)+2),"")</f>
        <v/>
      </c>
      <c r="K2112" s="63" t="str">
        <f ca="1">IF(INDIRECT("'按班级打印'!u"&amp;ROUNDDOWN((ROW()-1)/5,0)+2)&gt;0,INDIRECT("'按班级打印'!u"&amp;ROUNDDOWN((ROW()-1)/5,0)+2),"")</f>
        <v/>
      </c>
      <c r="L2112" s="63">
        <f ca="1">IF(INDIRECT("'按班级打印'!af"&amp;ROUNDDOWN((ROW()-1)/5,0)+2)&gt;0,INDIRECT("'按班级打印'!af"&amp;ROUNDDOWN((ROW()-1)/5,0)+2),"")</f>
        <v>60.5</v>
      </c>
      <c r="M2112" s="63">
        <f ca="1">INDIRECT("'按班级打印'!H"&amp;ROUNDDOWN((ROW()-1)/5,0)+2)</f>
        <v>515.5</v>
      </c>
    </row>
    <row r="2113" customHeight="1" spans="1:13">
      <c r="A2113" s="64"/>
      <c r="B2113" s="64"/>
      <c r="C2113" s="63" t="s">
        <v>13</v>
      </c>
      <c r="D2113" s="63">
        <f ca="1">INDIRECT("'按班级打印'!M"&amp;ROUNDDOWN((ROW()-1)/5,0)+2)</f>
        <v>107.5</v>
      </c>
      <c r="E2113" s="63">
        <f ca="1">INDIRECT("'按班级打印'!o"&amp;ROUNDDOWN((ROW()-1)/5,0)+2)</f>
        <v>103.5</v>
      </c>
      <c r="F2113" s="63">
        <f ca="1">INDIRECT("'按班级打印'!q"&amp;ROUNDDOWN((ROW()-1)/5,0)+2)</f>
        <v>125</v>
      </c>
      <c r="G2113" s="63">
        <f ca="1">IF(INDIRECT("'按班级打印'!s"&amp;ROUNDDOWN((ROW()-1)/5,0)+2)&gt;0,INDIRECT("'按班级打印'!s"&amp;ROUNDDOWN((ROW()-1)/5,0)+2),"")</f>
        <v>61.5</v>
      </c>
      <c r="H2113" s="63">
        <f ca="1">IF(INDIRECT("'按班级打印'!x"&amp;ROUNDDOWN((ROW()-1)/5,0)+2)&gt;0,INDIRECT("'按班级打印'!x"&amp;ROUNDDOWN((ROW()-1)/5,0)+2),"")</f>
        <v>82</v>
      </c>
      <c r="I2113" s="63" t="str">
        <f ca="1">IF(INDIRECT("'按班级打印'!aa"&amp;ROUNDDOWN((ROW()-1)/5,0)+2)&gt;0,INDIRECT("'按班级打印'!aa"&amp;ROUNDDOWN((ROW()-1)/5,0)+2),"")</f>
        <v/>
      </c>
      <c r="J2113" s="63" t="str">
        <f ca="1">IF(INDIRECT("'按班级打印'!ad"&amp;ROUNDDOWN((ROW()-1)/5,0)+2)&gt;0,INDIRECT("'按班级打印'!ad"&amp;ROUNDDOWN((ROW()-1)/5,0)+2),"")</f>
        <v/>
      </c>
      <c r="K2113" s="63" t="str">
        <f ca="1">IF(INDIRECT("'按班级打印'!u"&amp;ROUNDDOWN((ROW()-1)/5,0)+2)&gt;0,INDIRECT("'按班级打印'!u"&amp;ROUNDDOWN((ROW()-1)/5,0)+2),"")</f>
        <v/>
      </c>
      <c r="L2113" s="63">
        <f ca="1">IF(INDIRECT("'按班级打印'!ag"&amp;ROUNDDOWN((ROW()-1)/5,0)+2)&gt;0,INDIRECT("'按班级打印'!ag"&amp;ROUNDDOWN((ROW()-1)/5,0)+2),"")</f>
        <v>87</v>
      </c>
      <c r="M2113" s="63">
        <f ca="1">INDIRECT("'按班级打印'!I"&amp;ROUNDDOWN((ROW()-1)/5,0)+2)</f>
        <v>566.5</v>
      </c>
    </row>
    <row r="2114" customHeight="1" spans="1:13">
      <c r="A2114" s="63" t="str">
        <f ca="1">INDIRECT("'按班级打印'!E"&amp;ROUNDDOWN((ROW()-1)/5,0)+2)</f>
        <v>物理类</v>
      </c>
      <c r="B2114" s="14"/>
      <c r="C2114" s="63" t="s">
        <v>14</v>
      </c>
      <c r="D2114" s="65">
        <f>'质量分析(总分) '!$D$55</f>
        <v>105.000612745098</v>
      </c>
      <c r="E2114" s="65">
        <f>'质量分析(总分) '!$D$82</f>
        <v>91.5242034313726</v>
      </c>
      <c r="F2114" s="65">
        <f>'质量分析(总分) '!$D$109</f>
        <v>108.863970588235</v>
      </c>
      <c r="G2114" s="65">
        <f ca="1">IF(_xlfn.NUMBERVALUE(G2112)&gt;0,'质量分析(总分) '!$D$133,"")</f>
        <v>62.6521428571429</v>
      </c>
      <c r="H2114" s="65">
        <f ca="1">IF(_xlfn.NUMBERVALUE(H2112)&gt;0,'质量分析(总分) '!$D$157,"")</f>
        <v>81.8686131386861</v>
      </c>
      <c r="I2114" s="65" t="str">
        <f ca="1">IF(_xlfn.NUMBERVALUE(I2112)&gt;0,'质量分析(总分) '!$D$180,"")</f>
        <v/>
      </c>
      <c r="J2114" s="65" t="str">
        <f ca="1">IF(_xlfn.NUMBERVALUE(J2112)&gt;0,'质量分析(总分) '!$D$208,"")</f>
        <v/>
      </c>
      <c r="K2114" s="65" t="str">
        <f ca="1">IF(_xlfn.NUMBERVALUE(K2112)&gt;0,'质量分析(总分) '!$D$194,"")</f>
        <v/>
      </c>
      <c r="L2114" s="65">
        <f ca="1">IF(_xlfn.NUMBERVALUE(L2112)&gt;0,'质量分析(总分) '!$D$222,"")</f>
        <v>81.1694214876033</v>
      </c>
      <c r="M2114" s="65">
        <f ca="1">IF(_xlfn.NUMBERVALUE(G2112)&gt;0,'质量分析(总分) '!$D$23,'质量分析(总分) '!$D$28)</f>
        <v>535.869285714286</v>
      </c>
    </row>
    <row r="2116" customHeight="1" spans="1:13">
      <c r="A2116" s="58" t="s">
        <v>15</v>
      </c>
      <c r="B2116" s="59" t="s">
        <v>1</v>
      </c>
      <c r="C2116" s="59" t="s">
        <v>2</v>
      </c>
      <c r="D2116" s="60" t="s">
        <v>3</v>
      </c>
      <c r="E2116" s="60" t="s">
        <v>4</v>
      </c>
      <c r="F2116" s="60" t="s">
        <v>5</v>
      </c>
      <c r="G2116" s="60" t="s">
        <v>6</v>
      </c>
      <c r="H2116" s="60" t="s">
        <v>7</v>
      </c>
      <c r="I2116" s="60" t="s">
        <v>8</v>
      </c>
      <c r="J2116" s="60" t="s">
        <v>9</v>
      </c>
      <c r="K2116" s="60" t="s">
        <v>10</v>
      </c>
      <c r="L2116" s="61" t="s">
        <v>11</v>
      </c>
      <c r="M2116" s="61" t="s">
        <v>12</v>
      </c>
    </row>
    <row r="2117" customHeight="1" spans="1:13">
      <c r="A2117" s="62"/>
      <c r="B2117" s="63">
        <f ca="1">INDIRECT("'按班级打印'!G"&amp;ROUNDDOWN((ROW()-1)/5,0)+2)</f>
        <v>10</v>
      </c>
      <c r="C2117" s="63" t="str">
        <f ca="1">INDIRECT("'按班级打印'!A"&amp;ROUNDDOWN((ROW()-1)/5,0)+2)</f>
        <v>陈心妍</v>
      </c>
      <c r="D2117" s="63">
        <f ca="1">INDIRECT("'按班级打印'!M"&amp;ROUNDDOWN((ROW()-1)/5,0)+2)</f>
        <v>102.5</v>
      </c>
      <c r="E2117" s="63">
        <f ca="1">INDIRECT("'按班级打印'!o"&amp;ROUNDDOWN((ROW()-1)/5,0)+2)</f>
        <v>118.5</v>
      </c>
      <c r="F2117" s="63">
        <f ca="1">INDIRECT("'按班级打印'!q"&amp;ROUNDDOWN((ROW()-1)/5,0)+2)</f>
        <v>127.5</v>
      </c>
      <c r="G2117" s="63">
        <f ca="1">IF(INDIRECT("'按班级打印'!s"&amp;ROUNDDOWN((ROW()-1)/5,0)+2)&gt;0,INDIRECT("'按班级打印'!s"&amp;ROUNDDOWN((ROW()-1)/5,0)+2),"")</f>
        <v>77</v>
      </c>
      <c r="H2117" s="63">
        <f ca="1">IF(INDIRECT("'按班级打印'!w"&amp;ROUNDDOWN((ROW()-1)/5,0)+2)&gt;0,INDIRECT("'按班级打印'!w"&amp;ROUNDDOWN((ROW()-1)/5,0)+2),"")</f>
        <v>69</v>
      </c>
      <c r="I2117" s="63">
        <f ca="1">IF(INDIRECT("'按班级打印'!z"&amp;ROUNDDOWN((ROW()-1)/5,0)+2)&gt;0,INDIRECT("'按班级打印'!z"&amp;ROUNDDOWN((ROW()-1)/5,0)+2),"")</f>
        <v>87</v>
      </c>
      <c r="J2117" s="63" t="str">
        <f ca="1">IF(INDIRECT("'按班级打印'!ac"&amp;ROUNDDOWN((ROW()-1)/5,0)+2)&gt;0,INDIRECT("'按班级打印'!ac"&amp;ROUNDDOWN((ROW()-1)/5,0)+2),"")</f>
        <v/>
      </c>
      <c r="K2117" s="63" t="str">
        <f ca="1">IF(INDIRECT("'按班级打印'!u"&amp;ROUNDDOWN((ROW()-1)/5,0)+2)&gt;0,INDIRECT("'按班级打印'!u"&amp;ROUNDDOWN((ROW()-1)/5,0)+2),"")</f>
        <v/>
      </c>
      <c r="L2117" s="63" t="str">
        <f ca="1">IF(INDIRECT("'按班级打印'!af"&amp;ROUNDDOWN((ROW()-1)/5,0)+2)&gt;0,INDIRECT("'按班级打印'!af"&amp;ROUNDDOWN((ROW()-1)/5,0)+2),"")</f>
        <v/>
      </c>
      <c r="M2117" s="63">
        <f ca="1">INDIRECT("'按班级打印'!H"&amp;ROUNDDOWN((ROW()-1)/5,0)+2)</f>
        <v>581.5</v>
      </c>
    </row>
    <row r="2118" customHeight="1" spans="1:13">
      <c r="A2118" s="64"/>
      <c r="B2118" s="64"/>
      <c r="C2118" s="63" t="s">
        <v>13</v>
      </c>
      <c r="D2118" s="63">
        <f ca="1">INDIRECT("'按班级打印'!M"&amp;ROUNDDOWN((ROW()-1)/5,0)+2)</f>
        <v>102.5</v>
      </c>
      <c r="E2118" s="63">
        <f ca="1">INDIRECT("'按班级打印'!o"&amp;ROUNDDOWN((ROW()-1)/5,0)+2)</f>
        <v>118.5</v>
      </c>
      <c r="F2118" s="63">
        <f ca="1">INDIRECT("'按班级打印'!q"&amp;ROUNDDOWN((ROW()-1)/5,0)+2)</f>
        <v>127.5</v>
      </c>
      <c r="G2118" s="63">
        <f ca="1">IF(INDIRECT("'按班级打印'!s"&amp;ROUNDDOWN((ROW()-1)/5,0)+2)&gt;0,INDIRECT("'按班级打印'!s"&amp;ROUNDDOWN((ROW()-1)/5,0)+2),"")</f>
        <v>77</v>
      </c>
      <c r="H2118" s="63">
        <f ca="1">IF(INDIRECT("'按班级打印'!x"&amp;ROUNDDOWN((ROW()-1)/5,0)+2)&gt;0,INDIRECT("'按班级打印'!x"&amp;ROUNDDOWN((ROW()-1)/5,0)+2),"")</f>
        <v>89</v>
      </c>
      <c r="I2118" s="63">
        <f ca="1">IF(INDIRECT("'按班级打印'!aa"&amp;ROUNDDOWN((ROW()-1)/5,0)+2)&gt;0,INDIRECT("'按班级打印'!aa"&amp;ROUNDDOWN((ROW()-1)/5,0)+2),"")</f>
        <v>93</v>
      </c>
      <c r="J2118" s="63" t="str">
        <f ca="1">IF(INDIRECT("'按班级打印'!ad"&amp;ROUNDDOWN((ROW()-1)/5,0)+2)&gt;0,INDIRECT("'按班级打印'!ad"&amp;ROUNDDOWN((ROW()-1)/5,0)+2),"")</f>
        <v/>
      </c>
      <c r="K2118" s="63" t="str">
        <f ca="1">IF(INDIRECT("'按班级打印'!u"&amp;ROUNDDOWN((ROW()-1)/5,0)+2)&gt;0,INDIRECT("'按班级打印'!u"&amp;ROUNDDOWN((ROW()-1)/5,0)+2),"")</f>
        <v/>
      </c>
      <c r="L2118" s="63" t="str">
        <f ca="1">IF(INDIRECT("'按班级打印'!ag"&amp;ROUNDDOWN((ROW()-1)/5,0)+2)&gt;0,INDIRECT("'按班级打印'!ag"&amp;ROUNDDOWN((ROW()-1)/5,0)+2),"")</f>
        <v/>
      </c>
      <c r="M2118" s="63">
        <f ca="1">INDIRECT("'按班级打印'!I"&amp;ROUNDDOWN((ROW()-1)/5,0)+2)</f>
        <v>607.5</v>
      </c>
    </row>
    <row r="2119" customHeight="1" spans="1:13">
      <c r="A2119" s="63" t="str">
        <f ca="1">INDIRECT("'按班级打印'!E"&amp;ROUNDDOWN((ROW()-1)/5,0)+2)</f>
        <v>物理类</v>
      </c>
      <c r="B2119" s="14"/>
      <c r="C2119" s="63" t="s">
        <v>14</v>
      </c>
      <c r="D2119" s="65">
        <f>'质量分析(总分) '!$D$55</f>
        <v>105.000612745098</v>
      </c>
      <c r="E2119" s="65">
        <f>'质量分析(总分) '!$D$82</f>
        <v>91.5242034313726</v>
      </c>
      <c r="F2119" s="65">
        <f>'质量分析(总分) '!$D$109</f>
        <v>108.863970588235</v>
      </c>
      <c r="G2119" s="65">
        <f ca="1">IF(_xlfn.NUMBERVALUE(G2117)&gt;0,'质量分析(总分) '!$D$133,"")</f>
        <v>62.6521428571429</v>
      </c>
      <c r="H2119" s="65">
        <f ca="1">IF(_xlfn.NUMBERVALUE(H2117)&gt;0,'质量分析(总分) '!$D$157,"")</f>
        <v>81.8686131386861</v>
      </c>
      <c r="I2119" s="65">
        <f ca="1">IF(_xlfn.NUMBERVALUE(I2117)&gt;0,'质量分析(总分) '!$D$180,"")</f>
        <v>83.3676470588235</v>
      </c>
      <c r="J2119" s="65" t="str">
        <f ca="1">IF(_xlfn.NUMBERVALUE(J2117)&gt;0,'质量分析(总分) '!$D$208,"")</f>
        <v/>
      </c>
      <c r="K2119" s="65" t="str">
        <f ca="1">IF(_xlfn.NUMBERVALUE(K2117)&gt;0,'质量分析(总分) '!$D$194,"")</f>
        <v/>
      </c>
      <c r="L2119" s="65" t="str">
        <f ca="1">IF(_xlfn.NUMBERVALUE(L2117)&gt;0,'质量分析(总分) '!$D$222,"")</f>
        <v/>
      </c>
      <c r="M2119" s="65">
        <f ca="1">IF(_xlfn.NUMBERVALUE(G2117)&gt;0,'质量分析(总分) '!$D$23,'质量分析(总分) '!$D$28)</f>
        <v>535.869285714286</v>
      </c>
    </row>
    <row r="2121" customHeight="1" spans="1:13">
      <c r="A2121" s="58" t="s">
        <v>15</v>
      </c>
      <c r="B2121" s="59" t="s">
        <v>1</v>
      </c>
      <c r="C2121" s="59" t="s">
        <v>2</v>
      </c>
      <c r="D2121" s="60" t="s">
        <v>3</v>
      </c>
      <c r="E2121" s="60" t="s">
        <v>4</v>
      </c>
      <c r="F2121" s="60" t="s">
        <v>5</v>
      </c>
      <c r="G2121" s="60" t="s">
        <v>6</v>
      </c>
      <c r="H2121" s="60" t="s">
        <v>7</v>
      </c>
      <c r="I2121" s="60" t="s">
        <v>8</v>
      </c>
      <c r="J2121" s="60" t="s">
        <v>9</v>
      </c>
      <c r="K2121" s="60" t="s">
        <v>10</v>
      </c>
      <c r="L2121" s="61" t="s">
        <v>11</v>
      </c>
      <c r="M2121" s="61" t="s">
        <v>12</v>
      </c>
    </row>
    <row r="2122" customHeight="1" spans="1:13">
      <c r="A2122" s="62"/>
      <c r="B2122" s="63">
        <f ca="1">INDIRECT("'按班级打印'!G"&amp;ROUNDDOWN((ROW()-1)/5,0)+2)</f>
        <v>10</v>
      </c>
      <c r="C2122" s="63" t="str">
        <f ca="1">INDIRECT("'按班级打印'!A"&amp;ROUNDDOWN((ROW()-1)/5,0)+2)</f>
        <v>董泓辉</v>
      </c>
      <c r="D2122" s="63">
        <f ca="1">INDIRECT("'按班级打印'!M"&amp;ROUNDDOWN((ROW()-1)/5,0)+2)</f>
        <v>98</v>
      </c>
      <c r="E2122" s="63">
        <f ca="1">INDIRECT("'按班级打印'!o"&amp;ROUNDDOWN((ROW()-1)/5,0)+2)</f>
        <v>103.5</v>
      </c>
      <c r="F2122" s="63">
        <f ca="1">INDIRECT("'按班级打印'!q"&amp;ROUNDDOWN((ROW()-1)/5,0)+2)</f>
        <v>123.5</v>
      </c>
      <c r="G2122" s="63">
        <f ca="1">IF(INDIRECT("'按班级打印'!s"&amp;ROUNDDOWN((ROW()-1)/5,0)+2)&gt;0,INDIRECT("'按班级打印'!s"&amp;ROUNDDOWN((ROW()-1)/5,0)+2),"")</f>
        <v>58.5</v>
      </c>
      <c r="H2122" s="63">
        <f ca="1">IF(INDIRECT("'按班级打印'!w"&amp;ROUNDDOWN((ROW()-1)/5,0)+2)&gt;0,INDIRECT("'按班级打印'!w"&amp;ROUNDDOWN((ROW()-1)/5,0)+2),"")</f>
        <v>81.5</v>
      </c>
      <c r="I2122" s="63">
        <f ca="1">IF(INDIRECT("'按班级打印'!z"&amp;ROUNDDOWN((ROW()-1)/5,0)+2)&gt;0,INDIRECT("'按班级打印'!z"&amp;ROUNDDOWN((ROW()-1)/5,0)+2),"")</f>
        <v>79</v>
      </c>
      <c r="J2122" s="63" t="str">
        <f ca="1">IF(INDIRECT("'按班级打印'!ac"&amp;ROUNDDOWN((ROW()-1)/5,0)+2)&gt;0,INDIRECT("'按班级打印'!ac"&amp;ROUNDDOWN((ROW()-1)/5,0)+2),"")</f>
        <v/>
      </c>
      <c r="K2122" s="63" t="str">
        <f ca="1">IF(INDIRECT("'按班级打印'!u"&amp;ROUNDDOWN((ROW()-1)/5,0)+2)&gt;0,INDIRECT("'按班级打印'!u"&amp;ROUNDDOWN((ROW()-1)/5,0)+2),"")</f>
        <v/>
      </c>
      <c r="L2122" s="63" t="str">
        <f ca="1">IF(INDIRECT("'按班级打印'!af"&amp;ROUNDDOWN((ROW()-1)/5,0)+2)&gt;0,INDIRECT("'按班级打印'!af"&amp;ROUNDDOWN((ROW()-1)/5,0)+2),"")</f>
        <v/>
      </c>
      <c r="M2122" s="63">
        <f ca="1">INDIRECT("'按班级打印'!H"&amp;ROUNDDOWN((ROW()-1)/5,0)+2)</f>
        <v>544</v>
      </c>
    </row>
    <row r="2123" customHeight="1" spans="1:13">
      <c r="A2123" s="64"/>
      <c r="B2123" s="64"/>
      <c r="C2123" s="63" t="s">
        <v>13</v>
      </c>
      <c r="D2123" s="63">
        <f ca="1">INDIRECT("'按班级打印'!M"&amp;ROUNDDOWN((ROW()-1)/5,0)+2)</f>
        <v>98</v>
      </c>
      <c r="E2123" s="63">
        <f ca="1">INDIRECT("'按班级打印'!o"&amp;ROUNDDOWN((ROW()-1)/5,0)+2)</f>
        <v>103.5</v>
      </c>
      <c r="F2123" s="63">
        <f ca="1">INDIRECT("'按班级打印'!q"&amp;ROUNDDOWN((ROW()-1)/5,0)+2)</f>
        <v>123.5</v>
      </c>
      <c r="G2123" s="63">
        <f ca="1">IF(INDIRECT("'按班级打印'!s"&amp;ROUNDDOWN((ROW()-1)/5,0)+2)&gt;0,INDIRECT("'按班级打印'!s"&amp;ROUNDDOWN((ROW()-1)/5,0)+2),"")</f>
        <v>58.5</v>
      </c>
      <c r="H2123" s="63">
        <f ca="1">IF(INDIRECT("'按班级打印'!x"&amp;ROUNDDOWN((ROW()-1)/5,0)+2)&gt;0,INDIRECT("'按班级打印'!x"&amp;ROUNDDOWN((ROW()-1)/5,0)+2),"")</f>
        <v>94</v>
      </c>
      <c r="I2123" s="63">
        <f ca="1">IF(INDIRECT("'按班级打印'!aa"&amp;ROUNDDOWN((ROW()-1)/5,0)+2)&gt;0,INDIRECT("'按班级打印'!aa"&amp;ROUNDDOWN((ROW()-1)/5,0)+2),"")</f>
        <v>88</v>
      </c>
      <c r="J2123" s="63" t="str">
        <f ca="1">IF(INDIRECT("'按班级打印'!ad"&amp;ROUNDDOWN((ROW()-1)/5,0)+2)&gt;0,INDIRECT("'按班级打印'!ad"&amp;ROUNDDOWN((ROW()-1)/5,0)+2),"")</f>
        <v/>
      </c>
      <c r="K2123" s="63" t="str">
        <f ca="1">IF(INDIRECT("'按班级打印'!u"&amp;ROUNDDOWN((ROW()-1)/5,0)+2)&gt;0,INDIRECT("'按班级打印'!u"&amp;ROUNDDOWN((ROW()-1)/5,0)+2),"")</f>
        <v/>
      </c>
      <c r="L2123" s="63" t="str">
        <f ca="1">IF(INDIRECT("'按班级打印'!ag"&amp;ROUNDDOWN((ROW()-1)/5,0)+2)&gt;0,INDIRECT("'按班级打印'!ag"&amp;ROUNDDOWN((ROW()-1)/5,0)+2),"")</f>
        <v/>
      </c>
      <c r="M2123" s="63">
        <f ca="1">INDIRECT("'按班级打印'!I"&amp;ROUNDDOWN((ROW()-1)/5,0)+2)</f>
        <v>565.5</v>
      </c>
    </row>
    <row r="2124" customHeight="1" spans="1:13">
      <c r="A2124" s="63" t="str">
        <f ca="1">INDIRECT("'按班级打印'!E"&amp;ROUNDDOWN((ROW()-1)/5,0)+2)</f>
        <v>物理类</v>
      </c>
      <c r="B2124" s="14"/>
      <c r="C2124" s="63" t="s">
        <v>14</v>
      </c>
      <c r="D2124" s="65">
        <f>'质量分析(总分) '!$D$55</f>
        <v>105.000612745098</v>
      </c>
      <c r="E2124" s="65">
        <f>'质量分析(总分) '!$D$82</f>
        <v>91.5242034313726</v>
      </c>
      <c r="F2124" s="65">
        <f>'质量分析(总分) '!$D$109</f>
        <v>108.863970588235</v>
      </c>
      <c r="G2124" s="65">
        <f ca="1">IF(_xlfn.NUMBERVALUE(G2122)&gt;0,'质量分析(总分) '!$D$133,"")</f>
        <v>62.6521428571429</v>
      </c>
      <c r="H2124" s="65">
        <f ca="1">IF(_xlfn.NUMBERVALUE(H2122)&gt;0,'质量分析(总分) '!$D$157,"")</f>
        <v>81.8686131386861</v>
      </c>
      <c r="I2124" s="65">
        <f ca="1">IF(_xlfn.NUMBERVALUE(I2122)&gt;0,'质量分析(总分) '!$D$180,"")</f>
        <v>83.3676470588235</v>
      </c>
      <c r="J2124" s="65" t="str">
        <f ca="1">IF(_xlfn.NUMBERVALUE(J2122)&gt;0,'质量分析(总分) '!$D$208,"")</f>
        <v/>
      </c>
      <c r="K2124" s="65" t="str">
        <f ca="1">IF(_xlfn.NUMBERVALUE(K2122)&gt;0,'质量分析(总分) '!$D$194,"")</f>
        <v/>
      </c>
      <c r="L2124" s="65" t="str">
        <f ca="1">IF(_xlfn.NUMBERVALUE(L2122)&gt;0,'质量分析(总分) '!$D$222,"")</f>
        <v/>
      </c>
      <c r="M2124" s="65">
        <f ca="1">IF(_xlfn.NUMBERVALUE(G2122)&gt;0,'质量分析(总分) '!$D$23,'质量分析(总分) '!$D$28)</f>
        <v>535.869285714286</v>
      </c>
    </row>
    <row r="2126" customHeight="1" spans="1:13">
      <c r="A2126" s="58" t="s">
        <v>15</v>
      </c>
      <c r="B2126" s="59" t="s">
        <v>1</v>
      </c>
      <c r="C2126" s="59" t="s">
        <v>2</v>
      </c>
      <c r="D2126" s="60" t="s">
        <v>3</v>
      </c>
      <c r="E2126" s="60" t="s">
        <v>4</v>
      </c>
      <c r="F2126" s="60" t="s">
        <v>5</v>
      </c>
      <c r="G2126" s="60" t="s">
        <v>6</v>
      </c>
      <c r="H2126" s="60" t="s">
        <v>7</v>
      </c>
      <c r="I2126" s="60" t="s">
        <v>8</v>
      </c>
      <c r="J2126" s="60" t="s">
        <v>9</v>
      </c>
      <c r="K2126" s="60" t="s">
        <v>10</v>
      </c>
      <c r="L2126" s="61" t="s">
        <v>11</v>
      </c>
      <c r="M2126" s="61" t="s">
        <v>12</v>
      </c>
    </row>
    <row r="2127" customHeight="1" spans="1:13">
      <c r="A2127" s="62"/>
      <c r="B2127" s="63">
        <f ca="1">INDIRECT("'按班级打印'!G"&amp;ROUNDDOWN((ROW()-1)/5,0)+2)</f>
        <v>10</v>
      </c>
      <c r="C2127" s="63" t="str">
        <f ca="1">INDIRECT("'按班级打印'!A"&amp;ROUNDDOWN((ROW()-1)/5,0)+2)</f>
        <v>苏友鑫</v>
      </c>
      <c r="D2127" s="63">
        <f ca="1">INDIRECT("'按班级打印'!M"&amp;ROUNDDOWN((ROW()-1)/5,0)+2)</f>
        <v>110</v>
      </c>
      <c r="E2127" s="63">
        <f ca="1">INDIRECT("'按班级打印'!o"&amp;ROUNDDOWN((ROW()-1)/5,0)+2)</f>
        <v>85.5</v>
      </c>
      <c r="F2127" s="63">
        <f ca="1">INDIRECT("'按班级打印'!q"&amp;ROUNDDOWN((ROW()-1)/5,0)+2)</f>
        <v>118</v>
      </c>
      <c r="G2127" s="63">
        <f ca="1">IF(INDIRECT("'按班级打印'!s"&amp;ROUNDDOWN((ROW()-1)/5,0)+2)&gt;0,INDIRECT("'按班级打印'!s"&amp;ROUNDDOWN((ROW()-1)/5,0)+2),"")</f>
        <v>62</v>
      </c>
      <c r="H2127" s="63">
        <f ca="1">IF(INDIRECT("'按班级打印'!w"&amp;ROUNDDOWN((ROW()-1)/5,0)+2)&gt;0,INDIRECT("'按班级打印'!w"&amp;ROUNDDOWN((ROW()-1)/5,0)+2),"")</f>
        <v>57.5</v>
      </c>
      <c r="I2127" s="63" t="str">
        <f ca="1">IF(INDIRECT("'按班级打印'!z"&amp;ROUNDDOWN((ROW()-1)/5,0)+2)&gt;0,INDIRECT("'按班级打印'!z"&amp;ROUNDDOWN((ROW()-1)/5,0)+2),"")</f>
        <v/>
      </c>
      <c r="J2127" s="63">
        <f ca="1">IF(INDIRECT("'按班级打印'!ac"&amp;ROUNDDOWN((ROW()-1)/5,0)+2)&gt;0,INDIRECT("'按班级打印'!ac"&amp;ROUNDDOWN((ROW()-1)/5,0)+2),"")</f>
        <v>64.5</v>
      </c>
      <c r="K2127" s="63" t="str">
        <f ca="1">IF(INDIRECT("'按班级打印'!u"&amp;ROUNDDOWN((ROW()-1)/5,0)+2)&gt;0,INDIRECT("'按班级打印'!u"&amp;ROUNDDOWN((ROW()-1)/5,0)+2),"")</f>
        <v/>
      </c>
      <c r="L2127" s="63" t="str">
        <f ca="1">IF(INDIRECT("'按班级打印'!af"&amp;ROUNDDOWN((ROW()-1)/5,0)+2)&gt;0,INDIRECT("'按班级打印'!af"&amp;ROUNDDOWN((ROW()-1)/5,0)+2),"")</f>
        <v/>
      </c>
      <c r="M2127" s="63">
        <f ca="1">INDIRECT("'按班级打印'!H"&amp;ROUNDDOWN((ROW()-1)/5,0)+2)</f>
        <v>497.5</v>
      </c>
    </row>
    <row r="2128" customHeight="1" spans="1:13">
      <c r="A2128" s="64"/>
      <c r="B2128" s="64"/>
      <c r="C2128" s="63" t="s">
        <v>13</v>
      </c>
      <c r="D2128" s="63">
        <f ca="1">INDIRECT("'按班级打印'!M"&amp;ROUNDDOWN((ROW()-1)/5,0)+2)</f>
        <v>110</v>
      </c>
      <c r="E2128" s="63">
        <f ca="1">INDIRECT("'按班级打印'!o"&amp;ROUNDDOWN((ROW()-1)/5,0)+2)</f>
        <v>85.5</v>
      </c>
      <c r="F2128" s="63">
        <f ca="1">INDIRECT("'按班级打印'!q"&amp;ROUNDDOWN((ROW()-1)/5,0)+2)</f>
        <v>118</v>
      </c>
      <c r="G2128" s="63">
        <f ca="1">IF(INDIRECT("'按班级打印'!s"&amp;ROUNDDOWN((ROW()-1)/5,0)+2)&gt;0,INDIRECT("'按班级打印'!s"&amp;ROUNDDOWN((ROW()-1)/5,0)+2),"")</f>
        <v>62</v>
      </c>
      <c r="H2128" s="63">
        <f ca="1">IF(INDIRECT("'按班级打印'!x"&amp;ROUNDDOWN((ROW()-1)/5,0)+2)&gt;0,INDIRECT("'按班级打印'!x"&amp;ROUNDDOWN((ROW()-1)/5,0)+2),"")</f>
        <v>82</v>
      </c>
      <c r="I2128" s="63" t="str">
        <f ca="1">IF(INDIRECT("'按班级打印'!aa"&amp;ROUNDDOWN((ROW()-1)/5,0)+2)&gt;0,INDIRECT("'按班级打印'!aa"&amp;ROUNDDOWN((ROW()-1)/5,0)+2),"")</f>
        <v/>
      </c>
      <c r="J2128" s="63">
        <f ca="1">IF(INDIRECT("'按班级打印'!ad"&amp;ROUNDDOWN((ROW()-1)/5,0)+2)&gt;0,INDIRECT("'按班级打印'!ad"&amp;ROUNDDOWN((ROW()-1)/5,0)+2),"")</f>
        <v>88</v>
      </c>
      <c r="K2128" s="63" t="str">
        <f ca="1">IF(INDIRECT("'按班级打印'!u"&amp;ROUNDDOWN((ROW()-1)/5,0)+2)&gt;0,INDIRECT("'按班级打印'!u"&amp;ROUNDDOWN((ROW()-1)/5,0)+2),"")</f>
        <v/>
      </c>
      <c r="L2128" s="63" t="str">
        <f ca="1">IF(INDIRECT("'按班级打印'!ag"&amp;ROUNDDOWN((ROW()-1)/5,0)+2)&gt;0,INDIRECT("'按班级打印'!ag"&amp;ROUNDDOWN((ROW()-1)/5,0)+2),"")</f>
        <v/>
      </c>
      <c r="M2128" s="63">
        <f ca="1">INDIRECT("'按班级打印'!I"&amp;ROUNDDOWN((ROW()-1)/5,0)+2)</f>
        <v>545.5</v>
      </c>
    </row>
    <row r="2129" customHeight="1" spans="1:13">
      <c r="A2129" s="63" t="str">
        <f ca="1">INDIRECT("'按班级打印'!E"&amp;ROUNDDOWN((ROW()-1)/5,0)+2)</f>
        <v>物理类</v>
      </c>
      <c r="B2129" s="14"/>
      <c r="C2129" s="63" t="s">
        <v>14</v>
      </c>
      <c r="D2129" s="65">
        <f>'质量分析(总分) '!$D$55</f>
        <v>105.000612745098</v>
      </c>
      <c r="E2129" s="65">
        <f>'质量分析(总分) '!$D$82</f>
        <v>91.5242034313726</v>
      </c>
      <c r="F2129" s="65">
        <f>'质量分析(总分) '!$D$109</f>
        <v>108.863970588235</v>
      </c>
      <c r="G2129" s="65">
        <f ca="1">IF(_xlfn.NUMBERVALUE(G2127)&gt;0,'质量分析(总分) '!$D$133,"")</f>
        <v>62.6521428571429</v>
      </c>
      <c r="H2129" s="65">
        <f ca="1">IF(_xlfn.NUMBERVALUE(H2127)&gt;0,'质量分析(总分) '!$D$157,"")</f>
        <v>81.8686131386861</v>
      </c>
      <c r="I2129" s="65" t="str">
        <f ca="1">IF(_xlfn.NUMBERVALUE(I2127)&gt;0,'质量分析(总分) '!$D$180,"")</f>
        <v/>
      </c>
      <c r="J2129" s="65">
        <f ca="1">IF(_xlfn.NUMBERVALUE(J2127)&gt;0,'质量分析(总分) '!$D$208,"")</f>
        <v>82.7816593886463</v>
      </c>
      <c r="K2129" s="65" t="str">
        <f ca="1">IF(_xlfn.NUMBERVALUE(K2127)&gt;0,'质量分析(总分) '!$D$194,"")</f>
        <v/>
      </c>
      <c r="L2129" s="65" t="str">
        <f ca="1">IF(_xlfn.NUMBERVALUE(L2127)&gt;0,'质量分析(总分) '!$D$222,"")</f>
        <v/>
      </c>
      <c r="M2129" s="65">
        <f ca="1">IF(_xlfn.NUMBERVALUE(G2127)&gt;0,'质量分析(总分) '!$D$23,'质量分析(总分) '!$D$28)</f>
        <v>535.869285714286</v>
      </c>
    </row>
    <row r="2131" customHeight="1" spans="1:13">
      <c r="A2131" s="58" t="s">
        <v>15</v>
      </c>
      <c r="B2131" s="59" t="s">
        <v>1</v>
      </c>
      <c r="C2131" s="59" t="s">
        <v>2</v>
      </c>
      <c r="D2131" s="60" t="s">
        <v>3</v>
      </c>
      <c r="E2131" s="60" t="s">
        <v>4</v>
      </c>
      <c r="F2131" s="60" t="s">
        <v>5</v>
      </c>
      <c r="G2131" s="60" t="s">
        <v>6</v>
      </c>
      <c r="H2131" s="60" t="s">
        <v>7</v>
      </c>
      <c r="I2131" s="60" t="s">
        <v>8</v>
      </c>
      <c r="J2131" s="60" t="s">
        <v>9</v>
      </c>
      <c r="K2131" s="60" t="s">
        <v>10</v>
      </c>
      <c r="L2131" s="61" t="s">
        <v>11</v>
      </c>
      <c r="M2131" s="61" t="s">
        <v>12</v>
      </c>
    </row>
    <row r="2132" customHeight="1" spans="1:13">
      <c r="A2132" s="62"/>
      <c r="B2132" s="63">
        <f ca="1">INDIRECT("'按班级打印'!G"&amp;ROUNDDOWN((ROW()-1)/5,0)+2)</f>
        <v>10</v>
      </c>
      <c r="C2132" s="63" t="str">
        <f ca="1">INDIRECT("'按班级打印'!A"&amp;ROUNDDOWN((ROW()-1)/5,0)+2)</f>
        <v>詹舒琳</v>
      </c>
      <c r="D2132" s="63">
        <f ca="1">INDIRECT("'按班级打印'!M"&amp;ROUNDDOWN((ROW()-1)/5,0)+2)</f>
        <v>102</v>
      </c>
      <c r="E2132" s="63">
        <f ca="1">INDIRECT("'按班级打印'!o"&amp;ROUNDDOWN((ROW()-1)/5,0)+2)</f>
        <v>97</v>
      </c>
      <c r="F2132" s="63">
        <f ca="1">INDIRECT("'按班级打印'!q"&amp;ROUNDDOWN((ROW()-1)/5,0)+2)</f>
        <v>117</v>
      </c>
      <c r="G2132" s="63">
        <f ca="1">IF(INDIRECT("'按班级打印'!s"&amp;ROUNDDOWN((ROW()-1)/5,0)+2)&gt;0,INDIRECT("'按班级打印'!s"&amp;ROUNDDOWN((ROW()-1)/5,0)+2),"")</f>
        <v>57</v>
      </c>
      <c r="H2132" s="63">
        <f ca="1">IF(INDIRECT("'按班级打印'!w"&amp;ROUNDDOWN((ROW()-1)/5,0)+2)&gt;0,INDIRECT("'按班级打印'!w"&amp;ROUNDDOWN((ROW()-1)/5,0)+2),"")</f>
        <v>61</v>
      </c>
      <c r="I2132" s="63" t="str">
        <f ca="1">IF(INDIRECT("'按班级打印'!z"&amp;ROUNDDOWN((ROW()-1)/5,0)+2)&gt;0,INDIRECT("'按班级打印'!z"&amp;ROUNDDOWN((ROW()-1)/5,0)+2),"")</f>
        <v/>
      </c>
      <c r="J2132" s="63">
        <f ca="1">IF(INDIRECT("'按班级打印'!ac"&amp;ROUNDDOWN((ROW()-1)/5,0)+2)&gt;0,INDIRECT("'按班级打印'!ac"&amp;ROUNDDOWN((ROW()-1)/5,0)+2),"")</f>
        <v>65.5</v>
      </c>
      <c r="K2132" s="63" t="str">
        <f ca="1">IF(INDIRECT("'按班级打印'!u"&amp;ROUNDDOWN((ROW()-1)/5,0)+2)&gt;0,INDIRECT("'按班级打印'!u"&amp;ROUNDDOWN((ROW()-1)/5,0)+2),"")</f>
        <v/>
      </c>
      <c r="L2132" s="63" t="str">
        <f ca="1">IF(INDIRECT("'按班级打印'!af"&amp;ROUNDDOWN((ROW()-1)/5,0)+2)&gt;0,INDIRECT("'按班级打印'!af"&amp;ROUNDDOWN((ROW()-1)/5,0)+2),"")</f>
        <v/>
      </c>
      <c r="M2132" s="63">
        <f ca="1">INDIRECT("'按班级打印'!H"&amp;ROUNDDOWN((ROW()-1)/5,0)+2)</f>
        <v>499.5</v>
      </c>
    </row>
    <row r="2133" customHeight="1" spans="1:13">
      <c r="A2133" s="64"/>
      <c r="B2133" s="64"/>
      <c r="C2133" s="63" t="s">
        <v>13</v>
      </c>
      <c r="D2133" s="63">
        <f ca="1">INDIRECT("'按班级打印'!M"&amp;ROUNDDOWN((ROW()-1)/5,0)+2)</f>
        <v>102</v>
      </c>
      <c r="E2133" s="63">
        <f ca="1">INDIRECT("'按班级打印'!o"&amp;ROUNDDOWN((ROW()-1)/5,0)+2)</f>
        <v>97</v>
      </c>
      <c r="F2133" s="63">
        <f ca="1">INDIRECT("'按班级打印'!q"&amp;ROUNDDOWN((ROW()-1)/5,0)+2)</f>
        <v>117</v>
      </c>
      <c r="G2133" s="63">
        <f ca="1">IF(INDIRECT("'按班级打印'!s"&amp;ROUNDDOWN((ROW()-1)/5,0)+2)&gt;0,INDIRECT("'按班级打印'!s"&amp;ROUNDDOWN((ROW()-1)/5,0)+2),"")</f>
        <v>57</v>
      </c>
      <c r="H2133" s="63">
        <f ca="1">IF(INDIRECT("'按班级打印'!x"&amp;ROUNDDOWN((ROW()-1)/5,0)+2)&gt;0,INDIRECT("'按班级打印'!x"&amp;ROUNDDOWN((ROW()-1)/5,0)+2),"")</f>
        <v>84</v>
      </c>
      <c r="I2133" s="63" t="str">
        <f ca="1">IF(INDIRECT("'按班级打印'!aa"&amp;ROUNDDOWN((ROW()-1)/5,0)+2)&gt;0,INDIRECT("'按班级打印'!aa"&amp;ROUNDDOWN((ROW()-1)/5,0)+2),"")</f>
        <v/>
      </c>
      <c r="J2133" s="63">
        <f ca="1">IF(INDIRECT("'按班级打印'!ad"&amp;ROUNDDOWN((ROW()-1)/5,0)+2)&gt;0,INDIRECT("'按班级打印'!ad"&amp;ROUNDDOWN((ROW()-1)/5,0)+2),"")</f>
        <v>88</v>
      </c>
      <c r="K2133" s="63" t="str">
        <f ca="1">IF(INDIRECT("'按班级打印'!u"&amp;ROUNDDOWN((ROW()-1)/5,0)+2)&gt;0,INDIRECT("'按班级打印'!u"&amp;ROUNDDOWN((ROW()-1)/5,0)+2),"")</f>
        <v/>
      </c>
      <c r="L2133" s="63" t="str">
        <f ca="1">IF(INDIRECT("'按班级打印'!ag"&amp;ROUNDDOWN((ROW()-1)/5,0)+2)&gt;0,INDIRECT("'按班级打印'!ag"&amp;ROUNDDOWN((ROW()-1)/5,0)+2),"")</f>
        <v/>
      </c>
      <c r="M2133" s="63">
        <f ca="1">INDIRECT("'按班级打印'!I"&amp;ROUNDDOWN((ROW()-1)/5,0)+2)</f>
        <v>545</v>
      </c>
    </row>
    <row r="2134" customHeight="1" spans="1:13">
      <c r="A2134" s="63" t="str">
        <f ca="1">INDIRECT("'按班级打印'!E"&amp;ROUNDDOWN((ROW()-1)/5,0)+2)</f>
        <v>物理类</v>
      </c>
      <c r="B2134" s="14"/>
      <c r="C2134" s="63" t="s">
        <v>14</v>
      </c>
      <c r="D2134" s="65">
        <f>'质量分析(总分) '!$D$55</f>
        <v>105.000612745098</v>
      </c>
      <c r="E2134" s="65">
        <f>'质量分析(总分) '!$D$82</f>
        <v>91.5242034313726</v>
      </c>
      <c r="F2134" s="65">
        <f>'质量分析(总分) '!$D$109</f>
        <v>108.863970588235</v>
      </c>
      <c r="G2134" s="65">
        <f ca="1">IF(_xlfn.NUMBERVALUE(G2132)&gt;0,'质量分析(总分) '!$D$133,"")</f>
        <v>62.6521428571429</v>
      </c>
      <c r="H2134" s="65">
        <f ca="1">IF(_xlfn.NUMBERVALUE(H2132)&gt;0,'质量分析(总分) '!$D$157,"")</f>
        <v>81.8686131386861</v>
      </c>
      <c r="I2134" s="65" t="str">
        <f ca="1">IF(_xlfn.NUMBERVALUE(I2132)&gt;0,'质量分析(总分) '!$D$180,"")</f>
        <v/>
      </c>
      <c r="J2134" s="65">
        <f ca="1">IF(_xlfn.NUMBERVALUE(J2132)&gt;0,'质量分析(总分) '!$D$208,"")</f>
        <v>82.7816593886463</v>
      </c>
      <c r="K2134" s="65" t="str">
        <f ca="1">IF(_xlfn.NUMBERVALUE(K2132)&gt;0,'质量分析(总分) '!$D$194,"")</f>
        <v/>
      </c>
      <c r="L2134" s="65" t="str">
        <f ca="1">IF(_xlfn.NUMBERVALUE(L2132)&gt;0,'质量分析(总分) '!$D$222,"")</f>
        <v/>
      </c>
      <c r="M2134" s="65">
        <f ca="1">IF(_xlfn.NUMBERVALUE(G2132)&gt;0,'质量分析(总分) '!$D$23,'质量分析(总分) '!$D$28)</f>
        <v>535.869285714286</v>
      </c>
    </row>
    <row r="2136" customHeight="1" spans="1:13">
      <c r="A2136" s="58" t="s">
        <v>15</v>
      </c>
      <c r="B2136" s="59" t="s">
        <v>1</v>
      </c>
      <c r="C2136" s="59" t="s">
        <v>2</v>
      </c>
      <c r="D2136" s="60" t="s">
        <v>3</v>
      </c>
      <c r="E2136" s="60" t="s">
        <v>4</v>
      </c>
      <c r="F2136" s="60" t="s">
        <v>5</v>
      </c>
      <c r="G2136" s="60" t="s">
        <v>6</v>
      </c>
      <c r="H2136" s="60" t="s">
        <v>7</v>
      </c>
      <c r="I2136" s="60" t="s">
        <v>8</v>
      </c>
      <c r="J2136" s="60" t="s">
        <v>9</v>
      </c>
      <c r="K2136" s="60" t="s">
        <v>10</v>
      </c>
      <c r="L2136" s="61" t="s">
        <v>11</v>
      </c>
      <c r="M2136" s="61" t="s">
        <v>12</v>
      </c>
    </row>
    <row r="2137" customHeight="1" spans="1:13">
      <c r="A2137" s="62"/>
      <c r="B2137" s="63">
        <f ca="1">INDIRECT("'按班级打印'!G"&amp;ROUNDDOWN((ROW()-1)/5,0)+2)</f>
        <v>10</v>
      </c>
      <c r="C2137" s="63" t="str">
        <f ca="1">INDIRECT("'按班级打印'!A"&amp;ROUNDDOWN((ROW()-1)/5,0)+2)</f>
        <v>袁子涵</v>
      </c>
      <c r="D2137" s="63">
        <f ca="1">INDIRECT("'按班级打印'!M"&amp;ROUNDDOWN((ROW()-1)/5,0)+2)</f>
        <v>108.5</v>
      </c>
      <c r="E2137" s="63">
        <f ca="1">INDIRECT("'按班级打印'!o"&amp;ROUNDDOWN((ROW()-1)/5,0)+2)</f>
        <v>106.5</v>
      </c>
      <c r="F2137" s="63">
        <f ca="1">INDIRECT("'按班级打印'!q"&amp;ROUNDDOWN((ROW()-1)/5,0)+2)</f>
        <v>119.5</v>
      </c>
      <c r="G2137" s="63">
        <f ca="1">IF(INDIRECT("'按班级打印'!s"&amp;ROUNDDOWN((ROW()-1)/5,0)+2)&gt;0,INDIRECT("'按班级打印'!s"&amp;ROUNDDOWN((ROW()-1)/5,0)+2),"")</f>
        <v>68.5</v>
      </c>
      <c r="H2137" s="63">
        <f ca="1">IF(INDIRECT("'按班级打印'!w"&amp;ROUNDDOWN((ROW()-1)/5,0)+2)&gt;0,INDIRECT("'按班级打印'!w"&amp;ROUNDDOWN((ROW()-1)/5,0)+2),"")</f>
        <v>56</v>
      </c>
      <c r="I2137" s="63" t="str">
        <f ca="1">IF(INDIRECT("'按班级打印'!z"&amp;ROUNDDOWN((ROW()-1)/5,0)+2)&gt;0,INDIRECT("'按班级打印'!z"&amp;ROUNDDOWN((ROW()-1)/5,0)+2),"")</f>
        <v/>
      </c>
      <c r="J2137" s="63">
        <f ca="1">IF(INDIRECT("'按班级打印'!ac"&amp;ROUNDDOWN((ROW()-1)/5,0)+2)&gt;0,INDIRECT("'按班级打印'!ac"&amp;ROUNDDOWN((ROW()-1)/5,0)+2),"")</f>
        <v>59.75</v>
      </c>
      <c r="K2137" s="63" t="str">
        <f ca="1">IF(INDIRECT("'按班级打印'!u"&amp;ROUNDDOWN((ROW()-1)/5,0)+2)&gt;0,INDIRECT("'按班级打印'!u"&amp;ROUNDDOWN((ROW()-1)/5,0)+2),"")</f>
        <v/>
      </c>
      <c r="L2137" s="63" t="str">
        <f ca="1">IF(INDIRECT("'按班级打印'!af"&amp;ROUNDDOWN((ROW()-1)/5,0)+2)&gt;0,INDIRECT("'按班级打印'!af"&amp;ROUNDDOWN((ROW()-1)/5,0)+2),"")</f>
        <v/>
      </c>
      <c r="M2137" s="63">
        <f ca="1">INDIRECT("'按班级打印'!H"&amp;ROUNDDOWN((ROW()-1)/5,0)+2)</f>
        <v>518.75</v>
      </c>
    </row>
    <row r="2138" customHeight="1" spans="1:13">
      <c r="A2138" s="64"/>
      <c r="B2138" s="64"/>
      <c r="C2138" s="63" t="s">
        <v>13</v>
      </c>
      <c r="D2138" s="63">
        <f ca="1">INDIRECT("'按班级打印'!M"&amp;ROUNDDOWN((ROW()-1)/5,0)+2)</f>
        <v>108.5</v>
      </c>
      <c r="E2138" s="63">
        <f ca="1">INDIRECT("'按班级打印'!o"&amp;ROUNDDOWN((ROW()-1)/5,0)+2)</f>
        <v>106.5</v>
      </c>
      <c r="F2138" s="63">
        <f ca="1">INDIRECT("'按班级打印'!q"&amp;ROUNDDOWN((ROW()-1)/5,0)+2)</f>
        <v>119.5</v>
      </c>
      <c r="G2138" s="63">
        <f ca="1">IF(INDIRECT("'按班级打印'!s"&amp;ROUNDDOWN((ROW()-1)/5,0)+2)&gt;0,INDIRECT("'按班级打印'!s"&amp;ROUNDDOWN((ROW()-1)/5,0)+2),"")</f>
        <v>68.5</v>
      </c>
      <c r="H2138" s="63">
        <f ca="1">IF(INDIRECT("'按班级打印'!x"&amp;ROUNDDOWN((ROW()-1)/5,0)+2)&gt;0,INDIRECT("'按班级打印'!x"&amp;ROUNDDOWN((ROW()-1)/5,0)+2),"")</f>
        <v>80</v>
      </c>
      <c r="I2138" s="63" t="str">
        <f ca="1">IF(INDIRECT("'按班级打印'!aa"&amp;ROUNDDOWN((ROW()-1)/5,0)+2)&gt;0,INDIRECT("'按班级打印'!aa"&amp;ROUNDDOWN((ROW()-1)/5,0)+2),"")</f>
        <v/>
      </c>
      <c r="J2138" s="63">
        <f ca="1">IF(INDIRECT("'按班级打印'!ad"&amp;ROUNDDOWN((ROW()-1)/5,0)+2)&gt;0,INDIRECT("'按班级打印'!ad"&amp;ROUNDDOWN((ROW()-1)/5,0)+2),"")</f>
        <v>83</v>
      </c>
      <c r="K2138" s="63" t="str">
        <f ca="1">IF(INDIRECT("'按班级打印'!u"&amp;ROUNDDOWN((ROW()-1)/5,0)+2)&gt;0,INDIRECT("'按班级打印'!u"&amp;ROUNDDOWN((ROW()-1)/5,0)+2),"")</f>
        <v/>
      </c>
      <c r="L2138" s="63" t="str">
        <f ca="1">IF(INDIRECT("'按班级打印'!ag"&amp;ROUNDDOWN((ROW()-1)/5,0)+2)&gt;0,INDIRECT("'按班级打印'!ag"&amp;ROUNDDOWN((ROW()-1)/5,0)+2),"")</f>
        <v/>
      </c>
      <c r="M2138" s="63">
        <f ca="1">INDIRECT("'按班级打印'!I"&amp;ROUNDDOWN((ROW()-1)/5,0)+2)</f>
        <v>566</v>
      </c>
    </row>
    <row r="2139" customHeight="1" spans="1:13">
      <c r="A2139" s="63" t="str">
        <f ca="1">INDIRECT("'按班级打印'!E"&amp;ROUNDDOWN((ROW()-1)/5,0)+2)</f>
        <v>物理类</v>
      </c>
      <c r="B2139" s="14"/>
      <c r="C2139" s="63" t="s">
        <v>14</v>
      </c>
      <c r="D2139" s="65">
        <f>'质量分析(总分) '!$D$55</f>
        <v>105.000612745098</v>
      </c>
      <c r="E2139" s="65">
        <f>'质量分析(总分) '!$D$82</f>
        <v>91.5242034313726</v>
      </c>
      <c r="F2139" s="65">
        <f>'质量分析(总分) '!$D$109</f>
        <v>108.863970588235</v>
      </c>
      <c r="G2139" s="65">
        <f ca="1">IF(_xlfn.NUMBERVALUE(G2137)&gt;0,'质量分析(总分) '!$D$133,"")</f>
        <v>62.6521428571429</v>
      </c>
      <c r="H2139" s="65">
        <f ca="1">IF(_xlfn.NUMBERVALUE(H2137)&gt;0,'质量分析(总分) '!$D$157,"")</f>
        <v>81.8686131386861</v>
      </c>
      <c r="I2139" s="65" t="str">
        <f ca="1">IF(_xlfn.NUMBERVALUE(I2137)&gt;0,'质量分析(总分) '!$D$180,"")</f>
        <v/>
      </c>
      <c r="J2139" s="65">
        <f ca="1">IF(_xlfn.NUMBERVALUE(J2137)&gt;0,'质量分析(总分) '!$D$208,"")</f>
        <v>82.7816593886463</v>
      </c>
      <c r="K2139" s="65" t="str">
        <f ca="1">IF(_xlfn.NUMBERVALUE(K2137)&gt;0,'质量分析(总分) '!$D$194,"")</f>
        <v/>
      </c>
      <c r="L2139" s="65" t="str">
        <f ca="1">IF(_xlfn.NUMBERVALUE(L2137)&gt;0,'质量分析(总分) '!$D$222,"")</f>
        <v/>
      </c>
      <c r="M2139" s="65">
        <f ca="1">IF(_xlfn.NUMBERVALUE(G2137)&gt;0,'质量分析(总分) '!$D$23,'质量分析(总分) '!$D$28)</f>
        <v>535.869285714286</v>
      </c>
    </row>
    <row r="2141" customHeight="1" spans="1:13">
      <c r="A2141" s="58" t="s">
        <v>15</v>
      </c>
      <c r="B2141" s="59" t="s">
        <v>1</v>
      </c>
      <c r="C2141" s="59" t="s">
        <v>2</v>
      </c>
      <c r="D2141" s="60" t="s">
        <v>3</v>
      </c>
      <c r="E2141" s="60" t="s">
        <v>4</v>
      </c>
      <c r="F2141" s="60" t="s">
        <v>5</v>
      </c>
      <c r="G2141" s="60" t="s">
        <v>6</v>
      </c>
      <c r="H2141" s="60" t="s">
        <v>7</v>
      </c>
      <c r="I2141" s="60" t="s">
        <v>8</v>
      </c>
      <c r="J2141" s="60" t="s">
        <v>9</v>
      </c>
      <c r="K2141" s="60" t="s">
        <v>10</v>
      </c>
      <c r="L2141" s="61" t="s">
        <v>11</v>
      </c>
      <c r="M2141" s="61" t="s">
        <v>12</v>
      </c>
    </row>
    <row r="2142" customHeight="1" spans="1:13">
      <c r="A2142" s="62"/>
      <c r="B2142" s="63">
        <f ca="1">INDIRECT("'按班级打印'!G"&amp;ROUNDDOWN((ROW()-1)/5,0)+2)</f>
        <v>10</v>
      </c>
      <c r="C2142" s="63" t="str">
        <f ca="1">INDIRECT("'按班级打印'!A"&amp;ROUNDDOWN((ROW()-1)/5,0)+2)</f>
        <v>陈柏宏</v>
      </c>
      <c r="D2142" s="63">
        <f ca="1">INDIRECT("'按班级打印'!M"&amp;ROUNDDOWN((ROW()-1)/5,0)+2)</f>
        <v>113</v>
      </c>
      <c r="E2142" s="63">
        <f ca="1">INDIRECT("'按班级打印'!o"&amp;ROUNDDOWN((ROW()-1)/5,0)+2)</f>
        <v>87</v>
      </c>
      <c r="F2142" s="63">
        <f ca="1">INDIRECT("'按班级打印'!q"&amp;ROUNDDOWN((ROW()-1)/5,0)+2)</f>
        <v>114</v>
      </c>
      <c r="G2142" s="63">
        <f ca="1">IF(INDIRECT("'按班级打印'!s"&amp;ROUNDDOWN((ROW()-1)/5,0)+2)&gt;0,INDIRECT("'按班级打印'!s"&amp;ROUNDDOWN((ROW()-1)/5,0)+2),"")</f>
        <v>83.5</v>
      </c>
      <c r="H2142" s="63">
        <f ca="1">IF(INDIRECT("'按班级打印'!w"&amp;ROUNDDOWN((ROW()-1)/5,0)+2)&gt;0,INDIRECT("'按班级打印'!w"&amp;ROUNDDOWN((ROW()-1)/5,0)+2),"")</f>
        <v>58.5</v>
      </c>
      <c r="I2142" s="63">
        <f ca="1">IF(INDIRECT("'按班级打印'!z"&amp;ROUNDDOWN((ROW()-1)/5,0)+2)&gt;0,INDIRECT("'按班级打印'!z"&amp;ROUNDDOWN((ROW()-1)/5,0)+2),"")</f>
        <v>74.5</v>
      </c>
      <c r="J2142" s="63" t="str">
        <f ca="1">IF(INDIRECT("'按班级打印'!ac"&amp;ROUNDDOWN((ROW()-1)/5,0)+2)&gt;0,INDIRECT("'按班级打印'!ac"&amp;ROUNDDOWN((ROW()-1)/5,0)+2),"")</f>
        <v/>
      </c>
      <c r="K2142" s="63" t="str">
        <f ca="1">IF(INDIRECT("'按班级打印'!u"&amp;ROUNDDOWN((ROW()-1)/5,0)+2)&gt;0,INDIRECT("'按班级打印'!u"&amp;ROUNDDOWN((ROW()-1)/5,0)+2),"")</f>
        <v/>
      </c>
      <c r="L2142" s="63" t="str">
        <f ca="1">IF(INDIRECT("'按班级打印'!af"&amp;ROUNDDOWN((ROW()-1)/5,0)+2)&gt;0,INDIRECT("'按班级打印'!af"&amp;ROUNDDOWN((ROW()-1)/5,0)+2),"")</f>
        <v/>
      </c>
      <c r="M2142" s="63">
        <f ca="1">INDIRECT("'按班级打印'!H"&amp;ROUNDDOWN((ROW()-1)/5,0)+2)</f>
        <v>530.5</v>
      </c>
    </row>
    <row r="2143" customHeight="1" spans="1:13">
      <c r="A2143" s="64"/>
      <c r="B2143" s="64"/>
      <c r="C2143" s="63" t="s">
        <v>13</v>
      </c>
      <c r="D2143" s="63">
        <f ca="1">INDIRECT("'按班级打印'!M"&amp;ROUNDDOWN((ROW()-1)/5,0)+2)</f>
        <v>113</v>
      </c>
      <c r="E2143" s="63">
        <f ca="1">INDIRECT("'按班级打印'!o"&amp;ROUNDDOWN((ROW()-1)/5,0)+2)</f>
        <v>87</v>
      </c>
      <c r="F2143" s="63">
        <f ca="1">INDIRECT("'按班级打印'!q"&amp;ROUNDDOWN((ROW()-1)/5,0)+2)</f>
        <v>114</v>
      </c>
      <c r="G2143" s="63">
        <f ca="1">IF(INDIRECT("'按班级打印'!s"&amp;ROUNDDOWN((ROW()-1)/5,0)+2)&gt;0,INDIRECT("'按班级打印'!s"&amp;ROUNDDOWN((ROW()-1)/5,0)+2),"")</f>
        <v>83.5</v>
      </c>
      <c r="H2143" s="63">
        <f ca="1">IF(INDIRECT("'按班级打印'!x"&amp;ROUNDDOWN((ROW()-1)/5,0)+2)&gt;0,INDIRECT("'按班级打印'!x"&amp;ROUNDDOWN((ROW()-1)/5,0)+2),"")</f>
        <v>82</v>
      </c>
      <c r="I2143" s="63">
        <f ca="1">IF(INDIRECT("'按班级打印'!aa"&amp;ROUNDDOWN((ROW()-1)/5,0)+2)&gt;0,INDIRECT("'按班级打印'!aa"&amp;ROUNDDOWN((ROW()-1)/5,0)+2),"")</f>
        <v>83</v>
      </c>
      <c r="J2143" s="63" t="str">
        <f ca="1">IF(INDIRECT("'按班级打印'!ad"&amp;ROUNDDOWN((ROW()-1)/5,0)+2)&gt;0,INDIRECT("'按班级打印'!ad"&amp;ROUNDDOWN((ROW()-1)/5,0)+2),"")</f>
        <v/>
      </c>
      <c r="K2143" s="63" t="str">
        <f ca="1">IF(INDIRECT("'按班级打印'!u"&amp;ROUNDDOWN((ROW()-1)/5,0)+2)&gt;0,INDIRECT("'按班级打印'!u"&amp;ROUNDDOWN((ROW()-1)/5,0)+2),"")</f>
        <v/>
      </c>
      <c r="L2143" s="63" t="str">
        <f ca="1">IF(INDIRECT("'按班级打印'!ag"&amp;ROUNDDOWN((ROW()-1)/5,0)+2)&gt;0,INDIRECT("'按班级打印'!ag"&amp;ROUNDDOWN((ROW()-1)/5,0)+2),"")</f>
        <v/>
      </c>
      <c r="M2143" s="63">
        <f ca="1">INDIRECT("'按班级打印'!I"&amp;ROUNDDOWN((ROW()-1)/5,0)+2)</f>
        <v>562.5</v>
      </c>
    </row>
    <row r="2144" customHeight="1" spans="1:13">
      <c r="A2144" s="63" t="str">
        <f ca="1">INDIRECT("'按班级打印'!E"&amp;ROUNDDOWN((ROW()-1)/5,0)+2)</f>
        <v>物理类</v>
      </c>
      <c r="B2144" s="14"/>
      <c r="C2144" s="63" t="s">
        <v>14</v>
      </c>
      <c r="D2144" s="65">
        <f>'质量分析(总分) '!$D$55</f>
        <v>105.000612745098</v>
      </c>
      <c r="E2144" s="65">
        <f>'质量分析(总分) '!$D$82</f>
        <v>91.5242034313726</v>
      </c>
      <c r="F2144" s="65">
        <f>'质量分析(总分) '!$D$109</f>
        <v>108.863970588235</v>
      </c>
      <c r="G2144" s="65">
        <f ca="1">IF(_xlfn.NUMBERVALUE(G2142)&gt;0,'质量分析(总分) '!$D$133,"")</f>
        <v>62.6521428571429</v>
      </c>
      <c r="H2144" s="65">
        <f ca="1">IF(_xlfn.NUMBERVALUE(H2142)&gt;0,'质量分析(总分) '!$D$157,"")</f>
        <v>81.8686131386861</v>
      </c>
      <c r="I2144" s="65">
        <f ca="1">IF(_xlfn.NUMBERVALUE(I2142)&gt;0,'质量分析(总分) '!$D$180,"")</f>
        <v>83.3676470588235</v>
      </c>
      <c r="J2144" s="65" t="str">
        <f ca="1">IF(_xlfn.NUMBERVALUE(J2142)&gt;0,'质量分析(总分) '!$D$208,"")</f>
        <v/>
      </c>
      <c r="K2144" s="65" t="str">
        <f ca="1">IF(_xlfn.NUMBERVALUE(K2142)&gt;0,'质量分析(总分) '!$D$194,"")</f>
        <v/>
      </c>
      <c r="L2144" s="65" t="str">
        <f ca="1">IF(_xlfn.NUMBERVALUE(L2142)&gt;0,'质量分析(总分) '!$D$222,"")</f>
        <v/>
      </c>
      <c r="M2144" s="65">
        <f ca="1">IF(_xlfn.NUMBERVALUE(G2142)&gt;0,'质量分析(总分) '!$D$23,'质量分析(总分) '!$D$28)</f>
        <v>535.869285714286</v>
      </c>
    </row>
    <row r="2146" customHeight="1" spans="1:13">
      <c r="A2146" s="58" t="s">
        <v>15</v>
      </c>
      <c r="B2146" s="59" t="s">
        <v>1</v>
      </c>
      <c r="C2146" s="59" t="s">
        <v>2</v>
      </c>
      <c r="D2146" s="60" t="s">
        <v>3</v>
      </c>
      <c r="E2146" s="60" t="s">
        <v>4</v>
      </c>
      <c r="F2146" s="60" t="s">
        <v>5</v>
      </c>
      <c r="G2146" s="60" t="s">
        <v>6</v>
      </c>
      <c r="H2146" s="60" t="s">
        <v>7</v>
      </c>
      <c r="I2146" s="60" t="s">
        <v>8</v>
      </c>
      <c r="J2146" s="60" t="s">
        <v>9</v>
      </c>
      <c r="K2146" s="60" t="s">
        <v>10</v>
      </c>
      <c r="L2146" s="61" t="s">
        <v>11</v>
      </c>
      <c r="M2146" s="61" t="s">
        <v>12</v>
      </c>
    </row>
    <row r="2147" customHeight="1" spans="1:13">
      <c r="A2147" s="62"/>
      <c r="B2147" s="63">
        <f ca="1">INDIRECT("'按班级打印'!G"&amp;ROUNDDOWN((ROW()-1)/5,0)+2)</f>
        <v>10</v>
      </c>
      <c r="C2147" s="63" t="str">
        <f ca="1">INDIRECT("'按班级打印'!A"&amp;ROUNDDOWN((ROW()-1)/5,0)+2)</f>
        <v>郑翔译</v>
      </c>
      <c r="D2147" s="63">
        <f ca="1">INDIRECT("'按班级打印'!M"&amp;ROUNDDOWN((ROW()-1)/5,0)+2)</f>
        <v>104.5</v>
      </c>
      <c r="E2147" s="63">
        <f ca="1">INDIRECT("'按班级打印'!o"&amp;ROUNDDOWN((ROW()-1)/5,0)+2)</f>
        <v>116.5</v>
      </c>
      <c r="F2147" s="63">
        <f ca="1">INDIRECT("'按班级打印'!q"&amp;ROUNDDOWN((ROW()-1)/5,0)+2)</f>
        <v>122.5</v>
      </c>
      <c r="G2147" s="63">
        <f ca="1">IF(INDIRECT("'按班级打印'!s"&amp;ROUNDDOWN((ROW()-1)/5,0)+2)&gt;0,INDIRECT("'按班级打印'!s"&amp;ROUNDDOWN((ROW()-1)/5,0)+2),"")</f>
        <v>58</v>
      </c>
      <c r="H2147" s="63">
        <f ca="1">IF(INDIRECT("'按班级打印'!w"&amp;ROUNDDOWN((ROW()-1)/5,0)+2)&gt;0,INDIRECT("'按班级打印'!w"&amp;ROUNDDOWN((ROW()-1)/5,0)+2),"")</f>
        <v>64</v>
      </c>
      <c r="I2147" s="63">
        <f ca="1">IF(INDIRECT("'按班级打印'!z"&amp;ROUNDDOWN((ROW()-1)/5,0)+2)&gt;0,INDIRECT("'按班级打印'!z"&amp;ROUNDDOWN((ROW()-1)/5,0)+2),"")</f>
        <v>75.5</v>
      </c>
      <c r="J2147" s="63" t="str">
        <f ca="1">IF(INDIRECT("'按班级打印'!ac"&amp;ROUNDDOWN((ROW()-1)/5,0)+2)&gt;0,INDIRECT("'按班级打印'!ac"&amp;ROUNDDOWN((ROW()-1)/5,0)+2),"")</f>
        <v/>
      </c>
      <c r="K2147" s="63" t="str">
        <f ca="1">IF(INDIRECT("'按班级打印'!u"&amp;ROUNDDOWN((ROW()-1)/5,0)+2)&gt;0,INDIRECT("'按班级打印'!u"&amp;ROUNDDOWN((ROW()-1)/5,0)+2),"")</f>
        <v/>
      </c>
      <c r="L2147" s="63" t="str">
        <f ca="1">IF(INDIRECT("'按班级打印'!af"&amp;ROUNDDOWN((ROW()-1)/5,0)+2)&gt;0,INDIRECT("'按班级打印'!af"&amp;ROUNDDOWN((ROW()-1)/5,0)+2),"")</f>
        <v/>
      </c>
      <c r="M2147" s="63">
        <f ca="1">INDIRECT("'按班级打印'!H"&amp;ROUNDDOWN((ROW()-1)/5,0)+2)</f>
        <v>541</v>
      </c>
    </row>
    <row r="2148" customHeight="1" spans="1:13">
      <c r="A2148" s="64"/>
      <c r="B2148" s="64"/>
      <c r="C2148" s="63" t="s">
        <v>13</v>
      </c>
      <c r="D2148" s="63">
        <f ca="1">INDIRECT("'按班级打印'!M"&amp;ROUNDDOWN((ROW()-1)/5,0)+2)</f>
        <v>104.5</v>
      </c>
      <c r="E2148" s="63">
        <f ca="1">INDIRECT("'按班级打印'!o"&amp;ROUNDDOWN((ROW()-1)/5,0)+2)</f>
        <v>116.5</v>
      </c>
      <c r="F2148" s="63">
        <f ca="1">INDIRECT("'按班级打印'!q"&amp;ROUNDDOWN((ROW()-1)/5,0)+2)</f>
        <v>122.5</v>
      </c>
      <c r="G2148" s="63">
        <f ca="1">IF(INDIRECT("'按班级打印'!s"&amp;ROUNDDOWN((ROW()-1)/5,0)+2)&gt;0,INDIRECT("'按班级打印'!s"&amp;ROUNDDOWN((ROW()-1)/5,0)+2),"")</f>
        <v>58</v>
      </c>
      <c r="H2148" s="63">
        <f ca="1">IF(INDIRECT("'按班级打印'!x"&amp;ROUNDDOWN((ROW()-1)/5,0)+2)&gt;0,INDIRECT("'按班级打印'!x"&amp;ROUNDDOWN((ROW()-1)/5,0)+2),"")</f>
        <v>87</v>
      </c>
      <c r="I2148" s="63">
        <f ca="1">IF(INDIRECT("'按班级打印'!aa"&amp;ROUNDDOWN((ROW()-1)/5,0)+2)&gt;0,INDIRECT("'按班级打印'!aa"&amp;ROUNDDOWN((ROW()-1)/5,0)+2),"")</f>
        <v>84</v>
      </c>
      <c r="J2148" s="63" t="str">
        <f ca="1">IF(INDIRECT("'按班级打印'!ad"&amp;ROUNDDOWN((ROW()-1)/5,0)+2)&gt;0,INDIRECT("'按班级打印'!ad"&amp;ROUNDDOWN((ROW()-1)/5,0)+2),"")</f>
        <v/>
      </c>
      <c r="K2148" s="63" t="str">
        <f ca="1">IF(INDIRECT("'按班级打印'!u"&amp;ROUNDDOWN((ROW()-1)/5,0)+2)&gt;0,INDIRECT("'按班级打印'!u"&amp;ROUNDDOWN((ROW()-1)/5,0)+2),"")</f>
        <v/>
      </c>
      <c r="L2148" s="63" t="str">
        <f ca="1">IF(INDIRECT("'按班级打印'!ag"&amp;ROUNDDOWN((ROW()-1)/5,0)+2)&gt;0,INDIRECT("'按班级打印'!ag"&amp;ROUNDDOWN((ROW()-1)/5,0)+2),"")</f>
        <v/>
      </c>
      <c r="M2148" s="63">
        <f ca="1">INDIRECT("'按班级打印'!I"&amp;ROUNDDOWN((ROW()-1)/5,0)+2)</f>
        <v>572.5</v>
      </c>
    </row>
    <row r="2149" customHeight="1" spans="1:13">
      <c r="A2149" s="63" t="str">
        <f ca="1">INDIRECT("'按班级打印'!E"&amp;ROUNDDOWN((ROW()-1)/5,0)+2)</f>
        <v>物理类</v>
      </c>
      <c r="B2149" s="14"/>
      <c r="C2149" s="63" t="s">
        <v>14</v>
      </c>
      <c r="D2149" s="65">
        <f>'质量分析(总分) '!$D$55</f>
        <v>105.000612745098</v>
      </c>
      <c r="E2149" s="65">
        <f>'质量分析(总分) '!$D$82</f>
        <v>91.5242034313726</v>
      </c>
      <c r="F2149" s="65">
        <f>'质量分析(总分) '!$D$109</f>
        <v>108.863970588235</v>
      </c>
      <c r="G2149" s="65">
        <f ca="1">IF(_xlfn.NUMBERVALUE(G2147)&gt;0,'质量分析(总分) '!$D$133,"")</f>
        <v>62.6521428571429</v>
      </c>
      <c r="H2149" s="65">
        <f ca="1">IF(_xlfn.NUMBERVALUE(H2147)&gt;0,'质量分析(总分) '!$D$157,"")</f>
        <v>81.8686131386861</v>
      </c>
      <c r="I2149" s="65">
        <f ca="1">IF(_xlfn.NUMBERVALUE(I2147)&gt;0,'质量分析(总分) '!$D$180,"")</f>
        <v>83.3676470588235</v>
      </c>
      <c r="J2149" s="65" t="str">
        <f ca="1">IF(_xlfn.NUMBERVALUE(J2147)&gt;0,'质量分析(总分) '!$D$208,"")</f>
        <v/>
      </c>
      <c r="K2149" s="65" t="str">
        <f ca="1">IF(_xlfn.NUMBERVALUE(K2147)&gt;0,'质量分析(总分) '!$D$194,"")</f>
        <v/>
      </c>
      <c r="L2149" s="65" t="str">
        <f ca="1">IF(_xlfn.NUMBERVALUE(L2147)&gt;0,'质量分析(总分) '!$D$222,"")</f>
        <v/>
      </c>
      <c r="M2149" s="65">
        <f ca="1">IF(_xlfn.NUMBERVALUE(G2147)&gt;0,'质量分析(总分) '!$D$23,'质量分析(总分) '!$D$28)</f>
        <v>535.869285714286</v>
      </c>
    </row>
    <row r="2151" customHeight="1" spans="1:13">
      <c r="A2151" s="58" t="s">
        <v>15</v>
      </c>
      <c r="B2151" s="59" t="s">
        <v>1</v>
      </c>
      <c r="C2151" s="59" t="s">
        <v>2</v>
      </c>
      <c r="D2151" s="60" t="s">
        <v>3</v>
      </c>
      <c r="E2151" s="60" t="s">
        <v>4</v>
      </c>
      <c r="F2151" s="60" t="s">
        <v>5</v>
      </c>
      <c r="G2151" s="60" t="s">
        <v>6</v>
      </c>
      <c r="H2151" s="60" t="s">
        <v>7</v>
      </c>
      <c r="I2151" s="60" t="s">
        <v>8</v>
      </c>
      <c r="J2151" s="60" t="s">
        <v>9</v>
      </c>
      <c r="K2151" s="60" t="s">
        <v>10</v>
      </c>
      <c r="L2151" s="61" t="s">
        <v>11</v>
      </c>
      <c r="M2151" s="61" t="s">
        <v>12</v>
      </c>
    </row>
    <row r="2152" customHeight="1" spans="1:13">
      <c r="A2152" s="62"/>
      <c r="B2152" s="63">
        <f ca="1">INDIRECT("'按班级打印'!G"&amp;ROUNDDOWN((ROW()-1)/5,0)+2)</f>
        <v>10</v>
      </c>
      <c r="C2152" s="63" t="str">
        <f ca="1">INDIRECT("'按班级打印'!A"&amp;ROUNDDOWN((ROW()-1)/5,0)+2)</f>
        <v>林晰冉</v>
      </c>
      <c r="D2152" s="63">
        <f ca="1">INDIRECT("'按班级打印'!M"&amp;ROUNDDOWN((ROW()-1)/5,0)+2)</f>
        <v>110</v>
      </c>
      <c r="E2152" s="63">
        <f ca="1">INDIRECT("'按班级打印'!o"&amp;ROUNDDOWN((ROW()-1)/5,0)+2)</f>
        <v>107.5</v>
      </c>
      <c r="F2152" s="63">
        <f ca="1">INDIRECT("'按班级打印'!q"&amp;ROUNDDOWN((ROW()-1)/5,0)+2)</f>
        <v>113</v>
      </c>
      <c r="G2152" s="63">
        <f ca="1">IF(INDIRECT("'按班级打印'!s"&amp;ROUNDDOWN((ROW()-1)/5,0)+2)&gt;0,INDIRECT("'按班级打印'!s"&amp;ROUNDDOWN((ROW()-1)/5,0)+2),"")</f>
        <v>71</v>
      </c>
      <c r="H2152" s="63">
        <f ca="1">IF(INDIRECT("'按班级打印'!w"&amp;ROUNDDOWN((ROW()-1)/5,0)+2)&gt;0,INDIRECT("'按班级打印'!w"&amp;ROUNDDOWN((ROW()-1)/5,0)+2),"")</f>
        <v>73</v>
      </c>
      <c r="I2152" s="63">
        <f ca="1">IF(INDIRECT("'按班级打印'!z"&amp;ROUNDDOWN((ROW()-1)/5,0)+2)&gt;0,INDIRECT("'按班级打印'!z"&amp;ROUNDDOWN((ROW()-1)/5,0)+2),"")</f>
        <v>82.5</v>
      </c>
      <c r="J2152" s="63" t="str">
        <f ca="1">IF(INDIRECT("'按班级打印'!ac"&amp;ROUNDDOWN((ROW()-1)/5,0)+2)&gt;0,INDIRECT("'按班级打印'!ac"&amp;ROUNDDOWN((ROW()-1)/5,0)+2),"")</f>
        <v/>
      </c>
      <c r="K2152" s="63" t="str">
        <f ca="1">IF(INDIRECT("'按班级打印'!u"&amp;ROUNDDOWN((ROW()-1)/5,0)+2)&gt;0,INDIRECT("'按班级打印'!u"&amp;ROUNDDOWN((ROW()-1)/5,0)+2),"")</f>
        <v/>
      </c>
      <c r="L2152" s="63" t="str">
        <f ca="1">IF(INDIRECT("'按班级打印'!af"&amp;ROUNDDOWN((ROW()-1)/5,0)+2)&gt;0,INDIRECT("'按班级打印'!af"&amp;ROUNDDOWN((ROW()-1)/5,0)+2),"")</f>
        <v/>
      </c>
      <c r="M2152" s="63">
        <f ca="1">INDIRECT("'按班级打印'!H"&amp;ROUNDDOWN((ROW()-1)/5,0)+2)</f>
        <v>557</v>
      </c>
    </row>
    <row r="2153" customHeight="1" spans="1:13">
      <c r="A2153" s="64"/>
      <c r="B2153" s="64"/>
      <c r="C2153" s="63" t="s">
        <v>13</v>
      </c>
      <c r="D2153" s="63">
        <f ca="1">INDIRECT("'按班级打印'!M"&amp;ROUNDDOWN((ROW()-1)/5,0)+2)</f>
        <v>110</v>
      </c>
      <c r="E2153" s="63">
        <f ca="1">INDIRECT("'按班级打印'!o"&amp;ROUNDDOWN((ROW()-1)/5,0)+2)</f>
        <v>107.5</v>
      </c>
      <c r="F2153" s="63">
        <f ca="1">INDIRECT("'按班级打印'!q"&amp;ROUNDDOWN((ROW()-1)/5,0)+2)</f>
        <v>113</v>
      </c>
      <c r="G2153" s="63">
        <f ca="1">IF(INDIRECT("'按班级打印'!s"&amp;ROUNDDOWN((ROW()-1)/5,0)+2)&gt;0,INDIRECT("'按班级打印'!s"&amp;ROUNDDOWN((ROW()-1)/5,0)+2),"")</f>
        <v>71</v>
      </c>
      <c r="H2153" s="63">
        <f ca="1">IF(INDIRECT("'按班级打印'!x"&amp;ROUNDDOWN((ROW()-1)/5,0)+2)&gt;0,INDIRECT("'按班级打印'!x"&amp;ROUNDDOWN((ROW()-1)/5,0)+2),"")</f>
        <v>90</v>
      </c>
      <c r="I2153" s="63">
        <f ca="1">IF(INDIRECT("'按班级打印'!aa"&amp;ROUNDDOWN((ROW()-1)/5,0)+2)&gt;0,INDIRECT("'按班级打印'!aa"&amp;ROUNDDOWN((ROW()-1)/5,0)+2),"")</f>
        <v>90</v>
      </c>
      <c r="J2153" s="63" t="str">
        <f ca="1">IF(INDIRECT("'按班级打印'!ad"&amp;ROUNDDOWN((ROW()-1)/5,0)+2)&gt;0,INDIRECT("'按班级打印'!ad"&amp;ROUNDDOWN((ROW()-1)/5,0)+2),"")</f>
        <v/>
      </c>
      <c r="K2153" s="63" t="str">
        <f ca="1">IF(INDIRECT("'按班级打印'!u"&amp;ROUNDDOWN((ROW()-1)/5,0)+2)&gt;0,INDIRECT("'按班级打印'!u"&amp;ROUNDDOWN((ROW()-1)/5,0)+2),"")</f>
        <v/>
      </c>
      <c r="L2153" s="63" t="str">
        <f ca="1">IF(INDIRECT("'按班级打印'!ag"&amp;ROUNDDOWN((ROW()-1)/5,0)+2)&gt;0,INDIRECT("'按班级打印'!ag"&amp;ROUNDDOWN((ROW()-1)/5,0)+2),"")</f>
        <v/>
      </c>
      <c r="M2153" s="63">
        <f ca="1">INDIRECT("'按班级打印'!I"&amp;ROUNDDOWN((ROW()-1)/5,0)+2)</f>
        <v>581.5</v>
      </c>
    </row>
    <row r="2154" customHeight="1" spans="1:13">
      <c r="A2154" s="63" t="str">
        <f ca="1">INDIRECT("'按班级打印'!E"&amp;ROUNDDOWN((ROW()-1)/5,0)+2)</f>
        <v>物理类</v>
      </c>
      <c r="B2154" s="14"/>
      <c r="C2154" s="63" t="s">
        <v>14</v>
      </c>
      <c r="D2154" s="65">
        <f>'质量分析(总分) '!$D$55</f>
        <v>105.000612745098</v>
      </c>
      <c r="E2154" s="65">
        <f>'质量分析(总分) '!$D$82</f>
        <v>91.5242034313726</v>
      </c>
      <c r="F2154" s="65">
        <f>'质量分析(总分) '!$D$109</f>
        <v>108.863970588235</v>
      </c>
      <c r="G2154" s="65">
        <f ca="1">IF(_xlfn.NUMBERVALUE(G2152)&gt;0,'质量分析(总分) '!$D$133,"")</f>
        <v>62.6521428571429</v>
      </c>
      <c r="H2154" s="65">
        <f ca="1">IF(_xlfn.NUMBERVALUE(H2152)&gt;0,'质量分析(总分) '!$D$157,"")</f>
        <v>81.8686131386861</v>
      </c>
      <c r="I2154" s="65">
        <f ca="1">IF(_xlfn.NUMBERVALUE(I2152)&gt;0,'质量分析(总分) '!$D$180,"")</f>
        <v>83.3676470588235</v>
      </c>
      <c r="J2154" s="65" t="str">
        <f ca="1">IF(_xlfn.NUMBERVALUE(J2152)&gt;0,'质量分析(总分) '!$D$208,"")</f>
        <v/>
      </c>
      <c r="K2154" s="65" t="str">
        <f ca="1">IF(_xlfn.NUMBERVALUE(K2152)&gt;0,'质量分析(总分) '!$D$194,"")</f>
        <v/>
      </c>
      <c r="L2154" s="65" t="str">
        <f ca="1">IF(_xlfn.NUMBERVALUE(L2152)&gt;0,'质量分析(总分) '!$D$222,"")</f>
        <v/>
      </c>
      <c r="M2154" s="65">
        <f ca="1">IF(_xlfn.NUMBERVALUE(G2152)&gt;0,'质量分析(总分) '!$D$23,'质量分析(总分) '!$D$28)</f>
        <v>535.869285714286</v>
      </c>
    </row>
    <row r="2156" customHeight="1" spans="1:13">
      <c r="A2156" s="58" t="s">
        <v>15</v>
      </c>
      <c r="B2156" s="59" t="s">
        <v>1</v>
      </c>
      <c r="C2156" s="59" t="s">
        <v>2</v>
      </c>
      <c r="D2156" s="60" t="s">
        <v>3</v>
      </c>
      <c r="E2156" s="60" t="s">
        <v>4</v>
      </c>
      <c r="F2156" s="60" t="s">
        <v>5</v>
      </c>
      <c r="G2156" s="60" t="s">
        <v>6</v>
      </c>
      <c r="H2156" s="60" t="s">
        <v>7</v>
      </c>
      <c r="I2156" s="60" t="s">
        <v>8</v>
      </c>
      <c r="J2156" s="60" t="s">
        <v>9</v>
      </c>
      <c r="K2156" s="60" t="s">
        <v>10</v>
      </c>
      <c r="L2156" s="61" t="s">
        <v>11</v>
      </c>
      <c r="M2156" s="61" t="s">
        <v>12</v>
      </c>
    </row>
    <row r="2157" customHeight="1" spans="1:13">
      <c r="A2157" s="62"/>
      <c r="B2157" s="63">
        <f ca="1">INDIRECT("'按班级打印'!G"&amp;ROUNDDOWN((ROW()-1)/5,0)+2)</f>
        <v>10</v>
      </c>
      <c r="C2157" s="63" t="str">
        <f ca="1">INDIRECT("'按班级打印'!A"&amp;ROUNDDOWN((ROW()-1)/5,0)+2)</f>
        <v>陈凌冉</v>
      </c>
      <c r="D2157" s="63">
        <f ca="1">INDIRECT("'按班级打印'!M"&amp;ROUNDDOWN((ROW()-1)/5,0)+2)</f>
        <v>109</v>
      </c>
      <c r="E2157" s="63">
        <f ca="1">INDIRECT("'按班级打印'!o"&amp;ROUNDDOWN((ROW()-1)/5,0)+2)</f>
        <v>107.5</v>
      </c>
      <c r="F2157" s="63">
        <f ca="1">INDIRECT("'按班级打印'!q"&amp;ROUNDDOWN((ROW()-1)/5,0)+2)</f>
        <v>120.5</v>
      </c>
      <c r="G2157" s="63">
        <f ca="1">IF(INDIRECT("'按班级打印'!s"&amp;ROUNDDOWN((ROW()-1)/5,0)+2)&gt;0,INDIRECT("'按班级打印'!s"&amp;ROUNDDOWN((ROW()-1)/5,0)+2),"")</f>
        <v>77.5</v>
      </c>
      <c r="H2157" s="63">
        <f ca="1">IF(INDIRECT("'按班级打印'!w"&amp;ROUNDDOWN((ROW()-1)/5,0)+2)&gt;0,INDIRECT("'按班级打印'!w"&amp;ROUNDDOWN((ROW()-1)/5,0)+2),"")</f>
        <v>79.5</v>
      </c>
      <c r="I2157" s="63">
        <f ca="1">IF(INDIRECT("'按班级打印'!z"&amp;ROUNDDOWN((ROW()-1)/5,0)+2)&gt;0,INDIRECT("'按班级打印'!z"&amp;ROUNDDOWN((ROW()-1)/5,0)+2),"")</f>
        <v>85</v>
      </c>
      <c r="J2157" s="63" t="str">
        <f ca="1">IF(INDIRECT("'按班级打印'!ac"&amp;ROUNDDOWN((ROW()-1)/5,0)+2)&gt;0,INDIRECT("'按班级打印'!ac"&amp;ROUNDDOWN((ROW()-1)/5,0)+2),"")</f>
        <v/>
      </c>
      <c r="K2157" s="63" t="str">
        <f ca="1">IF(INDIRECT("'按班级打印'!u"&amp;ROUNDDOWN((ROW()-1)/5,0)+2)&gt;0,INDIRECT("'按班级打印'!u"&amp;ROUNDDOWN((ROW()-1)/5,0)+2),"")</f>
        <v/>
      </c>
      <c r="L2157" s="63" t="str">
        <f ca="1">IF(INDIRECT("'按班级打印'!af"&amp;ROUNDDOWN((ROW()-1)/5,0)+2)&gt;0,INDIRECT("'按班级打印'!af"&amp;ROUNDDOWN((ROW()-1)/5,0)+2),"")</f>
        <v/>
      </c>
      <c r="M2157" s="63">
        <f ca="1">INDIRECT("'按班级打印'!H"&amp;ROUNDDOWN((ROW()-1)/5,0)+2)</f>
        <v>579</v>
      </c>
    </row>
    <row r="2158" customHeight="1" spans="1:13">
      <c r="A2158" s="64"/>
      <c r="B2158" s="64"/>
      <c r="C2158" s="63" t="s">
        <v>13</v>
      </c>
      <c r="D2158" s="63">
        <f ca="1">INDIRECT("'按班级打印'!M"&amp;ROUNDDOWN((ROW()-1)/5,0)+2)</f>
        <v>109</v>
      </c>
      <c r="E2158" s="63">
        <f ca="1">INDIRECT("'按班级打印'!o"&amp;ROUNDDOWN((ROW()-1)/5,0)+2)</f>
        <v>107.5</v>
      </c>
      <c r="F2158" s="63">
        <f ca="1">INDIRECT("'按班级打印'!q"&amp;ROUNDDOWN((ROW()-1)/5,0)+2)</f>
        <v>120.5</v>
      </c>
      <c r="G2158" s="63">
        <f ca="1">IF(INDIRECT("'按班级打印'!s"&amp;ROUNDDOWN((ROW()-1)/5,0)+2)&gt;0,INDIRECT("'按班级打印'!s"&amp;ROUNDDOWN((ROW()-1)/5,0)+2),"")</f>
        <v>77.5</v>
      </c>
      <c r="H2158" s="63">
        <f ca="1">IF(INDIRECT("'按班级打印'!x"&amp;ROUNDDOWN((ROW()-1)/5,0)+2)&gt;0,INDIRECT("'按班级打印'!x"&amp;ROUNDDOWN((ROW()-1)/5,0)+2),"")</f>
        <v>93</v>
      </c>
      <c r="I2158" s="63">
        <f ca="1">IF(INDIRECT("'按班级打印'!aa"&amp;ROUNDDOWN((ROW()-1)/5,0)+2)&gt;0,INDIRECT("'按班级打印'!aa"&amp;ROUNDDOWN((ROW()-1)/5,0)+2),"")</f>
        <v>92</v>
      </c>
      <c r="J2158" s="63" t="str">
        <f ca="1">IF(INDIRECT("'按班级打印'!ad"&amp;ROUNDDOWN((ROW()-1)/5,0)+2)&gt;0,INDIRECT("'按班级打印'!ad"&amp;ROUNDDOWN((ROW()-1)/5,0)+2),"")</f>
        <v/>
      </c>
      <c r="K2158" s="63" t="str">
        <f ca="1">IF(INDIRECT("'按班级打印'!u"&amp;ROUNDDOWN((ROW()-1)/5,0)+2)&gt;0,INDIRECT("'按班级打印'!u"&amp;ROUNDDOWN((ROW()-1)/5,0)+2),"")</f>
        <v/>
      </c>
      <c r="L2158" s="63" t="str">
        <f ca="1">IF(INDIRECT("'按班级打印'!ag"&amp;ROUNDDOWN((ROW()-1)/5,0)+2)&gt;0,INDIRECT("'按班级打印'!ag"&amp;ROUNDDOWN((ROW()-1)/5,0)+2),"")</f>
        <v/>
      </c>
      <c r="M2158" s="63">
        <f ca="1">INDIRECT("'按班级打印'!I"&amp;ROUNDDOWN((ROW()-1)/5,0)+2)</f>
        <v>599.5</v>
      </c>
    </row>
    <row r="2159" customHeight="1" spans="1:13">
      <c r="A2159" s="63" t="str">
        <f ca="1">INDIRECT("'按班级打印'!E"&amp;ROUNDDOWN((ROW()-1)/5,0)+2)</f>
        <v>物理类</v>
      </c>
      <c r="B2159" s="14"/>
      <c r="C2159" s="63" t="s">
        <v>14</v>
      </c>
      <c r="D2159" s="65">
        <f>'质量分析(总分) '!$D$55</f>
        <v>105.000612745098</v>
      </c>
      <c r="E2159" s="65">
        <f>'质量分析(总分) '!$D$82</f>
        <v>91.5242034313726</v>
      </c>
      <c r="F2159" s="65">
        <f>'质量分析(总分) '!$D$109</f>
        <v>108.863970588235</v>
      </c>
      <c r="G2159" s="65">
        <f ca="1">IF(_xlfn.NUMBERVALUE(G2157)&gt;0,'质量分析(总分) '!$D$133,"")</f>
        <v>62.6521428571429</v>
      </c>
      <c r="H2159" s="65">
        <f ca="1">IF(_xlfn.NUMBERVALUE(H2157)&gt;0,'质量分析(总分) '!$D$157,"")</f>
        <v>81.8686131386861</v>
      </c>
      <c r="I2159" s="65">
        <f ca="1">IF(_xlfn.NUMBERVALUE(I2157)&gt;0,'质量分析(总分) '!$D$180,"")</f>
        <v>83.3676470588235</v>
      </c>
      <c r="J2159" s="65" t="str">
        <f ca="1">IF(_xlfn.NUMBERVALUE(J2157)&gt;0,'质量分析(总分) '!$D$208,"")</f>
        <v/>
      </c>
      <c r="K2159" s="65" t="str">
        <f ca="1">IF(_xlfn.NUMBERVALUE(K2157)&gt;0,'质量分析(总分) '!$D$194,"")</f>
        <v/>
      </c>
      <c r="L2159" s="65" t="str">
        <f ca="1">IF(_xlfn.NUMBERVALUE(L2157)&gt;0,'质量分析(总分) '!$D$222,"")</f>
        <v/>
      </c>
      <c r="M2159" s="65">
        <f ca="1">IF(_xlfn.NUMBERVALUE(G2157)&gt;0,'质量分析(总分) '!$D$23,'质量分析(总分) '!$D$28)</f>
        <v>535.869285714286</v>
      </c>
    </row>
    <row r="2161" customHeight="1" spans="1:13">
      <c r="A2161" s="58" t="s">
        <v>15</v>
      </c>
      <c r="B2161" s="59" t="s">
        <v>1</v>
      </c>
      <c r="C2161" s="59" t="s">
        <v>2</v>
      </c>
      <c r="D2161" s="60" t="s">
        <v>3</v>
      </c>
      <c r="E2161" s="60" t="s">
        <v>4</v>
      </c>
      <c r="F2161" s="60" t="s">
        <v>5</v>
      </c>
      <c r="G2161" s="60" t="s">
        <v>6</v>
      </c>
      <c r="H2161" s="60" t="s">
        <v>7</v>
      </c>
      <c r="I2161" s="60" t="s">
        <v>8</v>
      </c>
      <c r="J2161" s="60" t="s">
        <v>9</v>
      </c>
      <c r="K2161" s="60" t="s">
        <v>10</v>
      </c>
      <c r="L2161" s="61" t="s">
        <v>11</v>
      </c>
      <c r="M2161" s="61" t="s">
        <v>12</v>
      </c>
    </row>
    <row r="2162" customHeight="1" spans="1:13">
      <c r="A2162" s="62"/>
      <c r="B2162" s="63">
        <f ca="1">INDIRECT("'按班级打印'!G"&amp;ROUNDDOWN((ROW()-1)/5,0)+2)</f>
        <v>10</v>
      </c>
      <c r="C2162" s="63" t="str">
        <f ca="1">INDIRECT("'按班级打印'!A"&amp;ROUNDDOWN((ROW()-1)/5,0)+2)</f>
        <v>林瀚东</v>
      </c>
      <c r="D2162" s="63">
        <f ca="1">INDIRECT("'按班级打印'!M"&amp;ROUNDDOWN((ROW()-1)/5,0)+2)</f>
        <v>108</v>
      </c>
      <c r="E2162" s="63">
        <f ca="1">INDIRECT("'按班级打印'!o"&amp;ROUNDDOWN((ROW()-1)/5,0)+2)</f>
        <v>109.5</v>
      </c>
      <c r="F2162" s="63">
        <f ca="1">INDIRECT("'按班级打印'!q"&amp;ROUNDDOWN((ROW()-1)/5,0)+2)</f>
        <v>132.5</v>
      </c>
      <c r="G2162" s="63">
        <f ca="1">IF(INDIRECT("'按班级打印'!s"&amp;ROUNDDOWN((ROW()-1)/5,0)+2)&gt;0,INDIRECT("'按班级打印'!s"&amp;ROUNDDOWN((ROW()-1)/5,0)+2),"")</f>
        <v>78</v>
      </c>
      <c r="H2162" s="63">
        <f ca="1">IF(INDIRECT("'按班级打印'!w"&amp;ROUNDDOWN((ROW()-1)/5,0)+2)&gt;0,INDIRECT("'按班级打印'!w"&amp;ROUNDDOWN((ROW()-1)/5,0)+2),"")</f>
        <v>68.5</v>
      </c>
      <c r="I2162" s="63">
        <f ca="1">IF(INDIRECT("'按班级打印'!z"&amp;ROUNDDOWN((ROW()-1)/5,0)+2)&gt;0,INDIRECT("'按班级打印'!z"&amp;ROUNDDOWN((ROW()-1)/5,0)+2),"")</f>
        <v>85.5</v>
      </c>
      <c r="J2162" s="63" t="str">
        <f ca="1">IF(INDIRECT("'按班级打印'!ac"&amp;ROUNDDOWN((ROW()-1)/5,0)+2)&gt;0,INDIRECT("'按班级打印'!ac"&amp;ROUNDDOWN((ROW()-1)/5,0)+2),"")</f>
        <v/>
      </c>
      <c r="K2162" s="63" t="str">
        <f ca="1">IF(INDIRECT("'按班级打印'!u"&amp;ROUNDDOWN((ROW()-1)/5,0)+2)&gt;0,INDIRECT("'按班级打印'!u"&amp;ROUNDDOWN((ROW()-1)/5,0)+2),"")</f>
        <v/>
      </c>
      <c r="L2162" s="63" t="str">
        <f ca="1">IF(INDIRECT("'按班级打印'!af"&amp;ROUNDDOWN((ROW()-1)/5,0)+2)&gt;0,INDIRECT("'按班级打印'!af"&amp;ROUNDDOWN((ROW()-1)/5,0)+2),"")</f>
        <v/>
      </c>
      <c r="M2162" s="63">
        <f ca="1">INDIRECT("'按班级打印'!H"&amp;ROUNDDOWN((ROW()-1)/5,0)+2)</f>
        <v>582</v>
      </c>
    </row>
    <row r="2163" customHeight="1" spans="1:13">
      <c r="A2163" s="64"/>
      <c r="B2163" s="64"/>
      <c r="C2163" s="63" t="s">
        <v>13</v>
      </c>
      <c r="D2163" s="63">
        <f ca="1">INDIRECT("'按班级打印'!M"&amp;ROUNDDOWN((ROW()-1)/5,0)+2)</f>
        <v>108</v>
      </c>
      <c r="E2163" s="63">
        <f ca="1">INDIRECT("'按班级打印'!o"&amp;ROUNDDOWN((ROW()-1)/5,0)+2)</f>
        <v>109.5</v>
      </c>
      <c r="F2163" s="63">
        <f ca="1">INDIRECT("'按班级打印'!q"&amp;ROUNDDOWN((ROW()-1)/5,0)+2)</f>
        <v>132.5</v>
      </c>
      <c r="G2163" s="63">
        <f ca="1">IF(INDIRECT("'按班级打印'!s"&amp;ROUNDDOWN((ROW()-1)/5,0)+2)&gt;0,INDIRECT("'按班级打印'!s"&amp;ROUNDDOWN((ROW()-1)/5,0)+2),"")</f>
        <v>78</v>
      </c>
      <c r="H2163" s="63">
        <f ca="1">IF(INDIRECT("'按班级打印'!x"&amp;ROUNDDOWN((ROW()-1)/5,0)+2)&gt;0,INDIRECT("'按班级打印'!x"&amp;ROUNDDOWN((ROW()-1)/5,0)+2),"")</f>
        <v>88</v>
      </c>
      <c r="I2163" s="63">
        <f ca="1">IF(INDIRECT("'按班级打印'!aa"&amp;ROUNDDOWN((ROW()-1)/5,0)+2)&gt;0,INDIRECT("'按班级打印'!aa"&amp;ROUNDDOWN((ROW()-1)/5,0)+2),"")</f>
        <v>92</v>
      </c>
      <c r="J2163" s="63" t="str">
        <f ca="1">IF(INDIRECT("'按班级打印'!ad"&amp;ROUNDDOWN((ROW()-1)/5,0)+2)&gt;0,INDIRECT("'按班级打印'!ad"&amp;ROUNDDOWN((ROW()-1)/5,0)+2),"")</f>
        <v/>
      </c>
      <c r="K2163" s="63" t="str">
        <f ca="1">IF(INDIRECT("'按班级打印'!u"&amp;ROUNDDOWN((ROW()-1)/5,0)+2)&gt;0,INDIRECT("'按班级打印'!u"&amp;ROUNDDOWN((ROW()-1)/5,0)+2),"")</f>
        <v/>
      </c>
      <c r="L2163" s="63" t="str">
        <f ca="1">IF(INDIRECT("'按班级打印'!ag"&amp;ROUNDDOWN((ROW()-1)/5,0)+2)&gt;0,INDIRECT("'按班级打印'!ag"&amp;ROUNDDOWN((ROW()-1)/5,0)+2),"")</f>
        <v/>
      </c>
      <c r="M2163" s="63">
        <f ca="1">INDIRECT("'按班级打印'!I"&amp;ROUNDDOWN((ROW()-1)/5,0)+2)</f>
        <v>608</v>
      </c>
    </row>
    <row r="2164" customHeight="1" spans="1:13">
      <c r="A2164" s="63" t="str">
        <f ca="1">INDIRECT("'按班级打印'!E"&amp;ROUNDDOWN((ROW()-1)/5,0)+2)</f>
        <v>物理类</v>
      </c>
      <c r="B2164" s="14"/>
      <c r="C2164" s="63" t="s">
        <v>14</v>
      </c>
      <c r="D2164" s="65">
        <f>'质量分析(总分) '!$D$55</f>
        <v>105.000612745098</v>
      </c>
      <c r="E2164" s="65">
        <f>'质量分析(总分) '!$D$82</f>
        <v>91.5242034313726</v>
      </c>
      <c r="F2164" s="65">
        <f>'质量分析(总分) '!$D$109</f>
        <v>108.863970588235</v>
      </c>
      <c r="G2164" s="65">
        <f ca="1">IF(_xlfn.NUMBERVALUE(G2162)&gt;0,'质量分析(总分) '!$D$133,"")</f>
        <v>62.6521428571429</v>
      </c>
      <c r="H2164" s="65">
        <f ca="1">IF(_xlfn.NUMBERVALUE(H2162)&gt;0,'质量分析(总分) '!$D$157,"")</f>
        <v>81.8686131386861</v>
      </c>
      <c r="I2164" s="65">
        <f ca="1">IF(_xlfn.NUMBERVALUE(I2162)&gt;0,'质量分析(总分) '!$D$180,"")</f>
        <v>83.3676470588235</v>
      </c>
      <c r="J2164" s="65" t="str">
        <f ca="1">IF(_xlfn.NUMBERVALUE(J2162)&gt;0,'质量分析(总分) '!$D$208,"")</f>
        <v/>
      </c>
      <c r="K2164" s="65" t="str">
        <f ca="1">IF(_xlfn.NUMBERVALUE(K2162)&gt;0,'质量分析(总分) '!$D$194,"")</f>
        <v/>
      </c>
      <c r="L2164" s="65" t="str">
        <f ca="1">IF(_xlfn.NUMBERVALUE(L2162)&gt;0,'质量分析(总分) '!$D$222,"")</f>
        <v/>
      </c>
      <c r="M2164" s="65">
        <f ca="1">IF(_xlfn.NUMBERVALUE(G2162)&gt;0,'质量分析(总分) '!$D$23,'质量分析(总分) '!$D$28)</f>
        <v>535.869285714286</v>
      </c>
    </row>
    <row r="2166" customHeight="1" spans="1:13">
      <c r="A2166" s="58" t="s">
        <v>15</v>
      </c>
      <c r="B2166" s="59" t="s">
        <v>1</v>
      </c>
      <c r="C2166" s="59" t="s">
        <v>2</v>
      </c>
      <c r="D2166" s="60" t="s">
        <v>3</v>
      </c>
      <c r="E2166" s="60" t="s">
        <v>4</v>
      </c>
      <c r="F2166" s="60" t="s">
        <v>5</v>
      </c>
      <c r="G2166" s="60" t="s">
        <v>6</v>
      </c>
      <c r="H2166" s="60" t="s">
        <v>7</v>
      </c>
      <c r="I2166" s="60" t="s">
        <v>8</v>
      </c>
      <c r="J2166" s="60" t="s">
        <v>9</v>
      </c>
      <c r="K2166" s="60" t="s">
        <v>10</v>
      </c>
      <c r="L2166" s="61" t="s">
        <v>11</v>
      </c>
      <c r="M2166" s="61" t="s">
        <v>12</v>
      </c>
    </row>
    <row r="2167" customHeight="1" spans="1:13">
      <c r="A2167" s="62"/>
      <c r="B2167" s="63">
        <f ca="1">INDIRECT("'按班级打印'!G"&amp;ROUNDDOWN((ROW()-1)/5,0)+2)</f>
        <v>10</v>
      </c>
      <c r="C2167" s="63" t="str">
        <f ca="1">INDIRECT("'按班级打印'!A"&amp;ROUNDDOWN((ROW()-1)/5,0)+2)</f>
        <v>范骐菁</v>
      </c>
      <c r="D2167" s="63">
        <f ca="1">INDIRECT("'按班级打印'!M"&amp;ROUNDDOWN((ROW()-1)/5,0)+2)</f>
        <v>111</v>
      </c>
      <c r="E2167" s="63">
        <f ca="1">INDIRECT("'按班级打印'!o"&amp;ROUNDDOWN((ROW()-1)/5,0)+2)</f>
        <v>116</v>
      </c>
      <c r="F2167" s="63">
        <f ca="1">INDIRECT("'按班级打印'!q"&amp;ROUNDDOWN((ROW()-1)/5,0)+2)</f>
        <v>117.5</v>
      </c>
      <c r="G2167" s="63">
        <f ca="1">IF(INDIRECT("'按班级打印'!s"&amp;ROUNDDOWN((ROW()-1)/5,0)+2)&gt;0,INDIRECT("'按班级打印'!s"&amp;ROUNDDOWN((ROW()-1)/5,0)+2),"")</f>
        <v>77</v>
      </c>
      <c r="H2167" s="63">
        <f ca="1">IF(INDIRECT("'按班级打印'!w"&amp;ROUNDDOWN((ROW()-1)/5,0)+2)&gt;0,INDIRECT("'按班级打印'!w"&amp;ROUNDDOWN((ROW()-1)/5,0)+2),"")</f>
        <v>66.5</v>
      </c>
      <c r="I2167" s="63" t="str">
        <f ca="1">IF(INDIRECT("'按班级打印'!z"&amp;ROUNDDOWN((ROW()-1)/5,0)+2)&gt;0,INDIRECT("'按班级打印'!z"&amp;ROUNDDOWN((ROW()-1)/5,0)+2),"")</f>
        <v/>
      </c>
      <c r="J2167" s="63">
        <f ca="1">IF(INDIRECT("'按班级打印'!ac"&amp;ROUNDDOWN((ROW()-1)/5,0)+2)&gt;0,INDIRECT("'按班级打印'!ac"&amp;ROUNDDOWN((ROW()-1)/5,0)+2),"")</f>
        <v>75.5</v>
      </c>
      <c r="K2167" s="63" t="str">
        <f ca="1">IF(INDIRECT("'按班级打印'!u"&amp;ROUNDDOWN((ROW()-1)/5,0)+2)&gt;0,INDIRECT("'按班级打印'!u"&amp;ROUNDDOWN((ROW()-1)/5,0)+2),"")</f>
        <v/>
      </c>
      <c r="L2167" s="63" t="str">
        <f ca="1">IF(INDIRECT("'按班级打印'!af"&amp;ROUNDDOWN((ROW()-1)/5,0)+2)&gt;0,INDIRECT("'按班级打印'!af"&amp;ROUNDDOWN((ROW()-1)/5,0)+2),"")</f>
        <v/>
      </c>
      <c r="M2167" s="63">
        <f ca="1">INDIRECT("'按班级打印'!H"&amp;ROUNDDOWN((ROW()-1)/5,0)+2)</f>
        <v>563.5</v>
      </c>
    </row>
    <row r="2168" customHeight="1" spans="1:13">
      <c r="A2168" s="64"/>
      <c r="B2168" s="64"/>
      <c r="C2168" s="63" t="s">
        <v>13</v>
      </c>
      <c r="D2168" s="63">
        <f ca="1">INDIRECT("'按班级打印'!M"&amp;ROUNDDOWN((ROW()-1)/5,0)+2)</f>
        <v>111</v>
      </c>
      <c r="E2168" s="63">
        <f ca="1">INDIRECT("'按班级打印'!o"&amp;ROUNDDOWN((ROW()-1)/5,0)+2)</f>
        <v>116</v>
      </c>
      <c r="F2168" s="63">
        <f ca="1">INDIRECT("'按班级打印'!q"&amp;ROUNDDOWN((ROW()-1)/5,0)+2)</f>
        <v>117.5</v>
      </c>
      <c r="G2168" s="63">
        <f ca="1">IF(INDIRECT("'按班级打印'!s"&amp;ROUNDDOWN((ROW()-1)/5,0)+2)&gt;0,INDIRECT("'按班级打印'!s"&amp;ROUNDDOWN((ROW()-1)/5,0)+2),"")</f>
        <v>77</v>
      </c>
      <c r="H2168" s="63">
        <f ca="1">IF(INDIRECT("'按班级打印'!x"&amp;ROUNDDOWN((ROW()-1)/5,0)+2)&gt;0,INDIRECT("'按班级打印'!x"&amp;ROUNDDOWN((ROW()-1)/5,0)+2),"")</f>
        <v>88</v>
      </c>
      <c r="I2168" s="63" t="str">
        <f ca="1">IF(INDIRECT("'按班级打印'!aa"&amp;ROUNDDOWN((ROW()-1)/5,0)+2)&gt;0,INDIRECT("'按班级打印'!aa"&amp;ROUNDDOWN((ROW()-1)/5,0)+2),"")</f>
        <v/>
      </c>
      <c r="J2168" s="63">
        <f ca="1">IF(INDIRECT("'按班级打印'!ad"&amp;ROUNDDOWN((ROW()-1)/5,0)+2)&gt;0,INDIRECT("'按班级打印'!ad"&amp;ROUNDDOWN((ROW()-1)/5,0)+2),"")</f>
        <v>94</v>
      </c>
      <c r="K2168" s="63" t="str">
        <f ca="1">IF(INDIRECT("'按班级打印'!u"&amp;ROUNDDOWN((ROW()-1)/5,0)+2)&gt;0,INDIRECT("'按班级打印'!u"&amp;ROUNDDOWN((ROW()-1)/5,0)+2),"")</f>
        <v/>
      </c>
      <c r="L2168" s="63" t="str">
        <f ca="1">IF(INDIRECT("'按班级打印'!ag"&amp;ROUNDDOWN((ROW()-1)/5,0)+2)&gt;0,INDIRECT("'按班级打印'!ag"&amp;ROUNDDOWN((ROW()-1)/5,0)+2),"")</f>
        <v/>
      </c>
      <c r="M2168" s="63">
        <f ca="1">INDIRECT("'按班级打印'!I"&amp;ROUNDDOWN((ROW()-1)/5,0)+2)</f>
        <v>603.5</v>
      </c>
    </row>
    <row r="2169" customHeight="1" spans="1:13">
      <c r="A2169" s="63" t="str">
        <f ca="1">INDIRECT("'按班级打印'!E"&amp;ROUNDDOWN((ROW()-1)/5,0)+2)</f>
        <v>物理类</v>
      </c>
      <c r="B2169" s="14"/>
      <c r="C2169" s="63" t="s">
        <v>14</v>
      </c>
      <c r="D2169" s="65">
        <f>'质量分析(总分) '!$D$55</f>
        <v>105.000612745098</v>
      </c>
      <c r="E2169" s="65">
        <f>'质量分析(总分) '!$D$82</f>
        <v>91.5242034313726</v>
      </c>
      <c r="F2169" s="65">
        <f>'质量分析(总分) '!$D$109</f>
        <v>108.863970588235</v>
      </c>
      <c r="G2169" s="65">
        <f ca="1">IF(_xlfn.NUMBERVALUE(G2167)&gt;0,'质量分析(总分) '!$D$133,"")</f>
        <v>62.6521428571429</v>
      </c>
      <c r="H2169" s="65">
        <f ca="1">IF(_xlfn.NUMBERVALUE(H2167)&gt;0,'质量分析(总分) '!$D$157,"")</f>
        <v>81.8686131386861</v>
      </c>
      <c r="I2169" s="65" t="str">
        <f ca="1">IF(_xlfn.NUMBERVALUE(I2167)&gt;0,'质量分析(总分) '!$D$180,"")</f>
        <v/>
      </c>
      <c r="J2169" s="65">
        <f ca="1">IF(_xlfn.NUMBERVALUE(J2167)&gt;0,'质量分析(总分) '!$D$208,"")</f>
        <v>82.7816593886463</v>
      </c>
      <c r="K2169" s="65" t="str">
        <f ca="1">IF(_xlfn.NUMBERVALUE(K2167)&gt;0,'质量分析(总分) '!$D$194,"")</f>
        <v/>
      </c>
      <c r="L2169" s="65" t="str">
        <f ca="1">IF(_xlfn.NUMBERVALUE(L2167)&gt;0,'质量分析(总分) '!$D$222,"")</f>
        <v/>
      </c>
      <c r="M2169" s="65">
        <f ca="1">IF(_xlfn.NUMBERVALUE(G2167)&gt;0,'质量分析(总分) '!$D$23,'质量分析(总分) '!$D$28)</f>
        <v>535.869285714286</v>
      </c>
    </row>
    <row r="2171" customHeight="1" spans="1:13">
      <c r="A2171" s="58" t="s">
        <v>15</v>
      </c>
      <c r="B2171" s="59" t="s">
        <v>1</v>
      </c>
      <c r="C2171" s="59" t="s">
        <v>2</v>
      </c>
      <c r="D2171" s="60" t="s">
        <v>3</v>
      </c>
      <c r="E2171" s="60" t="s">
        <v>4</v>
      </c>
      <c r="F2171" s="60" t="s">
        <v>5</v>
      </c>
      <c r="G2171" s="60" t="s">
        <v>6</v>
      </c>
      <c r="H2171" s="60" t="s">
        <v>7</v>
      </c>
      <c r="I2171" s="60" t="s">
        <v>8</v>
      </c>
      <c r="J2171" s="60" t="s">
        <v>9</v>
      </c>
      <c r="K2171" s="60" t="s">
        <v>10</v>
      </c>
      <c r="L2171" s="61" t="s">
        <v>11</v>
      </c>
      <c r="M2171" s="61" t="s">
        <v>12</v>
      </c>
    </row>
    <row r="2172" customHeight="1" spans="1:13">
      <c r="A2172" s="62"/>
      <c r="B2172" s="63">
        <f ca="1">INDIRECT("'按班级打印'!G"&amp;ROUNDDOWN((ROW()-1)/5,0)+2)</f>
        <v>10</v>
      </c>
      <c r="C2172" s="63" t="str">
        <f ca="1">INDIRECT("'按班级打印'!A"&amp;ROUNDDOWN((ROW()-1)/5,0)+2)</f>
        <v>郑佳霖</v>
      </c>
      <c r="D2172" s="63">
        <f ca="1">INDIRECT("'按班级打印'!M"&amp;ROUNDDOWN((ROW()-1)/5,0)+2)</f>
        <v>107.5</v>
      </c>
      <c r="E2172" s="63">
        <f ca="1">INDIRECT("'按班级打印'!o"&amp;ROUNDDOWN((ROW()-1)/5,0)+2)</f>
        <v>96.5</v>
      </c>
      <c r="F2172" s="63">
        <f ca="1">INDIRECT("'按班级打印'!q"&amp;ROUNDDOWN((ROW()-1)/5,0)+2)</f>
        <v>115</v>
      </c>
      <c r="G2172" s="63">
        <f ca="1">IF(INDIRECT("'按班级打印'!s"&amp;ROUNDDOWN((ROW()-1)/5,0)+2)&gt;0,INDIRECT("'按班级打印'!s"&amp;ROUNDDOWN((ROW()-1)/5,0)+2),"")</f>
        <v>71</v>
      </c>
      <c r="H2172" s="63">
        <f ca="1">IF(INDIRECT("'按班级打印'!w"&amp;ROUNDDOWN((ROW()-1)/5,0)+2)&gt;0,INDIRECT("'按班级打印'!w"&amp;ROUNDDOWN((ROW()-1)/5,0)+2),"")</f>
        <v>73.5</v>
      </c>
      <c r="I2172" s="63" t="str">
        <f ca="1">IF(INDIRECT("'按班级打印'!z"&amp;ROUNDDOWN((ROW()-1)/5,0)+2)&gt;0,INDIRECT("'按班级打印'!z"&amp;ROUNDDOWN((ROW()-1)/5,0)+2),"")</f>
        <v/>
      </c>
      <c r="J2172" s="63">
        <f ca="1">IF(INDIRECT("'按班级打印'!ac"&amp;ROUNDDOWN((ROW()-1)/5,0)+2)&gt;0,INDIRECT("'按班级打印'!ac"&amp;ROUNDDOWN((ROW()-1)/5,0)+2),"")</f>
        <v>66</v>
      </c>
      <c r="K2172" s="63" t="str">
        <f ca="1">IF(INDIRECT("'按班级打印'!u"&amp;ROUNDDOWN((ROW()-1)/5,0)+2)&gt;0,INDIRECT("'按班级打印'!u"&amp;ROUNDDOWN((ROW()-1)/5,0)+2),"")</f>
        <v/>
      </c>
      <c r="L2172" s="63" t="str">
        <f ca="1">IF(INDIRECT("'按班级打印'!af"&amp;ROUNDDOWN((ROW()-1)/5,0)+2)&gt;0,INDIRECT("'按班级打印'!af"&amp;ROUNDDOWN((ROW()-1)/5,0)+2),"")</f>
        <v/>
      </c>
      <c r="M2172" s="63">
        <f ca="1">INDIRECT("'按班级打印'!H"&amp;ROUNDDOWN((ROW()-1)/5,0)+2)</f>
        <v>529.5</v>
      </c>
    </row>
    <row r="2173" customHeight="1" spans="1:13">
      <c r="A2173" s="64"/>
      <c r="B2173" s="64"/>
      <c r="C2173" s="63" t="s">
        <v>13</v>
      </c>
      <c r="D2173" s="63">
        <f ca="1">INDIRECT("'按班级打印'!M"&amp;ROUNDDOWN((ROW()-1)/5,0)+2)</f>
        <v>107.5</v>
      </c>
      <c r="E2173" s="63">
        <f ca="1">INDIRECT("'按班级打印'!o"&amp;ROUNDDOWN((ROW()-1)/5,0)+2)</f>
        <v>96.5</v>
      </c>
      <c r="F2173" s="63">
        <f ca="1">INDIRECT("'按班级打印'!q"&amp;ROUNDDOWN((ROW()-1)/5,0)+2)</f>
        <v>115</v>
      </c>
      <c r="G2173" s="63">
        <f ca="1">IF(INDIRECT("'按班级打印'!s"&amp;ROUNDDOWN((ROW()-1)/5,0)+2)&gt;0,INDIRECT("'按班级打印'!s"&amp;ROUNDDOWN((ROW()-1)/5,0)+2),"")</f>
        <v>71</v>
      </c>
      <c r="H2173" s="63">
        <f ca="1">IF(INDIRECT("'按班级打印'!x"&amp;ROUNDDOWN((ROW()-1)/5,0)+2)&gt;0,INDIRECT("'按班级打印'!x"&amp;ROUNDDOWN((ROW()-1)/5,0)+2),"")</f>
        <v>90</v>
      </c>
      <c r="I2173" s="63" t="str">
        <f ca="1">IF(INDIRECT("'按班级打印'!aa"&amp;ROUNDDOWN((ROW()-1)/5,0)+2)&gt;0,INDIRECT("'按班级打印'!aa"&amp;ROUNDDOWN((ROW()-1)/5,0)+2),"")</f>
        <v/>
      </c>
      <c r="J2173" s="63">
        <f ca="1">IF(INDIRECT("'按班级打印'!ad"&amp;ROUNDDOWN((ROW()-1)/5,0)+2)&gt;0,INDIRECT("'按班级打印'!ad"&amp;ROUNDDOWN((ROW()-1)/5,0)+2),"")</f>
        <v>89</v>
      </c>
      <c r="K2173" s="63" t="str">
        <f ca="1">IF(INDIRECT("'按班级打印'!u"&amp;ROUNDDOWN((ROW()-1)/5,0)+2)&gt;0,INDIRECT("'按班级打印'!u"&amp;ROUNDDOWN((ROW()-1)/5,0)+2),"")</f>
        <v/>
      </c>
      <c r="L2173" s="63" t="str">
        <f ca="1">IF(INDIRECT("'按班级打印'!ag"&amp;ROUNDDOWN((ROW()-1)/5,0)+2)&gt;0,INDIRECT("'按班级打印'!ag"&amp;ROUNDDOWN((ROW()-1)/5,0)+2),"")</f>
        <v/>
      </c>
      <c r="M2173" s="63">
        <f ca="1">INDIRECT("'按班级打印'!I"&amp;ROUNDDOWN((ROW()-1)/5,0)+2)</f>
        <v>569</v>
      </c>
    </row>
    <row r="2174" customHeight="1" spans="1:13">
      <c r="A2174" s="63" t="str">
        <f ca="1">INDIRECT("'按班级打印'!E"&amp;ROUNDDOWN((ROW()-1)/5,0)+2)</f>
        <v>物理类</v>
      </c>
      <c r="B2174" s="14"/>
      <c r="C2174" s="63" t="s">
        <v>14</v>
      </c>
      <c r="D2174" s="65">
        <f>'质量分析(总分) '!$D$55</f>
        <v>105.000612745098</v>
      </c>
      <c r="E2174" s="65">
        <f>'质量分析(总分) '!$D$82</f>
        <v>91.5242034313726</v>
      </c>
      <c r="F2174" s="65">
        <f>'质量分析(总分) '!$D$109</f>
        <v>108.863970588235</v>
      </c>
      <c r="G2174" s="65">
        <f ca="1">IF(_xlfn.NUMBERVALUE(G2172)&gt;0,'质量分析(总分) '!$D$133,"")</f>
        <v>62.6521428571429</v>
      </c>
      <c r="H2174" s="65">
        <f ca="1">IF(_xlfn.NUMBERVALUE(H2172)&gt;0,'质量分析(总分) '!$D$157,"")</f>
        <v>81.8686131386861</v>
      </c>
      <c r="I2174" s="65" t="str">
        <f ca="1">IF(_xlfn.NUMBERVALUE(I2172)&gt;0,'质量分析(总分) '!$D$180,"")</f>
        <v/>
      </c>
      <c r="J2174" s="65">
        <f ca="1">IF(_xlfn.NUMBERVALUE(J2172)&gt;0,'质量分析(总分) '!$D$208,"")</f>
        <v>82.7816593886463</v>
      </c>
      <c r="K2174" s="65" t="str">
        <f ca="1">IF(_xlfn.NUMBERVALUE(K2172)&gt;0,'质量分析(总分) '!$D$194,"")</f>
        <v/>
      </c>
      <c r="L2174" s="65" t="str">
        <f ca="1">IF(_xlfn.NUMBERVALUE(L2172)&gt;0,'质量分析(总分) '!$D$222,"")</f>
        <v/>
      </c>
      <c r="M2174" s="65">
        <f ca="1">IF(_xlfn.NUMBERVALUE(G2172)&gt;0,'质量分析(总分) '!$D$23,'质量分析(总分) '!$D$28)</f>
        <v>535.869285714286</v>
      </c>
    </row>
    <row r="2176" customHeight="1" spans="1:13">
      <c r="A2176" s="58" t="s">
        <v>15</v>
      </c>
      <c r="B2176" s="59" t="s">
        <v>1</v>
      </c>
      <c r="C2176" s="59" t="s">
        <v>2</v>
      </c>
      <c r="D2176" s="60" t="s">
        <v>3</v>
      </c>
      <c r="E2176" s="60" t="s">
        <v>4</v>
      </c>
      <c r="F2176" s="60" t="s">
        <v>5</v>
      </c>
      <c r="G2176" s="60" t="s">
        <v>6</v>
      </c>
      <c r="H2176" s="60" t="s">
        <v>7</v>
      </c>
      <c r="I2176" s="60" t="s">
        <v>8</v>
      </c>
      <c r="J2176" s="60" t="s">
        <v>9</v>
      </c>
      <c r="K2176" s="60" t="s">
        <v>10</v>
      </c>
      <c r="L2176" s="61" t="s">
        <v>11</v>
      </c>
      <c r="M2176" s="61" t="s">
        <v>12</v>
      </c>
    </row>
    <row r="2177" customHeight="1" spans="1:13">
      <c r="A2177" s="62"/>
      <c r="B2177" s="63">
        <f ca="1">INDIRECT("'按班级打印'!G"&amp;ROUNDDOWN((ROW()-1)/5,0)+2)</f>
        <v>10</v>
      </c>
      <c r="C2177" s="63" t="str">
        <f ca="1">INDIRECT("'按班级打印'!A"&amp;ROUNDDOWN((ROW()-1)/5,0)+2)</f>
        <v>郑敬霖</v>
      </c>
      <c r="D2177" s="63">
        <f ca="1">INDIRECT("'按班级打印'!M"&amp;ROUNDDOWN((ROW()-1)/5,0)+2)</f>
        <v>108</v>
      </c>
      <c r="E2177" s="63">
        <f ca="1">INDIRECT("'按班级打印'!o"&amp;ROUNDDOWN((ROW()-1)/5,0)+2)</f>
        <v>116.5</v>
      </c>
      <c r="F2177" s="63">
        <f ca="1">INDIRECT("'按班级打印'!q"&amp;ROUNDDOWN((ROW()-1)/5,0)+2)</f>
        <v>102</v>
      </c>
      <c r="G2177" s="63">
        <f ca="1">IF(INDIRECT("'按班级打印'!s"&amp;ROUNDDOWN((ROW()-1)/5,0)+2)&gt;0,INDIRECT("'按班级打印'!s"&amp;ROUNDDOWN((ROW()-1)/5,0)+2),"")</f>
        <v>66</v>
      </c>
      <c r="H2177" s="63">
        <f ca="1">IF(INDIRECT("'按班级打印'!w"&amp;ROUNDDOWN((ROW()-1)/5,0)+2)&gt;0,INDIRECT("'按班级打印'!w"&amp;ROUNDDOWN((ROW()-1)/5,0)+2),"")</f>
        <v>69</v>
      </c>
      <c r="I2177" s="63" t="str">
        <f ca="1">IF(INDIRECT("'按班级打印'!z"&amp;ROUNDDOWN((ROW()-1)/5,0)+2)&gt;0,INDIRECT("'按班级打印'!z"&amp;ROUNDDOWN((ROW()-1)/5,0)+2),"")</f>
        <v/>
      </c>
      <c r="J2177" s="63" t="str">
        <f ca="1">IF(INDIRECT("'按班级打印'!ac"&amp;ROUNDDOWN((ROW()-1)/5,0)+2)&gt;0,INDIRECT("'按班级打印'!ac"&amp;ROUNDDOWN((ROW()-1)/5,0)+2),"")</f>
        <v/>
      </c>
      <c r="K2177" s="63" t="str">
        <f ca="1">IF(INDIRECT("'按班级打印'!u"&amp;ROUNDDOWN((ROW()-1)/5,0)+2)&gt;0,INDIRECT("'按班级打印'!u"&amp;ROUNDDOWN((ROW()-1)/5,0)+2),"")</f>
        <v/>
      </c>
      <c r="L2177" s="63">
        <f ca="1">IF(INDIRECT("'按班级打印'!af"&amp;ROUNDDOWN((ROW()-1)/5,0)+2)&gt;0,INDIRECT("'按班级打印'!af"&amp;ROUNDDOWN((ROW()-1)/5,0)+2),"")</f>
        <v>53</v>
      </c>
      <c r="M2177" s="63">
        <f ca="1">INDIRECT("'按班级打印'!H"&amp;ROUNDDOWN((ROW()-1)/5,0)+2)</f>
        <v>514.5</v>
      </c>
    </row>
    <row r="2178" customHeight="1" spans="1:13">
      <c r="A2178" s="64"/>
      <c r="B2178" s="64"/>
      <c r="C2178" s="63" t="s">
        <v>13</v>
      </c>
      <c r="D2178" s="63">
        <f ca="1">INDIRECT("'按班级打印'!M"&amp;ROUNDDOWN((ROW()-1)/5,0)+2)</f>
        <v>108</v>
      </c>
      <c r="E2178" s="63">
        <f ca="1">INDIRECT("'按班级打印'!o"&amp;ROUNDDOWN((ROW()-1)/5,0)+2)</f>
        <v>116.5</v>
      </c>
      <c r="F2178" s="63">
        <f ca="1">INDIRECT("'按班级打印'!q"&amp;ROUNDDOWN((ROW()-1)/5,0)+2)</f>
        <v>102</v>
      </c>
      <c r="G2178" s="63">
        <f ca="1">IF(INDIRECT("'按班级打印'!s"&amp;ROUNDDOWN((ROW()-1)/5,0)+2)&gt;0,INDIRECT("'按班级打印'!s"&amp;ROUNDDOWN((ROW()-1)/5,0)+2),"")</f>
        <v>66</v>
      </c>
      <c r="H2178" s="63">
        <f ca="1">IF(INDIRECT("'按班级打印'!x"&amp;ROUNDDOWN((ROW()-1)/5,0)+2)&gt;0,INDIRECT("'按班级打印'!x"&amp;ROUNDDOWN((ROW()-1)/5,0)+2),"")</f>
        <v>89</v>
      </c>
      <c r="I2178" s="63" t="str">
        <f ca="1">IF(INDIRECT("'按班级打印'!aa"&amp;ROUNDDOWN((ROW()-1)/5,0)+2)&gt;0,INDIRECT("'按班级打印'!aa"&amp;ROUNDDOWN((ROW()-1)/5,0)+2),"")</f>
        <v/>
      </c>
      <c r="J2178" s="63" t="str">
        <f ca="1">IF(INDIRECT("'按班级打印'!ad"&amp;ROUNDDOWN((ROW()-1)/5,0)+2)&gt;0,INDIRECT("'按班级打印'!ad"&amp;ROUNDDOWN((ROW()-1)/5,0)+2),"")</f>
        <v/>
      </c>
      <c r="K2178" s="63" t="str">
        <f ca="1">IF(INDIRECT("'按班级打印'!u"&amp;ROUNDDOWN((ROW()-1)/5,0)+2)&gt;0,INDIRECT("'按班级打印'!u"&amp;ROUNDDOWN((ROW()-1)/5,0)+2),"")</f>
        <v/>
      </c>
      <c r="L2178" s="63">
        <f ca="1">IF(INDIRECT("'按班级打印'!ag"&amp;ROUNDDOWN((ROW()-1)/5,0)+2)&gt;0,INDIRECT("'按班级打印'!ag"&amp;ROUNDDOWN((ROW()-1)/5,0)+2),"")</f>
        <v>80</v>
      </c>
      <c r="M2178" s="63">
        <f ca="1">INDIRECT("'按班级打印'!I"&amp;ROUNDDOWN((ROW()-1)/5,0)+2)</f>
        <v>561.5</v>
      </c>
    </row>
    <row r="2179" customHeight="1" spans="1:13">
      <c r="A2179" s="63" t="str">
        <f ca="1">INDIRECT("'按班级打印'!E"&amp;ROUNDDOWN((ROW()-1)/5,0)+2)</f>
        <v>物理类</v>
      </c>
      <c r="B2179" s="14"/>
      <c r="C2179" s="63" t="s">
        <v>14</v>
      </c>
      <c r="D2179" s="65">
        <f>'质量分析(总分) '!$D$55</f>
        <v>105.000612745098</v>
      </c>
      <c r="E2179" s="65">
        <f>'质量分析(总分) '!$D$82</f>
        <v>91.5242034313726</v>
      </c>
      <c r="F2179" s="65">
        <f>'质量分析(总分) '!$D$109</f>
        <v>108.863970588235</v>
      </c>
      <c r="G2179" s="65">
        <f ca="1">IF(_xlfn.NUMBERVALUE(G2177)&gt;0,'质量分析(总分) '!$D$133,"")</f>
        <v>62.6521428571429</v>
      </c>
      <c r="H2179" s="65">
        <f ca="1">IF(_xlfn.NUMBERVALUE(H2177)&gt;0,'质量分析(总分) '!$D$157,"")</f>
        <v>81.8686131386861</v>
      </c>
      <c r="I2179" s="65" t="str">
        <f ca="1">IF(_xlfn.NUMBERVALUE(I2177)&gt;0,'质量分析(总分) '!$D$180,"")</f>
        <v/>
      </c>
      <c r="J2179" s="65" t="str">
        <f ca="1">IF(_xlfn.NUMBERVALUE(J2177)&gt;0,'质量分析(总分) '!$D$208,"")</f>
        <v/>
      </c>
      <c r="K2179" s="65" t="str">
        <f ca="1">IF(_xlfn.NUMBERVALUE(K2177)&gt;0,'质量分析(总分) '!$D$194,"")</f>
        <v/>
      </c>
      <c r="L2179" s="65">
        <f ca="1">IF(_xlfn.NUMBERVALUE(L2177)&gt;0,'质量分析(总分) '!$D$222,"")</f>
        <v>81.1694214876033</v>
      </c>
      <c r="M2179" s="65">
        <f ca="1">IF(_xlfn.NUMBERVALUE(G2177)&gt;0,'质量分析(总分) '!$D$23,'质量分析(总分) '!$D$28)</f>
        <v>535.869285714286</v>
      </c>
    </row>
    <row r="2181" customHeight="1" spans="1:13">
      <c r="A2181" s="58" t="s">
        <v>15</v>
      </c>
      <c r="B2181" s="59" t="s">
        <v>1</v>
      </c>
      <c r="C2181" s="59" t="s">
        <v>2</v>
      </c>
      <c r="D2181" s="60" t="s">
        <v>3</v>
      </c>
      <c r="E2181" s="60" t="s">
        <v>4</v>
      </c>
      <c r="F2181" s="60" t="s">
        <v>5</v>
      </c>
      <c r="G2181" s="60" t="s">
        <v>6</v>
      </c>
      <c r="H2181" s="60" t="s">
        <v>7</v>
      </c>
      <c r="I2181" s="60" t="s">
        <v>8</v>
      </c>
      <c r="J2181" s="60" t="s">
        <v>9</v>
      </c>
      <c r="K2181" s="60" t="s">
        <v>10</v>
      </c>
      <c r="L2181" s="61" t="s">
        <v>11</v>
      </c>
      <c r="M2181" s="61" t="s">
        <v>12</v>
      </c>
    </row>
    <row r="2182" customHeight="1" spans="1:13">
      <c r="A2182" s="62"/>
      <c r="B2182" s="63">
        <f ca="1">INDIRECT("'按班级打印'!G"&amp;ROUNDDOWN((ROW()-1)/5,0)+2)</f>
        <v>10</v>
      </c>
      <c r="C2182" s="63" t="str">
        <f ca="1">INDIRECT("'按班级打印'!A"&amp;ROUNDDOWN((ROW()-1)/5,0)+2)</f>
        <v>林义航</v>
      </c>
      <c r="D2182" s="63">
        <f ca="1">INDIRECT("'按班级打印'!M"&amp;ROUNDDOWN((ROW()-1)/5,0)+2)</f>
        <v>107.5</v>
      </c>
      <c r="E2182" s="63">
        <f ca="1">INDIRECT("'按班级打印'!o"&amp;ROUNDDOWN((ROW()-1)/5,0)+2)</f>
        <v>121</v>
      </c>
      <c r="F2182" s="63">
        <f ca="1">INDIRECT("'按班级打印'!q"&amp;ROUNDDOWN((ROW()-1)/5,0)+2)</f>
        <v>119</v>
      </c>
      <c r="G2182" s="63">
        <f ca="1">IF(INDIRECT("'按班级打印'!s"&amp;ROUNDDOWN((ROW()-1)/5,0)+2)&gt;0,INDIRECT("'按班级打印'!s"&amp;ROUNDDOWN((ROW()-1)/5,0)+2),"")</f>
        <v>83.5</v>
      </c>
      <c r="H2182" s="63">
        <f ca="1">IF(INDIRECT("'按班级打印'!w"&amp;ROUNDDOWN((ROW()-1)/5,0)+2)&gt;0,INDIRECT("'按班级打印'!w"&amp;ROUNDDOWN((ROW()-1)/5,0)+2),"")</f>
        <v>67.5</v>
      </c>
      <c r="I2182" s="63">
        <f ca="1">IF(INDIRECT("'按班级打印'!z"&amp;ROUNDDOWN((ROW()-1)/5,0)+2)&gt;0,INDIRECT("'按班级打印'!z"&amp;ROUNDDOWN((ROW()-1)/5,0)+2),"")</f>
        <v>82.5</v>
      </c>
      <c r="J2182" s="63" t="str">
        <f ca="1">IF(INDIRECT("'按班级打印'!ac"&amp;ROUNDDOWN((ROW()-1)/5,0)+2)&gt;0,INDIRECT("'按班级打印'!ac"&amp;ROUNDDOWN((ROW()-1)/5,0)+2),"")</f>
        <v/>
      </c>
      <c r="K2182" s="63" t="str">
        <f ca="1">IF(INDIRECT("'按班级打印'!u"&amp;ROUNDDOWN((ROW()-1)/5,0)+2)&gt;0,INDIRECT("'按班级打印'!u"&amp;ROUNDDOWN((ROW()-1)/5,0)+2),"")</f>
        <v/>
      </c>
      <c r="L2182" s="63" t="str">
        <f ca="1">IF(INDIRECT("'按班级打印'!af"&amp;ROUNDDOWN((ROW()-1)/5,0)+2)&gt;0,INDIRECT("'按班级打印'!af"&amp;ROUNDDOWN((ROW()-1)/5,0)+2),"")</f>
        <v/>
      </c>
      <c r="M2182" s="63">
        <f ca="1">INDIRECT("'按班级打印'!H"&amp;ROUNDDOWN((ROW()-1)/5,0)+2)</f>
        <v>581</v>
      </c>
    </row>
    <row r="2183" customHeight="1" spans="1:13">
      <c r="A2183" s="64"/>
      <c r="B2183" s="64"/>
      <c r="C2183" s="63" t="s">
        <v>13</v>
      </c>
      <c r="D2183" s="63">
        <f ca="1">INDIRECT("'按班级打印'!M"&amp;ROUNDDOWN((ROW()-1)/5,0)+2)</f>
        <v>107.5</v>
      </c>
      <c r="E2183" s="63">
        <f ca="1">INDIRECT("'按班级打印'!o"&amp;ROUNDDOWN((ROW()-1)/5,0)+2)</f>
        <v>121</v>
      </c>
      <c r="F2183" s="63">
        <f ca="1">INDIRECT("'按班级打印'!q"&amp;ROUNDDOWN((ROW()-1)/5,0)+2)</f>
        <v>119</v>
      </c>
      <c r="G2183" s="63">
        <f ca="1">IF(INDIRECT("'按班级打印'!s"&amp;ROUNDDOWN((ROW()-1)/5,0)+2)&gt;0,INDIRECT("'按班级打印'!s"&amp;ROUNDDOWN((ROW()-1)/5,0)+2),"")</f>
        <v>83.5</v>
      </c>
      <c r="H2183" s="63">
        <f ca="1">IF(INDIRECT("'按班级打印'!x"&amp;ROUNDDOWN((ROW()-1)/5,0)+2)&gt;0,INDIRECT("'按班级打印'!x"&amp;ROUNDDOWN((ROW()-1)/5,0)+2),"")</f>
        <v>88</v>
      </c>
      <c r="I2183" s="63">
        <f ca="1">IF(INDIRECT("'按班级打印'!aa"&amp;ROUNDDOWN((ROW()-1)/5,0)+2)&gt;0,INDIRECT("'按班级打印'!aa"&amp;ROUNDDOWN((ROW()-1)/5,0)+2),"")</f>
        <v>90</v>
      </c>
      <c r="J2183" s="63" t="str">
        <f ca="1">IF(INDIRECT("'按班级打印'!ad"&amp;ROUNDDOWN((ROW()-1)/5,0)+2)&gt;0,INDIRECT("'按班级打印'!ad"&amp;ROUNDDOWN((ROW()-1)/5,0)+2),"")</f>
        <v/>
      </c>
      <c r="K2183" s="63" t="str">
        <f ca="1">IF(INDIRECT("'按班级打印'!u"&amp;ROUNDDOWN((ROW()-1)/5,0)+2)&gt;0,INDIRECT("'按班级打印'!u"&amp;ROUNDDOWN((ROW()-1)/5,0)+2),"")</f>
        <v/>
      </c>
      <c r="L2183" s="63" t="str">
        <f ca="1">IF(INDIRECT("'按班级打印'!ag"&amp;ROUNDDOWN((ROW()-1)/5,0)+2)&gt;0,INDIRECT("'按班级打印'!ag"&amp;ROUNDDOWN((ROW()-1)/5,0)+2),"")</f>
        <v/>
      </c>
      <c r="M2183" s="63">
        <f ca="1">INDIRECT("'按班级打印'!I"&amp;ROUNDDOWN((ROW()-1)/5,0)+2)</f>
        <v>609</v>
      </c>
    </row>
    <row r="2184" customHeight="1" spans="1:13">
      <c r="A2184" s="63" t="str">
        <f ca="1">INDIRECT("'按班级打印'!E"&amp;ROUNDDOWN((ROW()-1)/5,0)+2)</f>
        <v>物理类</v>
      </c>
      <c r="B2184" s="14"/>
      <c r="C2184" s="63" t="s">
        <v>14</v>
      </c>
      <c r="D2184" s="65">
        <f>'质量分析(总分) '!$D$55</f>
        <v>105.000612745098</v>
      </c>
      <c r="E2184" s="65">
        <f>'质量分析(总分) '!$D$82</f>
        <v>91.5242034313726</v>
      </c>
      <c r="F2184" s="65">
        <f>'质量分析(总分) '!$D$109</f>
        <v>108.863970588235</v>
      </c>
      <c r="G2184" s="65">
        <f ca="1">IF(_xlfn.NUMBERVALUE(G2182)&gt;0,'质量分析(总分) '!$D$133,"")</f>
        <v>62.6521428571429</v>
      </c>
      <c r="H2184" s="65">
        <f ca="1">IF(_xlfn.NUMBERVALUE(H2182)&gt;0,'质量分析(总分) '!$D$157,"")</f>
        <v>81.8686131386861</v>
      </c>
      <c r="I2184" s="65">
        <f ca="1">IF(_xlfn.NUMBERVALUE(I2182)&gt;0,'质量分析(总分) '!$D$180,"")</f>
        <v>83.3676470588235</v>
      </c>
      <c r="J2184" s="65" t="str">
        <f ca="1">IF(_xlfn.NUMBERVALUE(J2182)&gt;0,'质量分析(总分) '!$D$208,"")</f>
        <v/>
      </c>
      <c r="K2184" s="65" t="str">
        <f ca="1">IF(_xlfn.NUMBERVALUE(K2182)&gt;0,'质量分析(总分) '!$D$194,"")</f>
        <v/>
      </c>
      <c r="L2184" s="65" t="str">
        <f ca="1">IF(_xlfn.NUMBERVALUE(L2182)&gt;0,'质量分析(总分) '!$D$222,"")</f>
        <v/>
      </c>
      <c r="M2184" s="65">
        <f ca="1">IF(_xlfn.NUMBERVALUE(G2182)&gt;0,'质量分析(总分) '!$D$23,'质量分析(总分) '!$D$28)</f>
        <v>535.869285714286</v>
      </c>
    </row>
    <row r="2186" customHeight="1" spans="1:13">
      <c r="A2186" s="58" t="s">
        <v>15</v>
      </c>
      <c r="B2186" s="59" t="s">
        <v>1</v>
      </c>
      <c r="C2186" s="59" t="s">
        <v>2</v>
      </c>
      <c r="D2186" s="60" t="s">
        <v>3</v>
      </c>
      <c r="E2186" s="60" t="s">
        <v>4</v>
      </c>
      <c r="F2186" s="60" t="s">
        <v>5</v>
      </c>
      <c r="G2186" s="60" t="s">
        <v>6</v>
      </c>
      <c r="H2186" s="60" t="s">
        <v>7</v>
      </c>
      <c r="I2186" s="60" t="s">
        <v>8</v>
      </c>
      <c r="J2186" s="60" t="s">
        <v>9</v>
      </c>
      <c r="K2186" s="60" t="s">
        <v>10</v>
      </c>
      <c r="L2186" s="61" t="s">
        <v>11</v>
      </c>
      <c r="M2186" s="61" t="s">
        <v>12</v>
      </c>
    </row>
    <row r="2187" customHeight="1" spans="1:13">
      <c r="A2187" s="62"/>
      <c r="B2187" s="63">
        <f ca="1">INDIRECT("'按班级打印'!G"&amp;ROUNDDOWN((ROW()-1)/5,0)+2)</f>
        <v>10</v>
      </c>
      <c r="C2187" s="63" t="str">
        <f ca="1">INDIRECT("'按班级打印'!A"&amp;ROUNDDOWN((ROW()-1)/5,0)+2)</f>
        <v>陈彤垚</v>
      </c>
      <c r="D2187" s="63">
        <f ca="1">INDIRECT("'按班级打印'!M"&amp;ROUNDDOWN((ROW()-1)/5,0)+2)</f>
        <v>99.5</v>
      </c>
      <c r="E2187" s="63">
        <f ca="1">INDIRECT("'按班级打印'!o"&amp;ROUNDDOWN((ROW()-1)/5,0)+2)</f>
        <v>94</v>
      </c>
      <c r="F2187" s="63">
        <f ca="1">INDIRECT("'按班级打印'!q"&amp;ROUNDDOWN((ROW()-1)/5,0)+2)</f>
        <v>106.5</v>
      </c>
      <c r="G2187" s="63">
        <f ca="1">IF(INDIRECT("'按班级打印'!s"&amp;ROUNDDOWN((ROW()-1)/5,0)+2)&gt;0,INDIRECT("'按班级打印'!s"&amp;ROUNDDOWN((ROW()-1)/5,0)+2),"")</f>
        <v>60.5</v>
      </c>
      <c r="H2187" s="63">
        <f ca="1">IF(INDIRECT("'按班级打印'!w"&amp;ROUNDDOWN((ROW()-1)/5,0)+2)&gt;0,INDIRECT("'按班级打印'!w"&amp;ROUNDDOWN((ROW()-1)/5,0)+2),"")</f>
        <v>62</v>
      </c>
      <c r="I2187" s="63" t="str">
        <f ca="1">IF(INDIRECT("'按班级打印'!z"&amp;ROUNDDOWN((ROW()-1)/5,0)+2)&gt;0,INDIRECT("'按班级打印'!z"&amp;ROUNDDOWN((ROW()-1)/5,0)+2),"")</f>
        <v/>
      </c>
      <c r="J2187" s="63" t="str">
        <f ca="1">IF(INDIRECT("'按班级打印'!ac"&amp;ROUNDDOWN((ROW()-1)/5,0)+2)&gt;0,INDIRECT("'按班级打印'!ac"&amp;ROUNDDOWN((ROW()-1)/5,0)+2),"")</f>
        <v/>
      </c>
      <c r="K2187" s="63" t="str">
        <f ca="1">IF(INDIRECT("'按班级打印'!u"&amp;ROUNDDOWN((ROW()-1)/5,0)+2)&gt;0,INDIRECT("'按班级打印'!u"&amp;ROUNDDOWN((ROW()-1)/5,0)+2),"")</f>
        <v/>
      </c>
      <c r="L2187" s="63">
        <f ca="1">IF(INDIRECT("'按班级打印'!af"&amp;ROUNDDOWN((ROW()-1)/5,0)+2)&gt;0,INDIRECT("'按班级打印'!af"&amp;ROUNDDOWN((ROW()-1)/5,0)+2),"")</f>
        <v>51</v>
      </c>
      <c r="M2187" s="63">
        <f ca="1">INDIRECT("'按班级打印'!H"&amp;ROUNDDOWN((ROW()-1)/5,0)+2)</f>
        <v>473.5</v>
      </c>
    </row>
    <row r="2188" customHeight="1" spans="1:13">
      <c r="A2188" s="64"/>
      <c r="B2188" s="64"/>
      <c r="C2188" s="63" t="s">
        <v>13</v>
      </c>
      <c r="D2188" s="63">
        <f ca="1">INDIRECT("'按班级打印'!M"&amp;ROUNDDOWN((ROW()-1)/5,0)+2)</f>
        <v>99.5</v>
      </c>
      <c r="E2188" s="63">
        <f ca="1">INDIRECT("'按班级打印'!o"&amp;ROUNDDOWN((ROW()-1)/5,0)+2)</f>
        <v>94</v>
      </c>
      <c r="F2188" s="63">
        <f ca="1">INDIRECT("'按班级打印'!q"&amp;ROUNDDOWN((ROW()-1)/5,0)+2)</f>
        <v>106.5</v>
      </c>
      <c r="G2188" s="63">
        <f ca="1">IF(INDIRECT("'按班级打印'!s"&amp;ROUNDDOWN((ROW()-1)/5,0)+2)&gt;0,INDIRECT("'按班级打印'!s"&amp;ROUNDDOWN((ROW()-1)/5,0)+2),"")</f>
        <v>60.5</v>
      </c>
      <c r="H2188" s="63">
        <f ca="1">IF(INDIRECT("'按班级打印'!x"&amp;ROUNDDOWN((ROW()-1)/5,0)+2)&gt;0,INDIRECT("'按班级打印'!x"&amp;ROUNDDOWN((ROW()-1)/5,0)+2),"")</f>
        <v>85</v>
      </c>
      <c r="I2188" s="63" t="str">
        <f ca="1">IF(INDIRECT("'按班级打印'!aa"&amp;ROUNDDOWN((ROW()-1)/5,0)+2)&gt;0,INDIRECT("'按班级打印'!aa"&amp;ROUNDDOWN((ROW()-1)/5,0)+2),"")</f>
        <v/>
      </c>
      <c r="J2188" s="63" t="str">
        <f ca="1">IF(INDIRECT("'按班级打印'!ad"&amp;ROUNDDOWN((ROW()-1)/5,0)+2)&gt;0,INDIRECT("'按班级打印'!ad"&amp;ROUNDDOWN((ROW()-1)/5,0)+2),"")</f>
        <v/>
      </c>
      <c r="K2188" s="63" t="str">
        <f ca="1">IF(INDIRECT("'按班级打印'!u"&amp;ROUNDDOWN((ROW()-1)/5,0)+2)&gt;0,INDIRECT("'按班级打印'!u"&amp;ROUNDDOWN((ROW()-1)/5,0)+2),"")</f>
        <v/>
      </c>
      <c r="L2188" s="63">
        <f ca="1">IF(INDIRECT("'按班级打印'!ag"&amp;ROUNDDOWN((ROW()-1)/5,0)+2)&gt;0,INDIRECT("'按班级打印'!ag"&amp;ROUNDDOWN((ROW()-1)/5,0)+2),"")</f>
        <v>77</v>
      </c>
      <c r="M2188" s="63">
        <f ca="1">INDIRECT("'按班级打印'!I"&amp;ROUNDDOWN((ROW()-1)/5,0)+2)</f>
        <v>522.5</v>
      </c>
    </row>
    <row r="2189" customHeight="1" spans="1:13">
      <c r="A2189" s="63" t="str">
        <f ca="1">INDIRECT("'按班级打印'!E"&amp;ROUNDDOWN((ROW()-1)/5,0)+2)</f>
        <v>物理类</v>
      </c>
      <c r="B2189" s="14"/>
      <c r="C2189" s="63" t="s">
        <v>14</v>
      </c>
      <c r="D2189" s="65">
        <f>'质量分析(总分) '!$D$55</f>
        <v>105.000612745098</v>
      </c>
      <c r="E2189" s="65">
        <f>'质量分析(总分) '!$D$82</f>
        <v>91.5242034313726</v>
      </c>
      <c r="F2189" s="65">
        <f>'质量分析(总分) '!$D$109</f>
        <v>108.863970588235</v>
      </c>
      <c r="G2189" s="65">
        <f ca="1">IF(_xlfn.NUMBERVALUE(G2187)&gt;0,'质量分析(总分) '!$D$133,"")</f>
        <v>62.6521428571429</v>
      </c>
      <c r="H2189" s="65">
        <f ca="1">IF(_xlfn.NUMBERVALUE(H2187)&gt;0,'质量分析(总分) '!$D$157,"")</f>
        <v>81.8686131386861</v>
      </c>
      <c r="I2189" s="65" t="str">
        <f ca="1">IF(_xlfn.NUMBERVALUE(I2187)&gt;0,'质量分析(总分) '!$D$180,"")</f>
        <v/>
      </c>
      <c r="J2189" s="65" t="str">
        <f ca="1">IF(_xlfn.NUMBERVALUE(J2187)&gt;0,'质量分析(总分) '!$D$208,"")</f>
        <v/>
      </c>
      <c r="K2189" s="65" t="str">
        <f ca="1">IF(_xlfn.NUMBERVALUE(K2187)&gt;0,'质量分析(总分) '!$D$194,"")</f>
        <v/>
      </c>
      <c r="L2189" s="65">
        <f ca="1">IF(_xlfn.NUMBERVALUE(L2187)&gt;0,'质量分析(总分) '!$D$222,"")</f>
        <v>81.1694214876033</v>
      </c>
      <c r="M2189" s="65">
        <f ca="1">IF(_xlfn.NUMBERVALUE(G2187)&gt;0,'质量分析(总分) '!$D$23,'质量分析(总分) '!$D$28)</f>
        <v>535.869285714286</v>
      </c>
    </row>
    <row r="2191" customHeight="1" spans="1:13">
      <c r="A2191" s="58" t="s">
        <v>15</v>
      </c>
      <c r="B2191" s="59" t="s">
        <v>1</v>
      </c>
      <c r="C2191" s="59" t="s">
        <v>2</v>
      </c>
      <c r="D2191" s="60" t="s">
        <v>3</v>
      </c>
      <c r="E2191" s="60" t="s">
        <v>4</v>
      </c>
      <c r="F2191" s="60" t="s">
        <v>5</v>
      </c>
      <c r="G2191" s="60" t="s">
        <v>6</v>
      </c>
      <c r="H2191" s="60" t="s">
        <v>7</v>
      </c>
      <c r="I2191" s="60" t="s">
        <v>8</v>
      </c>
      <c r="J2191" s="60" t="s">
        <v>9</v>
      </c>
      <c r="K2191" s="60" t="s">
        <v>10</v>
      </c>
      <c r="L2191" s="61" t="s">
        <v>11</v>
      </c>
      <c r="M2191" s="61" t="s">
        <v>12</v>
      </c>
    </row>
    <row r="2192" customHeight="1" spans="1:13">
      <c r="A2192" s="62"/>
      <c r="B2192" s="63">
        <f ca="1">INDIRECT("'按班级打印'!G"&amp;ROUNDDOWN((ROW()-1)/5,0)+2)</f>
        <v>10</v>
      </c>
      <c r="C2192" s="63" t="str">
        <f ca="1">INDIRECT("'按班级打印'!A"&amp;ROUNDDOWN((ROW()-1)/5,0)+2)</f>
        <v>郭书晗</v>
      </c>
      <c r="D2192" s="63">
        <f ca="1">INDIRECT("'按班级打印'!M"&amp;ROUNDDOWN((ROW()-1)/5,0)+2)</f>
        <v>114.5</v>
      </c>
      <c r="E2192" s="63">
        <f ca="1">INDIRECT("'按班级打印'!o"&amp;ROUNDDOWN((ROW()-1)/5,0)+2)</f>
        <v>107.5</v>
      </c>
      <c r="F2192" s="63">
        <f ca="1">INDIRECT("'按班级打印'!q"&amp;ROUNDDOWN((ROW()-1)/5,0)+2)</f>
        <v>116.5</v>
      </c>
      <c r="G2192" s="63">
        <f ca="1">IF(INDIRECT("'按班级打印'!s"&amp;ROUNDDOWN((ROW()-1)/5,0)+2)&gt;0,INDIRECT("'按班级打印'!s"&amp;ROUNDDOWN((ROW()-1)/5,0)+2),"")</f>
        <v>70</v>
      </c>
      <c r="H2192" s="63">
        <f ca="1">IF(INDIRECT("'按班级打印'!w"&amp;ROUNDDOWN((ROW()-1)/5,0)+2)&gt;0,INDIRECT("'按班级打印'!w"&amp;ROUNDDOWN((ROW()-1)/5,0)+2),"")</f>
        <v>66.5</v>
      </c>
      <c r="I2192" s="63">
        <f ca="1">IF(INDIRECT("'按班级打印'!z"&amp;ROUNDDOWN((ROW()-1)/5,0)+2)&gt;0,INDIRECT("'按班级打印'!z"&amp;ROUNDDOWN((ROW()-1)/5,0)+2),"")</f>
        <v>82.5</v>
      </c>
      <c r="J2192" s="63" t="str">
        <f ca="1">IF(INDIRECT("'按班级打印'!ac"&amp;ROUNDDOWN((ROW()-1)/5,0)+2)&gt;0,INDIRECT("'按班级打印'!ac"&amp;ROUNDDOWN((ROW()-1)/5,0)+2),"")</f>
        <v/>
      </c>
      <c r="K2192" s="63" t="str">
        <f ca="1">IF(INDIRECT("'按班级打印'!u"&amp;ROUNDDOWN((ROW()-1)/5,0)+2)&gt;0,INDIRECT("'按班级打印'!u"&amp;ROUNDDOWN((ROW()-1)/5,0)+2),"")</f>
        <v/>
      </c>
      <c r="L2192" s="63" t="str">
        <f ca="1">IF(INDIRECT("'按班级打印'!af"&amp;ROUNDDOWN((ROW()-1)/5,0)+2)&gt;0,INDIRECT("'按班级打印'!af"&amp;ROUNDDOWN((ROW()-1)/5,0)+2),"")</f>
        <v/>
      </c>
      <c r="M2192" s="63">
        <f ca="1">INDIRECT("'按班级打印'!H"&amp;ROUNDDOWN((ROW()-1)/5,0)+2)</f>
        <v>557.5</v>
      </c>
    </row>
    <row r="2193" customHeight="1" spans="1:13">
      <c r="A2193" s="64"/>
      <c r="B2193" s="64"/>
      <c r="C2193" s="63" t="s">
        <v>13</v>
      </c>
      <c r="D2193" s="63">
        <f ca="1">INDIRECT("'按班级打印'!M"&amp;ROUNDDOWN((ROW()-1)/5,0)+2)</f>
        <v>114.5</v>
      </c>
      <c r="E2193" s="63">
        <f ca="1">INDIRECT("'按班级打印'!o"&amp;ROUNDDOWN((ROW()-1)/5,0)+2)</f>
        <v>107.5</v>
      </c>
      <c r="F2193" s="63">
        <f ca="1">INDIRECT("'按班级打印'!q"&amp;ROUNDDOWN((ROW()-1)/5,0)+2)</f>
        <v>116.5</v>
      </c>
      <c r="G2193" s="63">
        <f ca="1">IF(INDIRECT("'按班级打印'!s"&amp;ROUNDDOWN((ROW()-1)/5,0)+2)&gt;0,INDIRECT("'按班级打印'!s"&amp;ROUNDDOWN((ROW()-1)/5,0)+2),"")</f>
        <v>70</v>
      </c>
      <c r="H2193" s="63">
        <f ca="1">IF(INDIRECT("'按班级打印'!x"&amp;ROUNDDOWN((ROW()-1)/5,0)+2)&gt;0,INDIRECT("'按班级打印'!x"&amp;ROUNDDOWN((ROW()-1)/5,0)+2),"")</f>
        <v>88</v>
      </c>
      <c r="I2193" s="63">
        <f ca="1">IF(INDIRECT("'按班级打印'!aa"&amp;ROUNDDOWN((ROW()-1)/5,0)+2)&gt;0,INDIRECT("'按班级打印'!aa"&amp;ROUNDDOWN((ROW()-1)/5,0)+2),"")</f>
        <v>90</v>
      </c>
      <c r="J2193" s="63" t="str">
        <f ca="1">IF(INDIRECT("'按班级打印'!ad"&amp;ROUNDDOWN((ROW()-1)/5,0)+2)&gt;0,INDIRECT("'按班级打印'!ad"&amp;ROUNDDOWN((ROW()-1)/5,0)+2),"")</f>
        <v/>
      </c>
      <c r="K2193" s="63" t="str">
        <f ca="1">IF(INDIRECT("'按班级打印'!u"&amp;ROUNDDOWN((ROW()-1)/5,0)+2)&gt;0,INDIRECT("'按班级打印'!u"&amp;ROUNDDOWN((ROW()-1)/5,0)+2),"")</f>
        <v/>
      </c>
      <c r="L2193" s="63" t="str">
        <f ca="1">IF(INDIRECT("'按班级打印'!ag"&amp;ROUNDDOWN((ROW()-1)/5,0)+2)&gt;0,INDIRECT("'按班级打印'!ag"&amp;ROUNDDOWN((ROW()-1)/5,0)+2),"")</f>
        <v/>
      </c>
      <c r="M2193" s="63">
        <f ca="1">INDIRECT("'按班级打印'!I"&amp;ROUNDDOWN((ROW()-1)/5,0)+2)</f>
        <v>586.5</v>
      </c>
    </row>
    <row r="2194" customHeight="1" spans="1:13">
      <c r="A2194" s="63" t="str">
        <f ca="1">INDIRECT("'按班级打印'!E"&amp;ROUNDDOWN((ROW()-1)/5,0)+2)</f>
        <v>物理类</v>
      </c>
      <c r="B2194" s="14"/>
      <c r="C2194" s="63" t="s">
        <v>14</v>
      </c>
      <c r="D2194" s="65">
        <f>'质量分析(总分) '!$D$55</f>
        <v>105.000612745098</v>
      </c>
      <c r="E2194" s="65">
        <f>'质量分析(总分) '!$D$82</f>
        <v>91.5242034313726</v>
      </c>
      <c r="F2194" s="65">
        <f>'质量分析(总分) '!$D$109</f>
        <v>108.863970588235</v>
      </c>
      <c r="G2194" s="65">
        <f ca="1">IF(_xlfn.NUMBERVALUE(G2192)&gt;0,'质量分析(总分) '!$D$133,"")</f>
        <v>62.6521428571429</v>
      </c>
      <c r="H2194" s="65">
        <f ca="1">IF(_xlfn.NUMBERVALUE(H2192)&gt;0,'质量分析(总分) '!$D$157,"")</f>
        <v>81.8686131386861</v>
      </c>
      <c r="I2194" s="65">
        <f ca="1">IF(_xlfn.NUMBERVALUE(I2192)&gt;0,'质量分析(总分) '!$D$180,"")</f>
        <v>83.3676470588235</v>
      </c>
      <c r="J2194" s="65" t="str">
        <f ca="1">IF(_xlfn.NUMBERVALUE(J2192)&gt;0,'质量分析(总分) '!$D$208,"")</f>
        <v/>
      </c>
      <c r="K2194" s="65" t="str">
        <f ca="1">IF(_xlfn.NUMBERVALUE(K2192)&gt;0,'质量分析(总分) '!$D$194,"")</f>
        <v/>
      </c>
      <c r="L2194" s="65" t="str">
        <f ca="1">IF(_xlfn.NUMBERVALUE(L2192)&gt;0,'质量分析(总分) '!$D$222,"")</f>
        <v/>
      </c>
      <c r="M2194" s="65">
        <f ca="1">IF(_xlfn.NUMBERVALUE(G2192)&gt;0,'质量分析(总分) '!$D$23,'质量分析(总分) '!$D$28)</f>
        <v>535.869285714286</v>
      </c>
    </row>
    <row r="2196" customHeight="1" spans="1:13">
      <c r="A2196" s="58" t="s">
        <v>15</v>
      </c>
      <c r="B2196" s="59" t="s">
        <v>1</v>
      </c>
      <c r="C2196" s="59" t="s">
        <v>2</v>
      </c>
      <c r="D2196" s="60" t="s">
        <v>3</v>
      </c>
      <c r="E2196" s="60" t="s">
        <v>4</v>
      </c>
      <c r="F2196" s="60" t="s">
        <v>5</v>
      </c>
      <c r="G2196" s="60" t="s">
        <v>6</v>
      </c>
      <c r="H2196" s="60" t="s">
        <v>7</v>
      </c>
      <c r="I2196" s="60" t="s">
        <v>8</v>
      </c>
      <c r="J2196" s="60" t="s">
        <v>9</v>
      </c>
      <c r="K2196" s="60" t="s">
        <v>10</v>
      </c>
      <c r="L2196" s="61" t="s">
        <v>11</v>
      </c>
      <c r="M2196" s="61" t="s">
        <v>12</v>
      </c>
    </row>
    <row r="2197" customHeight="1" spans="1:13">
      <c r="A2197" s="62"/>
      <c r="B2197" s="63">
        <f ca="1">INDIRECT("'按班级打印'!G"&amp;ROUNDDOWN((ROW()-1)/5,0)+2)</f>
        <v>10</v>
      </c>
      <c r="C2197" s="63" t="str">
        <f ca="1">INDIRECT("'按班级打印'!A"&amp;ROUNDDOWN((ROW()-1)/5,0)+2)</f>
        <v>王刘栋</v>
      </c>
      <c r="D2197" s="63">
        <f ca="1">INDIRECT("'按班级打印'!M"&amp;ROUNDDOWN((ROW()-1)/5,0)+2)</f>
        <v>107.5</v>
      </c>
      <c r="E2197" s="63">
        <f ca="1">INDIRECT("'按班级打印'!o"&amp;ROUNDDOWN((ROW()-1)/5,0)+2)</f>
        <v>124</v>
      </c>
      <c r="F2197" s="63">
        <f ca="1">INDIRECT("'按班级打印'!q"&amp;ROUNDDOWN((ROW()-1)/5,0)+2)</f>
        <v>127</v>
      </c>
      <c r="G2197" s="63">
        <f ca="1">IF(INDIRECT("'按班级打印'!s"&amp;ROUNDDOWN((ROW()-1)/5,0)+2)&gt;0,INDIRECT("'按班级打印'!s"&amp;ROUNDDOWN((ROW()-1)/5,0)+2),"")</f>
        <v>77.5</v>
      </c>
      <c r="H2197" s="63">
        <f ca="1">IF(INDIRECT("'按班级打印'!w"&amp;ROUNDDOWN((ROW()-1)/5,0)+2)&gt;0,INDIRECT("'按班级打印'!w"&amp;ROUNDDOWN((ROW()-1)/5,0)+2),"")</f>
        <v>76.5</v>
      </c>
      <c r="I2197" s="63" t="str">
        <f ca="1">IF(INDIRECT("'按班级打印'!z"&amp;ROUNDDOWN((ROW()-1)/5,0)+2)&gt;0,INDIRECT("'按班级打印'!z"&amp;ROUNDDOWN((ROW()-1)/5,0)+2),"")</f>
        <v/>
      </c>
      <c r="J2197" s="63">
        <f ca="1">IF(INDIRECT("'按班级打印'!ac"&amp;ROUNDDOWN((ROW()-1)/5,0)+2)&gt;0,INDIRECT("'按班级打印'!ac"&amp;ROUNDDOWN((ROW()-1)/5,0)+2),"")</f>
        <v>63.75</v>
      </c>
      <c r="K2197" s="63" t="str">
        <f ca="1">IF(INDIRECT("'按班级打印'!u"&amp;ROUNDDOWN((ROW()-1)/5,0)+2)&gt;0,INDIRECT("'按班级打印'!u"&amp;ROUNDDOWN((ROW()-1)/5,0)+2),"")</f>
        <v/>
      </c>
      <c r="L2197" s="63" t="str">
        <f ca="1">IF(INDIRECT("'按班级打印'!af"&amp;ROUNDDOWN((ROW()-1)/5,0)+2)&gt;0,INDIRECT("'按班级打印'!af"&amp;ROUNDDOWN((ROW()-1)/5,0)+2),"")</f>
        <v/>
      </c>
      <c r="M2197" s="63">
        <f ca="1">INDIRECT("'按班级打印'!H"&amp;ROUNDDOWN((ROW()-1)/5,0)+2)</f>
        <v>576.25</v>
      </c>
    </row>
    <row r="2198" customHeight="1" spans="1:13">
      <c r="A2198" s="64"/>
      <c r="B2198" s="64"/>
      <c r="C2198" s="63" t="s">
        <v>13</v>
      </c>
      <c r="D2198" s="63">
        <f ca="1">INDIRECT("'按班级打印'!M"&amp;ROUNDDOWN((ROW()-1)/5,0)+2)</f>
        <v>107.5</v>
      </c>
      <c r="E2198" s="63">
        <f ca="1">INDIRECT("'按班级打印'!o"&amp;ROUNDDOWN((ROW()-1)/5,0)+2)</f>
        <v>124</v>
      </c>
      <c r="F2198" s="63">
        <f ca="1">INDIRECT("'按班级打印'!q"&amp;ROUNDDOWN((ROW()-1)/5,0)+2)</f>
        <v>127</v>
      </c>
      <c r="G2198" s="63">
        <f ca="1">IF(INDIRECT("'按班级打印'!s"&amp;ROUNDDOWN((ROW()-1)/5,0)+2)&gt;0,INDIRECT("'按班级打印'!s"&amp;ROUNDDOWN((ROW()-1)/5,0)+2),"")</f>
        <v>77.5</v>
      </c>
      <c r="H2198" s="63">
        <f ca="1">IF(INDIRECT("'按班级打印'!x"&amp;ROUNDDOWN((ROW()-1)/5,0)+2)&gt;0,INDIRECT("'按班级打印'!x"&amp;ROUNDDOWN((ROW()-1)/5,0)+2),"")</f>
        <v>92</v>
      </c>
      <c r="I2198" s="63" t="str">
        <f ca="1">IF(INDIRECT("'按班级打印'!aa"&amp;ROUNDDOWN((ROW()-1)/5,0)+2)&gt;0,INDIRECT("'按班级打印'!aa"&amp;ROUNDDOWN((ROW()-1)/5,0)+2),"")</f>
        <v/>
      </c>
      <c r="J2198" s="63">
        <f ca="1">IF(INDIRECT("'按班级打印'!ad"&amp;ROUNDDOWN((ROW()-1)/5,0)+2)&gt;0,INDIRECT("'按班级打印'!ad"&amp;ROUNDDOWN((ROW()-1)/5,0)+2),"")</f>
        <v>87</v>
      </c>
      <c r="K2198" s="63" t="str">
        <f ca="1">IF(INDIRECT("'按班级打印'!u"&amp;ROUNDDOWN((ROW()-1)/5,0)+2)&gt;0,INDIRECT("'按班级打印'!u"&amp;ROUNDDOWN((ROW()-1)/5,0)+2),"")</f>
        <v/>
      </c>
      <c r="L2198" s="63" t="str">
        <f ca="1">IF(INDIRECT("'按班级打印'!ag"&amp;ROUNDDOWN((ROW()-1)/5,0)+2)&gt;0,INDIRECT("'按班级打印'!ag"&amp;ROUNDDOWN((ROW()-1)/5,0)+2),"")</f>
        <v/>
      </c>
      <c r="M2198" s="63">
        <f ca="1">INDIRECT("'按班级打印'!I"&amp;ROUNDDOWN((ROW()-1)/5,0)+2)</f>
        <v>615</v>
      </c>
    </row>
    <row r="2199" customHeight="1" spans="1:13">
      <c r="A2199" s="63" t="str">
        <f ca="1">INDIRECT("'按班级打印'!E"&amp;ROUNDDOWN((ROW()-1)/5,0)+2)</f>
        <v>物理类</v>
      </c>
      <c r="B2199" s="14"/>
      <c r="C2199" s="63" t="s">
        <v>14</v>
      </c>
      <c r="D2199" s="65">
        <f>'质量分析(总分) '!$D$55</f>
        <v>105.000612745098</v>
      </c>
      <c r="E2199" s="65">
        <f>'质量分析(总分) '!$D$82</f>
        <v>91.5242034313726</v>
      </c>
      <c r="F2199" s="65">
        <f>'质量分析(总分) '!$D$109</f>
        <v>108.863970588235</v>
      </c>
      <c r="G2199" s="65">
        <f ca="1">IF(_xlfn.NUMBERVALUE(G2197)&gt;0,'质量分析(总分) '!$D$133,"")</f>
        <v>62.6521428571429</v>
      </c>
      <c r="H2199" s="65">
        <f ca="1">IF(_xlfn.NUMBERVALUE(H2197)&gt;0,'质量分析(总分) '!$D$157,"")</f>
        <v>81.8686131386861</v>
      </c>
      <c r="I2199" s="65" t="str">
        <f ca="1">IF(_xlfn.NUMBERVALUE(I2197)&gt;0,'质量分析(总分) '!$D$180,"")</f>
        <v/>
      </c>
      <c r="J2199" s="65">
        <f ca="1">IF(_xlfn.NUMBERVALUE(J2197)&gt;0,'质量分析(总分) '!$D$208,"")</f>
        <v>82.7816593886463</v>
      </c>
      <c r="K2199" s="65" t="str">
        <f ca="1">IF(_xlfn.NUMBERVALUE(K2197)&gt;0,'质量分析(总分) '!$D$194,"")</f>
        <v/>
      </c>
      <c r="L2199" s="65" t="str">
        <f ca="1">IF(_xlfn.NUMBERVALUE(L2197)&gt;0,'质量分析(总分) '!$D$222,"")</f>
        <v/>
      </c>
      <c r="M2199" s="65">
        <f ca="1">IF(_xlfn.NUMBERVALUE(G2197)&gt;0,'质量分析(总分) '!$D$23,'质量分析(总分) '!$D$28)</f>
        <v>535.869285714286</v>
      </c>
    </row>
    <row r="2201" customHeight="1" spans="1:13">
      <c r="A2201" s="58" t="s">
        <v>15</v>
      </c>
      <c r="B2201" s="59" t="s">
        <v>1</v>
      </c>
      <c r="C2201" s="59" t="s">
        <v>2</v>
      </c>
      <c r="D2201" s="60" t="s">
        <v>3</v>
      </c>
      <c r="E2201" s="60" t="s">
        <v>4</v>
      </c>
      <c r="F2201" s="60" t="s">
        <v>5</v>
      </c>
      <c r="G2201" s="60" t="s">
        <v>6</v>
      </c>
      <c r="H2201" s="60" t="s">
        <v>7</v>
      </c>
      <c r="I2201" s="60" t="s">
        <v>8</v>
      </c>
      <c r="J2201" s="60" t="s">
        <v>9</v>
      </c>
      <c r="K2201" s="60" t="s">
        <v>10</v>
      </c>
      <c r="L2201" s="61" t="s">
        <v>11</v>
      </c>
      <c r="M2201" s="61" t="s">
        <v>12</v>
      </c>
    </row>
    <row r="2202" customHeight="1" spans="1:13">
      <c r="A2202" s="62"/>
      <c r="B2202" s="63">
        <f ca="1">INDIRECT("'按班级打印'!G"&amp;ROUNDDOWN((ROW()-1)/5,0)+2)</f>
        <v>10</v>
      </c>
      <c r="C2202" s="63" t="str">
        <f ca="1">INDIRECT("'按班级打印'!A"&amp;ROUNDDOWN((ROW()-1)/5,0)+2)</f>
        <v>刘孝斌</v>
      </c>
      <c r="D2202" s="63">
        <f ca="1">INDIRECT("'按班级打印'!M"&amp;ROUNDDOWN((ROW()-1)/5,0)+2)</f>
        <v>120.5</v>
      </c>
      <c r="E2202" s="63">
        <f ca="1">INDIRECT("'按班级打印'!o"&amp;ROUNDDOWN((ROW()-1)/5,0)+2)</f>
        <v>100.5</v>
      </c>
      <c r="F2202" s="63">
        <f ca="1">INDIRECT("'按班级打印'!q"&amp;ROUNDDOWN((ROW()-1)/5,0)+2)</f>
        <v>118</v>
      </c>
      <c r="G2202" s="63">
        <f ca="1">IF(INDIRECT("'按班级打印'!s"&amp;ROUNDDOWN((ROW()-1)/5,0)+2)&gt;0,INDIRECT("'按班级打印'!s"&amp;ROUNDDOWN((ROW()-1)/5,0)+2),"")</f>
        <v>86.5</v>
      </c>
      <c r="H2202" s="63">
        <f ca="1">IF(INDIRECT("'按班级打印'!w"&amp;ROUNDDOWN((ROW()-1)/5,0)+2)&gt;0,INDIRECT("'按班级打印'!w"&amp;ROUNDDOWN((ROW()-1)/5,0)+2),"")</f>
        <v>69.5</v>
      </c>
      <c r="I2202" s="63" t="str">
        <f ca="1">IF(INDIRECT("'按班级打印'!z"&amp;ROUNDDOWN((ROW()-1)/5,0)+2)&gt;0,INDIRECT("'按班级打印'!z"&amp;ROUNDDOWN((ROW()-1)/5,0)+2),"")</f>
        <v/>
      </c>
      <c r="J2202" s="63">
        <f ca="1">IF(INDIRECT("'按班级打印'!ac"&amp;ROUNDDOWN((ROW()-1)/5,0)+2)&gt;0,INDIRECT("'按班级打印'!ac"&amp;ROUNDDOWN((ROW()-1)/5,0)+2),"")</f>
        <v>66.75</v>
      </c>
      <c r="K2202" s="63" t="str">
        <f ca="1">IF(INDIRECT("'按班级打印'!u"&amp;ROUNDDOWN((ROW()-1)/5,0)+2)&gt;0,INDIRECT("'按班级打印'!u"&amp;ROUNDDOWN((ROW()-1)/5,0)+2),"")</f>
        <v/>
      </c>
      <c r="L2202" s="63" t="str">
        <f ca="1">IF(INDIRECT("'按班级打印'!af"&amp;ROUNDDOWN((ROW()-1)/5,0)+2)&gt;0,INDIRECT("'按班级打印'!af"&amp;ROUNDDOWN((ROW()-1)/5,0)+2),"")</f>
        <v/>
      </c>
      <c r="M2202" s="63">
        <f ca="1">INDIRECT("'按班级打印'!H"&amp;ROUNDDOWN((ROW()-1)/5,0)+2)</f>
        <v>561.75</v>
      </c>
    </row>
    <row r="2203" customHeight="1" spans="1:13">
      <c r="A2203" s="64"/>
      <c r="B2203" s="64"/>
      <c r="C2203" s="63" t="s">
        <v>13</v>
      </c>
      <c r="D2203" s="63">
        <f ca="1">INDIRECT("'按班级打印'!M"&amp;ROUNDDOWN((ROW()-1)/5,0)+2)</f>
        <v>120.5</v>
      </c>
      <c r="E2203" s="63">
        <f ca="1">INDIRECT("'按班级打印'!o"&amp;ROUNDDOWN((ROW()-1)/5,0)+2)</f>
        <v>100.5</v>
      </c>
      <c r="F2203" s="63">
        <f ca="1">INDIRECT("'按班级打印'!q"&amp;ROUNDDOWN((ROW()-1)/5,0)+2)</f>
        <v>118</v>
      </c>
      <c r="G2203" s="63">
        <f ca="1">IF(INDIRECT("'按班级打印'!s"&amp;ROUNDDOWN((ROW()-1)/5,0)+2)&gt;0,INDIRECT("'按班级打印'!s"&amp;ROUNDDOWN((ROW()-1)/5,0)+2),"")</f>
        <v>86.5</v>
      </c>
      <c r="H2203" s="63">
        <f ca="1">IF(INDIRECT("'按班级打印'!x"&amp;ROUNDDOWN((ROW()-1)/5,0)+2)&gt;0,INDIRECT("'按班级打印'!x"&amp;ROUNDDOWN((ROW()-1)/5,0)+2),"")</f>
        <v>89</v>
      </c>
      <c r="I2203" s="63" t="str">
        <f ca="1">IF(INDIRECT("'按班级打印'!aa"&amp;ROUNDDOWN((ROW()-1)/5,0)+2)&gt;0,INDIRECT("'按班级打印'!aa"&amp;ROUNDDOWN((ROW()-1)/5,0)+2),"")</f>
        <v/>
      </c>
      <c r="J2203" s="63">
        <f ca="1">IF(INDIRECT("'按班级打印'!ad"&amp;ROUNDDOWN((ROW()-1)/5,0)+2)&gt;0,INDIRECT("'按班级打印'!ad"&amp;ROUNDDOWN((ROW()-1)/5,0)+2),"")</f>
        <v>89</v>
      </c>
      <c r="K2203" s="63" t="str">
        <f ca="1">IF(INDIRECT("'按班级打印'!u"&amp;ROUNDDOWN((ROW()-1)/5,0)+2)&gt;0,INDIRECT("'按班级打印'!u"&amp;ROUNDDOWN((ROW()-1)/5,0)+2),"")</f>
        <v/>
      </c>
      <c r="L2203" s="63" t="str">
        <f ca="1">IF(INDIRECT("'按班级打印'!ag"&amp;ROUNDDOWN((ROW()-1)/5,0)+2)&gt;0,INDIRECT("'按班级打印'!ag"&amp;ROUNDDOWN((ROW()-1)/5,0)+2),"")</f>
        <v/>
      </c>
      <c r="M2203" s="63">
        <f ca="1">INDIRECT("'按班级打印'!I"&amp;ROUNDDOWN((ROW()-1)/5,0)+2)</f>
        <v>603.5</v>
      </c>
    </row>
    <row r="2204" customHeight="1" spans="1:13">
      <c r="A2204" s="63" t="str">
        <f ca="1">INDIRECT("'按班级打印'!E"&amp;ROUNDDOWN((ROW()-1)/5,0)+2)</f>
        <v>物理类</v>
      </c>
      <c r="B2204" s="14"/>
      <c r="C2204" s="63" t="s">
        <v>14</v>
      </c>
      <c r="D2204" s="65">
        <f>'质量分析(总分) '!$D$55</f>
        <v>105.000612745098</v>
      </c>
      <c r="E2204" s="65">
        <f>'质量分析(总分) '!$D$82</f>
        <v>91.5242034313726</v>
      </c>
      <c r="F2204" s="65">
        <f>'质量分析(总分) '!$D$109</f>
        <v>108.863970588235</v>
      </c>
      <c r="G2204" s="65">
        <f ca="1">IF(_xlfn.NUMBERVALUE(G2202)&gt;0,'质量分析(总分) '!$D$133,"")</f>
        <v>62.6521428571429</v>
      </c>
      <c r="H2204" s="65">
        <f ca="1">IF(_xlfn.NUMBERVALUE(H2202)&gt;0,'质量分析(总分) '!$D$157,"")</f>
        <v>81.8686131386861</v>
      </c>
      <c r="I2204" s="65" t="str">
        <f ca="1">IF(_xlfn.NUMBERVALUE(I2202)&gt;0,'质量分析(总分) '!$D$180,"")</f>
        <v/>
      </c>
      <c r="J2204" s="65">
        <f ca="1">IF(_xlfn.NUMBERVALUE(J2202)&gt;0,'质量分析(总分) '!$D$208,"")</f>
        <v>82.7816593886463</v>
      </c>
      <c r="K2204" s="65" t="str">
        <f ca="1">IF(_xlfn.NUMBERVALUE(K2202)&gt;0,'质量分析(总分) '!$D$194,"")</f>
        <v/>
      </c>
      <c r="L2204" s="65" t="str">
        <f ca="1">IF(_xlfn.NUMBERVALUE(L2202)&gt;0,'质量分析(总分) '!$D$222,"")</f>
        <v/>
      </c>
      <c r="M2204" s="65">
        <f ca="1">IF(_xlfn.NUMBERVALUE(G2202)&gt;0,'质量分析(总分) '!$D$23,'质量分析(总分) '!$D$28)</f>
        <v>535.869285714286</v>
      </c>
    </row>
    <row r="2206" customHeight="1" spans="1:13">
      <c r="A2206" s="58" t="s">
        <v>15</v>
      </c>
      <c r="B2206" s="59" t="s">
        <v>1</v>
      </c>
      <c r="C2206" s="59" t="s">
        <v>2</v>
      </c>
      <c r="D2206" s="60" t="s">
        <v>3</v>
      </c>
      <c r="E2206" s="60" t="s">
        <v>4</v>
      </c>
      <c r="F2206" s="60" t="s">
        <v>5</v>
      </c>
      <c r="G2206" s="60" t="s">
        <v>6</v>
      </c>
      <c r="H2206" s="60" t="s">
        <v>7</v>
      </c>
      <c r="I2206" s="60" t="s">
        <v>8</v>
      </c>
      <c r="J2206" s="60" t="s">
        <v>9</v>
      </c>
      <c r="K2206" s="60" t="s">
        <v>10</v>
      </c>
      <c r="L2206" s="61" t="s">
        <v>11</v>
      </c>
      <c r="M2206" s="61" t="s">
        <v>12</v>
      </c>
    </row>
    <row r="2207" customHeight="1" spans="1:13">
      <c r="A2207" s="62"/>
      <c r="B2207" s="63">
        <f ca="1">INDIRECT("'按班级打印'!G"&amp;ROUNDDOWN((ROW()-1)/5,0)+2)</f>
        <v>10</v>
      </c>
      <c r="C2207" s="63" t="str">
        <f ca="1">INDIRECT("'按班级打印'!A"&amp;ROUNDDOWN((ROW()-1)/5,0)+2)</f>
        <v>温馨妍</v>
      </c>
      <c r="D2207" s="63">
        <f ca="1">INDIRECT("'按班级打印'!M"&amp;ROUNDDOWN((ROW()-1)/5,0)+2)</f>
        <v>120</v>
      </c>
      <c r="E2207" s="63">
        <f ca="1">INDIRECT("'按班级打印'!o"&amp;ROUNDDOWN((ROW()-1)/5,0)+2)</f>
        <v>99.5</v>
      </c>
      <c r="F2207" s="63">
        <f ca="1">INDIRECT("'按班级打印'!q"&amp;ROUNDDOWN((ROW()-1)/5,0)+2)</f>
        <v>134</v>
      </c>
      <c r="G2207" s="63">
        <f ca="1">IF(INDIRECT("'按班级打印'!s"&amp;ROUNDDOWN((ROW()-1)/5,0)+2)&gt;0,INDIRECT("'按班级打印'!s"&amp;ROUNDDOWN((ROW()-1)/5,0)+2),"")</f>
        <v>77</v>
      </c>
      <c r="H2207" s="63">
        <f ca="1">IF(INDIRECT("'按班级打印'!w"&amp;ROUNDDOWN((ROW()-1)/5,0)+2)&gt;0,INDIRECT("'按班级打印'!w"&amp;ROUNDDOWN((ROW()-1)/5,0)+2),"")</f>
        <v>79.5</v>
      </c>
      <c r="I2207" s="63" t="str">
        <f ca="1">IF(INDIRECT("'按班级打印'!z"&amp;ROUNDDOWN((ROW()-1)/5,0)+2)&gt;0,INDIRECT("'按班级打印'!z"&amp;ROUNDDOWN((ROW()-1)/5,0)+2),"")</f>
        <v/>
      </c>
      <c r="J2207" s="63">
        <f ca="1">IF(INDIRECT("'按班级打印'!ac"&amp;ROUNDDOWN((ROW()-1)/5,0)+2)&gt;0,INDIRECT("'按班级打印'!ac"&amp;ROUNDDOWN((ROW()-1)/5,0)+2),"")</f>
        <v>66</v>
      </c>
      <c r="K2207" s="63" t="str">
        <f ca="1">IF(INDIRECT("'按班级打印'!u"&amp;ROUNDDOWN((ROW()-1)/5,0)+2)&gt;0,INDIRECT("'按班级打印'!u"&amp;ROUNDDOWN((ROW()-1)/5,0)+2),"")</f>
        <v/>
      </c>
      <c r="L2207" s="63" t="str">
        <f ca="1">IF(INDIRECT("'按班级打印'!af"&amp;ROUNDDOWN((ROW()-1)/5,0)+2)&gt;0,INDIRECT("'按班级打印'!af"&amp;ROUNDDOWN((ROW()-1)/5,0)+2),"")</f>
        <v/>
      </c>
      <c r="M2207" s="63">
        <f ca="1">INDIRECT("'按班级打印'!H"&amp;ROUNDDOWN((ROW()-1)/5,0)+2)</f>
        <v>576</v>
      </c>
    </row>
    <row r="2208" customHeight="1" spans="1:13">
      <c r="A2208" s="64"/>
      <c r="B2208" s="64"/>
      <c r="C2208" s="63" t="s">
        <v>13</v>
      </c>
      <c r="D2208" s="63">
        <f ca="1">INDIRECT("'按班级打印'!M"&amp;ROUNDDOWN((ROW()-1)/5,0)+2)</f>
        <v>120</v>
      </c>
      <c r="E2208" s="63">
        <f ca="1">INDIRECT("'按班级打印'!o"&amp;ROUNDDOWN((ROW()-1)/5,0)+2)</f>
        <v>99.5</v>
      </c>
      <c r="F2208" s="63">
        <f ca="1">INDIRECT("'按班级打印'!q"&amp;ROUNDDOWN((ROW()-1)/5,0)+2)</f>
        <v>134</v>
      </c>
      <c r="G2208" s="63">
        <f ca="1">IF(INDIRECT("'按班级打印'!s"&amp;ROUNDDOWN((ROW()-1)/5,0)+2)&gt;0,INDIRECT("'按班级打印'!s"&amp;ROUNDDOWN((ROW()-1)/5,0)+2),"")</f>
        <v>77</v>
      </c>
      <c r="H2208" s="63">
        <f ca="1">IF(INDIRECT("'按班级打印'!x"&amp;ROUNDDOWN((ROW()-1)/5,0)+2)&gt;0,INDIRECT("'按班级打印'!x"&amp;ROUNDDOWN((ROW()-1)/5,0)+2),"")</f>
        <v>93</v>
      </c>
      <c r="I2208" s="63" t="str">
        <f ca="1">IF(INDIRECT("'按班级打印'!aa"&amp;ROUNDDOWN((ROW()-1)/5,0)+2)&gt;0,INDIRECT("'按班级打印'!aa"&amp;ROUNDDOWN((ROW()-1)/5,0)+2),"")</f>
        <v/>
      </c>
      <c r="J2208" s="63">
        <f ca="1">IF(INDIRECT("'按班级打印'!ad"&amp;ROUNDDOWN((ROW()-1)/5,0)+2)&gt;0,INDIRECT("'按班级打印'!ad"&amp;ROUNDDOWN((ROW()-1)/5,0)+2),"")</f>
        <v>89</v>
      </c>
      <c r="K2208" s="63" t="str">
        <f ca="1">IF(INDIRECT("'按班级打印'!u"&amp;ROUNDDOWN((ROW()-1)/5,0)+2)&gt;0,INDIRECT("'按班级打印'!u"&amp;ROUNDDOWN((ROW()-1)/5,0)+2),"")</f>
        <v/>
      </c>
      <c r="L2208" s="63" t="str">
        <f ca="1">IF(INDIRECT("'按班级打印'!ag"&amp;ROUNDDOWN((ROW()-1)/5,0)+2)&gt;0,INDIRECT("'按班级打印'!ag"&amp;ROUNDDOWN((ROW()-1)/5,0)+2),"")</f>
        <v/>
      </c>
      <c r="M2208" s="63">
        <f ca="1">INDIRECT("'按班级打印'!I"&amp;ROUNDDOWN((ROW()-1)/5,0)+2)</f>
        <v>612.5</v>
      </c>
    </row>
    <row r="2209" customHeight="1" spans="1:13">
      <c r="A2209" s="63" t="str">
        <f ca="1">INDIRECT("'按班级打印'!E"&amp;ROUNDDOWN((ROW()-1)/5,0)+2)</f>
        <v>物理类</v>
      </c>
      <c r="B2209" s="14"/>
      <c r="C2209" s="63" t="s">
        <v>14</v>
      </c>
      <c r="D2209" s="65">
        <f>'质量分析(总分) '!$D$55</f>
        <v>105.000612745098</v>
      </c>
      <c r="E2209" s="65">
        <f>'质量分析(总分) '!$D$82</f>
        <v>91.5242034313726</v>
      </c>
      <c r="F2209" s="65">
        <f>'质量分析(总分) '!$D$109</f>
        <v>108.863970588235</v>
      </c>
      <c r="G2209" s="65">
        <f ca="1">IF(_xlfn.NUMBERVALUE(G2207)&gt;0,'质量分析(总分) '!$D$133,"")</f>
        <v>62.6521428571429</v>
      </c>
      <c r="H2209" s="65">
        <f ca="1">IF(_xlfn.NUMBERVALUE(H2207)&gt;0,'质量分析(总分) '!$D$157,"")</f>
        <v>81.8686131386861</v>
      </c>
      <c r="I2209" s="65" t="str">
        <f ca="1">IF(_xlfn.NUMBERVALUE(I2207)&gt;0,'质量分析(总分) '!$D$180,"")</f>
        <v/>
      </c>
      <c r="J2209" s="65">
        <f ca="1">IF(_xlfn.NUMBERVALUE(J2207)&gt;0,'质量分析(总分) '!$D$208,"")</f>
        <v>82.7816593886463</v>
      </c>
      <c r="K2209" s="65" t="str">
        <f ca="1">IF(_xlfn.NUMBERVALUE(K2207)&gt;0,'质量分析(总分) '!$D$194,"")</f>
        <v/>
      </c>
      <c r="L2209" s="65" t="str">
        <f ca="1">IF(_xlfn.NUMBERVALUE(L2207)&gt;0,'质量分析(总分) '!$D$222,"")</f>
        <v/>
      </c>
      <c r="M2209" s="65">
        <f ca="1">IF(_xlfn.NUMBERVALUE(G2207)&gt;0,'质量分析(总分) '!$D$23,'质量分析(总分) '!$D$28)</f>
        <v>535.869285714286</v>
      </c>
    </row>
    <row r="2211" customHeight="1" spans="1:13">
      <c r="A2211" s="58" t="s">
        <v>15</v>
      </c>
      <c r="B2211" s="59" t="s">
        <v>1</v>
      </c>
      <c r="C2211" s="59" t="s">
        <v>2</v>
      </c>
      <c r="D2211" s="60" t="s">
        <v>3</v>
      </c>
      <c r="E2211" s="60" t="s">
        <v>4</v>
      </c>
      <c r="F2211" s="60" t="s">
        <v>5</v>
      </c>
      <c r="G2211" s="60" t="s">
        <v>6</v>
      </c>
      <c r="H2211" s="60" t="s">
        <v>7</v>
      </c>
      <c r="I2211" s="60" t="s">
        <v>8</v>
      </c>
      <c r="J2211" s="60" t="s">
        <v>9</v>
      </c>
      <c r="K2211" s="60" t="s">
        <v>10</v>
      </c>
      <c r="L2211" s="61" t="s">
        <v>11</v>
      </c>
      <c r="M2211" s="61" t="s">
        <v>12</v>
      </c>
    </row>
    <row r="2212" customHeight="1" spans="1:13">
      <c r="A2212" s="62"/>
      <c r="B2212" s="63">
        <f ca="1">INDIRECT("'按班级打印'!G"&amp;ROUNDDOWN((ROW()-1)/5,0)+2)</f>
        <v>10</v>
      </c>
      <c r="C2212" s="63" t="str">
        <f ca="1">INDIRECT("'按班级打印'!A"&amp;ROUNDDOWN((ROW()-1)/5,0)+2)</f>
        <v>叶河图</v>
      </c>
      <c r="D2212" s="63">
        <f ca="1">INDIRECT("'按班级打印'!M"&amp;ROUNDDOWN((ROW()-1)/5,0)+2)</f>
        <v>98</v>
      </c>
      <c r="E2212" s="63">
        <f ca="1">INDIRECT("'按班级打印'!o"&amp;ROUNDDOWN((ROW()-1)/5,0)+2)</f>
        <v>92</v>
      </c>
      <c r="F2212" s="63">
        <f ca="1">INDIRECT("'按班级打印'!q"&amp;ROUNDDOWN((ROW()-1)/5,0)+2)</f>
        <v>103.5</v>
      </c>
      <c r="G2212" s="63">
        <f ca="1">IF(INDIRECT("'按班级打印'!s"&amp;ROUNDDOWN((ROW()-1)/5,0)+2)&gt;0,INDIRECT("'按班级打印'!s"&amp;ROUNDDOWN((ROW()-1)/5,0)+2),"")</f>
        <v>70</v>
      </c>
      <c r="H2212" s="63">
        <f ca="1">IF(INDIRECT("'按班级打印'!w"&amp;ROUNDDOWN((ROW()-1)/5,0)+2)&gt;0,INDIRECT("'按班级打印'!w"&amp;ROUNDDOWN((ROW()-1)/5,0)+2),"")</f>
        <v>50.5</v>
      </c>
      <c r="I2212" s="63">
        <f ca="1">IF(INDIRECT("'按班级打印'!z"&amp;ROUNDDOWN((ROW()-1)/5,0)+2)&gt;0,INDIRECT("'按班级打印'!z"&amp;ROUNDDOWN((ROW()-1)/5,0)+2),"")</f>
        <v>72</v>
      </c>
      <c r="J2212" s="63" t="str">
        <f ca="1">IF(INDIRECT("'按班级打印'!ac"&amp;ROUNDDOWN((ROW()-1)/5,0)+2)&gt;0,INDIRECT("'按班级打印'!ac"&amp;ROUNDDOWN((ROW()-1)/5,0)+2),"")</f>
        <v/>
      </c>
      <c r="K2212" s="63" t="str">
        <f ca="1">IF(INDIRECT("'按班级打印'!u"&amp;ROUNDDOWN((ROW()-1)/5,0)+2)&gt;0,INDIRECT("'按班级打印'!u"&amp;ROUNDDOWN((ROW()-1)/5,0)+2),"")</f>
        <v/>
      </c>
      <c r="L2212" s="63" t="str">
        <f ca="1">IF(INDIRECT("'按班级打印'!af"&amp;ROUNDDOWN((ROW()-1)/5,0)+2)&gt;0,INDIRECT("'按班级打印'!af"&amp;ROUNDDOWN((ROW()-1)/5,0)+2),"")</f>
        <v/>
      </c>
      <c r="M2212" s="63">
        <f ca="1">INDIRECT("'按班级打印'!H"&amp;ROUNDDOWN((ROW()-1)/5,0)+2)</f>
        <v>486</v>
      </c>
    </row>
    <row r="2213" customHeight="1" spans="1:13">
      <c r="A2213" s="64"/>
      <c r="B2213" s="64"/>
      <c r="C2213" s="63" t="s">
        <v>13</v>
      </c>
      <c r="D2213" s="63">
        <f ca="1">INDIRECT("'按班级打印'!M"&amp;ROUNDDOWN((ROW()-1)/5,0)+2)</f>
        <v>98</v>
      </c>
      <c r="E2213" s="63">
        <f ca="1">INDIRECT("'按班级打印'!o"&amp;ROUNDDOWN((ROW()-1)/5,0)+2)</f>
        <v>92</v>
      </c>
      <c r="F2213" s="63">
        <f ca="1">INDIRECT("'按班级打印'!q"&amp;ROUNDDOWN((ROW()-1)/5,0)+2)</f>
        <v>103.5</v>
      </c>
      <c r="G2213" s="63">
        <f ca="1">IF(INDIRECT("'按班级打印'!s"&amp;ROUNDDOWN((ROW()-1)/5,0)+2)&gt;0,INDIRECT("'按班级打印'!s"&amp;ROUNDDOWN((ROW()-1)/5,0)+2),"")</f>
        <v>70</v>
      </c>
      <c r="H2213" s="63">
        <f ca="1">IF(INDIRECT("'按班级打印'!x"&amp;ROUNDDOWN((ROW()-1)/5,0)+2)&gt;0,INDIRECT("'按班级打印'!x"&amp;ROUNDDOWN((ROW()-1)/5,0)+2),"")</f>
        <v>76</v>
      </c>
      <c r="I2213" s="63">
        <f ca="1">IF(INDIRECT("'按班级打印'!aa"&amp;ROUNDDOWN((ROW()-1)/5,0)+2)&gt;0,INDIRECT("'按班级打印'!aa"&amp;ROUNDDOWN((ROW()-1)/5,0)+2),"")</f>
        <v>81</v>
      </c>
      <c r="J2213" s="63" t="str">
        <f ca="1">IF(INDIRECT("'按班级打印'!ad"&amp;ROUNDDOWN((ROW()-1)/5,0)+2)&gt;0,INDIRECT("'按班级打印'!ad"&amp;ROUNDDOWN((ROW()-1)/5,0)+2),"")</f>
        <v/>
      </c>
      <c r="K2213" s="63" t="str">
        <f ca="1">IF(INDIRECT("'按班级打印'!u"&amp;ROUNDDOWN((ROW()-1)/5,0)+2)&gt;0,INDIRECT("'按班级打印'!u"&amp;ROUNDDOWN((ROW()-1)/5,0)+2),"")</f>
        <v/>
      </c>
      <c r="L2213" s="63" t="str">
        <f ca="1">IF(INDIRECT("'按班级打印'!ag"&amp;ROUNDDOWN((ROW()-1)/5,0)+2)&gt;0,INDIRECT("'按班级打印'!ag"&amp;ROUNDDOWN((ROW()-1)/5,0)+2),"")</f>
        <v/>
      </c>
      <c r="M2213" s="63">
        <f ca="1">INDIRECT("'按班级打印'!I"&amp;ROUNDDOWN((ROW()-1)/5,0)+2)</f>
        <v>520.5</v>
      </c>
    </row>
    <row r="2214" customHeight="1" spans="1:13">
      <c r="A2214" s="63" t="str">
        <f ca="1">INDIRECT("'按班级打印'!E"&amp;ROUNDDOWN((ROW()-1)/5,0)+2)</f>
        <v>物理类</v>
      </c>
      <c r="B2214" s="14"/>
      <c r="C2214" s="63" t="s">
        <v>14</v>
      </c>
      <c r="D2214" s="65">
        <f>'质量分析(总分) '!$D$55</f>
        <v>105.000612745098</v>
      </c>
      <c r="E2214" s="65">
        <f>'质量分析(总分) '!$D$82</f>
        <v>91.5242034313726</v>
      </c>
      <c r="F2214" s="65">
        <f>'质量分析(总分) '!$D$109</f>
        <v>108.863970588235</v>
      </c>
      <c r="G2214" s="65">
        <f ca="1">IF(_xlfn.NUMBERVALUE(G2212)&gt;0,'质量分析(总分) '!$D$133,"")</f>
        <v>62.6521428571429</v>
      </c>
      <c r="H2214" s="65">
        <f ca="1">IF(_xlfn.NUMBERVALUE(H2212)&gt;0,'质量分析(总分) '!$D$157,"")</f>
        <v>81.8686131386861</v>
      </c>
      <c r="I2214" s="65">
        <f ca="1">IF(_xlfn.NUMBERVALUE(I2212)&gt;0,'质量分析(总分) '!$D$180,"")</f>
        <v>83.3676470588235</v>
      </c>
      <c r="J2214" s="65" t="str">
        <f ca="1">IF(_xlfn.NUMBERVALUE(J2212)&gt;0,'质量分析(总分) '!$D$208,"")</f>
        <v/>
      </c>
      <c r="K2214" s="65" t="str">
        <f ca="1">IF(_xlfn.NUMBERVALUE(K2212)&gt;0,'质量分析(总分) '!$D$194,"")</f>
        <v/>
      </c>
      <c r="L2214" s="65" t="str">
        <f ca="1">IF(_xlfn.NUMBERVALUE(L2212)&gt;0,'质量分析(总分) '!$D$222,"")</f>
        <v/>
      </c>
      <c r="M2214" s="65">
        <f ca="1">IF(_xlfn.NUMBERVALUE(G2212)&gt;0,'质量分析(总分) '!$D$23,'质量分析(总分) '!$D$28)</f>
        <v>535.869285714286</v>
      </c>
    </row>
    <row r="2216" customHeight="1" spans="1:13">
      <c r="A2216" s="58" t="s">
        <v>15</v>
      </c>
      <c r="B2216" s="59" t="s">
        <v>1</v>
      </c>
      <c r="C2216" s="59" t="s">
        <v>2</v>
      </c>
      <c r="D2216" s="60" t="s">
        <v>3</v>
      </c>
      <c r="E2216" s="60" t="s">
        <v>4</v>
      </c>
      <c r="F2216" s="60" t="s">
        <v>5</v>
      </c>
      <c r="G2216" s="60" t="s">
        <v>6</v>
      </c>
      <c r="H2216" s="60" t="s">
        <v>7</v>
      </c>
      <c r="I2216" s="60" t="s">
        <v>8</v>
      </c>
      <c r="J2216" s="60" t="s">
        <v>9</v>
      </c>
      <c r="K2216" s="60" t="s">
        <v>10</v>
      </c>
      <c r="L2216" s="61" t="s">
        <v>11</v>
      </c>
      <c r="M2216" s="61" t="s">
        <v>12</v>
      </c>
    </row>
    <row r="2217" customHeight="1" spans="1:13">
      <c r="A2217" s="62"/>
      <c r="B2217" s="63">
        <f ca="1">INDIRECT("'按班级打印'!G"&amp;ROUNDDOWN((ROW()-1)/5,0)+2)</f>
        <v>10</v>
      </c>
      <c r="C2217" s="63" t="str">
        <f ca="1">INDIRECT("'按班级打印'!A"&amp;ROUNDDOWN((ROW()-1)/5,0)+2)</f>
        <v>缪东昊</v>
      </c>
      <c r="D2217" s="63">
        <f ca="1">INDIRECT("'按班级打印'!M"&amp;ROUNDDOWN((ROW()-1)/5,0)+2)</f>
        <v>99</v>
      </c>
      <c r="E2217" s="63">
        <f ca="1">INDIRECT("'按班级打印'!o"&amp;ROUNDDOWN((ROW()-1)/5,0)+2)</f>
        <v>124</v>
      </c>
      <c r="F2217" s="63">
        <f ca="1">INDIRECT("'按班级打印'!q"&amp;ROUNDDOWN((ROW()-1)/5,0)+2)</f>
        <v>112.5</v>
      </c>
      <c r="G2217" s="63">
        <f ca="1">IF(INDIRECT("'按班级打印'!s"&amp;ROUNDDOWN((ROW()-1)/5,0)+2)&gt;0,INDIRECT("'按班级打印'!s"&amp;ROUNDDOWN((ROW()-1)/5,0)+2),"")</f>
        <v>94</v>
      </c>
      <c r="H2217" s="63">
        <f ca="1">IF(INDIRECT("'按班级打印'!w"&amp;ROUNDDOWN((ROW()-1)/5,0)+2)&gt;0,INDIRECT("'按班级打印'!w"&amp;ROUNDDOWN((ROW()-1)/5,0)+2),"")</f>
        <v>79.5</v>
      </c>
      <c r="I2217" s="63">
        <f ca="1">IF(INDIRECT("'按班级打印'!z"&amp;ROUNDDOWN((ROW()-1)/5,0)+2)&gt;0,INDIRECT("'按班级打印'!z"&amp;ROUNDDOWN((ROW()-1)/5,0)+2),"")</f>
        <v>83.5</v>
      </c>
      <c r="J2217" s="63" t="str">
        <f ca="1">IF(INDIRECT("'按班级打印'!ac"&amp;ROUNDDOWN((ROW()-1)/5,0)+2)&gt;0,INDIRECT("'按班级打印'!ac"&amp;ROUNDDOWN((ROW()-1)/5,0)+2),"")</f>
        <v/>
      </c>
      <c r="K2217" s="63" t="str">
        <f ca="1">IF(INDIRECT("'按班级打印'!u"&amp;ROUNDDOWN((ROW()-1)/5,0)+2)&gt;0,INDIRECT("'按班级打印'!u"&amp;ROUNDDOWN((ROW()-1)/5,0)+2),"")</f>
        <v/>
      </c>
      <c r="L2217" s="63" t="str">
        <f ca="1">IF(INDIRECT("'按班级打印'!af"&amp;ROUNDDOWN((ROW()-1)/5,0)+2)&gt;0,INDIRECT("'按班级打印'!af"&amp;ROUNDDOWN((ROW()-1)/5,0)+2),"")</f>
        <v/>
      </c>
      <c r="M2217" s="63">
        <f ca="1">INDIRECT("'按班级打印'!H"&amp;ROUNDDOWN((ROW()-1)/5,0)+2)</f>
        <v>592.5</v>
      </c>
    </row>
    <row r="2218" customHeight="1" spans="1:13">
      <c r="A2218" s="64"/>
      <c r="B2218" s="64"/>
      <c r="C2218" s="63" t="s">
        <v>13</v>
      </c>
      <c r="D2218" s="63">
        <f ca="1">INDIRECT("'按班级打印'!M"&amp;ROUNDDOWN((ROW()-1)/5,0)+2)</f>
        <v>99</v>
      </c>
      <c r="E2218" s="63">
        <f ca="1">INDIRECT("'按班级打印'!o"&amp;ROUNDDOWN((ROW()-1)/5,0)+2)</f>
        <v>124</v>
      </c>
      <c r="F2218" s="63">
        <f ca="1">INDIRECT("'按班级打印'!q"&amp;ROUNDDOWN((ROW()-1)/5,0)+2)</f>
        <v>112.5</v>
      </c>
      <c r="G2218" s="63">
        <f ca="1">IF(INDIRECT("'按班级打印'!s"&amp;ROUNDDOWN((ROW()-1)/5,0)+2)&gt;0,INDIRECT("'按班级打印'!s"&amp;ROUNDDOWN((ROW()-1)/5,0)+2),"")</f>
        <v>94</v>
      </c>
      <c r="H2218" s="63">
        <f ca="1">IF(INDIRECT("'按班级打印'!x"&amp;ROUNDDOWN((ROW()-1)/5,0)+2)&gt;0,INDIRECT("'按班级打印'!x"&amp;ROUNDDOWN((ROW()-1)/5,0)+2),"")</f>
        <v>93</v>
      </c>
      <c r="I2218" s="63">
        <f ca="1">IF(INDIRECT("'按班级打印'!aa"&amp;ROUNDDOWN((ROW()-1)/5,0)+2)&gt;0,INDIRECT("'按班级打印'!aa"&amp;ROUNDDOWN((ROW()-1)/5,0)+2),"")</f>
        <v>91</v>
      </c>
      <c r="J2218" s="63" t="str">
        <f ca="1">IF(INDIRECT("'按班级打印'!ad"&amp;ROUNDDOWN((ROW()-1)/5,0)+2)&gt;0,INDIRECT("'按班级打印'!ad"&amp;ROUNDDOWN((ROW()-1)/5,0)+2),"")</f>
        <v/>
      </c>
      <c r="K2218" s="63" t="str">
        <f ca="1">IF(INDIRECT("'按班级打印'!u"&amp;ROUNDDOWN((ROW()-1)/5,0)+2)&gt;0,INDIRECT("'按班级打印'!u"&amp;ROUNDDOWN((ROW()-1)/5,0)+2),"")</f>
        <v/>
      </c>
      <c r="L2218" s="63" t="str">
        <f ca="1">IF(INDIRECT("'按班级打印'!ag"&amp;ROUNDDOWN((ROW()-1)/5,0)+2)&gt;0,INDIRECT("'按班级打印'!ag"&amp;ROUNDDOWN((ROW()-1)/5,0)+2),"")</f>
        <v/>
      </c>
      <c r="M2218" s="63">
        <f ca="1">INDIRECT("'按班级打印'!I"&amp;ROUNDDOWN((ROW()-1)/5,0)+2)</f>
        <v>613.5</v>
      </c>
    </row>
    <row r="2219" customHeight="1" spans="1:13">
      <c r="A2219" s="63" t="str">
        <f ca="1">INDIRECT("'按班级打印'!E"&amp;ROUNDDOWN((ROW()-1)/5,0)+2)</f>
        <v>物理类</v>
      </c>
      <c r="B2219" s="14"/>
      <c r="C2219" s="63" t="s">
        <v>14</v>
      </c>
      <c r="D2219" s="65">
        <f>'质量分析(总分) '!$D$55</f>
        <v>105.000612745098</v>
      </c>
      <c r="E2219" s="65">
        <f>'质量分析(总分) '!$D$82</f>
        <v>91.5242034313726</v>
      </c>
      <c r="F2219" s="65">
        <f>'质量分析(总分) '!$D$109</f>
        <v>108.863970588235</v>
      </c>
      <c r="G2219" s="65">
        <f ca="1">IF(_xlfn.NUMBERVALUE(G2217)&gt;0,'质量分析(总分) '!$D$133,"")</f>
        <v>62.6521428571429</v>
      </c>
      <c r="H2219" s="65">
        <f ca="1">IF(_xlfn.NUMBERVALUE(H2217)&gt;0,'质量分析(总分) '!$D$157,"")</f>
        <v>81.8686131386861</v>
      </c>
      <c r="I2219" s="65">
        <f ca="1">IF(_xlfn.NUMBERVALUE(I2217)&gt;0,'质量分析(总分) '!$D$180,"")</f>
        <v>83.3676470588235</v>
      </c>
      <c r="J2219" s="65" t="str">
        <f ca="1">IF(_xlfn.NUMBERVALUE(J2217)&gt;0,'质量分析(总分) '!$D$208,"")</f>
        <v/>
      </c>
      <c r="K2219" s="65" t="str">
        <f ca="1">IF(_xlfn.NUMBERVALUE(K2217)&gt;0,'质量分析(总分) '!$D$194,"")</f>
        <v/>
      </c>
      <c r="L2219" s="65" t="str">
        <f ca="1">IF(_xlfn.NUMBERVALUE(L2217)&gt;0,'质量分析(总分) '!$D$222,"")</f>
        <v/>
      </c>
      <c r="M2219" s="65">
        <f ca="1">IF(_xlfn.NUMBERVALUE(G2217)&gt;0,'质量分析(总分) '!$D$23,'质量分析(总分) '!$D$28)</f>
        <v>535.869285714286</v>
      </c>
    </row>
    <row r="2221" customHeight="1" spans="1:13">
      <c r="A2221" s="58" t="s">
        <v>15</v>
      </c>
      <c r="B2221" s="59" t="s">
        <v>1</v>
      </c>
      <c r="C2221" s="59" t="s">
        <v>2</v>
      </c>
      <c r="D2221" s="60" t="s">
        <v>3</v>
      </c>
      <c r="E2221" s="60" t="s">
        <v>4</v>
      </c>
      <c r="F2221" s="60" t="s">
        <v>5</v>
      </c>
      <c r="G2221" s="60" t="s">
        <v>6</v>
      </c>
      <c r="H2221" s="60" t="s">
        <v>7</v>
      </c>
      <c r="I2221" s="60" t="s">
        <v>8</v>
      </c>
      <c r="J2221" s="60" t="s">
        <v>9</v>
      </c>
      <c r="K2221" s="60" t="s">
        <v>10</v>
      </c>
      <c r="L2221" s="61" t="s">
        <v>11</v>
      </c>
      <c r="M2221" s="61" t="s">
        <v>12</v>
      </c>
    </row>
    <row r="2222" customHeight="1" spans="1:13">
      <c r="A2222" s="62"/>
      <c r="B2222" s="63">
        <f ca="1">INDIRECT("'按班级打印'!G"&amp;ROUNDDOWN((ROW()-1)/5,0)+2)</f>
        <v>10</v>
      </c>
      <c r="C2222" s="63" t="str">
        <f ca="1">INDIRECT("'按班级打印'!A"&amp;ROUNDDOWN((ROW()-1)/5,0)+2)</f>
        <v>郑轲文</v>
      </c>
      <c r="D2222" s="63">
        <f ca="1">INDIRECT("'按班级打印'!M"&amp;ROUNDDOWN((ROW()-1)/5,0)+2)</f>
        <v>118.5</v>
      </c>
      <c r="E2222" s="63">
        <f ca="1">INDIRECT("'按班级打印'!o"&amp;ROUNDDOWN((ROW()-1)/5,0)+2)</f>
        <v>117.5</v>
      </c>
      <c r="F2222" s="63">
        <f ca="1">INDIRECT("'按班级打印'!q"&amp;ROUNDDOWN((ROW()-1)/5,0)+2)</f>
        <v>122.5</v>
      </c>
      <c r="G2222" s="63">
        <f ca="1">IF(INDIRECT("'按班级打印'!s"&amp;ROUNDDOWN((ROW()-1)/5,0)+2)&gt;0,INDIRECT("'按班级打印'!s"&amp;ROUNDDOWN((ROW()-1)/5,0)+2),"")</f>
        <v>77</v>
      </c>
      <c r="H2222" s="63">
        <f ca="1">IF(INDIRECT("'按班级打印'!w"&amp;ROUNDDOWN((ROW()-1)/5,0)+2)&gt;0,INDIRECT("'按班级打印'!w"&amp;ROUNDDOWN((ROW()-1)/5,0)+2),"")</f>
        <v>64.5</v>
      </c>
      <c r="I2222" s="63" t="str">
        <f ca="1">IF(INDIRECT("'按班级打印'!z"&amp;ROUNDDOWN((ROW()-1)/5,0)+2)&gt;0,INDIRECT("'按班级打印'!z"&amp;ROUNDDOWN((ROW()-1)/5,0)+2),"")</f>
        <v/>
      </c>
      <c r="J2222" s="63" t="str">
        <f ca="1">IF(INDIRECT("'按班级打印'!ac"&amp;ROUNDDOWN((ROW()-1)/5,0)+2)&gt;0,INDIRECT("'按班级打印'!ac"&amp;ROUNDDOWN((ROW()-1)/5,0)+2),"")</f>
        <v/>
      </c>
      <c r="K2222" s="63" t="str">
        <f ca="1">IF(INDIRECT("'按班级打印'!u"&amp;ROUNDDOWN((ROW()-1)/5,0)+2)&gt;0,INDIRECT("'按班级打印'!u"&amp;ROUNDDOWN((ROW()-1)/5,0)+2),"")</f>
        <v/>
      </c>
      <c r="L2222" s="63">
        <f ca="1">IF(INDIRECT("'按班级打印'!af"&amp;ROUNDDOWN((ROW()-1)/5,0)+2)&gt;0,INDIRECT("'按班级打印'!af"&amp;ROUNDDOWN((ROW()-1)/5,0)+2),"")</f>
        <v>71.5</v>
      </c>
      <c r="M2222" s="63">
        <f ca="1">INDIRECT("'按班级打印'!H"&amp;ROUNDDOWN((ROW()-1)/5,0)+2)</f>
        <v>571.5</v>
      </c>
    </row>
    <row r="2223" customHeight="1" spans="1:13">
      <c r="A2223" s="64"/>
      <c r="B2223" s="64"/>
      <c r="C2223" s="63" t="s">
        <v>13</v>
      </c>
      <c r="D2223" s="63">
        <f ca="1">INDIRECT("'按班级打印'!M"&amp;ROUNDDOWN((ROW()-1)/5,0)+2)</f>
        <v>118.5</v>
      </c>
      <c r="E2223" s="63">
        <f ca="1">INDIRECT("'按班级打印'!o"&amp;ROUNDDOWN((ROW()-1)/5,0)+2)</f>
        <v>117.5</v>
      </c>
      <c r="F2223" s="63">
        <f ca="1">INDIRECT("'按班级打印'!q"&amp;ROUNDDOWN((ROW()-1)/5,0)+2)</f>
        <v>122.5</v>
      </c>
      <c r="G2223" s="63">
        <f ca="1">IF(INDIRECT("'按班级打印'!s"&amp;ROUNDDOWN((ROW()-1)/5,0)+2)&gt;0,INDIRECT("'按班级打印'!s"&amp;ROUNDDOWN((ROW()-1)/5,0)+2),"")</f>
        <v>77</v>
      </c>
      <c r="H2223" s="63">
        <f ca="1">IF(INDIRECT("'按班级打印'!x"&amp;ROUNDDOWN((ROW()-1)/5,0)+2)&gt;0,INDIRECT("'按班级打印'!x"&amp;ROUNDDOWN((ROW()-1)/5,0)+2),"")</f>
        <v>87</v>
      </c>
      <c r="I2223" s="63" t="str">
        <f ca="1">IF(INDIRECT("'按班级打印'!aa"&amp;ROUNDDOWN((ROW()-1)/5,0)+2)&gt;0,INDIRECT("'按班级打印'!aa"&amp;ROUNDDOWN((ROW()-1)/5,0)+2),"")</f>
        <v/>
      </c>
      <c r="J2223" s="63" t="str">
        <f ca="1">IF(INDIRECT("'按班级打印'!ad"&amp;ROUNDDOWN((ROW()-1)/5,0)+2)&gt;0,INDIRECT("'按班级打印'!ad"&amp;ROUNDDOWN((ROW()-1)/5,0)+2),"")</f>
        <v/>
      </c>
      <c r="K2223" s="63" t="str">
        <f ca="1">IF(INDIRECT("'按班级打印'!u"&amp;ROUNDDOWN((ROW()-1)/5,0)+2)&gt;0,INDIRECT("'按班级打印'!u"&amp;ROUNDDOWN((ROW()-1)/5,0)+2),"")</f>
        <v/>
      </c>
      <c r="L2223" s="63">
        <f ca="1">IF(INDIRECT("'按班级打印'!ag"&amp;ROUNDDOWN((ROW()-1)/5,0)+2)&gt;0,INDIRECT("'按班级打印'!ag"&amp;ROUNDDOWN((ROW()-1)/5,0)+2),"")</f>
        <v>92</v>
      </c>
      <c r="M2223" s="63">
        <f ca="1">INDIRECT("'按班级打印'!I"&amp;ROUNDDOWN((ROW()-1)/5,0)+2)</f>
        <v>614.5</v>
      </c>
    </row>
    <row r="2224" customHeight="1" spans="1:13">
      <c r="A2224" s="63" t="str">
        <f ca="1">INDIRECT("'按班级打印'!E"&amp;ROUNDDOWN((ROW()-1)/5,0)+2)</f>
        <v>物理类</v>
      </c>
      <c r="B2224" s="14"/>
      <c r="C2224" s="63" t="s">
        <v>14</v>
      </c>
      <c r="D2224" s="65">
        <f>'质量分析(总分) '!$D$55</f>
        <v>105.000612745098</v>
      </c>
      <c r="E2224" s="65">
        <f>'质量分析(总分) '!$D$82</f>
        <v>91.5242034313726</v>
      </c>
      <c r="F2224" s="65">
        <f>'质量分析(总分) '!$D$109</f>
        <v>108.863970588235</v>
      </c>
      <c r="G2224" s="65">
        <f ca="1">IF(_xlfn.NUMBERVALUE(G2222)&gt;0,'质量分析(总分) '!$D$133,"")</f>
        <v>62.6521428571429</v>
      </c>
      <c r="H2224" s="65">
        <f ca="1">IF(_xlfn.NUMBERVALUE(H2222)&gt;0,'质量分析(总分) '!$D$157,"")</f>
        <v>81.8686131386861</v>
      </c>
      <c r="I2224" s="65" t="str">
        <f ca="1">IF(_xlfn.NUMBERVALUE(I2222)&gt;0,'质量分析(总分) '!$D$180,"")</f>
        <v/>
      </c>
      <c r="J2224" s="65" t="str">
        <f ca="1">IF(_xlfn.NUMBERVALUE(J2222)&gt;0,'质量分析(总分) '!$D$208,"")</f>
        <v/>
      </c>
      <c r="K2224" s="65" t="str">
        <f ca="1">IF(_xlfn.NUMBERVALUE(K2222)&gt;0,'质量分析(总分) '!$D$194,"")</f>
        <v/>
      </c>
      <c r="L2224" s="65">
        <f ca="1">IF(_xlfn.NUMBERVALUE(L2222)&gt;0,'质量分析(总分) '!$D$222,"")</f>
        <v>81.1694214876033</v>
      </c>
      <c r="M2224" s="65">
        <f ca="1">IF(_xlfn.NUMBERVALUE(G2222)&gt;0,'质量分析(总分) '!$D$23,'质量分析(总分) '!$D$28)</f>
        <v>535.869285714286</v>
      </c>
    </row>
    <row r="2226" customHeight="1" spans="1:13">
      <c r="A2226" s="58" t="s">
        <v>15</v>
      </c>
      <c r="B2226" s="59" t="s">
        <v>1</v>
      </c>
      <c r="C2226" s="59" t="s">
        <v>2</v>
      </c>
      <c r="D2226" s="60" t="s">
        <v>3</v>
      </c>
      <c r="E2226" s="60" t="s">
        <v>4</v>
      </c>
      <c r="F2226" s="60" t="s">
        <v>5</v>
      </c>
      <c r="G2226" s="60" t="s">
        <v>6</v>
      </c>
      <c r="H2226" s="60" t="s">
        <v>7</v>
      </c>
      <c r="I2226" s="60" t="s">
        <v>8</v>
      </c>
      <c r="J2226" s="60" t="s">
        <v>9</v>
      </c>
      <c r="K2226" s="60" t="s">
        <v>10</v>
      </c>
      <c r="L2226" s="61" t="s">
        <v>11</v>
      </c>
      <c r="M2226" s="61" t="s">
        <v>12</v>
      </c>
    </row>
    <row r="2227" customHeight="1" spans="1:13">
      <c r="A2227" s="62"/>
      <c r="B2227" s="63">
        <f ca="1">INDIRECT("'按班级打印'!G"&amp;ROUNDDOWN((ROW()-1)/5,0)+2)</f>
        <v>10</v>
      </c>
      <c r="C2227" s="63" t="str">
        <f ca="1">INDIRECT("'按班级打印'!A"&amp;ROUNDDOWN((ROW()-1)/5,0)+2)</f>
        <v>王祉程</v>
      </c>
      <c r="D2227" s="63">
        <f ca="1">INDIRECT("'按班级打印'!M"&amp;ROUNDDOWN((ROW()-1)/5,0)+2)</f>
        <v>105</v>
      </c>
      <c r="E2227" s="63">
        <f ca="1">INDIRECT("'按班级打印'!o"&amp;ROUNDDOWN((ROW()-1)/5,0)+2)</f>
        <v>111</v>
      </c>
      <c r="F2227" s="63">
        <f ca="1">INDIRECT("'按班级打印'!q"&amp;ROUNDDOWN((ROW()-1)/5,0)+2)</f>
        <v>121</v>
      </c>
      <c r="G2227" s="63">
        <f ca="1">IF(INDIRECT("'按班级打印'!s"&amp;ROUNDDOWN((ROW()-1)/5,0)+2)&gt;0,INDIRECT("'按班级打印'!s"&amp;ROUNDDOWN((ROW()-1)/5,0)+2),"")</f>
        <v>67.5</v>
      </c>
      <c r="H2227" s="63">
        <f ca="1">IF(INDIRECT("'按班级打印'!w"&amp;ROUNDDOWN((ROW()-1)/5,0)+2)&gt;0,INDIRECT("'按班级打印'!w"&amp;ROUNDDOWN((ROW()-1)/5,0)+2),"")</f>
        <v>60.5</v>
      </c>
      <c r="I2227" s="63" t="str">
        <f ca="1">IF(INDIRECT("'按班级打印'!z"&amp;ROUNDDOWN((ROW()-1)/5,0)+2)&gt;0,INDIRECT("'按班级打印'!z"&amp;ROUNDDOWN((ROW()-1)/5,0)+2),"")</f>
        <v/>
      </c>
      <c r="J2227" s="63">
        <f ca="1">IF(INDIRECT("'按班级打印'!ac"&amp;ROUNDDOWN((ROW()-1)/5,0)+2)&gt;0,INDIRECT("'按班级打印'!ac"&amp;ROUNDDOWN((ROW()-1)/5,0)+2),"")</f>
        <v>63</v>
      </c>
      <c r="K2227" s="63" t="str">
        <f ca="1">IF(INDIRECT("'按班级打印'!u"&amp;ROUNDDOWN((ROW()-1)/5,0)+2)&gt;0,INDIRECT("'按班级打印'!u"&amp;ROUNDDOWN((ROW()-1)/5,0)+2),"")</f>
        <v/>
      </c>
      <c r="L2227" s="63" t="str">
        <f ca="1">IF(INDIRECT("'按班级打印'!af"&amp;ROUNDDOWN((ROW()-1)/5,0)+2)&gt;0,INDIRECT("'按班级打印'!af"&amp;ROUNDDOWN((ROW()-1)/5,0)+2),"")</f>
        <v/>
      </c>
      <c r="M2227" s="63">
        <f ca="1">INDIRECT("'按班级打印'!H"&amp;ROUNDDOWN((ROW()-1)/5,0)+2)</f>
        <v>528</v>
      </c>
    </row>
    <row r="2228" customHeight="1" spans="1:13">
      <c r="A2228" s="64"/>
      <c r="B2228" s="64"/>
      <c r="C2228" s="63" t="s">
        <v>13</v>
      </c>
      <c r="D2228" s="63">
        <f ca="1">INDIRECT("'按班级打印'!M"&amp;ROUNDDOWN((ROW()-1)/5,0)+2)</f>
        <v>105</v>
      </c>
      <c r="E2228" s="63">
        <f ca="1">INDIRECT("'按班级打印'!o"&amp;ROUNDDOWN((ROW()-1)/5,0)+2)</f>
        <v>111</v>
      </c>
      <c r="F2228" s="63">
        <f ca="1">INDIRECT("'按班级打印'!q"&amp;ROUNDDOWN((ROW()-1)/5,0)+2)</f>
        <v>121</v>
      </c>
      <c r="G2228" s="63">
        <f ca="1">IF(INDIRECT("'按班级打印'!s"&amp;ROUNDDOWN((ROW()-1)/5,0)+2)&gt;0,INDIRECT("'按班级打印'!s"&amp;ROUNDDOWN((ROW()-1)/5,0)+2),"")</f>
        <v>67.5</v>
      </c>
      <c r="H2228" s="63">
        <f ca="1">IF(INDIRECT("'按班级打印'!x"&amp;ROUNDDOWN((ROW()-1)/5,0)+2)&gt;0,INDIRECT("'按班级打印'!x"&amp;ROUNDDOWN((ROW()-1)/5,0)+2),"")</f>
        <v>84</v>
      </c>
      <c r="I2228" s="63" t="str">
        <f ca="1">IF(INDIRECT("'按班级打印'!aa"&amp;ROUNDDOWN((ROW()-1)/5,0)+2)&gt;0,INDIRECT("'按班级打印'!aa"&amp;ROUNDDOWN((ROW()-1)/5,0)+2),"")</f>
        <v/>
      </c>
      <c r="J2228" s="63">
        <f ca="1">IF(INDIRECT("'按班级打印'!ad"&amp;ROUNDDOWN((ROW()-1)/5,0)+2)&gt;0,INDIRECT("'按班级打印'!ad"&amp;ROUNDDOWN((ROW()-1)/5,0)+2),"")</f>
        <v>87</v>
      </c>
      <c r="K2228" s="63" t="str">
        <f ca="1">IF(INDIRECT("'按班级打印'!u"&amp;ROUNDDOWN((ROW()-1)/5,0)+2)&gt;0,INDIRECT("'按班级打印'!u"&amp;ROUNDDOWN((ROW()-1)/5,0)+2),"")</f>
        <v/>
      </c>
      <c r="L2228" s="63" t="str">
        <f ca="1">IF(INDIRECT("'按班级打印'!ag"&amp;ROUNDDOWN((ROW()-1)/5,0)+2)&gt;0,INDIRECT("'按班级打印'!ag"&amp;ROUNDDOWN((ROW()-1)/5,0)+2),"")</f>
        <v/>
      </c>
      <c r="M2228" s="63">
        <f ca="1">INDIRECT("'按班级打印'!I"&amp;ROUNDDOWN((ROW()-1)/5,0)+2)</f>
        <v>575.5</v>
      </c>
    </row>
    <row r="2229" customHeight="1" spans="1:13">
      <c r="A2229" s="63" t="str">
        <f ca="1">INDIRECT("'按班级打印'!E"&amp;ROUNDDOWN((ROW()-1)/5,0)+2)</f>
        <v>物理类</v>
      </c>
      <c r="B2229" s="14"/>
      <c r="C2229" s="63" t="s">
        <v>14</v>
      </c>
      <c r="D2229" s="65">
        <f>'质量分析(总分) '!$D$55</f>
        <v>105.000612745098</v>
      </c>
      <c r="E2229" s="65">
        <f>'质量分析(总分) '!$D$82</f>
        <v>91.5242034313726</v>
      </c>
      <c r="F2229" s="65">
        <f>'质量分析(总分) '!$D$109</f>
        <v>108.863970588235</v>
      </c>
      <c r="G2229" s="65">
        <f ca="1">IF(_xlfn.NUMBERVALUE(G2227)&gt;0,'质量分析(总分) '!$D$133,"")</f>
        <v>62.6521428571429</v>
      </c>
      <c r="H2229" s="65">
        <f ca="1">IF(_xlfn.NUMBERVALUE(H2227)&gt;0,'质量分析(总分) '!$D$157,"")</f>
        <v>81.8686131386861</v>
      </c>
      <c r="I2229" s="65" t="str">
        <f ca="1">IF(_xlfn.NUMBERVALUE(I2227)&gt;0,'质量分析(总分) '!$D$180,"")</f>
        <v/>
      </c>
      <c r="J2229" s="65">
        <f ca="1">IF(_xlfn.NUMBERVALUE(J2227)&gt;0,'质量分析(总分) '!$D$208,"")</f>
        <v>82.7816593886463</v>
      </c>
      <c r="K2229" s="65" t="str">
        <f ca="1">IF(_xlfn.NUMBERVALUE(K2227)&gt;0,'质量分析(总分) '!$D$194,"")</f>
        <v/>
      </c>
      <c r="L2229" s="65" t="str">
        <f ca="1">IF(_xlfn.NUMBERVALUE(L2227)&gt;0,'质量分析(总分) '!$D$222,"")</f>
        <v/>
      </c>
      <c r="M2229" s="65">
        <f ca="1">IF(_xlfn.NUMBERVALUE(G2227)&gt;0,'质量分析(总分) '!$D$23,'质量分析(总分) '!$D$28)</f>
        <v>535.869285714286</v>
      </c>
    </row>
    <row r="2231" customHeight="1" spans="1:13">
      <c r="A2231" s="58" t="s">
        <v>15</v>
      </c>
      <c r="B2231" s="59" t="s">
        <v>1</v>
      </c>
      <c r="C2231" s="59" t="s">
        <v>2</v>
      </c>
      <c r="D2231" s="60" t="s">
        <v>3</v>
      </c>
      <c r="E2231" s="60" t="s">
        <v>4</v>
      </c>
      <c r="F2231" s="60" t="s">
        <v>5</v>
      </c>
      <c r="G2231" s="60" t="s">
        <v>6</v>
      </c>
      <c r="H2231" s="60" t="s">
        <v>7</v>
      </c>
      <c r="I2231" s="60" t="s">
        <v>8</v>
      </c>
      <c r="J2231" s="60" t="s">
        <v>9</v>
      </c>
      <c r="K2231" s="60" t="s">
        <v>10</v>
      </c>
      <c r="L2231" s="61" t="s">
        <v>11</v>
      </c>
      <c r="M2231" s="61" t="s">
        <v>12</v>
      </c>
    </row>
    <row r="2232" customHeight="1" spans="1:13">
      <c r="A2232" s="62"/>
      <c r="B2232" s="63">
        <f ca="1">INDIRECT("'按班级打印'!G"&amp;ROUNDDOWN((ROW()-1)/5,0)+2)</f>
        <v>10</v>
      </c>
      <c r="C2232" s="63" t="str">
        <f ca="1">INDIRECT("'按班级打印'!A"&amp;ROUNDDOWN((ROW()-1)/5,0)+2)</f>
        <v>郑楷杰</v>
      </c>
      <c r="D2232" s="63">
        <f ca="1">INDIRECT("'按班级打印'!M"&amp;ROUNDDOWN((ROW()-1)/5,0)+2)</f>
        <v>123</v>
      </c>
      <c r="E2232" s="63">
        <f ca="1">INDIRECT("'按班级打印'!o"&amp;ROUNDDOWN((ROW()-1)/5,0)+2)</f>
        <v>94</v>
      </c>
      <c r="F2232" s="63">
        <f ca="1">INDIRECT("'按班级打印'!q"&amp;ROUNDDOWN((ROW()-1)/5,0)+2)</f>
        <v>131</v>
      </c>
      <c r="G2232" s="63">
        <f ca="1">IF(INDIRECT("'按班级打印'!s"&amp;ROUNDDOWN((ROW()-1)/5,0)+2)&gt;0,INDIRECT("'按班级打印'!s"&amp;ROUNDDOWN((ROW()-1)/5,0)+2),"")</f>
        <v>84.5</v>
      </c>
      <c r="H2232" s="63">
        <f ca="1">IF(INDIRECT("'按班级打印'!w"&amp;ROUNDDOWN((ROW()-1)/5,0)+2)&gt;0,INDIRECT("'按班级打印'!w"&amp;ROUNDDOWN((ROW()-1)/5,0)+2),"")</f>
        <v>84</v>
      </c>
      <c r="I2232" s="63" t="str">
        <f ca="1">IF(INDIRECT("'按班级打印'!z"&amp;ROUNDDOWN((ROW()-1)/5,0)+2)&gt;0,INDIRECT("'按班级打印'!z"&amp;ROUNDDOWN((ROW()-1)/5,0)+2),"")</f>
        <v/>
      </c>
      <c r="J2232" s="63" t="str">
        <f ca="1">IF(INDIRECT("'按班级打印'!ac"&amp;ROUNDDOWN((ROW()-1)/5,0)+2)&gt;0,INDIRECT("'按班级打印'!ac"&amp;ROUNDDOWN((ROW()-1)/5,0)+2),"")</f>
        <v/>
      </c>
      <c r="K2232" s="63" t="str">
        <f ca="1">IF(INDIRECT("'按班级打印'!u"&amp;ROUNDDOWN((ROW()-1)/5,0)+2)&gt;0,INDIRECT("'按班级打印'!u"&amp;ROUNDDOWN((ROW()-1)/5,0)+2),"")</f>
        <v/>
      </c>
      <c r="L2232" s="63">
        <f ca="1">IF(INDIRECT("'按班级打印'!af"&amp;ROUNDDOWN((ROW()-1)/5,0)+2)&gt;0,INDIRECT("'按班级打印'!af"&amp;ROUNDDOWN((ROW()-1)/5,0)+2),"")</f>
        <v>83</v>
      </c>
      <c r="M2232" s="63">
        <f ca="1">INDIRECT("'按班级打印'!H"&amp;ROUNDDOWN((ROW()-1)/5,0)+2)</f>
        <v>599.5</v>
      </c>
    </row>
    <row r="2233" customHeight="1" spans="1:13">
      <c r="A2233" s="64"/>
      <c r="B2233" s="64"/>
      <c r="C2233" s="63" t="s">
        <v>13</v>
      </c>
      <c r="D2233" s="63">
        <f ca="1">INDIRECT("'按班级打印'!M"&amp;ROUNDDOWN((ROW()-1)/5,0)+2)</f>
        <v>123</v>
      </c>
      <c r="E2233" s="63">
        <f ca="1">INDIRECT("'按班级打印'!o"&amp;ROUNDDOWN((ROW()-1)/5,0)+2)</f>
        <v>94</v>
      </c>
      <c r="F2233" s="63">
        <f ca="1">INDIRECT("'按班级打印'!q"&amp;ROUNDDOWN((ROW()-1)/5,0)+2)</f>
        <v>131</v>
      </c>
      <c r="G2233" s="63">
        <f ca="1">IF(INDIRECT("'按班级打印'!s"&amp;ROUNDDOWN((ROW()-1)/5,0)+2)&gt;0,INDIRECT("'按班级打印'!s"&amp;ROUNDDOWN((ROW()-1)/5,0)+2),"")</f>
        <v>84.5</v>
      </c>
      <c r="H2233" s="63">
        <f ca="1">IF(INDIRECT("'按班级打印'!x"&amp;ROUNDDOWN((ROW()-1)/5,0)+2)&gt;0,INDIRECT("'按班级打印'!x"&amp;ROUNDDOWN((ROW()-1)/5,0)+2),"")</f>
        <v>95</v>
      </c>
      <c r="I2233" s="63" t="str">
        <f ca="1">IF(INDIRECT("'按班级打印'!aa"&amp;ROUNDDOWN((ROW()-1)/5,0)+2)&gt;0,INDIRECT("'按班级打印'!aa"&amp;ROUNDDOWN((ROW()-1)/5,0)+2),"")</f>
        <v/>
      </c>
      <c r="J2233" s="63" t="str">
        <f ca="1">IF(INDIRECT("'按班级打印'!ad"&amp;ROUNDDOWN((ROW()-1)/5,0)+2)&gt;0,INDIRECT("'按班级打印'!ad"&amp;ROUNDDOWN((ROW()-1)/5,0)+2),"")</f>
        <v/>
      </c>
      <c r="K2233" s="63" t="str">
        <f ca="1">IF(INDIRECT("'按班级打印'!u"&amp;ROUNDDOWN((ROW()-1)/5,0)+2)&gt;0,INDIRECT("'按班级打印'!u"&amp;ROUNDDOWN((ROW()-1)/5,0)+2),"")</f>
        <v/>
      </c>
      <c r="L2233" s="63">
        <f ca="1">IF(INDIRECT("'按班级打印'!ag"&amp;ROUNDDOWN((ROW()-1)/5,0)+2)&gt;0,INDIRECT("'按班级打印'!ag"&amp;ROUNDDOWN((ROW()-1)/5,0)+2),"")</f>
        <v>97</v>
      </c>
      <c r="M2233" s="63">
        <f ca="1">INDIRECT("'按班级打印'!I"&amp;ROUNDDOWN((ROW()-1)/5,0)+2)</f>
        <v>624.5</v>
      </c>
    </row>
    <row r="2234" customHeight="1" spans="1:13">
      <c r="A2234" s="63" t="str">
        <f ca="1">INDIRECT("'按班级打印'!E"&amp;ROUNDDOWN((ROW()-1)/5,0)+2)</f>
        <v>物理类</v>
      </c>
      <c r="B2234" s="14"/>
      <c r="C2234" s="63" t="s">
        <v>14</v>
      </c>
      <c r="D2234" s="65">
        <f>'质量分析(总分) '!$D$55</f>
        <v>105.000612745098</v>
      </c>
      <c r="E2234" s="65">
        <f>'质量分析(总分) '!$D$82</f>
        <v>91.5242034313726</v>
      </c>
      <c r="F2234" s="65">
        <f>'质量分析(总分) '!$D$109</f>
        <v>108.863970588235</v>
      </c>
      <c r="G2234" s="65">
        <f ca="1">IF(_xlfn.NUMBERVALUE(G2232)&gt;0,'质量分析(总分) '!$D$133,"")</f>
        <v>62.6521428571429</v>
      </c>
      <c r="H2234" s="65">
        <f ca="1">IF(_xlfn.NUMBERVALUE(H2232)&gt;0,'质量分析(总分) '!$D$157,"")</f>
        <v>81.8686131386861</v>
      </c>
      <c r="I2234" s="65" t="str">
        <f ca="1">IF(_xlfn.NUMBERVALUE(I2232)&gt;0,'质量分析(总分) '!$D$180,"")</f>
        <v/>
      </c>
      <c r="J2234" s="65" t="str">
        <f ca="1">IF(_xlfn.NUMBERVALUE(J2232)&gt;0,'质量分析(总分) '!$D$208,"")</f>
        <v/>
      </c>
      <c r="K2234" s="65" t="str">
        <f ca="1">IF(_xlfn.NUMBERVALUE(K2232)&gt;0,'质量分析(总分) '!$D$194,"")</f>
        <v/>
      </c>
      <c r="L2234" s="65">
        <f ca="1">IF(_xlfn.NUMBERVALUE(L2232)&gt;0,'质量分析(总分) '!$D$222,"")</f>
        <v>81.1694214876033</v>
      </c>
      <c r="M2234" s="65">
        <f ca="1">IF(_xlfn.NUMBERVALUE(G2232)&gt;0,'质量分析(总分) '!$D$23,'质量分析(总分) '!$D$28)</f>
        <v>535.869285714286</v>
      </c>
    </row>
    <row r="2236" customHeight="1" spans="1:13">
      <c r="A2236" s="58" t="s">
        <v>15</v>
      </c>
      <c r="B2236" s="59" t="s">
        <v>1</v>
      </c>
      <c r="C2236" s="59" t="s">
        <v>2</v>
      </c>
      <c r="D2236" s="60" t="s">
        <v>3</v>
      </c>
      <c r="E2236" s="60" t="s">
        <v>4</v>
      </c>
      <c r="F2236" s="60" t="s">
        <v>5</v>
      </c>
      <c r="G2236" s="60" t="s">
        <v>6</v>
      </c>
      <c r="H2236" s="60" t="s">
        <v>7</v>
      </c>
      <c r="I2236" s="60" t="s">
        <v>8</v>
      </c>
      <c r="J2236" s="60" t="s">
        <v>9</v>
      </c>
      <c r="K2236" s="60" t="s">
        <v>10</v>
      </c>
      <c r="L2236" s="61" t="s">
        <v>11</v>
      </c>
      <c r="M2236" s="61" t="s">
        <v>12</v>
      </c>
    </row>
    <row r="2237" customHeight="1" spans="1:13">
      <c r="A2237" s="62"/>
      <c r="B2237" s="63">
        <f ca="1">INDIRECT("'按班级打印'!G"&amp;ROUNDDOWN((ROW()-1)/5,0)+2)</f>
        <v>10</v>
      </c>
      <c r="C2237" s="63" t="str">
        <f ca="1">INDIRECT("'按班级打印'!A"&amp;ROUNDDOWN((ROW()-1)/5,0)+2)</f>
        <v>陈新宇</v>
      </c>
      <c r="D2237" s="63">
        <f ca="1">INDIRECT("'按班级打印'!M"&amp;ROUNDDOWN((ROW()-1)/5,0)+2)</f>
        <v>115</v>
      </c>
      <c r="E2237" s="63">
        <f ca="1">INDIRECT("'按班级打印'!o"&amp;ROUNDDOWN((ROW()-1)/5,0)+2)</f>
        <v>99.5</v>
      </c>
      <c r="F2237" s="63">
        <f ca="1">INDIRECT("'按班级打印'!q"&amp;ROUNDDOWN((ROW()-1)/5,0)+2)</f>
        <v>114</v>
      </c>
      <c r="G2237" s="63">
        <f ca="1">IF(INDIRECT("'按班级打印'!s"&amp;ROUNDDOWN((ROW()-1)/5,0)+2)&gt;0,INDIRECT("'按班级打印'!s"&amp;ROUNDDOWN((ROW()-1)/5,0)+2),"")</f>
        <v>63.5</v>
      </c>
      <c r="H2237" s="63">
        <f ca="1">IF(INDIRECT("'按班级打印'!w"&amp;ROUNDDOWN((ROW()-1)/5,0)+2)&gt;0,INDIRECT("'按班级打印'!w"&amp;ROUNDDOWN((ROW()-1)/5,0)+2),"")</f>
        <v>59.5</v>
      </c>
      <c r="I2237" s="63" t="str">
        <f ca="1">IF(INDIRECT("'按班级打印'!z"&amp;ROUNDDOWN((ROW()-1)/5,0)+2)&gt;0,INDIRECT("'按班级打印'!z"&amp;ROUNDDOWN((ROW()-1)/5,0)+2),"")</f>
        <v/>
      </c>
      <c r="J2237" s="63" t="str">
        <f ca="1">IF(INDIRECT("'按班级打印'!ac"&amp;ROUNDDOWN((ROW()-1)/5,0)+2)&gt;0,INDIRECT("'按班级打印'!ac"&amp;ROUNDDOWN((ROW()-1)/5,0)+2),"")</f>
        <v/>
      </c>
      <c r="K2237" s="63" t="str">
        <f ca="1">IF(INDIRECT("'按班级打印'!u"&amp;ROUNDDOWN((ROW()-1)/5,0)+2)&gt;0,INDIRECT("'按班级打印'!u"&amp;ROUNDDOWN((ROW()-1)/5,0)+2),"")</f>
        <v/>
      </c>
      <c r="L2237" s="63">
        <f ca="1">IF(INDIRECT("'按班级打印'!af"&amp;ROUNDDOWN((ROW()-1)/5,0)+2)&gt;0,INDIRECT("'按班级打印'!af"&amp;ROUNDDOWN((ROW()-1)/5,0)+2),"")</f>
        <v>62.5</v>
      </c>
      <c r="M2237" s="63">
        <f ca="1">INDIRECT("'按班级打印'!H"&amp;ROUNDDOWN((ROW()-1)/5,0)+2)</f>
        <v>514</v>
      </c>
    </row>
    <row r="2238" customHeight="1" spans="1:13">
      <c r="A2238" s="64"/>
      <c r="B2238" s="64"/>
      <c r="C2238" s="63" t="s">
        <v>13</v>
      </c>
      <c r="D2238" s="63">
        <f ca="1">INDIRECT("'按班级打印'!M"&amp;ROUNDDOWN((ROW()-1)/5,0)+2)</f>
        <v>115</v>
      </c>
      <c r="E2238" s="63">
        <f ca="1">INDIRECT("'按班级打印'!o"&amp;ROUNDDOWN((ROW()-1)/5,0)+2)</f>
        <v>99.5</v>
      </c>
      <c r="F2238" s="63">
        <f ca="1">INDIRECT("'按班级打印'!q"&amp;ROUNDDOWN((ROW()-1)/5,0)+2)</f>
        <v>114</v>
      </c>
      <c r="G2238" s="63">
        <f ca="1">IF(INDIRECT("'按班级打印'!s"&amp;ROUNDDOWN((ROW()-1)/5,0)+2)&gt;0,INDIRECT("'按班级打印'!s"&amp;ROUNDDOWN((ROW()-1)/5,0)+2),"")</f>
        <v>63.5</v>
      </c>
      <c r="H2238" s="63">
        <f ca="1">IF(INDIRECT("'按班级打印'!x"&amp;ROUNDDOWN((ROW()-1)/5,0)+2)&gt;0,INDIRECT("'按班级打印'!x"&amp;ROUNDDOWN((ROW()-1)/5,0)+2),"")</f>
        <v>83</v>
      </c>
      <c r="I2238" s="63" t="str">
        <f ca="1">IF(INDIRECT("'按班级打印'!aa"&amp;ROUNDDOWN((ROW()-1)/5,0)+2)&gt;0,INDIRECT("'按班级打印'!aa"&amp;ROUNDDOWN((ROW()-1)/5,0)+2),"")</f>
        <v/>
      </c>
      <c r="J2238" s="63" t="str">
        <f ca="1">IF(INDIRECT("'按班级打印'!ad"&amp;ROUNDDOWN((ROW()-1)/5,0)+2)&gt;0,INDIRECT("'按班级打印'!ad"&amp;ROUNDDOWN((ROW()-1)/5,0)+2),"")</f>
        <v/>
      </c>
      <c r="K2238" s="63" t="str">
        <f ca="1">IF(INDIRECT("'按班级打印'!u"&amp;ROUNDDOWN((ROW()-1)/5,0)+2)&gt;0,INDIRECT("'按班级打印'!u"&amp;ROUNDDOWN((ROW()-1)/5,0)+2),"")</f>
        <v/>
      </c>
      <c r="L2238" s="63">
        <f ca="1">IF(INDIRECT("'按班级打印'!ag"&amp;ROUNDDOWN((ROW()-1)/5,0)+2)&gt;0,INDIRECT("'按班级打印'!ag"&amp;ROUNDDOWN((ROW()-1)/5,0)+2),"")</f>
        <v>88</v>
      </c>
      <c r="M2238" s="63">
        <f ca="1">INDIRECT("'按班级打印'!I"&amp;ROUNDDOWN((ROW()-1)/5,0)+2)</f>
        <v>563</v>
      </c>
    </row>
    <row r="2239" customHeight="1" spans="1:13">
      <c r="A2239" s="63" t="str">
        <f ca="1">INDIRECT("'按班级打印'!E"&amp;ROUNDDOWN((ROW()-1)/5,0)+2)</f>
        <v>物理类</v>
      </c>
      <c r="B2239" s="14"/>
      <c r="C2239" s="63" t="s">
        <v>14</v>
      </c>
      <c r="D2239" s="65">
        <f>'质量分析(总分) '!$D$55</f>
        <v>105.000612745098</v>
      </c>
      <c r="E2239" s="65">
        <f>'质量分析(总分) '!$D$82</f>
        <v>91.5242034313726</v>
      </c>
      <c r="F2239" s="65">
        <f>'质量分析(总分) '!$D$109</f>
        <v>108.863970588235</v>
      </c>
      <c r="G2239" s="65">
        <f ca="1">IF(_xlfn.NUMBERVALUE(G2237)&gt;0,'质量分析(总分) '!$D$133,"")</f>
        <v>62.6521428571429</v>
      </c>
      <c r="H2239" s="65">
        <f ca="1">IF(_xlfn.NUMBERVALUE(H2237)&gt;0,'质量分析(总分) '!$D$157,"")</f>
        <v>81.8686131386861</v>
      </c>
      <c r="I2239" s="65" t="str">
        <f ca="1">IF(_xlfn.NUMBERVALUE(I2237)&gt;0,'质量分析(总分) '!$D$180,"")</f>
        <v/>
      </c>
      <c r="J2239" s="65" t="str">
        <f ca="1">IF(_xlfn.NUMBERVALUE(J2237)&gt;0,'质量分析(总分) '!$D$208,"")</f>
        <v/>
      </c>
      <c r="K2239" s="65" t="str">
        <f ca="1">IF(_xlfn.NUMBERVALUE(K2237)&gt;0,'质量分析(总分) '!$D$194,"")</f>
        <v/>
      </c>
      <c r="L2239" s="65">
        <f ca="1">IF(_xlfn.NUMBERVALUE(L2237)&gt;0,'质量分析(总分) '!$D$222,"")</f>
        <v>81.1694214876033</v>
      </c>
      <c r="M2239" s="65">
        <f ca="1">IF(_xlfn.NUMBERVALUE(G2237)&gt;0,'质量分析(总分) '!$D$23,'质量分析(总分) '!$D$28)</f>
        <v>535.869285714286</v>
      </c>
    </row>
    <row r="2241" customHeight="1" spans="1:13">
      <c r="A2241" s="58" t="s">
        <v>15</v>
      </c>
      <c r="B2241" s="59" t="s">
        <v>1</v>
      </c>
      <c r="C2241" s="59" t="s">
        <v>2</v>
      </c>
      <c r="D2241" s="60" t="s">
        <v>3</v>
      </c>
      <c r="E2241" s="60" t="s">
        <v>4</v>
      </c>
      <c r="F2241" s="60" t="s">
        <v>5</v>
      </c>
      <c r="G2241" s="60" t="s">
        <v>6</v>
      </c>
      <c r="H2241" s="60" t="s">
        <v>7</v>
      </c>
      <c r="I2241" s="60" t="s">
        <v>8</v>
      </c>
      <c r="J2241" s="60" t="s">
        <v>9</v>
      </c>
      <c r="K2241" s="60" t="s">
        <v>10</v>
      </c>
      <c r="L2241" s="61" t="s">
        <v>11</v>
      </c>
      <c r="M2241" s="61" t="s">
        <v>12</v>
      </c>
    </row>
    <row r="2242" customHeight="1" spans="1:13">
      <c r="A2242" s="62"/>
      <c r="B2242" s="63">
        <f ca="1">INDIRECT("'按班级打印'!G"&amp;ROUNDDOWN((ROW()-1)/5,0)+2)</f>
        <v>10</v>
      </c>
      <c r="C2242" s="63" t="str">
        <f ca="1">INDIRECT("'按班级打印'!A"&amp;ROUNDDOWN((ROW()-1)/5,0)+2)</f>
        <v>兰佳韵</v>
      </c>
      <c r="D2242" s="63">
        <f ca="1">INDIRECT("'按班级打印'!M"&amp;ROUNDDOWN((ROW()-1)/5,0)+2)</f>
        <v>106.5</v>
      </c>
      <c r="E2242" s="63">
        <f ca="1">INDIRECT("'按班级打印'!o"&amp;ROUNDDOWN((ROW()-1)/5,0)+2)</f>
        <v>111</v>
      </c>
      <c r="F2242" s="63">
        <f ca="1">INDIRECT("'按班级打印'!q"&amp;ROUNDDOWN((ROW()-1)/5,0)+2)</f>
        <v>114.5</v>
      </c>
      <c r="G2242" s="63">
        <f ca="1">IF(INDIRECT("'按班级打印'!s"&amp;ROUNDDOWN((ROW()-1)/5,0)+2)&gt;0,INDIRECT("'按班级打印'!s"&amp;ROUNDDOWN((ROW()-1)/5,0)+2),"")</f>
        <v>78.5</v>
      </c>
      <c r="H2242" s="63">
        <f ca="1">IF(INDIRECT("'按班级打印'!w"&amp;ROUNDDOWN((ROW()-1)/5,0)+2)&gt;0,INDIRECT("'按班级打印'!w"&amp;ROUNDDOWN((ROW()-1)/5,0)+2),"")</f>
        <v>60</v>
      </c>
      <c r="I2242" s="63" t="str">
        <f ca="1">IF(INDIRECT("'按班级打印'!z"&amp;ROUNDDOWN((ROW()-1)/5,0)+2)&gt;0,INDIRECT("'按班级打印'!z"&amp;ROUNDDOWN((ROW()-1)/5,0)+2),"")</f>
        <v/>
      </c>
      <c r="J2242" s="63">
        <f ca="1">IF(INDIRECT("'按班级打印'!ac"&amp;ROUNDDOWN((ROW()-1)/5,0)+2)&gt;0,INDIRECT("'按班级打印'!ac"&amp;ROUNDDOWN((ROW()-1)/5,0)+2),"")</f>
        <v>72</v>
      </c>
      <c r="K2242" s="63" t="str">
        <f ca="1">IF(INDIRECT("'按班级打印'!u"&amp;ROUNDDOWN((ROW()-1)/5,0)+2)&gt;0,INDIRECT("'按班级打印'!u"&amp;ROUNDDOWN((ROW()-1)/5,0)+2),"")</f>
        <v/>
      </c>
      <c r="L2242" s="63" t="str">
        <f ca="1">IF(INDIRECT("'按班级打印'!af"&amp;ROUNDDOWN((ROW()-1)/5,0)+2)&gt;0,INDIRECT("'按班级打印'!af"&amp;ROUNDDOWN((ROW()-1)/5,0)+2),"")</f>
        <v/>
      </c>
      <c r="M2242" s="63">
        <f ca="1">INDIRECT("'按班级打印'!H"&amp;ROUNDDOWN((ROW()-1)/5,0)+2)</f>
        <v>542.5</v>
      </c>
    </row>
    <row r="2243" customHeight="1" spans="1:13">
      <c r="A2243" s="64"/>
      <c r="B2243" s="64"/>
      <c r="C2243" s="63" t="s">
        <v>13</v>
      </c>
      <c r="D2243" s="63">
        <f ca="1">INDIRECT("'按班级打印'!M"&amp;ROUNDDOWN((ROW()-1)/5,0)+2)</f>
        <v>106.5</v>
      </c>
      <c r="E2243" s="63">
        <f ca="1">INDIRECT("'按班级打印'!o"&amp;ROUNDDOWN((ROW()-1)/5,0)+2)</f>
        <v>111</v>
      </c>
      <c r="F2243" s="63">
        <f ca="1">INDIRECT("'按班级打印'!q"&amp;ROUNDDOWN((ROW()-1)/5,0)+2)</f>
        <v>114.5</v>
      </c>
      <c r="G2243" s="63">
        <f ca="1">IF(INDIRECT("'按班级打印'!s"&amp;ROUNDDOWN((ROW()-1)/5,0)+2)&gt;0,INDIRECT("'按班级打印'!s"&amp;ROUNDDOWN((ROW()-1)/5,0)+2),"")</f>
        <v>78.5</v>
      </c>
      <c r="H2243" s="63">
        <f ca="1">IF(INDIRECT("'按班级打印'!x"&amp;ROUNDDOWN((ROW()-1)/5,0)+2)&gt;0,INDIRECT("'按班级打印'!x"&amp;ROUNDDOWN((ROW()-1)/5,0)+2),"")</f>
        <v>83</v>
      </c>
      <c r="I2243" s="63" t="str">
        <f ca="1">IF(INDIRECT("'按班级打印'!aa"&amp;ROUNDDOWN((ROW()-1)/5,0)+2)&gt;0,INDIRECT("'按班级打印'!aa"&amp;ROUNDDOWN((ROW()-1)/5,0)+2),"")</f>
        <v/>
      </c>
      <c r="J2243" s="63">
        <f ca="1">IF(INDIRECT("'按班级打印'!ad"&amp;ROUNDDOWN((ROW()-1)/5,0)+2)&gt;0,INDIRECT("'按班级打印'!ad"&amp;ROUNDDOWN((ROW()-1)/5,0)+2),"")</f>
        <v>92</v>
      </c>
      <c r="K2243" s="63" t="str">
        <f ca="1">IF(INDIRECT("'按班级打印'!u"&amp;ROUNDDOWN((ROW()-1)/5,0)+2)&gt;0,INDIRECT("'按班级打印'!u"&amp;ROUNDDOWN((ROW()-1)/5,0)+2),"")</f>
        <v/>
      </c>
      <c r="L2243" s="63" t="str">
        <f ca="1">IF(INDIRECT("'按班级打印'!ag"&amp;ROUNDDOWN((ROW()-1)/5,0)+2)&gt;0,INDIRECT("'按班级打印'!ag"&amp;ROUNDDOWN((ROW()-1)/5,0)+2),"")</f>
        <v/>
      </c>
      <c r="M2243" s="63">
        <f ca="1">INDIRECT("'按班级打印'!I"&amp;ROUNDDOWN((ROW()-1)/5,0)+2)</f>
        <v>585.5</v>
      </c>
    </row>
    <row r="2244" customHeight="1" spans="1:13">
      <c r="A2244" s="63" t="str">
        <f ca="1">INDIRECT("'按班级打印'!E"&amp;ROUNDDOWN((ROW()-1)/5,0)+2)</f>
        <v>物理类</v>
      </c>
      <c r="B2244" s="14"/>
      <c r="C2244" s="63" t="s">
        <v>14</v>
      </c>
      <c r="D2244" s="65">
        <f>'质量分析(总分) '!$D$55</f>
        <v>105.000612745098</v>
      </c>
      <c r="E2244" s="65">
        <f>'质量分析(总分) '!$D$82</f>
        <v>91.5242034313726</v>
      </c>
      <c r="F2244" s="65">
        <f>'质量分析(总分) '!$D$109</f>
        <v>108.863970588235</v>
      </c>
      <c r="G2244" s="65">
        <f ca="1">IF(_xlfn.NUMBERVALUE(G2242)&gt;0,'质量分析(总分) '!$D$133,"")</f>
        <v>62.6521428571429</v>
      </c>
      <c r="H2244" s="65">
        <f ca="1">IF(_xlfn.NUMBERVALUE(H2242)&gt;0,'质量分析(总分) '!$D$157,"")</f>
        <v>81.8686131386861</v>
      </c>
      <c r="I2244" s="65" t="str">
        <f ca="1">IF(_xlfn.NUMBERVALUE(I2242)&gt;0,'质量分析(总分) '!$D$180,"")</f>
        <v/>
      </c>
      <c r="J2244" s="65">
        <f ca="1">IF(_xlfn.NUMBERVALUE(J2242)&gt;0,'质量分析(总分) '!$D$208,"")</f>
        <v>82.7816593886463</v>
      </c>
      <c r="K2244" s="65" t="str">
        <f ca="1">IF(_xlfn.NUMBERVALUE(K2242)&gt;0,'质量分析(总分) '!$D$194,"")</f>
        <v/>
      </c>
      <c r="L2244" s="65" t="str">
        <f ca="1">IF(_xlfn.NUMBERVALUE(L2242)&gt;0,'质量分析(总分) '!$D$222,"")</f>
        <v/>
      </c>
      <c r="M2244" s="65">
        <f ca="1">IF(_xlfn.NUMBERVALUE(G2242)&gt;0,'质量分析(总分) '!$D$23,'质量分析(总分) '!$D$28)</f>
        <v>535.869285714286</v>
      </c>
    </row>
    <row r="2246" customHeight="1" spans="1:13">
      <c r="A2246" s="58" t="s">
        <v>15</v>
      </c>
      <c r="B2246" s="59" t="s">
        <v>1</v>
      </c>
      <c r="C2246" s="59" t="s">
        <v>2</v>
      </c>
      <c r="D2246" s="60" t="s">
        <v>3</v>
      </c>
      <c r="E2246" s="60" t="s">
        <v>4</v>
      </c>
      <c r="F2246" s="60" t="s">
        <v>5</v>
      </c>
      <c r="G2246" s="60" t="s">
        <v>6</v>
      </c>
      <c r="H2246" s="60" t="s">
        <v>7</v>
      </c>
      <c r="I2246" s="60" t="s">
        <v>8</v>
      </c>
      <c r="J2246" s="60" t="s">
        <v>9</v>
      </c>
      <c r="K2246" s="60" t="s">
        <v>10</v>
      </c>
      <c r="L2246" s="61" t="s">
        <v>11</v>
      </c>
      <c r="M2246" s="61" t="s">
        <v>12</v>
      </c>
    </row>
    <row r="2247" customHeight="1" spans="1:13">
      <c r="A2247" s="62"/>
      <c r="B2247" s="63">
        <f ca="1">INDIRECT("'按班级打印'!G"&amp;ROUNDDOWN((ROW()-1)/5,0)+2)</f>
        <v>10</v>
      </c>
      <c r="C2247" s="63" t="str">
        <f ca="1">INDIRECT("'按班级打印'!A"&amp;ROUNDDOWN((ROW()-1)/5,0)+2)</f>
        <v>陈柳好</v>
      </c>
      <c r="D2247" s="63">
        <f ca="1">INDIRECT("'按班级打印'!M"&amp;ROUNDDOWN((ROW()-1)/5,0)+2)</f>
        <v>112</v>
      </c>
      <c r="E2247" s="63">
        <f ca="1">INDIRECT("'按班级打印'!o"&amp;ROUNDDOWN((ROW()-1)/5,0)+2)</f>
        <v>97.5</v>
      </c>
      <c r="F2247" s="63">
        <f ca="1">INDIRECT("'按班级打印'!q"&amp;ROUNDDOWN((ROW()-1)/5,0)+2)</f>
        <v>128.5</v>
      </c>
      <c r="G2247" s="63">
        <f ca="1">IF(INDIRECT("'按班级打印'!s"&amp;ROUNDDOWN((ROW()-1)/5,0)+2)&gt;0,INDIRECT("'按班级打印'!s"&amp;ROUNDDOWN((ROW()-1)/5,0)+2),"")</f>
        <v>70.5</v>
      </c>
      <c r="H2247" s="63">
        <f ca="1">IF(INDIRECT("'按班级打印'!w"&amp;ROUNDDOWN((ROW()-1)/5,0)+2)&gt;0,INDIRECT("'按班级打印'!w"&amp;ROUNDDOWN((ROW()-1)/5,0)+2),"")</f>
        <v>59.5</v>
      </c>
      <c r="I2247" s="63">
        <f ca="1">IF(INDIRECT("'按班级打印'!z"&amp;ROUNDDOWN((ROW()-1)/5,0)+2)&gt;0,INDIRECT("'按班级打印'!z"&amp;ROUNDDOWN((ROW()-1)/5,0)+2),"")</f>
        <v>77.5</v>
      </c>
      <c r="J2247" s="63" t="str">
        <f ca="1">IF(INDIRECT("'按班级打印'!ac"&amp;ROUNDDOWN((ROW()-1)/5,0)+2)&gt;0,INDIRECT("'按班级打印'!ac"&amp;ROUNDDOWN((ROW()-1)/5,0)+2),"")</f>
        <v/>
      </c>
      <c r="K2247" s="63" t="str">
        <f ca="1">IF(INDIRECT("'按班级打印'!u"&amp;ROUNDDOWN((ROW()-1)/5,0)+2)&gt;0,INDIRECT("'按班级打印'!u"&amp;ROUNDDOWN((ROW()-1)/5,0)+2),"")</f>
        <v/>
      </c>
      <c r="L2247" s="63" t="str">
        <f ca="1">IF(INDIRECT("'按班级打印'!af"&amp;ROUNDDOWN((ROW()-1)/5,0)+2)&gt;0,INDIRECT("'按班级打印'!af"&amp;ROUNDDOWN((ROW()-1)/5,0)+2),"")</f>
        <v/>
      </c>
      <c r="M2247" s="63">
        <f ca="1">INDIRECT("'按班级打印'!H"&amp;ROUNDDOWN((ROW()-1)/5,0)+2)</f>
        <v>545.5</v>
      </c>
    </row>
    <row r="2248" customHeight="1" spans="1:13">
      <c r="A2248" s="64"/>
      <c r="B2248" s="64"/>
      <c r="C2248" s="63" t="s">
        <v>13</v>
      </c>
      <c r="D2248" s="63">
        <f ca="1">INDIRECT("'按班级打印'!M"&amp;ROUNDDOWN((ROW()-1)/5,0)+2)</f>
        <v>112</v>
      </c>
      <c r="E2248" s="63">
        <f ca="1">INDIRECT("'按班级打印'!o"&amp;ROUNDDOWN((ROW()-1)/5,0)+2)</f>
        <v>97.5</v>
      </c>
      <c r="F2248" s="63">
        <f ca="1">INDIRECT("'按班级打印'!q"&amp;ROUNDDOWN((ROW()-1)/5,0)+2)</f>
        <v>128.5</v>
      </c>
      <c r="G2248" s="63">
        <f ca="1">IF(INDIRECT("'按班级打印'!s"&amp;ROUNDDOWN((ROW()-1)/5,0)+2)&gt;0,INDIRECT("'按班级打印'!s"&amp;ROUNDDOWN((ROW()-1)/5,0)+2),"")</f>
        <v>70.5</v>
      </c>
      <c r="H2248" s="63">
        <f ca="1">IF(INDIRECT("'按班级打印'!x"&amp;ROUNDDOWN((ROW()-1)/5,0)+2)&gt;0,INDIRECT("'按班级打印'!x"&amp;ROUNDDOWN((ROW()-1)/5,0)+2),"")</f>
        <v>83</v>
      </c>
      <c r="I2248" s="63">
        <f ca="1">IF(INDIRECT("'按班级打印'!aa"&amp;ROUNDDOWN((ROW()-1)/5,0)+2)&gt;0,INDIRECT("'按班级打印'!aa"&amp;ROUNDDOWN((ROW()-1)/5,0)+2),"")</f>
        <v>87</v>
      </c>
      <c r="J2248" s="63" t="str">
        <f ca="1">IF(INDIRECT("'按班级打印'!ad"&amp;ROUNDDOWN((ROW()-1)/5,0)+2)&gt;0,INDIRECT("'按班级打印'!ad"&amp;ROUNDDOWN((ROW()-1)/5,0)+2),"")</f>
        <v/>
      </c>
      <c r="K2248" s="63" t="str">
        <f ca="1">IF(INDIRECT("'按班级打印'!u"&amp;ROUNDDOWN((ROW()-1)/5,0)+2)&gt;0,INDIRECT("'按班级打印'!u"&amp;ROUNDDOWN((ROW()-1)/5,0)+2),"")</f>
        <v/>
      </c>
      <c r="L2248" s="63" t="str">
        <f ca="1">IF(INDIRECT("'按班级打印'!ag"&amp;ROUNDDOWN((ROW()-1)/5,0)+2)&gt;0,INDIRECT("'按班级打印'!ag"&amp;ROUNDDOWN((ROW()-1)/5,0)+2),"")</f>
        <v/>
      </c>
      <c r="M2248" s="63">
        <f ca="1">INDIRECT("'按班级打印'!I"&amp;ROUNDDOWN((ROW()-1)/5,0)+2)</f>
        <v>578.5</v>
      </c>
    </row>
    <row r="2249" customHeight="1" spans="1:13">
      <c r="A2249" s="63" t="str">
        <f ca="1">INDIRECT("'按班级打印'!E"&amp;ROUNDDOWN((ROW()-1)/5,0)+2)</f>
        <v>物理类</v>
      </c>
      <c r="B2249" s="14"/>
      <c r="C2249" s="63" t="s">
        <v>14</v>
      </c>
      <c r="D2249" s="65">
        <f>'质量分析(总分) '!$D$55</f>
        <v>105.000612745098</v>
      </c>
      <c r="E2249" s="65">
        <f>'质量分析(总分) '!$D$82</f>
        <v>91.5242034313726</v>
      </c>
      <c r="F2249" s="65">
        <f>'质量分析(总分) '!$D$109</f>
        <v>108.863970588235</v>
      </c>
      <c r="G2249" s="65">
        <f ca="1">IF(_xlfn.NUMBERVALUE(G2247)&gt;0,'质量分析(总分) '!$D$133,"")</f>
        <v>62.6521428571429</v>
      </c>
      <c r="H2249" s="65">
        <f ca="1">IF(_xlfn.NUMBERVALUE(H2247)&gt;0,'质量分析(总分) '!$D$157,"")</f>
        <v>81.8686131386861</v>
      </c>
      <c r="I2249" s="65">
        <f ca="1">IF(_xlfn.NUMBERVALUE(I2247)&gt;0,'质量分析(总分) '!$D$180,"")</f>
        <v>83.3676470588235</v>
      </c>
      <c r="J2249" s="65" t="str">
        <f ca="1">IF(_xlfn.NUMBERVALUE(J2247)&gt;0,'质量分析(总分) '!$D$208,"")</f>
        <v/>
      </c>
      <c r="K2249" s="65" t="str">
        <f ca="1">IF(_xlfn.NUMBERVALUE(K2247)&gt;0,'质量分析(总分) '!$D$194,"")</f>
        <v/>
      </c>
      <c r="L2249" s="65" t="str">
        <f ca="1">IF(_xlfn.NUMBERVALUE(L2247)&gt;0,'质量分析(总分) '!$D$222,"")</f>
        <v/>
      </c>
      <c r="M2249" s="65">
        <f ca="1">IF(_xlfn.NUMBERVALUE(G2247)&gt;0,'质量分析(总分) '!$D$23,'质量分析(总分) '!$D$28)</f>
        <v>535.869285714286</v>
      </c>
    </row>
    <row r="2251" customHeight="1" spans="1:13">
      <c r="A2251" s="58" t="s">
        <v>15</v>
      </c>
      <c r="B2251" s="59" t="s">
        <v>1</v>
      </c>
      <c r="C2251" s="59" t="s">
        <v>2</v>
      </c>
      <c r="D2251" s="60" t="s">
        <v>3</v>
      </c>
      <c r="E2251" s="60" t="s">
        <v>4</v>
      </c>
      <c r="F2251" s="60" t="s">
        <v>5</v>
      </c>
      <c r="G2251" s="60" t="s">
        <v>6</v>
      </c>
      <c r="H2251" s="60" t="s">
        <v>7</v>
      </c>
      <c r="I2251" s="60" t="s">
        <v>8</v>
      </c>
      <c r="J2251" s="60" t="s">
        <v>9</v>
      </c>
      <c r="K2251" s="60" t="s">
        <v>10</v>
      </c>
      <c r="L2251" s="61" t="s">
        <v>11</v>
      </c>
      <c r="M2251" s="61" t="s">
        <v>12</v>
      </c>
    </row>
    <row r="2252" customHeight="1" spans="1:13">
      <c r="A2252" s="62"/>
      <c r="B2252" s="63">
        <f ca="1">INDIRECT("'按班级打印'!G"&amp;ROUNDDOWN((ROW()-1)/5,0)+2)</f>
        <v>10</v>
      </c>
      <c r="C2252" s="63" t="str">
        <f ca="1">INDIRECT("'按班级打印'!A"&amp;ROUNDDOWN((ROW()-1)/5,0)+2)</f>
        <v>郑元</v>
      </c>
      <c r="D2252" s="63">
        <f ca="1">INDIRECT("'按班级打印'!M"&amp;ROUNDDOWN((ROW()-1)/5,0)+2)</f>
        <v>105</v>
      </c>
      <c r="E2252" s="63">
        <f ca="1">INDIRECT("'按班级打印'!o"&amp;ROUNDDOWN((ROW()-1)/5,0)+2)</f>
        <v>117</v>
      </c>
      <c r="F2252" s="63">
        <f ca="1">INDIRECT("'按班级打印'!q"&amp;ROUNDDOWN((ROW()-1)/5,0)+2)</f>
        <v>101.5</v>
      </c>
      <c r="G2252" s="63">
        <f ca="1">IF(INDIRECT("'按班级打印'!s"&amp;ROUNDDOWN((ROW()-1)/5,0)+2)&gt;0,INDIRECT("'按班级打印'!s"&amp;ROUNDDOWN((ROW()-1)/5,0)+2),"")</f>
        <v>91</v>
      </c>
      <c r="H2252" s="63">
        <f ca="1">IF(INDIRECT("'按班级打印'!w"&amp;ROUNDDOWN((ROW()-1)/5,0)+2)&gt;0,INDIRECT("'按班级打印'!w"&amp;ROUNDDOWN((ROW()-1)/5,0)+2),"")</f>
        <v>76</v>
      </c>
      <c r="I2252" s="63">
        <f ca="1">IF(INDIRECT("'按班级打印'!z"&amp;ROUNDDOWN((ROW()-1)/5,0)+2)&gt;0,INDIRECT("'按班级打印'!z"&amp;ROUNDDOWN((ROW()-1)/5,0)+2),"")</f>
        <v>67</v>
      </c>
      <c r="J2252" s="63" t="str">
        <f ca="1">IF(INDIRECT("'按班级打印'!ac"&amp;ROUNDDOWN((ROW()-1)/5,0)+2)&gt;0,INDIRECT("'按班级打印'!ac"&amp;ROUNDDOWN((ROW()-1)/5,0)+2),"")</f>
        <v/>
      </c>
      <c r="K2252" s="63" t="str">
        <f ca="1">IF(INDIRECT("'按班级打印'!u"&amp;ROUNDDOWN((ROW()-1)/5,0)+2)&gt;0,INDIRECT("'按班级打印'!u"&amp;ROUNDDOWN((ROW()-1)/5,0)+2),"")</f>
        <v/>
      </c>
      <c r="L2252" s="63" t="str">
        <f ca="1">IF(INDIRECT("'按班级打印'!af"&amp;ROUNDDOWN((ROW()-1)/5,0)+2)&gt;0,INDIRECT("'按班级打印'!af"&amp;ROUNDDOWN((ROW()-1)/5,0)+2),"")</f>
        <v/>
      </c>
      <c r="M2252" s="63">
        <f ca="1">INDIRECT("'按班级打印'!H"&amp;ROUNDDOWN((ROW()-1)/5,0)+2)</f>
        <v>557.5</v>
      </c>
    </row>
    <row r="2253" customHeight="1" spans="1:13">
      <c r="A2253" s="64"/>
      <c r="B2253" s="64"/>
      <c r="C2253" s="63" t="s">
        <v>13</v>
      </c>
      <c r="D2253" s="63">
        <f ca="1">INDIRECT("'按班级打印'!M"&amp;ROUNDDOWN((ROW()-1)/5,0)+2)</f>
        <v>105</v>
      </c>
      <c r="E2253" s="63">
        <f ca="1">INDIRECT("'按班级打印'!o"&amp;ROUNDDOWN((ROW()-1)/5,0)+2)</f>
        <v>117</v>
      </c>
      <c r="F2253" s="63">
        <f ca="1">INDIRECT("'按班级打印'!q"&amp;ROUNDDOWN((ROW()-1)/5,0)+2)</f>
        <v>101.5</v>
      </c>
      <c r="G2253" s="63">
        <f ca="1">IF(INDIRECT("'按班级打印'!s"&amp;ROUNDDOWN((ROW()-1)/5,0)+2)&gt;0,INDIRECT("'按班级打印'!s"&amp;ROUNDDOWN((ROW()-1)/5,0)+2),"")</f>
        <v>91</v>
      </c>
      <c r="H2253" s="63">
        <f ca="1">IF(INDIRECT("'按班级打印'!x"&amp;ROUNDDOWN((ROW()-1)/5,0)+2)&gt;0,INDIRECT("'按班级打印'!x"&amp;ROUNDDOWN((ROW()-1)/5,0)+2),"")</f>
        <v>91</v>
      </c>
      <c r="I2253" s="63">
        <f ca="1">IF(INDIRECT("'按班级打印'!aa"&amp;ROUNDDOWN((ROW()-1)/5,0)+2)&gt;0,INDIRECT("'按班级打印'!aa"&amp;ROUNDDOWN((ROW()-1)/5,0)+2),"")</f>
        <v>76</v>
      </c>
      <c r="J2253" s="63" t="str">
        <f ca="1">IF(INDIRECT("'按班级打印'!ad"&amp;ROUNDDOWN((ROW()-1)/5,0)+2)&gt;0,INDIRECT("'按班级打印'!ad"&amp;ROUNDDOWN((ROW()-1)/5,0)+2),"")</f>
        <v/>
      </c>
      <c r="K2253" s="63" t="str">
        <f ca="1">IF(INDIRECT("'按班级打印'!u"&amp;ROUNDDOWN((ROW()-1)/5,0)+2)&gt;0,INDIRECT("'按班级打印'!u"&amp;ROUNDDOWN((ROW()-1)/5,0)+2),"")</f>
        <v/>
      </c>
      <c r="L2253" s="63" t="str">
        <f ca="1">IF(INDIRECT("'按班级打印'!ag"&amp;ROUNDDOWN((ROW()-1)/5,0)+2)&gt;0,INDIRECT("'按班级打印'!ag"&amp;ROUNDDOWN((ROW()-1)/5,0)+2),"")</f>
        <v/>
      </c>
      <c r="M2253" s="63">
        <f ca="1">INDIRECT("'按班级打印'!I"&amp;ROUNDDOWN((ROW()-1)/5,0)+2)</f>
        <v>581.5</v>
      </c>
    </row>
    <row r="2254" customHeight="1" spans="1:13">
      <c r="A2254" s="63" t="str">
        <f ca="1">INDIRECT("'按班级打印'!E"&amp;ROUNDDOWN((ROW()-1)/5,0)+2)</f>
        <v>物理类</v>
      </c>
      <c r="B2254" s="14"/>
      <c r="C2254" s="63" t="s">
        <v>14</v>
      </c>
      <c r="D2254" s="65">
        <f>'质量分析(总分) '!$D$55</f>
        <v>105.000612745098</v>
      </c>
      <c r="E2254" s="65">
        <f>'质量分析(总分) '!$D$82</f>
        <v>91.5242034313726</v>
      </c>
      <c r="F2254" s="65">
        <f>'质量分析(总分) '!$D$109</f>
        <v>108.863970588235</v>
      </c>
      <c r="G2254" s="65">
        <f ca="1">IF(_xlfn.NUMBERVALUE(G2252)&gt;0,'质量分析(总分) '!$D$133,"")</f>
        <v>62.6521428571429</v>
      </c>
      <c r="H2254" s="65">
        <f ca="1">IF(_xlfn.NUMBERVALUE(H2252)&gt;0,'质量分析(总分) '!$D$157,"")</f>
        <v>81.8686131386861</v>
      </c>
      <c r="I2254" s="65">
        <f ca="1">IF(_xlfn.NUMBERVALUE(I2252)&gt;0,'质量分析(总分) '!$D$180,"")</f>
        <v>83.3676470588235</v>
      </c>
      <c r="J2254" s="65" t="str">
        <f ca="1">IF(_xlfn.NUMBERVALUE(J2252)&gt;0,'质量分析(总分) '!$D$208,"")</f>
        <v/>
      </c>
      <c r="K2254" s="65" t="str">
        <f ca="1">IF(_xlfn.NUMBERVALUE(K2252)&gt;0,'质量分析(总分) '!$D$194,"")</f>
        <v/>
      </c>
      <c r="L2254" s="65" t="str">
        <f ca="1">IF(_xlfn.NUMBERVALUE(L2252)&gt;0,'质量分析(总分) '!$D$222,"")</f>
        <v/>
      </c>
      <c r="M2254" s="65">
        <f ca="1">IF(_xlfn.NUMBERVALUE(G2252)&gt;0,'质量分析(总分) '!$D$23,'质量分析(总分) '!$D$28)</f>
        <v>535.869285714286</v>
      </c>
    </row>
    <row r="2256" customHeight="1" spans="1:13">
      <c r="A2256" s="58" t="s">
        <v>15</v>
      </c>
      <c r="B2256" s="59" t="s">
        <v>1</v>
      </c>
      <c r="C2256" s="59" t="s">
        <v>2</v>
      </c>
      <c r="D2256" s="60" t="s">
        <v>3</v>
      </c>
      <c r="E2256" s="60" t="s">
        <v>4</v>
      </c>
      <c r="F2256" s="60" t="s">
        <v>5</v>
      </c>
      <c r="G2256" s="60" t="s">
        <v>6</v>
      </c>
      <c r="H2256" s="60" t="s">
        <v>7</v>
      </c>
      <c r="I2256" s="60" t="s">
        <v>8</v>
      </c>
      <c r="J2256" s="60" t="s">
        <v>9</v>
      </c>
      <c r="K2256" s="60" t="s">
        <v>10</v>
      </c>
      <c r="L2256" s="61" t="s">
        <v>11</v>
      </c>
      <c r="M2256" s="61" t="s">
        <v>12</v>
      </c>
    </row>
    <row r="2257" customHeight="1" spans="1:13">
      <c r="A2257" s="62"/>
      <c r="B2257" s="63">
        <f ca="1">INDIRECT("'按班级打印'!G"&amp;ROUNDDOWN((ROW()-1)/5,0)+2)</f>
        <v>10</v>
      </c>
      <c r="C2257" s="63" t="str">
        <f ca="1">INDIRECT("'按班级打印'!A"&amp;ROUNDDOWN((ROW()-1)/5,0)+2)</f>
        <v>阮浩轩</v>
      </c>
      <c r="D2257" s="63">
        <f ca="1">INDIRECT("'按班级打印'!M"&amp;ROUNDDOWN((ROW()-1)/5,0)+2)</f>
        <v>107</v>
      </c>
      <c r="E2257" s="63">
        <f ca="1">INDIRECT("'按班级打印'!o"&amp;ROUNDDOWN((ROW()-1)/5,0)+2)</f>
        <v>107</v>
      </c>
      <c r="F2257" s="63">
        <f ca="1">INDIRECT("'按班级打印'!q"&amp;ROUNDDOWN((ROW()-1)/5,0)+2)</f>
        <v>116.5</v>
      </c>
      <c r="G2257" s="63">
        <f ca="1">IF(INDIRECT("'按班级打印'!s"&amp;ROUNDDOWN((ROW()-1)/5,0)+2)&gt;0,INDIRECT("'按班级打印'!s"&amp;ROUNDDOWN((ROW()-1)/5,0)+2),"")</f>
        <v>68</v>
      </c>
      <c r="H2257" s="63">
        <f ca="1">IF(INDIRECT("'按班级打印'!w"&amp;ROUNDDOWN((ROW()-1)/5,0)+2)&gt;0,INDIRECT("'按班级打印'!w"&amp;ROUNDDOWN((ROW()-1)/5,0)+2),"")</f>
        <v>81</v>
      </c>
      <c r="I2257" s="63" t="str">
        <f ca="1">IF(INDIRECT("'按班级打印'!z"&amp;ROUNDDOWN((ROW()-1)/5,0)+2)&gt;0,INDIRECT("'按班级打印'!z"&amp;ROUNDDOWN((ROW()-1)/5,0)+2),"")</f>
        <v/>
      </c>
      <c r="J2257" s="63" t="str">
        <f ca="1">IF(INDIRECT("'按班级打印'!ac"&amp;ROUNDDOWN((ROW()-1)/5,0)+2)&gt;0,INDIRECT("'按班级打印'!ac"&amp;ROUNDDOWN((ROW()-1)/5,0)+2),"")</f>
        <v/>
      </c>
      <c r="K2257" s="63" t="str">
        <f ca="1">IF(INDIRECT("'按班级打印'!u"&amp;ROUNDDOWN((ROW()-1)/5,0)+2)&gt;0,INDIRECT("'按班级打印'!u"&amp;ROUNDDOWN((ROW()-1)/5,0)+2),"")</f>
        <v/>
      </c>
      <c r="L2257" s="63">
        <f ca="1">IF(INDIRECT("'按班级打印'!af"&amp;ROUNDDOWN((ROW()-1)/5,0)+2)&gt;0,INDIRECT("'按班级打印'!af"&amp;ROUNDDOWN((ROW()-1)/5,0)+2),"")</f>
        <v>76</v>
      </c>
      <c r="M2257" s="63">
        <f ca="1">INDIRECT("'按班级打印'!H"&amp;ROUNDDOWN((ROW()-1)/5,0)+2)</f>
        <v>555.5</v>
      </c>
    </row>
    <row r="2258" customHeight="1" spans="1:13">
      <c r="A2258" s="64"/>
      <c r="B2258" s="64"/>
      <c r="C2258" s="63" t="s">
        <v>13</v>
      </c>
      <c r="D2258" s="63">
        <f ca="1">INDIRECT("'按班级打印'!M"&amp;ROUNDDOWN((ROW()-1)/5,0)+2)</f>
        <v>107</v>
      </c>
      <c r="E2258" s="63">
        <f ca="1">INDIRECT("'按班级打印'!o"&amp;ROUNDDOWN((ROW()-1)/5,0)+2)</f>
        <v>107</v>
      </c>
      <c r="F2258" s="63">
        <f ca="1">INDIRECT("'按班级打印'!q"&amp;ROUNDDOWN((ROW()-1)/5,0)+2)</f>
        <v>116.5</v>
      </c>
      <c r="G2258" s="63">
        <f ca="1">IF(INDIRECT("'按班级打印'!s"&amp;ROUNDDOWN((ROW()-1)/5,0)+2)&gt;0,INDIRECT("'按班级打印'!s"&amp;ROUNDDOWN((ROW()-1)/5,0)+2),"")</f>
        <v>68</v>
      </c>
      <c r="H2258" s="63">
        <f ca="1">IF(INDIRECT("'按班级打印'!x"&amp;ROUNDDOWN((ROW()-1)/5,0)+2)&gt;0,INDIRECT("'按班级打印'!x"&amp;ROUNDDOWN((ROW()-1)/5,0)+2),"")</f>
        <v>93</v>
      </c>
      <c r="I2258" s="63" t="str">
        <f ca="1">IF(INDIRECT("'按班级打印'!aa"&amp;ROUNDDOWN((ROW()-1)/5,0)+2)&gt;0,INDIRECT("'按班级打印'!aa"&amp;ROUNDDOWN((ROW()-1)/5,0)+2),"")</f>
        <v/>
      </c>
      <c r="J2258" s="63" t="str">
        <f ca="1">IF(INDIRECT("'按班级打印'!ad"&amp;ROUNDDOWN((ROW()-1)/5,0)+2)&gt;0,INDIRECT("'按班级打印'!ad"&amp;ROUNDDOWN((ROW()-1)/5,0)+2),"")</f>
        <v/>
      </c>
      <c r="K2258" s="63" t="str">
        <f ca="1">IF(INDIRECT("'按班级打印'!u"&amp;ROUNDDOWN((ROW()-1)/5,0)+2)&gt;0,INDIRECT("'按班级打印'!u"&amp;ROUNDDOWN((ROW()-1)/5,0)+2),"")</f>
        <v/>
      </c>
      <c r="L2258" s="63">
        <f ca="1">IF(INDIRECT("'按班级打印'!ag"&amp;ROUNDDOWN((ROW()-1)/5,0)+2)&gt;0,INDIRECT("'按班级打印'!ag"&amp;ROUNDDOWN((ROW()-1)/5,0)+2),"")</f>
        <v>94</v>
      </c>
      <c r="M2258" s="63">
        <f ca="1">INDIRECT("'按班级打印'!I"&amp;ROUNDDOWN((ROW()-1)/5,0)+2)</f>
        <v>585.5</v>
      </c>
    </row>
    <row r="2259" customHeight="1" spans="1:13">
      <c r="A2259" s="63" t="str">
        <f ca="1">INDIRECT("'按班级打印'!E"&amp;ROUNDDOWN((ROW()-1)/5,0)+2)</f>
        <v>物理类</v>
      </c>
      <c r="B2259" s="14"/>
      <c r="C2259" s="63" t="s">
        <v>14</v>
      </c>
      <c r="D2259" s="65">
        <f>'质量分析(总分) '!$D$55</f>
        <v>105.000612745098</v>
      </c>
      <c r="E2259" s="65">
        <f>'质量分析(总分) '!$D$82</f>
        <v>91.5242034313726</v>
      </c>
      <c r="F2259" s="65">
        <f>'质量分析(总分) '!$D$109</f>
        <v>108.863970588235</v>
      </c>
      <c r="G2259" s="65">
        <f ca="1">IF(_xlfn.NUMBERVALUE(G2257)&gt;0,'质量分析(总分) '!$D$133,"")</f>
        <v>62.6521428571429</v>
      </c>
      <c r="H2259" s="65">
        <f ca="1">IF(_xlfn.NUMBERVALUE(H2257)&gt;0,'质量分析(总分) '!$D$157,"")</f>
        <v>81.8686131386861</v>
      </c>
      <c r="I2259" s="65" t="str">
        <f ca="1">IF(_xlfn.NUMBERVALUE(I2257)&gt;0,'质量分析(总分) '!$D$180,"")</f>
        <v/>
      </c>
      <c r="J2259" s="65" t="str">
        <f ca="1">IF(_xlfn.NUMBERVALUE(J2257)&gt;0,'质量分析(总分) '!$D$208,"")</f>
        <v/>
      </c>
      <c r="K2259" s="65" t="str">
        <f ca="1">IF(_xlfn.NUMBERVALUE(K2257)&gt;0,'质量分析(总分) '!$D$194,"")</f>
        <v/>
      </c>
      <c r="L2259" s="65">
        <f ca="1">IF(_xlfn.NUMBERVALUE(L2257)&gt;0,'质量分析(总分) '!$D$222,"")</f>
        <v>81.1694214876033</v>
      </c>
      <c r="M2259" s="65">
        <f ca="1">IF(_xlfn.NUMBERVALUE(G2257)&gt;0,'质量分析(总分) '!$D$23,'质量分析(总分) '!$D$28)</f>
        <v>535.869285714286</v>
      </c>
    </row>
    <row r="2261" customHeight="1" spans="1:13">
      <c r="A2261" s="58" t="s">
        <v>15</v>
      </c>
      <c r="B2261" s="59" t="s">
        <v>1</v>
      </c>
      <c r="C2261" s="59" t="s">
        <v>2</v>
      </c>
      <c r="D2261" s="60" t="s">
        <v>3</v>
      </c>
      <c r="E2261" s="60" t="s">
        <v>4</v>
      </c>
      <c r="F2261" s="60" t="s">
        <v>5</v>
      </c>
      <c r="G2261" s="60" t="s">
        <v>6</v>
      </c>
      <c r="H2261" s="60" t="s">
        <v>7</v>
      </c>
      <c r="I2261" s="60" t="s">
        <v>8</v>
      </c>
      <c r="J2261" s="60" t="s">
        <v>9</v>
      </c>
      <c r="K2261" s="60" t="s">
        <v>10</v>
      </c>
      <c r="L2261" s="61" t="s">
        <v>11</v>
      </c>
      <c r="M2261" s="61" t="s">
        <v>12</v>
      </c>
    </row>
    <row r="2262" customHeight="1" spans="1:13">
      <c r="A2262" s="62"/>
      <c r="B2262" s="63">
        <f ca="1">INDIRECT("'按班级打印'!G"&amp;ROUNDDOWN((ROW()-1)/5,0)+2)</f>
        <v>10</v>
      </c>
      <c r="C2262" s="63" t="str">
        <f ca="1">INDIRECT("'按班级打印'!A"&amp;ROUNDDOWN((ROW()-1)/5,0)+2)</f>
        <v>李思翰</v>
      </c>
      <c r="D2262" s="63">
        <f ca="1">INDIRECT("'按班级打印'!M"&amp;ROUNDDOWN((ROW()-1)/5,0)+2)</f>
        <v>103</v>
      </c>
      <c r="E2262" s="63">
        <f ca="1">INDIRECT("'按班级打印'!o"&amp;ROUNDDOWN((ROW()-1)/5,0)+2)</f>
        <v>127</v>
      </c>
      <c r="F2262" s="63">
        <f ca="1">INDIRECT("'按班级打印'!q"&amp;ROUNDDOWN((ROW()-1)/5,0)+2)</f>
        <v>112</v>
      </c>
      <c r="G2262" s="63">
        <f ca="1">IF(INDIRECT("'按班级打印'!s"&amp;ROUNDDOWN((ROW()-1)/5,0)+2)&gt;0,INDIRECT("'按班级打印'!s"&amp;ROUNDDOWN((ROW()-1)/5,0)+2),"")</f>
        <v>96</v>
      </c>
      <c r="H2262" s="63">
        <f ca="1">IF(INDIRECT("'按班级打印'!w"&amp;ROUNDDOWN((ROW()-1)/5,0)+2)&gt;0,INDIRECT("'按班级打印'!w"&amp;ROUNDDOWN((ROW()-1)/5,0)+2),"")</f>
        <v>82</v>
      </c>
      <c r="I2262" s="63">
        <f ca="1">IF(INDIRECT("'按班级打印'!z"&amp;ROUNDDOWN((ROW()-1)/5,0)+2)&gt;0,INDIRECT("'按班级打印'!z"&amp;ROUNDDOWN((ROW()-1)/5,0)+2),"")</f>
        <v>81</v>
      </c>
      <c r="J2262" s="63" t="str">
        <f ca="1">IF(INDIRECT("'按班级打印'!ac"&amp;ROUNDDOWN((ROW()-1)/5,0)+2)&gt;0,INDIRECT("'按班级打印'!ac"&amp;ROUNDDOWN((ROW()-1)/5,0)+2),"")</f>
        <v/>
      </c>
      <c r="K2262" s="63" t="str">
        <f ca="1">IF(INDIRECT("'按班级打印'!u"&amp;ROUNDDOWN((ROW()-1)/5,0)+2)&gt;0,INDIRECT("'按班级打印'!u"&amp;ROUNDDOWN((ROW()-1)/5,0)+2),"")</f>
        <v/>
      </c>
      <c r="L2262" s="63" t="str">
        <f ca="1">IF(INDIRECT("'按班级打印'!af"&amp;ROUNDDOWN((ROW()-1)/5,0)+2)&gt;0,INDIRECT("'按班级打印'!af"&amp;ROUNDDOWN((ROW()-1)/5,0)+2),"")</f>
        <v/>
      </c>
      <c r="M2262" s="63">
        <f ca="1">INDIRECT("'按班级打印'!H"&amp;ROUNDDOWN((ROW()-1)/5,0)+2)</f>
        <v>601</v>
      </c>
    </row>
    <row r="2263" customHeight="1" spans="1:13">
      <c r="A2263" s="64"/>
      <c r="B2263" s="64"/>
      <c r="C2263" s="63" t="s">
        <v>13</v>
      </c>
      <c r="D2263" s="63">
        <f ca="1">INDIRECT("'按班级打印'!M"&amp;ROUNDDOWN((ROW()-1)/5,0)+2)</f>
        <v>103</v>
      </c>
      <c r="E2263" s="63">
        <f ca="1">INDIRECT("'按班级打印'!o"&amp;ROUNDDOWN((ROW()-1)/5,0)+2)</f>
        <v>127</v>
      </c>
      <c r="F2263" s="63">
        <f ca="1">INDIRECT("'按班级打印'!q"&amp;ROUNDDOWN((ROW()-1)/5,0)+2)</f>
        <v>112</v>
      </c>
      <c r="G2263" s="63">
        <f ca="1">IF(INDIRECT("'按班级打印'!s"&amp;ROUNDDOWN((ROW()-1)/5,0)+2)&gt;0,INDIRECT("'按班级打印'!s"&amp;ROUNDDOWN((ROW()-1)/5,0)+2),"")</f>
        <v>96</v>
      </c>
      <c r="H2263" s="63">
        <f ca="1">IF(INDIRECT("'按班级打印'!x"&amp;ROUNDDOWN((ROW()-1)/5,0)+2)&gt;0,INDIRECT("'按班级打印'!x"&amp;ROUNDDOWN((ROW()-1)/5,0)+2),"")</f>
        <v>94</v>
      </c>
      <c r="I2263" s="63">
        <f ca="1">IF(INDIRECT("'按班级打印'!aa"&amp;ROUNDDOWN((ROW()-1)/5,0)+2)&gt;0,INDIRECT("'按班级打印'!aa"&amp;ROUNDDOWN((ROW()-1)/5,0)+2),"")</f>
        <v>89</v>
      </c>
      <c r="J2263" s="63" t="str">
        <f ca="1">IF(INDIRECT("'按班级打印'!ad"&amp;ROUNDDOWN((ROW()-1)/5,0)+2)&gt;0,INDIRECT("'按班级打印'!ad"&amp;ROUNDDOWN((ROW()-1)/5,0)+2),"")</f>
        <v/>
      </c>
      <c r="K2263" s="63" t="str">
        <f ca="1">IF(INDIRECT("'按班级打印'!u"&amp;ROUNDDOWN((ROW()-1)/5,0)+2)&gt;0,INDIRECT("'按班级打印'!u"&amp;ROUNDDOWN((ROW()-1)/5,0)+2),"")</f>
        <v/>
      </c>
      <c r="L2263" s="63" t="str">
        <f ca="1">IF(INDIRECT("'按班级打印'!ag"&amp;ROUNDDOWN((ROW()-1)/5,0)+2)&gt;0,INDIRECT("'按班级打印'!ag"&amp;ROUNDDOWN((ROW()-1)/5,0)+2),"")</f>
        <v/>
      </c>
      <c r="M2263" s="63">
        <f ca="1">INDIRECT("'按班级打印'!I"&amp;ROUNDDOWN((ROW()-1)/5,0)+2)</f>
        <v>621</v>
      </c>
    </row>
    <row r="2264" customHeight="1" spans="1:13">
      <c r="A2264" s="63" t="str">
        <f ca="1">INDIRECT("'按班级打印'!E"&amp;ROUNDDOWN((ROW()-1)/5,0)+2)</f>
        <v>物理类</v>
      </c>
      <c r="B2264" s="14"/>
      <c r="C2264" s="63" t="s">
        <v>14</v>
      </c>
      <c r="D2264" s="65">
        <f>'质量分析(总分) '!$D$55</f>
        <v>105.000612745098</v>
      </c>
      <c r="E2264" s="65">
        <f>'质量分析(总分) '!$D$82</f>
        <v>91.5242034313726</v>
      </c>
      <c r="F2264" s="65">
        <f>'质量分析(总分) '!$D$109</f>
        <v>108.863970588235</v>
      </c>
      <c r="G2264" s="65">
        <f ca="1">IF(_xlfn.NUMBERVALUE(G2262)&gt;0,'质量分析(总分) '!$D$133,"")</f>
        <v>62.6521428571429</v>
      </c>
      <c r="H2264" s="65">
        <f ca="1">IF(_xlfn.NUMBERVALUE(H2262)&gt;0,'质量分析(总分) '!$D$157,"")</f>
        <v>81.8686131386861</v>
      </c>
      <c r="I2264" s="65">
        <f ca="1">IF(_xlfn.NUMBERVALUE(I2262)&gt;0,'质量分析(总分) '!$D$180,"")</f>
        <v>83.3676470588235</v>
      </c>
      <c r="J2264" s="65" t="str">
        <f ca="1">IF(_xlfn.NUMBERVALUE(J2262)&gt;0,'质量分析(总分) '!$D$208,"")</f>
        <v/>
      </c>
      <c r="K2264" s="65" t="str">
        <f ca="1">IF(_xlfn.NUMBERVALUE(K2262)&gt;0,'质量分析(总分) '!$D$194,"")</f>
        <v/>
      </c>
      <c r="L2264" s="65" t="str">
        <f ca="1">IF(_xlfn.NUMBERVALUE(L2262)&gt;0,'质量分析(总分) '!$D$222,"")</f>
        <v/>
      </c>
      <c r="M2264" s="65">
        <f ca="1">IF(_xlfn.NUMBERVALUE(G2262)&gt;0,'质量分析(总分) '!$D$23,'质量分析(总分) '!$D$28)</f>
        <v>535.869285714286</v>
      </c>
    </row>
    <row r="2266" customHeight="1" spans="1:13">
      <c r="A2266" s="58" t="s">
        <v>15</v>
      </c>
      <c r="B2266" s="59" t="s">
        <v>1</v>
      </c>
      <c r="C2266" s="59" t="s">
        <v>2</v>
      </c>
      <c r="D2266" s="60" t="s">
        <v>3</v>
      </c>
      <c r="E2266" s="60" t="s">
        <v>4</v>
      </c>
      <c r="F2266" s="60" t="s">
        <v>5</v>
      </c>
      <c r="G2266" s="60" t="s">
        <v>6</v>
      </c>
      <c r="H2266" s="60" t="s">
        <v>7</v>
      </c>
      <c r="I2266" s="60" t="s">
        <v>8</v>
      </c>
      <c r="J2266" s="60" t="s">
        <v>9</v>
      </c>
      <c r="K2266" s="60" t="s">
        <v>10</v>
      </c>
      <c r="L2266" s="61" t="s">
        <v>11</v>
      </c>
      <c r="M2266" s="61" t="s">
        <v>12</v>
      </c>
    </row>
    <row r="2267" customHeight="1" spans="1:13">
      <c r="A2267" s="62"/>
      <c r="B2267" s="63">
        <f ca="1">INDIRECT("'按班级打印'!G"&amp;ROUNDDOWN((ROW()-1)/5,0)+2)</f>
        <v>11</v>
      </c>
      <c r="C2267" s="63" t="str">
        <f ca="1">INDIRECT("'按班级打印'!A"&amp;ROUNDDOWN((ROW()-1)/5,0)+2)</f>
        <v>李玺同</v>
      </c>
      <c r="D2267" s="63">
        <f ca="1">INDIRECT("'按班级打印'!M"&amp;ROUNDDOWN((ROW()-1)/5,0)+2)</f>
        <v>102</v>
      </c>
      <c r="E2267" s="63">
        <f ca="1">INDIRECT("'按班级打印'!o"&amp;ROUNDDOWN((ROW()-1)/5,0)+2)</f>
        <v>90.5</v>
      </c>
      <c r="F2267" s="63">
        <f ca="1">INDIRECT("'按班级打印'!q"&amp;ROUNDDOWN((ROW()-1)/5,0)+2)</f>
        <v>98.5</v>
      </c>
      <c r="G2267" s="63">
        <f ca="1">IF(INDIRECT("'按班级打印'!s"&amp;ROUNDDOWN((ROW()-1)/5,0)+2)&gt;0,INDIRECT("'按班级打印'!s"&amp;ROUNDDOWN((ROW()-1)/5,0)+2),"")</f>
        <v>46</v>
      </c>
      <c r="H2267" s="63">
        <f ca="1">IF(INDIRECT("'按班级打印'!w"&amp;ROUNDDOWN((ROW()-1)/5,0)+2)&gt;0,INDIRECT("'按班级打印'!w"&amp;ROUNDDOWN((ROW()-1)/5,0)+2),"")</f>
        <v>38</v>
      </c>
      <c r="I2267" s="63" t="str">
        <f ca="1">IF(INDIRECT("'按班级打印'!z"&amp;ROUNDDOWN((ROW()-1)/5,0)+2)&gt;0,INDIRECT("'按班级打印'!z"&amp;ROUNDDOWN((ROW()-1)/5,0)+2),"")</f>
        <v/>
      </c>
      <c r="J2267" s="63" t="str">
        <f ca="1">IF(INDIRECT("'按班级打印'!ac"&amp;ROUNDDOWN((ROW()-1)/5,0)+2)&gt;0,INDIRECT("'按班级打印'!ac"&amp;ROUNDDOWN((ROW()-1)/5,0)+2),"")</f>
        <v/>
      </c>
      <c r="K2267" s="63" t="str">
        <f ca="1">IF(INDIRECT("'按班级打印'!u"&amp;ROUNDDOWN((ROW()-1)/5,0)+2)&gt;0,INDIRECT("'按班级打印'!u"&amp;ROUNDDOWN((ROW()-1)/5,0)+2),"")</f>
        <v/>
      </c>
      <c r="L2267" s="63">
        <f ca="1">IF(INDIRECT("'按班级打印'!af"&amp;ROUNDDOWN((ROW()-1)/5,0)+2)&gt;0,INDIRECT("'按班级打印'!af"&amp;ROUNDDOWN((ROW()-1)/5,0)+2),"")</f>
        <v>45.5</v>
      </c>
      <c r="M2267" s="63">
        <f ca="1">INDIRECT("'按班级打印'!H"&amp;ROUNDDOWN((ROW()-1)/5,0)+2)</f>
        <v>420.5</v>
      </c>
    </row>
    <row r="2268" customHeight="1" spans="1:13">
      <c r="A2268" s="64"/>
      <c r="B2268" s="64"/>
      <c r="C2268" s="63" t="s">
        <v>13</v>
      </c>
      <c r="D2268" s="63">
        <f ca="1">INDIRECT("'按班级打印'!M"&amp;ROUNDDOWN((ROW()-1)/5,0)+2)</f>
        <v>102</v>
      </c>
      <c r="E2268" s="63">
        <f ca="1">INDIRECT("'按班级打印'!o"&amp;ROUNDDOWN((ROW()-1)/5,0)+2)</f>
        <v>90.5</v>
      </c>
      <c r="F2268" s="63">
        <f ca="1">INDIRECT("'按班级打印'!q"&amp;ROUNDDOWN((ROW()-1)/5,0)+2)</f>
        <v>98.5</v>
      </c>
      <c r="G2268" s="63">
        <f ca="1">IF(INDIRECT("'按班级打印'!s"&amp;ROUNDDOWN((ROW()-1)/5,0)+2)&gt;0,INDIRECT("'按班级打印'!s"&amp;ROUNDDOWN((ROW()-1)/5,0)+2),"")</f>
        <v>46</v>
      </c>
      <c r="H2268" s="63">
        <f ca="1">IF(INDIRECT("'按班级打印'!x"&amp;ROUNDDOWN((ROW()-1)/5,0)+2)&gt;0,INDIRECT("'按班级打印'!x"&amp;ROUNDDOWN((ROW()-1)/5,0)+2),"")</f>
        <v>65</v>
      </c>
      <c r="I2268" s="63" t="str">
        <f ca="1">IF(INDIRECT("'按班级打印'!aa"&amp;ROUNDDOWN((ROW()-1)/5,0)+2)&gt;0,INDIRECT("'按班级打印'!aa"&amp;ROUNDDOWN((ROW()-1)/5,0)+2),"")</f>
        <v/>
      </c>
      <c r="J2268" s="63" t="str">
        <f ca="1">IF(INDIRECT("'按班级打印'!ad"&amp;ROUNDDOWN((ROW()-1)/5,0)+2)&gt;0,INDIRECT("'按班级打印'!ad"&amp;ROUNDDOWN((ROW()-1)/5,0)+2),"")</f>
        <v/>
      </c>
      <c r="K2268" s="63" t="str">
        <f ca="1">IF(INDIRECT("'按班级打印'!u"&amp;ROUNDDOWN((ROW()-1)/5,0)+2)&gt;0,INDIRECT("'按班级打印'!u"&amp;ROUNDDOWN((ROW()-1)/5,0)+2),"")</f>
        <v/>
      </c>
      <c r="L2268" s="63">
        <f ca="1">IF(INDIRECT("'按班级打印'!ag"&amp;ROUNDDOWN((ROW()-1)/5,0)+2)&gt;0,INDIRECT("'按班级打印'!ag"&amp;ROUNDDOWN((ROW()-1)/5,0)+2),"")</f>
        <v>69</v>
      </c>
      <c r="M2268" s="63">
        <f ca="1">INDIRECT("'按班级打印'!I"&amp;ROUNDDOWN((ROW()-1)/5,0)+2)</f>
        <v>471</v>
      </c>
    </row>
    <row r="2269" customHeight="1" spans="1:13">
      <c r="A2269" s="63" t="str">
        <f ca="1">INDIRECT("'按班级打印'!E"&amp;ROUNDDOWN((ROW()-1)/5,0)+2)</f>
        <v>物理类</v>
      </c>
      <c r="B2269" s="14"/>
      <c r="C2269" s="63" t="s">
        <v>14</v>
      </c>
      <c r="D2269" s="65">
        <f>'质量分析(总分) '!$D$55</f>
        <v>105.000612745098</v>
      </c>
      <c r="E2269" s="65">
        <f>'质量分析(总分) '!$D$82</f>
        <v>91.5242034313726</v>
      </c>
      <c r="F2269" s="65">
        <f>'质量分析(总分) '!$D$109</f>
        <v>108.863970588235</v>
      </c>
      <c r="G2269" s="65">
        <f ca="1">IF(_xlfn.NUMBERVALUE(G2267)&gt;0,'质量分析(总分) '!$D$133,"")</f>
        <v>62.6521428571429</v>
      </c>
      <c r="H2269" s="65">
        <f ca="1">IF(_xlfn.NUMBERVALUE(H2267)&gt;0,'质量分析(总分) '!$D$157,"")</f>
        <v>81.8686131386861</v>
      </c>
      <c r="I2269" s="65" t="str">
        <f ca="1">IF(_xlfn.NUMBERVALUE(I2267)&gt;0,'质量分析(总分) '!$D$180,"")</f>
        <v/>
      </c>
      <c r="J2269" s="65" t="str">
        <f ca="1">IF(_xlfn.NUMBERVALUE(J2267)&gt;0,'质量分析(总分) '!$D$208,"")</f>
        <v/>
      </c>
      <c r="K2269" s="65" t="str">
        <f ca="1">IF(_xlfn.NUMBERVALUE(K2267)&gt;0,'质量分析(总分) '!$D$194,"")</f>
        <v/>
      </c>
      <c r="L2269" s="65">
        <f ca="1">IF(_xlfn.NUMBERVALUE(L2267)&gt;0,'质量分析(总分) '!$D$222,"")</f>
        <v>81.1694214876033</v>
      </c>
      <c r="M2269" s="65">
        <f ca="1">IF(_xlfn.NUMBERVALUE(G2267)&gt;0,'质量分析(总分) '!$D$23,'质量分析(总分) '!$D$28)</f>
        <v>535.869285714286</v>
      </c>
    </row>
    <row r="2271" customHeight="1" spans="1:13">
      <c r="A2271" s="58" t="s">
        <v>15</v>
      </c>
      <c r="B2271" s="59" t="s">
        <v>1</v>
      </c>
      <c r="C2271" s="59" t="s">
        <v>2</v>
      </c>
      <c r="D2271" s="60" t="s">
        <v>3</v>
      </c>
      <c r="E2271" s="60" t="s">
        <v>4</v>
      </c>
      <c r="F2271" s="60" t="s">
        <v>5</v>
      </c>
      <c r="G2271" s="60" t="s">
        <v>6</v>
      </c>
      <c r="H2271" s="60" t="s">
        <v>7</v>
      </c>
      <c r="I2271" s="60" t="s">
        <v>8</v>
      </c>
      <c r="J2271" s="60" t="s">
        <v>9</v>
      </c>
      <c r="K2271" s="60" t="s">
        <v>10</v>
      </c>
      <c r="L2271" s="61" t="s">
        <v>11</v>
      </c>
      <c r="M2271" s="61" t="s">
        <v>12</v>
      </c>
    </row>
    <row r="2272" customHeight="1" spans="1:13">
      <c r="A2272" s="62"/>
      <c r="B2272" s="63">
        <f ca="1">INDIRECT("'按班级打印'!G"&amp;ROUNDDOWN((ROW()-1)/5,0)+2)</f>
        <v>11</v>
      </c>
      <c r="C2272" s="63" t="str">
        <f ca="1">INDIRECT("'按班级打印'!A"&amp;ROUNDDOWN((ROW()-1)/5,0)+2)</f>
        <v>池佳哲</v>
      </c>
      <c r="D2272" s="63">
        <f ca="1">INDIRECT("'按班级打印'!M"&amp;ROUNDDOWN((ROW()-1)/5,0)+2)</f>
        <v>104</v>
      </c>
      <c r="E2272" s="63">
        <f ca="1">INDIRECT("'按班级打印'!o"&amp;ROUNDDOWN((ROW()-1)/5,0)+2)</f>
        <v>71.5</v>
      </c>
      <c r="F2272" s="63">
        <f ca="1">INDIRECT("'按班级打印'!q"&amp;ROUNDDOWN((ROW()-1)/5,0)+2)</f>
        <v>104.5</v>
      </c>
      <c r="G2272" s="63">
        <f ca="1">IF(INDIRECT("'按班级打印'!s"&amp;ROUNDDOWN((ROW()-1)/5,0)+2)&gt;0,INDIRECT("'按班级打印'!s"&amp;ROUNDDOWN((ROW()-1)/5,0)+2),"")</f>
        <v>46</v>
      </c>
      <c r="H2272" s="63">
        <f ca="1">IF(INDIRECT("'按班级打印'!w"&amp;ROUNDDOWN((ROW()-1)/5,0)+2)&gt;0,INDIRECT("'按班级打印'!w"&amp;ROUNDDOWN((ROW()-1)/5,0)+2),"")</f>
        <v>37.5</v>
      </c>
      <c r="I2272" s="63" t="str">
        <f ca="1">IF(INDIRECT("'按班级打印'!z"&amp;ROUNDDOWN((ROW()-1)/5,0)+2)&gt;0,INDIRECT("'按班级打印'!z"&amp;ROUNDDOWN((ROW()-1)/5,0)+2),"")</f>
        <v/>
      </c>
      <c r="J2272" s="63" t="str">
        <f ca="1">IF(INDIRECT("'按班级打印'!ac"&amp;ROUNDDOWN((ROW()-1)/5,0)+2)&gt;0,INDIRECT("'按班级打印'!ac"&amp;ROUNDDOWN((ROW()-1)/5,0)+2),"")</f>
        <v/>
      </c>
      <c r="K2272" s="63" t="str">
        <f ca="1">IF(INDIRECT("'按班级打印'!u"&amp;ROUNDDOWN((ROW()-1)/5,0)+2)&gt;0,INDIRECT("'按班级打印'!u"&amp;ROUNDDOWN((ROW()-1)/5,0)+2),"")</f>
        <v/>
      </c>
      <c r="L2272" s="63">
        <f ca="1">IF(INDIRECT("'按班级打印'!af"&amp;ROUNDDOWN((ROW()-1)/5,0)+2)&gt;0,INDIRECT("'按班级打印'!af"&amp;ROUNDDOWN((ROW()-1)/5,0)+2),"")</f>
        <v>43.5</v>
      </c>
      <c r="M2272" s="63">
        <f ca="1">INDIRECT("'按班级打印'!H"&amp;ROUNDDOWN((ROW()-1)/5,0)+2)</f>
        <v>407</v>
      </c>
    </row>
    <row r="2273" customHeight="1" spans="1:13">
      <c r="A2273" s="64"/>
      <c r="B2273" s="64"/>
      <c r="C2273" s="63" t="s">
        <v>13</v>
      </c>
      <c r="D2273" s="63">
        <f ca="1">INDIRECT("'按班级打印'!M"&amp;ROUNDDOWN((ROW()-1)/5,0)+2)</f>
        <v>104</v>
      </c>
      <c r="E2273" s="63">
        <f ca="1">INDIRECT("'按班级打印'!o"&amp;ROUNDDOWN((ROW()-1)/5,0)+2)</f>
        <v>71.5</v>
      </c>
      <c r="F2273" s="63">
        <f ca="1">INDIRECT("'按班级打印'!q"&amp;ROUNDDOWN((ROW()-1)/5,0)+2)</f>
        <v>104.5</v>
      </c>
      <c r="G2273" s="63">
        <f ca="1">IF(INDIRECT("'按班级打印'!s"&amp;ROUNDDOWN((ROW()-1)/5,0)+2)&gt;0,INDIRECT("'按班级打印'!s"&amp;ROUNDDOWN((ROW()-1)/5,0)+2),"")</f>
        <v>46</v>
      </c>
      <c r="H2273" s="63">
        <f ca="1">IF(INDIRECT("'按班级打印'!x"&amp;ROUNDDOWN((ROW()-1)/5,0)+2)&gt;0,INDIRECT("'按班级打印'!x"&amp;ROUNDDOWN((ROW()-1)/5,0)+2),"")</f>
        <v>65</v>
      </c>
      <c r="I2273" s="63" t="str">
        <f ca="1">IF(INDIRECT("'按班级打印'!aa"&amp;ROUNDDOWN((ROW()-1)/5,0)+2)&gt;0,INDIRECT("'按班级打印'!aa"&amp;ROUNDDOWN((ROW()-1)/5,0)+2),"")</f>
        <v/>
      </c>
      <c r="J2273" s="63" t="str">
        <f ca="1">IF(INDIRECT("'按班级打印'!ad"&amp;ROUNDDOWN((ROW()-1)/5,0)+2)&gt;0,INDIRECT("'按班级打印'!ad"&amp;ROUNDDOWN((ROW()-1)/5,0)+2),"")</f>
        <v/>
      </c>
      <c r="K2273" s="63" t="str">
        <f ca="1">IF(INDIRECT("'按班级打印'!u"&amp;ROUNDDOWN((ROW()-1)/5,0)+2)&gt;0,INDIRECT("'按班级打印'!u"&amp;ROUNDDOWN((ROW()-1)/5,0)+2),"")</f>
        <v/>
      </c>
      <c r="L2273" s="63">
        <f ca="1">IF(INDIRECT("'按班级打印'!ag"&amp;ROUNDDOWN((ROW()-1)/5,0)+2)&gt;0,INDIRECT("'按班级打印'!ag"&amp;ROUNDDOWN((ROW()-1)/5,0)+2),"")</f>
        <v>67</v>
      </c>
      <c r="M2273" s="63">
        <f ca="1">INDIRECT("'按班级打印'!I"&amp;ROUNDDOWN((ROW()-1)/5,0)+2)</f>
        <v>458</v>
      </c>
    </row>
    <row r="2274" customHeight="1" spans="1:13">
      <c r="A2274" s="63" t="str">
        <f ca="1">INDIRECT("'按班级打印'!E"&amp;ROUNDDOWN((ROW()-1)/5,0)+2)</f>
        <v>物理类</v>
      </c>
      <c r="B2274" s="14"/>
      <c r="C2274" s="63" t="s">
        <v>14</v>
      </c>
      <c r="D2274" s="65">
        <f>'质量分析(总分) '!$D$55</f>
        <v>105.000612745098</v>
      </c>
      <c r="E2274" s="65">
        <f>'质量分析(总分) '!$D$82</f>
        <v>91.5242034313726</v>
      </c>
      <c r="F2274" s="65">
        <f>'质量分析(总分) '!$D$109</f>
        <v>108.863970588235</v>
      </c>
      <c r="G2274" s="65">
        <f ca="1">IF(_xlfn.NUMBERVALUE(G2272)&gt;0,'质量分析(总分) '!$D$133,"")</f>
        <v>62.6521428571429</v>
      </c>
      <c r="H2274" s="65">
        <f ca="1">IF(_xlfn.NUMBERVALUE(H2272)&gt;0,'质量分析(总分) '!$D$157,"")</f>
        <v>81.8686131386861</v>
      </c>
      <c r="I2274" s="65" t="str">
        <f ca="1">IF(_xlfn.NUMBERVALUE(I2272)&gt;0,'质量分析(总分) '!$D$180,"")</f>
        <v/>
      </c>
      <c r="J2274" s="65" t="str">
        <f ca="1">IF(_xlfn.NUMBERVALUE(J2272)&gt;0,'质量分析(总分) '!$D$208,"")</f>
        <v/>
      </c>
      <c r="K2274" s="65" t="str">
        <f ca="1">IF(_xlfn.NUMBERVALUE(K2272)&gt;0,'质量分析(总分) '!$D$194,"")</f>
        <v/>
      </c>
      <c r="L2274" s="65">
        <f ca="1">IF(_xlfn.NUMBERVALUE(L2272)&gt;0,'质量分析(总分) '!$D$222,"")</f>
        <v>81.1694214876033</v>
      </c>
      <c r="M2274" s="65">
        <f ca="1">IF(_xlfn.NUMBERVALUE(G2272)&gt;0,'质量分析(总分) '!$D$23,'质量分析(总分) '!$D$28)</f>
        <v>535.869285714286</v>
      </c>
    </row>
    <row r="2276" customHeight="1" spans="1:13">
      <c r="A2276" s="58" t="s">
        <v>15</v>
      </c>
      <c r="B2276" s="59" t="s">
        <v>1</v>
      </c>
      <c r="C2276" s="59" t="s">
        <v>2</v>
      </c>
      <c r="D2276" s="60" t="s">
        <v>3</v>
      </c>
      <c r="E2276" s="60" t="s">
        <v>4</v>
      </c>
      <c r="F2276" s="60" t="s">
        <v>5</v>
      </c>
      <c r="G2276" s="60" t="s">
        <v>6</v>
      </c>
      <c r="H2276" s="60" t="s">
        <v>7</v>
      </c>
      <c r="I2276" s="60" t="s">
        <v>8</v>
      </c>
      <c r="J2276" s="60" t="s">
        <v>9</v>
      </c>
      <c r="K2276" s="60" t="s">
        <v>10</v>
      </c>
      <c r="L2276" s="61" t="s">
        <v>11</v>
      </c>
      <c r="M2276" s="61" t="s">
        <v>12</v>
      </c>
    </row>
    <row r="2277" customHeight="1" spans="1:13">
      <c r="A2277" s="62"/>
      <c r="B2277" s="63">
        <f ca="1">INDIRECT("'按班级打印'!G"&amp;ROUNDDOWN((ROW()-1)/5,0)+2)</f>
        <v>11</v>
      </c>
      <c r="C2277" s="63" t="str">
        <f ca="1">INDIRECT("'按班级打印'!A"&amp;ROUNDDOWN((ROW()-1)/5,0)+2)</f>
        <v>陈奎言</v>
      </c>
      <c r="D2277" s="63">
        <f ca="1">INDIRECT("'按班级打印'!M"&amp;ROUNDDOWN((ROW()-1)/5,0)+2)</f>
        <v>89.5</v>
      </c>
      <c r="E2277" s="63">
        <f ca="1">INDIRECT("'按班级打印'!o"&amp;ROUNDDOWN((ROW()-1)/5,0)+2)</f>
        <v>90.5</v>
      </c>
      <c r="F2277" s="63">
        <f ca="1">INDIRECT("'按班级打印'!q"&amp;ROUNDDOWN((ROW()-1)/5,0)+2)</f>
        <v>82.5</v>
      </c>
      <c r="G2277" s="63">
        <f ca="1">IF(INDIRECT("'按班级打印'!s"&amp;ROUNDDOWN((ROW()-1)/5,0)+2)&gt;0,INDIRECT("'按班级打印'!s"&amp;ROUNDDOWN((ROW()-1)/5,0)+2),"")</f>
        <v>54.5</v>
      </c>
      <c r="H2277" s="63">
        <f ca="1">IF(INDIRECT("'按班级打印'!w"&amp;ROUNDDOWN((ROW()-1)/5,0)+2)&gt;0,INDIRECT("'按班级打印'!w"&amp;ROUNDDOWN((ROW()-1)/5,0)+2),"")</f>
        <v>14.5</v>
      </c>
      <c r="I2277" s="63" t="str">
        <f ca="1">IF(INDIRECT("'按班级打印'!z"&amp;ROUNDDOWN((ROW()-1)/5,0)+2)&gt;0,INDIRECT("'按班级打印'!z"&amp;ROUNDDOWN((ROW()-1)/5,0)+2),"")</f>
        <v/>
      </c>
      <c r="J2277" s="63" t="str">
        <f ca="1">IF(INDIRECT("'按班级打印'!ac"&amp;ROUNDDOWN((ROW()-1)/5,0)+2)&gt;0,INDIRECT("'按班级打印'!ac"&amp;ROUNDDOWN((ROW()-1)/5,0)+2),"")</f>
        <v/>
      </c>
      <c r="K2277" s="63" t="str">
        <f ca="1">IF(INDIRECT("'按班级打印'!u"&amp;ROUNDDOWN((ROW()-1)/5,0)+2)&gt;0,INDIRECT("'按班级打印'!u"&amp;ROUNDDOWN((ROW()-1)/5,0)+2),"")</f>
        <v/>
      </c>
      <c r="L2277" s="63">
        <f ca="1">IF(INDIRECT("'按班级打印'!af"&amp;ROUNDDOWN((ROW()-1)/5,0)+2)&gt;0,INDIRECT("'按班级打印'!af"&amp;ROUNDDOWN((ROW()-1)/5,0)+2),"")</f>
        <v>47</v>
      </c>
      <c r="M2277" s="63">
        <f ca="1">INDIRECT("'按班级打印'!H"&amp;ROUNDDOWN((ROW()-1)/5,0)+2)</f>
        <v>378.5</v>
      </c>
    </row>
    <row r="2278" customHeight="1" spans="1:13">
      <c r="A2278" s="64"/>
      <c r="B2278" s="64"/>
      <c r="C2278" s="63" t="s">
        <v>13</v>
      </c>
      <c r="D2278" s="63">
        <f ca="1">INDIRECT("'按班级打印'!M"&amp;ROUNDDOWN((ROW()-1)/5,0)+2)</f>
        <v>89.5</v>
      </c>
      <c r="E2278" s="63">
        <f ca="1">INDIRECT("'按班级打印'!o"&amp;ROUNDDOWN((ROW()-1)/5,0)+2)</f>
        <v>90.5</v>
      </c>
      <c r="F2278" s="63">
        <f ca="1">INDIRECT("'按班级打印'!q"&amp;ROUNDDOWN((ROW()-1)/5,0)+2)</f>
        <v>82.5</v>
      </c>
      <c r="G2278" s="63">
        <f ca="1">IF(INDIRECT("'按班级打印'!s"&amp;ROUNDDOWN((ROW()-1)/5,0)+2)&gt;0,INDIRECT("'按班级打印'!s"&amp;ROUNDDOWN((ROW()-1)/5,0)+2),"")</f>
        <v>54.5</v>
      </c>
      <c r="H2278" s="63">
        <f ca="1">IF(INDIRECT("'按班级打印'!x"&amp;ROUNDDOWN((ROW()-1)/5,0)+2)&gt;0,INDIRECT("'按班级打印'!x"&amp;ROUNDDOWN((ROW()-1)/5,0)+2),"")</f>
        <v>39</v>
      </c>
      <c r="I2278" s="63" t="str">
        <f ca="1">IF(INDIRECT("'按班级打印'!aa"&amp;ROUNDDOWN((ROW()-1)/5,0)+2)&gt;0,INDIRECT("'按班级打印'!aa"&amp;ROUNDDOWN((ROW()-1)/5,0)+2),"")</f>
        <v/>
      </c>
      <c r="J2278" s="63" t="str">
        <f ca="1">IF(INDIRECT("'按班级打印'!ad"&amp;ROUNDDOWN((ROW()-1)/5,0)+2)&gt;0,INDIRECT("'按班级打印'!ad"&amp;ROUNDDOWN((ROW()-1)/5,0)+2),"")</f>
        <v/>
      </c>
      <c r="K2278" s="63" t="str">
        <f ca="1">IF(INDIRECT("'按班级打印'!u"&amp;ROUNDDOWN((ROW()-1)/5,0)+2)&gt;0,INDIRECT("'按班级打印'!u"&amp;ROUNDDOWN((ROW()-1)/5,0)+2),"")</f>
        <v/>
      </c>
      <c r="L2278" s="63">
        <f ca="1">IF(INDIRECT("'按班级打印'!ag"&amp;ROUNDDOWN((ROW()-1)/5,0)+2)&gt;0,INDIRECT("'按班级打印'!ag"&amp;ROUNDDOWN((ROW()-1)/5,0)+2),"")</f>
        <v>72</v>
      </c>
      <c r="M2278" s="63">
        <f ca="1">INDIRECT("'按班级打印'!I"&amp;ROUNDDOWN((ROW()-1)/5,0)+2)</f>
        <v>428</v>
      </c>
    </row>
    <row r="2279" customHeight="1" spans="1:13">
      <c r="A2279" s="63" t="str">
        <f ca="1">INDIRECT("'按班级打印'!E"&amp;ROUNDDOWN((ROW()-1)/5,0)+2)</f>
        <v>物理类</v>
      </c>
      <c r="B2279" s="14"/>
      <c r="C2279" s="63" t="s">
        <v>14</v>
      </c>
      <c r="D2279" s="65">
        <f>'质量分析(总分) '!$D$55</f>
        <v>105.000612745098</v>
      </c>
      <c r="E2279" s="65">
        <f>'质量分析(总分) '!$D$82</f>
        <v>91.5242034313726</v>
      </c>
      <c r="F2279" s="65">
        <f>'质量分析(总分) '!$D$109</f>
        <v>108.863970588235</v>
      </c>
      <c r="G2279" s="65">
        <f ca="1">IF(_xlfn.NUMBERVALUE(G2277)&gt;0,'质量分析(总分) '!$D$133,"")</f>
        <v>62.6521428571429</v>
      </c>
      <c r="H2279" s="65">
        <f ca="1">IF(_xlfn.NUMBERVALUE(H2277)&gt;0,'质量分析(总分) '!$D$157,"")</f>
        <v>81.8686131386861</v>
      </c>
      <c r="I2279" s="65" t="str">
        <f ca="1">IF(_xlfn.NUMBERVALUE(I2277)&gt;0,'质量分析(总分) '!$D$180,"")</f>
        <v/>
      </c>
      <c r="J2279" s="65" t="str">
        <f ca="1">IF(_xlfn.NUMBERVALUE(J2277)&gt;0,'质量分析(总分) '!$D$208,"")</f>
        <v/>
      </c>
      <c r="K2279" s="65" t="str">
        <f ca="1">IF(_xlfn.NUMBERVALUE(K2277)&gt;0,'质量分析(总分) '!$D$194,"")</f>
        <v/>
      </c>
      <c r="L2279" s="65">
        <f ca="1">IF(_xlfn.NUMBERVALUE(L2277)&gt;0,'质量分析(总分) '!$D$222,"")</f>
        <v>81.1694214876033</v>
      </c>
      <c r="M2279" s="65">
        <f ca="1">IF(_xlfn.NUMBERVALUE(G2277)&gt;0,'质量分析(总分) '!$D$23,'质量分析(总分) '!$D$28)</f>
        <v>535.869285714286</v>
      </c>
    </row>
    <row r="2281" customHeight="1" spans="1:13">
      <c r="A2281" s="58" t="s">
        <v>15</v>
      </c>
      <c r="B2281" s="59" t="s">
        <v>1</v>
      </c>
      <c r="C2281" s="59" t="s">
        <v>2</v>
      </c>
      <c r="D2281" s="60" t="s">
        <v>3</v>
      </c>
      <c r="E2281" s="60" t="s">
        <v>4</v>
      </c>
      <c r="F2281" s="60" t="s">
        <v>5</v>
      </c>
      <c r="G2281" s="60" t="s">
        <v>6</v>
      </c>
      <c r="H2281" s="60" t="s">
        <v>7</v>
      </c>
      <c r="I2281" s="60" t="s">
        <v>8</v>
      </c>
      <c r="J2281" s="60" t="s">
        <v>9</v>
      </c>
      <c r="K2281" s="60" t="s">
        <v>10</v>
      </c>
      <c r="L2281" s="61" t="s">
        <v>11</v>
      </c>
      <c r="M2281" s="61" t="s">
        <v>12</v>
      </c>
    </row>
    <row r="2282" customHeight="1" spans="1:13">
      <c r="A2282" s="62"/>
      <c r="B2282" s="63">
        <f ca="1">INDIRECT("'按班级打印'!G"&amp;ROUNDDOWN((ROW()-1)/5,0)+2)</f>
        <v>11</v>
      </c>
      <c r="C2282" s="63" t="str">
        <f ca="1">INDIRECT("'按班级打印'!A"&amp;ROUNDDOWN((ROW()-1)/5,0)+2)</f>
        <v>龚锦树</v>
      </c>
      <c r="D2282" s="63">
        <f ca="1">INDIRECT("'按班级打印'!M"&amp;ROUNDDOWN((ROW()-1)/5,0)+2)</f>
        <v>97.5</v>
      </c>
      <c r="E2282" s="63">
        <f ca="1">INDIRECT("'按班级打印'!o"&amp;ROUNDDOWN((ROW()-1)/5,0)+2)</f>
        <v>97.5</v>
      </c>
      <c r="F2282" s="63">
        <f ca="1">INDIRECT("'按班级打印'!q"&amp;ROUNDDOWN((ROW()-1)/5,0)+2)</f>
        <v>118.5</v>
      </c>
      <c r="G2282" s="63">
        <f ca="1">IF(INDIRECT("'按班级打印'!s"&amp;ROUNDDOWN((ROW()-1)/5,0)+2)&gt;0,INDIRECT("'按班级打印'!s"&amp;ROUNDDOWN((ROW()-1)/5,0)+2),"")</f>
        <v>74</v>
      </c>
      <c r="H2282" s="63">
        <f ca="1">IF(INDIRECT("'按班级打印'!w"&amp;ROUNDDOWN((ROW()-1)/5,0)+2)&gt;0,INDIRECT("'按班级打印'!w"&amp;ROUNDDOWN((ROW()-1)/5,0)+2),"")</f>
        <v>67</v>
      </c>
      <c r="I2282" s="63" t="str">
        <f ca="1">IF(INDIRECT("'按班级打印'!z"&amp;ROUNDDOWN((ROW()-1)/5,0)+2)&gt;0,INDIRECT("'按班级打印'!z"&amp;ROUNDDOWN((ROW()-1)/5,0)+2),"")</f>
        <v/>
      </c>
      <c r="J2282" s="63" t="str">
        <f ca="1">IF(INDIRECT("'按班级打印'!ac"&amp;ROUNDDOWN((ROW()-1)/5,0)+2)&gt;0,INDIRECT("'按班级打印'!ac"&amp;ROUNDDOWN((ROW()-1)/5,0)+2),"")</f>
        <v/>
      </c>
      <c r="K2282" s="63" t="str">
        <f ca="1">IF(INDIRECT("'按班级打印'!u"&amp;ROUNDDOWN((ROW()-1)/5,0)+2)&gt;0,INDIRECT("'按班级打印'!u"&amp;ROUNDDOWN((ROW()-1)/5,0)+2),"")</f>
        <v/>
      </c>
      <c r="L2282" s="63">
        <f ca="1">IF(INDIRECT("'按班级打印'!af"&amp;ROUNDDOWN((ROW()-1)/5,0)+2)&gt;0,INDIRECT("'按班级打印'!af"&amp;ROUNDDOWN((ROW()-1)/5,0)+2),"")</f>
        <v>66.5</v>
      </c>
      <c r="M2282" s="63">
        <f ca="1">INDIRECT("'按班级打印'!H"&amp;ROUNDDOWN((ROW()-1)/5,0)+2)</f>
        <v>521</v>
      </c>
    </row>
    <row r="2283" customHeight="1" spans="1:13">
      <c r="A2283" s="64"/>
      <c r="B2283" s="64"/>
      <c r="C2283" s="63" t="s">
        <v>13</v>
      </c>
      <c r="D2283" s="63">
        <f ca="1">INDIRECT("'按班级打印'!M"&amp;ROUNDDOWN((ROW()-1)/5,0)+2)</f>
        <v>97.5</v>
      </c>
      <c r="E2283" s="63">
        <f ca="1">INDIRECT("'按班级打印'!o"&amp;ROUNDDOWN((ROW()-1)/5,0)+2)</f>
        <v>97.5</v>
      </c>
      <c r="F2283" s="63">
        <f ca="1">INDIRECT("'按班级打印'!q"&amp;ROUNDDOWN((ROW()-1)/5,0)+2)</f>
        <v>118.5</v>
      </c>
      <c r="G2283" s="63">
        <f ca="1">IF(INDIRECT("'按班级打印'!s"&amp;ROUNDDOWN((ROW()-1)/5,0)+2)&gt;0,INDIRECT("'按班级打印'!s"&amp;ROUNDDOWN((ROW()-1)/5,0)+2),"")</f>
        <v>74</v>
      </c>
      <c r="H2283" s="63">
        <f ca="1">IF(INDIRECT("'按班级打印'!x"&amp;ROUNDDOWN((ROW()-1)/5,0)+2)&gt;0,INDIRECT("'按班级打印'!x"&amp;ROUNDDOWN((ROW()-1)/5,0)+2),"")</f>
        <v>88</v>
      </c>
      <c r="I2283" s="63" t="str">
        <f ca="1">IF(INDIRECT("'按班级打印'!aa"&amp;ROUNDDOWN((ROW()-1)/5,0)+2)&gt;0,INDIRECT("'按班级打印'!aa"&amp;ROUNDDOWN((ROW()-1)/5,0)+2),"")</f>
        <v/>
      </c>
      <c r="J2283" s="63" t="str">
        <f ca="1">IF(INDIRECT("'按班级打印'!ad"&amp;ROUNDDOWN((ROW()-1)/5,0)+2)&gt;0,INDIRECT("'按班级打印'!ad"&amp;ROUNDDOWN((ROW()-1)/5,0)+2),"")</f>
        <v/>
      </c>
      <c r="K2283" s="63" t="str">
        <f ca="1">IF(INDIRECT("'按班级打印'!u"&amp;ROUNDDOWN((ROW()-1)/5,0)+2)&gt;0,INDIRECT("'按班级打印'!u"&amp;ROUNDDOWN((ROW()-1)/5,0)+2),"")</f>
        <v/>
      </c>
      <c r="L2283" s="63">
        <f ca="1">IF(INDIRECT("'按班级打印'!ag"&amp;ROUNDDOWN((ROW()-1)/5,0)+2)&gt;0,INDIRECT("'按班级打印'!ag"&amp;ROUNDDOWN((ROW()-1)/5,0)+2),"")</f>
        <v>90</v>
      </c>
      <c r="M2283" s="63">
        <f ca="1">INDIRECT("'按班级打印'!I"&amp;ROUNDDOWN((ROW()-1)/5,0)+2)</f>
        <v>565.5</v>
      </c>
    </row>
    <row r="2284" customHeight="1" spans="1:13">
      <c r="A2284" s="63" t="str">
        <f ca="1">INDIRECT("'按班级打印'!E"&amp;ROUNDDOWN((ROW()-1)/5,0)+2)</f>
        <v>物理类</v>
      </c>
      <c r="B2284" s="14"/>
      <c r="C2284" s="63" t="s">
        <v>14</v>
      </c>
      <c r="D2284" s="65">
        <f>'质量分析(总分) '!$D$55</f>
        <v>105.000612745098</v>
      </c>
      <c r="E2284" s="65">
        <f>'质量分析(总分) '!$D$82</f>
        <v>91.5242034313726</v>
      </c>
      <c r="F2284" s="65">
        <f>'质量分析(总分) '!$D$109</f>
        <v>108.863970588235</v>
      </c>
      <c r="G2284" s="65">
        <f ca="1">IF(_xlfn.NUMBERVALUE(G2282)&gt;0,'质量分析(总分) '!$D$133,"")</f>
        <v>62.6521428571429</v>
      </c>
      <c r="H2284" s="65">
        <f ca="1">IF(_xlfn.NUMBERVALUE(H2282)&gt;0,'质量分析(总分) '!$D$157,"")</f>
        <v>81.8686131386861</v>
      </c>
      <c r="I2284" s="65" t="str">
        <f ca="1">IF(_xlfn.NUMBERVALUE(I2282)&gt;0,'质量分析(总分) '!$D$180,"")</f>
        <v/>
      </c>
      <c r="J2284" s="65" t="str">
        <f ca="1">IF(_xlfn.NUMBERVALUE(J2282)&gt;0,'质量分析(总分) '!$D$208,"")</f>
        <v/>
      </c>
      <c r="K2284" s="65" t="str">
        <f ca="1">IF(_xlfn.NUMBERVALUE(K2282)&gt;0,'质量分析(总分) '!$D$194,"")</f>
        <v/>
      </c>
      <c r="L2284" s="65">
        <f ca="1">IF(_xlfn.NUMBERVALUE(L2282)&gt;0,'质量分析(总分) '!$D$222,"")</f>
        <v>81.1694214876033</v>
      </c>
      <c r="M2284" s="65">
        <f ca="1">IF(_xlfn.NUMBERVALUE(G2282)&gt;0,'质量分析(总分) '!$D$23,'质量分析(总分) '!$D$28)</f>
        <v>535.869285714286</v>
      </c>
    </row>
    <row r="2286" customHeight="1" spans="1:13">
      <c r="A2286" s="58" t="s">
        <v>15</v>
      </c>
      <c r="B2286" s="59" t="s">
        <v>1</v>
      </c>
      <c r="C2286" s="59" t="s">
        <v>2</v>
      </c>
      <c r="D2286" s="60" t="s">
        <v>3</v>
      </c>
      <c r="E2286" s="60" t="s">
        <v>4</v>
      </c>
      <c r="F2286" s="60" t="s">
        <v>5</v>
      </c>
      <c r="G2286" s="60" t="s">
        <v>6</v>
      </c>
      <c r="H2286" s="60" t="s">
        <v>7</v>
      </c>
      <c r="I2286" s="60" t="s">
        <v>8</v>
      </c>
      <c r="J2286" s="60" t="s">
        <v>9</v>
      </c>
      <c r="K2286" s="60" t="s">
        <v>10</v>
      </c>
      <c r="L2286" s="61" t="s">
        <v>11</v>
      </c>
      <c r="M2286" s="61" t="s">
        <v>12</v>
      </c>
    </row>
    <row r="2287" customHeight="1" spans="1:13">
      <c r="A2287" s="62"/>
      <c r="B2287" s="63">
        <f ca="1">INDIRECT("'按班级打印'!G"&amp;ROUNDDOWN((ROW()-1)/5,0)+2)</f>
        <v>11</v>
      </c>
      <c r="C2287" s="63" t="str">
        <f ca="1">INDIRECT("'按班级打印'!A"&amp;ROUNDDOWN((ROW()-1)/5,0)+2)</f>
        <v>张龚林敏</v>
      </c>
      <c r="D2287" s="63">
        <f ca="1">INDIRECT("'按班级打印'!M"&amp;ROUNDDOWN((ROW()-1)/5,0)+2)</f>
        <v>111</v>
      </c>
      <c r="E2287" s="63">
        <f ca="1">INDIRECT("'按班级打印'!o"&amp;ROUNDDOWN((ROW()-1)/5,0)+2)</f>
        <v>99</v>
      </c>
      <c r="F2287" s="63">
        <f ca="1">INDIRECT("'按班级打印'!q"&amp;ROUNDDOWN((ROW()-1)/5,0)+2)</f>
        <v>118</v>
      </c>
      <c r="G2287" s="63">
        <f ca="1">IF(INDIRECT("'按班级打印'!s"&amp;ROUNDDOWN((ROW()-1)/5,0)+2)&gt;0,INDIRECT("'按班级打印'!s"&amp;ROUNDDOWN((ROW()-1)/5,0)+2),"")</f>
        <v>56.5</v>
      </c>
      <c r="H2287" s="63">
        <f ca="1">IF(INDIRECT("'按班级打印'!w"&amp;ROUNDDOWN((ROW()-1)/5,0)+2)&gt;0,INDIRECT("'按班级打印'!w"&amp;ROUNDDOWN((ROW()-1)/5,0)+2),"")</f>
        <v>39</v>
      </c>
      <c r="I2287" s="63" t="str">
        <f ca="1">IF(INDIRECT("'按班级打印'!z"&amp;ROUNDDOWN((ROW()-1)/5,0)+2)&gt;0,INDIRECT("'按班级打印'!z"&amp;ROUNDDOWN((ROW()-1)/5,0)+2),"")</f>
        <v/>
      </c>
      <c r="J2287" s="63" t="str">
        <f ca="1">IF(INDIRECT("'按班级打印'!ac"&amp;ROUNDDOWN((ROW()-1)/5,0)+2)&gt;0,INDIRECT("'按班级打印'!ac"&amp;ROUNDDOWN((ROW()-1)/5,0)+2),"")</f>
        <v/>
      </c>
      <c r="K2287" s="63" t="str">
        <f ca="1">IF(INDIRECT("'按班级打印'!u"&amp;ROUNDDOWN((ROW()-1)/5,0)+2)&gt;0,INDIRECT("'按班级打印'!u"&amp;ROUNDDOWN((ROW()-1)/5,0)+2),"")</f>
        <v/>
      </c>
      <c r="L2287" s="63">
        <f ca="1">IF(INDIRECT("'按班级打印'!af"&amp;ROUNDDOWN((ROW()-1)/5,0)+2)&gt;0,INDIRECT("'按班级打印'!af"&amp;ROUNDDOWN((ROW()-1)/5,0)+2),"")</f>
        <v>58.5</v>
      </c>
      <c r="M2287" s="63">
        <f ca="1">INDIRECT("'按班级打印'!H"&amp;ROUNDDOWN((ROW()-1)/5,0)+2)</f>
        <v>482</v>
      </c>
    </row>
    <row r="2288" customHeight="1" spans="1:13">
      <c r="A2288" s="64"/>
      <c r="B2288" s="64"/>
      <c r="C2288" s="63" t="s">
        <v>13</v>
      </c>
      <c r="D2288" s="63">
        <f ca="1">INDIRECT("'按班级打印'!M"&amp;ROUNDDOWN((ROW()-1)/5,0)+2)</f>
        <v>111</v>
      </c>
      <c r="E2288" s="63">
        <f ca="1">INDIRECT("'按班级打印'!o"&amp;ROUNDDOWN((ROW()-1)/5,0)+2)</f>
        <v>99</v>
      </c>
      <c r="F2288" s="63">
        <f ca="1">INDIRECT("'按班级打印'!q"&amp;ROUNDDOWN((ROW()-1)/5,0)+2)</f>
        <v>118</v>
      </c>
      <c r="G2288" s="63">
        <f ca="1">IF(INDIRECT("'按班级打印'!s"&amp;ROUNDDOWN((ROW()-1)/5,0)+2)&gt;0,INDIRECT("'按班级打印'!s"&amp;ROUNDDOWN((ROW()-1)/5,0)+2),"")</f>
        <v>56.5</v>
      </c>
      <c r="H2288" s="63">
        <f ca="1">IF(INDIRECT("'按班级打印'!x"&amp;ROUNDDOWN((ROW()-1)/5,0)+2)&gt;0,INDIRECT("'按班级打印'!x"&amp;ROUNDDOWN((ROW()-1)/5,0)+2),"")</f>
        <v>66</v>
      </c>
      <c r="I2288" s="63" t="str">
        <f ca="1">IF(INDIRECT("'按班级打印'!aa"&amp;ROUNDDOWN((ROW()-1)/5,0)+2)&gt;0,INDIRECT("'按班级打印'!aa"&amp;ROUNDDOWN((ROW()-1)/5,0)+2),"")</f>
        <v/>
      </c>
      <c r="J2288" s="63" t="str">
        <f ca="1">IF(INDIRECT("'按班级打印'!ad"&amp;ROUNDDOWN((ROW()-1)/5,0)+2)&gt;0,INDIRECT("'按班级打印'!ad"&amp;ROUNDDOWN((ROW()-1)/5,0)+2),"")</f>
        <v/>
      </c>
      <c r="K2288" s="63" t="str">
        <f ca="1">IF(INDIRECT("'按班级打印'!u"&amp;ROUNDDOWN((ROW()-1)/5,0)+2)&gt;0,INDIRECT("'按班级打印'!u"&amp;ROUNDDOWN((ROW()-1)/5,0)+2),"")</f>
        <v/>
      </c>
      <c r="L2288" s="63">
        <f ca="1">IF(INDIRECT("'按班级打印'!ag"&amp;ROUNDDOWN((ROW()-1)/5,0)+2)&gt;0,INDIRECT("'按班级打印'!ag"&amp;ROUNDDOWN((ROW()-1)/5,0)+2),"")</f>
        <v>86</v>
      </c>
      <c r="M2288" s="63">
        <f ca="1">INDIRECT("'按班级打印'!I"&amp;ROUNDDOWN((ROW()-1)/5,0)+2)</f>
        <v>536.5</v>
      </c>
    </row>
    <row r="2289" customHeight="1" spans="1:13">
      <c r="A2289" s="63" t="str">
        <f ca="1">INDIRECT("'按班级打印'!E"&amp;ROUNDDOWN((ROW()-1)/5,0)+2)</f>
        <v>物理类</v>
      </c>
      <c r="B2289" s="14"/>
      <c r="C2289" s="63" t="s">
        <v>14</v>
      </c>
      <c r="D2289" s="65">
        <f>'质量分析(总分) '!$D$55</f>
        <v>105.000612745098</v>
      </c>
      <c r="E2289" s="65">
        <f>'质量分析(总分) '!$D$82</f>
        <v>91.5242034313726</v>
      </c>
      <c r="F2289" s="65">
        <f>'质量分析(总分) '!$D$109</f>
        <v>108.863970588235</v>
      </c>
      <c r="G2289" s="65">
        <f ca="1">IF(_xlfn.NUMBERVALUE(G2287)&gt;0,'质量分析(总分) '!$D$133,"")</f>
        <v>62.6521428571429</v>
      </c>
      <c r="H2289" s="65">
        <f ca="1">IF(_xlfn.NUMBERVALUE(H2287)&gt;0,'质量分析(总分) '!$D$157,"")</f>
        <v>81.8686131386861</v>
      </c>
      <c r="I2289" s="65" t="str">
        <f ca="1">IF(_xlfn.NUMBERVALUE(I2287)&gt;0,'质量分析(总分) '!$D$180,"")</f>
        <v/>
      </c>
      <c r="J2289" s="65" t="str">
        <f ca="1">IF(_xlfn.NUMBERVALUE(J2287)&gt;0,'质量分析(总分) '!$D$208,"")</f>
        <v/>
      </c>
      <c r="K2289" s="65" t="str">
        <f ca="1">IF(_xlfn.NUMBERVALUE(K2287)&gt;0,'质量分析(总分) '!$D$194,"")</f>
        <v/>
      </c>
      <c r="L2289" s="65">
        <f ca="1">IF(_xlfn.NUMBERVALUE(L2287)&gt;0,'质量分析(总分) '!$D$222,"")</f>
        <v>81.1694214876033</v>
      </c>
      <c r="M2289" s="65">
        <f ca="1">IF(_xlfn.NUMBERVALUE(G2287)&gt;0,'质量分析(总分) '!$D$23,'质量分析(总分) '!$D$28)</f>
        <v>535.869285714286</v>
      </c>
    </row>
    <row r="2291" customHeight="1" spans="1:13">
      <c r="A2291" s="58" t="s">
        <v>15</v>
      </c>
      <c r="B2291" s="59" t="s">
        <v>1</v>
      </c>
      <c r="C2291" s="59" t="s">
        <v>2</v>
      </c>
      <c r="D2291" s="60" t="s">
        <v>3</v>
      </c>
      <c r="E2291" s="60" t="s">
        <v>4</v>
      </c>
      <c r="F2291" s="60" t="s">
        <v>5</v>
      </c>
      <c r="G2291" s="60" t="s">
        <v>6</v>
      </c>
      <c r="H2291" s="60" t="s">
        <v>7</v>
      </c>
      <c r="I2291" s="60" t="s">
        <v>8</v>
      </c>
      <c r="J2291" s="60" t="s">
        <v>9</v>
      </c>
      <c r="K2291" s="60" t="s">
        <v>10</v>
      </c>
      <c r="L2291" s="61" t="s">
        <v>11</v>
      </c>
      <c r="M2291" s="61" t="s">
        <v>12</v>
      </c>
    </row>
    <row r="2292" customHeight="1" spans="1:13">
      <c r="A2292" s="62"/>
      <c r="B2292" s="63">
        <f ca="1">INDIRECT("'按班级打印'!G"&amp;ROUNDDOWN((ROW()-1)/5,0)+2)</f>
        <v>11</v>
      </c>
      <c r="C2292" s="63" t="str">
        <f ca="1">INDIRECT("'按班级打印'!A"&amp;ROUNDDOWN((ROW()-1)/5,0)+2)</f>
        <v>林欣怡</v>
      </c>
      <c r="D2292" s="63">
        <f ca="1">INDIRECT("'按班级打印'!M"&amp;ROUNDDOWN((ROW()-1)/5,0)+2)</f>
        <v>98</v>
      </c>
      <c r="E2292" s="63">
        <f ca="1">INDIRECT("'按班级打印'!o"&amp;ROUNDDOWN((ROW()-1)/5,0)+2)</f>
        <v>68.5</v>
      </c>
      <c r="F2292" s="63">
        <f ca="1">INDIRECT("'按班级打印'!q"&amp;ROUNDDOWN((ROW()-1)/5,0)+2)</f>
        <v>54.5</v>
      </c>
      <c r="G2292" s="63">
        <f ca="1">IF(INDIRECT("'按班级打印'!s"&amp;ROUNDDOWN((ROW()-1)/5,0)+2)&gt;0,INDIRECT("'按班级打印'!s"&amp;ROUNDDOWN((ROW()-1)/5,0)+2),"")</f>
        <v>28</v>
      </c>
      <c r="H2292" s="63">
        <f ca="1">IF(INDIRECT("'按班级打印'!w"&amp;ROUNDDOWN((ROW()-1)/5,0)+2)&gt;0,INDIRECT("'按班级打印'!w"&amp;ROUNDDOWN((ROW()-1)/5,0)+2),"")</f>
        <v>26.5</v>
      </c>
      <c r="I2292" s="63" t="str">
        <f ca="1">IF(INDIRECT("'按班级打印'!z"&amp;ROUNDDOWN((ROW()-1)/5,0)+2)&gt;0,INDIRECT("'按班级打印'!z"&amp;ROUNDDOWN((ROW()-1)/5,0)+2),"")</f>
        <v/>
      </c>
      <c r="J2292" s="63" t="str">
        <f ca="1">IF(INDIRECT("'按班级打印'!ac"&amp;ROUNDDOWN((ROW()-1)/5,0)+2)&gt;0,INDIRECT("'按班级打印'!ac"&amp;ROUNDDOWN((ROW()-1)/5,0)+2),"")</f>
        <v/>
      </c>
      <c r="K2292" s="63" t="str">
        <f ca="1">IF(INDIRECT("'按班级打印'!u"&amp;ROUNDDOWN((ROW()-1)/5,0)+2)&gt;0,INDIRECT("'按班级打印'!u"&amp;ROUNDDOWN((ROW()-1)/5,0)+2),"")</f>
        <v/>
      </c>
      <c r="L2292" s="63">
        <f ca="1">IF(INDIRECT("'按班级打印'!af"&amp;ROUNDDOWN((ROW()-1)/5,0)+2)&gt;0,INDIRECT("'按班级打印'!af"&amp;ROUNDDOWN((ROW()-1)/5,0)+2),"")</f>
        <v>48</v>
      </c>
      <c r="M2292" s="63">
        <f ca="1">INDIRECT("'按班级打印'!H"&amp;ROUNDDOWN((ROW()-1)/5,0)+2)</f>
        <v>323.5</v>
      </c>
    </row>
    <row r="2293" customHeight="1" spans="1:13">
      <c r="A2293" s="64"/>
      <c r="B2293" s="64"/>
      <c r="C2293" s="63" t="s">
        <v>13</v>
      </c>
      <c r="D2293" s="63">
        <f ca="1">INDIRECT("'按班级打印'!M"&amp;ROUNDDOWN((ROW()-1)/5,0)+2)</f>
        <v>98</v>
      </c>
      <c r="E2293" s="63">
        <f ca="1">INDIRECT("'按班级打印'!o"&amp;ROUNDDOWN((ROW()-1)/5,0)+2)</f>
        <v>68.5</v>
      </c>
      <c r="F2293" s="63">
        <f ca="1">INDIRECT("'按班级打印'!q"&amp;ROUNDDOWN((ROW()-1)/5,0)+2)</f>
        <v>54.5</v>
      </c>
      <c r="G2293" s="63">
        <f ca="1">IF(INDIRECT("'按班级打印'!s"&amp;ROUNDDOWN((ROW()-1)/5,0)+2)&gt;0,INDIRECT("'按班级打印'!s"&amp;ROUNDDOWN((ROW()-1)/5,0)+2),"")</f>
        <v>28</v>
      </c>
      <c r="H2293" s="63">
        <f ca="1">IF(INDIRECT("'按班级打印'!x"&amp;ROUNDDOWN((ROW()-1)/5,0)+2)&gt;0,INDIRECT("'按班级打印'!x"&amp;ROUNDDOWN((ROW()-1)/5,0)+2),"")</f>
        <v>54</v>
      </c>
      <c r="I2293" s="63" t="str">
        <f ca="1">IF(INDIRECT("'按班级打印'!aa"&amp;ROUNDDOWN((ROW()-1)/5,0)+2)&gt;0,INDIRECT("'按班级打印'!aa"&amp;ROUNDDOWN((ROW()-1)/5,0)+2),"")</f>
        <v/>
      </c>
      <c r="J2293" s="63" t="str">
        <f ca="1">IF(INDIRECT("'按班级打印'!ad"&amp;ROUNDDOWN((ROW()-1)/5,0)+2)&gt;0,INDIRECT("'按班级打印'!ad"&amp;ROUNDDOWN((ROW()-1)/5,0)+2),"")</f>
        <v/>
      </c>
      <c r="K2293" s="63" t="str">
        <f ca="1">IF(INDIRECT("'按班级打印'!u"&amp;ROUNDDOWN((ROW()-1)/5,0)+2)&gt;0,INDIRECT("'按班级打印'!u"&amp;ROUNDDOWN((ROW()-1)/5,0)+2),"")</f>
        <v/>
      </c>
      <c r="L2293" s="63">
        <f ca="1">IF(INDIRECT("'按班级打印'!ag"&amp;ROUNDDOWN((ROW()-1)/5,0)+2)&gt;0,INDIRECT("'按班级打印'!ag"&amp;ROUNDDOWN((ROW()-1)/5,0)+2),"")</f>
        <v>73</v>
      </c>
      <c r="M2293" s="63">
        <f ca="1">INDIRECT("'按班级打印'!I"&amp;ROUNDDOWN((ROW()-1)/5,0)+2)</f>
        <v>376</v>
      </c>
    </row>
    <row r="2294" customHeight="1" spans="1:13">
      <c r="A2294" s="63" t="str">
        <f ca="1">INDIRECT("'按班级打印'!E"&amp;ROUNDDOWN((ROW()-1)/5,0)+2)</f>
        <v>物理类</v>
      </c>
      <c r="B2294" s="14"/>
      <c r="C2294" s="63" t="s">
        <v>14</v>
      </c>
      <c r="D2294" s="65">
        <f>'质量分析(总分) '!$D$55</f>
        <v>105.000612745098</v>
      </c>
      <c r="E2294" s="65">
        <f>'质量分析(总分) '!$D$82</f>
        <v>91.5242034313726</v>
      </c>
      <c r="F2294" s="65">
        <f>'质量分析(总分) '!$D$109</f>
        <v>108.863970588235</v>
      </c>
      <c r="G2294" s="65">
        <f ca="1">IF(_xlfn.NUMBERVALUE(G2292)&gt;0,'质量分析(总分) '!$D$133,"")</f>
        <v>62.6521428571429</v>
      </c>
      <c r="H2294" s="65">
        <f ca="1">IF(_xlfn.NUMBERVALUE(H2292)&gt;0,'质量分析(总分) '!$D$157,"")</f>
        <v>81.8686131386861</v>
      </c>
      <c r="I2294" s="65" t="str">
        <f ca="1">IF(_xlfn.NUMBERVALUE(I2292)&gt;0,'质量分析(总分) '!$D$180,"")</f>
        <v/>
      </c>
      <c r="J2294" s="65" t="str">
        <f ca="1">IF(_xlfn.NUMBERVALUE(J2292)&gt;0,'质量分析(总分) '!$D$208,"")</f>
        <v/>
      </c>
      <c r="K2294" s="65" t="str">
        <f ca="1">IF(_xlfn.NUMBERVALUE(K2292)&gt;0,'质量分析(总分) '!$D$194,"")</f>
        <v/>
      </c>
      <c r="L2294" s="65">
        <f ca="1">IF(_xlfn.NUMBERVALUE(L2292)&gt;0,'质量分析(总分) '!$D$222,"")</f>
        <v>81.1694214876033</v>
      </c>
      <c r="M2294" s="65">
        <f ca="1">IF(_xlfn.NUMBERVALUE(G2292)&gt;0,'质量分析(总分) '!$D$23,'质量分析(总分) '!$D$28)</f>
        <v>535.869285714286</v>
      </c>
    </row>
    <row r="2296" customHeight="1" spans="1:13">
      <c r="A2296" s="58" t="s">
        <v>15</v>
      </c>
      <c r="B2296" s="59" t="s">
        <v>1</v>
      </c>
      <c r="C2296" s="59" t="s">
        <v>2</v>
      </c>
      <c r="D2296" s="60" t="s">
        <v>3</v>
      </c>
      <c r="E2296" s="60" t="s">
        <v>4</v>
      </c>
      <c r="F2296" s="60" t="s">
        <v>5</v>
      </c>
      <c r="G2296" s="60" t="s">
        <v>6</v>
      </c>
      <c r="H2296" s="60" t="s">
        <v>7</v>
      </c>
      <c r="I2296" s="60" t="s">
        <v>8</v>
      </c>
      <c r="J2296" s="60" t="s">
        <v>9</v>
      </c>
      <c r="K2296" s="60" t="s">
        <v>10</v>
      </c>
      <c r="L2296" s="61" t="s">
        <v>11</v>
      </c>
      <c r="M2296" s="61" t="s">
        <v>12</v>
      </c>
    </row>
    <row r="2297" customHeight="1" spans="1:13">
      <c r="A2297" s="62"/>
      <c r="B2297" s="63">
        <f ca="1">INDIRECT("'按班级打印'!G"&amp;ROUNDDOWN((ROW()-1)/5,0)+2)</f>
        <v>11</v>
      </c>
      <c r="C2297" s="63" t="str">
        <f ca="1">INDIRECT("'按班级打印'!A"&amp;ROUNDDOWN((ROW()-1)/5,0)+2)</f>
        <v>雷明霖</v>
      </c>
      <c r="D2297" s="63">
        <f ca="1">INDIRECT("'按班级打印'!M"&amp;ROUNDDOWN((ROW()-1)/5,0)+2)</f>
        <v>104</v>
      </c>
      <c r="E2297" s="63">
        <f ca="1">INDIRECT("'按班级打印'!o"&amp;ROUNDDOWN((ROW()-1)/5,0)+2)</f>
        <v>94</v>
      </c>
      <c r="F2297" s="63">
        <f ca="1">INDIRECT("'按班级打印'!q"&amp;ROUNDDOWN((ROW()-1)/5,0)+2)</f>
        <v>91.5</v>
      </c>
      <c r="G2297" s="63">
        <f ca="1">IF(INDIRECT("'按班级打印'!s"&amp;ROUNDDOWN((ROW()-1)/5,0)+2)&gt;0,INDIRECT("'按班级打印'!s"&amp;ROUNDDOWN((ROW()-1)/5,0)+2),"")</f>
        <v>65</v>
      </c>
      <c r="H2297" s="63">
        <f ca="1">IF(INDIRECT("'按班级打印'!w"&amp;ROUNDDOWN((ROW()-1)/5,0)+2)&gt;0,INDIRECT("'按班级打印'!w"&amp;ROUNDDOWN((ROW()-1)/5,0)+2),"")</f>
        <v>39.5</v>
      </c>
      <c r="I2297" s="63" t="str">
        <f ca="1">IF(INDIRECT("'按班级打印'!z"&amp;ROUNDDOWN((ROW()-1)/5,0)+2)&gt;0,INDIRECT("'按班级打印'!z"&amp;ROUNDDOWN((ROW()-1)/5,0)+2),"")</f>
        <v/>
      </c>
      <c r="J2297" s="63" t="str">
        <f ca="1">IF(INDIRECT("'按班级打印'!ac"&amp;ROUNDDOWN((ROW()-1)/5,0)+2)&gt;0,INDIRECT("'按班级打印'!ac"&amp;ROUNDDOWN((ROW()-1)/5,0)+2),"")</f>
        <v/>
      </c>
      <c r="K2297" s="63" t="str">
        <f ca="1">IF(INDIRECT("'按班级打印'!u"&amp;ROUNDDOWN((ROW()-1)/5,0)+2)&gt;0,INDIRECT("'按班级打印'!u"&amp;ROUNDDOWN((ROW()-1)/5,0)+2),"")</f>
        <v/>
      </c>
      <c r="L2297" s="63">
        <f ca="1">IF(INDIRECT("'按班级打印'!af"&amp;ROUNDDOWN((ROW()-1)/5,0)+2)&gt;0,INDIRECT("'按班级打印'!af"&amp;ROUNDDOWN((ROW()-1)/5,0)+2),"")</f>
        <v>55.5</v>
      </c>
      <c r="M2297" s="63">
        <f ca="1">INDIRECT("'按班级打印'!H"&amp;ROUNDDOWN((ROW()-1)/5,0)+2)</f>
        <v>449.5</v>
      </c>
    </row>
    <row r="2298" customHeight="1" spans="1:13">
      <c r="A2298" s="64"/>
      <c r="B2298" s="64"/>
      <c r="C2298" s="63" t="s">
        <v>13</v>
      </c>
      <c r="D2298" s="63">
        <f ca="1">INDIRECT("'按班级打印'!M"&amp;ROUNDDOWN((ROW()-1)/5,0)+2)</f>
        <v>104</v>
      </c>
      <c r="E2298" s="63">
        <f ca="1">INDIRECT("'按班级打印'!o"&amp;ROUNDDOWN((ROW()-1)/5,0)+2)</f>
        <v>94</v>
      </c>
      <c r="F2298" s="63">
        <f ca="1">INDIRECT("'按班级打印'!q"&amp;ROUNDDOWN((ROW()-1)/5,0)+2)</f>
        <v>91.5</v>
      </c>
      <c r="G2298" s="63">
        <f ca="1">IF(INDIRECT("'按班级打印'!s"&amp;ROUNDDOWN((ROW()-1)/5,0)+2)&gt;0,INDIRECT("'按班级打印'!s"&amp;ROUNDDOWN((ROW()-1)/5,0)+2),"")</f>
        <v>65</v>
      </c>
      <c r="H2298" s="63">
        <f ca="1">IF(INDIRECT("'按班级打印'!x"&amp;ROUNDDOWN((ROW()-1)/5,0)+2)&gt;0,INDIRECT("'按班级打印'!x"&amp;ROUNDDOWN((ROW()-1)/5,0)+2),"")</f>
        <v>67</v>
      </c>
      <c r="I2298" s="63" t="str">
        <f ca="1">IF(INDIRECT("'按班级打印'!aa"&amp;ROUNDDOWN((ROW()-1)/5,0)+2)&gt;0,INDIRECT("'按班级打印'!aa"&amp;ROUNDDOWN((ROW()-1)/5,0)+2),"")</f>
        <v/>
      </c>
      <c r="J2298" s="63" t="str">
        <f ca="1">IF(INDIRECT("'按班级打印'!ad"&amp;ROUNDDOWN((ROW()-1)/5,0)+2)&gt;0,INDIRECT("'按班级打印'!ad"&amp;ROUNDDOWN((ROW()-1)/5,0)+2),"")</f>
        <v/>
      </c>
      <c r="K2298" s="63" t="str">
        <f ca="1">IF(INDIRECT("'按班级打印'!u"&amp;ROUNDDOWN((ROW()-1)/5,0)+2)&gt;0,INDIRECT("'按班级打印'!u"&amp;ROUNDDOWN((ROW()-1)/5,0)+2),"")</f>
        <v/>
      </c>
      <c r="L2298" s="63">
        <f ca="1">IF(INDIRECT("'按班级打印'!ag"&amp;ROUNDDOWN((ROW()-1)/5,0)+2)&gt;0,INDIRECT("'按班级打印'!ag"&amp;ROUNDDOWN((ROW()-1)/5,0)+2),"")</f>
        <v>83</v>
      </c>
      <c r="M2298" s="63">
        <f ca="1">INDIRECT("'按班级打印'!I"&amp;ROUNDDOWN((ROW()-1)/5,0)+2)</f>
        <v>504.5</v>
      </c>
    </row>
    <row r="2299" customHeight="1" spans="1:13">
      <c r="A2299" s="63" t="str">
        <f ca="1">INDIRECT("'按班级打印'!E"&amp;ROUNDDOWN((ROW()-1)/5,0)+2)</f>
        <v>物理类</v>
      </c>
      <c r="B2299" s="14"/>
      <c r="C2299" s="63" t="s">
        <v>14</v>
      </c>
      <c r="D2299" s="65">
        <f>'质量分析(总分) '!$D$55</f>
        <v>105.000612745098</v>
      </c>
      <c r="E2299" s="65">
        <f>'质量分析(总分) '!$D$82</f>
        <v>91.5242034313726</v>
      </c>
      <c r="F2299" s="65">
        <f>'质量分析(总分) '!$D$109</f>
        <v>108.863970588235</v>
      </c>
      <c r="G2299" s="65">
        <f ca="1">IF(_xlfn.NUMBERVALUE(G2297)&gt;0,'质量分析(总分) '!$D$133,"")</f>
        <v>62.6521428571429</v>
      </c>
      <c r="H2299" s="65">
        <f ca="1">IF(_xlfn.NUMBERVALUE(H2297)&gt;0,'质量分析(总分) '!$D$157,"")</f>
        <v>81.8686131386861</v>
      </c>
      <c r="I2299" s="65" t="str">
        <f ca="1">IF(_xlfn.NUMBERVALUE(I2297)&gt;0,'质量分析(总分) '!$D$180,"")</f>
        <v/>
      </c>
      <c r="J2299" s="65" t="str">
        <f ca="1">IF(_xlfn.NUMBERVALUE(J2297)&gt;0,'质量分析(总分) '!$D$208,"")</f>
        <v/>
      </c>
      <c r="K2299" s="65" t="str">
        <f ca="1">IF(_xlfn.NUMBERVALUE(K2297)&gt;0,'质量分析(总分) '!$D$194,"")</f>
        <v/>
      </c>
      <c r="L2299" s="65">
        <f ca="1">IF(_xlfn.NUMBERVALUE(L2297)&gt;0,'质量分析(总分) '!$D$222,"")</f>
        <v>81.1694214876033</v>
      </c>
      <c r="M2299" s="65">
        <f ca="1">IF(_xlfn.NUMBERVALUE(G2297)&gt;0,'质量分析(总分) '!$D$23,'质量分析(总分) '!$D$28)</f>
        <v>535.869285714286</v>
      </c>
    </row>
    <row r="2301" customHeight="1" spans="1:13">
      <c r="A2301" s="58" t="s">
        <v>15</v>
      </c>
      <c r="B2301" s="59" t="s">
        <v>1</v>
      </c>
      <c r="C2301" s="59" t="s">
        <v>2</v>
      </c>
      <c r="D2301" s="60" t="s">
        <v>3</v>
      </c>
      <c r="E2301" s="60" t="s">
        <v>4</v>
      </c>
      <c r="F2301" s="60" t="s">
        <v>5</v>
      </c>
      <c r="G2301" s="60" t="s">
        <v>6</v>
      </c>
      <c r="H2301" s="60" t="s">
        <v>7</v>
      </c>
      <c r="I2301" s="60" t="s">
        <v>8</v>
      </c>
      <c r="J2301" s="60" t="s">
        <v>9</v>
      </c>
      <c r="K2301" s="60" t="s">
        <v>10</v>
      </c>
      <c r="L2301" s="61" t="s">
        <v>11</v>
      </c>
      <c r="M2301" s="61" t="s">
        <v>12</v>
      </c>
    </row>
    <row r="2302" customHeight="1" spans="1:13">
      <c r="A2302" s="62"/>
      <c r="B2302" s="63">
        <f ca="1">INDIRECT("'按班级打印'!G"&amp;ROUNDDOWN((ROW()-1)/5,0)+2)</f>
        <v>11</v>
      </c>
      <c r="C2302" s="63" t="str">
        <f ca="1">INDIRECT("'按班级打印'!A"&amp;ROUNDDOWN((ROW()-1)/5,0)+2)</f>
        <v>郭栩宁</v>
      </c>
      <c r="D2302" s="63">
        <f ca="1">INDIRECT("'按班级打印'!M"&amp;ROUNDDOWN((ROW()-1)/5,0)+2)</f>
        <v>96</v>
      </c>
      <c r="E2302" s="63">
        <f ca="1">INDIRECT("'按班级打印'!o"&amp;ROUNDDOWN((ROW()-1)/5,0)+2)</f>
        <v>86.5</v>
      </c>
      <c r="F2302" s="63">
        <f ca="1">INDIRECT("'按班级打印'!q"&amp;ROUNDDOWN((ROW()-1)/5,0)+2)</f>
        <v>78</v>
      </c>
      <c r="G2302" s="63">
        <f ca="1">IF(INDIRECT("'按班级打印'!s"&amp;ROUNDDOWN((ROW()-1)/5,0)+2)&gt;0,INDIRECT("'按班级打印'!s"&amp;ROUNDDOWN((ROW()-1)/5,0)+2),"")</f>
        <v>31.5</v>
      </c>
      <c r="H2302" s="63">
        <f ca="1">IF(INDIRECT("'按班级打印'!w"&amp;ROUNDDOWN((ROW()-1)/5,0)+2)&gt;0,INDIRECT("'按班级打印'!w"&amp;ROUNDDOWN((ROW()-1)/5,0)+2),"")</f>
        <v>29.5</v>
      </c>
      <c r="I2302" s="63" t="str">
        <f ca="1">IF(INDIRECT("'按班级打印'!z"&amp;ROUNDDOWN((ROW()-1)/5,0)+2)&gt;0,INDIRECT("'按班级打印'!z"&amp;ROUNDDOWN((ROW()-1)/5,0)+2),"")</f>
        <v/>
      </c>
      <c r="J2302" s="63" t="str">
        <f ca="1">IF(INDIRECT("'按班级打印'!ac"&amp;ROUNDDOWN((ROW()-1)/5,0)+2)&gt;0,INDIRECT("'按班级打印'!ac"&amp;ROUNDDOWN((ROW()-1)/5,0)+2),"")</f>
        <v/>
      </c>
      <c r="K2302" s="63" t="str">
        <f ca="1">IF(INDIRECT("'按班级打印'!u"&amp;ROUNDDOWN((ROW()-1)/5,0)+2)&gt;0,INDIRECT("'按班级打印'!u"&amp;ROUNDDOWN((ROW()-1)/5,0)+2),"")</f>
        <v/>
      </c>
      <c r="L2302" s="63">
        <f ca="1">IF(INDIRECT("'按班级打印'!af"&amp;ROUNDDOWN((ROW()-1)/5,0)+2)&gt;0,INDIRECT("'按班级打印'!af"&amp;ROUNDDOWN((ROW()-1)/5,0)+2),"")</f>
        <v>57</v>
      </c>
      <c r="M2302" s="63">
        <f ca="1">INDIRECT("'按班级打印'!H"&amp;ROUNDDOWN((ROW()-1)/5,0)+2)</f>
        <v>378.5</v>
      </c>
    </row>
    <row r="2303" customHeight="1" spans="1:13">
      <c r="A2303" s="64"/>
      <c r="B2303" s="64"/>
      <c r="C2303" s="63" t="s">
        <v>13</v>
      </c>
      <c r="D2303" s="63">
        <f ca="1">INDIRECT("'按班级打印'!M"&amp;ROUNDDOWN((ROW()-1)/5,0)+2)</f>
        <v>96</v>
      </c>
      <c r="E2303" s="63">
        <f ca="1">INDIRECT("'按班级打印'!o"&amp;ROUNDDOWN((ROW()-1)/5,0)+2)</f>
        <v>86.5</v>
      </c>
      <c r="F2303" s="63">
        <f ca="1">INDIRECT("'按班级打印'!q"&amp;ROUNDDOWN((ROW()-1)/5,0)+2)</f>
        <v>78</v>
      </c>
      <c r="G2303" s="63">
        <f ca="1">IF(INDIRECT("'按班级打印'!s"&amp;ROUNDDOWN((ROW()-1)/5,0)+2)&gt;0,INDIRECT("'按班级打印'!s"&amp;ROUNDDOWN((ROW()-1)/5,0)+2),"")</f>
        <v>31.5</v>
      </c>
      <c r="H2303" s="63">
        <f ca="1">IF(INDIRECT("'按班级打印'!x"&amp;ROUNDDOWN((ROW()-1)/5,0)+2)&gt;0,INDIRECT("'按班级打印'!x"&amp;ROUNDDOWN((ROW()-1)/5,0)+2),"")</f>
        <v>57</v>
      </c>
      <c r="I2303" s="63" t="str">
        <f ca="1">IF(INDIRECT("'按班级打印'!aa"&amp;ROUNDDOWN((ROW()-1)/5,0)+2)&gt;0,INDIRECT("'按班级打印'!aa"&amp;ROUNDDOWN((ROW()-1)/5,0)+2),"")</f>
        <v/>
      </c>
      <c r="J2303" s="63" t="str">
        <f ca="1">IF(INDIRECT("'按班级打印'!ad"&amp;ROUNDDOWN((ROW()-1)/5,0)+2)&gt;0,INDIRECT("'按班级打印'!ad"&amp;ROUNDDOWN((ROW()-1)/5,0)+2),"")</f>
        <v/>
      </c>
      <c r="K2303" s="63" t="str">
        <f ca="1">IF(INDIRECT("'按班级打印'!u"&amp;ROUNDDOWN((ROW()-1)/5,0)+2)&gt;0,INDIRECT("'按班级打印'!u"&amp;ROUNDDOWN((ROW()-1)/5,0)+2),"")</f>
        <v/>
      </c>
      <c r="L2303" s="63">
        <f ca="1">IF(INDIRECT("'按班级打印'!ag"&amp;ROUNDDOWN((ROW()-1)/5,0)+2)&gt;0,INDIRECT("'按班级打印'!ag"&amp;ROUNDDOWN((ROW()-1)/5,0)+2),"")</f>
        <v>85</v>
      </c>
      <c r="M2303" s="63">
        <f ca="1">INDIRECT("'按班级打印'!I"&amp;ROUNDDOWN((ROW()-1)/5,0)+2)</f>
        <v>434</v>
      </c>
    </row>
    <row r="2304" customHeight="1" spans="1:13">
      <c r="A2304" s="63" t="str">
        <f ca="1">INDIRECT("'按班级打印'!E"&amp;ROUNDDOWN((ROW()-1)/5,0)+2)</f>
        <v>物理类</v>
      </c>
      <c r="B2304" s="14"/>
      <c r="C2304" s="63" t="s">
        <v>14</v>
      </c>
      <c r="D2304" s="65">
        <f>'质量分析(总分) '!$D$55</f>
        <v>105.000612745098</v>
      </c>
      <c r="E2304" s="65">
        <f>'质量分析(总分) '!$D$82</f>
        <v>91.5242034313726</v>
      </c>
      <c r="F2304" s="65">
        <f>'质量分析(总分) '!$D$109</f>
        <v>108.863970588235</v>
      </c>
      <c r="G2304" s="65">
        <f ca="1">IF(_xlfn.NUMBERVALUE(G2302)&gt;0,'质量分析(总分) '!$D$133,"")</f>
        <v>62.6521428571429</v>
      </c>
      <c r="H2304" s="65">
        <f ca="1">IF(_xlfn.NUMBERVALUE(H2302)&gt;0,'质量分析(总分) '!$D$157,"")</f>
        <v>81.8686131386861</v>
      </c>
      <c r="I2304" s="65" t="str">
        <f ca="1">IF(_xlfn.NUMBERVALUE(I2302)&gt;0,'质量分析(总分) '!$D$180,"")</f>
        <v/>
      </c>
      <c r="J2304" s="65" t="str">
        <f ca="1">IF(_xlfn.NUMBERVALUE(J2302)&gt;0,'质量分析(总分) '!$D$208,"")</f>
        <v/>
      </c>
      <c r="K2304" s="65" t="str">
        <f ca="1">IF(_xlfn.NUMBERVALUE(K2302)&gt;0,'质量分析(总分) '!$D$194,"")</f>
        <v/>
      </c>
      <c r="L2304" s="65">
        <f ca="1">IF(_xlfn.NUMBERVALUE(L2302)&gt;0,'质量分析(总分) '!$D$222,"")</f>
        <v>81.1694214876033</v>
      </c>
      <c r="M2304" s="65">
        <f ca="1">IF(_xlfn.NUMBERVALUE(G2302)&gt;0,'质量分析(总分) '!$D$23,'质量分析(总分) '!$D$28)</f>
        <v>535.869285714286</v>
      </c>
    </row>
    <row r="2306" customHeight="1" spans="1:13">
      <c r="A2306" s="58" t="s">
        <v>15</v>
      </c>
      <c r="B2306" s="59" t="s">
        <v>1</v>
      </c>
      <c r="C2306" s="59" t="s">
        <v>2</v>
      </c>
      <c r="D2306" s="60" t="s">
        <v>3</v>
      </c>
      <c r="E2306" s="60" t="s">
        <v>4</v>
      </c>
      <c r="F2306" s="60" t="s">
        <v>5</v>
      </c>
      <c r="G2306" s="60" t="s">
        <v>6</v>
      </c>
      <c r="H2306" s="60" t="s">
        <v>7</v>
      </c>
      <c r="I2306" s="60" t="s">
        <v>8</v>
      </c>
      <c r="J2306" s="60" t="s">
        <v>9</v>
      </c>
      <c r="K2306" s="60" t="s">
        <v>10</v>
      </c>
      <c r="L2306" s="61" t="s">
        <v>11</v>
      </c>
      <c r="M2306" s="61" t="s">
        <v>12</v>
      </c>
    </row>
    <row r="2307" customHeight="1" spans="1:13">
      <c r="A2307" s="62"/>
      <c r="B2307" s="63">
        <f ca="1">INDIRECT("'按班级打印'!G"&amp;ROUNDDOWN((ROW()-1)/5,0)+2)</f>
        <v>11</v>
      </c>
      <c r="C2307" s="63" t="str">
        <f ca="1">INDIRECT("'按班级打印'!A"&amp;ROUNDDOWN((ROW()-1)/5,0)+2)</f>
        <v>黄舒铃</v>
      </c>
      <c r="D2307" s="63">
        <f ca="1">INDIRECT("'按班级打印'!M"&amp;ROUNDDOWN((ROW()-1)/5,0)+2)</f>
        <v>107</v>
      </c>
      <c r="E2307" s="63">
        <f ca="1">INDIRECT("'按班级打印'!o"&amp;ROUNDDOWN((ROW()-1)/5,0)+2)</f>
        <v>96.5</v>
      </c>
      <c r="F2307" s="63">
        <f ca="1">INDIRECT("'按班级打印'!q"&amp;ROUNDDOWN((ROW()-1)/5,0)+2)</f>
        <v>95</v>
      </c>
      <c r="G2307" s="63">
        <f ca="1">IF(INDIRECT("'按班级打印'!s"&amp;ROUNDDOWN((ROW()-1)/5,0)+2)&gt;0,INDIRECT("'按班级打印'!s"&amp;ROUNDDOWN((ROW()-1)/5,0)+2),"")</f>
        <v>53.5</v>
      </c>
      <c r="H2307" s="63">
        <f ca="1">IF(INDIRECT("'按班级打印'!w"&amp;ROUNDDOWN((ROW()-1)/5,0)+2)&gt;0,INDIRECT("'按班级打印'!w"&amp;ROUNDDOWN((ROW()-1)/5,0)+2),"")</f>
        <v>39</v>
      </c>
      <c r="I2307" s="63" t="str">
        <f ca="1">IF(INDIRECT("'按班级打印'!z"&amp;ROUNDDOWN((ROW()-1)/5,0)+2)&gt;0,INDIRECT("'按班级打印'!z"&amp;ROUNDDOWN((ROW()-1)/5,0)+2),"")</f>
        <v/>
      </c>
      <c r="J2307" s="63" t="str">
        <f ca="1">IF(INDIRECT("'按班级打印'!ac"&amp;ROUNDDOWN((ROW()-1)/5,0)+2)&gt;0,INDIRECT("'按班级打印'!ac"&amp;ROUNDDOWN((ROW()-1)/5,0)+2),"")</f>
        <v/>
      </c>
      <c r="K2307" s="63" t="str">
        <f ca="1">IF(INDIRECT("'按班级打印'!u"&amp;ROUNDDOWN((ROW()-1)/5,0)+2)&gt;0,INDIRECT("'按班级打印'!u"&amp;ROUNDDOWN((ROW()-1)/5,0)+2),"")</f>
        <v/>
      </c>
      <c r="L2307" s="63">
        <f ca="1">IF(INDIRECT("'按班级打印'!af"&amp;ROUNDDOWN((ROW()-1)/5,0)+2)&gt;0,INDIRECT("'按班级打印'!af"&amp;ROUNDDOWN((ROW()-1)/5,0)+2),"")</f>
        <v>54</v>
      </c>
      <c r="M2307" s="63">
        <f ca="1">INDIRECT("'按班级打印'!H"&amp;ROUNDDOWN((ROW()-1)/5,0)+2)</f>
        <v>445</v>
      </c>
    </row>
    <row r="2308" customHeight="1" spans="1:13">
      <c r="A2308" s="64"/>
      <c r="B2308" s="64"/>
      <c r="C2308" s="63" t="s">
        <v>13</v>
      </c>
      <c r="D2308" s="63">
        <f ca="1">INDIRECT("'按班级打印'!M"&amp;ROUNDDOWN((ROW()-1)/5,0)+2)</f>
        <v>107</v>
      </c>
      <c r="E2308" s="63">
        <f ca="1">INDIRECT("'按班级打印'!o"&amp;ROUNDDOWN((ROW()-1)/5,0)+2)</f>
        <v>96.5</v>
      </c>
      <c r="F2308" s="63">
        <f ca="1">INDIRECT("'按班级打印'!q"&amp;ROUNDDOWN((ROW()-1)/5,0)+2)</f>
        <v>95</v>
      </c>
      <c r="G2308" s="63">
        <f ca="1">IF(INDIRECT("'按班级打印'!s"&amp;ROUNDDOWN((ROW()-1)/5,0)+2)&gt;0,INDIRECT("'按班级打印'!s"&amp;ROUNDDOWN((ROW()-1)/5,0)+2),"")</f>
        <v>53.5</v>
      </c>
      <c r="H2308" s="63">
        <f ca="1">IF(INDIRECT("'按班级打印'!x"&amp;ROUNDDOWN((ROW()-1)/5,0)+2)&gt;0,INDIRECT("'按班级打印'!x"&amp;ROUNDDOWN((ROW()-1)/5,0)+2),"")</f>
        <v>66</v>
      </c>
      <c r="I2308" s="63" t="str">
        <f ca="1">IF(INDIRECT("'按班级打印'!aa"&amp;ROUNDDOWN((ROW()-1)/5,0)+2)&gt;0,INDIRECT("'按班级打印'!aa"&amp;ROUNDDOWN((ROW()-1)/5,0)+2),"")</f>
        <v/>
      </c>
      <c r="J2308" s="63" t="str">
        <f ca="1">IF(INDIRECT("'按班级打印'!ad"&amp;ROUNDDOWN((ROW()-1)/5,0)+2)&gt;0,INDIRECT("'按班级打印'!ad"&amp;ROUNDDOWN((ROW()-1)/5,0)+2),"")</f>
        <v/>
      </c>
      <c r="K2308" s="63" t="str">
        <f ca="1">IF(INDIRECT("'按班级打印'!u"&amp;ROUNDDOWN((ROW()-1)/5,0)+2)&gt;0,INDIRECT("'按班级打印'!u"&amp;ROUNDDOWN((ROW()-1)/5,0)+2),"")</f>
        <v/>
      </c>
      <c r="L2308" s="63">
        <f ca="1">IF(INDIRECT("'按班级打印'!ag"&amp;ROUNDDOWN((ROW()-1)/5,0)+2)&gt;0,INDIRECT("'按班级打印'!ag"&amp;ROUNDDOWN((ROW()-1)/5,0)+2),"")</f>
        <v>81</v>
      </c>
      <c r="M2308" s="63">
        <f ca="1">INDIRECT("'按班级打印'!I"&amp;ROUNDDOWN((ROW()-1)/5,0)+2)</f>
        <v>499</v>
      </c>
    </row>
    <row r="2309" customHeight="1" spans="1:13">
      <c r="A2309" s="63" t="str">
        <f ca="1">INDIRECT("'按班级打印'!E"&amp;ROUNDDOWN((ROW()-1)/5,0)+2)</f>
        <v>物理类</v>
      </c>
      <c r="B2309" s="14"/>
      <c r="C2309" s="63" t="s">
        <v>14</v>
      </c>
      <c r="D2309" s="65">
        <f>'质量分析(总分) '!$D$55</f>
        <v>105.000612745098</v>
      </c>
      <c r="E2309" s="65">
        <f>'质量分析(总分) '!$D$82</f>
        <v>91.5242034313726</v>
      </c>
      <c r="F2309" s="65">
        <f>'质量分析(总分) '!$D$109</f>
        <v>108.863970588235</v>
      </c>
      <c r="G2309" s="65">
        <f ca="1">IF(_xlfn.NUMBERVALUE(G2307)&gt;0,'质量分析(总分) '!$D$133,"")</f>
        <v>62.6521428571429</v>
      </c>
      <c r="H2309" s="65">
        <f ca="1">IF(_xlfn.NUMBERVALUE(H2307)&gt;0,'质量分析(总分) '!$D$157,"")</f>
        <v>81.8686131386861</v>
      </c>
      <c r="I2309" s="65" t="str">
        <f ca="1">IF(_xlfn.NUMBERVALUE(I2307)&gt;0,'质量分析(总分) '!$D$180,"")</f>
        <v/>
      </c>
      <c r="J2309" s="65" t="str">
        <f ca="1">IF(_xlfn.NUMBERVALUE(J2307)&gt;0,'质量分析(总分) '!$D$208,"")</f>
        <v/>
      </c>
      <c r="K2309" s="65" t="str">
        <f ca="1">IF(_xlfn.NUMBERVALUE(K2307)&gt;0,'质量分析(总分) '!$D$194,"")</f>
        <v/>
      </c>
      <c r="L2309" s="65">
        <f ca="1">IF(_xlfn.NUMBERVALUE(L2307)&gt;0,'质量分析(总分) '!$D$222,"")</f>
        <v>81.1694214876033</v>
      </c>
      <c r="M2309" s="65">
        <f ca="1">IF(_xlfn.NUMBERVALUE(G2307)&gt;0,'质量分析(总分) '!$D$23,'质量分析(总分) '!$D$28)</f>
        <v>535.869285714286</v>
      </c>
    </row>
    <row r="2311" customHeight="1" spans="1:13">
      <c r="A2311" s="58" t="s">
        <v>15</v>
      </c>
      <c r="B2311" s="59" t="s">
        <v>1</v>
      </c>
      <c r="C2311" s="59" t="s">
        <v>2</v>
      </c>
      <c r="D2311" s="60" t="s">
        <v>3</v>
      </c>
      <c r="E2311" s="60" t="s">
        <v>4</v>
      </c>
      <c r="F2311" s="60" t="s">
        <v>5</v>
      </c>
      <c r="G2311" s="60" t="s">
        <v>6</v>
      </c>
      <c r="H2311" s="60" t="s">
        <v>7</v>
      </c>
      <c r="I2311" s="60" t="s">
        <v>8</v>
      </c>
      <c r="J2311" s="60" t="s">
        <v>9</v>
      </c>
      <c r="K2311" s="60" t="s">
        <v>10</v>
      </c>
      <c r="L2311" s="61" t="s">
        <v>11</v>
      </c>
      <c r="M2311" s="61" t="s">
        <v>12</v>
      </c>
    </row>
    <row r="2312" customHeight="1" spans="1:13">
      <c r="A2312" s="62"/>
      <c r="B2312" s="63">
        <f ca="1">INDIRECT("'按班级打印'!G"&amp;ROUNDDOWN((ROW()-1)/5,0)+2)</f>
        <v>11</v>
      </c>
      <c r="C2312" s="63" t="str">
        <f ca="1">INDIRECT("'按班级打印'!A"&amp;ROUNDDOWN((ROW()-1)/5,0)+2)</f>
        <v>杨锐</v>
      </c>
      <c r="D2312" s="63">
        <f ca="1">INDIRECT("'按班级打印'!M"&amp;ROUNDDOWN((ROW()-1)/5,0)+2)</f>
        <v>104</v>
      </c>
      <c r="E2312" s="63">
        <f ca="1">INDIRECT("'按班级打印'!o"&amp;ROUNDDOWN((ROW()-1)/5,0)+2)</f>
        <v>106.5</v>
      </c>
      <c r="F2312" s="63">
        <f ca="1">INDIRECT("'按班级打印'!q"&amp;ROUNDDOWN((ROW()-1)/5,0)+2)</f>
        <v>90.5</v>
      </c>
      <c r="G2312" s="63">
        <f ca="1">IF(INDIRECT("'按班级打印'!s"&amp;ROUNDDOWN((ROW()-1)/5,0)+2)&gt;0,INDIRECT("'按班级打印'!s"&amp;ROUNDDOWN((ROW()-1)/5,0)+2),"")</f>
        <v>63</v>
      </c>
      <c r="H2312" s="63">
        <f ca="1">IF(INDIRECT("'按班级打印'!w"&amp;ROUNDDOWN((ROW()-1)/5,0)+2)&gt;0,INDIRECT("'按班级打印'!w"&amp;ROUNDDOWN((ROW()-1)/5,0)+2),"")</f>
        <v>63.5</v>
      </c>
      <c r="I2312" s="63" t="str">
        <f ca="1">IF(INDIRECT("'按班级打印'!z"&amp;ROUNDDOWN((ROW()-1)/5,0)+2)&gt;0,INDIRECT("'按班级打印'!z"&amp;ROUNDDOWN((ROW()-1)/5,0)+2),"")</f>
        <v/>
      </c>
      <c r="J2312" s="63" t="str">
        <f ca="1">IF(INDIRECT("'按班级打印'!ac"&amp;ROUNDDOWN((ROW()-1)/5,0)+2)&gt;0,INDIRECT("'按班级打印'!ac"&amp;ROUNDDOWN((ROW()-1)/5,0)+2),"")</f>
        <v/>
      </c>
      <c r="K2312" s="63" t="str">
        <f ca="1">IF(INDIRECT("'按班级打印'!u"&amp;ROUNDDOWN((ROW()-1)/5,0)+2)&gt;0,INDIRECT("'按班级打印'!u"&amp;ROUNDDOWN((ROW()-1)/5,0)+2),"")</f>
        <v/>
      </c>
      <c r="L2312" s="63">
        <f ca="1">IF(INDIRECT("'按班级打印'!af"&amp;ROUNDDOWN((ROW()-1)/5,0)+2)&gt;0,INDIRECT("'按班级打印'!af"&amp;ROUNDDOWN((ROW()-1)/5,0)+2),"")</f>
        <v>66.5</v>
      </c>
      <c r="M2312" s="63">
        <f ca="1">INDIRECT("'按班级打印'!H"&amp;ROUNDDOWN((ROW()-1)/5,0)+2)</f>
        <v>494</v>
      </c>
    </row>
    <row r="2313" customHeight="1" spans="1:13">
      <c r="A2313" s="64"/>
      <c r="B2313" s="64"/>
      <c r="C2313" s="63" t="s">
        <v>13</v>
      </c>
      <c r="D2313" s="63">
        <f ca="1">INDIRECT("'按班级打印'!M"&amp;ROUNDDOWN((ROW()-1)/5,0)+2)</f>
        <v>104</v>
      </c>
      <c r="E2313" s="63">
        <f ca="1">INDIRECT("'按班级打印'!o"&amp;ROUNDDOWN((ROW()-1)/5,0)+2)</f>
        <v>106.5</v>
      </c>
      <c r="F2313" s="63">
        <f ca="1">INDIRECT("'按班级打印'!q"&amp;ROUNDDOWN((ROW()-1)/5,0)+2)</f>
        <v>90.5</v>
      </c>
      <c r="G2313" s="63">
        <f ca="1">IF(INDIRECT("'按班级打印'!s"&amp;ROUNDDOWN((ROW()-1)/5,0)+2)&gt;0,INDIRECT("'按班级打印'!s"&amp;ROUNDDOWN((ROW()-1)/5,0)+2),"")</f>
        <v>63</v>
      </c>
      <c r="H2313" s="63">
        <f ca="1">IF(INDIRECT("'按班级打印'!x"&amp;ROUNDDOWN((ROW()-1)/5,0)+2)&gt;0,INDIRECT("'按班级打印'!x"&amp;ROUNDDOWN((ROW()-1)/5,0)+2),"")</f>
        <v>86</v>
      </c>
      <c r="I2313" s="63" t="str">
        <f ca="1">IF(INDIRECT("'按班级打印'!aa"&amp;ROUNDDOWN((ROW()-1)/5,0)+2)&gt;0,INDIRECT("'按班级打印'!aa"&amp;ROUNDDOWN((ROW()-1)/5,0)+2),"")</f>
        <v/>
      </c>
      <c r="J2313" s="63" t="str">
        <f ca="1">IF(INDIRECT("'按班级打印'!ad"&amp;ROUNDDOWN((ROW()-1)/5,0)+2)&gt;0,INDIRECT("'按班级打印'!ad"&amp;ROUNDDOWN((ROW()-1)/5,0)+2),"")</f>
        <v/>
      </c>
      <c r="K2313" s="63" t="str">
        <f ca="1">IF(INDIRECT("'按班级打印'!u"&amp;ROUNDDOWN((ROW()-1)/5,0)+2)&gt;0,INDIRECT("'按班级打印'!u"&amp;ROUNDDOWN((ROW()-1)/5,0)+2),"")</f>
        <v/>
      </c>
      <c r="L2313" s="63">
        <f ca="1">IF(INDIRECT("'按班级打印'!ag"&amp;ROUNDDOWN((ROW()-1)/5,0)+2)&gt;0,INDIRECT("'按班级打印'!ag"&amp;ROUNDDOWN((ROW()-1)/5,0)+2),"")</f>
        <v>90</v>
      </c>
      <c r="M2313" s="63">
        <f ca="1">INDIRECT("'按班级打印'!I"&amp;ROUNDDOWN((ROW()-1)/5,0)+2)</f>
        <v>540</v>
      </c>
    </row>
    <row r="2314" customHeight="1" spans="1:13">
      <c r="A2314" s="63" t="str">
        <f ca="1">INDIRECT("'按班级打印'!E"&amp;ROUNDDOWN((ROW()-1)/5,0)+2)</f>
        <v>物理类</v>
      </c>
      <c r="B2314" s="14"/>
      <c r="C2314" s="63" t="s">
        <v>14</v>
      </c>
      <c r="D2314" s="65">
        <f>'质量分析(总分) '!$D$55</f>
        <v>105.000612745098</v>
      </c>
      <c r="E2314" s="65">
        <f>'质量分析(总分) '!$D$82</f>
        <v>91.5242034313726</v>
      </c>
      <c r="F2314" s="65">
        <f>'质量分析(总分) '!$D$109</f>
        <v>108.863970588235</v>
      </c>
      <c r="G2314" s="65">
        <f ca="1">IF(_xlfn.NUMBERVALUE(G2312)&gt;0,'质量分析(总分) '!$D$133,"")</f>
        <v>62.6521428571429</v>
      </c>
      <c r="H2314" s="65">
        <f ca="1">IF(_xlfn.NUMBERVALUE(H2312)&gt;0,'质量分析(总分) '!$D$157,"")</f>
        <v>81.8686131386861</v>
      </c>
      <c r="I2314" s="65" t="str">
        <f ca="1">IF(_xlfn.NUMBERVALUE(I2312)&gt;0,'质量分析(总分) '!$D$180,"")</f>
        <v/>
      </c>
      <c r="J2314" s="65" t="str">
        <f ca="1">IF(_xlfn.NUMBERVALUE(J2312)&gt;0,'质量分析(总分) '!$D$208,"")</f>
        <v/>
      </c>
      <c r="K2314" s="65" t="str">
        <f ca="1">IF(_xlfn.NUMBERVALUE(K2312)&gt;0,'质量分析(总分) '!$D$194,"")</f>
        <v/>
      </c>
      <c r="L2314" s="65">
        <f ca="1">IF(_xlfn.NUMBERVALUE(L2312)&gt;0,'质量分析(总分) '!$D$222,"")</f>
        <v>81.1694214876033</v>
      </c>
      <c r="M2314" s="65">
        <f ca="1">IF(_xlfn.NUMBERVALUE(G2312)&gt;0,'质量分析(总分) '!$D$23,'质量分析(总分) '!$D$28)</f>
        <v>535.869285714286</v>
      </c>
    </row>
    <row r="2316" customHeight="1" spans="1:13">
      <c r="A2316" s="58" t="s">
        <v>15</v>
      </c>
      <c r="B2316" s="59" t="s">
        <v>1</v>
      </c>
      <c r="C2316" s="59" t="s">
        <v>2</v>
      </c>
      <c r="D2316" s="60" t="s">
        <v>3</v>
      </c>
      <c r="E2316" s="60" t="s">
        <v>4</v>
      </c>
      <c r="F2316" s="60" t="s">
        <v>5</v>
      </c>
      <c r="G2316" s="60" t="s">
        <v>6</v>
      </c>
      <c r="H2316" s="60" t="s">
        <v>7</v>
      </c>
      <c r="I2316" s="60" t="s">
        <v>8</v>
      </c>
      <c r="J2316" s="60" t="s">
        <v>9</v>
      </c>
      <c r="K2316" s="60" t="s">
        <v>10</v>
      </c>
      <c r="L2316" s="61" t="s">
        <v>11</v>
      </c>
      <c r="M2316" s="61" t="s">
        <v>12</v>
      </c>
    </row>
    <row r="2317" customHeight="1" spans="1:13">
      <c r="A2317" s="62"/>
      <c r="B2317" s="63">
        <f ca="1">INDIRECT("'按班级打印'!G"&amp;ROUNDDOWN((ROW()-1)/5,0)+2)</f>
        <v>11</v>
      </c>
      <c r="C2317" s="63" t="str">
        <f ca="1">INDIRECT("'按班级打印'!A"&amp;ROUNDDOWN((ROW()-1)/5,0)+2)</f>
        <v>刘芝娴</v>
      </c>
      <c r="D2317" s="63">
        <f ca="1">INDIRECT("'按班级打印'!M"&amp;ROUNDDOWN((ROW()-1)/5,0)+2)</f>
        <v>100</v>
      </c>
      <c r="E2317" s="63">
        <f ca="1">INDIRECT("'按班级打印'!o"&amp;ROUNDDOWN((ROW()-1)/5,0)+2)</f>
        <v>83.5</v>
      </c>
      <c r="F2317" s="63">
        <f ca="1">INDIRECT("'按班级打印'!q"&amp;ROUNDDOWN((ROW()-1)/5,0)+2)</f>
        <v>92.5</v>
      </c>
      <c r="G2317" s="63">
        <f ca="1">IF(INDIRECT("'按班级打印'!s"&amp;ROUNDDOWN((ROW()-1)/5,0)+2)&gt;0,INDIRECT("'按班级打印'!s"&amp;ROUNDDOWN((ROW()-1)/5,0)+2),"")</f>
        <v>60.5</v>
      </c>
      <c r="H2317" s="63">
        <f ca="1">IF(INDIRECT("'按班级打印'!w"&amp;ROUNDDOWN((ROW()-1)/5,0)+2)&gt;0,INDIRECT("'按班级打印'!w"&amp;ROUNDDOWN((ROW()-1)/5,0)+2),"")</f>
        <v>46.5</v>
      </c>
      <c r="I2317" s="63" t="str">
        <f ca="1">IF(INDIRECT("'按班级打印'!z"&amp;ROUNDDOWN((ROW()-1)/5,0)+2)&gt;0,INDIRECT("'按班级打印'!z"&amp;ROUNDDOWN((ROW()-1)/5,0)+2),"")</f>
        <v/>
      </c>
      <c r="J2317" s="63" t="str">
        <f ca="1">IF(INDIRECT("'按班级打印'!ac"&amp;ROUNDDOWN((ROW()-1)/5,0)+2)&gt;0,INDIRECT("'按班级打印'!ac"&amp;ROUNDDOWN((ROW()-1)/5,0)+2),"")</f>
        <v/>
      </c>
      <c r="K2317" s="63" t="str">
        <f ca="1">IF(INDIRECT("'按班级打印'!u"&amp;ROUNDDOWN((ROW()-1)/5,0)+2)&gt;0,INDIRECT("'按班级打印'!u"&amp;ROUNDDOWN((ROW()-1)/5,0)+2),"")</f>
        <v/>
      </c>
      <c r="L2317" s="63">
        <f ca="1">IF(INDIRECT("'按班级打印'!af"&amp;ROUNDDOWN((ROW()-1)/5,0)+2)&gt;0,INDIRECT("'按班级打印'!af"&amp;ROUNDDOWN((ROW()-1)/5,0)+2),"")</f>
        <v>50.5</v>
      </c>
      <c r="M2317" s="63">
        <f ca="1">INDIRECT("'按班级打印'!H"&amp;ROUNDDOWN((ROW()-1)/5,0)+2)</f>
        <v>433.5</v>
      </c>
    </row>
    <row r="2318" customHeight="1" spans="1:13">
      <c r="A2318" s="64"/>
      <c r="B2318" s="64"/>
      <c r="C2318" s="63" t="s">
        <v>13</v>
      </c>
      <c r="D2318" s="63">
        <f ca="1">INDIRECT("'按班级打印'!M"&amp;ROUNDDOWN((ROW()-1)/5,0)+2)</f>
        <v>100</v>
      </c>
      <c r="E2318" s="63">
        <f ca="1">INDIRECT("'按班级打印'!o"&amp;ROUNDDOWN((ROW()-1)/5,0)+2)</f>
        <v>83.5</v>
      </c>
      <c r="F2318" s="63">
        <f ca="1">INDIRECT("'按班级打印'!q"&amp;ROUNDDOWN((ROW()-1)/5,0)+2)</f>
        <v>92.5</v>
      </c>
      <c r="G2318" s="63">
        <f ca="1">IF(INDIRECT("'按班级打印'!s"&amp;ROUNDDOWN((ROW()-1)/5,0)+2)&gt;0,INDIRECT("'按班级打印'!s"&amp;ROUNDDOWN((ROW()-1)/5,0)+2),"")</f>
        <v>60.5</v>
      </c>
      <c r="H2318" s="63">
        <f ca="1">IF(INDIRECT("'按班级打印'!x"&amp;ROUNDDOWN((ROW()-1)/5,0)+2)&gt;0,INDIRECT("'按班级打印'!x"&amp;ROUNDDOWN((ROW()-1)/5,0)+2),"")</f>
        <v>73</v>
      </c>
      <c r="I2318" s="63" t="str">
        <f ca="1">IF(INDIRECT("'按班级打印'!aa"&amp;ROUNDDOWN((ROW()-1)/5,0)+2)&gt;0,INDIRECT("'按班级打印'!aa"&amp;ROUNDDOWN((ROW()-1)/5,0)+2),"")</f>
        <v/>
      </c>
      <c r="J2318" s="63" t="str">
        <f ca="1">IF(INDIRECT("'按班级打印'!ad"&amp;ROUNDDOWN((ROW()-1)/5,0)+2)&gt;0,INDIRECT("'按班级打印'!ad"&amp;ROUNDDOWN((ROW()-1)/5,0)+2),"")</f>
        <v/>
      </c>
      <c r="K2318" s="63" t="str">
        <f ca="1">IF(INDIRECT("'按班级打印'!u"&amp;ROUNDDOWN((ROW()-1)/5,0)+2)&gt;0,INDIRECT("'按班级打印'!u"&amp;ROUNDDOWN((ROW()-1)/5,0)+2),"")</f>
        <v/>
      </c>
      <c r="L2318" s="63">
        <f ca="1">IF(INDIRECT("'按班级打印'!ag"&amp;ROUNDDOWN((ROW()-1)/5,0)+2)&gt;0,INDIRECT("'按班级打印'!ag"&amp;ROUNDDOWN((ROW()-1)/5,0)+2),"")</f>
        <v>76</v>
      </c>
      <c r="M2318" s="63">
        <f ca="1">INDIRECT("'按班级打印'!I"&amp;ROUNDDOWN((ROW()-1)/5,0)+2)</f>
        <v>485.5</v>
      </c>
    </row>
    <row r="2319" customHeight="1" spans="1:13">
      <c r="A2319" s="63" t="str">
        <f ca="1">INDIRECT("'按班级打印'!E"&amp;ROUNDDOWN((ROW()-1)/5,0)+2)</f>
        <v>物理类</v>
      </c>
      <c r="B2319" s="14"/>
      <c r="C2319" s="63" t="s">
        <v>14</v>
      </c>
      <c r="D2319" s="65">
        <f>'质量分析(总分) '!$D$55</f>
        <v>105.000612745098</v>
      </c>
      <c r="E2319" s="65">
        <f>'质量分析(总分) '!$D$82</f>
        <v>91.5242034313726</v>
      </c>
      <c r="F2319" s="65">
        <f>'质量分析(总分) '!$D$109</f>
        <v>108.863970588235</v>
      </c>
      <c r="G2319" s="65">
        <f ca="1">IF(_xlfn.NUMBERVALUE(G2317)&gt;0,'质量分析(总分) '!$D$133,"")</f>
        <v>62.6521428571429</v>
      </c>
      <c r="H2319" s="65">
        <f ca="1">IF(_xlfn.NUMBERVALUE(H2317)&gt;0,'质量分析(总分) '!$D$157,"")</f>
        <v>81.8686131386861</v>
      </c>
      <c r="I2319" s="65" t="str">
        <f ca="1">IF(_xlfn.NUMBERVALUE(I2317)&gt;0,'质量分析(总分) '!$D$180,"")</f>
        <v/>
      </c>
      <c r="J2319" s="65" t="str">
        <f ca="1">IF(_xlfn.NUMBERVALUE(J2317)&gt;0,'质量分析(总分) '!$D$208,"")</f>
        <v/>
      </c>
      <c r="K2319" s="65" t="str">
        <f ca="1">IF(_xlfn.NUMBERVALUE(K2317)&gt;0,'质量分析(总分) '!$D$194,"")</f>
        <v/>
      </c>
      <c r="L2319" s="65">
        <f ca="1">IF(_xlfn.NUMBERVALUE(L2317)&gt;0,'质量分析(总分) '!$D$222,"")</f>
        <v>81.1694214876033</v>
      </c>
      <c r="M2319" s="65">
        <f ca="1">IF(_xlfn.NUMBERVALUE(G2317)&gt;0,'质量分析(总分) '!$D$23,'质量分析(总分) '!$D$28)</f>
        <v>535.869285714286</v>
      </c>
    </row>
    <row r="2321" customHeight="1" spans="1:13">
      <c r="A2321" s="58" t="s">
        <v>15</v>
      </c>
      <c r="B2321" s="59" t="s">
        <v>1</v>
      </c>
      <c r="C2321" s="59" t="s">
        <v>2</v>
      </c>
      <c r="D2321" s="60" t="s">
        <v>3</v>
      </c>
      <c r="E2321" s="60" t="s">
        <v>4</v>
      </c>
      <c r="F2321" s="60" t="s">
        <v>5</v>
      </c>
      <c r="G2321" s="60" t="s">
        <v>6</v>
      </c>
      <c r="H2321" s="60" t="s">
        <v>7</v>
      </c>
      <c r="I2321" s="60" t="s">
        <v>8</v>
      </c>
      <c r="J2321" s="60" t="s">
        <v>9</v>
      </c>
      <c r="K2321" s="60" t="s">
        <v>10</v>
      </c>
      <c r="L2321" s="61" t="s">
        <v>11</v>
      </c>
      <c r="M2321" s="61" t="s">
        <v>12</v>
      </c>
    </row>
    <row r="2322" customHeight="1" spans="1:13">
      <c r="A2322" s="62"/>
      <c r="B2322" s="63">
        <f ca="1">INDIRECT("'按班级打印'!G"&amp;ROUNDDOWN((ROW()-1)/5,0)+2)</f>
        <v>11</v>
      </c>
      <c r="C2322" s="63" t="str">
        <f ca="1">INDIRECT("'按班级打印'!A"&amp;ROUNDDOWN((ROW()-1)/5,0)+2)</f>
        <v>张霖翔</v>
      </c>
      <c r="D2322" s="63">
        <f ca="1">INDIRECT("'按班级打印'!M"&amp;ROUNDDOWN((ROW()-1)/5,0)+2)</f>
        <v>102</v>
      </c>
      <c r="E2322" s="63">
        <f ca="1">INDIRECT("'按班级打印'!o"&amp;ROUNDDOWN((ROW()-1)/5,0)+2)</f>
        <v>54.5</v>
      </c>
      <c r="F2322" s="63">
        <f ca="1">INDIRECT("'按班级打印'!q"&amp;ROUNDDOWN((ROW()-1)/5,0)+2)</f>
        <v>98.5</v>
      </c>
      <c r="G2322" s="63">
        <f ca="1">IF(INDIRECT("'按班级打印'!s"&amp;ROUNDDOWN((ROW()-1)/5,0)+2)&gt;0,INDIRECT("'按班级打印'!s"&amp;ROUNDDOWN((ROW()-1)/5,0)+2),"")</f>
        <v>40.5</v>
      </c>
      <c r="H2322" s="63">
        <f ca="1">IF(INDIRECT("'按班级打印'!w"&amp;ROUNDDOWN((ROW()-1)/5,0)+2)&gt;0,INDIRECT("'按班级打印'!w"&amp;ROUNDDOWN((ROW()-1)/5,0)+2),"")</f>
        <v>39</v>
      </c>
      <c r="I2322" s="63" t="str">
        <f ca="1">IF(INDIRECT("'按班级打印'!z"&amp;ROUNDDOWN((ROW()-1)/5,0)+2)&gt;0,INDIRECT("'按班级打印'!z"&amp;ROUNDDOWN((ROW()-1)/5,0)+2),"")</f>
        <v/>
      </c>
      <c r="J2322" s="63" t="str">
        <f ca="1">IF(INDIRECT("'按班级打印'!ac"&amp;ROUNDDOWN((ROW()-1)/5,0)+2)&gt;0,INDIRECT("'按班级打印'!ac"&amp;ROUNDDOWN((ROW()-1)/5,0)+2),"")</f>
        <v/>
      </c>
      <c r="K2322" s="63" t="str">
        <f ca="1">IF(INDIRECT("'按班级打印'!u"&amp;ROUNDDOWN((ROW()-1)/5,0)+2)&gt;0,INDIRECT("'按班级打印'!u"&amp;ROUNDDOWN((ROW()-1)/5,0)+2),"")</f>
        <v/>
      </c>
      <c r="L2322" s="63">
        <f ca="1">IF(INDIRECT("'按班级打印'!af"&amp;ROUNDDOWN((ROW()-1)/5,0)+2)&gt;0,INDIRECT("'按班级打印'!af"&amp;ROUNDDOWN((ROW()-1)/5,0)+2),"")</f>
        <v>68</v>
      </c>
      <c r="M2322" s="63">
        <f ca="1">INDIRECT("'按班级打印'!H"&amp;ROUNDDOWN((ROW()-1)/5,0)+2)</f>
        <v>402.5</v>
      </c>
    </row>
    <row r="2323" customHeight="1" spans="1:13">
      <c r="A2323" s="64"/>
      <c r="B2323" s="64"/>
      <c r="C2323" s="63" t="s">
        <v>13</v>
      </c>
      <c r="D2323" s="63">
        <f ca="1">INDIRECT("'按班级打印'!M"&amp;ROUNDDOWN((ROW()-1)/5,0)+2)</f>
        <v>102</v>
      </c>
      <c r="E2323" s="63">
        <f ca="1">INDIRECT("'按班级打印'!o"&amp;ROUNDDOWN((ROW()-1)/5,0)+2)</f>
        <v>54.5</v>
      </c>
      <c r="F2323" s="63">
        <f ca="1">INDIRECT("'按班级打印'!q"&amp;ROUNDDOWN((ROW()-1)/5,0)+2)</f>
        <v>98.5</v>
      </c>
      <c r="G2323" s="63">
        <f ca="1">IF(INDIRECT("'按班级打印'!s"&amp;ROUNDDOWN((ROW()-1)/5,0)+2)&gt;0,INDIRECT("'按班级打印'!s"&amp;ROUNDDOWN((ROW()-1)/5,0)+2),"")</f>
        <v>40.5</v>
      </c>
      <c r="H2323" s="63">
        <f ca="1">IF(INDIRECT("'按班级打印'!x"&amp;ROUNDDOWN((ROW()-1)/5,0)+2)&gt;0,INDIRECT("'按班级打印'!x"&amp;ROUNDDOWN((ROW()-1)/5,0)+2),"")</f>
        <v>66</v>
      </c>
      <c r="I2323" s="63" t="str">
        <f ca="1">IF(INDIRECT("'按班级打印'!aa"&amp;ROUNDDOWN((ROW()-1)/5,0)+2)&gt;0,INDIRECT("'按班级打印'!aa"&amp;ROUNDDOWN((ROW()-1)/5,0)+2),"")</f>
        <v/>
      </c>
      <c r="J2323" s="63" t="str">
        <f ca="1">IF(INDIRECT("'按班级打印'!ad"&amp;ROUNDDOWN((ROW()-1)/5,0)+2)&gt;0,INDIRECT("'按班级打印'!ad"&amp;ROUNDDOWN((ROW()-1)/5,0)+2),"")</f>
        <v/>
      </c>
      <c r="K2323" s="63" t="str">
        <f ca="1">IF(INDIRECT("'按班级打印'!u"&amp;ROUNDDOWN((ROW()-1)/5,0)+2)&gt;0,INDIRECT("'按班级打印'!u"&amp;ROUNDDOWN((ROW()-1)/5,0)+2),"")</f>
        <v/>
      </c>
      <c r="L2323" s="63">
        <f ca="1">IF(INDIRECT("'按班级打印'!ag"&amp;ROUNDDOWN((ROW()-1)/5,0)+2)&gt;0,INDIRECT("'按班级打印'!ag"&amp;ROUNDDOWN((ROW()-1)/5,0)+2),"")</f>
        <v>90</v>
      </c>
      <c r="M2323" s="63">
        <f ca="1">INDIRECT("'按班级打印'!I"&amp;ROUNDDOWN((ROW()-1)/5,0)+2)</f>
        <v>451.5</v>
      </c>
    </row>
    <row r="2324" customHeight="1" spans="1:13">
      <c r="A2324" s="63" t="str">
        <f ca="1">INDIRECT("'按班级打印'!E"&amp;ROUNDDOWN((ROW()-1)/5,0)+2)</f>
        <v>物理类</v>
      </c>
      <c r="B2324" s="14"/>
      <c r="C2324" s="63" t="s">
        <v>14</v>
      </c>
      <c r="D2324" s="65">
        <f>'质量分析(总分) '!$D$55</f>
        <v>105.000612745098</v>
      </c>
      <c r="E2324" s="65">
        <f>'质量分析(总分) '!$D$82</f>
        <v>91.5242034313726</v>
      </c>
      <c r="F2324" s="65">
        <f>'质量分析(总分) '!$D$109</f>
        <v>108.863970588235</v>
      </c>
      <c r="G2324" s="65">
        <f ca="1">IF(_xlfn.NUMBERVALUE(G2322)&gt;0,'质量分析(总分) '!$D$133,"")</f>
        <v>62.6521428571429</v>
      </c>
      <c r="H2324" s="65">
        <f ca="1">IF(_xlfn.NUMBERVALUE(H2322)&gt;0,'质量分析(总分) '!$D$157,"")</f>
        <v>81.8686131386861</v>
      </c>
      <c r="I2324" s="65" t="str">
        <f ca="1">IF(_xlfn.NUMBERVALUE(I2322)&gt;0,'质量分析(总分) '!$D$180,"")</f>
        <v/>
      </c>
      <c r="J2324" s="65" t="str">
        <f ca="1">IF(_xlfn.NUMBERVALUE(J2322)&gt;0,'质量分析(总分) '!$D$208,"")</f>
        <v/>
      </c>
      <c r="K2324" s="65" t="str">
        <f ca="1">IF(_xlfn.NUMBERVALUE(K2322)&gt;0,'质量分析(总分) '!$D$194,"")</f>
        <v/>
      </c>
      <c r="L2324" s="65">
        <f ca="1">IF(_xlfn.NUMBERVALUE(L2322)&gt;0,'质量分析(总分) '!$D$222,"")</f>
        <v>81.1694214876033</v>
      </c>
      <c r="M2324" s="65">
        <f ca="1">IF(_xlfn.NUMBERVALUE(G2322)&gt;0,'质量分析(总分) '!$D$23,'质量分析(总分) '!$D$28)</f>
        <v>535.869285714286</v>
      </c>
    </row>
    <row r="2326" customHeight="1" spans="1:13">
      <c r="A2326" s="58" t="s">
        <v>15</v>
      </c>
      <c r="B2326" s="59" t="s">
        <v>1</v>
      </c>
      <c r="C2326" s="59" t="s">
        <v>2</v>
      </c>
      <c r="D2326" s="60" t="s">
        <v>3</v>
      </c>
      <c r="E2326" s="60" t="s">
        <v>4</v>
      </c>
      <c r="F2326" s="60" t="s">
        <v>5</v>
      </c>
      <c r="G2326" s="60" t="s">
        <v>6</v>
      </c>
      <c r="H2326" s="60" t="s">
        <v>7</v>
      </c>
      <c r="I2326" s="60" t="s">
        <v>8</v>
      </c>
      <c r="J2326" s="60" t="s">
        <v>9</v>
      </c>
      <c r="K2326" s="60" t="s">
        <v>10</v>
      </c>
      <c r="L2326" s="61" t="s">
        <v>11</v>
      </c>
      <c r="M2326" s="61" t="s">
        <v>12</v>
      </c>
    </row>
    <row r="2327" customHeight="1" spans="1:13">
      <c r="A2327" s="62"/>
      <c r="B2327" s="63">
        <f ca="1">INDIRECT("'按班级打印'!G"&amp;ROUNDDOWN((ROW()-1)/5,0)+2)</f>
        <v>11</v>
      </c>
      <c r="C2327" s="63" t="str">
        <f ca="1">INDIRECT("'按班级打印'!A"&amp;ROUNDDOWN((ROW()-1)/5,0)+2)</f>
        <v>王佳倪</v>
      </c>
      <c r="D2327" s="63">
        <f ca="1">INDIRECT("'按班级打印'!M"&amp;ROUNDDOWN((ROW()-1)/5,0)+2)</f>
        <v>95</v>
      </c>
      <c r="E2327" s="63">
        <f ca="1">INDIRECT("'按班级打印'!o"&amp;ROUNDDOWN((ROW()-1)/5,0)+2)</f>
        <v>63.5</v>
      </c>
      <c r="F2327" s="63">
        <f ca="1">INDIRECT("'按班级打印'!q"&amp;ROUNDDOWN((ROW()-1)/5,0)+2)</f>
        <v>94.5</v>
      </c>
      <c r="G2327" s="63">
        <f ca="1">IF(INDIRECT("'按班级打印'!s"&amp;ROUNDDOWN((ROW()-1)/5,0)+2)&gt;0,INDIRECT("'按班级打印'!s"&amp;ROUNDDOWN((ROW()-1)/5,0)+2),"")</f>
        <v>47.5</v>
      </c>
      <c r="H2327" s="63">
        <f ca="1">IF(INDIRECT("'按班级打印'!w"&amp;ROUNDDOWN((ROW()-1)/5,0)+2)&gt;0,INDIRECT("'按班级打印'!w"&amp;ROUNDDOWN((ROW()-1)/5,0)+2),"")</f>
        <v>31</v>
      </c>
      <c r="I2327" s="63" t="str">
        <f ca="1">IF(INDIRECT("'按班级打印'!z"&amp;ROUNDDOWN((ROW()-1)/5,0)+2)&gt;0,INDIRECT("'按班级打印'!z"&amp;ROUNDDOWN((ROW()-1)/5,0)+2),"")</f>
        <v/>
      </c>
      <c r="J2327" s="63" t="str">
        <f ca="1">IF(INDIRECT("'按班级打印'!ac"&amp;ROUNDDOWN((ROW()-1)/5,0)+2)&gt;0,INDIRECT("'按班级打印'!ac"&amp;ROUNDDOWN((ROW()-1)/5,0)+2),"")</f>
        <v/>
      </c>
      <c r="K2327" s="63" t="str">
        <f ca="1">IF(INDIRECT("'按班级打印'!u"&amp;ROUNDDOWN((ROW()-1)/5,0)+2)&gt;0,INDIRECT("'按班级打印'!u"&amp;ROUNDDOWN((ROW()-1)/5,0)+2),"")</f>
        <v/>
      </c>
      <c r="L2327" s="63">
        <f ca="1">IF(INDIRECT("'按班级打印'!af"&amp;ROUNDDOWN((ROW()-1)/5,0)+2)&gt;0,INDIRECT("'按班级打印'!af"&amp;ROUNDDOWN((ROW()-1)/5,0)+2),"")</f>
        <v>50.5</v>
      </c>
      <c r="M2327" s="63">
        <f ca="1">INDIRECT("'按班级打印'!H"&amp;ROUNDDOWN((ROW()-1)/5,0)+2)</f>
        <v>382</v>
      </c>
    </row>
    <row r="2328" customHeight="1" spans="1:13">
      <c r="A2328" s="64"/>
      <c r="B2328" s="64"/>
      <c r="C2328" s="63" t="s">
        <v>13</v>
      </c>
      <c r="D2328" s="63">
        <f ca="1">INDIRECT("'按班级打印'!M"&amp;ROUNDDOWN((ROW()-1)/5,0)+2)</f>
        <v>95</v>
      </c>
      <c r="E2328" s="63">
        <f ca="1">INDIRECT("'按班级打印'!o"&amp;ROUNDDOWN((ROW()-1)/5,0)+2)</f>
        <v>63.5</v>
      </c>
      <c r="F2328" s="63">
        <f ca="1">INDIRECT("'按班级打印'!q"&amp;ROUNDDOWN((ROW()-1)/5,0)+2)</f>
        <v>94.5</v>
      </c>
      <c r="G2328" s="63">
        <f ca="1">IF(INDIRECT("'按班级打印'!s"&amp;ROUNDDOWN((ROW()-1)/5,0)+2)&gt;0,INDIRECT("'按班级打印'!s"&amp;ROUNDDOWN((ROW()-1)/5,0)+2),"")</f>
        <v>47.5</v>
      </c>
      <c r="H2328" s="63">
        <f ca="1">IF(INDIRECT("'按班级打印'!x"&amp;ROUNDDOWN((ROW()-1)/5,0)+2)&gt;0,INDIRECT("'按班级打印'!x"&amp;ROUNDDOWN((ROW()-1)/5,0)+2),"")</f>
        <v>59</v>
      </c>
      <c r="I2328" s="63" t="str">
        <f ca="1">IF(INDIRECT("'按班级打印'!aa"&amp;ROUNDDOWN((ROW()-1)/5,0)+2)&gt;0,INDIRECT("'按班级打印'!aa"&amp;ROUNDDOWN((ROW()-1)/5,0)+2),"")</f>
        <v/>
      </c>
      <c r="J2328" s="63" t="str">
        <f ca="1">IF(INDIRECT("'按班级打印'!ad"&amp;ROUNDDOWN((ROW()-1)/5,0)+2)&gt;0,INDIRECT("'按班级打印'!ad"&amp;ROUNDDOWN((ROW()-1)/5,0)+2),"")</f>
        <v/>
      </c>
      <c r="K2328" s="63" t="str">
        <f ca="1">IF(INDIRECT("'按班级打印'!u"&amp;ROUNDDOWN((ROW()-1)/5,0)+2)&gt;0,INDIRECT("'按班级打印'!u"&amp;ROUNDDOWN((ROW()-1)/5,0)+2),"")</f>
        <v/>
      </c>
      <c r="L2328" s="63">
        <f ca="1">IF(INDIRECT("'按班级打印'!ag"&amp;ROUNDDOWN((ROW()-1)/5,0)+2)&gt;0,INDIRECT("'按班级打印'!ag"&amp;ROUNDDOWN((ROW()-1)/5,0)+2),"")</f>
        <v>76</v>
      </c>
      <c r="M2328" s="63">
        <f ca="1">INDIRECT("'按班级打印'!I"&amp;ROUNDDOWN((ROW()-1)/5,0)+2)</f>
        <v>435.5</v>
      </c>
    </row>
    <row r="2329" customHeight="1" spans="1:13">
      <c r="A2329" s="63" t="str">
        <f ca="1">INDIRECT("'按班级打印'!E"&amp;ROUNDDOWN((ROW()-1)/5,0)+2)</f>
        <v>物理类</v>
      </c>
      <c r="B2329" s="14"/>
      <c r="C2329" s="63" t="s">
        <v>14</v>
      </c>
      <c r="D2329" s="65">
        <f>'质量分析(总分) '!$D$55</f>
        <v>105.000612745098</v>
      </c>
      <c r="E2329" s="65">
        <f>'质量分析(总分) '!$D$82</f>
        <v>91.5242034313726</v>
      </c>
      <c r="F2329" s="65">
        <f>'质量分析(总分) '!$D$109</f>
        <v>108.863970588235</v>
      </c>
      <c r="G2329" s="65">
        <f ca="1">IF(_xlfn.NUMBERVALUE(G2327)&gt;0,'质量分析(总分) '!$D$133,"")</f>
        <v>62.6521428571429</v>
      </c>
      <c r="H2329" s="65">
        <f ca="1">IF(_xlfn.NUMBERVALUE(H2327)&gt;0,'质量分析(总分) '!$D$157,"")</f>
        <v>81.8686131386861</v>
      </c>
      <c r="I2329" s="65" t="str">
        <f ca="1">IF(_xlfn.NUMBERVALUE(I2327)&gt;0,'质量分析(总分) '!$D$180,"")</f>
        <v/>
      </c>
      <c r="J2329" s="65" t="str">
        <f ca="1">IF(_xlfn.NUMBERVALUE(J2327)&gt;0,'质量分析(总分) '!$D$208,"")</f>
        <v/>
      </c>
      <c r="K2329" s="65" t="str">
        <f ca="1">IF(_xlfn.NUMBERVALUE(K2327)&gt;0,'质量分析(总分) '!$D$194,"")</f>
        <v/>
      </c>
      <c r="L2329" s="65">
        <f ca="1">IF(_xlfn.NUMBERVALUE(L2327)&gt;0,'质量分析(总分) '!$D$222,"")</f>
        <v>81.1694214876033</v>
      </c>
      <c r="M2329" s="65">
        <f ca="1">IF(_xlfn.NUMBERVALUE(G2327)&gt;0,'质量分析(总分) '!$D$23,'质量分析(总分) '!$D$28)</f>
        <v>535.869285714286</v>
      </c>
    </row>
    <row r="2331" customHeight="1" spans="1:13">
      <c r="A2331" s="58" t="s">
        <v>15</v>
      </c>
      <c r="B2331" s="59" t="s">
        <v>1</v>
      </c>
      <c r="C2331" s="59" t="s">
        <v>2</v>
      </c>
      <c r="D2331" s="60" t="s">
        <v>3</v>
      </c>
      <c r="E2331" s="60" t="s">
        <v>4</v>
      </c>
      <c r="F2331" s="60" t="s">
        <v>5</v>
      </c>
      <c r="G2331" s="60" t="s">
        <v>6</v>
      </c>
      <c r="H2331" s="60" t="s">
        <v>7</v>
      </c>
      <c r="I2331" s="60" t="s">
        <v>8</v>
      </c>
      <c r="J2331" s="60" t="s">
        <v>9</v>
      </c>
      <c r="K2331" s="60" t="s">
        <v>10</v>
      </c>
      <c r="L2331" s="61" t="s">
        <v>11</v>
      </c>
      <c r="M2331" s="61" t="s">
        <v>12</v>
      </c>
    </row>
    <row r="2332" customHeight="1" spans="1:13">
      <c r="A2332" s="62"/>
      <c r="B2332" s="63">
        <f ca="1">INDIRECT("'按班级打印'!G"&amp;ROUNDDOWN((ROW()-1)/5,0)+2)</f>
        <v>11</v>
      </c>
      <c r="C2332" s="63" t="str">
        <f ca="1">INDIRECT("'按班级打印'!A"&amp;ROUNDDOWN((ROW()-1)/5,0)+2)</f>
        <v>陈实</v>
      </c>
      <c r="D2332" s="63">
        <f ca="1">INDIRECT("'按班级打印'!M"&amp;ROUNDDOWN((ROW()-1)/5,0)+2)</f>
        <v>99</v>
      </c>
      <c r="E2332" s="63">
        <f ca="1">INDIRECT("'按班级打印'!o"&amp;ROUNDDOWN((ROW()-1)/5,0)+2)</f>
        <v>89</v>
      </c>
      <c r="F2332" s="63">
        <f ca="1">INDIRECT("'按班级打印'!q"&amp;ROUNDDOWN((ROW()-1)/5,0)+2)</f>
        <v>97</v>
      </c>
      <c r="G2332" s="63">
        <f ca="1">IF(INDIRECT("'按班级打印'!s"&amp;ROUNDDOWN((ROW()-1)/5,0)+2)&gt;0,INDIRECT("'按班级打印'!s"&amp;ROUNDDOWN((ROW()-1)/5,0)+2),"")</f>
        <v>61.5</v>
      </c>
      <c r="H2332" s="63">
        <f ca="1">IF(INDIRECT("'按班级打印'!w"&amp;ROUNDDOWN((ROW()-1)/5,0)+2)&gt;0,INDIRECT("'按班级打印'!w"&amp;ROUNDDOWN((ROW()-1)/5,0)+2),"")</f>
        <v>69</v>
      </c>
      <c r="I2332" s="63" t="str">
        <f ca="1">IF(INDIRECT("'按班级打印'!z"&amp;ROUNDDOWN((ROW()-1)/5,0)+2)&gt;0,INDIRECT("'按班级打印'!z"&amp;ROUNDDOWN((ROW()-1)/5,0)+2),"")</f>
        <v/>
      </c>
      <c r="J2332" s="63" t="str">
        <f ca="1">IF(INDIRECT("'按班级打印'!ac"&amp;ROUNDDOWN((ROW()-1)/5,0)+2)&gt;0,INDIRECT("'按班级打印'!ac"&amp;ROUNDDOWN((ROW()-1)/5,0)+2),"")</f>
        <v/>
      </c>
      <c r="K2332" s="63" t="str">
        <f ca="1">IF(INDIRECT("'按班级打印'!u"&amp;ROUNDDOWN((ROW()-1)/5,0)+2)&gt;0,INDIRECT("'按班级打印'!u"&amp;ROUNDDOWN((ROW()-1)/5,0)+2),"")</f>
        <v/>
      </c>
      <c r="L2332" s="63">
        <f ca="1">IF(INDIRECT("'按班级打印'!af"&amp;ROUNDDOWN((ROW()-1)/5,0)+2)&gt;0,INDIRECT("'按班级打印'!af"&amp;ROUNDDOWN((ROW()-1)/5,0)+2),"")</f>
        <v>58.5</v>
      </c>
      <c r="M2332" s="63">
        <f ca="1">INDIRECT("'按班级打印'!H"&amp;ROUNDDOWN((ROW()-1)/5,0)+2)</f>
        <v>474</v>
      </c>
    </row>
    <row r="2333" customHeight="1" spans="1:13">
      <c r="A2333" s="64"/>
      <c r="B2333" s="64"/>
      <c r="C2333" s="63" t="s">
        <v>13</v>
      </c>
      <c r="D2333" s="63">
        <f ca="1">INDIRECT("'按班级打印'!M"&amp;ROUNDDOWN((ROW()-1)/5,0)+2)</f>
        <v>99</v>
      </c>
      <c r="E2333" s="63">
        <f ca="1">INDIRECT("'按班级打印'!o"&amp;ROUNDDOWN((ROW()-1)/5,0)+2)</f>
        <v>89</v>
      </c>
      <c r="F2333" s="63">
        <f ca="1">INDIRECT("'按班级打印'!q"&amp;ROUNDDOWN((ROW()-1)/5,0)+2)</f>
        <v>97</v>
      </c>
      <c r="G2333" s="63">
        <f ca="1">IF(INDIRECT("'按班级打印'!s"&amp;ROUNDDOWN((ROW()-1)/5,0)+2)&gt;0,INDIRECT("'按班级打印'!s"&amp;ROUNDDOWN((ROW()-1)/5,0)+2),"")</f>
        <v>61.5</v>
      </c>
      <c r="H2333" s="63">
        <f ca="1">IF(INDIRECT("'按班级打印'!x"&amp;ROUNDDOWN((ROW()-1)/5,0)+2)&gt;0,INDIRECT("'按班级打印'!x"&amp;ROUNDDOWN((ROW()-1)/5,0)+2),"")</f>
        <v>89</v>
      </c>
      <c r="I2333" s="63" t="str">
        <f ca="1">IF(INDIRECT("'按班级打印'!aa"&amp;ROUNDDOWN((ROW()-1)/5,0)+2)&gt;0,INDIRECT("'按班级打印'!aa"&amp;ROUNDDOWN((ROW()-1)/5,0)+2),"")</f>
        <v/>
      </c>
      <c r="J2333" s="63" t="str">
        <f ca="1">IF(INDIRECT("'按班级打印'!ad"&amp;ROUNDDOWN((ROW()-1)/5,0)+2)&gt;0,INDIRECT("'按班级打印'!ad"&amp;ROUNDDOWN((ROW()-1)/5,0)+2),"")</f>
        <v/>
      </c>
      <c r="K2333" s="63" t="str">
        <f ca="1">IF(INDIRECT("'按班级打印'!u"&amp;ROUNDDOWN((ROW()-1)/5,0)+2)&gt;0,INDIRECT("'按班级打印'!u"&amp;ROUNDDOWN((ROW()-1)/5,0)+2),"")</f>
        <v/>
      </c>
      <c r="L2333" s="63">
        <f ca="1">IF(INDIRECT("'按班级打印'!ag"&amp;ROUNDDOWN((ROW()-1)/5,0)+2)&gt;0,INDIRECT("'按班级打印'!ag"&amp;ROUNDDOWN((ROW()-1)/5,0)+2),"")</f>
        <v>86</v>
      </c>
      <c r="M2333" s="63">
        <f ca="1">INDIRECT("'按班级打印'!I"&amp;ROUNDDOWN((ROW()-1)/5,0)+2)</f>
        <v>521.5</v>
      </c>
    </row>
    <row r="2334" customHeight="1" spans="1:13">
      <c r="A2334" s="63" t="str">
        <f ca="1">INDIRECT("'按班级打印'!E"&amp;ROUNDDOWN((ROW()-1)/5,0)+2)</f>
        <v>物理类</v>
      </c>
      <c r="B2334" s="14"/>
      <c r="C2334" s="63" t="s">
        <v>14</v>
      </c>
      <c r="D2334" s="65">
        <f>'质量分析(总分) '!$D$55</f>
        <v>105.000612745098</v>
      </c>
      <c r="E2334" s="65">
        <f>'质量分析(总分) '!$D$82</f>
        <v>91.5242034313726</v>
      </c>
      <c r="F2334" s="65">
        <f>'质量分析(总分) '!$D$109</f>
        <v>108.863970588235</v>
      </c>
      <c r="G2334" s="65">
        <f ca="1">IF(_xlfn.NUMBERVALUE(G2332)&gt;0,'质量分析(总分) '!$D$133,"")</f>
        <v>62.6521428571429</v>
      </c>
      <c r="H2334" s="65">
        <f ca="1">IF(_xlfn.NUMBERVALUE(H2332)&gt;0,'质量分析(总分) '!$D$157,"")</f>
        <v>81.8686131386861</v>
      </c>
      <c r="I2334" s="65" t="str">
        <f ca="1">IF(_xlfn.NUMBERVALUE(I2332)&gt;0,'质量分析(总分) '!$D$180,"")</f>
        <v/>
      </c>
      <c r="J2334" s="65" t="str">
        <f ca="1">IF(_xlfn.NUMBERVALUE(J2332)&gt;0,'质量分析(总分) '!$D$208,"")</f>
        <v/>
      </c>
      <c r="K2334" s="65" t="str">
        <f ca="1">IF(_xlfn.NUMBERVALUE(K2332)&gt;0,'质量分析(总分) '!$D$194,"")</f>
        <v/>
      </c>
      <c r="L2334" s="65">
        <f ca="1">IF(_xlfn.NUMBERVALUE(L2332)&gt;0,'质量分析(总分) '!$D$222,"")</f>
        <v>81.1694214876033</v>
      </c>
      <c r="M2334" s="65">
        <f ca="1">IF(_xlfn.NUMBERVALUE(G2332)&gt;0,'质量分析(总分) '!$D$23,'质量分析(总分) '!$D$28)</f>
        <v>535.869285714286</v>
      </c>
    </row>
    <row r="2336" customHeight="1" spans="1:13">
      <c r="A2336" s="58" t="s">
        <v>15</v>
      </c>
      <c r="B2336" s="59" t="s">
        <v>1</v>
      </c>
      <c r="C2336" s="59" t="s">
        <v>2</v>
      </c>
      <c r="D2336" s="60" t="s">
        <v>3</v>
      </c>
      <c r="E2336" s="60" t="s">
        <v>4</v>
      </c>
      <c r="F2336" s="60" t="s">
        <v>5</v>
      </c>
      <c r="G2336" s="60" t="s">
        <v>6</v>
      </c>
      <c r="H2336" s="60" t="s">
        <v>7</v>
      </c>
      <c r="I2336" s="60" t="s">
        <v>8</v>
      </c>
      <c r="J2336" s="60" t="s">
        <v>9</v>
      </c>
      <c r="K2336" s="60" t="s">
        <v>10</v>
      </c>
      <c r="L2336" s="61" t="s">
        <v>11</v>
      </c>
      <c r="M2336" s="61" t="s">
        <v>12</v>
      </c>
    </row>
    <row r="2337" customHeight="1" spans="1:13">
      <c r="A2337" s="62"/>
      <c r="B2337" s="63">
        <f ca="1">INDIRECT("'按班级打印'!G"&amp;ROUNDDOWN((ROW()-1)/5,0)+2)</f>
        <v>11</v>
      </c>
      <c r="C2337" s="63" t="str">
        <f ca="1">INDIRECT("'按班级打印'!A"&amp;ROUNDDOWN((ROW()-1)/5,0)+2)</f>
        <v>林大凯</v>
      </c>
      <c r="D2337" s="63">
        <f ca="1">INDIRECT("'按班级打印'!M"&amp;ROUNDDOWN((ROW()-1)/5,0)+2)</f>
        <v>111.5</v>
      </c>
      <c r="E2337" s="63">
        <f ca="1">INDIRECT("'按班级打印'!o"&amp;ROUNDDOWN((ROW()-1)/5,0)+2)</f>
        <v>112</v>
      </c>
      <c r="F2337" s="63">
        <f ca="1">INDIRECT("'按班级打印'!q"&amp;ROUNDDOWN((ROW()-1)/5,0)+2)</f>
        <v>104</v>
      </c>
      <c r="G2337" s="63">
        <f ca="1">IF(INDIRECT("'按班级打印'!s"&amp;ROUNDDOWN((ROW()-1)/5,0)+2)&gt;0,INDIRECT("'按班级打印'!s"&amp;ROUNDDOWN((ROW()-1)/5,0)+2),"")</f>
        <v>61.5</v>
      </c>
      <c r="H2337" s="63">
        <f ca="1">IF(INDIRECT("'按班级打印'!w"&amp;ROUNDDOWN((ROW()-1)/5,0)+2)&gt;0,INDIRECT("'按班级打印'!w"&amp;ROUNDDOWN((ROW()-1)/5,0)+2),"")</f>
        <v>58.5</v>
      </c>
      <c r="I2337" s="63" t="str">
        <f ca="1">IF(INDIRECT("'按班级打印'!z"&amp;ROUNDDOWN((ROW()-1)/5,0)+2)&gt;0,INDIRECT("'按班级打印'!z"&amp;ROUNDDOWN((ROW()-1)/5,0)+2),"")</f>
        <v/>
      </c>
      <c r="J2337" s="63" t="str">
        <f ca="1">IF(INDIRECT("'按班级打印'!ac"&amp;ROUNDDOWN((ROW()-1)/5,0)+2)&gt;0,INDIRECT("'按班级打印'!ac"&amp;ROUNDDOWN((ROW()-1)/5,0)+2),"")</f>
        <v/>
      </c>
      <c r="K2337" s="63" t="str">
        <f ca="1">IF(INDIRECT("'按班级打印'!u"&amp;ROUNDDOWN((ROW()-1)/5,0)+2)&gt;0,INDIRECT("'按班级打印'!u"&amp;ROUNDDOWN((ROW()-1)/5,0)+2),"")</f>
        <v/>
      </c>
      <c r="L2337" s="63">
        <f ca="1">IF(INDIRECT("'按班级打印'!af"&amp;ROUNDDOWN((ROW()-1)/5,0)+2)&gt;0,INDIRECT("'按班级打印'!af"&amp;ROUNDDOWN((ROW()-1)/5,0)+2),"")</f>
        <v>61.5</v>
      </c>
      <c r="M2337" s="63">
        <f ca="1">INDIRECT("'按班级打印'!H"&amp;ROUNDDOWN((ROW()-1)/5,0)+2)</f>
        <v>509</v>
      </c>
    </row>
    <row r="2338" customHeight="1" spans="1:13">
      <c r="A2338" s="64"/>
      <c r="B2338" s="64"/>
      <c r="C2338" s="63" t="s">
        <v>13</v>
      </c>
      <c r="D2338" s="63">
        <f ca="1">INDIRECT("'按班级打印'!M"&amp;ROUNDDOWN((ROW()-1)/5,0)+2)</f>
        <v>111.5</v>
      </c>
      <c r="E2338" s="63">
        <f ca="1">INDIRECT("'按班级打印'!o"&amp;ROUNDDOWN((ROW()-1)/5,0)+2)</f>
        <v>112</v>
      </c>
      <c r="F2338" s="63">
        <f ca="1">INDIRECT("'按班级打印'!q"&amp;ROUNDDOWN((ROW()-1)/5,0)+2)</f>
        <v>104</v>
      </c>
      <c r="G2338" s="63">
        <f ca="1">IF(INDIRECT("'按班级打印'!s"&amp;ROUNDDOWN((ROW()-1)/5,0)+2)&gt;0,INDIRECT("'按班级打印'!s"&amp;ROUNDDOWN((ROW()-1)/5,0)+2),"")</f>
        <v>61.5</v>
      </c>
      <c r="H2338" s="63">
        <f ca="1">IF(INDIRECT("'按班级打印'!x"&amp;ROUNDDOWN((ROW()-1)/5,0)+2)&gt;0,INDIRECT("'按班级打印'!x"&amp;ROUNDDOWN((ROW()-1)/5,0)+2),"")</f>
        <v>82</v>
      </c>
      <c r="I2338" s="63" t="str">
        <f ca="1">IF(INDIRECT("'按班级打印'!aa"&amp;ROUNDDOWN((ROW()-1)/5,0)+2)&gt;0,INDIRECT("'按班级打印'!aa"&amp;ROUNDDOWN((ROW()-1)/5,0)+2),"")</f>
        <v/>
      </c>
      <c r="J2338" s="63" t="str">
        <f ca="1">IF(INDIRECT("'按班级打印'!ad"&amp;ROUNDDOWN((ROW()-1)/5,0)+2)&gt;0,INDIRECT("'按班级打印'!ad"&amp;ROUNDDOWN((ROW()-1)/5,0)+2),"")</f>
        <v/>
      </c>
      <c r="K2338" s="63" t="str">
        <f ca="1">IF(INDIRECT("'按班级打印'!u"&amp;ROUNDDOWN((ROW()-1)/5,0)+2)&gt;0,INDIRECT("'按班级打印'!u"&amp;ROUNDDOWN((ROW()-1)/5,0)+2),"")</f>
        <v/>
      </c>
      <c r="L2338" s="63">
        <f ca="1">IF(INDIRECT("'按班级打印'!ag"&amp;ROUNDDOWN((ROW()-1)/5,0)+2)&gt;0,INDIRECT("'按班级打印'!ag"&amp;ROUNDDOWN((ROW()-1)/5,0)+2),"")</f>
        <v>88</v>
      </c>
      <c r="M2338" s="63">
        <f ca="1">INDIRECT("'按班级打印'!I"&amp;ROUNDDOWN((ROW()-1)/5,0)+2)</f>
        <v>559</v>
      </c>
    </row>
    <row r="2339" customHeight="1" spans="1:13">
      <c r="A2339" s="63" t="str">
        <f ca="1">INDIRECT("'按班级打印'!E"&amp;ROUNDDOWN((ROW()-1)/5,0)+2)</f>
        <v>物理类</v>
      </c>
      <c r="B2339" s="14"/>
      <c r="C2339" s="63" t="s">
        <v>14</v>
      </c>
      <c r="D2339" s="65">
        <f>'质量分析(总分) '!$D$55</f>
        <v>105.000612745098</v>
      </c>
      <c r="E2339" s="65">
        <f>'质量分析(总分) '!$D$82</f>
        <v>91.5242034313726</v>
      </c>
      <c r="F2339" s="65">
        <f>'质量分析(总分) '!$D$109</f>
        <v>108.863970588235</v>
      </c>
      <c r="G2339" s="65">
        <f ca="1">IF(_xlfn.NUMBERVALUE(G2337)&gt;0,'质量分析(总分) '!$D$133,"")</f>
        <v>62.6521428571429</v>
      </c>
      <c r="H2339" s="65">
        <f ca="1">IF(_xlfn.NUMBERVALUE(H2337)&gt;0,'质量分析(总分) '!$D$157,"")</f>
        <v>81.8686131386861</v>
      </c>
      <c r="I2339" s="65" t="str">
        <f ca="1">IF(_xlfn.NUMBERVALUE(I2337)&gt;0,'质量分析(总分) '!$D$180,"")</f>
        <v/>
      </c>
      <c r="J2339" s="65" t="str">
        <f ca="1">IF(_xlfn.NUMBERVALUE(J2337)&gt;0,'质量分析(总分) '!$D$208,"")</f>
        <v/>
      </c>
      <c r="K2339" s="65" t="str">
        <f ca="1">IF(_xlfn.NUMBERVALUE(K2337)&gt;0,'质量分析(总分) '!$D$194,"")</f>
        <v/>
      </c>
      <c r="L2339" s="65">
        <f ca="1">IF(_xlfn.NUMBERVALUE(L2337)&gt;0,'质量分析(总分) '!$D$222,"")</f>
        <v>81.1694214876033</v>
      </c>
      <c r="M2339" s="65">
        <f ca="1">IF(_xlfn.NUMBERVALUE(G2337)&gt;0,'质量分析(总分) '!$D$23,'质量分析(总分) '!$D$28)</f>
        <v>535.869285714286</v>
      </c>
    </row>
    <row r="2341" customHeight="1" spans="1:13">
      <c r="A2341" s="58" t="s">
        <v>15</v>
      </c>
      <c r="B2341" s="59" t="s">
        <v>1</v>
      </c>
      <c r="C2341" s="59" t="s">
        <v>2</v>
      </c>
      <c r="D2341" s="60" t="s">
        <v>3</v>
      </c>
      <c r="E2341" s="60" t="s">
        <v>4</v>
      </c>
      <c r="F2341" s="60" t="s">
        <v>5</v>
      </c>
      <c r="G2341" s="60" t="s">
        <v>6</v>
      </c>
      <c r="H2341" s="60" t="s">
        <v>7</v>
      </c>
      <c r="I2341" s="60" t="s">
        <v>8</v>
      </c>
      <c r="J2341" s="60" t="s">
        <v>9</v>
      </c>
      <c r="K2341" s="60" t="s">
        <v>10</v>
      </c>
      <c r="L2341" s="61" t="s">
        <v>11</v>
      </c>
      <c r="M2341" s="61" t="s">
        <v>12</v>
      </c>
    </row>
    <row r="2342" customHeight="1" spans="1:13">
      <c r="A2342" s="62"/>
      <c r="B2342" s="63">
        <f ca="1">INDIRECT("'按班级打印'!G"&amp;ROUNDDOWN((ROW()-1)/5,0)+2)</f>
        <v>11</v>
      </c>
      <c r="C2342" s="63" t="str">
        <f ca="1">INDIRECT("'按班级打印'!A"&amp;ROUNDDOWN((ROW()-1)/5,0)+2)</f>
        <v>叶冠勇</v>
      </c>
      <c r="D2342" s="63">
        <f ca="1">INDIRECT("'按班级打印'!M"&amp;ROUNDDOWN((ROW()-1)/5,0)+2)</f>
        <v>109</v>
      </c>
      <c r="E2342" s="63">
        <f ca="1">INDIRECT("'按班级打印'!o"&amp;ROUNDDOWN((ROW()-1)/5,0)+2)</f>
        <v>65.5</v>
      </c>
      <c r="F2342" s="63">
        <f ca="1">INDIRECT("'按班级打印'!q"&amp;ROUNDDOWN((ROW()-1)/5,0)+2)</f>
        <v>80</v>
      </c>
      <c r="G2342" s="63">
        <f ca="1">IF(INDIRECT("'按班级打印'!s"&amp;ROUNDDOWN((ROW()-1)/5,0)+2)&gt;0,INDIRECT("'按班级打印'!s"&amp;ROUNDDOWN((ROW()-1)/5,0)+2),"")</f>
        <v>38</v>
      </c>
      <c r="H2342" s="63">
        <f ca="1">IF(INDIRECT("'按班级打印'!w"&amp;ROUNDDOWN((ROW()-1)/5,0)+2)&gt;0,INDIRECT("'按班级打印'!w"&amp;ROUNDDOWN((ROW()-1)/5,0)+2),"")</f>
        <v>49</v>
      </c>
      <c r="I2342" s="63" t="str">
        <f ca="1">IF(INDIRECT("'按班级打印'!z"&amp;ROUNDDOWN((ROW()-1)/5,0)+2)&gt;0,INDIRECT("'按班级打印'!z"&amp;ROUNDDOWN((ROW()-1)/5,0)+2),"")</f>
        <v/>
      </c>
      <c r="J2342" s="63" t="str">
        <f ca="1">IF(INDIRECT("'按班级打印'!ac"&amp;ROUNDDOWN((ROW()-1)/5,0)+2)&gt;0,INDIRECT("'按班级打印'!ac"&amp;ROUNDDOWN((ROW()-1)/5,0)+2),"")</f>
        <v/>
      </c>
      <c r="K2342" s="63" t="str">
        <f ca="1">IF(INDIRECT("'按班级打印'!u"&amp;ROUNDDOWN((ROW()-1)/5,0)+2)&gt;0,INDIRECT("'按班级打印'!u"&amp;ROUNDDOWN((ROW()-1)/5,0)+2),"")</f>
        <v/>
      </c>
      <c r="L2342" s="63">
        <f ca="1">IF(INDIRECT("'按班级打印'!af"&amp;ROUNDDOWN((ROW()-1)/5,0)+2)&gt;0,INDIRECT("'按班级打印'!af"&amp;ROUNDDOWN((ROW()-1)/5,0)+2),"")</f>
        <v>46.5</v>
      </c>
      <c r="M2342" s="63">
        <f ca="1">INDIRECT("'按班级打印'!H"&amp;ROUNDDOWN((ROW()-1)/5,0)+2)</f>
        <v>388</v>
      </c>
    </row>
    <row r="2343" customHeight="1" spans="1:13">
      <c r="A2343" s="64"/>
      <c r="B2343" s="64"/>
      <c r="C2343" s="63" t="s">
        <v>13</v>
      </c>
      <c r="D2343" s="63">
        <f ca="1">INDIRECT("'按班级打印'!M"&amp;ROUNDDOWN((ROW()-1)/5,0)+2)</f>
        <v>109</v>
      </c>
      <c r="E2343" s="63">
        <f ca="1">INDIRECT("'按班级打印'!o"&amp;ROUNDDOWN((ROW()-1)/5,0)+2)</f>
        <v>65.5</v>
      </c>
      <c r="F2343" s="63">
        <f ca="1">INDIRECT("'按班级打印'!q"&amp;ROUNDDOWN((ROW()-1)/5,0)+2)</f>
        <v>80</v>
      </c>
      <c r="G2343" s="63">
        <f ca="1">IF(INDIRECT("'按班级打印'!s"&amp;ROUNDDOWN((ROW()-1)/5,0)+2)&gt;0,INDIRECT("'按班级打印'!s"&amp;ROUNDDOWN((ROW()-1)/5,0)+2),"")</f>
        <v>38</v>
      </c>
      <c r="H2343" s="63">
        <f ca="1">IF(INDIRECT("'按班级打印'!x"&amp;ROUNDDOWN((ROW()-1)/5,0)+2)&gt;0,INDIRECT("'按班级打印'!x"&amp;ROUNDDOWN((ROW()-1)/5,0)+2),"")</f>
        <v>75</v>
      </c>
      <c r="I2343" s="63" t="str">
        <f ca="1">IF(INDIRECT("'按班级打印'!aa"&amp;ROUNDDOWN((ROW()-1)/5,0)+2)&gt;0,INDIRECT("'按班级打印'!aa"&amp;ROUNDDOWN((ROW()-1)/5,0)+2),"")</f>
        <v/>
      </c>
      <c r="J2343" s="63" t="str">
        <f ca="1">IF(INDIRECT("'按班级打印'!ad"&amp;ROUNDDOWN((ROW()-1)/5,0)+2)&gt;0,INDIRECT("'按班级打印'!ad"&amp;ROUNDDOWN((ROW()-1)/5,0)+2),"")</f>
        <v/>
      </c>
      <c r="K2343" s="63" t="str">
        <f ca="1">IF(INDIRECT("'按班级打印'!u"&amp;ROUNDDOWN((ROW()-1)/5,0)+2)&gt;0,INDIRECT("'按班级打印'!u"&amp;ROUNDDOWN((ROW()-1)/5,0)+2),"")</f>
        <v/>
      </c>
      <c r="L2343" s="63">
        <f ca="1">IF(INDIRECT("'按班级打印'!ag"&amp;ROUNDDOWN((ROW()-1)/5,0)+2)&gt;0,INDIRECT("'按班级打印'!ag"&amp;ROUNDDOWN((ROW()-1)/5,0)+2),"")</f>
        <v>71</v>
      </c>
      <c r="M2343" s="63">
        <f ca="1">INDIRECT("'按班级打印'!I"&amp;ROUNDDOWN((ROW()-1)/5,0)+2)</f>
        <v>438.5</v>
      </c>
    </row>
    <row r="2344" customHeight="1" spans="1:13">
      <c r="A2344" s="63" t="str">
        <f ca="1">INDIRECT("'按班级打印'!E"&amp;ROUNDDOWN((ROW()-1)/5,0)+2)</f>
        <v>物理类</v>
      </c>
      <c r="B2344" s="14"/>
      <c r="C2344" s="63" t="s">
        <v>14</v>
      </c>
      <c r="D2344" s="65">
        <f>'质量分析(总分) '!$D$55</f>
        <v>105.000612745098</v>
      </c>
      <c r="E2344" s="65">
        <f>'质量分析(总分) '!$D$82</f>
        <v>91.5242034313726</v>
      </c>
      <c r="F2344" s="65">
        <f>'质量分析(总分) '!$D$109</f>
        <v>108.863970588235</v>
      </c>
      <c r="G2344" s="65">
        <f ca="1">IF(_xlfn.NUMBERVALUE(G2342)&gt;0,'质量分析(总分) '!$D$133,"")</f>
        <v>62.6521428571429</v>
      </c>
      <c r="H2344" s="65">
        <f ca="1">IF(_xlfn.NUMBERVALUE(H2342)&gt;0,'质量分析(总分) '!$D$157,"")</f>
        <v>81.8686131386861</v>
      </c>
      <c r="I2344" s="65" t="str">
        <f ca="1">IF(_xlfn.NUMBERVALUE(I2342)&gt;0,'质量分析(总分) '!$D$180,"")</f>
        <v/>
      </c>
      <c r="J2344" s="65" t="str">
        <f ca="1">IF(_xlfn.NUMBERVALUE(J2342)&gt;0,'质量分析(总分) '!$D$208,"")</f>
        <v/>
      </c>
      <c r="K2344" s="65" t="str">
        <f ca="1">IF(_xlfn.NUMBERVALUE(K2342)&gt;0,'质量分析(总分) '!$D$194,"")</f>
        <v/>
      </c>
      <c r="L2344" s="65">
        <f ca="1">IF(_xlfn.NUMBERVALUE(L2342)&gt;0,'质量分析(总分) '!$D$222,"")</f>
        <v>81.1694214876033</v>
      </c>
      <c r="M2344" s="65">
        <f ca="1">IF(_xlfn.NUMBERVALUE(G2342)&gt;0,'质量分析(总分) '!$D$23,'质量分析(总分) '!$D$28)</f>
        <v>535.869285714286</v>
      </c>
    </row>
    <row r="2346" customHeight="1" spans="1:13">
      <c r="A2346" s="58" t="s">
        <v>15</v>
      </c>
      <c r="B2346" s="59" t="s">
        <v>1</v>
      </c>
      <c r="C2346" s="59" t="s">
        <v>2</v>
      </c>
      <c r="D2346" s="60" t="s">
        <v>3</v>
      </c>
      <c r="E2346" s="60" t="s">
        <v>4</v>
      </c>
      <c r="F2346" s="60" t="s">
        <v>5</v>
      </c>
      <c r="G2346" s="60" t="s">
        <v>6</v>
      </c>
      <c r="H2346" s="60" t="s">
        <v>7</v>
      </c>
      <c r="I2346" s="60" t="s">
        <v>8</v>
      </c>
      <c r="J2346" s="60" t="s">
        <v>9</v>
      </c>
      <c r="K2346" s="60" t="s">
        <v>10</v>
      </c>
      <c r="L2346" s="61" t="s">
        <v>11</v>
      </c>
      <c r="M2346" s="61" t="s">
        <v>12</v>
      </c>
    </row>
    <row r="2347" customHeight="1" spans="1:13">
      <c r="A2347" s="62"/>
      <c r="B2347" s="63">
        <f ca="1">INDIRECT("'按班级打印'!G"&amp;ROUNDDOWN((ROW()-1)/5,0)+2)</f>
        <v>11</v>
      </c>
      <c r="C2347" s="63" t="str">
        <f ca="1">INDIRECT("'按班级打印'!A"&amp;ROUNDDOWN((ROW()-1)/5,0)+2)</f>
        <v>刘益烨</v>
      </c>
      <c r="D2347" s="63">
        <f ca="1">INDIRECT("'按班级打印'!M"&amp;ROUNDDOWN((ROW()-1)/5,0)+2)</f>
        <v>115</v>
      </c>
      <c r="E2347" s="63">
        <f ca="1">INDIRECT("'按班级打印'!o"&amp;ROUNDDOWN((ROW()-1)/5,0)+2)</f>
        <v>97</v>
      </c>
      <c r="F2347" s="63">
        <f ca="1">INDIRECT("'按班级打印'!q"&amp;ROUNDDOWN((ROW()-1)/5,0)+2)</f>
        <v>81.5</v>
      </c>
      <c r="G2347" s="63">
        <f ca="1">IF(INDIRECT("'按班级打印'!s"&amp;ROUNDDOWN((ROW()-1)/5,0)+2)&gt;0,INDIRECT("'按班级打印'!s"&amp;ROUNDDOWN((ROW()-1)/5,0)+2),"")</f>
        <v>65.5</v>
      </c>
      <c r="H2347" s="63">
        <f ca="1">IF(INDIRECT("'按班级打印'!w"&amp;ROUNDDOWN((ROW()-1)/5,0)+2)&gt;0,INDIRECT("'按班级打印'!w"&amp;ROUNDDOWN((ROW()-1)/5,0)+2),"")</f>
        <v>53</v>
      </c>
      <c r="I2347" s="63" t="str">
        <f ca="1">IF(INDIRECT("'按班级打印'!z"&amp;ROUNDDOWN((ROW()-1)/5,0)+2)&gt;0,INDIRECT("'按班级打印'!z"&amp;ROUNDDOWN((ROW()-1)/5,0)+2),"")</f>
        <v/>
      </c>
      <c r="J2347" s="63" t="str">
        <f ca="1">IF(INDIRECT("'按班级打印'!ac"&amp;ROUNDDOWN((ROW()-1)/5,0)+2)&gt;0,INDIRECT("'按班级打印'!ac"&amp;ROUNDDOWN((ROW()-1)/5,0)+2),"")</f>
        <v/>
      </c>
      <c r="K2347" s="63" t="str">
        <f ca="1">IF(INDIRECT("'按班级打印'!u"&amp;ROUNDDOWN((ROW()-1)/5,0)+2)&gt;0,INDIRECT("'按班级打印'!u"&amp;ROUNDDOWN((ROW()-1)/5,0)+2),"")</f>
        <v/>
      </c>
      <c r="L2347" s="63">
        <f ca="1">IF(INDIRECT("'按班级打印'!af"&amp;ROUNDDOWN((ROW()-1)/5,0)+2)&gt;0,INDIRECT("'按班级打印'!af"&amp;ROUNDDOWN((ROW()-1)/5,0)+2),"")</f>
        <v>65.5</v>
      </c>
      <c r="M2347" s="63">
        <f ca="1">INDIRECT("'按班级打印'!H"&amp;ROUNDDOWN((ROW()-1)/5,0)+2)</f>
        <v>477.5</v>
      </c>
    </row>
    <row r="2348" customHeight="1" spans="1:13">
      <c r="A2348" s="64"/>
      <c r="B2348" s="64"/>
      <c r="C2348" s="63" t="s">
        <v>13</v>
      </c>
      <c r="D2348" s="63">
        <f ca="1">INDIRECT("'按班级打印'!M"&amp;ROUNDDOWN((ROW()-1)/5,0)+2)</f>
        <v>115</v>
      </c>
      <c r="E2348" s="63">
        <f ca="1">INDIRECT("'按班级打印'!o"&amp;ROUNDDOWN((ROW()-1)/5,0)+2)</f>
        <v>97</v>
      </c>
      <c r="F2348" s="63">
        <f ca="1">INDIRECT("'按班级打印'!q"&amp;ROUNDDOWN((ROW()-1)/5,0)+2)</f>
        <v>81.5</v>
      </c>
      <c r="G2348" s="63">
        <f ca="1">IF(INDIRECT("'按班级打印'!s"&amp;ROUNDDOWN((ROW()-1)/5,0)+2)&gt;0,INDIRECT("'按班级打印'!s"&amp;ROUNDDOWN((ROW()-1)/5,0)+2),"")</f>
        <v>65.5</v>
      </c>
      <c r="H2348" s="63">
        <f ca="1">IF(INDIRECT("'按班级打印'!x"&amp;ROUNDDOWN((ROW()-1)/5,0)+2)&gt;0,INDIRECT("'按班级打印'!x"&amp;ROUNDDOWN((ROW()-1)/5,0)+2),"")</f>
        <v>78</v>
      </c>
      <c r="I2348" s="63" t="str">
        <f ca="1">IF(INDIRECT("'按班级打印'!aa"&amp;ROUNDDOWN((ROW()-1)/5,0)+2)&gt;0,INDIRECT("'按班级打印'!aa"&amp;ROUNDDOWN((ROW()-1)/5,0)+2),"")</f>
        <v/>
      </c>
      <c r="J2348" s="63" t="str">
        <f ca="1">IF(INDIRECT("'按班级打印'!ad"&amp;ROUNDDOWN((ROW()-1)/5,0)+2)&gt;0,INDIRECT("'按班级打印'!ad"&amp;ROUNDDOWN((ROW()-1)/5,0)+2),"")</f>
        <v/>
      </c>
      <c r="K2348" s="63" t="str">
        <f ca="1">IF(INDIRECT("'按班级打印'!u"&amp;ROUNDDOWN((ROW()-1)/5,0)+2)&gt;0,INDIRECT("'按班级打印'!u"&amp;ROUNDDOWN((ROW()-1)/5,0)+2),"")</f>
        <v/>
      </c>
      <c r="L2348" s="63">
        <f ca="1">IF(INDIRECT("'按班级打印'!ag"&amp;ROUNDDOWN((ROW()-1)/5,0)+2)&gt;0,INDIRECT("'按班级打印'!ag"&amp;ROUNDDOWN((ROW()-1)/5,0)+2),"")</f>
        <v>89</v>
      </c>
      <c r="M2348" s="63">
        <f ca="1">INDIRECT("'按班级打印'!I"&amp;ROUNDDOWN((ROW()-1)/5,0)+2)</f>
        <v>526</v>
      </c>
    </row>
    <row r="2349" customHeight="1" spans="1:13">
      <c r="A2349" s="63" t="str">
        <f ca="1">INDIRECT("'按班级打印'!E"&amp;ROUNDDOWN((ROW()-1)/5,0)+2)</f>
        <v>物理类</v>
      </c>
      <c r="B2349" s="14"/>
      <c r="C2349" s="63" t="s">
        <v>14</v>
      </c>
      <c r="D2349" s="65">
        <f>'质量分析(总分) '!$D$55</f>
        <v>105.000612745098</v>
      </c>
      <c r="E2349" s="65">
        <f>'质量分析(总分) '!$D$82</f>
        <v>91.5242034313726</v>
      </c>
      <c r="F2349" s="65">
        <f>'质量分析(总分) '!$D$109</f>
        <v>108.863970588235</v>
      </c>
      <c r="G2349" s="65">
        <f ca="1">IF(_xlfn.NUMBERVALUE(G2347)&gt;0,'质量分析(总分) '!$D$133,"")</f>
        <v>62.6521428571429</v>
      </c>
      <c r="H2349" s="65">
        <f ca="1">IF(_xlfn.NUMBERVALUE(H2347)&gt;0,'质量分析(总分) '!$D$157,"")</f>
        <v>81.8686131386861</v>
      </c>
      <c r="I2349" s="65" t="str">
        <f ca="1">IF(_xlfn.NUMBERVALUE(I2347)&gt;0,'质量分析(总分) '!$D$180,"")</f>
        <v/>
      </c>
      <c r="J2349" s="65" t="str">
        <f ca="1">IF(_xlfn.NUMBERVALUE(J2347)&gt;0,'质量分析(总分) '!$D$208,"")</f>
        <v/>
      </c>
      <c r="K2349" s="65" t="str">
        <f ca="1">IF(_xlfn.NUMBERVALUE(K2347)&gt;0,'质量分析(总分) '!$D$194,"")</f>
        <v/>
      </c>
      <c r="L2349" s="65">
        <f ca="1">IF(_xlfn.NUMBERVALUE(L2347)&gt;0,'质量分析(总分) '!$D$222,"")</f>
        <v>81.1694214876033</v>
      </c>
      <c r="M2349" s="65">
        <f ca="1">IF(_xlfn.NUMBERVALUE(G2347)&gt;0,'质量分析(总分) '!$D$23,'质量分析(总分) '!$D$28)</f>
        <v>535.869285714286</v>
      </c>
    </row>
    <row r="2351" customHeight="1" spans="1:13">
      <c r="A2351" s="58" t="s">
        <v>15</v>
      </c>
      <c r="B2351" s="59" t="s">
        <v>1</v>
      </c>
      <c r="C2351" s="59" t="s">
        <v>2</v>
      </c>
      <c r="D2351" s="60" t="s">
        <v>3</v>
      </c>
      <c r="E2351" s="60" t="s">
        <v>4</v>
      </c>
      <c r="F2351" s="60" t="s">
        <v>5</v>
      </c>
      <c r="G2351" s="60" t="s">
        <v>6</v>
      </c>
      <c r="H2351" s="60" t="s">
        <v>7</v>
      </c>
      <c r="I2351" s="60" t="s">
        <v>8</v>
      </c>
      <c r="J2351" s="60" t="s">
        <v>9</v>
      </c>
      <c r="K2351" s="60" t="s">
        <v>10</v>
      </c>
      <c r="L2351" s="61" t="s">
        <v>11</v>
      </c>
      <c r="M2351" s="61" t="s">
        <v>12</v>
      </c>
    </row>
    <row r="2352" customHeight="1" spans="1:13">
      <c r="A2352" s="62"/>
      <c r="B2352" s="63">
        <f ca="1">INDIRECT("'按班级打印'!G"&amp;ROUNDDOWN((ROW()-1)/5,0)+2)</f>
        <v>11</v>
      </c>
      <c r="C2352" s="63" t="str">
        <f ca="1">INDIRECT("'按班级打印'!A"&amp;ROUNDDOWN((ROW()-1)/5,0)+2)</f>
        <v>童钲淇</v>
      </c>
      <c r="D2352" s="63">
        <f ca="1">INDIRECT("'按班级打印'!M"&amp;ROUNDDOWN((ROW()-1)/5,0)+2)</f>
        <v>97.5</v>
      </c>
      <c r="E2352" s="63">
        <f ca="1">INDIRECT("'按班级打印'!o"&amp;ROUNDDOWN((ROW()-1)/5,0)+2)</f>
        <v>79.5</v>
      </c>
      <c r="F2352" s="63">
        <f ca="1">INDIRECT("'按班级打印'!q"&amp;ROUNDDOWN((ROW()-1)/5,0)+2)</f>
        <v>83.5</v>
      </c>
      <c r="G2352" s="63">
        <f ca="1">IF(INDIRECT("'按班级打印'!s"&amp;ROUNDDOWN((ROW()-1)/5,0)+2)&gt;0,INDIRECT("'按班级打印'!s"&amp;ROUNDDOWN((ROW()-1)/5,0)+2),"")</f>
        <v>57.5</v>
      </c>
      <c r="H2352" s="63">
        <f ca="1">IF(INDIRECT("'按班级打印'!w"&amp;ROUNDDOWN((ROW()-1)/5,0)+2)&gt;0,INDIRECT("'按班级打印'!w"&amp;ROUNDDOWN((ROW()-1)/5,0)+2),"")</f>
        <v>55</v>
      </c>
      <c r="I2352" s="63" t="str">
        <f ca="1">IF(INDIRECT("'按班级打印'!z"&amp;ROUNDDOWN((ROW()-1)/5,0)+2)&gt;0,INDIRECT("'按班级打印'!z"&amp;ROUNDDOWN((ROW()-1)/5,0)+2),"")</f>
        <v/>
      </c>
      <c r="J2352" s="63" t="str">
        <f ca="1">IF(INDIRECT("'按班级打印'!ac"&amp;ROUNDDOWN((ROW()-1)/5,0)+2)&gt;0,INDIRECT("'按班级打印'!ac"&amp;ROUNDDOWN((ROW()-1)/5,0)+2),"")</f>
        <v/>
      </c>
      <c r="K2352" s="63" t="str">
        <f ca="1">IF(INDIRECT("'按班级打印'!u"&amp;ROUNDDOWN((ROW()-1)/5,0)+2)&gt;0,INDIRECT("'按班级打印'!u"&amp;ROUNDDOWN((ROW()-1)/5,0)+2),"")</f>
        <v/>
      </c>
      <c r="L2352" s="63">
        <f ca="1">IF(INDIRECT("'按班级打印'!af"&amp;ROUNDDOWN((ROW()-1)/5,0)+2)&gt;0,INDIRECT("'按班级打印'!af"&amp;ROUNDDOWN((ROW()-1)/5,0)+2),"")</f>
        <v>57</v>
      </c>
      <c r="M2352" s="63">
        <f ca="1">INDIRECT("'按班级打印'!H"&amp;ROUNDDOWN((ROW()-1)/5,0)+2)</f>
        <v>430</v>
      </c>
    </row>
    <row r="2353" customHeight="1" spans="1:13">
      <c r="A2353" s="64"/>
      <c r="B2353" s="64"/>
      <c r="C2353" s="63" t="s">
        <v>13</v>
      </c>
      <c r="D2353" s="63">
        <f ca="1">INDIRECT("'按班级打印'!M"&amp;ROUNDDOWN((ROW()-1)/5,0)+2)</f>
        <v>97.5</v>
      </c>
      <c r="E2353" s="63">
        <f ca="1">INDIRECT("'按班级打印'!o"&amp;ROUNDDOWN((ROW()-1)/5,0)+2)</f>
        <v>79.5</v>
      </c>
      <c r="F2353" s="63">
        <f ca="1">INDIRECT("'按班级打印'!q"&amp;ROUNDDOWN((ROW()-1)/5,0)+2)</f>
        <v>83.5</v>
      </c>
      <c r="G2353" s="63">
        <f ca="1">IF(INDIRECT("'按班级打印'!s"&amp;ROUNDDOWN((ROW()-1)/5,0)+2)&gt;0,INDIRECT("'按班级打印'!s"&amp;ROUNDDOWN((ROW()-1)/5,0)+2),"")</f>
        <v>57.5</v>
      </c>
      <c r="H2353" s="63">
        <f ca="1">IF(INDIRECT("'按班级打印'!x"&amp;ROUNDDOWN((ROW()-1)/5,0)+2)&gt;0,INDIRECT("'按班级打印'!x"&amp;ROUNDDOWN((ROW()-1)/5,0)+2),"")</f>
        <v>80</v>
      </c>
      <c r="I2353" s="63" t="str">
        <f ca="1">IF(INDIRECT("'按班级打印'!aa"&amp;ROUNDDOWN((ROW()-1)/5,0)+2)&gt;0,INDIRECT("'按班级打印'!aa"&amp;ROUNDDOWN((ROW()-1)/5,0)+2),"")</f>
        <v/>
      </c>
      <c r="J2353" s="63" t="str">
        <f ca="1">IF(INDIRECT("'按班级打印'!ad"&amp;ROUNDDOWN((ROW()-1)/5,0)+2)&gt;0,INDIRECT("'按班级打印'!ad"&amp;ROUNDDOWN((ROW()-1)/5,0)+2),"")</f>
        <v/>
      </c>
      <c r="K2353" s="63" t="str">
        <f ca="1">IF(INDIRECT("'按班级打印'!u"&amp;ROUNDDOWN((ROW()-1)/5,0)+2)&gt;0,INDIRECT("'按班级打印'!u"&amp;ROUNDDOWN((ROW()-1)/5,0)+2),"")</f>
        <v/>
      </c>
      <c r="L2353" s="63">
        <f ca="1">IF(INDIRECT("'按班级打印'!ag"&amp;ROUNDDOWN((ROW()-1)/5,0)+2)&gt;0,INDIRECT("'按班级打印'!ag"&amp;ROUNDDOWN((ROW()-1)/5,0)+2),"")</f>
        <v>85</v>
      </c>
      <c r="M2353" s="63">
        <f ca="1">INDIRECT("'按班级打印'!I"&amp;ROUNDDOWN((ROW()-1)/5,0)+2)</f>
        <v>483</v>
      </c>
    </row>
    <row r="2354" customHeight="1" spans="1:13">
      <c r="A2354" s="63" t="str">
        <f ca="1">INDIRECT("'按班级打印'!E"&amp;ROUNDDOWN((ROW()-1)/5,0)+2)</f>
        <v>物理类</v>
      </c>
      <c r="B2354" s="14"/>
      <c r="C2354" s="63" t="s">
        <v>14</v>
      </c>
      <c r="D2354" s="65">
        <f>'质量分析(总分) '!$D$55</f>
        <v>105.000612745098</v>
      </c>
      <c r="E2354" s="65">
        <f>'质量分析(总分) '!$D$82</f>
        <v>91.5242034313726</v>
      </c>
      <c r="F2354" s="65">
        <f>'质量分析(总分) '!$D$109</f>
        <v>108.863970588235</v>
      </c>
      <c r="G2354" s="65">
        <f ca="1">IF(_xlfn.NUMBERVALUE(G2352)&gt;0,'质量分析(总分) '!$D$133,"")</f>
        <v>62.6521428571429</v>
      </c>
      <c r="H2354" s="65">
        <f ca="1">IF(_xlfn.NUMBERVALUE(H2352)&gt;0,'质量分析(总分) '!$D$157,"")</f>
        <v>81.8686131386861</v>
      </c>
      <c r="I2354" s="65" t="str">
        <f ca="1">IF(_xlfn.NUMBERVALUE(I2352)&gt;0,'质量分析(总分) '!$D$180,"")</f>
        <v/>
      </c>
      <c r="J2354" s="65" t="str">
        <f ca="1">IF(_xlfn.NUMBERVALUE(J2352)&gt;0,'质量分析(总分) '!$D$208,"")</f>
        <v/>
      </c>
      <c r="K2354" s="65" t="str">
        <f ca="1">IF(_xlfn.NUMBERVALUE(K2352)&gt;0,'质量分析(总分) '!$D$194,"")</f>
        <v/>
      </c>
      <c r="L2354" s="65">
        <f ca="1">IF(_xlfn.NUMBERVALUE(L2352)&gt;0,'质量分析(总分) '!$D$222,"")</f>
        <v>81.1694214876033</v>
      </c>
      <c r="M2354" s="65">
        <f ca="1">IF(_xlfn.NUMBERVALUE(G2352)&gt;0,'质量分析(总分) '!$D$23,'质量分析(总分) '!$D$28)</f>
        <v>535.869285714286</v>
      </c>
    </row>
    <row r="2356" customHeight="1" spans="1:13">
      <c r="A2356" s="58" t="s">
        <v>15</v>
      </c>
      <c r="B2356" s="59" t="s">
        <v>1</v>
      </c>
      <c r="C2356" s="59" t="s">
        <v>2</v>
      </c>
      <c r="D2356" s="60" t="s">
        <v>3</v>
      </c>
      <c r="E2356" s="60" t="s">
        <v>4</v>
      </c>
      <c r="F2356" s="60" t="s">
        <v>5</v>
      </c>
      <c r="G2356" s="60" t="s">
        <v>6</v>
      </c>
      <c r="H2356" s="60" t="s">
        <v>7</v>
      </c>
      <c r="I2356" s="60" t="s">
        <v>8</v>
      </c>
      <c r="J2356" s="60" t="s">
        <v>9</v>
      </c>
      <c r="K2356" s="60" t="s">
        <v>10</v>
      </c>
      <c r="L2356" s="61" t="s">
        <v>11</v>
      </c>
      <c r="M2356" s="61" t="s">
        <v>12</v>
      </c>
    </row>
    <row r="2357" customHeight="1" spans="1:13">
      <c r="A2357" s="62"/>
      <c r="B2357" s="63">
        <f ca="1">INDIRECT("'按班级打印'!G"&amp;ROUNDDOWN((ROW()-1)/5,0)+2)</f>
        <v>11</v>
      </c>
      <c r="C2357" s="63" t="str">
        <f ca="1">INDIRECT("'按班级打印'!A"&amp;ROUNDDOWN((ROW()-1)/5,0)+2)</f>
        <v>王涵烨</v>
      </c>
      <c r="D2357" s="63">
        <f ca="1">INDIRECT("'按班级打印'!M"&amp;ROUNDDOWN((ROW()-1)/5,0)+2)</f>
        <v>112.5</v>
      </c>
      <c r="E2357" s="63">
        <f ca="1">INDIRECT("'按班级打印'!o"&amp;ROUNDDOWN((ROW()-1)/5,0)+2)</f>
        <v>106</v>
      </c>
      <c r="F2357" s="63">
        <f ca="1">INDIRECT("'按班级打印'!q"&amp;ROUNDDOWN((ROW()-1)/5,0)+2)</f>
        <v>127</v>
      </c>
      <c r="G2357" s="63">
        <f ca="1">IF(INDIRECT("'按班级打印'!s"&amp;ROUNDDOWN((ROW()-1)/5,0)+2)&gt;0,INDIRECT("'按班级打印'!s"&amp;ROUNDDOWN((ROW()-1)/5,0)+2),"")</f>
        <v>80</v>
      </c>
      <c r="H2357" s="63">
        <f ca="1">IF(INDIRECT("'按班级打印'!w"&amp;ROUNDDOWN((ROW()-1)/5,0)+2)&gt;0,INDIRECT("'按班级打印'!w"&amp;ROUNDDOWN((ROW()-1)/5,0)+2),"")</f>
        <v>68.5</v>
      </c>
      <c r="I2357" s="63" t="str">
        <f ca="1">IF(INDIRECT("'按班级打印'!z"&amp;ROUNDDOWN((ROW()-1)/5,0)+2)&gt;0,INDIRECT("'按班级打印'!z"&amp;ROUNDDOWN((ROW()-1)/5,0)+2),"")</f>
        <v/>
      </c>
      <c r="J2357" s="63" t="str">
        <f ca="1">IF(INDIRECT("'按班级打印'!ac"&amp;ROUNDDOWN((ROW()-1)/5,0)+2)&gt;0,INDIRECT("'按班级打印'!ac"&amp;ROUNDDOWN((ROW()-1)/5,0)+2),"")</f>
        <v/>
      </c>
      <c r="K2357" s="63" t="str">
        <f ca="1">IF(INDIRECT("'按班级打印'!u"&amp;ROUNDDOWN((ROW()-1)/5,0)+2)&gt;0,INDIRECT("'按班级打印'!u"&amp;ROUNDDOWN((ROW()-1)/5,0)+2),"")</f>
        <v/>
      </c>
      <c r="L2357" s="63">
        <f ca="1">IF(INDIRECT("'按班级打印'!af"&amp;ROUNDDOWN((ROW()-1)/5,0)+2)&gt;0,INDIRECT("'按班级打印'!af"&amp;ROUNDDOWN((ROW()-1)/5,0)+2),"")</f>
        <v>69.5</v>
      </c>
      <c r="M2357" s="63">
        <f ca="1">INDIRECT("'按班级打印'!H"&amp;ROUNDDOWN((ROW()-1)/5,0)+2)</f>
        <v>563.5</v>
      </c>
    </row>
    <row r="2358" customHeight="1" spans="1:13">
      <c r="A2358" s="64"/>
      <c r="B2358" s="64"/>
      <c r="C2358" s="63" t="s">
        <v>13</v>
      </c>
      <c r="D2358" s="63">
        <f ca="1">INDIRECT("'按班级打印'!M"&amp;ROUNDDOWN((ROW()-1)/5,0)+2)</f>
        <v>112.5</v>
      </c>
      <c r="E2358" s="63">
        <f ca="1">INDIRECT("'按班级打印'!o"&amp;ROUNDDOWN((ROW()-1)/5,0)+2)</f>
        <v>106</v>
      </c>
      <c r="F2358" s="63">
        <f ca="1">INDIRECT("'按班级打印'!q"&amp;ROUNDDOWN((ROW()-1)/5,0)+2)</f>
        <v>127</v>
      </c>
      <c r="G2358" s="63">
        <f ca="1">IF(INDIRECT("'按班级打印'!s"&amp;ROUNDDOWN((ROW()-1)/5,0)+2)&gt;0,INDIRECT("'按班级打印'!s"&amp;ROUNDDOWN((ROW()-1)/5,0)+2),"")</f>
        <v>80</v>
      </c>
      <c r="H2358" s="63">
        <f ca="1">IF(INDIRECT("'按班级打印'!x"&amp;ROUNDDOWN((ROW()-1)/5,0)+2)&gt;0,INDIRECT("'按班级打印'!x"&amp;ROUNDDOWN((ROW()-1)/5,0)+2),"")</f>
        <v>88</v>
      </c>
      <c r="I2358" s="63" t="str">
        <f ca="1">IF(INDIRECT("'按班级打印'!aa"&amp;ROUNDDOWN((ROW()-1)/5,0)+2)&gt;0,INDIRECT("'按班级打印'!aa"&amp;ROUNDDOWN((ROW()-1)/5,0)+2),"")</f>
        <v/>
      </c>
      <c r="J2358" s="63" t="str">
        <f ca="1">IF(INDIRECT("'按班级打印'!ad"&amp;ROUNDDOWN((ROW()-1)/5,0)+2)&gt;0,INDIRECT("'按班级打印'!ad"&amp;ROUNDDOWN((ROW()-1)/5,0)+2),"")</f>
        <v/>
      </c>
      <c r="K2358" s="63" t="str">
        <f ca="1">IF(INDIRECT("'按班级打印'!u"&amp;ROUNDDOWN((ROW()-1)/5,0)+2)&gt;0,INDIRECT("'按班级打印'!u"&amp;ROUNDDOWN((ROW()-1)/5,0)+2),"")</f>
        <v/>
      </c>
      <c r="L2358" s="63">
        <f ca="1">IF(INDIRECT("'按班级打印'!ag"&amp;ROUNDDOWN((ROW()-1)/5,0)+2)&gt;0,INDIRECT("'按班级打印'!ag"&amp;ROUNDDOWN((ROW()-1)/5,0)+2),"")</f>
        <v>91</v>
      </c>
      <c r="M2358" s="63">
        <f ca="1">INDIRECT("'按班级打印'!I"&amp;ROUNDDOWN((ROW()-1)/5,0)+2)</f>
        <v>604.5</v>
      </c>
    </row>
    <row r="2359" customHeight="1" spans="1:13">
      <c r="A2359" s="63" t="str">
        <f ca="1">INDIRECT("'按班级打印'!E"&amp;ROUNDDOWN((ROW()-1)/5,0)+2)</f>
        <v>物理类</v>
      </c>
      <c r="B2359" s="14"/>
      <c r="C2359" s="63" t="s">
        <v>14</v>
      </c>
      <c r="D2359" s="65">
        <f>'质量分析(总分) '!$D$55</f>
        <v>105.000612745098</v>
      </c>
      <c r="E2359" s="65">
        <f>'质量分析(总分) '!$D$82</f>
        <v>91.5242034313726</v>
      </c>
      <c r="F2359" s="65">
        <f>'质量分析(总分) '!$D$109</f>
        <v>108.863970588235</v>
      </c>
      <c r="G2359" s="65">
        <f ca="1">IF(_xlfn.NUMBERVALUE(G2357)&gt;0,'质量分析(总分) '!$D$133,"")</f>
        <v>62.6521428571429</v>
      </c>
      <c r="H2359" s="65">
        <f ca="1">IF(_xlfn.NUMBERVALUE(H2357)&gt;0,'质量分析(总分) '!$D$157,"")</f>
        <v>81.8686131386861</v>
      </c>
      <c r="I2359" s="65" t="str">
        <f ca="1">IF(_xlfn.NUMBERVALUE(I2357)&gt;0,'质量分析(总分) '!$D$180,"")</f>
        <v/>
      </c>
      <c r="J2359" s="65" t="str">
        <f ca="1">IF(_xlfn.NUMBERVALUE(J2357)&gt;0,'质量分析(总分) '!$D$208,"")</f>
        <v/>
      </c>
      <c r="K2359" s="65" t="str">
        <f ca="1">IF(_xlfn.NUMBERVALUE(K2357)&gt;0,'质量分析(总分) '!$D$194,"")</f>
        <v/>
      </c>
      <c r="L2359" s="65">
        <f ca="1">IF(_xlfn.NUMBERVALUE(L2357)&gt;0,'质量分析(总分) '!$D$222,"")</f>
        <v>81.1694214876033</v>
      </c>
      <c r="M2359" s="65">
        <f ca="1">IF(_xlfn.NUMBERVALUE(G2357)&gt;0,'质量分析(总分) '!$D$23,'质量分析(总分) '!$D$28)</f>
        <v>535.869285714286</v>
      </c>
    </row>
    <row r="2361" customHeight="1" spans="1:13">
      <c r="A2361" s="58" t="s">
        <v>15</v>
      </c>
      <c r="B2361" s="59" t="s">
        <v>1</v>
      </c>
      <c r="C2361" s="59" t="s">
        <v>2</v>
      </c>
      <c r="D2361" s="60" t="s">
        <v>3</v>
      </c>
      <c r="E2361" s="60" t="s">
        <v>4</v>
      </c>
      <c r="F2361" s="60" t="s">
        <v>5</v>
      </c>
      <c r="G2361" s="60" t="s">
        <v>6</v>
      </c>
      <c r="H2361" s="60" t="s">
        <v>7</v>
      </c>
      <c r="I2361" s="60" t="s">
        <v>8</v>
      </c>
      <c r="J2361" s="60" t="s">
        <v>9</v>
      </c>
      <c r="K2361" s="60" t="s">
        <v>10</v>
      </c>
      <c r="L2361" s="61" t="s">
        <v>11</v>
      </c>
      <c r="M2361" s="61" t="s">
        <v>12</v>
      </c>
    </row>
    <row r="2362" customHeight="1" spans="1:13">
      <c r="A2362" s="62"/>
      <c r="B2362" s="63">
        <f ca="1">INDIRECT("'按班级打印'!G"&amp;ROUNDDOWN((ROW()-1)/5,0)+2)</f>
        <v>11</v>
      </c>
      <c r="C2362" s="63" t="str">
        <f ca="1">INDIRECT("'按班级打印'!A"&amp;ROUNDDOWN((ROW()-1)/5,0)+2)</f>
        <v>林欣怡</v>
      </c>
      <c r="D2362" s="63">
        <f ca="1">INDIRECT("'按班级打印'!M"&amp;ROUNDDOWN((ROW()-1)/5,0)+2)</f>
        <v>99</v>
      </c>
      <c r="E2362" s="63">
        <f ca="1">INDIRECT("'按班级打印'!o"&amp;ROUNDDOWN((ROW()-1)/5,0)+2)</f>
        <v>104</v>
      </c>
      <c r="F2362" s="63">
        <f ca="1">INDIRECT("'按班级打印'!q"&amp;ROUNDDOWN((ROW()-1)/5,0)+2)</f>
        <v>111.5</v>
      </c>
      <c r="G2362" s="63">
        <f ca="1">IF(INDIRECT("'按班级打印'!s"&amp;ROUNDDOWN((ROW()-1)/5,0)+2)&gt;0,INDIRECT("'按班级打印'!s"&amp;ROUNDDOWN((ROW()-1)/5,0)+2),"")</f>
        <v>62.5</v>
      </c>
      <c r="H2362" s="63">
        <f ca="1">IF(INDIRECT("'按班级打印'!w"&amp;ROUNDDOWN((ROW()-1)/5,0)+2)&gt;0,INDIRECT("'按班级打印'!w"&amp;ROUNDDOWN((ROW()-1)/5,0)+2),"")</f>
        <v>64</v>
      </c>
      <c r="I2362" s="63" t="str">
        <f ca="1">IF(INDIRECT("'按班级打印'!z"&amp;ROUNDDOWN((ROW()-1)/5,0)+2)&gt;0,INDIRECT("'按班级打印'!z"&amp;ROUNDDOWN((ROW()-1)/5,0)+2),"")</f>
        <v/>
      </c>
      <c r="J2362" s="63" t="str">
        <f ca="1">IF(INDIRECT("'按班级打印'!ac"&amp;ROUNDDOWN((ROW()-1)/5,0)+2)&gt;0,INDIRECT("'按班级打印'!ac"&amp;ROUNDDOWN((ROW()-1)/5,0)+2),"")</f>
        <v/>
      </c>
      <c r="K2362" s="63" t="str">
        <f ca="1">IF(INDIRECT("'按班级打印'!u"&amp;ROUNDDOWN((ROW()-1)/5,0)+2)&gt;0,INDIRECT("'按班级打印'!u"&amp;ROUNDDOWN((ROW()-1)/5,0)+2),"")</f>
        <v/>
      </c>
      <c r="L2362" s="63">
        <f ca="1">IF(INDIRECT("'按班级打印'!af"&amp;ROUNDDOWN((ROW()-1)/5,0)+2)&gt;0,INDIRECT("'按班级打印'!af"&amp;ROUNDDOWN((ROW()-1)/5,0)+2),"")</f>
        <v>55</v>
      </c>
      <c r="M2362" s="63">
        <f ca="1">INDIRECT("'按班级打印'!H"&amp;ROUNDDOWN((ROW()-1)/5,0)+2)</f>
        <v>496</v>
      </c>
    </row>
    <row r="2363" customHeight="1" spans="1:13">
      <c r="A2363" s="64"/>
      <c r="B2363" s="64"/>
      <c r="C2363" s="63" t="s">
        <v>13</v>
      </c>
      <c r="D2363" s="63">
        <f ca="1">INDIRECT("'按班级打印'!M"&amp;ROUNDDOWN((ROW()-1)/5,0)+2)</f>
        <v>99</v>
      </c>
      <c r="E2363" s="63">
        <f ca="1">INDIRECT("'按班级打印'!o"&amp;ROUNDDOWN((ROW()-1)/5,0)+2)</f>
        <v>104</v>
      </c>
      <c r="F2363" s="63">
        <f ca="1">INDIRECT("'按班级打印'!q"&amp;ROUNDDOWN((ROW()-1)/5,0)+2)</f>
        <v>111.5</v>
      </c>
      <c r="G2363" s="63">
        <f ca="1">IF(INDIRECT("'按班级打印'!s"&amp;ROUNDDOWN((ROW()-1)/5,0)+2)&gt;0,INDIRECT("'按班级打印'!s"&amp;ROUNDDOWN((ROW()-1)/5,0)+2),"")</f>
        <v>62.5</v>
      </c>
      <c r="H2363" s="63">
        <f ca="1">IF(INDIRECT("'按班级打印'!x"&amp;ROUNDDOWN((ROW()-1)/5,0)+2)&gt;0,INDIRECT("'按班级打印'!x"&amp;ROUNDDOWN((ROW()-1)/5,0)+2),"")</f>
        <v>87</v>
      </c>
      <c r="I2363" s="63" t="str">
        <f ca="1">IF(INDIRECT("'按班级打印'!aa"&amp;ROUNDDOWN((ROW()-1)/5,0)+2)&gt;0,INDIRECT("'按班级打印'!aa"&amp;ROUNDDOWN((ROW()-1)/5,0)+2),"")</f>
        <v/>
      </c>
      <c r="J2363" s="63" t="str">
        <f ca="1">IF(INDIRECT("'按班级打印'!ad"&amp;ROUNDDOWN((ROW()-1)/5,0)+2)&gt;0,INDIRECT("'按班级打印'!ad"&amp;ROUNDDOWN((ROW()-1)/5,0)+2),"")</f>
        <v/>
      </c>
      <c r="K2363" s="63" t="str">
        <f ca="1">IF(INDIRECT("'按班级打印'!u"&amp;ROUNDDOWN((ROW()-1)/5,0)+2)&gt;0,INDIRECT("'按班级打印'!u"&amp;ROUNDDOWN((ROW()-1)/5,0)+2),"")</f>
        <v/>
      </c>
      <c r="L2363" s="63">
        <f ca="1">IF(INDIRECT("'按班级打印'!ag"&amp;ROUNDDOWN((ROW()-1)/5,0)+2)&gt;0,INDIRECT("'按班级打印'!ag"&amp;ROUNDDOWN((ROW()-1)/5,0)+2),"")</f>
        <v>82</v>
      </c>
      <c r="M2363" s="63">
        <f ca="1">INDIRECT("'按班级打印'!I"&amp;ROUNDDOWN((ROW()-1)/5,0)+2)</f>
        <v>546</v>
      </c>
    </row>
    <row r="2364" customHeight="1" spans="1:13">
      <c r="A2364" s="63" t="str">
        <f ca="1">INDIRECT("'按班级打印'!E"&amp;ROUNDDOWN((ROW()-1)/5,0)+2)</f>
        <v>物理类</v>
      </c>
      <c r="B2364" s="14"/>
      <c r="C2364" s="63" t="s">
        <v>14</v>
      </c>
      <c r="D2364" s="65">
        <f>'质量分析(总分) '!$D$55</f>
        <v>105.000612745098</v>
      </c>
      <c r="E2364" s="65">
        <f>'质量分析(总分) '!$D$82</f>
        <v>91.5242034313726</v>
      </c>
      <c r="F2364" s="65">
        <f>'质量分析(总分) '!$D$109</f>
        <v>108.863970588235</v>
      </c>
      <c r="G2364" s="65">
        <f ca="1">IF(_xlfn.NUMBERVALUE(G2362)&gt;0,'质量分析(总分) '!$D$133,"")</f>
        <v>62.6521428571429</v>
      </c>
      <c r="H2364" s="65">
        <f ca="1">IF(_xlfn.NUMBERVALUE(H2362)&gt;0,'质量分析(总分) '!$D$157,"")</f>
        <v>81.8686131386861</v>
      </c>
      <c r="I2364" s="65" t="str">
        <f ca="1">IF(_xlfn.NUMBERVALUE(I2362)&gt;0,'质量分析(总分) '!$D$180,"")</f>
        <v/>
      </c>
      <c r="J2364" s="65" t="str">
        <f ca="1">IF(_xlfn.NUMBERVALUE(J2362)&gt;0,'质量分析(总分) '!$D$208,"")</f>
        <v/>
      </c>
      <c r="K2364" s="65" t="str">
        <f ca="1">IF(_xlfn.NUMBERVALUE(K2362)&gt;0,'质量分析(总分) '!$D$194,"")</f>
        <v/>
      </c>
      <c r="L2364" s="65">
        <f ca="1">IF(_xlfn.NUMBERVALUE(L2362)&gt;0,'质量分析(总分) '!$D$222,"")</f>
        <v>81.1694214876033</v>
      </c>
      <c r="M2364" s="65">
        <f ca="1">IF(_xlfn.NUMBERVALUE(G2362)&gt;0,'质量分析(总分) '!$D$23,'质量分析(总分) '!$D$28)</f>
        <v>535.869285714286</v>
      </c>
    </row>
    <row r="2366" customHeight="1" spans="1:13">
      <c r="A2366" s="58" t="s">
        <v>15</v>
      </c>
      <c r="B2366" s="59" t="s">
        <v>1</v>
      </c>
      <c r="C2366" s="59" t="s">
        <v>2</v>
      </c>
      <c r="D2366" s="60" t="s">
        <v>3</v>
      </c>
      <c r="E2366" s="60" t="s">
        <v>4</v>
      </c>
      <c r="F2366" s="60" t="s">
        <v>5</v>
      </c>
      <c r="G2366" s="60" t="s">
        <v>6</v>
      </c>
      <c r="H2366" s="60" t="s">
        <v>7</v>
      </c>
      <c r="I2366" s="60" t="s">
        <v>8</v>
      </c>
      <c r="J2366" s="60" t="s">
        <v>9</v>
      </c>
      <c r="K2366" s="60" t="s">
        <v>10</v>
      </c>
      <c r="L2366" s="61" t="s">
        <v>11</v>
      </c>
      <c r="M2366" s="61" t="s">
        <v>12</v>
      </c>
    </row>
    <row r="2367" customHeight="1" spans="1:13">
      <c r="A2367" s="62"/>
      <c r="B2367" s="63">
        <f ca="1">INDIRECT("'按班级打印'!G"&amp;ROUNDDOWN((ROW()-1)/5,0)+2)</f>
        <v>11</v>
      </c>
      <c r="C2367" s="63" t="str">
        <f ca="1">INDIRECT("'按班级打印'!A"&amp;ROUNDDOWN((ROW()-1)/5,0)+2)</f>
        <v>郑博元</v>
      </c>
      <c r="D2367" s="63">
        <f ca="1">INDIRECT("'按班级打印'!M"&amp;ROUNDDOWN((ROW()-1)/5,0)+2)</f>
        <v>100.5</v>
      </c>
      <c r="E2367" s="63">
        <f ca="1">INDIRECT("'按班级打印'!o"&amp;ROUNDDOWN((ROW()-1)/5,0)+2)</f>
        <v>86</v>
      </c>
      <c r="F2367" s="63">
        <f ca="1">INDIRECT("'按班级打印'!q"&amp;ROUNDDOWN((ROW()-1)/5,0)+2)</f>
        <v>88</v>
      </c>
      <c r="G2367" s="63">
        <f ca="1">IF(INDIRECT("'按班级打印'!s"&amp;ROUNDDOWN((ROW()-1)/5,0)+2)&gt;0,INDIRECT("'按班级打印'!s"&amp;ROUNDDOWN((ROW()-1)/5,0)+2),"")</f>
        <v>49.5</v>
      </c>
      <c r="H2367" s="63">
        <f ca="1">IF(INDIRECT("'按班级打印'!w"&amp;ROUNDDOWN((ROW()-1)/5,0)+2)&gt;0,INDIRECT("'按班级打印'!w"&amp;ROUNDDOWN((ROW()-1)/5,0)+2),"")</f>
        <v>57</v>
      </c>
      <c r="I2367" s="63" t="str">
        <f ca="1">IF(INDIRECT("'按班级打印'!z"&amp;ROUNDDOWN((ROW()-1)/5,0)+2)&gt;0,INDIRECT("'按班级打印'!z"&amp;ROUNDDOWN((ROW()-1)/5,0)+2),"")</f>
        <v/>
      </c>
      <c r="J2367" s="63" t="str">
        <f ca="1">IF(INDIRECT("'按班级打印'!ac"&amp;ROUNDDOWN((ROW()-1)/5,0)+2)&gt;0,INDIRECT("'按班级打印'!ac"&amp;ROUNDDOWN((ROW()-1)/5,0)+2),"")</f>
        <v/>
      </c>
      <c r="K2367" s="63" t="str">
        <f ca="1">IF(INDIRECT("'按班级打印'!u"&amp;ROUNDDOWN((ROW()-1)/5,0)+2)&gt;0,INDIRECT("'按班级打印'!u"&amp;ROUNDDOWN((ROW()-1)/5,0)+2),"")</f>
        <v/>
      </c>
      <c r="L2367" s="63">
        <f ca="1">IF(INDIRECT("'按班级打印'!af"&amp;ROUNDDOWN((ROW()-1)/5,0)+2)&gt;0,INDIRECT("'按班级打印'!af"&amp;ROUNDDOWN((ROW()-1)/5,0)+2),"")</f>
        <v>56</v>
      </c>
      <c r="M2367" s="63">
        <f ca="1">INDIRECT("'按班级打印'!H"&amp;ROUNDDOWN((ROW()-1)/5,0)+2)</f>
        <v>437</v>
      </c>
    </row>
    <row r="2368" customHeight="1" spans="1:13">
      <c r="A2368" s="64"/>
      <c r="B2368" s="64"/>
      <c r="C2368" s="63" t="s">
        <v>13</v>
      </c>
      <c r="D2368" s="63">
        <f ca="1">INDIRECT("'按班级打印'!M"&amp;ROUNDDOWN((ROW()-1)/5,0)+2)</f>
        <v>100.5</v>
      </c>
      <c r="E2368" s="63">
        <f ca="1">INDIRECT("'按班级打印'!o"&amp;ROUNDDOWN((ROW()-1)/5,0)+2)</f>
        <v>86</v>
      </c>
      <c r="F2368" s="63">
        <f ca="1">INDIRECT("'按班级打印'!q"&amp;ROUNDDOWN((ROW()-1)/5,0)+2)</f>
        <v>88</v>
      </c>
      <c r="G2368" s="63">
        <f ca="1">IF(INDIRECT("'按班级打印'!s"&amp;ROUNDDOWN((ROW()-1)/5,0)+2)&gt;0,INDIRECT("'按班级打印'!s"&amp;ROUNDDOWN((ROW()-1)/5,0)+2),"")</f>
        <v>49.5</v>
      </c>
      <c r="H2368" s="63">
        <f ca="1">IF(INDIRECT("'按班级打印'!x"&amp;ROUNDDOWN((ROW()-1)/5,0)+2)&gt;0,INDIRECT("'按班级打印'!x"&amp;ROUNDDOWN((ROW()-1)/5,0)+2),"")</f>
        <v>81</v>
      </c>
      <c r="I2368" s="63" t="str">
        <f ca="1">IF(INDIRECT("'按班级打印'!aa"&amp;ROUNDDOWN((ROW()-1)/5,0)+2)&gt;0,INDIRECT("'按班级打印'!aa"&amp;ROUNDDOWN((ROW()-1)/5,0)+2),"")</f>
        <v/>
      </c>
      <c r="J2368" s="63" t="str">
        <f ca="1">IF(INDIRECT("'按班级打印'!ad"&amp;ROUNDDOWN((ROW()-1)/5,0)+2)&gt;0,INDIRECT("'按班级打印'!ad"&amp;ROUNDDOWN((ROW()-1)/5,0)+2),"")</f>
        <v/>
      </c>
      <c r="K2368" s="63" t="str">
        <f ca="1">IF(INDIRECT("'按班级打印'!u"&amp;ROUNDDOWN((ROW()-1)/5,0)+2)&gt;0,INDIRECT("'按班级打印'!u"&amp;ROUNDDOWN((ROW()-1)/5,0)+2),"")</f>
        <v/>
      </c>
      <c r="L2368" s="63">
        <f ca="1">IF(INDIRECT("'按班级打印'!ag"&amp;ROUNDDOWN((ROW()-1)/5,0)+2)&gt;0,INDIRECT("'按班级打印'!ag"&amp;ROUNDDOWN((ROW()-1)/5,0)+2),"")</f>
        <v>84</v>
      </c>
      <c r="M2368" s="63">
        <f ca="1">INDIRECT("'按班级打印'!I"&amp;ROUNDDOWN((ROW()-1)/5,0)+2)</f>
        <v>489</v>
      </c>
    </row>
    <row r="2369" customHeight="1" spans="1:13">
      <c r="A2369" s="63" t="str">
        <f ca="1">INDIRECT("'按班级打印'!E"&amp;ROUNDDOWN((ROW()-1)/5,0)+2)</f>
        <v>物理类</v>
      </c>
      <c r="B2369" s="14"/>
      <c r="C2369" s="63" t="s">
        <v>14</v>
      </c>
      <c r="D2369" s="65">
        <f>'质量分析(总分) '!$D$55</f>
        <v>105.000612745098</v>
      </c>
      <c r="E2369" s="65">
        <f>'质量分析(总分) '!$D$82</f>
        <v>91.5242034313726</v>
      </c>
      <c r="F2369" s="65">
        <f>'质量分析(总分) '!$D$109</f>
        <v>108.863970588235</v>
      </c>
      <c r="G2369" s="65">
        <f ca="1">IF(_xlfn.NUMBERVALUE(G2367)&gt;0,'质量分析(总分) '!$D$133,"")</f>
        <v>62.6521428571429</v>
      </c>
      <c r="H2369" s="65">
        <f ca="1">IF(_xlfn.NUMBERVALUE(H2367)&gt;0,'质量分析(总分) '!$D$157,"")</f>
        <v>81.8686131386861</v>
      </c>
      <c r="I2369" s="65" t="str">
        <f ca="1">IF(_xlfn.NUMBERVALUE(I2367)&gt;0,'质量分析(总分) '!$D$180,"")</f>
        <v/>
      </c>
      <c r="J2369" s="65" t="str">
        <f ca="1">IF(_xlfn.NUMBERVALUE(J2367)&gt;0,'质量分析(总分) '!$D$208,"")</f>
        <v/>
      </c>
      <c r="K2369" s="65" t="str">
        <f ca="1">IF(_xlfn.NUMBERVALUE(K2367)&gt;0,'质量分析(总分) '!$D$194,"")</f>
        <v/>
      </c>
      <c r="L2369" s="65">
        <f ca="1">IF(_xlfn.NUMBERVALUE(L2367)&gt;0,'质量分析(总分) '!$D$222,"")</f>
        <v>81.1694214876033</v>
      </c>
      <c r="M2369" s="65">
        <f ca="1">IF(_xlfn.NUMBERVALUE(G2367)&gt;0,'质量分析(总分) '!$D$23,'质量分析(总分) '!$D$28)</f>
        <v>535.869285714286</v>
      </c>
    </row>
    <row r="2371" customHeight="1" spans="1:13">
      <c r="A2371" s="58" t="s">
        <v>15</v>
      </c>
      <c r="B2371" s="59" t="s">
        <v>1</v>
      </c>
      <c r="C2371" s="59" t="s">
        <v>2</v>
      </c>
      <c r="D2371" s="60" t="s">
        <v>3</v>
      </c>
      <c r="E2371" s="60" t="s">
        <v>4</v>
      </c>
      <c r="F2371" s="60" t="s">
        <v>5</v>
      </c>
      <c r="G2371" s="60" t="s">
        <v>6</v>
      </c>
      <c r="H2371" s="60" t="s">
        <v>7</v>
      </c>
      <c r="I2371" s="60" t="s">
        <v>8</v>
      </c>
      <c r="J2371" s="60" t="s">
        <v>9</v>
      </c>
      <c r="K2371" s="60" t="s">
        <v>10</v>
      </c>
      <c r="L2371" s="61" t="s">
        <v>11</v>
      </c>
      <c r="M2371" s="61" t="s">
        <v>12</v>
      </c>
    </row>
    <row r="2372" customHeight="1" spans="1:13">
      <c r="A2372" s="62"/>
      <c r="B2372" s="63">
        <f ca="1">INDIRECT("'按班级打印'!G"&amp;ROUNDDOWN((ROW()-1)/5,0)+2)</f>
        <v>11</v>
      </c>
      <c r="C2372" s="63" t="str">
        <f ca="1">INDIRECT("'按班级打印'!A"&amp;ROUNDDOWN((ROW()-1)/5,0)+2)</f>
        <v>林巧艺</v>
      </c>
      <c r="D2372" s="63">
        <f ca="1">INDIRECT("'按班级打印'!M"&amp;ROUNDDOWN((ROW()-1)/5,0)+2)</f>
        <v>121.5</v>
      </c>
      <c r="E2372" s="63">
        <f ca="1">INDIRECT("'按班级打印'!o"&amp;ROUNDDOWN((ROW()-1)/5,0)+2)</f>
        <v>103</v>
      </c>
      <c r="F2372" s="63">
        <f ca="1">INDIRECT("'按班级打印'!q"&amp;ROUNDDOWN((ROW()-1)/5,0)+2)</f>
        <v>118.5</v>
      </c>
      <c r="G2372" s="63">
        <f ca="1">IF(INDIRECT("'按班级打印'!s"&amp;ROUNDDOWN((ROW()-1)/5,0)+2)&gt;0,INDIRECT("'按班级打印'!s"&amp;ROUNDDOWN((ROW()-1)/5,0)+2),"")</f>
        <v>68.5</v>
      </c>
      <c r="H2372" s="63">
        <f ca="1">IF(INDIRECT("'按班级打印'!w"&amp;ROUNDDOWN((ROW()-1)/5,0)+2)&gt;0,INDIRECT("'按班级打印'!w"&amp;ROUNDDOWN((ROW()-1)/5,0)+2),"")</f>
        <v>65.5</v>
      </c>
      <c r="I2372" s="63" t="str">
        <f ca="1">IF(INDIRECT("'按班级打印'!z"&amp;ROUNDDOWN((ROW()-1)/5,0)+2)&gt;0,INDIRECT("'按班级打印'!z"&amp;ROUNDDOWN((ROW()-1)/5,0)+2),"")</f>
        <v/>
      </c>
      <c r="J2372" s="63" t="str">
        <f ca="1">IF(INDIRECT("'按班级打印'!ac"&amp;ROUNDDOWN((ROW()-1)/5,0)+2)&gt;0,INDIRECT("'按班级打印'!ac"&amp;ROUNDDOWN((ROW()-1)/5,0)+2),"")</f>
        <v/>
      </c>
      <c r="K2372" s="63" t="str">
        <f ca="1">IF(INDIRECT("'按班级打印'!u"&amp;ROUNDDOWN((ROW()-1)/5,0)+2)&gt;0,INDIRECT("'按班级打印'!u"&amp;ROUNDDOWN((ROW()-1)/5,0)+2),"")</f>
        <v/>
      </c>
      <c r="L2372" s="63">
        <f ca="1">IF(INDIRECT("'按班级打印'!af"&amp;ROUNDDOWN((ROW()-1)/5,0)+2)&gt;0,INDIRECT("'按班级打印'!af"&amp;ROUNDDOWN((ROW()-1)/5,0)+2),"")</f>
        <v>57.5</v>
      </c>
      <c r="M2372" s="63">
        <f ca="1">INDIRECT("'按班级打印'!H"&amp;ROUNDDOWN((ROW()-1)/5,0)+2)</f>
        <v>534.5</v>
      </c>
    </row>
    <row r="2373" customHeight="1" spans="1:13">
      <c r="A2373" s="64"/>
      <c r="B2373" s="64"/>
      <c r="C2373" s="63" t="s">
        <v>13</v>
      </c>
      <c r="D2373" s="63">
        <f ca="1">INDIRECT("'按班级打印'!M"&amp;ROUNDDOWN((ROW()-1)/5,0)+2)</f>
        <v>121.5</v>
      </c>
      <c r="E2373" s="63">
        <f ca="1">INDIRECT("'按班级打印'!o"&amp;ROUNDDOWN((ROW()-1)/5,0)+2)</f>
        <v>103</v>
      </c>
      <c r="F2373" s="63">
        <f ca="1">INDIRECT("'按班级打印'!q"&amp;ROUNDDOWN((ROW()-1)/5,0)+2)</f>
        <v>118.5</v>
      </c>
      <c r="G2373" s="63">
        <f ca="1">IF(INDIRECT("'按班级打印'!s"&amp;ROUNDDOWN((ROW()-1)/5,0)+2)&gt;0,INDIRECT("'按班级打印'!s"&amp;ROUNDDOWN((ROW()-1)/5,0)+2),"")</f>
        <v>68.5</v>
      </c>
      <c r="H2373" s="63">
        <f ca="1">IF(INDIRECT("'按班级打印'!x"&amp;ROUNDDOWN((ROW()-1)/5,0)+2)&gt;0,INDIRECT("'按班级打印'!x"&amp;ROUNDDOWN((ROW()-1)/5,0)+2),"")</f>
        <v>87</v>
      </c>
      <c r="I2373" s="63" t="str">
        <f ca="1">IF(INDIRECT("'按班级打印'!aa"&amp;ROUNDDOWN((ROW()-1)/5,0)+2)&gt;0,INDIRECT("'按班级打印'!aa"&amp;ROUNDDOWN((ROW()-1)/5,0)+2),"")</f>
        <v/>
      </c>
      <c r="J2373" s="63" t="str">
        <f ca="1">IF(INDIRECT("'按班级打印'!ad"&amp;ROUNDDOWN((ROW()-1)/5,0)+2)&gt;0,INDIRECT("'按班级打印'!ad"&amp;ROUNDDOWN((ROW()-1)/5,0)+2),"")</f>
        <v/>
      </c>
      <c r="K2373" s="63" t="str">
        <f ca="1">IF(INDIRECT("'按班级打印'!u"&amp;ROUNDDOWN((ROW()-1)/5,0)+2)&gt;0,INDIRECT("'按班级打印'!u"&amp;ROUNDDOWN((ROW()-1)/5,0)+2),"")</f>
        <v/>
      </c>
      <c r="L2373" s="63">
        <f ca="1">IF(INDIRECT("'按班级打印'!ag"&amp;ROUNDDOWN((ROW()-1)/5,0)+2)&gt;0,INDIRECT("'按班级打印'!ag"&amp;ROUNDDOWN((ROW()-1)/5,0)+2),"")</f>
        <v>86</v>
      </c>
      <c r="M2373" s="63">
        <f ca="1">INDIRECT("'按班级打印'!I"&amp;ROUNDDOWN((ROW()-1)/5,0)+2)</f>
        <v>584.5</v>
      </c>
    </row>
    <row r="2374" customHeight="1" spans="1:13">
      <c r="A2374" s="63" t="str">
        <f ca="1">INDIRECT("'按班级打印'!E"&amp;ROUNDDOWN((ROW()-1)/5,0)+2)</f>
        <v>物理类</v>
      </c>
      <c r="B2374" s="14"/>
      <c r="C2374" s="63" t="s">
        <v>14</v>
      </c>
      <c r="D2374" s="65">
        <f>'质量分析(总分) '!$D$55</f>
        <v>105.000612745098</v>
      </c>
      <c r="E2374" s="65">
        <f>'质量分析(总分) '!$D$82</f>
        <v>91.5242034313726</v>
      </c>
      <c r="F2374" s="65">
        <f>'质量分析(总分) '!$D$109</f>
        <v>108.863970588235</v>
      </c>
      <c r="G2374" s="65">
        <f ca="1">IF(_xlfn.NUMBERVALUE(G2372)&gt;0,'质量分析(总分) '!$D$133,"")</f>
        <v>62.6521428571429</v>
      </c>
      <c r="H2374" s="65">
        <f ca="1">IF(_xlfn.NUMBERVALUE(H2372)&gt;0,'质量分析(总分) '!$D$157,"")</f>
        <v>81.8686131386861</v>
      </c>
      <c r="I2374" s="65" t="str">
        <f ca="1">IF(_xlfn.NUMBERVALUE(I2372)&gt;0,'质量分析(总分) '!$D$180,"")</f>
        <v/>
      </c>
      <c r="J2374" s="65" t="str">
        <f ca="1">IF(_xlfn.NUMBERVALUE(J2372)&gt;0,'质量分析(总分) '!$D$208,"")</f>
        <v/>
      </c>
      <c r="K2374" s="65" t="str">
        <f ca="1">IF(_xlfn.NUMBERVALUE(K2372)&gt;0,'质量分析(总分) '!$D$194,"")</f>
        <v/>
      </c>
      <c r="L2374" s="65">
        <f ca="1">IF(_xlfn.NUMBERVALUE(L2372)&gt;0,'质量分析(总分) '!$D$222,"")</f>
        <v>81.1694214876033</v>
      </c>
      <c r="M2374" s="65">
        <f ca="1">IF(_xlfn.NUMBERVALUE(G2372)&gt;0,'质量分析(总分) '!$D$23,'质量分析(总分) '!$D$28)</f>
        <v>535.869285714286</v>
      </c>
    </row>
    <row r="2376" customHeight="1" spans="1:13">
      <c r="A2376" s="58" t="s">
        <v>15</v>
      </c>
      <c r="B2376" s="59" t="s">
        <v>1</v>
      </c>
      <c r="C2376" s="59" t="s">
        <v>2</v>
      </c>
      <c r="D2376" s="60" t="s">
        <v>3</v>
      </c>
      <c r="E2376" s="60" t="s">
        <v>4</v>
      </c>
      <c r="F2376" s="60" t="s">
        <v>5</v>
      </c>
      <c r="G2376" s="60" t="s">
        <v>6</v>
      </c>
      <c r="H2376" s="60" t="s">
        <v>7</v>
      </c>
      <c r="I2376" s="60" t="s">
        <v>8</v>
      </c>
      <c r="J2376" s="60" t="s">
        <v>9</v>
      </c>
      <c r="K2376" s="60" t="s">
        <v>10</v>
      </c>
      <c r="L2376" s="61" t="s">
        <v>11</v>
      </c>
      <c r="M2376" s="61" t="s">
        <v>12</v>
      </c>
    </row>
    <row r="2377" customHeight="1" spans="1:13">
      <c r="A2377" s="62"/>
      <c r="B2377" s="63">
        <f ca="1">INDIRECT("'按班级打印'!G"&amp;ROUNDDOWN((ROW()-1)/5,0)+2)</f>
        <v>11</v>
      </c>
      <c r="C2377" s="63" t="str">
        <f ca="1">INDIRECT("'按班级打印'!A"&amp;ROUNDDOWN((ROW()-1)/5,0)+2)</f>
        <v>陈可可</v>
      </c>
      <c r="D2377" s="63">
        <f ca="1">INDIRECT("'按班级打印'!M"&amp;ROUNDDOWN((ROW()-1)/5,0)+2)</f>
        <v>99.5</v>
      </c>
      <c r="E2377" s="63">
        <f ca="1">INDIRECT("'按班级打印'!o"&amp;ROUNDDOWN((ROW()-1)/5,0)+2)</f>
        <v>84</v>
      </c>
      <c r="F2377" s="63">
        <f ca="1">INDIRECT("'按班级打印'!q"&amp;ROUNDDOWN((ROW()-1)/5,0)+2)</f>
        <v>80</v>
      </c>
      <c r="G2377" s="63">
        <f ca="1">IF(INDIRECT("'按班级打印'!s"&amp;ROUNDDOWN((ROW()-1)/5,0)+2)&gt;0,INDIRECT("'按班级打印'!s"&amp;ROUNDDOWN((ROW()-1)/5,0)+2),"")</f>
        <v>65.5</v>
      </c>
      <c r="H2377" s="63">
        <f ca="1">IF(INDIRECT("'按班级打印'!w"&amp;ROUNDDOWN((ROW()-1)/5,0)+2)&gt;0,INDIRECT("'按班级打印'!w"&amp;ROUNDDOWN((ROW()-1)/5,0)+2),"")</f>
        <v>43</v>
      </c>
      <c r="I2377" s="63" t="str">
        <f ca="1">IF(INDIRECT("'按班级打印'!z"&amp;ROUNDDOWN((ROW()-1)/5,0)+2)&gt;0,INDIRECT("'按班级打印'!z"&amp;ROUNDDOWN((ROW()-1)/5,0)+2),"")</f>
        <v/>
      </c>
      <c r="J2377" s="63" t="str">
        <f ca="1">IF(INDIRECT("'按班级打印'!ac"&amp;ROUNDDOWN((ROW()-1)/5,0)+2)&gt;0,INDIRECT("'按班级打印'!ac"&amp;ROUNDDOWN((ROW()-1)/5,0)+2),"")</f>
        <v/>
      </c>
      <c r="K2377" s="63" t="str">
        <f ca="1">IF(INDIRECT("'按班级打印'!u"&amp;ROUNDDOWN((ROW()-1)/5,0)+2)&gt;0,INDIRECT("'按班级打印'!u"&amp;ROUNDDOWN((ROW()-1)/5,0)+2),"")</f>
        <v/>
      </c>
      <c r="L2377" s="63">
        <f ca="1">IF(INDIRECT("'按班级打印'!af"&amp;ROUNDDOWN((ROW()-1)/5,0)+2)&gt;0,INDIRECT("'按班级打印'!af"&amp;ROUNDDOWN((ROW()-1)/5,0)+2),"")</f>
        <v>53</v>
      </c>
      <c r="M2377" s="63">
        <f ca="1">INDIRECT("'按班级打印'!H"&amp;ROUNDDOWN((ROW()-1)/5,0)+2)</f>
        <v>425</v>
      </c>
    </row>
    <row r="2378" customHeight="1" spans="1:13">
      <c r="A2378" s="64"/>
      <c r="B2378" s="64"/>
      <c r="C2378" s="63" t="s">
        <v>13</v>
      </c>
      <c r="D2378" s="63">
        <f ca="1">INDIRECT("'按班级打印'!M"&amp;ROUNDDOWN((ROW()-1)/5,0)+2)</f>
        <v>99.5</v>
      </c>
      <c r="E2378" s="63">
        <f ca="1">INDIRECT("'按班级打印'!o"&amp;ROUNDDOWN((ROW()-1)/5,0)+2)</f>
        <v>84</v>
      </c>
      <c r="F2378" s="63">
        <f ca="1">INDIRECT("'按班级打印'!q"&amp;ROUNDDOWN((ROW()-1)/5,0)+2)</f>
        <v>80</v>
      </c>
      <c r="G2378" s="63">
        <f ca="1">IF(INDIRECT("'按班级打印'!s"&amp;ROUNDDOWN((ROW()-1)/5,0)+2)&gt;0,INDIRECT("'按班级打印'!s"&amp;ROUNDDOWN((ROW()-1)/5,0)+2),"")</f>
        <v>65.5</v>
      </c>
      <c r="H2378" s="63">
        <f ca="1">IF(INDIRECT("'按班级打印'!x"&amp;ROUNDDOWN((ROW()-1)/5,0)+2)&gt;0,INDIRECT("'按班级打印'!x"&amp;ROUNDDOWN((ROW()-1)/5,0)+2),"")</f>
        <v>70</v>
      </c>
      <c r="I2378" s="63" t="str">
        <f ca="1">IF(INDIRECT("'按班级打印'!aa"&amp;ROUNDDOWN((ROW()-1)/5,0)+2)&gt;0,INDIRECT("'按班级打印'!aa"&amp;ROUNDDOWN((ROW()-1)/5,0)+2),"")</f>
        <v/>
      </c>
      <c r="J2378" s="63" t="str">
        <f ca="1">IF(INDIRECT("'按班级打印'!ad"&amp;ROUNDDOWN((ROW()-1)/5,0)+2)&gt;0,INDIRECT("'按班级打印'!ad"&amp;ROUNDDOWN((ROW()-1)/5,0)+2),"")</f>
        <v/>
      </c>
      <c r="K2378" s="63" t="str">
        <f ca="1">IF(INDIRECT("'按班级打印'!u"&amp;ROUNDDOWN((ROW()-1)/5,0)+2)&gt;0,INDIRECT("'按班级打印'!u"&amp;ROUNDDOWN((ROW()-1)/5,0)+2),"")</f>
        <v/>
      </c>
      <c r="L2378" s="63">
        <f ca="1">IF(INDIRECT("'按班级打印'!ag"&amp;ROUNDDOWN((ROW()-1)/5,0)+2)&gt;0,INDIRECT("'按班级打印'!ag"&amp;ROUNDDOWN((ROW()-1)/5,0)+2),"")</f>
        <v>80</v>
      </c>
      <c r="M2378" s="63">
        <f ca="1">INDIRECT("'按班级打印'!I"&amp;ROUNDDOWN((ROW()-1)/5,0)+2)</f>
        <v>479</v>
      </c>
    </row>
    <row r="2379" customHeight="1" spans="1:13">
      <c r="A2379" s="63" t="str">
        <f ca="1">INDIRECT("'按班级打印'!E"&amp;ROUNDDOWN((ROW()-1)/5,0)+2)</f>
        <v>物理类</v>
      </c>
      <c r="B2379" s="14"/>
      <c r="C2379" s="63" t="s">
        <v>14</v>
      </c>
      <c r="D2379" s="65">
        <f>'质量分析(总分) '!$D$55</f>
        <v>105.000612745098</v>
      </c>
      <c r="E2379" s="65">
        <f>'质量分析(总分) '!$D$82</f>
        <v>91.5242034313726</v>
      </c>
      <c r="F2379" s="65">
        <f>'质量分析(总分) '!$D$109</f>
        <v>108.863970588235</v>
      </c>
      <c r="G2379" s="65">
        <f ca="1">IF(_xlfn.NUMBERVALUE(G2377)&gt;0,'质量分析(总分) '!$D$133,"")</f>
        <v>62.6521428571429</v>
      </c>
      <c r="H2379" s="65">
        <f ca="1">IF(_xlfn.NUMBERVALUE(H2377)&gt;0,'质量分析(总分) '!$D$157,"")</f>
        <v>81.8686131386861</v>
      </c>
      <c r="I2379" s="65" t="str">
        <f ca="1">IF(_xlfn.NUMBERVALUE(I2377)&gt;0,'质量分析(总分) '!$D$180,"")</f>
        <v/>
      </c>
      <c r="J2379" s="65" t="str">
        <f ca="1">IF(_xlfn.NUMBERVALUE(J2377)&gt;0,'质量分析(总分) '!$D$208,"")</f>
        <v/>
      </c>
      <c r="K2379" s="65" t="str">
        <f ca="1">IF(_xlfn.NUMBERVALUE(K2377)&gt;0,'质量分析(总分) '!$D$194,"")</f>
        <v/>
      </c>
      <c r="L2379" s="65">
        <f ca="1">IF(_xlfn.NUMBERVALUE(L2377)&gt;0,'质量分析(总分) '!$D$222,"")</f>
        <v>81.1694214876033</v>
      </c>
      <c r="M2379" s="65">
        <f ca="1">IF(_xlfn.NUMBERVALUE(G2377)&gt;0,'质量分析(总分) '!$D$23,'质量分析(总分) '!$D$28)</f>
        <v>535.869285714286</v>
      </c>
    </row>
    <row r="2381" customHeight="1" spans="1:13">
      <c r="A2381" s="58" t="s">
        <v>15</v>
      </c>
      <c r="B2381" s="59" t="s">
        <v>1</v>
      </c>
      <c r="C2381" s="59" t="s">
        <v>2</v>
      </c>
      <c r="D2381" s="60" t="s">
        <v>3</v>
      </c>
      <c r="E2381" s="60" t="s">
        <v>4</v>
      </c>
      <c r="F2381" s="60" t="s">
        <v>5</v>
      </c>
      <c r="G2381" s="60" t="s">
        <v>6</v>
      </c>
      <c r="H2381" s="60" t="s">
        <v>7</v>
      </c>
      <c r="I2381" s="60" t="s">
        <v>8</v>
      </c>
      <c r="J2381" s="60" t="s">
        <v>9</v>
      </c>
      <c r="K2381" s="60" t="s">
        <v>10</v>
      </c>
      <c r="L2381" s="61" t="s">
        <v>11</v>
      </c>
      <c r="M2381" s="61" t="s">
        <v>12</v>
      </c>
    </row>
    <row r="2382" customHeight="1" spans="1:13">
      <c r="A2382" s="62"/>
      <c r="B2382" s="63">
        <f ca="1">INDIRECT("'按班级打印'!G"&amp;ROUNDDOWN((ROW()-1)/5,0)+2)</f>
        <v>11</v>
      </c>
      <c r="C2382" s="63" t="str">
        <f ca="1">INDIRECT("'按班级打印'!A"&amp;ROUNDDOWN((ROW()-1)/5,0)+2)</f>
        <v>郑堡中</v>
      </c>
      <c r="D2382" s="63">
        <f ca="1">INDIRECT("'按班级打印'!M"&amp;ROUNDDOWN((ROW()-1)/5,0)+2)</f>
        <v>101.5</v>
      </c>
      <c r="E2382" s="63">
        <f ca="1">INDIRECT("'按班级打印'!o"&amp;ROUNDDOWN((ROW()-1)/5,0)+2)</f>
        <v>95</v>
      </c>
      <c r="F2382" s="63">
        <f ca="1">INDIRECT("'按班级打印'!q"&amp;ROUNDDOWN((ROW()-1)/5,0)+2)</f>
        <v>110</v>
      </c>
      <c r="G2382" s="63">
        <f ca="1">IF(INDIRECT("'按班级打印'!s"&amp;ROUNDDOWN((ROW()-1)/5,0)+2)&gt;0,INDIRECT("'按班级打印'!s"&amp;ROUNDDOWN((ROW()-1)/5,0)+2),"")</f>
        <v>71</v>
      </c>
      <c r="H2382" s="63">
        <f ca="1">IF(INDIRECT("'按班级打印'!w"&amp;ROUNDDOWN((ROW()-1)/5,0)+2)&gt;0,INDIRECT("'按班级打印'!w"&amp;ROUNDDOWN((ROW()-1)/5,0)+2),"")</f>
        <v>60</v>
      </c>
      <c r="I2382" s="63" t="str">
        <f ca="1">IF(INDIRECT("'按班级打印'!z"&amp;ROUNDDOWN((ROW()-1)/5,0)+2)&gt;0,INDIRECT("'按班级打印'!z"&amp;ROUNDDOWN((ROW()-1)/5,0)+2),"")</f>
        <v/>
      </c>
      <c r="J2382" s="63" t="str">
        <f ca="1">IF(INDIRECT("'按班级打印'!ac"&amp;ROUNDDOWN((ROW()-1)/5,0)+2)&gt;0,INDIRECT("'按班级打印'!ac"&amp;ROUNDDOWN((ROW()-1)/5,0)+2),"")</f>
        <v/>
      </c>
      <c r="K2382" s="63" t="str">
        <f ca="1">IF(INDIRECT("'按班级打印'!u"&amp;ROUNDDOWN((ROW()-1)/5,0)+2)&gt;0,INDIRECT("'按班级打印'!u"&amp;ROUNDDOWN((ROW()-1)/5,0)+2),"")</f>
        <v/>
      </c>
      <c r="L2382" s="63">
        <f ca="1">IF(INDIRECT("'按班级打印'!af"&amp;ROUNDDOWN((ROW()-1)/5,0)+2)&gt;0,INDIRECT("'按班级打印'!af"&amp;ROUNDDOWN((ROW()-1)/5,0)+2),"")</f>
        <v>69</v>
      </c>
      <c r="M2382" s="63">
        <f ca="1">INDIRECT("'按班级打印'!H"&amp;ROUNDDOWN((ROW()-1)/5,0)+2)</f>
        <v>506.5</v>
      </c>
    </row>
    <row r="2383" customHeight="1" spans="1:13">
      <c r="A2383" s="64"/>
      <c r="B2383" s="64"/>
      <c r="C2383" s="63" t="s">
        <v>13</v>
      </c>
      <c r="D2383" s="63">
        <f ca="1">INDIRECT("'按班级打印'!M"&amp;ROUNDDOWN((ROW()-1)/5,0)+2)</f>
        <v>101.5</v>
      </c>
      <c r="E2383" s="63">
        <f ca="1">INDIRECT("'按班级打印'!o"&amp;ROUNDDOWN((ROW()-1)/5,0)+2)</f>
        <v>95</v>
      </c>
      <c r="F2383" s="63">
        <f ca="1">INDIRECT("'按班级打印'!q"&amp;ROUNDDOWN((ROW()-1)/5,0)+2)</f>
        <v>110</v>
      </c>
      <c r="G2383" s="63">
        <f ca="1">IF(INDIRECT("'按班级打印'!s"&amp;ROUNDDOWN((ROW()-1)/5,0)+2)&gt;0,INDIRECT("'按班级打印'!s"&amp;ROUNDDOWN((ROW()-1)/5,0)+2),"")</f>
        <v>71</v>
      </c>
      <c r="H2383" s="63">
        <f ca="1">IF(INDIRECT("'按班级打印'!x"&amp;ROUNDDOWN((ROW()-1)/5,0)+2)&gt;0,INDIRECT("'按班级打印'!x"&amp;ROUNDDOWN((ROW()-1)/5,0)+2),"")</f>
        <v>83</v>
      </c>
      <c r="I2383" s="63" t="str">
        <f ca="1">IF(INDIRECT("'按班级打印'!aa"&amp;ROUNDDOWN((ROW()-1)/5,0)+2)&gt;0,INDIRECT("'按班级打印'!aa"&amp;ROUNDDOWN((ROW()-1)/5,0)+2),"")</f>
        <v/>
      </c>
      <c r="J2383" s="63" t="str">
        <f ca="1">IF(INDIRECT("'按班级打印'!ad"&amp;ROUNDDOWN((ROW()-1)/5,0)+2)&gt;0,INDIRECT("'按班级打印'!ad"&amp;ROUNDDOWN((ROW()-1)/5,0)+2),"")</f>
        <v/>
      </c>
      <c r="K2383" s="63" t="str">
        <f ca="1">IF(INDIRECT("'按班级打印'!u"&amp;ROUNDDOWN((ROW()-1)/5,0)+2)&gt;0,INDIRECT("'按班级打印'!u"&amp;ROUNDDOWN((ROW()-1)/5,0)+2),"")</f>
        <v/>
      </c>
      <c r="L2383" s="63">
        <f ca="1">IF(INDIRECT("'按班级打印'!ag"&amp;ROUNDDOWN((ROW()-1)/5,0)+2)&gt;0,INDIRECT("'按班级打印'!ag"&amp;ROUNDDOWN((ROW()-1)/5,0)+2),"")</f>
        <v>91</v>
      </c>
      <c r="M2383" s="63">
        <f ca="1">INDIRECT("'按班级打印'!I"&amp;ROUNDDOWN((ROW()-1)/5,0)+2)</f>
        <v>551.5</v>
      </c>
    </row>
    <row r="2384" customHeight="1" spans="1:13">
      <c r="A2384" s="63" t="str">
        <f ca="1">INDIRECT("'按班级打印'!E"&amp;ROUNDDOWN((ROW()-1)/5,0)+2)</f>
        <v>物理类</v>
      </c>
      <c r="B2384" s="14"/>
      <c r="C2384" s="63" t="s">
        <v>14</v>
      </c>
      <c r="D2384" s="65">
        <f>'质量分析(总分) '!$D$55</f>
        <v>105.000612745098</v>
      </c>
      <c r="E2384" s="65">
        <f>'质量分析(总分) '!$D$82</f>
        <v>91.5242034313726</v>
      </c>
      <c r="F2384" s="65">
        <f>'质量分析(总分) '!$D$109</f>
        <v>108.863970588235</v>
      </c>
      <c r="G2384" s="65">
        <f ca="1">IF(_xlfn.NUMBERVALUE(G2382)&gt;0,'质量分析(总分) '!$D$133,"")</f>
        <v>62.6521428571429</v>
      </c>
      <c r="H2384" s="65">
        <f ca="1">IF(_xlfn.NUMBERVALUE(H2382)&gt;0,'质量分析(总分) '!$D$157,"")</f>
        <v>81.8686131386861</v>
      </c>
      <c r="I2384" s="65" t="str">
        <f ca="1">IF(_xlfn.NUMBERVALUE(I2382)&gt;0,'质量分析(总分) '!$D$180,"")</f>
        <v/>
      </c>
      <c r="J2384" s="65" t="str">
        <f ca="1">IF(_xlfn.NUMBERVALUE(J2382)&gt;0,'质量分析(总分) '!$D$208,"")</f>
        <v/>
      </c>
      <c r="K2384" s="65" t="str">
        <f ca="1">IF(_xlfn.NUMBERVALUE(K2382)&gt;0,'质量分析(总分) '!$D$194,"")</f>
        <v/>
      </c>
      <c r="L2384" s="65">
        <f ca="1">IF(_xlfn.NUMBERVALUE(L2382)&gt;0,'质量分析(总分) '!$D$222,"")</f>
        <v>81.1694214876033</v>
      </c>
      <c r="M2384" s="65">
        <f ca="1">IF(_xlfn.NUMBERVALUE(G2382)&gt;0,'质量分析(总分) '!$D$23,'质量分析(总分) '!$D$28)</f>
        <v>535.869285714286</v>
      </c>
    </row>
    <row r="2386" customHeight="1" spans="1:13">
      <c r="A2386" s="58" t="s">
        <v>15</v>
      </c>
      <c r="B2386" s="59" t="s">
        <v>1</v>
      </c>
      <c r="C2386" s="59" t="s">
        <v>2</v>
      </c>
      <c r="D2386" s="60" t="s">
        <v>3</v>
      </c>
      <c r="E2386" s="60" t="s">
        <v>4</v>
      </c>
      <c r="F2386" s="60" t="s">
        <v>5</v>
      </c>
      <c r="G2386" s="60" t="s">
        <v>6</v>
      </c>
      <c r="H2386" s="60" t="s">
        <v>7</v>
      </c>
      <c r="I2386" s="60" t="s">
        <v>8</v>
      </c>
      <c r="J2386" s="60" t="s">
        <v>9</v>
      </c>
      <c r="K2386" s="60" t="s">
        <v>10</v>
      </c>
      <c r="L2386" s="61" t="s">
        <v>11</v>
      </c>
      <c r="M2386" s="61" t="s">
        <v>12</v>
      </c>
    </row>
    <row r="2387" customHeight="1" spans="1:13">
      <c r="A2387" s="62"/>
      <c r="B2387" s="63">
        <f ca="1">INDIRECT("'按班级打印'!G"&amp;ROUNDDOWN((ROW()-1)/5,0)+2)</f>
        <v>11</v>
      </c>
      <c r="C2387" s="63" t="str">
        <f ca="1">INDIRECT("'按班级打印'!A"&amp;ROUNDDOWN((ROW()-1)/5,0)+2)</f>
        <v>刘乐轩</v>
      </c>
      <c r="D2387" s="63">
        <f ca="1">INDIRECT("'按班级打印'!M"&amp;ROUNDDOWN((ROW()-1)/5,0)+2)</f>
        <v>96</v>
      </c>
      <c r="E2387" s="63">
        <f ca="1">INDIRECT("'按班级打印'!o"&amp;ROUNDDOWN((ROW()-1)/5,0)+2)</f>
        <v>102</v>
      </c>
      <c r="F2387" s="63">
        <f ca="1">INDIRECT("'按班级打印'!q"&amp;ROUNDDOWN((ROW()-1)/5,0)+2)</f>
        <v>71</v>
      </c>
      <c r="G2387" s="63">
        <f ca="1">IF(INDIRECT("'按班级打印'!s"&amp;ROUNDDOWN((ROW()-1)/5,0)+2)&gt;0,INDIRECT("'按班级打印'!s"&amp;ROUNDDOWN((ROW()-1)/5,0)+2),"")</f>
        <v>58</v>
      </c>
      <c r="H2387" s="63">
        <f ca="1">IF(INDIRECT("'按班级打印'!w"&amp;ROUNDDOWN((ROW()-1)/5,0)+2)&gt;0,INDIRECT("'按班级打印'!w"&amp;ROUNDDOWN((ROW()-1)/5,0)+2),"")</f>
        <v>54.5</v>
      </c>
      <c r="I2387" s="63" t="str">
        <f ca="1">IF(INDIRECT("'按班级打印'!z"&amp;ROUNDDOWN((ROW()-1)/5,0)+2)&gt;0,INDIRECT("'按班级打印'!z"&amp;ROUNDDOWN((ROW()-1)/5,0)+2),"")</f>
        <v/>
      </c>
      <c r="J2387" s="63" t="str">
        <f ca="1">IF(INDIRECT("'按班级打印'!ac"&amp;ROUNDDOWN((ROW()-1)/5,0)+2)&gt;0,INDIRECT("'按班级打印'!ac"&amp;ROUNDDOWN((ROW()-1)/5,0)+2),"")</f>
        <v/>
      </c>
      <c r="K2387" s="63" t="str">
        <f ca="1">IF(INDIRECT("'按班级打印'!u"&amp;ROUNDDOWN((ROW()-1)/5,0)+2)&gt;0,INDIRECT("'按班级打印'!u"&amp;ROUNDDOWN((ROW()-1)/5,0)+2),"")</f>
        <v/>
      </c>
      <c r="L2387" s="63">
        <f ca="1">IF(INDIRECT("'按班级打印'!af"&amp;ROUNDDOWN((ROW()-1)/5,0)+2)&gt;0,INDIRECT("'按班级打印'!af"&amp;ROUNDDOWN((ROW()-1)/5,0)+2),"")</f>
        <v>51.5</v>
      </c>
      <c r="M2387" s="63">
        <f ca="1">INDIRECT("'按班级打印'!H"&amp;ROUNDDOWN((ROW()-1)/5,0)+2)</f>
        <v>433</v>
      </c>
    </row>
    <row r="2388" customHeight="1" spans="1:13">
      <c r="A2388" s="64"/>
      <c r="B2388" s="64"/>
      <c r="C2388" s="63" t="s">
        <v>13</v>
      </c>
      <c r="D2388" s="63">
        <f ca="1">INDIRECT("'按班级打印'!M"&amp;ROUNDDOWN((ROW()-1)/5,0)+2)</f>
        <v>96</v>
      </c>
      <c r="E2388" s="63">
        <f ca="1">INDIRECT("'按班级打印'!o"&amp;ROUNDDOWN((ROW()-1)/5,0)+2)</f>
        <v>102</v>
      </c>
      <c r="F2388" s="63">
        <f ca="1">INDIRECT("'按班级打印'!q"&amp;ROUNDDOWN((ROW()-1)/5,0)+2)</f>
        <v>71</v>
      </c>
      <c r="G2388" s="63">
        <f ca="1">IF(INDIRECT("'按班级打印'!s"&amp;ROUNDDOWN((ROW()-1)/5,0)+2)&gt;0,INDIRECT("'按班级打印'!s"&amp;ROUNDDOWN((ROW()-1)/5,0)+2),"")</f>
        <v>58</v>
      </c>
      <c r="H2388" s="63">
        <f ca="1">IF(INDIRECT("'按班级打印'!x"&amp;ROUNDDOWN((ROW()-1)/5,0)+2)&gt;0,INDIRECT("'按班级打印'!x"&amp;ROUNDDOWN((ROW()-1)/5,0)+2),"")</f>
        <v>79</v>
      </c>
      <c r="I2388" s="63" t="str">
        <f ca="1">IF(INDIRECT("'按班级打印'!aa"&amp;ROUNDDOWN((ROW()-1)/5,0)+2)&gt;0,INDIRECT("'按班级打印'!aa"&amp;ROUNDDOWN((ROW()-1)/5,0)+2),"")</f>
        <v/>
      </c>
      <c r="J2388" s="63" t="str">
        <f ca="1">IF(INDIRECT("'按班级打印'!ad"&amp;ROUNDDOWN((ROW()-1)/5,0)+2)&gt;0,INDIRECT("'按班级打印'!ad"&amp;ROUNDDOWN((ROW()-1)/5,0)+2),"")</f>
        <v/>
      </c>
      <c r="K2388" s="63" t="str">
        <f ca="1">IF(INDIRECT("'按班级打印'!u"&amp;ROUNDDOWN((ROW()-1)/5,0)+2)&gt;0,INDIRECT("'按班级打印'!u"&amp;ROUNDDOWN((ROW()-1)/5,0)+2),"")</f>
        <v/>
      </c>
      <c r="L2388" s="63">
        <f ca="1">IF(INDIRECT("'按班级打印'!ag"&amp;ROUNDDOWN((ROW()-1)/5,0)+2)&gt;0,INDIRECT("'按班级打印'!ag"&amp;ROUNDDOWN((ROW()-1)/5,0)+2),"")</f>
        <v>78</v>
      </c>
      <c r="M2388" s="63">
        <f ca="1">INDIRECT("'按班级打印'!I"&amp;ROUNDDOWN((ROW()-1)/5,0)+2)</f>
        <v>484</v>
      </c>
    </row>
    <row r="2389" customHeight="1" spans="1:13">
      <c r="A2389" s="63" t="str">
        <f ca="1">INDIRECT("'按班级打印'!E"&amp;ROUNDDOWN((ROW()-1)/5,0)+2)</f>
        <v>物理类</v>
      </c>
      <c r="B2389" s="14"/>
      <c r="C2389" s="63" t="s">
        <v>14</v>
      </c>
      <c r="D2389" s="65">
        <f>'质量分析(总分) '!$D$55</f>
        <v>105.000612745098</v>
      </c>
      <c r="E2389" s="65">
        <f>'质量分析(总分) '!$D$82</f>
        <v>91.5242034313726</v>
      </c>
      <c r="F2389" s="65">
        <f>'质量分析(总分) '!$D$109</f>
        <v>108.863970588235</v>
      </c>
      <c r="G2389" s="65">
        <f ca="1">IF(_xlfn.NUMBERVALUE(G2387)&gt;0,'质量分析(总分) '!$D$133,"")</f>
        <v>62.6521428571429</v>
      </c>
      <c r="H2389" s="65">
        <f ca="1">IF(_xlfn.NUMBERVALUE(H2387)&gt;0,'质量分析(总分) '!$D$157,"")</f>
        <v>81.8686131386861</v>
      </c>
      <c r="I2389" s="65" t="str">
        <f ca="1">IF(_xlfn.NUMBERVALUE(I2387)&gt;0,'质量分析(总分) '!$D$180,"")</f>
        <v/>
      </c>
      <c r="J2389" s="65" t="str">
        <f ca="1">IF(_xlfn.NUMBERVALUE(J2387)&gt;0,'质量分析(总分) '!$D$208,"")</f>
        <v/>
      </c>
      <c r="K2389" s="65" t="str">
        <f ca="1">IF(_xlfn.NUMBERVALUE(K2387)&gt;0,'质量分析(总分) '!$D$194,"")</f>
        <v/>
      </c>
      <c r="L2389" s="65">
        <f ca="1">IF(_xlfn.NUMBERVALUE(L2387)&gt;0,'质量分析(总分) '!$D$222,"")</f>
        <v>81.1694214876033</v>
      </c>
      <c r="M2389" s="65">
        <f ca="1">IF(_xlfn.NUMBERVALUE(G2387)&gt;0,'质量分析(总分) '!$D$23,'质量分析(总分) '!$D$28)</f>
        <v>535.869285714286</v>
      </c>
    </row>
    <row r="2391" customHeight="1" spans="1:13">
      <c r="A2391" s="58" t="s">
        <v>15</v>
      </c>
      <c r="B2391" s="59" t="s">
        <v>1</v>
      </c>
      <c r="C2391" s="59" t="s">
        <v>2</v>
      </c>
      <c r="D2391" s="60" t="s">
        <v>3</v>
      </c>
      <c r="E2391" s="60" t="s">
        <v>4</v>
      </c>
      <c r="F2391" s="60" t="s">
        <v>5</v>
      </c>
      <c r="G2391" s="60" t="s">
        <v>6</v>
      </c>
      <c r="H2391" s="60" t="s">
        <v>7</v>
      </c>
      <c r="I2391" s="60" t="s">
        <v>8</v>
      </c>
      <c r="J2391" s="60" t="s">
        <v>9</v>
      </c>
      <c r="K2391" s="60" t="s">
        <v>10</v>
      </c>
      <c r="L2391" s="61" t="s">
        <v>11</v>
      </c>
      <c r="M2391" s="61" t="s">
        <v>12</v>
      </c>
    </row>
    <row r="2392" customHeight="1" spans="1:13">
      <c r="A2392" s="62"/>
      <c r="B2392" s="63">
        <f ca="1">INDIRECT("'按班级打印'!G"&amp;ROUNDDOWN((ROW()-1)/5,0)+2)</f>
        <v>11</v>
      </c>
      <c r="C2392" s="63" t="str">
        <f ca="1">INDIRECT("'按班级打印'!A"&amp;ROUNDDOWN((ROW()-1)/5,0)+2)</f>
        <v>郑钠耘</v>
      </c>
      <c r="D2392" s="63">
        <f ca="1">INDIRECT("'按班级打印'!M"&amp;ROUNDDOWN((ROW()-1)/5,0)+2)</f>
        <v>103</v>
      </c>
      <c r="E2392" s="63">
        <f ca="1">INDIRECT("'按班级打印'!o"&amp;ROUNDDOWN((ROW()-1)/5,0)+2)</f>
        <v>94</v>
      </c>
      <c r="F2392" s="63">
        <f ca="1">INDIRECT("'按班级打印'!q"&amp;ROUNDDOWN((ROW()-1)/5,0)+2)</f>
        <v>98</v>
      </c>
      <c r="G2392" s="63">
        <f ca="1">IF(INDIRECT("'按班级打印'!s"&amp;ROUNDDOWN((ROW()-1)/5,0)+2)&gt;0,INDIRECT("'按班级打印'!s"&amp;ROUNDDOWN((ROW()-1)/5,0)+2),"")</f>
        <v>70.5</v>
      </c>
      <c r="H2392" s="63">
        <f ca="1">IF(INDIRECT("'按班级打印'!w"&amp;ROUNDDOWN((ROW()-1)/5,0)+2)&gt;0,INDIRECT("'按班级打印'!w"&amp;ROUNDDOWN((ROW()-1)/5,0)+2),"")</f>
        <v>51.5</v>
      </c>
      <c r="I2392" s="63" t="str">
        <f ca="1">IF(INDIRECT("'按班级打印'!z"&amp;ROUNDDOWN((ROW()-1)/5,0)+2)&gt;0,INDIRECT("'按班级打印'!z"&amp;ROUNDDOWN((ROW()-1)/5,0)+2),"")</f>
        <v/>
      </c>
      <c r="J2392" s="63" t="str">
        <f ca="1">IF(INDIRECT("'按班级打印'!ac"&amp;ROUNDDOWN((ROW()-1)/5,0)+2)&gt;0,INDIRECT("'按班级打印'!ac"&amp;ROUNDDOWN((ROW()-1)/5,0)+2),"")</f>
        <v/>
      </c>
      <c r="K2392" s="63" t="str">
        <f ca="1">IF(INDIRECT("'按班级打印'!u"&amp;ROUNDDOWN((ROW()-1)/5,0)+2)&gt;0,INDIRECT("'按班级打印'!u"&amp;ROUNDDOWN((ROW()-1)/5,0)+2),"")</f>
        <v/>
      </c>
      <c r="L2392" s="63">
        <f ca="1">IF(INDIRECT("'按班级打印'!af"&amp;ROUNDDOWN((ROW()-1)/5,0)+2)&gt;0,INDIRECT("'按班级打印'!af"&amp;ROUNDDOWN((ROW()-1)/5,0)+2),"")</f>
        <v>50.5</v>
      </c>
      <c r="M2392" s="63">
        <f ca="1">INDIRECT("'按班级打印'!H"&amp;ROUNDDOWN((ROW()-1)/5,0)+2)</f>
        <v>467.5</v>
      </c>
    </row>
    <row r="2393" customHeight="1" spans="1:13">
      <c r="A2393" s="64"/>
      <c r="B2393" s="64"/>
      <c r="C2393" s="63" t="s">
        <v>13</v>
      </c>
      <c r="D2393" s="63">
        <f ca="1">INDIRECT("'按班级打印'!M"&amp;ROUNDDOWN((ROW()-1)/5,0)+2)</f>
        <v>103</v>
      </c>
      <c r="E2393" s="63">
        <f ca="1">INDIRECT("'按班级打印'!o"&amp;ROUNDDOWN((ROW()-1)/5,0)+2)</f>
        <v>94</v>
      </c>
      <c r="F2393" s="63">
        <f ca="1">INDIRECT("'按班级打印'!q"&amp;ROUNDDOWN((ROW()-1)/5,0)+2)</f>
        <v>98</v>
      </c>
      <c r="G2393" s="63">
        <f ca="1">IF(INDIRECT("'按班级打印'!s"&amp;ROUNDDOWN((ROW()-1)/5,0)+2)&gt;0,INDIRECT("'按班级打印'!s"&amp;ROUNDDOWN((ROW()-1)/5,0)+2),"")</f>
        <v>70.5</v>
      </c>
      <c r="H2393" s="63">
        <f ca="1">IF(INDIRECT("'按班级打印'!x"&amp;ROUNDDOWN((ROW()-1)/5,0)+2)&gt;0,INDIRECT("'按班级打印'!x"&amp;ROUNDDOWN((ROW()-1)/5,0)+2),"")</f>
        <v>77</v>
      </c>
      <c r="I2393" s="63" t="str">
        <f ca="1">IF(INDIRECT("'按班级打印'!aa"&amp;ROUNDDOWN((ROW()-1)/5,0)+2)&gt;0,INDIRECT("'按班级打印'!aa"&amp;ROUNDDOWN((ROW()-1)/5,0)+2),"")</f>
        <v/>
      </c>
      <c r="J2393" s="63" t="str">
        <f ca="1">IF(INDIRECT("'按班级打印'!ad"&amp;ROUNDDOWN((ROW()-1)/5,0)+2)&gt;0,INDIRECT("'按班级打印'!ad"&amp;ROUNDDOWN((ROW()-1)/5,0)+2),"")</f>
        <v/>
      </c>
      <c r="K2393" s="63" t="str">
        <f ca="1">IF(INDIRECT("'按班级打印'!u"&amp;ROUNDDOWN((ROW()-1)/5,0)+2)&gt;0,INDIRECT("'按班级打印'!u"&amp;ROUNDDOWN((ROW()-1)/5,0)+2),"")</f>
        <v/>
      </c>
      <c r="L2393" s="63">
        <f ca="1">IF(INDIRECT("'按班级打印'!ag"&amp;ROUNDDOWN((ROW()-1)/5,0)+2)&gt;0,INDIRECT("'按班级打印'!ag"&amp;ROUNDDOWN((ROW()-1)/5,0)+2),"")</f>
        <v>76</v>
      </c>
      <c r="M2393" s="63">
        <f ca="1">INDIRECT("'按班级打印'!I"&amp;ROUNDDOWN((ROW()-1)/5,0)+2)</f>
        <v>518.5</v>
      </c>
    </row>
    <row r="2394" customHeight="1" spans="1:13">
      <c r="A2394" s="63" t="str">
        <f ca="1">INDIRECT("'按班级打印'!E"&amp;ROUNDDOWN((ROW()-1)/5,0)+2)</f>
        <v>物理类</v>
      </c>
      <c r="B2394" s="14"/>
      <c r="C2394" s="63" t="s">
        <v>14</v>
      </c>
      <c r="D2394" s="65">
        <f>'质量分析(总分) '!$D$55</f>
        <v>105.000612745098</v>
      </c>
      <c r="E2394" s="65">
        <f>'质量分析(总分) '!$D$82</f>
        <v>91.5242034313726</v>
      </c>
      <c r="F2394" s="65">
        <f>'质量分析(总分) '!$D$109</f>
        <v>108.863970588235</v>
      </c>
      <c r="G2394" s="65">
        <f ca="1">IF(_xlfn.NUMBERVALUE(G2392)&gt;0,'质量分析(总分) '!$D$133,"")</f>
        <v>62.6521428571429</v>
      </c>
      <c r="H2394" s="65">
        <f ca="1">IF(_xlfn.NUMBERVALUE(H2392)&gt;0,'质量分析(总分) '!$D$157,"")</f>
        <v>81.8686131386861</v>
      </c>
      <c r="I2394" s="65" t="str">
        <f ca="1">IF(_xlfn.NUMBERVALUE(I2392)&gt;0,'质量分析(总分) '!$D$180,"")</f>
        <v/>
      </c>
      <c r="J2394" s="65" t="str">
        <f ca="1">IF(_xlfn.NUMBERVALUE(J2392)&gt;0,'质量分析(总分) '!$D$208,"")</f>
        <v/>
      </c>
      <c r="K2394" s="65" t="str">
        <f ca="1">IF(_xlfn.NUMBERVALUE(K2392)&gt;0,'质量分析(总分) '!$D$194,"")</f>
        <v/>
      </c>
      <c r="L2394" s="65">
        <f ca="1">IF(_xlfn.NUMBERVALUE(L2392)&gt;0,'质量分析(总分) '!$D$222,"")</f>
        <v>81.1694214876033</v>
      </c>
      <c r="M2394" s="65">
        <f ca="1">IF(_xlfn.NUMBERVALUE(G2392)&gt;0,'质量分析(总分) '!$D$23,'质量分析(总分) '!$D$28)</f>
        <v>535.869285714286</v>
      </c>
    </row>
    <row r="2396" customHeight="1" spans="1:13">
      <c r="A2396" s="58" t="s">
        <v>15</v>
      </c>
      <c r="B2396" s="59" t="s">
        <v>1</v>
      </c>
      <c r="C2396" s="59" t="s">
        <v>2</v>
      </c>
      <c r="D2396" s="60" t="s">
        <v>3</v>
      </c>
      <c r="E2396" s="60" t="s">
        <v>4</v>
      </c>
      <c r="F2396" s="60" t="s">
        <v>5</v>
      </c>
      <c r="G2396" s="60" t="s">
        <v>6</v>
      </c>
      <c r="H2396" s="60" t="s">
        <v>7</v>
      </c>
      <c r="I2396" s="60" t="s">
        <v>8</v>
      </c>
      <c r="J2396" s="60" t="s">
        <v>9</v>
      </c>
      <c r="K2396" s="60" t="s">
        <v>10</v>
      </c>
      <c r="L2396" s="61" t="s">
        <v>11</v>
      </c>
      <c r="M2396" s="61" t="s">
        <v>12</v>
      </c>
    </row>
    <row r="2397" customHeight="1" spans="1:13">
      <c r="A2397" s="62"/>
      <c r="B2397" s="63">
        <f ca="1">INDIRECT("'按班级打印'!G"&amp;ROUNDDOWN((ROW()-1)/5,0)+2)</f>
        <v>11</v>
      </c>
      <c r="C2397" s="63" t="str">
        <f ca="1">INDIRECT("'按班级打印'!A"&amp;ROUNDDOWN((ROW()-1)/5,0)+2)</f>
        <v>黄静雯</v>
      </c>
      <c r="D2397" s="63">
        <f ca="1">INDIRECT("'按班级打印'!M"&amp;ROUNDDOWN((ROW()-1)/5,0)+2)</f>
        <v>107</v>
      </c>
      <c r="E2397" s="63">
        <f ca="1">INDIRECT("'按班级打印'!o"&amp;ROUNDDOWN((ROW()-1)/5,0)+2)</f>
        <v>85.5</v>
      </c>
      <c r="F2397" s="63">
        <f ca="1">INDIRECT("'按班级打印'!q"&amp;ROUNDDOWN((ROW()-1)/5,0)+2)</f>
        <v>112</v>
      </c>
      <c r="G2397" s="63">
        <f ca="1">IF(INDIRECT("'按班级打印'!s"&amp;ROUNDDOWN((ROW()-1)/5,0)+2)&gt;0,INDIRECT("'按班级打印'!s"&amp;ROUNDDOWN((ROW()-1)/5,0)+2),"")</f>
        <v>59.5</v>
      </c>
      <c r="H2397" s="63">
        <f ca="1">IF(INDIRECT("'按班级打印'!w"&amp;ROUNDDOWN((ROW()-1)/5,0)+2)&gt;0,INDIRECT("'按班级打印'!w"&amp;ROUNDDOWN((ROW()-1)/5,0)+2),"")</f>
        <v>45</v>
      </c>
      <c r="I2397" s="63" t="str">
        <f ca="1">IF(INDIRECT("'按班级打印'!z"&amp;ROUNDDOWN((ROW()-1)/5,0)+2)&gt;0,INDIRECT("'按班级打印'!z"&amp;ROUNDDOWN((ROW()-1)/5,0)+2),"")</f>
        <v/>
      </c>
      <c r="J2397" s="63" t="str">
        <f ca="1">IF(INDIRECT("'按班级打印'!ac"&amp;ROUNDDOWN((ROW()-1)/5,0)+2)&gt;0,INDIRECT("'按班级打印'!ac"&amp;ROUNDDOWN((ROW()-1)/5,0)+2),"")</f>
        <v/>
      </c>
      <c r="K2397" s="63" t="str">
        <f ca="1">IF(INDIRECT("'按班级打印'!u"&amp;ROUNDDOWN((ROW()-1)/5,0)+2)&gt;0,INDIRECT("'按班级打印'!u"&amp;ROUNDDOWN((ROW()-1)/5,0)+2),"")</f>
        <v/>
      </c>
      <c r="L2397" s="63">
        <f ca="1">IF(INDIRECT("'按班级打印'!af"&amp;ROUNDDOWN((ROW()-1)/5,0)+2)&gt;0,INDIRECT("'按班级打印'!af"&amp;ROUNDDOWN((ROW()-1)/5,0)+2),"")</f>
        <v>55</v>
      </c>
      <c r="M2397" s="63">
        <f ca="1">INDIRECT("'按班级打印'!H"&amp;ROUNDDOWN((ROW()-1)/5,0)+2)</f>
        <v>464</v>
      </c>
    </row>
    <row r="2398" customHeight="1" spans="1:13">
      <c r="A2398" s="64"/>
      <c r="B2398" s="64"/>
      <c r="C2398" s="63" t="s">
        <v>13</v>
      </c>
      <c r="D2398" s="63">
        <f ca="1">INDIRECT("'按班级打印'!M"&amp;ROUNDDOWN((ROW()-1)/5,0)+2)</f>
        <v>107</v>
      </c>
      <c r="E2398" s="63">
        <f ca="1">INDIRECT("'按班级打印'!o"&amp;ROUNDDOWN((ROW()-1)/5,0)+2)</f>
        <v>85.5</v>
      </c>
      <c r="F2398" s="63">
        <f ca="1">INDIRECT("'按班级打印'!q"&amp;ROUNDDOWN((ROW()-1)/5,0)+2)</f>
        <v>112</v>
      </c>
      <c r="G2398" s="63">
        <f ca="1">IF(INDIRECT("'按班级打印'!s"&amp;ROUNDDOWN((ROW()-1)/5,0)+2)&gt;0,INDIRECT("'按班级打印'!s"&amp;ROUNDDOWN((ROW()-1)/5,0)+2),"")</f>
        <v>59.5</v>
      </c>
      <c r="H2398" s="63">
        <f ca="1">IF(INDIRECT("'按班级打印'!x"&amp;ROUNDDOWN((ROW()-1)/5,0)+2)&gt;0,INDIRECT("'按班级打印'!x"&amp;ROUNDDOWN((ROW()-1)/5,0)+2),"")</f>
        <v>72</v>
      </c>
      <c r="I2398" s="63" t="str">
        <f ca="1">IF(INDIRECT("'按班级打印'!aa"&amp;ROUNDDOWN((ROW()-1)/5,0)+2)&gt;0,INDIRECT("'按班级打印'!aa"&amp;ROUNDDOWN((ROW()-1)/5,0)+2),"")</f>
        <v/>
      </c>
      <c r="J2398" s="63" t="str">
        <f ca="1">IF(INDIRECT("'按班级打印'!ad"&amp;ROUNDDOWN((ROW()-1)/5,0)+2)&gt;0,INDIRECT("'按班级打印'!ad"&amp;ROUNDDOWN((ROW()-1)/5,0)+2),"")</f>
        <v/>
      </c>
      <c r="K2398" s="63" t="str">
        <f ca="1">IF(INDIRECT("'按班级打印'!u"&amp;ROUNDDOWN((ROW()-1)/5,0)+2)&gt;0,INDIRECT("'按班级打印'!u"&amp;ROUNDDOWN((ROW()-1)/5,0)+2),"")</f>
        <v/>
      </c>
      <c r="L2398" s="63">
        <f ca="1">IF(INDIRECT("'按班级打印'!ag"&amp;ROUNDDOWN((ROW()-1)/5,0)+2)&gt;0,INDIRECT("'按班级打印'!ag"&amp;ROUNDDOWN((ROW()-1)/5,0)+2),"")</f>
        <v>82</v>
      </c>
      <c r="M2398" s="63">
        <f ca="1">INDIRECT("'按班级打印'!I"&amp;ROUNDDOWN((ROW()-1)/5,0)+2)</f>
        <v>518</v>
      </c>
    </row>
    <row r="2399" customHeight="1" spans="1:13">
      <c r="A2399" s="63" t="str">
        <f ca="1">INDIRECT("'按班级打印'!E"&amp;ROUNDDOWN((ROW()-1)/5,0)+2)</f>
        <v>物理类</v>
      </c>
      <c r="B2399" s="14"/>
      <c r="C2399" s="63" t="s">
        <v>14</v>
      </c>
      <c r="D2399" s="65">
        <f>'质量分析(总分) '!$D$55</f>
        <v>105.000612745098</v>
      </c>
      <c r="E2399" s="65">
        <f>'质量分析(总分) '!$D$82</f>
        <v>91.5242034313726</v>
      </c>
      <c r="F2399" s="65">
        <f>'质量分析(总分) '!$D$109</f>
        <v>108.863970588235</v>
      </c>
      <c r="G2399" s="65">
        <f ca="1">IF(_xlfn.NUMBERVALUE(G2397)&gt;0,'质量分析(总分) '!$D$133,"")</f>
        <v>62.6521428571429</v>
      </c>
      <c r="H2399" s="65">
        <f ca="1">IF(_xlfn.NUMBERVALUE(H2397)&gt;0,'质量分析(总分) '!$D$157,"")</f>
        <v>81.8686131386861</v>
      </c>
      <c r="I2399" s="65" t="str">
        <f ca="1">IF(_xlfn.NUMBERVALUE(I2397)&gt;0,'质量分析(总分) '!$D$180,"")</f>
        <v/>
      </c>
      <c r="J2399" s="65" t="str">
        <f ca="1">IF(_xlfn.NUMBERVALUE(J2397)&gt;0,'质量分析(总分) '!$D$208,"")</f>
        <v/>
      </c>
      <c r="K2399" s="65" t="str">
        <f ca="1">IF(_xlfn.NUMBERVALUE(K2397)&gt;0,'质量分析(总分) '!$D$194,"")</f>
        <v/>
      </c>
      <c r="L2399" s="65">
        <f ca="1">IF(_xlfn.NUMBERVALUE(L2397)&gt;0,'质量分析(总分) '!$D$222,"")</f>
        <v>81.1694214876033</v>
      </c>
      <c r="M2399" s="65">
        <f ca="1">IF(_xlfn.NUMBERVALUE(G2397)&gt;0,'质量分析(总分) '!$D$23,'质量分析(总分) '!$D$28)</f>
        <v>535.869285714286</v>
      </c>
    </row>
    <row r="2401" customHeight="1" spans="1:13">
      <c r="A2401" s="58" t="s">
        <v>15</v>
      </c>
      <c r="B2401" s="59" t="s">
        <v>1</v>
      </c>
      <c r="C2401" s="59" t="s">
        <v>2</v>
      </c>
      <c r="D2401" s="60" t="s">
        <v>3</v>
      </c>
      <c r="E2401" s="60" t="s">
        <v>4</v>
      </c>
      <c r="F2401" s="60" t="s">
        <v>5</v>
      </c>
      <c r="G2401" s="60" t="s">
        <v>6</v>
      </c>
      <c r="H2401" s="60" t="s">
        <v>7</v>
      </c>
      <c r="I2401" s="60" t="s">
        <v>8</v>
      </c>
      <c r="J2401" s="60" t="s">
        <v>9</v>
      </c>
      <c r="K2401" s="60" t="s">
        <v>10</v>
      </c>
      <c r="L2401" s="61" t="s">
        <v>11</v>
      </c>
      <c r="M2401" s="61" t="s">
        <v>12</v>
      </c>
    </row>
    <row r="2402" customHeight="1" spans="1:13">
      <c r="A2402" s="62"/>
      <c r="B2402" s="63">
        <f ca="1">INDIRECT("'按班级打印'!G"&amp;ROUNDDOWN((ROW()-1)/5,0)+2)</f>
        <v>11</v>
      </c>
      <c r="C2402" s="63" t="str">
        <f ca="1">INDIRECT("'按班级打印'!A"&amp;ROUNDDOWN((ROW()-1)/5,0)+2)</f>
        <v>肖启同</v>
      </c>
      <c r="D2402" s="63">
        <f ca="1">INDIRECT("'按班级打印'!M"&amp;ROUNDDOWN((ROW()-1)/5,0)+2)</f>
        <v>107.5</v>
      </c>
      <c r="E2402" s="63">
        <f ca="1">INDIRECT("'按班级打印'!o"&amp;ROUNDDOWN((ROW()-1)/5,0)+2)</f>
        <v>96</v>
      </c>
      <c r="F2402" s="63">
        <f ca="1">INDIRECT("'按班级打印'!q"&amp;ROUNDDOWN((ROW()-1)/5,0)+2)</f>
        <v>112.5</v>
      </c>
      <c r="G2402" s="63">
        <f ca="1">IF(INDIRECT("'按班级打印'!s"&amp;ROUNDDOWN((ROW()-1)/5,0)+2)&gt;0,INDIRECT("'按班级打印'!s"&amp;ROUNDDOWN((ROW()-1)/5,0)+2),"")</f>
        <v>72.5</v>
      </c>
      <c r="H2402" s="63">
        <f ca="1">IF(INDIRECT("'按班级打印'!w"&amp;ROUNDDOWN((ROW()-1)/5,0)+2)&gt;0,INDIRECT("'按班级打印'!w"&amp;ROUNDDOWN((ROW()-1)/5,0)+2),"")</f>
        <v>51.5</v>
      </c>
      <c r="I2402" s="63" t="str">
        <f ca="1">IF(INDIRECT("'按班级打印'!z"&amp;ROUNDDOWN((ROW()-1)/5,0)+2)&gt;0,INDIRECT("'按班级打印'!z"&amp;ROUNDDOWN((ROW()-1)/5,0)+2),"")</f>
        <v/>
      </c>
      <c r="J2402" s="63" t="str">
        <f ca="1">IF(INDIRECT("'按班级打印'!ac"&amp;ROUNDDOWN((ROW()-1)/5,0)+2)&gt;0,INDIRECT("'按班级打印'!ac"&amp;ROUNDDOWN((ROW()-1)/5,0)+2),"")</f>
        <v/>
      </c>
      <c r="K2402" s="63" t="str">
        <f ca="1">IF(INDIRECT("'按班级打印'!u"&amp;ROUNDDOWN((ROW()-1)/5,0)+2)&gt;0,INDIRECT("'按班级打印'!u"&amp;ROUNDDOWN((ROW()-1)/5,0)+2),"")</f>
        <v/>
      </c>
      <c r="L2402" s="63">
        <f ca="1">IF(INDIRECT("'按班级打印'!af"&amp;ROUNDDOWN((ROW()-1)/5,0)+2)&gt;0,INDIRECT("'按班级打印'!af"&amp;ROUNDDOWN((ROW()-1)/5,0)+2),"")</f>
        <v>67</v>
      </c>
      <c r="M2402" s="63">
        <f ca="1">INDIRECT("'按班级打印'!H"&amp;ROUNDDOWN((ROW()-1)/5,0)+2)</f>
        <v>507</v>
      </c>
    </row>
    <row r="2403" customHeight="1" spans="1:13">
      <c r="A2403" s="64"/>
      <c r="B2403" s="64"/>
      <c r="C2403" s="63" t="s">
        <v>13</v>
      </c>
      <c r="D2403" s="63">
        <f ca="1">INDIRECT("'按班级打印'!M"&amp;ROUNDDOWN((ROW()-1)/5,0)+2)</f>
        <v>107.5</v>
      </c>
      <c r="E2403" s="63">
        <f ca="1">INDIRECT("'按班级打印'!o"&amp;ROUNDDOWN((ROW()-1)/5,0)+2)</f>
        <v>96</v>
      </c>
      <c r="F2403" s="63">
        <f ca="1">INDIRECT("'按班级打印'!q"&amp;ROUNDDOWN((ROW()-1)/5,0)+2)</f>
        <v>112.5</v>
      </c>
      <c r="G2403" s="63">
        <f ca="1">IF(INDIRECT("'按班级打印'!s"&amp;ROUNDDOWN((ROW()-1)/5,0)+2)&gt;0,INDIRECT("'按班级打印'!s"&amp;ROUNDDOWN((ROW()-1)/5,0)+2),"")</f>
        <v>72.5</v>
      </c>
      <c r="H2403" s="63">
        <f ca="1">IF(INDIRECT("'按班级打印'!x"&amp;ROUNDDOWN((ROW()-1)/5,0)+2)&gt;0,INDIRECT("'按班级打印'!x"&amp;ROUNDDOWN((ROW()-1)/5,0)+2),"")</f>
        <v>77</v>
      </c>
      <c r="I2403" s="63" t="str">
        <f ca="1">IF(INDIRECT("'按班级打印'!aa"&amp;ROUNDDOWN((ROW()-1)/5,0)+2)&gt;0,INDIRECT("'按班级打印'!aa"&amp;ROUNDDOWN((ROW()-1)/5,0)+2),"")</f>
        <v/>
      </c>
      <c r="J2403" s="63" t="str">
        <f ca="1">IF(INDIRECT("'按班级打印'!ad"&amp;ROUNDDOWN((ROW()-1)/5,0)+2)&gt;0,INDIRECT("'按班级打印'!ad"&amp;ROUNDDOWN((ROW()-1)/5,0)+2),"")</f>
        <v/>
      </c>
      <c r="K2403" s="63" t="str">
        <f ca="1">IF(INDIRECT("'按班级打印'!u"&amp;ROUNDDOWN((ROW()-1)/5,0)+2)&gt;0,INDIRECT("'按班级打印'!u"&amp;ROUNDDOWN((ROW()-1)/5,0)+2),"")</f>
        <v/>
      </c>
      <c r="L2403" s="63">
        <f ca="1">IF(INDIRECT("'按班级打印'!ag"&amp;ROUNDDOWN((ROW()-1)/5,0)+2)&gt;0,INDIRECT("'按班级打印'!ag"&amp;ROUNDDOWN((ROW()-1)/5,0)+2),"")</f>
        <v>90</v>
      </c>
      <c r="M2403" s="63">
        <f ca="1">INDIRECT("'按班级打印'!I"&amp;ROUNDDOWN((ROW()-1)/5,0)+2)</f>
        <v>555.5</v>
      </c>
    </row>
    <row r="2404" customHeight="1" spans="1:13">
      <c r="A2404" s="63" t="str">
        <f ca="1">INDIRECT("'按班级打印'!E"&amp;ROUNDDOWN((ROW()-1)/5,0)+2)</f>
        <v>物理类</v>
      </c>
      <c r="B2404" s="14"/>
      <c r="C2404" s="63" t="s">
        <v>14</v>
      </c>
      <c r="D2404" s="65">
        <f>'质量分析(总分) '!$D$55</f>
        <v>105.000612745098</v>
      </c>
      <c r="E2404" s="65">
        <f>'质量分析(总分) '!$D$82</f>
        <v>91.5242034313726</v>
      </c>
      <c r="F2404" s="65">
        <f>'质量分析(总分) '!$D$109</f>
        <v>108.863970588235</v>
      </c>
      <c r="G2404" s="65">
        <f ca="1">IF(_xlfn.NUMBERVALUE(G2402)&gt;0,'质量分析(总分) '!$D$133,"")</f>
        <v>62.6521428571429</v>
      </c>
      <c r="H2404" s="65">
        <f ca="1">IF(_xlfn.NUMBERVALUE(H2402)&gt;0,'质量分析(总分) '!$D$157,"")</f>
        <v>81.8686131386861</v>
      </c>
      <c r="I2404" s="65" t="str">
        <f ca="1">IF(_xlfn.NUMBERVALUE(I2402)&gt;0,'质量分析(总分) '!$D$180,"")</f>
        <v/>
      </c>
      <c r="J2404" s="65" t="str">
        <f ca="1">IF(_xlfn.NUMBERVALUE(J2402)&gt;0,'质量分析(总分) '!$D$208,"")</f>
        <v/>
      </c>
      <c r="K2404" s="65" t="str">
        <f ca="1">IF(_xlfn.NUMBERVALUE(K2402)&gt;0,'质量分析(总分) '!$D$194,"")</f>
        <v/>
      </c>
      <c r="L2404" s="65">
        <f ca="1">IF(_xlfn.NUMBERVALUE(L2402)&gt;0,'质量分析(总分) '!$D$222,"")</f>
        <v>81.1694214876033</v>
      </c>
      <c r="M2404" s="65">
        <f ca="1">IF(_xlfn.NUMBERVALUE(G2402)&gt;0,'质量分析(总分) '!$D$23,'质量分析(总分) '!$D$28)</f>
        <v>535.869285714286</v>
      </c>
    </row>
    <row r="2406" customHeight="1" spans="1:13">
      <c r="A2406" s="58" t="s">
        <v>15</v>
      </c>
      <c r="B2406" s="59" t="s">
        <v>1</v>
      </c>
      <c r="C2406" s="59" t="s">
        <v>2</v>
      </c>
      <c r="D2406" s="60" t="s">
        <v>3</v>
      </c>
      <c r="E2406" s="60" t="s">
        <v>4</v>
      </c>
      <c r="F2406" s="60" t="s">
        <v>5</v>
      </c>
      <c r="G2406" s="60" t="s">
        <v>6</v>
      </c>
      <c r="H2406" s="60" t="s">
        <v>7</v>
      </c>
      <c r="I2406" s="60" t="s">
        <v>8</v>
      </c>
      <c r="J2406" s="60" t="s">
        <v>9</v>
      </c>
      <c r="K2406" s="60" t="s">
        <v>10</v>
      </c>
      <c r="L2406" s="61" t="s">
        <v>11</v>
      </c>
      <c r="M2406" s="61" t="s">
        <v>12</v>
      </c>
    </row>
    <row r="2407" customHeight="1" spans="1:13">
      <c r="A2407" s="62"/>
      <c r="B2407" s="63">
        <f ca="1">INDIRECT("'按班级打印'!G"&amp;ROUNDDOWN((ROW()-1)/5,0)+2)</f>
        <v>11</v>
      </c>
      <c r="C2407" s="63" t="str">
        <f ca="1">INDIRECT("'按班级打印'!A"&amp;ROUNDDOWN((ROW()-1)/5,0)+2)</f>
        <v>苏轼予</v>
      </c>
      <c r="D2407" s="63">
        <f ca="1">INDIRECT("'按班级打印'!M"&amp;ROUNDDOWN((ROW()-1)/5,0)+2)</f>
        <v>107.5</v>
      </c>
      <c r="E2407" s="63">
        <f ca="1">INDIRECT("'按班级打印'!o"&amp;ROUNDDOWN((ROW()-1)/5,0)+2)</f>
        <v>67.5</v>
      </c>
      <c r="F2407" s="63">
        <f ca="1">INDIRECT("'按班级打印'!q"&amp;ROUNDDOWN((ROW()-1)/5,0)+2)</f>
        <v>109.5</v>
      </c>
      <c r="G2407" s="63">
        <f ca="1">IF(INDIRECT("'按班级打印'!s"&amp;ROUNDDOWN((ROW()-1)/5,0)+2)&gt;0,INDIRECT("'按班级打印'!s"&amp;ROUNDDOWN((ROW()-1)/5,0)+2),"")</f>
        <v>45</v>
      </c>
      <c r="H2407" s="63">
        <f ca="1">IF(INDIRECT("'按班级打印'!w"&amp;ROUNDDOWN((ROW()-1)/5,0)+2)&gt;0,INDIRECT("'按班级打印'!w"&amp;ROUNDDOWN((ROW()-1)/5,0)+2),"")</f>
        <v>53.5</v>
      </c>
      <c r="I2407" s="63" t="str">
        <f ca="1">IF(INDIRECT("'按班级打印'!z"&amp;ROUNDDOWN((ROW()-1)/5,0)+2)&gt;0,INDIRECT("'按班级打印'!z"&amp;ROUNDDOWN((ROW()-1)/5,0)+2),"")</f>
        <v/>
      </c>
      <c r="J2407" s="63" t="str">
        <f ca="1">IF(INDIRECT("'按班级打印'!ac"&amp;ROUNDDOWN((ROW()-1)/5,0)+2)&gt;0,INDIRECT("'按班级打印'!ac"&amp;ROUNDDOWN((ROW()-1)/5,0)+2),"")</f>
        <v/>
      </c>
      <c r="K2407" s="63" t="str">
        <f ca="1">IF(INDIRECT("'按班级打印'!u"&amp;ROUNDDOWN((ROW()-1)/5,0)+2)&gt;0,INDIRECT("'按班级打印'!u"&amp;ROUNDDOWN((ROW()-1)/5,0)+2),"")</f>
        <v/>
      </c>
      <c r="L2407" s="63">
        <f ca="1">IF(INDIRECT("'按班级打印'!af"&amp;ROUNDDOWN((ROW()-1)/5,0)+2)&gt;0,INDIRECT("'按班级打印'!af"&amp;ROUNDDOWN((ROW()-1)/5,0)+2),"")</f>
        <v>48</v>
      </c>
      <c r="M2407" s="63">
        <f ca="1">INDIRECT("'按班级打印'!H"&amp;ROUNDDOWN((ROW()-1)/5,0)+2)</f>
        <v>431</v>
      </c>
    </row>
    <row r="2408" customHeight="1" spans="1:13">
      <c r="A2408" s="64"/>
      <c r="B2408" s="64"/>
      <c r="C2408" s="63" t="s">
        <v>13</v>
      </c>
      <c r="D2408" s="63">
        <f ca="1">INDIRECT("'按班级打印'!M"&amp;ROUNDDOWN((ROW()-1)/5,0)+2)</f>
        <v>107.5</v>
      </c>
      <c r="E2408" s="63">
        <f ca="1">INDIRECT("'按班级打印'!o"&amp;ROUNDDOWN((ROW()-1)/5,0)+2)</f>
        <v>67.5</v>
      </c>
      <c r="F2408" s="63">
        <f ca="1">INDIRECT("'按班级打印'!q"&amp;ROUNDDOWN((ROW()-1)/5,0)+2)</f>
        <v>109.5</v>
      </c>
      <c r="G2408" s="63">
        <f ca="1">IF(INDIRECT("'按班级打印'!s"&amp;ROUNDDOWN((ROW()-1)/5,0)+2)&gt;0,INDIRECT("'按班级打印'!s"&amp;ROUNDDOWN((ROW()-1)/5,0)+2),"")</f>
        <v>45</v>
      </c>
      <c r="H2408" s="63">
        <f ca="1">IF(INDIRECT("'按班级打印'!x"&amp;ROUNDDOWN((ROW()-1)/5,0)+2)&gt;0,INDIRECT("'按班级打印'!x"&amp;ROUNDDOWN((ROW()-1)/5,0)+2),"")</f>
        <v>79</v>
      </c>
      <c r="I2408" s="63" t="str">
        <f ca="1">IF(INDIRECT("'按班级打印'!aa"&amp;ROUNDDOWN((ROW()-1)/5,0)+2)&gt;0,INDIRECT("'按班级打印'!aa"&amp;ROUNDDOWN((ROW()-1)/5,0)+2),"")</f>
        <v/>
      </c>
      <c r="J2408" s="63" t="str">
        <f ca="1">IF(INDIRECT("'按班级打印'!ad"&amp;ROUNDDOWN((ROW()-1)/5,0)+2)&gt;0,INDIRECT("'按班级打印'!ad"&amp;ROUNDDOWN((ROW()-1)/5,0)+2),"")</f>
        <v/>
      </c>
      <c r="K2408" s="63" t="str">
        <f ca="1">IF(INDIRECT("'按班级打印'!u"&amp;ROUNDDOWN((ROW()-1)/5,0)+2)&gt;0,INDIRECT("'按班级打印'!u"&amp;ROUNDDOWN((ROW()-1)/5,0)+2),"")</f>
        <v/>
      </c>
      <c r="L2408" s="63">
        <f ca="1">IF(INDIRECT("'按班级打印'!ag"&amp;ROUNDDOWN((ROW()-1)/5,0)+2)&gt;0,INDIRECT("'按班级打印'!ag"&amp;ROUNDDOWN((ROW()-1)/5,0)+2),"")</f>
        <v>73</v>
      </c>
      <c r="M2408" s="63">
        <f ca="1">INDIRECT("'按班级打印'!I"&amp;ROUNDDOWN((ROW()-1)/5,0)+2)</f>
        <v>481.5</v>
      </c>
    </row>
    <row r="2409" customHeight="1" spans="1:13">
      <c r="A2409" s="63" t="str">
        <f ca="1">INDIRECT("'按班级打印'!E"&amp;ROUNDDOWN((ROW()-1)/5,0)+2)</f>
        <v>物理类</v>
      </c>
      <c r="B2409" s="14"/>
      <c r="C2409" s="63" t="s">
        <v>14</v>
      </c>
      <c r="D2409" s="65">
        <f>'质量分析(总分) '!$D$55</f>
        <v>105.000612745098</v>
      </c>
      <c r="E2409" s="65">
        <f>'质量分析(总分) '!$D$82</f>
        <v>91.5242034313726</v>
      </c>
      <c r="F2409" s="65">
        <f>'质量分析(总分) '!$D$109</f>
        <v>108.863970588235</v>
      </c>
      <c r="G2409" s="65">
        <f ca="1">IF(_xlfn.NUMBERVALUE(G2407)&gt;0,'质量分析(总分) '!$D$133,"")</f>
        <v>62.6521428571429</v>
      </c>
      <c r="H2409" s="65">
        <f ca="1">IF(_xlfn.NUMBERVALUE(H2407)&gt;0,'质量分析(总分) '!$D$157,"")</f>
        <v>81.8686131386861</v>
      </c>
      <c r="I2409" s="65" t="str">
        <f ca="1">IF(_xlfn.NUMBERVALUE(I2407)&gt;0,'质量分析(总分) '!$D$180,"")</f>
        <v/>
      </c>
      <c r="J2409" s="65" t="str">
        <f ca="1">IF(_xlfn.NUMBERVALUE(J2407)&gt;0,'质量分析(总分) '!$D$208,"")</f>
        <v/>
      </c>
      <c r="K2409" s="65" t="str">
        <f ca="1">IF(_xlfn.NUMBERVALUE(K2407)&gt;0,'质量分析(总分) '!$D$194,"")</f>
        <v/>
      </c>
      <c r="L2409" s="65">
        <f ca="1">IF(_xlfn.NUMBERVALUE(L2407)&gt;0,'质量分析(总分) '!$D$222,"")</f>
        <v>81.1694214876033</v>
      </c>
      <c r="M2409" s="65">
        <f ca="1">IF(_xlfn.NUMBERVALUE(G2407)&gt;0,'质量分析(总分) '!$D$23,'质量分析(总分) '!$D$28)</f>
        <v>535.869285714286</v>
      </c>
    </row>
    <row r="2411" customHeight="1" spans="1:13">
      <c r="A2411" s="58" t="s">
        <v>15</v>
      </c>
      <c r="B2411" s="59" t="s">
        <v>1</v>
      </c>
      <c r="C2411" s="59" t="s">
        <v>2</v>
      </c>
      <c r="D2411" s="60" t="s">
        <v>3</v>
      </c>
      <c r="E2411" s="60" t="s">
        <v>4</v>
      </c>
      <c r="F2411" s="60" t="s">
        <v>5</v>
      </c>
      <c r="G2411" s="60" t="s">
        <v>6</v>
      </c>
      <c r="H2411" s="60" t="s">
        <v>7</v>
      </c>
      <c r="I2411" s="60" t="s">
        <v>8</v>
      </c>
      <c r="J2411" s="60" t="s">
        <v>9</v>
      </c>
      <c r="K2411" s="60" t="s">
        <v>10</v>
      </c>
      <c r="L2411" s="61" t="s">
        <v>11</v>
      </c>
      <c r="M2411" s="61" t="s">
        <v>12</v>
      </c>
    </row>
    <row r="2412" customHeight="1" spans="1:13">
      <c r="A2412" s="62"/>
      <c r="B2412" s="63">
        <f ca="1">INDIRECT("'按班级打印'!G"&amp;ROUNDDOWN((ROW()-1)/5,0)+2)</f>
        <v>11</v>
      </c>
      <c r="C2412" s="63" t="str">
        <f ca="1">INDIRECT("'按班级打印'!A"&amp;ROUNDDOWN((ROW()-1)/5,0)+2)</f>
        <v>王思颖</v>
      </c>
      <c r="D2412" s="63">
        <f ca="1">INDIRECT("'按班级打印'!M"&amp;ROUNDDOWN((ROW()-1)/5,0)+2)</f>
        <v>109.5</v>
      </c>
      <c r="E2412" s="63">
        <f ca="1">INDIRECT("'按班级打印'!o"&amp;ROUNDDOWN((ROW()-1)/5,0)+2)</f>
        <v>100</v>
      </c>
      <c r="F2412" s="63">
        <f ca="1">INDIRECT("'按班级打印'!q"&amp;ROUNDDOWN((ROW()-1)/5,0)+2)</f>
        <v>108</v>
      </c>
      <c r="G2412" s="63">
        <f ca="1">IF(INDIRECT("'按班级打印'!s"&amp;ROUNDDOWN((ROW()-1)/5,0)+2)&gt;0,INDIRECT("'按班级打印'!s"&amp;ROUNDDOWN((ROW()-1)/5,0)+2),"")</f>
        <v>56</v>
      </c>
      <c r="H2412" s="63">
        <f ca="1">IF(INDIRECT("'按班级打印'!w"&amp;ROUNDDOWN((ROW()-1)/5,0)+2)&gt;0,INDIRECT("'按班级打印'!w"&amp;ROUNDDOWN((ROW()-1)/5,0)+2),"")</f>
        <v>56</v>
      </c>
      <c r="I2412" s="63" t="str">
        <f ca="1">IF(INDIRECT("'按班级打印'!z"&amp;ROUNDDOWN((ROW()-1)/5,0)+2)&gt;0,INDIRECT("'按班级打印'!z"&amp;ROUNDDOWN((ROW()-1)/5,0)+2),"")</f>
        <v/>
      </c>
      <c r="J2412" s="63" t="str">
        <f ca="1">IF(INDIRECT("'按班级打印'!ac"&amp;ROUNDDOWN((ROW()-1)/5,0)+2)&gt;0,INDIRECT("'按班级打印'!ac"&amp;ROUNDDOWN((ROW()-1)/5,0)+2),"")</f>
        <v/>
      </c>
      <c r="K2412" s="63" t="str">
        <f ca="1">IF(INDIRECT("'按班级打印'!u"&amp;ROUNDDOWN((ROW()-1)/5,0)+2)&gt;0,INDIRECT("'按班级打印'!u"&amp;ROUNDDOWN((ROW()-1)/5,0)+2),"")</f>
        <v/>
      </c>
      <c r="L2412" s="63">
        <f ca="1">IF(INDIRECT("'按班级打印'!af"&amp;ROUNDDOWN((ROW()-1)/5,0)+2)&gt;0,INDIRECT("'按班级打印'!af"&amp;ROUNDDOWN((ROW()-1)/5,0)+2),"")</f>
        <v>71.5</v>
      </c>
      <c r="M2412" s="63">
        <f ca="1">INDIRECT("'按班级打印'!H"&amp;ROUNDDOWN((ROW()-1)/5,0)+2)</f>
        <v>501</v>
      </c>
    </row>
    <row r="2413" customHeight="1" spans="1:13">
      <c r="A2413" s="64"/>
      <c r="B2413" s="64"/>
      <c r="C2413" s="63" t="s">
        <v>13</v>
      </c>
      <c r="D2413" s="63">
        <f ca="1">INDIRECT("'按班级打印'!M"&amp;ROUNDDOWN((ROW()-1)/5,0)+2)</f>
        <v>109.5</v>
      </c>
      <c r="E2413" s="63">
        <f ca="1">INDIRECT("'按班级打印'!o"&amp;ROUNDDOWN((ROW()-1)/5,0)+2)</f>
        <v>100</v>
      </c>
      <c r="F2413" s="63">
        <f ca="1">INDIRECT("'按班级打印'!q"&amp;ROUNDDOWN((ROW()-1)/5,0)+2)</f>
        <v>108</v>
      </c>
      <c r="G2413" s="63">
        <f ca="1">IF(INDIRECT("'按班级打印'!s"&amp;ROUNDDOWN((ROW()-1)/5,0)+2)&gt;0,INDIRECT("'按班级打印'!s"&amp;ROUNDDOWN((ROW()-1)/5,0)+2),"")</f>
        <v>56</v>
      </c>
      <c r="H2413" s="63">
        <f ca="1">IF(INDIRECT("'按班级打印'!x"&amp;ROUNDDOWN((ROW()-1)/5,0)+2)&gt;0,INDIRECT("'按班级打印'!x"&amp;ROUNDDOWN((ROW()-1)/5,0)+2),"")</f>
        <v>80</v>
      </c>
      <c r="I2413" s="63" t="str">
        <f ca="1">IF(INDIRECT("'按班级打印'!aa"&amp;ROUNDDOWN((ROW()-1)/5,0)+2)&gt;0,INDIRECT("'按班级打印'!aa"&amp;ROUNDDOWN((ROW()-1)/5,0)+2),"")</f>
        <v/>
      </c>
      <c r="J2413" s="63" t="str">
        <f ca="1">IF(INDIRECT("'按班级打印'!ad"&amp;ROUNDDOWN((ROW()-1)/5,0)+2)&gt;0,INDIRECT("'按班级打印'!ad"&amp;ROUNDDOWN((ROW()-1)/5,0)+2),"")</f>
        <v/>
      </c>
      <c r="K2413" s="63" t="str">
        <f ca="1">IF(INDIRECT("'按班级打印'!u"&amp;ROUNDDOWN((ROW()-1)/5,0)+2)&gt;0,INDIRECT("'按班级打印'!u"&amp;ROUNDDOWN((ROW()-1)/5,0)+2),"")</f>
        <v/>
      </c>
      <c r="L2413" s="63">
        <f ca="1">IF(INDIRECT("'按班级打印'!ag"&amp;ROUNDDOWN((ROW()-1)/5,0)+2)&gt;0,INDIRECT("'按班级打印'!ag"&amp;ROUNDDOWN((ROW()-1)/5,0)+2),"")</f>
        <v>92</v>
      </c>
      <c r="M2413" s="63">
        <f ca="1">INDIRECT("'按班级打印'!I"&amp;ROUNDDOWN((ROW()-1)/5,0)+2)</f>
        <v>545.5</v>
      </c>
    </row>
    <row r="2414" customHeight="1" spans="1:13">
      <c r="A2414" s="63" t="str">
        <f ca="1">INDIRECT("'按班级打印'!E"&amp;ROUNDDOWN((ROW()-1)/5,0)+2)</f>
        <v>物理类</v>
      </c>
      <c r="B2414" s="14"/>
      <c r="C2414" s="63" t="s">
        <v>14</v>
      </c>
      <c r="D2414" s="65">
        <f>'质量分析(总分) '!$D$55</f>
        <v>105.000612745098</v>
      </c>
      <c r="E2414" s="65">
        <f>'质量分析(总分) '!$D$82</f>
        <v>91.5242034313726</v>
      </c>
      <c r="F2414" s="65">
        <f>'质量分析(总分) '!$D$109</f>
        <v>108.863970588235</v>
      </c>
      <c r="G2414" s="65">
        <f ca="1">IF(_xlfn.NUMBERVALUE(G2412)&gt;0,'质量分析(总分) '!$D$133,"")</f>
        <v>62.6521428571429</v>
      </c>
      <c r="H2414" s="65">
        <f ca="1">IF(_xlfn.NUMBERVALUE(H2412)&gt;0,'质量分析(总分) '!$D$157,"")</f>
        <v>81.8686131386861</v>
      </c>
      <c r="I2414" s="65" t="str">
        <f ca="1">IF(_xlfn.NUMBERVALUE(I2412)&gt;0,'质量分析(总分) '!$D$180,"")</f>
        <v/>
      </c>
      <c r="J2414" s="65" t="str">
        <f ca="1">IF(_xlfn.NUMBERVALUE(J2412)&gt;0,'质量分析(总分) '!$D$208,"")</f>
        <v/>
      </c>
      <c r="K2414" s="65" t="str">
        <f ca="1">IF(_xlfn.NUMBERVALUE(K2412)&gt;0,'质量分析(总分) '!$D$194,"")</f>
        <v/>
      </c>
      <c r="L2414" s="65">
        <f ca="1">IF(_xlfn.NUMBERVALUE(L2412)&gt;0,'质量分析(总分) '!$D$222,"")</f>
        <v>81.1694214876033</v>
      </c>
      <c r="M2414" s="65">
        <f ca="1">IF(_xlfn.NUMBERVALUE(G2412)&gt;0,'质量分析(总分) '!$D$23,'质量分析(总分) '!$D$28)</f>
        <v>535.869285714286</v>
      </c>
    </row>
    <row r="2416" customHeight="1" spans="1:13">
      <c r="A2416" s="58" t="s">
        <v>15</v>
      </c>
      <c r="B2416" s="59" t="s">
        <v>1</v>
      </c>
      <c r="C2416" s="59" t="s">
        <v>2</v>
      </c>
      <c r="D2416" s="60" t="s">
        <v>3</v>
      </c>
      <c r="E2416" s="60" t="s">
        <v>4</v>
      </c>
      <c r="F2416" s="60" t="s">
        <v>5</v>
      </c>
      <c r="G2416" s="60" t="s">
        <v>6</v>
      </c>
      <c r="H2416" s="60" t="s">
        <v>7</v>
      </c>
      <c r="I2416" s="60" t="s">
        <v>8</v>
      </c>
      <c r="J2416" s="60" t="s">
        <v>9</v>
      </c>
      <c r="K2416" s="60" t="s">
        <v>10</v>
      </c>
      <c r="L2416" s="61" t="s">
        <v>11</v>
      </c>
      <c r="M2416" s="61" t="s">
        <v>12</v>
      </c>
    </row>
    <row r="2417" customHeight="1" spans="1:13">
      <c r="A2417" s="62"/>
      <c r="B2417" s="63">
        <f ca="1">INDIRECT("'按班级打印'!G"&amp;ROUNDDOWN((ROW()-1)/5,0)+2)</f>
        <v>11</v>
      </c>
      <c r="C2417" s="63" t="str">
        <f ca="1">INDIRECT("'按班级打印'!A"&amp;ROUNDDOWN((ROW()-1)/5,0)+2)</f>
        <v>林辞秋</v>
      </c>
      <c r="D2417" s="63">
        <f ca="1">INDIRECT("'按班级打印'!M"&amp;ROUNDDOWN((ROW()-1)/5,0)+2)</f>
        <v>103.5</v>
      </c>
      <c r="E2417" s="63">
        <f ca="1">INDIRECT("'按班级打印'!o"&amp;ROUNDDOWN((ROW()-1)/5,0)+2)</f>
        <v>55.75</v>
      </c>
      <c r="F2417" s="63">
        <f ca="1">INDIRECT("'按班级打印'!q"&amp;ROUNDDOWN((ROW()-1)/5,0)+2)</f>
        <v>113.5</v>
      </c>
      <c r="G2417" s="63">
        <f ca="1">IF(INDIRECT("'按班级打印'!s"&amp;ROUNDDOWN((ROW()-1)/5,0)+2)&gt;0,INDIRECT("'按班级打印'!s"&amp;ROUNDDOWN((ROW()-1)/5,0)+2),"")</f>
        <v>31</v>
      </c>
      <c r="H2417" s="63">
        <f ca="1">IF(INDIRECT("'按班级打印'!w"&amp;ROUNDDOWN((ROW()-1)/5,0)+2)&gt;0,INDIRECT("'按班级打印'!w"&amp;ROUNDDOWN((ROW()-1)/5,0)+2),"")</f>
        <v>39</v>
      </c>
      <c r="I2417" s="63" t="str">
        <f ca="1">IF(INDIRECT("'按班级打印'!z"&amp;ROUNDDOWN((ROW()-1)/5,0)+2)&gt;0,INDIRECT("'按班级打印'!z"&amp;ROUNDDOWN((ROW()-1)/5,0)+2),"")</f>
        <v/>
      </c>
      <c r="J2417" s="63" t="str">
        <f ca="1">IF(INDIRECT("'按班级打印'!ac"&amp;ROUNDDOWN((ROW()-1)/5,0)+2)&gt;0,INDIRECT("'按班级打印'!ac"&amp;ROUNDDOWN((ROW()-1)/5,0)+2),"")</f>
        <v/>
      </c>
      <c r="K2417" s="63" t="str">
        <f ca="1">IF(INDIRECT("'按班级打印'!u"&amp;ROUNDDOWN((ROW()-1)/5,0)+2)&gt;0,INDIRECT("'按班级打印'!u"&amp;ROUNDDOWN((ROW()-1)/5,0)+2),"")</f>
        <v/>
      </c>
      <c r="L2417" s="63">
        <f ca="1">IF(INDIRECT("'按班级打印'!af"&amp;ROUNDDOWN((ROW()-1)/5,0)+2)&gt;0,INDIRECT("'按班级打印'!af"&amp;ROUNDDOWN((ROW()-1)/5,0)+2),"")</f>
        <v>65</v>
      </c>
      <c r="M2417" s="63">
        <f ca="1">INDIRECT("'按班级打印'!H"&amp;ROUNDDOWN((ROW()-1)/5,0)+2)</f>
        <v>407.75</v>
      </c>
    </row>
    <row r="2418" customHeight="1" spans="1:13">
      <c r="A2418" s="64"/>
      <c r="B2418" s="64"/>
      <c r="C2418" s="63" t="s">
        <v>13</v>
      </c>
      <c r="D2418" s="63">
        <f ca="1">INDIRECT("'按班级打印'!M"&amp;ROUNDDOWN((ROW()-1)/5,0)+2)</f>
        <v>103.5</v>
      </c>
      <c r="E2418" s="63">
        <f ca="1">INDIRECT("'按班级打印'!o"&amp;ROUNDDOWN((ROW()-1)/5,0)+2)</f>
        <v>55.75</v>
      </c>
      <c r="F2418" s="63">
        <f ca="1">INDIRECT("'按班级打印'!q"&amp;ROUNDDOWN((ROW()-1)/5,0)+2)</f>
        <v>113.5</v>
      </c>
      <c r="G2418" s="63">
        <f ca="1">IF(INDIRECT("'按班级打印'!s"&amp;ROUNDDOWN((ROW()-1)/5,0)+2)&gt;0,INDIRECT("'按班级打印'!s"&amp;ROUNDDOWN((ROW()-1)/5,0)+2),"")</f>
        <v>31</v>
      </c>
      <c r="H2418" s="63">
        <f ca="1">IF(INDIRECT("'按班级打印'!x"&amp;ROUNDDOWN((ROW()-1)/5,0)+2)&gt;0,INDIRECT("'按班级打印'!x"&amp;ROUNDDOWN((ROW()-1)/5,0)+2),"")</f>
        <v>66</v>
      </c>
      <c r="I2418" s="63" t="str">
        <f ca="1">IF(INDIRECT("'按班级打印'!aa"&amp;ROUNDDOWN((ROW()-1)/5,0)+2)&gt;0,INDIRECT("'按班级打印'!aa"&amp;ROUNDDOWN((ROW()-1)/5,0)+2),"")</f>
        <v/>
      </c>
      <c r="J2418" s="63" t="str">
        <f ca="1">IF(INDIRECT("'按班级打印'!ad"&amp;ROUNDDOWN((ROW()-1)/5,0)+2)&gt;0,INDIRECT("'按班级打印'!ad"&amp;ROUNDDOWN((ROW()-1)/5,0)+2),"")</f>
        <v/>
      </c>
      <c r="K2418" s="63" t="str">
        <f ca="1">IF(INDIRECT("'按班级打印'!u"&amp;ROUNDDOWN((ROW()-1)/5,0)+2)&gt;0,INDIRECT("'按班级打印'!u"&amp;ROUNDDOWN((ROW()-1)/5,0)+2),"")</f>
        <v/>
      </c>
      <c r="L2418" s="63">
        <f ca="1">IF(INDIRECT("'按班级打印'!ag"&amp;ROUNDDOWN((ROW()-1)/5,0)+2)&gt;0,INDIRECT("'按班级打印'!ag"&amp;ROUNDDOWN((ROW()-1)/5,0)+2),"")</f>
        <v>89</v>
      </c>
      <c r="M2418" s="63">
        <f ca="1">INDIRECT("'按班级打印'!I"&amp;ROUNDDOWN((ROW()-1)/5,0)+2)</f>
        <v>458.75</v>
      </c>
    </row>
    <row r="2419" customHeight="1" spans="1:13">
      <c r="A2419" s="63" t="str">
        <f ca="1">INDIRECT("'按班级打印'!E"&amp;ROUNDDOWN((ROW()-1)/5,0)+2)</f>
        <v>物理类</v>
      </c>
      <c r="B2419" s="14"/>
      <c r="C2419" s="63" t="s">
        <v>14</v>
      </c>
      <c r="D2419" s="65">
        <f>'质量分析(总分) '!$D$55</f>
        <v>105.000612745098</v>
      </c>
      <c r="E2419" s="65">
        <f>'质量分析(总分) '!$D$82</f>
        <v>91.5242034313726</v>
      </c>
      <c r="F2419" s="65">
        <f>'质量分析(总分) '!$D$109</f>
        <v>108.863970588235</v>
      </c>
      <c r="G2419" s="65">
        <f ca="1">IF(_xlfn.NUMBERVALUE(G2417)&gt;0,'质量分析(总分) '!$D$133,"")</f>
        <v>62.6521428571429</v>
      </c>
      <c r="H2419" s="65">
        <f ca="1">IF(_xlfn.NUMBERVALUE(H2417)&gt;0,'质量分析(总分) '!$D$157,"")</f>
        <v>81.8686131386861</v>
      </c>
      <c r="I2419" s="65" t="str">
        <f ca="1">IF(_xlfn.NUMBERVALUE(I2417)&gt;0,'质量分析(总分) '!$D$180,"")</f>
        <v/>
      </c>
      <c r="J2419" s="65" t="str">
        <f ca="1">IF(_xlfn.NUMBERVALUE(J2417)&gt;0,'质量分析(总分) '!$D$208,"")</f>
        <v/>
      </c>
      <c r="K2419" s="65" t="str">
        <f ca="1">IF(_xlfn.NUMBERVALUE(K2417)&gt;0,'质量分析(总分) '!$D$194,"")</f>
        <v/>
      </c>
      <c r="L2419" s="65">
        <f ca="1">IF(_xlfn.NUMBERVALUE(L2417)&gt;0,'质量分析(总分) '!$D$222,"")</f>
        <v>81.1694214876033</v>
      </c>
      <c r="M2419" s="65">
        <f ca="1">IF(_xlfn.NUMBERVALUE(G2417)&gt;0,'质量分析(总分) '!$D$23,'质量分析(总分) '!$D$28)</f>
        <v>535.869285714286</v>
      </c>
    </row>
    <row r="2421" customHeight="1" spans="1:13">
      <c r="A2421" s="58" t="s">
        <v>15</v>
      </c>
      <c r="B2421" s="59" t="s">
        <v>1</v>
      </c>
      <c r="C2421" s="59" t="s">
        <v>2</v>
      </c>
      <c r="D2421" s="60" t="s">
        <v>3</v>
      </c>
      <c r="E2421" s="60" t="s">
        <v>4</v>
      </c>
      <c r="F2421" s="60" t="s">
        <v>5</v>
      </c>
      <c r="G2421" s="60" t="s">
        <v>6</v>
      </c>
      <c r="H2421" s="60" t="s">
        <v>7</v>
      </c>
      <c r="I2421" s="60" t="s">
        <v>8</v>
      </c>
      <c r="J2421" s="60" t="s">
        <v>9</v>
      </c>
      <c r="K2421" s="60" t="s">
        <v>10</v>
      </c>
      <c r="L2421" s="61" t="s">
        <v>11</v>
      </c>
      <c r="M2421" s="61" t="s">
        <v>12</v>
      </c>
    </row>
    <row r="2422" customHeight="1" spans="1:13">
      <c r="A2422" s="62"/>
      <c r="B2422" s="63">
        <f ca="1">INDIRECT("'按班级打印'!G"&amp;ROUNDDOWN((ROW()-1)/5,0)+2)</f>
        <v>11</v>
      </c>
      <c r="C2422" s="63" t="str">
        <f ca="1">INDIRECT("'按班级打印'!A"&amp;ROUNDDOWN((ROW()-1)/5,0)+2)</f>
        <v>黄义新</v>
      </c>
      <c r="D2422" s="63">
        <f ca="1">INDIRECT("'按班级打印'!M"&amp;ROUNDDOWN((ROW()-1)/5,0)+2)</f>
        <v>95.5</v>
      </c>
      <c r="E2422" s="63">
        <f ca="1">INDIRECT("'按班级打印'!o"&amp;ROUNDDOWN((ROW()-1)/5,0)+2)</f>
        <v>86</v>
      </c>
      <c r="F2422" s="63">
        <f ca="1">INDIRECT("'按班级打印'!q"&amp;ROUNDDOWN((ROW()-1)/5,0)+2)</f>
        <v>82</v>
      </c>
      <c r="G2422" s="63">
        <f ca="1">IF(INDIRECT("'按班级打印'!s"&amp;ROUNDDOWN((ROW()-1)/5,0)+2)&gt;0,INDIRECT("'按班级打印'!s"&amp;ROUNDDOWN((ROW()-1)/5,0)+2),"")</f>
        <v>64</v>
      </c>
      <c r="H2422" s="63">
        <f ca="1">IF(INDIRECT("'按班级打印'!w"&amp;ROUNDDOWN((ROW()-1)/5,0)+2)&gt;0,INDIRECT("'按班级打印'!w"&amp;ROUNDDOWN((ROW()-1)/5,0)+2),"")</f>
        <v>45.5</v>
      </c>
      <c r="I2422" s="63" t="str">
        <f ca="1">IF(INDIRECT("'按班级打印'!z"&amp;ROUNDDOWN((ROW()-1)/5,0)+2)&gt;0,INDIRECT("'按班级打印'!z"&amp;ROUNDDOWN((ROW()-1)/5,0)+2),"")</f>
        <v/>
      </c>
      <c r="J2422" s="63" t="str">
        <f ca="1">IF(INDIRECT("'按班级打印'!ac"&amp;ROUNDDOWN((ROW()-1)/5,0)+2)&gt;0,INDIRECT("'按班级打印'!ac"&amp;ROUNDDOWN((ROW()-1)/5,0)+2),"")</f>
        <v/>
      </c>
      <c r="K2422" s="63" t="str">
        <f ca="1">IF(INDIRECT("'按班级打印'!u"&amp;ROUNDDOWN((ROW()-1)/5,0)+2)&gt;0,INDIRECT("'按班级打印'!u"&amp;ROUNDDOWN((ROW()-1)/5,0)+2),"")</f>
        <v/>
      </c>
      <c r="L2422" s="63">
        <f ca="1">IF(INDIRECT("'按班级打印'!af"&amp;ROUNDDOWN((ROW()-1)/5,0)+2)&gt;0,INDIRECT("'按班级打印'!af"&amp;ROUNDDOWN((ROW()-1)/5,0)+2),"")</f>
        <v>71.5</v>
      </c>
      <c r="M2422" s="63">
        <f ca="1">INDIRECT("'按班级打印'!H"&amp;ROUNDDOWN((ROW()-1)/5,0)+2)</f>
        <v>444.5</v>
      </c>
    </row>
    <row r="2423" customHeight="1" spans="1:13">
      <c r="A2423" s="64"/>
      <c r="B2423" s="64"/>
      <c r="C2423" s="63" t="s">
        <v>13</v>
      </c>
      <c r="D2423" s="63">
        <f ca="1">INDIRECT("'按班级打印'!M"&amp;ROUNDDOWN((ROW()-1)/5,0)+2)</f>
        <v>95.5</v>
      </c>
      <c r="E2423" s="63">
        <f ca="1">INDIRECT("'按班级打印'!o"&amp;ROUNDDOWN((ROW()-1)/5,0)+2)</f>
        <v>86</v>
      </c>
      <c r="F2423" s="63">
        <f ca="1">INDIRECT("'按班级打印'!q"&amp;ROUNDDOWN((ROW()-1)/5,0)+2)</f>
        <v>82</v>
      </c>
      <c r="G2423" s="63">
        <f ca="1">IF(INDIRECT("'按班级打印'!s"&amp;ROUNDDOWN((ROW()-1)/5,0)+2)&gt;0,INDIRECT("'按班级打印'!s"&amp;ROUNDDOWN((ROW()-1)/5,0)+2),"")</f>
        <v>64</v>
      </c>
      <c r="H2423" s="63">
        <f ca="1">IF(INDIRECT("'按班级打印'!x"&amp;ROUNDDOWN((ROW()-1)/5,0)+2)&gt;0,INDIRECT("'按班级打印'!x"&amp;ROUNDDOWN((ROW()-1)/5,0)+2),"")</f>
        <v>73</v>
      </c>
      <c r="I2423" s="63" t="str">
        <f ca="1">IF(INDIRECT("'按班级打印'!aa"&amp;ROUNDDOWN((ROW()-1)/5,0)+2)&gt;0,INDIRECT("'按班级打印'!aa"&amp;ROUNDDOWN((ROW()-1)/5,0)+2),"")</f>
        <v/>
      </c>
      <c r="J2423" s="63" t="str">
        <f ca="1">IF(INDIRECT("'按班级打印'!ad"&amp;ROUNDDOWN((ROW()-1)/5,0)+2)&gt;0,INDIRECT("'按班级打印'!ad"&amp;ROUNDDOWN((ROW()-1)/5,0)+2),"")</f>
        <v/>
      </c>
      <c r="K2423" s="63" t="str">
        <f ca="1">IF(INDIRECT("'按班级打印'!u"&amp;ROUNDDOWN((ROW()-1)/5,0)+2)&gt;0,INDIRECT("'按班级打印'!u"&amp;ROUNDDOWN((ROW()-1)/5,0)+2),"")</f>
        <v/>
      </c>
      <c r="L2423" s="63">
        <f ca="1">IF(INDIRECT("'按班级打印'!ag"&amp;ROUNDDOWN((ROW()-1)/5,0)+2)&gt;0,INDIRECT("'按班级打印'!ag"&amp;ROUNDDOWN((ROW()-1)/5,0)+2),"")</f>
        <v>92</v>
      </c>
      <c r="M2423" s="63">
        <f ca="1">INDIRECT("'按班级打印'!I"&amp;ROUNDDOWN((ROW()-1)/5,0)+2)</f>
        <v>492.5</v>
      </c>
    </row>
    <row r="2424" customHeight="1" spans="1:13">
      <c r="A2424" s="63" t="str">
        <f ca="1">INDIRECT("'按班级打印'!E"&amp;ROUNDDOWN((ROW()-1)/5,0)+2)</f>
        <v>物理类</v>
      </c>
      <c r="B2424" s="14"/>
      <c r="C2424" s="63" t="s">
        <v>14</v>
      </c>
      <c r="D2424" s="65">
        <f>'质量分析(总分) '!$D$55</f>
        <v>105.000612745098</v>
      </c>
      <c r="E2424" s="65">
        <f>'质量分析(总分) '!$D$82</f>
        <v>91.5242034313726</v>
      </c>
      <c r="F2424" s="65">
        <f>'质量分析(总分) '!$D$109</f>
        <v>108.863970588235</v>
      </c>
      <c r="G2424" s="65">
        <f ca="1">IF(_xlfn.NUMBERVALUE(G2422)&gt;0,'质量分析(总分) '!$D$133,"")</f>
        <v>62.6521428571429</v>
      </c>
      <c r="H2424" s="65">
        <f ca="1">IF(_xlfn.NUMBERVALUE(H2422)&gt;0,'质量分析(总分) '!$D$157,"")</f>
        <v>81.8686131386861</v>
      </c>
      <c r="I2424" s="65" t="str">
        <f ca="1">IF(_xlfn.NUMBERVALUE(I2422)&gt;0,'质量分析(总分) '!$D$180,"")</f>
        <v/>
      </c>
      <c r="J2424" s="65" t="str">
        <f ca="1">IF(_xlfn.NUMBERVALUE(J2422)&gt;0,'质量分析(总分) '!$D$208,"")</f>
        <v/>
      </c>
      <c r="K2424" s="65" t="str">
        <f ca="1">IF(_xlfn.NUMBERVALUE(K2422)&gt;0,'质量分析(总分) '!$D$194,"")</f>
        <v/>
      </c>
      <c r="L2424" s="65">
        <f ca="1">IF(_xlfn.NUMBERVALUE(L2422)&gt;0,'质量分析(总分) '!$D$222,"")</f>
        <v>81.1694214876033</v>
      </c>
      <c r="M2424" s="65">
        <f ca="1">IF(_xlfn.NUMBERVALUE(G2422)&gt;0,'质量分析(总分) '!$D$23,'质量分析(总分) '!$D$28)</f>
        <v>535.869285714286</v>
      </c>
    </row>
    <row r="2426" customHeight="1" spans="1:13">
      <c r="A2426" s="58" t="s">
        <v>15</v>
      </c>
      <c r="B2426" s="59" t="s">
        <v>1</v>
      </c>
      <c r="C2426" s="59" t="s">
        <v>2</v>
      </c>
      <c r="D2426" s="60" t="s">
        <v>3</v>
      </c>
      <c r="E2426" s="60" t="s">
        <v>4</v>
      </c>
      <c r="F2426" s="60" t="s">
        <v>5</v>
      </c>
      <c r="G2426" s="60" t="s">
        <v>6</v>
      </c>
      <c r="H2426" s="60" t="s">
        <v>7</v>
      </c>
      <c r="I2426" s="60" t="s">
        <v>8</v>
      </c>
      <c r="J2426" s="60" t="s">
        <v>9</v>
      </c>
      <c r="K2426" s="60" t="s">
        <v>10</v>
      </c>
      <c r="L2426" s="61" t="s">
        <v>11</v>
      </c>
      <c r="M2426" s="61" t="s">
        <v>12</v>
      </c>
    </row>
    <row r="2427" customHeight="1" spans="1:13">
      <c r="A2427" s="62"/>
      <c r="B2427" s="63">
        <f ca="1">INDIRECT("'按班级打印'!G"&amp;ROUNDDOWN((ROW()-1)/5,0)+2)</f>
        <v>11</v>
      </c>
      <c r="C2427" s="63" t="str">
        <f ca="1">INDIRECT("'按班级打印'!A"&amp;ROUNDDOWN((ROW()-1)/5,0)+2)</f>
        <v>王顾衡</v>
      </c>
      <c r="D2427" s="63">
        <f ca="1">INDIRECT("'按班级打印'!M"&amp;ROUNDDOWN((ROW()-1)/5,0)+2)</f>
        <v>81</v>
      </c>
      <c r="E2427" s="63">
        <f ca="1">INDIRECT("'按班级打印'!o"&amp;ROUNDDOWN((ROW()-1)/5,0)+2)</f>
        <v>46</v>
      </c>
      <c r="F2427" s="63">
        <f ca="1">INDIRECT("'按班级打印'!q"&amp;ROUNDDOWN((ROW()-1)/5,0)+2)</f>
        <v>68</v>
      </c>
      <c r="G2427" s="63">
        <f ca="1">IF(INDIRECT("'按班级打印'!s"&amp;ROUNDDOWN((ROW()-1)/5,0)+2)&gt;0,INDIRECT("'按班级打印'!s"&amp;ROUNDDOWN((ROW()-1)/5,0)+2),"")</f>
        <v>23</v>
      </c>
      <c r="H2427" s="63">
        <f ca="1">IF(INDIRECT("'按班级打印'!w"&amp;ROUNDDOWN((ROW()-1)/5,0)+2)&gt;0,INDIRECT("'按班级打印'!w"&amp;ROUNDDOWN((ROW()-1)/5,0)+2),"")</f>
        <v>32</v>
      </c>
      <c r="I2427" s="63" t="str">
        <f ca="1">IF(INDIRECT("'按班级打印'!z"&amp;ROUNDDOWN((ROW()-1)/5,0)+2)&gt;0,INDIRECT("'按班级打印'!z"&amp;ROUNDDOWN((ROW()-1)/5,0)+2),"")</f>
        <v/>
      </c>
      <c r="J2427" s="63" t="str">
        <f ca="1">IF(INDIRECT("'按班级打印'!ac"&amp;ROUNDDOWN((ROW()-1)/5,0)+2)&gt;0,INDIRECT("'按班级打印'!ac"&amp;ROUNDDOWN((ROW()-1)/5,0)+2),"")</f>
        <v/>
      </c>
      <c r="K2427" s="63" t="str">
        <f ca="1">IF(INDIRECT("'按班级打印'!u"&amp;ROUNDDOWN((ROW()-1)/5,0)+2)&gt;0,INDIRECT("'按班级打印'!u"&amp;ROUNDDOWN((ROW()-1)/5,0)+2),"")</f>
        <v/>
      </c>
      <c r="L2427" s="63">
        <f ca="1">IF(INDIRECT("'按班级打印'!af"&amp;ROUNDDOWN((ROW()-1)/5,0)+2)&gt;0,INDIRECT("'按班级打印'!af"&amp;ROUNDDOWN((ROW()-1)/5,0)+2),"")</f>
        <v>57</v>
      </c>
      <c r="M2427" s="63">
        <f ca="1">INDIRECT("'按班级打印'!H"&amp;ROUNDDOWN((ROW()-1)/5,0)+2)</f>
        <v>307</v>
      </c>
    </row>
    <row r="2428" customHeight="1" spans="1:13">
      <c r="A2428" s="64"/>
      <c r="B2428" s="64"/>
      <c r="C2428" s="63" t="s">
        <v>13</v>
      </c>
      <c r="D2428" s="63">
        <f ca="1">INDIRECT("'按班级打印'!M"&amp;ROUNDDOWN((ROW()-1)/5,0)+2)</f>
        <v>81</v>
      </c>
      <c r="E2428" s="63">
        <f ca="1">INDIRECT("'按班级打印'!o"&amp;ROUNDDOWN((ROW()-1)/5,0)+2)</f>
        <v>46</v>
      </c>
      <c r="F2428" s="63">
        <f ca="1">INDIRECT("'按班级打印'!q"&amp;ROUNDDOWN((ROW()-1)/5,0)+2)</f>
        <v>68</v>
      </c>
      <c r="G2428" s="63">
        <f ca="1">IF(INDIRECT("'按班级打印'!s"&amp;ROUNDDOWN((ROW()-1)/5,0)+2)&gt;0,INDIRECT("'按班级打印'!s"&amp;ROUNDDOWN((ROW()-1)/5,0)+2),"")</f>
        <v>23</v>
      </c>
      <c r="H2428" s="63">
        <f ca="1">IF(INDIRECT("'按班级打印'!x"&amp;ROUNDDOWN((ROW()-1)/5,0)+2)&gt;0,INDIRECT("'按班级打印'!x"&amp;ROUNDDOWN((ROW()-1)/5,0)+2),"")</f>
        <v>60</v>
      </c>
      <c r="I2428" s="63" t="str">
        <f ca="1">IF(INDIRECT("'按班级打印'!aa"&amp;ROUNDDOWN((ROW()-1)/5,0)+2)&gt;0,INDIRECT("'按班级打印'!aa"&amp;ROUNDDOWN((ROW()-1)/5,0)+2),"")</f>
        <v/>
      </c>
      <c r="J2428" s="63" t="str">
        <f ca="1">IF(INDIRECT("'按班级打印'!ad"&amp;ROUNDDOWN((ROW()-1)/5,0)+2)&gt;0,INDIRECT("'按班级打印'!ad"&amp;ROUNDDOWN((ROW()-1)/5,0)+2),"")</f>
        <v/>
      </c>
      <c r="K2428" s="63" t="str">
        <f ca="1">IF(INDIRECT("'按班级打印'!u"&amp;ROUNDDOWN((ROW()-1)/5,0)+2)&gt;0,INDIRECT("'按班级打印'!u"&amp;ROUNDDOWN((ROW()-1)/5,0)+2),"")</f>
        <v/>
      </c>
      <c r="L2428" s="63">
        <f ca="1">IF(INDIRECT("'按班级打印'!ag"&amp;ROUNDDOWN((ROW()-1)/5,0)+2)&gt;0,INDIRECT("'按班级打印'!ag"&amp;ROUNDDOWN((ROW()-1)/5,0)+2),"")</f>
        <v>85</v>
      </c>
      <c r="M2428" s="63">
        <f ca="1">INDIRECT("'按班级打印'!I"&amp;ROUNDDOWN((ROW()-1)/5,0)+2)</f>
        <v>363</v>
      </c>
    </row>
    <row r="2429" customHeight="1" spans="1:13">
      <c r="A2429" s="63" t="str">
        <f ca="1">INDIRECT("'按班级打印'!E"&amp;ROUNDDOWN((ROW()-1)/5,0)+2)</f>
        <v>物理类</v>
      </c>
      <c r="B2429" s="14"/>
      <c r="C2429" s="63" t="s">
        <v>14</v>
      </c>
      <c r="D2429" s="65">
        <f>'质量分析(总分) '!$D$55</f>
        <v>105.000612745098</v>
      </c>
      <c r="E2429" s="65">
        <f>'质量分析(总分) '!$D$82</f>
        <v>91.5242034313726</v>
      </c>
      <c r="F2429" s="65">
        <f>'质量分析(总分) '!$D$109</f>
        <v>108.863970588235</v>
      </c>
      <c r="G2429" s="65">
        <f ca="1">IF(_xlfn.NUMBERVALUE(G2427)&gt;0,'质量分析(总分) '!$D$133,"")</f>
        <v>62.6521428571429</v>
      </c>
      <c r="H2429" s="65">
        <f ca="1">IF(_xlfn.NUMBERVALUE(H2427)&gt;0,'质量分析(总分) '!$D$157,"")</f>
        <v>81.8686131386861</v>
      </c>
      <c r="I2429" s="65" t="str">
        <f ca="1">IF(_xlfn.NUMBERVALUE(I2427)&gt;0,'质量分析(总分) '!$D$180,"")</f>
        <v/>
      </c>
      <c r="J2429" s="65" t="str">
        <f ca="1">IF(_xlfn.NUMBERVALUE(J2427)&gt;0,'质量分析(总分) '!$D$208,"")</f>
        <v/>
      </c>
      <c r="K2429" s="65" t="str">
        <f ca="1">IF(_xlfn.NUMBERVALUE(K2427)&gt;0,'质量分析(总分) '!$D$194,"")</f>
        <v/>
      </c>
      <c r="L2429" s="65">
        <f ca="1">IF(_xlfn.NUMBERVALUE(L2427)&gt;0,'质量分析(总分) '!$D$222,"")</f>
        <v>81.1694214876033</v>
      </c>
      <c r="M2429" s="65">
        <f ca="1">IF(_xlfn.NUMBERVALUE(G2427)&gt;0,'质量分析(总分) '!$D$23,'质量分析(总分) '!$D$28)</f>
        <v>535.869285714286</v>
      </c>
    </row>
    <row r="2431" customHeight="1" spans="1:13">
      <c r="A2431" s="58" t="s">
        <v>15</v>
      </c>
      <c r="B2431" s="59" t="s">
        <v>1</v>
      </c>
      <c r="C2431" s="59" t="s">
        <v>2</v>
      </c>
      <c r="D2431" s="60" t="s">
        <v>3</v>
      </c>
      <c r="E2431" s="60" t="s">
        <v>4</v>
      </c>
      <c r="F2431" s="60" t="s">
        <v>5</v>
      </c>
      <c r="G2431" s="60" t="s">
        <v>6</v>
      </c>
      <c r="H2431" s="60" t="s">
        <v>7</v>
      </c>
      <c r="I2431" s="60" t="s">
        <v>8</v>
      </c>
      <c r="J2431" s="60" t="s">
        <v>9</v>
      </c>
      <c r="K2431" s="60" t="s">
        <v>10</v>
      </c>
      <c r="L2431" s="61" t="s">
        <v>11</v>
      </c>
      <c r="M2431" s="61" t="s">
        <v>12</v>
      </c>
    </row>
    <row r="2432" customHeight="1" spans="1:13">
      <c r="A2432" s="62"/>
      <c r="B2432" s="63">
        <f ca="1">INDIRECT("'按班级打印'!G"&amp;ROUNDDOWN((ROW()-1)/5,0)+2)</f>
        <v>11</v>
      </c>
      <c r="C2432" s="63" t="str">
        <f ca="1">INDIRECT("'按班级打印'!A"&amp;ROUNDDOWN((ROW()-1)/5,0)+2)</f>
        <v>潘谦予</v>
      </c>
      <c r="D2432" s="63">
        <f ca="1">INDIRECT("'按班级打印'!M"&amp;ROUNDDOWN((ROW()-1)/5,0)+2)</f>
        <v>103.5</v>
      </c>
      <c r="E2432" s="63">
        <f ca="1">INDIRECT("'按班级打印'!o"&amp;ROUNDDOWN((ROW()-1)/5,0)+2)</f>
        <v>83</v>
      </c>
      <c r="F2432" s="63">
        <f ca="1">INDIRECT("'按班级打印'!q"&amp;ROUNDDOWN((ROW()-1)/5,0)+2)</f>
        <v>107</v>
      </c>
      <c r="G2432" s="63">
        <f ca="1">IF(INDIRECT("'按班级打印'!s"&amp;ROUNDDOWN((ROW()-1)/5,0)+2)&gt;0,INDIRECT("'按班级打印'!s"&amp;ROUNDDOWN((ROW()-1)/5,0)+2),"")</f>
        <v>63</v>
      </c>
      <c r="H2432" s="63">
        <f ca="1">IF(INDIRECT("'按班级打印'!w"&amp;ROUNDDOWN((ROW()-1)/5,0)+2)&gt;0,INDIRECT("'按班级打印'!w"&amp;ROUNDDOWN((ROW()-1)/5,0)+2),"")</f>
        <v>73.5</v>
      </c>
      <c r="I2432" s="63" t="str">
        <f ca="1">IF(INDIRECT("'按班级打印'!z"&amp;ROUNDDOWN((ROW()-1)/5,0)+2)&gt;0,INDIRECT("'按班级打印'!z"&amp;ROUNDDOWN((ROW()-1)/5,0)+2),"")</f>
        <v/>
      </c>
      <c r="J2432" s="63" t="str">
        <f ca="1">IF(INDIRECT("'按班级打印'!ac"&amp;ROUNDDOWN((ROW()-1)/5,0)+2)&gt;0,INDIRECT("'按班级打印'!ac"&amp;ROUNDDOWN((ROW()-1)/5,0)+2),"")</f>
        <v/>
      </c>
      <c r="K2432" s="63" t="str">
        <f ca="1">IF(INDIRECT("'按班级打印'!u"&amp;ROUNDDOWN((ROW()-1)/5,0)+2)&gt;0,INDIRECT("'按班级打印'!u"&amp;ROUNDDOWN((ROW()-1)/5,0)+2),"")</f>
        <v/>
      </c>
      <c r="L2432" s="63">
        <f ca="1">IF(INDIRECT("'按班级打印'!af"&amp;ROUNDDOWN((ROW()-1)/5,0)+2)&gt;0,INDIRECT("'按班级打印'!af"&amp;ROUNDDOWN((ROW()-1)/5,0)+2),"")</f>
        <v>53.5</v>
      </c>
      <c r="M2432" s="63">
        <f ca="1">INDIRECT("'按班级打印'!H"&amp;ROUNDDOWN((ROW()-1)/5,0)+2)</f>
        <v>483.5</v>
      </c>
    </row>
    <row r="2433" customHeight="1" spans="1:13">
      <c r="A2433" s="64"/>
      <c r="B2433" s="64"/>
      <c r="C2433" s="63" t="s">
        <v>13</v>
      </c>
      <c r="D2433" s="63">
        <f ca="1">INDIRECT("'按班级打印'!M"&amp;ROUNDDOWN((ROW()-1)/5,0)+2)</f>
        <v>103.5</v>
      </c>
      <c r="E2433" s="63">
        <f ca="1">INDIRECT("'按班级打印'!o"&amp;ROUNDDOWN((ROW()-1)/5,0)+2)</f>
        <v>83</v>
      </c>
      <c r="F2433" s="63">
        <f ca="1">INDIRECT("'按班级打印'!q"&amp;ROUNDDOWN((ROW()-1)/5,0)+2)</f>
        <v>107</v>
      </c>
      <c r="G2433" s="63">
        <f ca="1">IF(INDIRECT("'按班级打印'!s"&amp;ROUNDDOWN((ROW()-1)/5,0)+2)&gt;0,INDIRECT("'按班级打印'!s"&amp;ROUNDDOWN((ROW()-1)/5,0)+2),"")</f>
        <v>63</v>
      </c>
      <c r="H2433" s="63">
        <f ca="1">IF(INDIRECT("'按班级打印'!x"&amp;ROUNDDOWN((ROW()-1)/5,0)+2)&gt;0,INDIRECT("'按班级打印'!x"&amp;ROUNDDOWN((ROW()-1)/5,0)+2),"")</f>
        <v>90</v>
      </c>
      <c r="I2433" s="63" t="str">
        <f ca="1">IF(INDIRECT("'按班级打印'!aa"&amp;ROUNDDOWN((ROW()-1)/5,0)+2)&gt;0,INDIRECT("'按班级打印'!aa"&amp;ROUNDDOWN((ROW()-1)/5,0)+2),"")</f>
        <v/>
      </c>
      <c r="J2433" s="63" t="str">
        <f ca="1">IF(INDIRECT("'按班级打印'!ad"&amp;ROUNDDOWN((ROW()-1)/5,0)+2)&gt;0,INDIRECT("'按班级打印'!ad"&amp;ROUNDDOWN((ROW()-1)/5,0)+2),"")</f>
        <v/>
      </c>
      <c r="K2433" s="63" t="str">
        <f ca="1">IF(INDIRECT("'按班级打印'!u"&amp;ROUNDDOWN((ROW()-1)/5,0)+2)&gt;0,INDIRECT("'按班级打印'!u"&amp;ROUNDDOWN((ROW()-1)/5,0)+2),"")</f>
        <v/>
      </c>
      <c r="L2433" s="63">
        <f ca="1">IF(INDIRECT("'按班级打印'!ag"&amp;ROUNDDOWN((ROW()-1)/5,0)+2)&gt;0,INDIRECT("'按班级打印'!ag"&amp;ROUNDDOWN((ROW()-1)/5,0)+2),"")</f>
        <v>80</v>
      </c>
      <c r="M2433" s="63">
        <f ca="1">INDIRECT("'按班级打印'!I"&amp;ROUNDDOWN((ROW()-1)/5,0)+2)</f>
        <v>526.5</v>
      </c>
    </row>
    <row r="2434" customHeight="1" spans="1:13">
      <c r="A2434" s="63" t="str">
        <f ca="1">INDIRECT("'按班级打印'!E"&amp;ROUNDDOWN((ROW()-1)/5,0)+2)</f>
        <v>物理类</v>
      </c>
      <c r="B2434" s="14"/>
      <c r="C2434" s="63" t="s">
        <v>14</v>
      </c>
      <c r="D2434" s="65">
        <f>'质量分析(总分) '!$D$55</f>
        <v>105.000612745098</v>
      </c>
      <c r="E2434" s="65">
        <f>'质量分析(总分) '!$D$82</f>
        <v>91.5242034313726</v>
      </c>
      <c r="F2434" s="65">
        <f>'质量分析(总分) '!$D$109</f>
        <v>108.863970588235</v>
      </c>
      <c r="G2434" s="65">
        <f ca="1">IF(_xlfn.NUMBERVALUE(G2432)&gt;0,'质量分析(总分) '!$D$133,"")</f>
        <v>62.6521428571429</v>
      </c>
      <c r="H2434" s="65">
        <f ca="1">IF(_xlfn.NUMBERVALUE(H2432)&gt;0,'质量分析(总分) '!$D$157,"")</f>
        <v>81.8686131386861</v>
      </c>
      <c r="I2434" s="65" t="str">
        <f ca="1">IF(_xlfn.NUMBERVALUE(I2432)&gt;0,'质量分析(总分) '!$D$180,"")</f>
        <v/>
      </c>
      <c r="J2434" s="65" t="str">
        <f ca="1">IF(_xlfn.NUMBERVALUE(J2432)&gt;0,'质量分析(总分) '!$D$208,"")</f>
        <v/>
      </c>
      <c r="K2434" s="65" t="str">
        <f ca="1">IF(_xlfn.NUMBERVALUE(K2432)&gt;0,'质量分析(总分) '!$D$194,"")</f>
        <v/>
      </c>
      <c r="L2434" s="65">
        <f ca="1">IF(_xlfn.NUMBERVALUE(L2432)&gt;0,'质量分析(总分) '!$D$222,"")</f>
        <v>81.1694214876033</v>
      </c>
      <c r="M2434" s="65">
        <f ca="1">IF(_xlfn.NUMBERVALUE(G2432)&gt;0,'质量分析(总分) '!$D$23,'质量分析(总分) '!$D$28)</f>
        <v>535.869285714286</v>
      </c>
    </row>
    <row r="2436" customHeight="1" spans="1:13">
      <c r="A2436" s="58" t="s">
        <v>15</v>
      </c>
      <c r="B2436" s="59" t="s">
        <v>1</v>
      </c>
      <c r="C2436" s="59" t="s">
        <v>2</v>
      </c>
      <c r="D2436" s="60" t="s">
        <v>3</v>
      </c>
      <c r="E2436" s="60" t="s">
        <v>4</v>
      </c>
      <c r="F2436" s="60" t="s">
        <v>5</v>
      </c>
      <c r="G2436" s="60" t="s">
        <v>6</v>
      </c>
      <c r="H2436" s="60" t="s">
        <v>7</v>
      </c>
      <c r="I2436" s="60" t="s">
        <v>8</v>
      </c>
      <c r="J2436" s="60" t="s">
        <v>9</v>
      </c>
      <c r="K2436" s="60" t="s">
        <v>10</v>
      </c>
      <c r="L2436" s="61" t="s">
        <v>11</v>
      </c>
      <c r="M2436" s="61" t="s">
        <v>12</v>
      </c>
    </row>
    <row r="2437" customHeight="1" spans="1:13">
      <c r="A2437" s="62"/>
      <c r="B2437" s="63">
        <f ca="1">INDIRECT("'按班级打印'!G"&amp;ROUNDDOWN((ROW()-1)/5,0)+2)</f>
        <v>11</v>
      </c>
      <c r="C2437" s="63" t="str">
        <f ca="1">INDIRECT("'按班级打印'!A"&amp;ROUNDDOWN((ROW()-1)/5,0)+2)</f>
        <v>陈思宇</v>
      </c>
      <c r="D2437" s="63">
        <f ca="1">INDIRECT("'按班级打印'!M"&amp;ROUNDDOWN((ROW()-1)/5,0)+2)</f>
        <v>99.5</v>
      </c>
      <c r="E2437" s="63">
        <f ca="1">INDIRECT("'按班级打印'!o"&amp;ROUNDDOWN((ROW()-1)/5,0)+2)</f>
        <v>81.5</v>
      </c>
      <c r="F2437" s="63">
        <f ca="1">INDIRECT("'按班级打印'!q"&amp;ROUNDDOWN((ROW()-1)/5,0)+2)</f>
        <v>122</v>
      </c>
      <c r="G2437" s="63">
        <f ca="1">IF(INDIRECT("'按班级打印'!s"&amp;ROUNDDOWN((ROW()-1)/5,0)+2)&gt;0,INDIRECT("'按班级打印'!s"&amp;ROUNDDOWN((ROW()-1)/5,0)+2),"")</f>
        <v>38</v>
      </c>
      <c r="H2437" s="63">
        <f ca="1">IF(INDIRECT("'按班级打印'!w"&amp;ROUNDDOWN((ROW()-1)/5,0)+2)&gt;0,INDIRECT("'按班级打印'!w"&amp;ROUNDDOWN((ROW()-1)/5,0)+2),"")</f>
        <v>36.5</v>
      </c>
      <c r="I2437" s="63" t="str">
        <f ca="1">IF(INDIRECT("'按班级打印'!z"&amp;ROUNDDOWN((ROW()-1)/5,0)+2)&gt;0,INDIRECT("'按班级打印'!z"&amp;ROUNDDOWN((ROW()-1)/5,0)+2),"")</f>
        <v/>
      </c>
      <c r="J2437" s="63" t="str">
        <f ca="1">IF(INDIRECT("'按班级打印'!ac"&amp;ROUNDDOWN((ROW()-1)/5,0)+2)&gt;0,INDIRECT("'按班级打印'!ac"&amp;ROUNDDOWN((ROW()-1)/5,0)+2),"")</f>
        <v/>
      </c>
      <c r="K2437" s="63" t="str">
        <f ca="1">IF(INDIRECT("'按班级打印'!u"&amp;ROUNDDOWN((ROW()-1)/5,0)+2)&gt;0,INDIRECT("'按班级打印'!u"&amp;ROUNDDOWN((ROW()-1)/5,0)+2),"")</f>
        <v/>
      </c>
      <c r="L2437" s="63">
        <f ca="1">IF(INDIRECT("'按班级打印'!af"&amp;ROUNDDOWN((ROW()-1)/5,0)+2)&gt;0,INDIRECT("'按班级打印'!af"&amp;ROUNDDOWN((ROW()-1)/5,0)+2),"")</f>
        <v>56.5</v>
      </c>
      <c r="M2437" s="63">
        <f ca="1">INDIRECT("'按班级打印'!H"&amp;ROUNDDOWN((ROW()-1)/5,0)+2)</f>
        <v>434</v>
      </c>
    </row>
    <row r="2438" customHeight="1" spans="1:13">
      <c r="A2438" s="64"/>
      <c r="B2438" s="64"/>
      <c r="C2438" s="63" t="s">
        <v>13</v>
      </c>
      <c r="D2438" s="63">
        <f ca="1">INDIRECT("'按班级打印'!M"&amp;ROUNDDOWN((ROW()-1)/5,0)+2)</f>
        <v>99.5</v>
      </c>
      <c r="E2438" s="63">
        <f ca="1">INDIRECT("'按班级打印'!o"&amp;ROUNDDOWN((ROW()-1)/5,0)+2)</f>
        <v>81.5</v>
      </c>
      <c r="F2438" s="63">
        <f ca="1">INDIRECT("'按班级打印'!q"&amp;ROUNDDOWN((ROW()-1)/5,0)+2)</f>
        <v>122</v>
      </c>
      <c r="G2438" s="63">
        <f ca="1">IF(INDIRECT("'按班级打印'!s"&amp;ROUNDDOWN((ROW()-1)/5,0)+2)&gt;0,INDIRECT("'按班级打印'!s"&amp;ROUNDDOWN((ROW()-1)/5,0)+2),"")</f>
        <v>38</v>
      </c>
      <c r="H2438" s="63">
        <f ca="1">IF(INDIRECT("'按班级打印'!x"&amp;ROUNDDOWN((ROW()-1)/5,0)+2)&gt;0,INDIRECT("'按班级打印'!x"&amp;ROUNDDOWN((ROW()-1)/5,0)+2),"")</f>
        <v>64</v>
      </c>
      <c r="I2438" s="63" t="str">
        <f ca="1">IF(INDIRECT("'按班级打印'!aa"&amp;ROUNDDOWN((ROW()-1)/5,0)+2)&gt;0,INDIRECT("'按班级打印'!aa"&amp;ROUNDDOWN((ROW()-1)/5,0)+2),"")</f>
        <v/>
      </c>
      <c r="J2438" s="63" t="str">
        <f ca="1">IF(INDIRECT("'按班级打印'!ad"&amp;ROUNDDOWN((ROW()-1)/5,0)+2)&gt;0,INDIRECT("'按班级打印'!ad"&amp;ROUNDDOWN((ROW()-1)/5,0)+2),"")</f>
        <v/>
      </c>
      <c r="K2438" s="63" t="str">
        <f ca="1">IF(INDIRECT("'按班级打印'!u"&amp;ROUNDDOWN((ROW()-1)/5,0)+2)&gt;0,INDIRECT("'按班级打印'!u"&amp;ROUNDDOWN((ROW()-1)/5,0)+2),"")</f>
        <v/>
      </c>
      <c r="L2438" s="63">
        <f ca="1">IF(INDIRECT("'按班级打印'!ag"&amp;ROUNDDOWN((ROW()-1)/5,0)+2)&gt;0,INDIRECT("'按班级打印'!ag"&amp;ROUNDDOWN((ROW()-1)/5,0)+2),"")</f>
        <v>84</v>
      </c>
      <c r="M2438" s="63">
        <f ca="1">INDIRECT("'按班级打印'!I"&amp;ROUNDDOWN((ROW()-1)/5,0)+2)</f>
        <v>489</v>
      </c>
    </row>
    <row r="2439" customHeight="1" spans="1:13">
      <c r="A2439" s="63" t="str">
        <f ca="1">INDIRECT("'按班级打印'!E"&amp;ROUNDDOWN((ROW()-1)/5,0)+2)</f>
        <v>物理类</v>
      </c>
      <c r="B2439" s="14"/>
      <c r="C2439" s="63" t="s">
        <v>14</v>
      </c>
      <c r="D2439" s="65">
        <f>'质量分析(总分) '!$D$55</f>
        <v>105.000612745098</v>
      </c>
      <c r="E2439" s="65">
        <f>'质量分析(总分) '!$D$82</f>
        <v>91.5242034313726</v>
      </c>
      <c r="F2439" s="65">
        <f>'质量分析(总分) '!$D$109</f>
        <v>108.863970588235</v>
      </c>
      <c r="G2439" s="65">
        <f ca="1">IF(_xlfn.NUMBERVALUE(G2437)&gt;0,'质量分析(总分) '!$D$133,"")</f>
        <v>62.6521428571429</v>
      </c>
      <c r="H2439" s="65">
        <f ca="1">IF(_xlfn.NUMBERVALUE(H2437)&gt;0,'质量分析(总分) '!$D$157,"")</f>
        <v>81.8686131386861</v>
      </c>
      <c r="I2439" s="65" t="str">
        <f ca="1">IF(_xlfn.NUMBERVALUE(I2437)&gt;0,'质量分析(总分) '!$D$180,"")</f>
        <v/>
      </c>
      <c r="J2439" s="65" t="str">
        <f ca="1">IF(_xlfn.NUMBERVALUE(J2437)&gt;0,'质量分析(总分) '!$D$208,"")</f>
        <v/>
      </c>
      <c r="K2439" s="65" t="str">
        <f ca="1">IF(_xlfn.NUMBERVALUE(K2437)&gt;0,'质量分析(总分) '!$D$194,"")</f>
        <v/>
      </c>
      <c r="L2439" s="65">
        <f ca="1">IF(_xlfn.NUMBERVALUE(L2437)&gt;0,'质量分析(总分) '!$D$222,"")</f>
        <v>81.1694214876033</v>
      </c>
      <c r="M2439" s="65">
        <f ca="1">IF(_xlfn.NUMBERVALUE(G2437)&gt;0,'质量分析(总分) '!$D$23,'质量分析(总分) '!$D$28)</f>
        <v>535.869285714286</v>
      </c>
    </row>
    <row r="2441" customHeight="1" spans="1:13">
      <c r="A2441" s="58" t="s">
        <v>15</v>
      </c>
      <c r="B2441" s="59" t="s">
        <v>1</v>
      </c>
      <c r="C2441" s="59" t="s">
        <v>2</v>
      </c>
      <c r="D2441" s="60" t="s">
        <v>3</v>
      </c>
      <c r="E2441" s="60" t="s">
        <v>4</v>
      </c>
      <c r="F2441" s="60" t="s">
        <v>5</v>
      </c>
      <c r="G2441" s="60" t="s">
        <v>6</v>
      </c>
      <c r="H2441" s="60" t="s">
        <v>7</v>
      </c>
      <c r="I2441" s="60" t="s">
        <v>8</v>
      </c>
      <c r="J2441" s="60" t="s">
        <v>9</v>
      </c>
      <c r="K2441" s="60" t="s">
        <v>10</v>
      </c>
      <c r="L2441" s="61" t="s">
        <v>11</v>
      </c>
      <c r="M2441" s="61" t="s">
        <v>12</v>
      </c>
    </row>
    <row r="2442" customHeight="1" spans="1:13">
      <c r="A2442" s="62"/>
      <c r="B2442" s="63">
        <f ca="1">INDIRECT("'按班级打印'!G"&amp;ROUNDDOWN((ROW()-1)/5,0)+2)</f>
        <v>11</v>
      </c>
      <c r="C2442" s="63" t="str">
        <f ca="1">INDIRECT("'按班级打印'!A"&amp;ROUNDDOWN((ROW()-1)/5,0)+2)</f>
        <v>陈钰婕</v>
      </c>
      <c r="D2442" s="63">
        <f ca="1">INDIRECT("'按班级打印'!M"&amp;ROUNDDOWN((ROW()-1)/5,0)+2)</f>
        <v>105</v>
      </c>
      <c r="E2442" s="63">
        <f ca="1">INDIRECT("'按班级打印'!o"&amp;ROUNDDOWN((ROW()-1)/5,0)+2)</f>
        <v>73</v>
      </c>
      <c r="F2442" s="63">
        <f ca="1">INDIRECT("'按班级打印'!q"&amp;ROUNDDOWN((ROW()-1)/5,0)+2)</f>
        <v>121</v>
      </c>
      <c r="G2442" s="63">
        <f ca="1">IF(INDIRECT("'按班级打印'!s"&amp;ROUNDDOWN((ROW()-1)/5,0)+2)&gt;0,INDIRECT("'按班级打印'!s"&amp;ROUNDDOWN((ROW()-1)/5,0)+2),"")</f>
        <v>49.5</v>
      </c>
      <c r="H2442" s="63">
        <f ca="1">IF(INDIRECT("'按班级打印'!w"&amp;ROUNDDOWN((ROW()-1)/5,0)+2)&gt;0,INDIRECT("'按班级打印'!w"&amp;ROUNDDOWN((ROW()-1)/5,0)+2),"")</f>
        <v>37</v>
      </c>
      <c r="I2442" s="63" t="str">
        <f ca="1">IF(INDIRECT("'按班级打印'!z"&amp;ROUNDDOWN((ROW()-1)/5,0)+2)&gt;0,INDIRECT("'按班级打印'!z"&amp;ROUNDDOWN((ROW()-1)/5,0)+2),"")</f>
        <v/>
      </c>
      <c r="J2442" s="63" t="str">
        <f ca="1">IF(INDIRECT("'按班级打印'!ac"&amp;ROUNDDOWN((ROW()-1)/5,0)+2)&gt;0,INDIRECT("'按班级打印'!ac"&amp;ROUNDDOWN((ROW()-1)/5,0)+2),"")</f>
        <v/>
      </c>
      <c r="K2442" s="63" t="str">
        <f ca="1">IF(INDIRECT("'按班级打印'!u"&amp;ROUNDDOWN((ROW()-1)/5,0)+2)&gt;0,INDIRECT("'按班级打印'!u"&amp;ROUNDDOWN((ROW()-1)/5,0)+2),"")</f>
        <v/>
      </c>
      <c r="L2442" s="63">
        <f ca="1">IF(INDIRECT("'按班级打印'!af"&amp;ROUNDDOWN((ROW()-1)/5,0)+2)&gt;0,INDIRECT("'按班级打印'!af"&amp;ROUNDDOWN((ROW()-1)/5,0)+2),"")</f>
        <v>55</v>
      </c>
      <c r="M2442" s="63">
        <f ca="1">INDIRECT("'按班级打印'!H"&amp;ROUNDDOWN((ROW()-1)/5,0)+2)</f>
        <v>440.5</v>
      </c>
    </row>
    <row r="2443" customHeight="1" spans="1:13">
      <c r="A2443" s="64"/>
      <c r="B2443" s="64"/>
      <c r="C2443" s="63" t="s">
        <v>13</v>
      </c>
      <c r="D2443" s="63">
        <f ca="1">INDIRECT("'按班级打印'!M"&amp;ROUNDDOWN((ROW()-1)/5,0)+2)</f>
        <v>105</v>
      </c>
      <c r="E2443" s="63">
        <f ca="1">INDIRECT("'按班级打印'!o"&amp;ROUNDDOWN((ROW()-1)/5,0)+2)</f>
        <v>73</v>
      </c>
      <c r="F2443" s="63">
        <f ca="1">INDIRECT("'按班级打印'!q"&amp;ROUNDDOWN((ROW()-1)/5,0)+2)</f>
        <v>121</v>
      </c>
      <c r="G2443" s="63">
        <f ca="1">IF(INDIRECT("'按班级打印'!s"&amp;ROUNDDOWN((ROW()-1)/5,0)+2)&gt;0,INDIRECT("'按班级打印'!s"&amp;ROUNDDOWN((ROW()-1)/5,0)+2),"")</f>
        <v>49.5</v>
      </c>
      <c r="H2443" s="63">
        <f ca="1">IF(INDIRECT("'按班级打印'!x"&amp;ROUNDDOWN((ROW()-1)/5,0)+2)&gt;0,INDIRECT("'按班级打印'!x"&amp;ROUNDDOWN((ROW()-1)/5,0)+2),"")</f>
        <v>64</v>
      </c>
      <c r="I2443" s="63" t="str">
        <f ca="1">IF(INDIRECT("'按班级打印'!aa"&amp;ROUNDDOWN((ROW()-1)/5,0)+2)&gt;0,INDIRECT("'按班级打印'!aa"&amp;ROUNDDOWN((ROW()-1)/5,0)+2),"")</f>
        <v/>
      </c>
      <c r="J2443" s="63" t="str">
        <f ca="1">IF(INDIRECT("'按班级打印'!ad"&amp;ROUNDDOWN((ROW()-1)/5,0)+2)&gt;0,INDIRECT("'按班级打印'!ad"&amp;ROUNDDOWN((ROW()-1)/5,0)+2),"")</f>
        <v/>
      </c>
      <c r="K2443" s="63" t="str">
        <f ca="1">IF(INDIRECT("'按班级打印'!u"&amp;ROUNDDOWN((ROW()-1)/5,0)+2)&gt;0,INDIRECT("'按班级打印'!u"&amp;ROUNDDOWN((ROW()-1)/5,0)+2),"")</f>
        <v/>
      </c>
      <c r="L2443" s="63">
        <f ca="1">IF(INDIRECT("'按班级打印'!ag"&amp;ROUNDDOWN((ROW()-1)/5,0)+2)&gt;0,INDIRECT("'按班级打印'!ag"&amp;ROUNDDOWN((ROW()-1)/5,0)+2),"")</f>
        <v>82</v>
      </c>
      <c r="M2443" s="63">
        <f ca="1">INDIRECT("'按班级打印'!I"&amp;ROUNDDOWN((ROW()-1)/5,0)+2)</f>
        <v>494.5</v>
      </c>
    </row>
    <row r="2444" customHeight="1" spans="1:13">
      <c r="A2444" s="63" t="str">
        <f ca="1">INDIRECT("'按班级打印'!E"&amp;ROUNDDOWN((ROW()-1)/5,0)+2)</f>
        <v>物理类</v>
      </c>
      <c r="B2444" s="14"/>
      <c r="C2444" s="63" t="s">
        <v>14</v>
      </c>
      <c r="D2444" s="65">
        <f>'质量分析(总分) '!$D$55</f>
        <v>105.000612745098</v>
      </c>
      <c r="E2444" s="65">
        <f>'质量分析(总分) '!$D$82</f>
        <v>91.5242034313726</v>
      </c>
      <c r="F2444" s="65">
        <f>'质量分析(总分) '!$D$109</f>
        <v>108.863970588235</v>
      </c>
      <c r="G2444" s="65">
        <f ca="1">IF(_xlfn.NUMBERVALUE(G2442)&gt;0,'质量分析(总分) '!$D$133,"")</f>
        <v>62.6521428571429</v>
      </c>
      <c r="H2444" s="65">
        <f ca="1">IF(_xlfn.NUMBERVALUE(H2442)&gt;0,'质量分析(总分) '!$D$157,"")</f>
        <v>81.8686131386861</v>
      </c>
      <c r="I2444" s="65" t="str">
        <f ca="1">IF(_xlfn.NUMBERVALUE(I2442)&gt;0,'质量分析(总分) '!$D$180,"")</f>
        <v/>
      </c>
      <c r="J2444" s="65" t="str">
        <f ca="1">IF(_xlfn.NUMBERVALUE(J2442)&gt;0,'质量分析(总分) '!$D$208,"")</f>
        <v/>
      </c>
      <c r="K2444" s="65" t="str">
        <f ca="1">IF(_xlfn.NUMBERVALUE(K2442)&gt;0,'质量分析(总分) '!$D$194,"")</f>
        <v/>
      </c>
      <c r="L2444" s="65">
        <f ca="1">IF(_xlfn.NUMBERVALUE(L2442)&gt;0,'质量分析(总分) '!$D$222,"")</f>
        <v>81.1694214876033</v>
      </c>
      <c r="M2444" s="65">
        <f ca="1">IF(_xlfn.NUMBERVALUE(G2442)&gt;0,'质量分析(总分) '!$D$23,'质量分析(总分) '!$D$28)</f>
        <v>535.869285714286</v>
      </c>
    </row>
    <row r="2446" customHeight="1" spans="1:13">
      <c r="A2446" s="58" t="s">
        <v>15</v>
      </c>
      <c r="B2446" s="59" t="s">
        <v>1</v>
      </c>
      <c r="C2446" s="59" t="s">
        <v>2</v>
      </c>
      <c r="D2446" s="60" t="s">
        <v>3</v>
      </c>
      <c r="E2446" s="60" t="s">
        <v>4</v>
      </c>
      <c r="F2446" s="60" t="s">
        <v>5</v>
      </c>
      <c r="G2446" s="60" t="s">
        <v>6</v>
      </c>
      <c r="H2446" s="60" t="s">
        <v>7</v>
      </c>
      <c r="I2446" s="60" t="s">
        <v>8</v>
      </c>
      <c r="J2446" s="60" t="s">
        <v>9</v>
      </c>
      <c r="K2446" s="60" t="s">
        <v>10</v>
      </c>
      <c r="L2446" s="61" t="s">
        <v>11</v>
      </c>
      <c r="M2446" s="61" t="s">
        <v>12</v>
      </c>
    </row>
    <row r="2447" customHeight="1" spans="1:13">
      <c r="A2447" s="62"/>
      <c r="B2447" s="63">
        <f ca="1">INDIRECT("'按班级打印'!G"&amp;ROUNDDOWN((ROW()-1)/5,0)+2)</f>
        <v>11</v>
      </c>
      <c r="C2447" s="63" t="str">
        <f ca="1">INDIRECT("'按班级打印'!A"&amp;ROUNDDOWN((ROW()-1)/5,0)+2)</f>
        <v>郭明俊</v>
      </c>
      <c r="D2447" s="63">
        <f ca="1">INDIRECT("'按班级打印'!M"&amp;ROUNDDOWN((ROW()-1)/5,0)+2)</f>
        <v>108</v>
      </c>
      <c r="E2447" s="63">
        <f ca="1">INDIRECT("'按班级打印'!o"&amp;ROUNDDOWN((ROW()-1)/5,0)+2)</f>
        <v>98</v>
      </c>
      <c r="F2447" s="63">
        <f ca="1">INDIRECT("'按班级打印'!q"&amp;ROUNDDOWN((ROW()-1)/5,0)+2)</f>
        <v>102</v>
      </c>
      <c r="G2447" s="63">
        <f ca="1">IF(INDIRECT("'按班级打印'!s"&amp;ROUNDDOWN((ROW()-1)/5,0)+2)&gt;0,INDIRECT("'按班级打印'!s"&amp;ROUNDDOWN((ROW()-1)/5,0)+2),"")</f>
        <v>55</v>
      </c>
      <c r="H2447" s="63">
        <f ca="1">IF(INDIRECT("'按班级打印'!w"&amp;ROUNDDOWN((ROW()-1)/5,0)+2)&gt;0,INDIRECT("'按班级打印'!w"&amp;ROUNDDOWN((ROW()-1)/5,0)+2),"")</f>
        <v>46.5</v>
      </c>
      <c r="I2447" s="63" t="str">
        <f ca="1">IF(INDIRECT("'按班级打印'!z"&amp;ROUNDDOWN((ROW()-1)/5,0)+2)&gt;0,INDIRECT("'按班级打印'!z"&amp;ROUNDDOWN((ROW()-1)/5,0)+2),"")</f>
        <v/>
      </c>
      <c r="J2447" s="63" t="str">
        <f ca="1">IF(INDIRECT("'按班级打印'!ac"&amp;ROUNDDOWN((ROW()-1)/5,0)+2)&gt;0,INDIRECT("'按班级打印'!ac"&amp;ROUNDDOWN((ROW()-1)/5,0)+2),"")</f>
        <v/>
      </c>
      <c r="K2447" s="63" t="str">
        <f ca="1">IF(INDIRECT("'按班级打印'!u"&amp;ROUNDDOWN((ROW()-1)/5,0)+2)&gt;0,INDIRECT("'按班级打印'!u"&amp;ROUNDDOWN((ROW()-1)/5,0)+2),"")</f>
        <v/>
      </c>
      <c r="L2447" s="63">
        <f ca="1">IF(INDIRECT("'按班级打印'!af"&amp;ROUNDDOWN((ROW()-1)/5,0)+2)&gt;0,INDIRECT("'按班级打印'!af"&amp;ROUNDDOWN((ROW()-1)/5,0)+2),"")</f>
        <v>56.5</v>
      </c>
      <c r="M2447" s="63">
        <f ca="1">INDIRECT("'按班级打印'!H"&amp;ROUNDDOWN((ROW()-1)/5,0)+2)</f>
        <v>466</v>
      </c>
    </row>
    <row r="2448" customHeight="1" spans="1:13">
      <c r="A2448" s="64"/>
      <c r="B2448" s="64"/>
      <c r="C2448" s="63" t="s">
        <v>13</v>
      </c>
      <c r="D2448" s="63">
        <f ca="1">INDIRECT("'按班级打印'!M"&amp;ROUNDDOWN((ROW()-1)/5,0)+2)</f>
        <v>108</v>
      </c>
      <c r="E2448" s="63">
        <f ca="1">INDIRECT("'按班级打印'!o"&amp;ROUNDDOWN((ROW()-1)/5,0)+2)</f>
        <v>98</v>
      </c>
      <c r="F2448" s="63">
        <f ca="1">INDIRECT("'按班级打印'!q"&amp;ROUNDDOWN((ROW()-1)/5,0)+2)</f>
        <v>102</v>
      </c>
      <c r="G2448" s="63">
        <f ca="1">IF(INDIRECT("'按班级打印'!s"&amp;ROUNDDOWN((ROW()-1)/5,0)+2)&gt;0,INDIRECT("'按班级打印'!s"&amp;ROUNDDOWN((ROW()-1)/5,0)+2),"")</f>
        <v>55</v>
      </c>
      <c r="H2448" s="63">
        <f ca="1">IF(INDIRECT("'按班级打印'!x"&amp;ROUNDDOWN((ROW()-1)/5,0)+2)&gt;0,INDIRECT("'按班级打印'!x"&amp;ROUNDDOWN((ROW()-1)/5,0)+2),"")</f>
        <v>73</v>
      </c>
      <c r="I2448" s="63" t="str">
        <f ca="1">IF(INDIRECT("'按班级打印'!aa"&amp;ROUNDDOWN((ROW()-1)/5,0)+2)&gt;0,INDIRECT("'按班级打印'!aa"&amp;ROUNDDOWN((ROW()-1)/5,0)+2),"")</f>
        <v/>
      </c>
      <c r="J2448" s="63" t="str">
        <f ca="1">IF(INDIRECT("'按班级打印'!ad"&amp;ROUNDDOWN((ROW()-1)/5,0)+2)&gt;0,INDIRECT("'按班级打印'!ad"&amp;ROUNDDOWN((ROW()-1)/5,0)+2),"")</f>
        <v/>
      </c>
      <c r="K2448" s="63" t="str">
        <f ca="1">IF(INDIRECT("'按班级打印'!u"&amp;ROUNDDOWN((ROW()-1)/5,0)+2)&gt;0,INDIRECT("'按班级打印'!u"&amp;ROUNDDOWN((ROW()-1)/5,0)+2),"")</f>
        <v/>
      </c>
      <c r="L2448" s="63">
        <f ca="1">IF(INDIRECT("'按班级打印'!ag"&amp;ROUNDDOWN((ROW()-1)/5,0)+2)&gt;0,INDIRECT("'按班级打印'!ag"&amp;ROUNDDOWN((ROW()-1)/5,0)+2),"")</f>
        <v>84</v>
      </c>
      <c r="M2448" s="63">
        <f ca="1">INDIRECT("'按班级打印'!I"&amp;ROUNDDOWN((ROW()-1)/5,0)+2)</f>
        <v>520</v>
      </c>
    </row>
    <row r="2449" customHeight="1" spans="1:13">
      <c r="A2449" s="63" t="str">
        <f ca="1">INDIRECT("'按班级打印'!E"&amp;ROUNDDOWN((ROW()-1)/5,0)+2)</f>
        <v>物理类</v>
      </c>
      <c r="B2449" s="14"/>
      <c r="C2449" s="63" t="s">
        <v>14</v>
      </c>
      <c r="D2449" s="65">
        <f>'质量分析(总分) '!$D$55</f>
        <v>105.000612745098</v>
      </c>
      <c r="E2449" s="65">
        <f>'质量分析(总分) '!$D$82</f>
        <v>91.5242034313726</v>
      </c>
      <c r="F2449" s="65">
        <f>'质量分析(总分) '!$D$109</f>
        <v>108.863970588235</v>
      </c>
      <c r="G2449" s="65">
        <f ca="1">IF(_xlfn.NUMBERVALUE(G2447)&gt;0,'质量分析(总分) '!$D$133,"")</f>
        <v>62.6521428571429</v>
      </c>
      <c r="H2449" s="65">
        <f ca="1">IF(_xlfn.NUMBERVALUE(H2447)&gt;0,'质量分析(总分) '!$D$157,"")</f>
        <v>81.8686131386861</v>
      </c>
      <c r="I2449" s="65" t="str">
        <f ca="1">IF(_xlfn.NUMBERVALUE(I2447)&gt;0,'质量分析(总分) '!$D$180,"")</f>
        <v/>
      </c>
      <c r="J2449" s="65" t="str">
        <f ca="1">IF(_xlfn.NUMBERVALUE(J2447)&gt;0,'质量分析(总分) '!$D$208,"")</f>
        <v/>
      </c>
      <c r="K2449" s="65" t="str">
        <f ca="1">IF(_xlfn.NUMBERVALUE(K2447)&gt;0,'质量分析(总分) '!$D$194,"")</f>
        <v/>
      </c>
      <c r="L2449" s="65">
        <f ca="1">IF(_xlfn.NUMBERVALUE(L2447)&gt;0,'质量分析(总分) '!$D$222,"")</f>
        <v>81.1694214876033</v>
      </c>
      <c r="M2449" s="65">
        <f ca="1">IF(_xlfn.NUMBERVALUE(G2447)&gt;0,'质量分析(总分) '!$D$23,'质量分析(总分) '!$D$28)</f>
        <v>535.869285714286</v>
      </c>
    </row>
    <row r="2451" customHeight="1" spans="1:13">
      <c r="A2451" s="58" t="s">
        <v>15</v>
      </c>
      <c r="B2451" s="59" t="s">
        <v>1</v>
      </c>
      <c r="C2451" s="59" t="s">
        <v>2</v>
      </c>
      <c r="D2451" s="60" t="s">
        <v>3</v>
      </c>
      <c r="E2451" s="60" t="s">
        <v>4</v>
      </c>
      <c r="F2451" s="60" t="s">
        <v>5</v>
      </c>
      <c r="G2451" s="60" t="s">
        <v>6</v>
      </c>
      <c r="H2451" s="60" t="s">
        <v>7</v>
      </c>
      <c r="I2451" s="60" t="s">
        <v>8</v>
      </c>
      <c r="J2451" s="60" t="s">
        <v>9</v>
      </c>
      <c r="K2451" s="60" t="s">
        <v>10</v>
      </c>
      <c r="L2451" s="61" t="s">
        <v>11</v>
      </c>
      <c r="M2451" s="61" t="s">
        <v>12</v>
      </c>
    </row>
    <row r="2452" customHeight="1" spans="1:13">
      <c r="A2452" s="62"/>
      <c r="B2452" s="63">
        <f ca="1">INDIRECT("'按班级打印'!G"&amp;ROUNDDOWN((ROW()-1)/5,0)+2)</f>
        <v>11</v>
      </c>
      <c r="C2452" s="63" t="str">
        <f ca="1">INDIRECT("'按班级打印'!A"&amp;ROUNDDOWN((ROW()-1)/5,0)+2)</f>
        <v>林锦城</v>
      </c>
      <c r="D2452" s="63">
        <f ca="1">INDIRECT("'按班级打印'!M"&amp;ROUNDDOWN((ROW()-1)/5,0)+2)</f>
        <v>114</v>
      </c>
      <c r="E2452" s="63">
        <f ca="1">INDIRECT("'按班级打印'!o"&amp;ROUNDDOWN((ROW()-1)/5,0)+2)</f>
        <v>71</v>
      </c>
      <c r="F2452" s="63">
        <f ca="1">INDIRECT("'按班级打印'!q"&amp;ROUNDDOWN((ROW()-1)/5,0)+2)</f>
        <v>106.5</v>
      </c>
      <c r="G2452" s="63">
        <f ca="1">IF(INDIRECT("'按班级打印'!s"&amp;ROUNDDOWN((ROW()-1)/5,0)+2)&gt;0,INDIRECT("'按班级打印'!s"&amp;ROUNDDOWN((ROW()-1)/5,0)+2),"")</f>
        <v>50.5</v>
      </c>
      <c r="H2452" s="63">
        <f ca="1">IF(INDIRECT("'按班级打印'!w"&amp;ROUNDDOWN((ROW()-1)/5,0)+2)&gt;0,INDIRECT("'按班级打印'!w"&amp;ROUNDDOWN((ROW()-1)/5,0)+2),"")</f>
        <v>53</v>
      </c>
      <c r="I2452" s="63" t="str">
        <f ca="1">IF(INDIRECT("'按班级打印'!z"&amp;ROUNDDOWN((ROW()-1)/5,0)+2)&gt;0,INDIRECT("'按班级打印'!z"&amp;ROUNDDOWN((ROW()-1)/5,0)+2),"")</f>
        <v/>
      </c>
      <c r="J2452" s="63" t="str">
        <f ca="1">IF(INDIRECT("'按班级打印'!ac"&amp;ROUNDDOWN((ROW()-1)/5,0)+2)&gt;0,INDIRECT("'按班级打印'!ac"&amp;ROUNDDOWN((ROW()-1)/5,0)+2),"")</f>
        <v/>
      </c>
      <c r="K2452" s="63" t="str">
        <f ca="1">IF(INDIRECT("'按班级打印'!u"&amp;ROUNDDOWN((ROW()-1)/5,0)+2)&gt;0,INDIRECT("'按班级打印'!u"&amp;ROUNDDOWN((ROW()-1)/5,0)+2),"")</f>
        <v/>
      </c>
      <c r="L2452" s="63">
        <f ca="1">IF(INDIRECT("'按班级打印'!af"&amp;ROUNDDOWN((ROW()-1)/5,0)+2)&gt;0,INDIRECT("'按班级打印'!af"&amp;ROUNDDOWN((ROW()-1)/5,0)+2),"")</f>
        <v>60</v>
      </c>
      <c r="M2452" s="63">
        <f ca="1">INDIRECT("'按班级打印'!H"&amp;ROUNDDOWN((ROW()-1)/5,0)+2)</f>
        <v>455</v>
      </c>
    </row>
    <row r="2453" customHeight="1" spans="1:13">
      <c r="A2453" s="64"/>
      <c r="B2453" s="64"/>
      <c r="C2453" s="63" t="s">
        <v>13</v>
      </c>
      <c r="D2453" s="63">
        <f ca="1">INDIRECT("'按班级打印'!M"&amp;ROUNDDOWN((ROW()-1)/5,0)+2)</f>
        <v>114</v>
      </c>
      <c r="E2453" s="63">
        <f ca="1">INDIRECT("'按班级打印'!o"&amp;ROUNDDOWN((ROW()-1)/5,0)+2)</f>
        <v>71</v>
      </c>
      <c r="F2453" s="63">
        <f ca="1">INDIRECT("'按班级打印'!q"&amp;ROUNDDOWN((ROW()-1)/5,0)+2)</f>
        <v>106.5</v>
      </c>
      <c r="G2453" s="63">
        <f ca="1">IF(INDIRECT("'按班级打印'!s"&amp;ROUNDDOWN((ROW()-1)/5,0)+2)&gt;0,INDIRECT("'按班级打印'!s"&amp;ROUNDDOWN((ROW()-1)/5,0)+2),"")</f>
        <v>50.5</v>
      </c>
      <c r="H2453" s="63">
        <f ca="1">IF(INDIRECT("'按班级打印'!x"&amp;ROUNDDOWN((ROW()-1)/5,0)+2)&gt;0,INDIRECT("'按班级打印'!x"&amp;ROUNDDOWN((ROW()-1)/5,0)+2),"")</f>
        <v>78</v>
      </c>
      <c r="I2453" s="63" t="str">
        <f ca="1">IF(INDIRECT("'按班级打印'!aa"&amp;ROUNDDOWN((ROW()-1)/5,0)+2)&gt;0,INDIRECT("'按班级打印'!aa"&amp;ROUNDDOWN((ROW()-1)/5,0)+2),"")</f>
        <v/>
      </c>
      <c r="J2453" s="63" t="str">
        <f ca="1">IF(INDIRECT("'按班级打印'!ad"&amp;ROUNDDOWN((ROW()-1)/5,0)+2)&gt;0,INDIRECT("'按班级打印'!ad"&amp;ROUNDDOWN((ROW()-1)/5,0)+2),"")</f>
        <v/>
      </c>
      <c r="K2453" s="63" t="str">
        <f ca="1">IF(INDIRECT("'按班级打印'!u"&amp;ROUNDDOWN((ROW()-1)/5,0)+2)&gt;0,INDIRECT("'按班级打印'!u"&amp;ROUNDDOWN((ROW()-1)/5,0)+2),"")</f>
        <v/>
      </c>
      <c r="L2453" s="63">
        <f ca="1">IF(INDIRECT("'按班级打印'!ag"&amp;ROUNDDOWN((ROW()-1)/5,0)+2)&gt;0,INDIRECT("'按班级打印'!ag"&amp;ROUNDDOWN((ROW()-1)/5,0)+2),"")</f>
        <v>87</v>
      </c>
      <c r="M2453" s="63">
        <f ca="1">INDIRECT("'按班级打印'!I"&amp;ROUNDDOWN((ROW()-1)/5,0)+2)</f>
        <v>507</v>
      </c>
    </row>
    <row r="2454" customHeight="1" spans="1:13">
      <c r="A2454" s="63" t="str">
        <f ca="1">INDIRECT("'按班级打印'!E"&amp;ROUNDDOWN((ROW()-1)/5,0)+2)</f>
        <v>物理类</v>
      </c>
      <c r="B2454" s="14"/>
      <c r="C2454" s="63" t="s">
        <v>14</v>
      </c>
      <c r="D2454" s="65">
        <f>'质量分析(总分) '!$D$55</f>
        <v>105.000612745098</v>
      </c>
      <c r="E2454" s="65">
        <f>'质量分析(总分) '!$D$82</f>
        <v>91.5242034313726</v>
      </c>
      <c r="F2454" s="65">
        <f>'质量分析(总分) '!$D$109</f>
        <v>108.863970588235</v>
      </c>
      <c r="G2454" s="65">
        <f ca="1">IF(_xlfn.NUMBERVALUE(G2452)&gt;0,'质量分析(总分) '!$D$133,"")</f>
        <v>62.6521428571429</v>
      </c>
      <c r="H2454" s="65">
        <f ca="1">IF(_xlfn.NUMBERVALUE(H2452)&gt;0,'质量分析(总分) '!$D$157,"")</f>
        <v>81.8686131386861</v>
      </c>
      <c r="I2454" s="65" t="str">
        <f ca="1">IF(_xlfn.NUMBERVALUE(I2452)&gt;0,'质量分析(总分) '!$D$180,"")</f>
        <v/>
      </c>
      <c r="J2454" s="65" t="str">
        <f ca="1">IF(_xlfn.NUMBERVALUE(J2452)&gt;0,'质量分析(总分) '!$D$208,"")</f>
        <v/>
      </c>
      <c r="K2454" s="65" t="str">
        <f ca="1">IF(_xlfn.NUMBERVALUE(K2452)&gt;0,'质量分析(总分) '!$D$194,"")</f>
        <v/>
      </c>
      <c r="L2454" s="65">
        <f ca="1">IF(_xlfn.NUMBERVALUE(L2452)&gt;0,'质量分析(总分) '!$D$222,"")</f>
        <v>81.1694214876033</v>
      </c>
      <c r="M2454" s="65">
        <f ca="1">IF(_xlfn.NUMBERVALUE(G2452)&gt;0,'质量分析(总分) '!$D$23,'质量分析(总分) '!$D$28)</f>
        <v>535.869285714286</v>
      </c>
    </row>
    <row r="2456" customHeight="1" spans="1:13">
      <c r="A2456" s="58" t="s">
        <v>15</v>
      </c>
      <c r="B2456" s="59" t="s">
        <v>1</v>
      </c>
      <c r="C2456" s="59" t="s">
        <v>2</v>
      </c>
      <c r="D2456" s="60" t="s">
        <v>3</v>
      </c>
      <c r="E2456" s="60" t="s">
        <v>4</v>
      </c>
      <c r="F2456" s="60" t="s">
        <v>5</v>
      </c>
      <c r="G2456" s="60" t="s">
        <v>6</v>
      </c>
      <c r="H2456" s="60" t="s">
        <v>7</v>
      </c>
      <c r="I2456" s="60" t="s">
        <v>8</v>
      </c>
      <c r="J2456" s="60" t="s">
        <v>9</v>
      </c>
      <c r="K2456" s="60" t="s">
        <v>10</v>
      </c>
      <c r="L2456" s="61" t="s">
        <v>11</v>
      </c>
      <c r="M2456" s="61" t="s">
        <v>12</v>
      </c>
    </row>
    <row r="2457" customHeight="1" spans="1:13">
      <c r="A2457" s="62"/>
      <c r="B2457" s="63">
        <f ca="1">INDIRECT("'按班级打印'!G"&amp;ROUNDDOWN((ROW()-1)/5,0)+2)</f>
        <v>11</v>
      </c>
      <c r="C2457" s="63" t="str">
        <f ca="1">INDIRECT("'按班级打印'!A"&amp;ROUNDDOWN((ROW()-1)/5,0)+2)</f>
        <v>李锫元</v>
      </c>
      <c r="D2457" s="63">
        <f ca="1">INDIRECT("'按班级打印'!M"&amp;ROUNDDOWN((ROW()-1)/5,0)+2)</f>
        <v>104</v>
      </c>
      <c r="E2457" s="63">
        <f ca="1">INDIRECT("'按班级打印'!o"&amp;ROUNDDOWN((ROW()-1)/5,0)+2)</f>
        <v>61.5</v>
      </c>
      <c r="F2457" s="63">
        <f ca="1">INDIRECT("'按班级打印'!q"&amp;ROUNDDOWN((ROW()-1)/5,0)+2)</f>
        <v>107.5</v>
      </c>
      <c r="G2457" s="63">
        <f ca="1">IF(INDIRECT("'按班级打印'!s"&amp;ROUNDDOWN((ROW()-1)/5,0)+2)&gt;0,INDIRECT("'按班级打印'!s"&amp;ROUNDDOWN((ROW()-1)/5,0)+2),"")</f>
        <v>38.5</v>
      </c>
      <c r="H2457" s="63">
        <f ca="1">IF(INDIRECT("'按班级打印'!w"&amp;ROUNDDOWN((ROW()-1)/5,0)+2)&gt;0,INDIRECT("'按班级打印'!w"&amp;ROUNDDOWN((ROW()-1)/5,0)+2),"")</f>
        <v>21.5</v>
      </c>
      <c r="I2457" s="63" t="str">
        <f ca="1">IF(INDIRECT("'按班级打印'!z"&amp;ROUNDDOWN((ROW()-1)/5,0)+2)&gt;0,INDIRECT("'按班级打印'!z"&amp;ROUNDDOWN((ROW()-1)/5,0)+2),"")</f>
        <v/>
      </c>
      <c r="J2457" s="63" t="str">
        <f ca="1">IF(INDIRECT("'按班级打印'!ac"&amp;ROUNDDOWN((ROW()-1)/5,0)+2)&gt;0,INDIRECT("'按班级打印'!ac"&amp;ROUNDDOWN((ROW()-1)/5,0)+2),"")</f>
        <v/>
      </c>
      <c r="K2457" s="63" t="str">
        <f ca="1">IF(INDIRECT("'按班级打印'!u"&amp;ROUNDDOWN((ROW()-1)/5,0)+2)&gt;0,INDIRECT("'按班级打印'!u"&amp;ROUNDDOWN((ROW()-1)/5,0)+2),"")</f>
        <v/>
      </c>
      <c r="L2457" s="63">
        <f ca="1">IF(INDIRECT("'按班级打印'!af"&amp;ROUNDDOWN((ROW()-1)/5,0)+2)&gt;0,INDIRECT("'按班级打印'!af"&amp;ROUNDDOWN((ROW()-1)/5,0)+2),"")</f>
        <v>50</v>
      </c>
      <c r="M2457" s="63">
        <f ca="1">INDIRECT("'按班级打印'!H"&amp;ROUNDDOWN((ROW()-1)/5,0)+2)</f>
        <v>383</v>
      </c>
    </row>
    <row r="2458" customHeight="1" spans="1:13">
      <c r="A2458" s="64"/>
      <c r="B2458" s="64"/>
      <c r="C2458" s="63" t="s">
        <v>13</v>
      </c>
      <c r="D2458" s="63">
        <f ca="1">INDIRECT("'按班级打印'!M"&amp;ROUNDDOWN((ROW()-1)/5,0)+2)</f>
        <v>104</v>
      </c>
      <c r="E2458" s="63">
        <f ca="1">INDIRECT("'按班级打印'!o"&amp;ROUNDDOWN((ROW()-1)/5,0)+2)</f>
        <v>61.5</v>
      </c>
      <c r="F2458" s="63">
        <f ca="1">INDIRECT("'按班级打印'!q"&amp;ROUNDDOWN((ROW()-1)/5,0)+2)</f>
        <v>107.5</v>
      </c>
      <c r="G2458" s="63">
        <f ca="1">IF(INDIRECT("'按班级打印'!s"&amp;ROUNDDOWN((ROW()-1)/5,0)+2)&gt;0,INDIRECT("'按班级打印'!s"&amp;ROUNDDOWN((ROW()-1)/5,0)+2),"")</f>
        <v>38.5</v>
      </c>
      <c r="H2458" s="63">
        <f ca="1">IF(INDIRECT("'按班级打印'!x"&amp;ROUNDDOWN((ROW()-1)/5,0)+2)&gt;0,INDIRECT("'按班级打印'!x"&amp;ROUNDDOWN((ROW()-1)/5,0)+2),"")</f>
        <v>47</v>
      </c>
      <c r="I2458" s="63" t="str">
        <f ca="1">IF(INDIRECT("'按班级打印'!aa"&amp;ROUNDDOWN((ROW()-1)/5,0)+2)&gt;0,INDIRECT("'按班级打印'!aa"&amp;ROUNDDOWN((ROW()-1)/5,0)+2),"")</f>
        <v/>
      </c>
      <c r="J2458" s="63" t="str">
        <f ca="1">IF(INDIRECT("'按班级打印'!ad"&amp;ROUNDDOWN((ROW()-1)/5,0)+2)&gt;0,INDIRECT("'按班级打印'!ad"&amp;ROUNDDOWN((ROW()-1)/5,0)+2),"")</f>
        <v/>
      </c>
      <c r="K2458" s="63" t="str">
        <f ca="1">IF(INDIRECT("'按班级打印'!u"&amp;ROUNDDOWN((ROW()-1)/5,0)+2)&gt;0,INDIRECT("'按班级打印'!u"&amp;ROUNDDOWN((ROW()-1)/5,0)+2),"")</f>
        <v/>
      </c>
      <c r="L2458" s="63">
        <f ca="1">IF(INDIRECT("'按班级打印'!ag"&amp;ROUNDDOWN((ROW()-1)/5,0)+2)&gt;0,INDIRECT("'按班级打印'!ag"&amp;ROUNDDOWN((ROW()-1)/5,0)+2),"")</f>
        <v>76</v>
      </c>
      <c r="M2458" s="63">
        <f ca="1">INDIRECT("'按班级打印'!I"&amp;ROUNDDOWN((ROW()-1)/5,0)+2)</f>
        <v>434.5</v>
      </c>
    </row>
    <row r="2459" customHeight="1" spans="1:13">
      <c r="A2459" s="63" t="str">
        <f ca="1">INDIRECT("'按班级打印'!E"&amp;ROUNDDOWN((ROW()-1)/5,0)+2)</f>
        <v>物理类</v>
      </c>
      <c r="B2459" s="14"/>
      <c r="C2459" s="63" t="s">
        <v>14</v>
      </c>
      <c r="D2459" s="65">
        <f>'质量分析(总分) '!$D$55</f>
        <v>105.000612745098</v>
      </c>
      <c r="E2459" s="65">
        <f>'质量分析(总分) '!$D$82</f>
        <v>91.5242034313726</v>
      </c>
      <c r="F2459" s="65">
        <f>'质量分析(总分) '!$D$109</f>
        <v>108.863970588235</v>
      </c>
      <c r="G2459" s="65">
        <f ca="1">IF(_xlfn.NUMBERVALUE(G2457)&gt;0,'质量分析(总分) '!$D$133,"")</f>
        <v>62.6521428571429</v>
      </c>
      <c r="H2459" s="65">
        <f ca="1">IF(_xlfn.NUMBERVALUE(H2457)&gt;0,'质量分析(总分) '!$D$157,"")</f>
        <v>81.8686131386861</v>
      </c>
      <c r="I2459" s="65" t="str">
        <f ca="1">IF(_xlfn.NUMBERVALUE(I2457)&gt;0,'质量分析(总分) '!$D$180,"")</f>
        <v/>
      </c>
      <c r="J2459" s="65" t="str">
        <f ca="1">IF(_xlfn.NUMBERVALUE(J2457)&gt;0,'质量分析(总分) '!$D$208,"")</f>
        <v/>
      </c>
      <c r="K2459" s="65" t="str">
        <f ca="1">IF(_xlfn.NUMBERVALUE(K2457)&gt;0,'质量分析(总分) '!$D$194,"")</f>
        <v/>
      </c>
      <c r="L2459" s="65">
        <f ca="1">IF(_xlfn.NUMBERVALUE(L2457)&gt;0,'质量分析(总分) '!$D$222,"")</f>
        <v>81.1694214876033</v>
      </c>
      <c r="M2459" s="65">
        <f ca="1">IF(_xlfn.NUMBERVALUE(G2457)&gt;0,'质量分析(总分) '!$D$23,'质量分析(总分) '!$D$28)</f>
        <v>535.869285714286</v>
      </c>
    </row>
    <row r="2461" customHeight="1" spans="1:13">
      <c r="A2461" s="58" t="s">
        <v>15</v>
      </c>
      <c r="B2461" s="59" t="s">
        <v>1</v>
      </c>
      <c r="C2461" s="59" t="s">
        <v>2</v>
      </c>
      <c r="D2461" s="60" t="s">
        <v>3</v>
      </c>
      <c r="E2461" s="60" t="s">
        <v>4</v>
      </c>
      <c r="F2461" s="60" t="s">
        <v>5</v>
      </c>
      <c r="G2461" s="60" t="s">
        <v>6</v>
      </c>
      <c r="H2461" s="60" t="s">
        <v>7</v>
      </c>
      <c r="I2461" s="60" t="s">
        <v>8</v>
      </c>
      <c r="J2461" s="60" t="s">
        <v>9</v>
      </c>
      <c r="K2461" s="60" t="s">
        <v>10</v>
      </c>
      <c r="L2461" s="61" t="s">
        <v>11</v>
      </c>
      <c r="M2461" s="61" t="s">
        <v>12</v>
      </c>
    </row>
    <row r="2462" customHeight="1" spans="1:13">
      <c r="A2462" s="62"/>
      <c r="B2462" s="63">
        <f ca="1">INDIRECT("'按班级打印'!G"&amp;ROUNDDOWN((ROW()-1)/5,0)+2)</f>
        <v>11</v>
      </c>
      <c r="C2462" s="63" t="str">
        <f ca="1">INDIRECT("'按班级打印'!A"&amp;ROUNDDOWN((ROW()-1)/5,0)+2)</f>
        <v>陈威铭</v>
      </c>
      <c r="D2462" s="63">
        <f ca="1">INDIRECT("'按班级打印'!M"&amp;ROUNDDOWN((ROW()-1)/5,0)+2)</f>
        <v>99</v>
      </c>
      <c r="E2462" s="63">
        <f ca="1">INDIRECT("'按班级打印'!o"&amp;ROUNDDOWN((ROW()-1)/5,0)+2)</f>
        <v>100.5</v>
      </c>
      <c r="F2462" s="63">
        <f ca="1">INDIRECT("'按班级打印'!q"&amp;ROUNDDOWN((ROW()-1)/5,0)+2)</f>
        <v>118.5</v>
      </c>
      <c r="G2462" s="63">
        <f ca="1">IF(INDIRECT("'按班级打印'!s"&amp;ROUNDDOWN((ROW()-1)/5,0)+2)&gt;0,INDIRECT("'按班级打印'!s"&amp;ROUNDDOWN((ROW()-1)/5,0)+2),"")</f>
        <v>79</v>
      </c>
      <c r="H2462" s="63">
        <f ca="1">IF(INDIRECT("'按班级打印'!w"&amp;ROUNDDOWN((ROW()-1)/5,0)+2)&gt;0,INDIRECT("'按班级打印'!w"&amp;ROUNDDOWN((ROW()-1)/5,0)+2),"")</f>
        <v>63</v>
      </c>
      <c r="I2462" s="63" t="str">
        <f ca="1">IF(INDIRECT("'按班级打印'!z"&amp;ROUNDDOWN((ROW()-1)/5,0)+2)&gt;0,INDIRECT("'按班级打印'!z"&amp;ROUNDDOWN((ROW()-1)/5,0)+2),"")</f>
        <v/>
      </c>
      <c r="J2462" s="63" t="str">
        <f ca="1">IF(INDIRECT("'按班级打印'!ac"&amp;ROUNDDOWN((ROW()-1)/5,0)+2)&gt;0,INDIRECT("'按班级打印'!ac"&amp;ROUNDDOWN((ROW()-1)/5,0)+2),"")</f>
        <v/>
      </c>
      <c r="K2462" s="63" t="str">
        <f ca="1">IF(INDIRECT("'按班级打印'!u"&amp;ROUNDDOWN((ROW()-1)/5,0)+2)&gt;0,INDIRECT("'按班级打印'!u"&amp;ROUNDDOWN((ROW()-1)/5,0)+2),"")</f>
        <v/>
      </c>
      <c r="L2462" s="63">
        <f ca="1">IF(INDIRECT("'按班级打印'!af"&amp;ROUNDDOWN((ROW()-1)/5,0)+2)&gt;0,INDIRECT("'按班级打印'!af"&amp;ROUNDDOWN((ROW()-1)/5,0)+2),"")</f>
        <v>60</v>
      </c>
      <c r="M2462" s="63">
        <f ca="1">INDIRECT("'按班级打印'!H"&amp;ROUNDDOWN((ROW()-1)/5,0)+2)</f>
        <v>520</v>
      </c>
    </row>
    <row r="2463" customHeight="1" spans="1:13">
      <c r="A2463" s="64"/>
      <c r="B2463" s="64"/>
      <c r="C2463" s="63" t="s">
        <v>13</v>
      </c>
      <c r="D2463" s="63">
        <f ca="1">INDIRECT("'按班级打印'!M"&amp;ROUNDDOWN((ROW()-1)/5,0)+2)</f>
        <v>99</v>
      </c>
      <c r="E2463" s="63">
        <f ca="1">INDIRECT("'按班级打印'!o"&amp;ROUNDDOWN((ROW()-1)/5,0)+2)</f>
        <v>100.5</v>
      </c>
      <c r="F2463" s="63">
        <f ca="1">INDIRECT("'按班级打印'!q"&amp;ROUNDDOWN((ROW()-1)/5,0)+2)</f>
        <v>118.5</v>
      </c>
      <c r="G2463" s="63">
        <f ca="1">IF(INDIRECT("'按班级打印'!s"&amp;ROUNDDOWN((ROW()-1)/5,0)+2)&gt;0,INDIRECT("'按班级打印'!s"&amp;ROUNDDOWN((ROW()-1)/5,0)+2),"")</f>
        <v>79</v>
      </c>
      <c r="H2463" s="63">
        <f ca="1">IF(INDIRECT("'按班级打印'!x"&amp;ROUNDDOWN((ROW()-1)/5,0)+2)&gt;0,INDIRECT("'按班级打印'!x"&amp;ROUNDDOWN((ROW()-1)/5,0)+2),"")</f>
        <v>86</v>
      </c>
      <c r="I2463" s="63" t="str">
        <f ca="1">IF(INDIRECT("'按班级打印'!aa"&amp;ROUNDDOWN((ROW()-1)/5,0)+2)&gt;0,INDIRECT("'按班级打印'!aa"&amp;ROUNDDOWN((ROW()-1)/5,0)+2),"")</f>
        <v/>
      </c>
      <c r="J2463" s="63" t="str">
        <f ca="1">IF(INDIRECT("'按班级打印'!ad"&amp;ROUNDDOWN((ROW()-1)/5,0)+2)&gt;0,INDIRECT("'按班级打印'!ad"&amp;ROUNDDOWN((ROW()-1)/5,0)+2),"")</f>
        <v/>
      </c>
      <c r="K2463" s="63" t="str">
        <f ca="1">IF(INDIRECT("'按班级打印'!u"&amp;ROUNDDOWN((ROW()-1)/5,0)+2)&gt;0,INDIRECT("'按班级打印'!u"&amp;ROUNDDOWN((ROW()-1)/5,0)+2),"")</f>
        <v/>
      </c>
      <c r="L2463" s="63">
        <f ca="1">IF(INDIRECT("'按班级打印'!ag"&amp;ROUNDDOWN((ROW()-1)/5,0)+2)&gt;0,INDIRECT("'按班级打印'!ag"&amp;ROUNDDOWN((ROW()-1)/5,0)+2),"")</f>
        <v>87</v>
      </c>
      <c r="M2463" s="63">
        <f ca="1">INDIRECT("'按班级打印'!I"&amp;ROUNDDOWN((ROW()-1)/5,0)+2)</f>
        <v>570</v>
      </c>
    </row>
    <row r="2464" customHeight="1" spans="1:13">
      <c r="A2464" s="63" t="str">
        <f ca="1">INDIRECT("'按班级打印'!E"&amp;ROUNDDOWN((ROW()-1)/5,0)+2)</f>
        <v>物理类</v>
      </c>
      <c r="B2464" s="14"/>
      <c r="C2464" s="63" t="s">
        <v>14</v>
      </c>
      <c r="D2464" s="65">
        <f>'质量分析(总分) '!$D$55</f>
        <v>105.000612745098</v>
      </c>
      <c r="E2464" s="65">
        <f>'质量分析(总分) '!$D$82</f>
        <v>91.5242034313726</v>
      </c>
      <c r="F2464" s="65">
        <f>'质量分析(总分) '!$D$109</f>
        <v>108.863970588235</v>
      </c>
      <c r="G2464" s="65">
        <f ca="1">IF(_xlfn.NUMBERVALUE(G2462)&gt;0,'质量分析(总分) '!$D$133,"")</f>
        <v>62.6521428571429</v>
      </c>
      <c r="H2464" s="65">
        <f ca="1">IF(_xlfn.NUMBERVALUE(H2462)&gt;0,'质量分析(总分) '!$D$157,"")</f>
        <v>81.8686131386861</v>
      </c>
      <c r="I2464" s="65" t="str">
        <f ca="1">IF(_xlfn.NUMBERVALUE(I2462)&gt;0,'质量分析(总分) '!$D$180,"")</f>
        <v/>
      </c>
      <c r="J2464" s="65" t="str">
        <f ca="1">IF(_xlfn.NUMBERVALUE(J2462)&gt;0,'质量分析(总分) '!$D$208,"")</f>
        <v/>
      </c>
      <c r="K2464" s="65" t="str">
        <f ca="1">IF(_xlfn.NUMBERVALUE(K2462)&gt;0,'质量分析(总分) '!$D$194,"")</f>
        <v/>
      </c>
      <c r="L2464" s="65">
        <f ca="1">IF(_xlfn.NUMBERVALUE(L2462)&gt;0,'质量分析(总分) '!$D$222,"")</f>
        <v>81.1694214876033</v>
      </c>
      <c r="M2464" s="65">
        <f ca="1">IF(_xlfn.NUMBERVALUE(G2462)&gt;0,'质量分析(总分) '!$D$23,'质量分析(总分) '!$D$28)</f>
        <v>535.869285714286</v>
      </c>
    </row>
    <row r="2466" customHeight="1" spans="1:13">
      <c r="A2466" s="58" t="s">
        <v>15</v>
      </c>
      <c r="B2466" s="59" t="s">
        <v>1</v>
      </c>
      <c r="C2466" s="59" t="s">
        <v>2</v>
      </c>
      <c r="D2466" s="60" t="s">
        <v>3</v>
      </c>
      <c r="E2466" s="60" t="s">
        <v>4</v>
      </c>
      <c r="F2466" s="60" t="s">
        <v>5</v>
      </c>
      <c r="G2466" s="60" t="s">
        <v>6</v>
      </c>
      <c r="H2466" s="60" t="s">
        <v>7</v>
      </c>
      <c r="I2466" s="60" t="s">
        <v>8</v>
      </c>
      <c r="J2466" s="60" t="s">
        <v>9</v>
      </c>
      <c r="K2466" s="60" t="s">
        <v>10</v>
      </c>
      <c r="L2466" s="61" t="s">
        <v>11</v>
      </c>
      <c r="M2466" s="61" t="s">
        <v>12</v>
      </c>
    </row>
    <row r="2467" customHeight="1" spans="1:13">
      <c r="A2467" s="62"/>
      <c r="B2467" s="63">
        <f ca="1">INDIRECT("'按班级打印'!G"&amp;ROUNDDOWN((ROW()-1)/5,0)+2)</f>
        <v>11</v>
      </c>
      <c r="C2467" s="63" t="str">
        <f ca="1">INDIRECT("'按班级打印'!A"&amp;ROUNDDOWN((ROW()-1)/5,0)+2)</f>
        <v>王启鉴</v>
      </c>
      <c r="D2467" s="63">
        <f ca="1">INDIRECT("'按班级打印'!M"&amp;ROUNDDOWN((ROW()-1)/5,0)+2)</f>
        <v>107</v>
      </c>
      <c r="E2467" s="63">
        <f ca="1">INDIRECT("'按班级打印'!o"&amp;ROUNDDOWN((ROW()-1)/5,0)+2)</f>
        <v>59</v>
      </c>
      <c r="F2467" s="63">
        <f ca="1">INDIRECT("'按班级打印'!q"&amp;ROUNDDOWN((ROW()-1)/5,0)+2)</f>
        <v>115.5</v>
      </c>
      <c r="G2467" s="63">
        <f ca="1">IF(INDIRECT("'按班级打印'!s"&amp;ROUNDDOWN((ROW()-1)/5,0)+2)&gt;0,INDIRECT("'按班级打印'!s"&amp;ROUNDDOWN((ROW()-1)/5,0)+2),"")</f>
        <v>47</v>
      </c>
      <c r="H2467" s="63">
        <f ca="1">IF(INDIRECT("'按班级打印'!w"&amp;ROUNDDOWN((ROW()-1)/5,0)+2)&gt;0,INDIRECT("'按班级打印'!w"&amp;ROUNDDOWN((ROW()-1)/5,0)+2),"")</f>
        <v>27</v>
      </c>
      <c r="I2467" s="63" t="str">
        <f ca="1">IF(INDIRECT("'按班级打印'!z"&amp;ROUNDDOWN((ROW()-1)/5,0)+2)&gt;0,INDIRECT("'按班级打印'!z"&amp;ROUNDDOWN((ROW()-1)/5,0)+2),"")</f>
        <v/>
      </c>
      <c r="J2467" s="63" t="str">
        <f ca="1">IF(INDIRECT("'按班级打印'!ac"&amp;ROUNDDOWN((ROW()-1)/5,0)+2)&gt;0,INDIRECT("'按班级打印'!ac"&amp;ROUNDDOWN((ROW()-1)/5,0)+2),"")</f>
        <v/>
      </c>
      <c r="K2467" s="63" t="str">
        <f ca="1">IF(INDIRECT("'按班级打印'!u"&amp;ROUNDDOWN((ROW()-1)/5,0)+2)&gt;0,INDIRECT("'按班级打印'!u"&amp;ROUNDDOWN((ROW()-1)/5,0)+2),"")</f>
        <v/>
      </c>
      <c r="L2467" s="63">
        <f ca="1">IF(INDIRECT("'按班级打印'!af"&amp;ROUNDDOWN((ROW()-1)/5,0)+2)&gt;0,INDIRECT("'按班级打印'!af"&amp;ROUNDDOWN((ROW()-1)/5,0)+2),"")</f>
        <v>59</v>
      </c>
      <c r="M2467" s="63">
        <f ca="1">INDIRECT("'按班级打印'!H"&amp;ROUNDDOWN((ROW()-1)/5,0)+2)</f>
        <v>414.5</v>
      </c>
    </row>
    <row r="2468" customHeight="1" spans="1:13">
      <c r="A2468" s="64"/>
      <c r="B2468" s="64"/>
      <c r="C2468" s="63" t="s">
        <v>13</v>
      </c>
      <c r="D2468" s="63">
        <f ca="1">INDIRECT("'按班级打印'!M"&amp;ROUNDDOWN((ROW()-1)/5,0)+2)</f>
        <v>107</v>
      </c>
      <c r="E2468" s="63">
        <f ca="1">INDIRECT("'按班级打印'!o"&amp;ROUNDDOWN((ROW()-1)/5,0)+2)</f>
        <v>59</v>
      </c>
      <c r="F2468" s="63">
        <f ca="1">INDIRECT("'按班级打印'!q"&amp;ROUNDDOWN((ROW()-1)/5,0)+2)</f>
        <v>115.5</v>
      </c>
      <c r="G2468" s="63">
        <f ca="1">IF(INDIRECT("'按班级打印'!s"&amp;ROUNDDOWN((ROW()-1)/5,0)+2)&gt;0,INDIRECT("'按班级打印'!s"&amp;ROUNDDOWN((ROW()-1)/5,0)+2),"")</f>
        <v>47</v>
      </c>
      <c r="H2468" s="63">
        <f ca="1">IF(INDIRECT("'按班级打印'!x"&amp;ROUNDDOWN((ROW()-1)/5,0)+2)&gt;0,INDIRECT("'按班级打印'!x"&amp;ROUNDDOWN((ROW()-1)/5,0)+2),"")</f>
        <v>54</v>
      </c>
      <c r="I2468" s="63" t="str">
        <f ca="1">IF(INDIRECT("'按班级打印'!aa"&amp;ROUNDDOWN((ROW()-1)/5,0)+2)&gt;0,INDIRECT("'按班级打印'!aa"&amp;ROUNDDOWN((ROW()-1)/5,0)+2),"")</f>
        <v/>
      </c>
      <c r="J2468" s="63" t="str">
        <f ca="1">IF(INDIRECT("'按班级打印'!ad"&amp;ROUNDDOWN((ROW()-1)/5,0)+2)&gt;0,INDIRECT("'按班级打印'!ad"&amp;ROUNDDOWN((ROW()-1)/5,0)+2),"")</f>
        <v/>
      </c>
      <c r="K2468" s="63" t="str">
        <f ca="1">IF(INDIRECT("'按班级打印'!u"&amp;ROUNDDOWN((ROW()-1)/5,0)+2)&gt;0,INDIRECT("'按班级打印'!u"&amp;ROUNDDOWN((ROW()-1)/5,0)+2),"")</f>
        <v/>
      </c>
      <c r="L2468" s="63">
        <f ca="1">IF(INDIRECT("'按班级打印'!ag"&amp;ROUNDDOWN((ROW()-1)/5,0)+2)&gt;0,INDIRECT("'按班级打印'!ag"&amp;ROUNDDOWN((ROW()-1)/5,0)+2),"")</f>
        <v>87</v>
      </c>
      <c r="M2468" s="63">
        <f ca="1">INDIRECT("'按班级打印'!I"&amp;ROUNDDOWN((ROW()-1)/5,0)+2)</f>
        <v>469.5</v>
      </c>
    </row>
    <row r="2469" customHeight="1" spans="1:13">
      <c r="A2469" s="63" t="str">
        <f ca="1">INDIRECT("'按班级打印'!E"&amp;ROUNDDOWN((ROW()-1)/5,0)+2)</f>
        <v>物理类</v>
      </c>
      <c r="B2469" s="14"/>
      <c r="C2469" s="63" t="s">
        <v>14</v>
      </c>
      <c r="D2469" s="65">
        <f>'质量分析(总分) '!$D$55</f>
        <v>105.000612745098</v>
      </c>
      <c r="E2469" s="65">
        <f>'质量分析(总分) '!$D$82</f>
        <v>91.5242034313726</v>
      </c>
      <c r="F2469" s="65">
        <f>'质量分析(总分) '!$D$109</f>
        <v>108.863970588235</v>
      </c>
      <c r="G2469" s="65">
        <f ca="1">IF(_xlfn.NUMBERVALUE(G2467)&gt;0,'质量分析(总分) '!$D$133,"")</f>
        <v>62.6521428571429</v>
      </c>
      <c r="H2469" s="65">
        <f ca="1">IF(_xlfn.NUMBERVALUE(H2467)&gt;0,'质量分析(总分) '!$D$157,"")</f>
        <v>81.8686131386861</v>
      </c>
      <c r="I2469" s="65" t="str">
        <f ca="1">IF(_xlfn.NUMBERVALUE(I2467)&gt;0,'质量分析(总分) '!$D$180,"")</f>
        <v/>
      </c>
      <c r="J2469" s="65" t="str">
        <f ca="1">IF(_xlfn.NUMBERVALUE(J2467)&gt;0,'质量分析(总分) '!$D$208,"")</f>
        <v/>
      </c>
      <c r="K2469" s="65" t="str">
        <f ca="1">IF(_xlfn.NUMBERVALUE(K2467)&gt;0,'质量分析(总分) '!$D$194,"")</f>
        <v/>
      </c>
      <c r="L2469" s="65">
        <f ca="1">IF(_xlfn.NUMBERVALUE(L2467)&gt;0,'质量分析(总分) '!$D$222,"")</f>
        <v>81.1694214876033</v>
      </c>
      <c r="M2469" s="65">
        <f ca="1">IF(_xlfn.NUMBERVALUE(G2467)&gt;0,'质量分析(总分) '!$D$23,'质量分析(总分) '!$D$28)</f>
        <v>535.869285714286</v>
      </c>
    </row>
    <row r="2471" customHeight="1" spans="1:13">
      <c r="A2471" s="58" t="s">
        <v>15</v>
      </c>
      <c r="B2471" s="59" t="s">
        <v>1</v>
      </c>
      <c r="C2471" s="59" t="s">
        <v>2</v>
      </c>
      <c r="D2471" s="60" t="s">
        <v>3</v>
      </c>
      <c r="E2471" s="60" t="s">
        <v>4</v>
      </c>
      <c r="F2471" s="60" t="s">
        <v>5</v>
      </c>
      <c r="G2471" s="60" t="s">
        <v>6</v>
      </c>
      <c r="H2471" s="60" t="s">
        <v>7</v>
      </c>
      <c r="I2471" s="60" t="s">
        <v>8</v>
      </c>
      <c r="J2471" s="60" t="s">
        <v>9</v>
      </c>
      <c r="K2471" s="60" t="s">
        <v>10</v>
      </c>
      <c r="L2471" s="61" t="s">
        <v>11</v>
      </c>
      <c r="M2471" s="61" t="s">
        <v>12</v>
      </c>
    </row>
    <row r="2472" customHeight="1" spans="1:13">
      <c r="A2472" s="62"/>
      <c r="B2472" s="63">
        <f ca="1">INDIRECT("'按班级打印'!G"&amp;ROUNDDOWN((ROW()-1)/5,0)+2)</f>
        <v>11</v>
      </c>
      <c r="C2472" s="63" t="str">
        <f ca="1">INDIRECT("'按班级打印'!A"&amp;ROUNDDOWN((ROW()-1)/5,0)+2)</f>
        <v>马恺骏</v>
      </c>
      <c r="D2472" s="63">
        <f ca="1">INDIRECT("'按班级打印'!M"&amp;ROUNDDOWN((ROW()-1)/5,0)+2)</f>
        <v>103</v>
      </c>
      <c r="E2472" s="63">
        <f ca="1">INDIRECT("'按班级打印'!o"&amp;ROUNDDOWN((ROW()-1)/5,0)+2)</f>
        <v>52</v>
      </c>
      <c r="F2472" s="63">
        <f ca="1">INDIRECT("'按班级打印'!q"&amp;ROUNDDOWN((ROW()-1)/5,0)+2)</f>
        <v>79.5</v>
      </c>
      <c r="G2472" s="63">
        <f ca="1">IF(INDIRECT("'按班级打印'!s"&amp;ROUNDDOWN((ROW()-1)/5,0)+2)&gt;0,INDIRECT("'按班级打印'!s"&amp;ROUNDDOWN((ROW()-1)/5,0)+2),"")</f>
        <v>46</v>
      </c>
      <c r="H2472" s="63">
        <f ca="1">IF(INDIRECT("'按班级打印'!w"&amp;ROUNDDOWN((ROW()-1)/5,0)+2)&gt;0,INDIRECT("'按班级打印'!w"&amp;ROUNDDOWN((ROW()-1)/5,0)+2),"")</f>
        <v>35</v>
      </c>
      <c r="I2472" s="63" t="str">
        <f ca="1">IF(INDIRECT("'按班级打印'!z"&amp;ROUNDDOWN((ROW()-1)/5,0)+2)&gt;0,INDIRECT("'按班级打印'!z"&amp;ROUNDDOWN((ROW()-1)/5,0)+2),"")</f>
        <v/>
      </c>
      <c r="J2472" s="63" t="str">
        <f ca="1">IF(INDIRECT("'按班级打印'!ac"&amp;ROUNDDOWN((ROW()-1)/5,0)+2)&gt;0,INDIRECT("'按班级打印'!ac"&amp;ROUNDDOWN((ROW()-1)/5,0)+2),"")</f>
        <v/>
      </c>
      <c r="K2472" s="63" t="str">
        <f ca="1">IF(INDIRECT("'按班级打印'!u"&amp;ROUNDDOWN((ROW()-1)/5,0)+2)&gt;0,INDIRECT("'按班级打印'!u"&amp;ROUNDDOWN((ROW()-1)/5,0)+2),"")</f>
        <v/>
      </c>
      <c r="L2472" s="63">
        <f ca="1">IF(INDIRECT("'按班级打印'!af"&amp;ROUNDDOWN((ROW()-1)/5,0)+2)&gt;0,INDIRECT("'按班级打印'!af"&amp;ROUNDDOWN((ROW()-1)/5,0)+2),"")</f>
        <v>60</v>
      </c>
      <c r="M2472" s="63">
        <f ca="1">INDIRECT("'按班级打印'!H"&amp;ROUNDDOWN((ROW()-1)/5,0)+2)</f>
        <v>375.5</v>
      </c>
    </row>
    <row r="2473" customHeight="1" spans="1:13">
      <c r="A2473" s="64"/>
      <c r="B2473" s="64"/>
      <c r="C2473" s="63" t="s">
        <v>13</v>
      </c>
      <c r="D2473" s="63">
        <f ca="1">INDIRECT("'按班级打印'!M"&amp;ROUNDDOWN((ROW()-1)/5,0)+2)</f>
        <v>103</v>
      </c>
      <c r="E2473" s="63">
        <f ca="1">INDIRECT("'按班级打印'!o"&amp;ROUNDDOWN((ROW()-1)/5,0)+2)</f>
        <v>52</v>
      </c>
      <c r="F2473" s="63">
        <f ca="1">INDIRECT("'按班级打印'!q"&amp;ROUNDDOWN((ROW()-1)/5,0)+2)</f>
        <v>79.5</v>
      </c>
      <c r="G2473" s="63">
        <f ca="1">IF(INDIRECT("'按班级打印'!s"&amp;ROUNDDOWN((ROW()-1)/5,0)+2)&gt;0,INDIRECT("'按班级打印'!s"&amp;ROUNDDOWN((ROW()-1)/5,0)+2),"")</f>
        <v>46</v>
      </c>
      <c r="H2473" s="63">
        <f ca="1">IF(INDIRECT("'按班级打印'!x"&amp;ROUNDDOWN((ROW()-1)/5,0)+2)&gt;0,INDIRECT("'按班级打印'!x"&amp;ROUNDDOWN((ROW()-1)/5,0)+2),"")</f>
        <v>63</v>
      </c>
      <c r="I2473" s="63" t="str">
        <f ca="1">IF(INDIRECT("'按班级打印'!aa"&amp;ROUNDDOWN((ROW()-1)/5,0)+2)&gt;0,INDIRECT("'按班级打印'!aa"&amp;ROUNDDOWN((ROW()-1)/5,0)+2),"")</f>
        <v/>
      </c>
      <c r="J2473" s="63" t="str">
        <f ca="1">IF(INDIRECT("'按班级打印'!ad"&amp;ROUNDDOWN((ROW()-1)/5,0)+2)&gt;0,INDIRECT("'按班级打印'!ad"&amp;ROUNDDOWN((ROW()-1)/5,0)+2),"")</f>
        <v/>
      </c>
      <c r="K2473" s="63" t="str">
        <f ca="1">IF(INDIRECT("'按班级打印'!u"&amp;ROUNDDOWN((ROW()-1)/5,0)+2)&gt;0,INDIRECT("'按班级打印'!u"&amp;ROUNDDOWN((ROW()-1)/5,0)+2),"")</f>
        <v/>
      </c>
      <c r="L2473" s="63">
        <f ca="1">IF(INDIRECT("'按班级打印'!ag"&amp;ROUNDDOWN((ROW()-1)/5,0)+2)&gt;0,INDIRECT("'按班级打印'!ag"&amp;ROUNDDOWN((ROW()-1)/5,0)+2),"")</f>
        <v>87</v>
      </c>
      <c r="M2473" s="63">
        <f ca="1">INDIRECT("'按班级打印'!I"&amp;ROUNDDOWN((ROW()-1)/5,0)+2)</f>
        <v>430.5</v>
      </c>
    </row>
    <row r="2474" customHeight="1" spans="1:13">
      <c r="A2474" s="63" t="str">
        <f ca="1">INDIRECT("'按班级打印'!E"&amp;ROUNDDOWN((ROW()-1)/5,0)+2)</f>
        <v>物理类</v>
      </c>
      <c r="B2474" s="14"/>
      <c r="C2474" s="63" t="s">
        <v>14</v>
      </c>
      <c r="D2474" s="65">
        <f>'质量分析(总分) '!$D$55</f>
        <v>105.000612745098</v>
      </c>
      <c r="E2474" s="65">
        <f>'质量分析(总分) '!$D$82</f>
        <v>91.5242034313726</v>
      </c>
      <c r="F2474" s="65">
        <f>'质量分析(总分) '!$D$109</f>
        <v>108.863970588235</v>
      </c>
      <c r="G2474" s="65">
        <f ca="1">IF(_xlfn.NUMBERVALUE(G2472)&gt;0,'质量分析(总分) '!$D$133,"")</f>
        <v>62.6521428571429</v>
      </c>
      <c r="H2474" s="65">
        <f ca="1">IF(_xlfn.NUMBERVALUE(H2472)&gt;0,'质量分析(总分) '!$D$157,"")</f>
        <v>81.8686131386861</v>
      </c>
      <c r="I2474" s="65" t="str">
        <f ca="1">IF(_xlfn.NUMBERVALUE(I2472)&gt;0,'质量分析(总分) '!$D$180,"")</f>
        <v/>
      </c>
      <c r="J2474" s="65" t="str">
        <f ca="1">IF(_xlfn.NUMBERVALUE(J2472)&gt;0,'质量分析(总分) '!$D$208,"")</f>
        <v/>
      </c>
      <c r="K2474" s="65" t="str">
        <f ca="1">IF(_xlfn.NUMBERVALUE(K2472)&gt;0,'质量分析(总分) '!$D$194,"")</f>
        <v/>
      </c>
      <c r="L2474" s="65">
        <f ca="1">IF(_xlfn.NUMBERVALUE(L2472)&gt;0,'质量分析(总分) '!$D$222,"")</f>
        <v>81.1694214876033</v>
      </c>
      <c r="M2474" s="65">
        <f ca="1">IF(_xlfn.NUMBERVALUE(G2472)&gt;0,'质量分析(总分) '!$D$23,'质量分析(总分) '!$D$28)</f>
        <v>535.869285714286</v>
      </c>
    </row>
    <row r="2476" customHeight="1" spans="1:13">
      <c r="A2476" s="58" t="s">
        <v>15</v>
      </c>
      <c r="B2476" s="59" t="s">
        <v>1</v>
      </c>
      <c r="C2476" s="59" t="s">
        <v>2</v>
      </c>
      <c r="D2476" s="60" t="s">
        <v>3</v>
      </c>
      <c r="E2476" s="60" t="s">
        <v>4</v>
      </c>
      <c r="F2476" s="60" t="s">
        <v>5</v>
      </c>
      <c r="G2476" s="60" t="s">
        <v>6</v>
      </c>
      <c r="H2476" s="60" t="s">
        <v>7</v>
      </c>
      <c r="I2476" s="60" t="s">
        <v>8</v>
      </c>
      <c r="J2476" s="60" t="s">
        <v>9</v>
      </c>
      <c r="K2476" s="60" t="s">
        <v>10</v>
      </c>
      <c r="L2476" s="61" t="s">
        <v>11</v>
      </c>
      <c r="M2476" s="61" t="s">
        <v>12</v>
      </c>
    </row>
    <row r="2477" customHeight="1" spans="1:13">
      <c r="A2477" s="62"/>
      <c r="B2477" s="63">
        <f ca="1">INDIRECT("'按班级打印'!G"&amp;ROUNDDOWN((ROW()-1)/5,0)+2)</f>
        <v>11</v>
      </c>
      <c r="C2477" s="63" t="str">
        <f ca="1">INDIRECT("'按班级打印'!A"&amp;ROUNDDOWN((ROW()-1)/5,0)+2)</f>
        <v>张羽芊</v>
      </c>
      <c r="D2477" s="63">
        <f ca="1">INDIRECT("'按班级打印'!M"&amp;ROUNDDOWN((ROW()-1)/5,0)+2)</f>
        <v>91</v>
      </c>
      <c r="E2477" s="63">
        <f ca="1">INDIRECT("'按班级打印'!o"&amp;ROUNDDOWN((ROW()-1)/5,0)+2)</f>
        <v>65</v>
      </c>
      <c r="F2477" s="63">
        <f ca="1">INDIRECT("'按班级打印'!q"&amp;ROUNDDOWN((ROW()-1)/5,0)+2)</f>
        <v>85.5</v>
      </c>
      <c r="G2477" s="63">
        <f ca="1">IF(INDIRECT("'按班级打印'!s"&amp;ROUNDDOWN((ROW()-1)/5,0)+2)&gt;0,INDIRECT("'按班级打印'!s"&amp;ROUNDDOWN((ROW()-1)/5,0)+2),"")</f>
        <v>45</v>
      </c>
      <c r="H2477" s="63">
        <f ca="1">IF(INDIRECT("'按班级打印'!w"&amp;ROUNDDOWN((ROW()-1)/5,0)+2)&gt;0,INDIRECT("'按班级打印'!w"&amp;ROUNDDOWN((ROW()-1)/5,0)+2),"")</f>
        <v>28</v>
      </c>
      <c r="I2477" s="63" t="str">
        <f ca="1">IF(INDIRECT("'按班级打印'!z"&amp;ROUNDDOWN((ROW()-1)/5,0)+2)&gt;0,INDIRECT("'按班级打印'!z"&amp;ROUNDDOWN((ROW()-1)/5,0)+2),"")</f>
        <v/>
      </c>
      <c r="J2477" s="63" t="str">
        <f ca="1">IF(INDIRECT("'按班级打印'!ac"&amp;ROUNDDOWN((ROW()-1)/5,0)+2)&gt;0,INDIRECT("'按班级打印'!ac"&amp;ROUNDDOWN((ROW()-1)/5,0)+2),"")</f>
        <v/>
      </c>
      <c r="K2477" s="63" t="str">
        <f ca="1">IF(INDIRECT("'按班级打印'!u"&amp;ROUNDDOWN((ROW()-1)/5,0)+2)&gt;0,INDIRECT("'按班级打印'!u"&amp;ROUNDDOWN((ROW()-1)/5,0)+2),"")</f>
        <v/>
      </c>
      <c r="L2477" s="63">
        <f ca="1">IF(INDIRECT("'按班级打印'!af"&amp;ROUNDDOWN((ROW()-1)/5,0)+2)&gt;0,INDIRECT("'按班级打印'!af"&amp;ROUNDDOWN((ROW()-1)/5,0)+2),"")</f>
        <v>55</v>
      </c>
      <c r="M2477" s="63">
        <f ca="1">INDIRECT("'按班级打印'!H"&amp;ROUNDDOWN((ROW()-1)/5,0)+2)</f>
        <v>369.5</v>
      </c>
    </row>
    <row r="2478" customHeight="1" spans="1:13">
      <c r="A2478" s="64"/>
      <c r="B2478" s="64"/>
      <c r="C2478" s="63" t="s">
        <v>13</v>
      </c>
      <c r="D2478" s="63">
        <f ca="1">INDIRECT("'按班级打印'!M"&amp;ROUNDDOWN((ROW()-1)/5,0)+2)</f>
        <v>91</v>
      </c>
      <c r="E2478" s="63">
        <f ca="1">INDIRECT("'按班级打印'!o"&amp;ROUNDDOWN((ROW()-1)/5,0)+2)</f>
        <v>65</v>
      </c>
      <c r="F2478" s="63">
        <f ca="1">INDIRECT("'按班级打印'!q"&amp;ROUNDDOWN((ROW()-1)/5,0)+2)</f>
        <v>85.5</v>
      </c>
      <c r="G2478" s="63">
        <f ca="1">IF(INDIRECT("'按班级打印'!s"&amp;ROUNDDOWN((ROW()-1)/5,0)+2)&gt;0,INDIRECT("'按班级打印'!s"&amp;ROUNDDOWN((ROW()-1)/5,0)+2),"")</f>
        <v>45</v>
      </c>
      <c r="H2478" s="63">
        <f ca="1">IF(INDIRECT("'按班级打印'!x"&amp;ROUNDDOWN((ROW()-1)/5,0)+2)&gt;0,INDIRECT("'按班级打印'!x"&amp;ROUNDDOWN((ROW()-1)/5,0)+2),"")</f>
        <v>56</v>
      </c>
      <c r="I2478" s="63" t="str">
        <f ca="1">IF(INDIRECT("'按班级打印'!aa"&amp;ROUNDDOWN((ROW()-1)/5,0)+2)&gt;0,INDIRECT("'按班级打印'!aa"&amp;ROUNDDOWN((ROW()-1)/5,0)+2),"")</f>
        <v/>
      </c>
      <c r="J2478" s="63" t="str">
        <f ca="1">IF(INDIRECT("'按班级打印'!ad"&amp;ROUNDDOWN((ROW()-1)/5,0)+2)&gt;0,INDIRECT("'按班级打印'!ad"&amp;ROUNDDOWN((ROW()-1)/5,0)+2),"")</f>
        <v/>
      </c>
      <c r="K2478" s="63" t="str">
        <f ca="1">IF(INDIRECT("'按班级打印'!u"&amp;ROUNDDOWN((ROW()-1)/5,0)+2)&gt;0,INDIRECT("'按班级打印'!u"&amp;ROUNDDOWN((ROW()-1)/5,0)+2),"")</f>
        <v/>
      </c>
      <c r="L2478" s="63">
        <f ca="1">IF(INDIRECT("'按班级打印'!ag"&amp;ROUNDDOWN((ROW()-1)/5,0)+2)&gt;0,INDIRECT("'按班级打印'!ag"&amp;ROUNDDOWN((ROW()-1)/5,0)+2),"")</f>
        <v>82</v>
      </c>
      <c r="M2478" s="63">
        <f ca="1">INDIRECT("'按班级打印'!I"&amp;ROUNDDOWN((ROW()-1)/5,0)+2)</f>
        <v>424.5</v>
      </c>
    </row>
    <row r="2479" customHeight="1" spans="1:13">
      <c r="A2479" s="63" t="str">
        <f ca="1">INDIRECT("'按班级打印'!E"&amp;ROUNDDOWN((ROW()-1)/5,0)+2)</f>
        <v>物理类</v>
      </c>
      <c r="B2479" s="14"/>
      <c r="C2479" s="63" t="s">
        <v>14</v>
      </c>
      <c r="D2479" s="65">
        <f>'质量分析(总分) '!$D$55</f>
        <v>105.000612745098</v>
      </c>
      <c r="E2479" s="65">
        <f>'质量分析(总分) '!$D$82</f>
        <v>91.5242034313726</v>
      </c>
      <c r="F2479" s="65">
        <f>'质量分析(总分) '!$D$109</f>
        <v>108.863970588235</v>
      </c>
      <c r="G2479" s="65">
        <f ca="1">IF(_xlfn.NUMBERVALUE(G2477)&gt;0,'质量分析(总分) '!$D$133,"")</f>
        <v>62.6521428571429</v>
      </c>
      <c r="H2479" s="65">
        <f ca="1">IF(_xlfn.NUMBERVALUE(H2477)&gt;0,'质量分析(总分) '!$D$157,"")</f>
        <v>81.8686131386861</v>
      </c>
      <c r="I2479" s="65" t="str">
        <f ca="1">IF(_xlfn.NUMBERVALUE(I2477)&gt;0,'质量分析(总分) '!$D$180,"")</f>
        <v/>
      </c>
      <c r="J2479" s="65" t="str">
        <f ca="1">IF(_xlfn.NUMBERVALUE(J2477)&gt;0,'质量分析(总分) '!$D$208,"")</f>
        <v/>
      </c>
      <c r="K2479" s="65" t="str">
        <f ca="1">IF(_xlfn.NUMBERVALUE(K2477)&gt;0,'质量分析(总分) '!$D$194,"")</f>
        <v/>
      </c>
      <c r="L2479" s="65">
        <f ca="1">IF(_xlfn.NUMBERVALUE(L2477)&gt;0,'质量分析(总分) '!$D$222,"")</f>
        <v>81.1694214876033</v>
      </c>
      <c r="M2479" s="65">
        <f ca="1">IF(_xlfn.NUMBERVALUE(G2477)&gt;0,'质量分析(总分) '!$D$23,'质量分析(总分) '!$D$28)</f>
        <v>535.869285714286</v>
      </c>
    </row>
    <row r="2481" customHeight="1" spans="1:13">
      <c r="A2481" s="58" t="s">
        <v>15</v>
      </c>
      <c r="B2481" s="59" t="s">
        <v>1</v>
      </c>
      <c r="C2481" s="59" t="s">
        <v>2</v>
      </c>
      <c r="D2481" s="60" t="s">
        <v>3</v>
      </c>
      <c r="E2481" s="60" t="s">
        <v>4</v>
      </c>
      <c r="F2481" s="60" t="s">
        <v>5</v>
      </c>
      <c r="G2481" s="60" t="s">
        <v>6</v>
      </c>
      <c r="H2481" s="60" t="s">
        <v>7</v>
      </c>
      <c r="I2481" s="60" t="s">
        <v>8</v>
      </c>
      <c r="J2481" s="60" t="s">
        <v>9</v>
      </c>
      <c r="K2481" s="60" t="s">
        <v>10</v>
      </c>
      <c r="L2481" s="61" t="s">
        <v>11</v>
      </c>
      <c r="M2481" s="61" t="s">
        <v>12</v>
      </c>
    </row>
    <row r="2482" customHeight="1" spans="1:13">
      <c r="A2482" s="62"/>
      <c r="B2482" s="63">
        <f ca="1">INDIRECT("'按班级打印'!G"&amp;ROUNDDOWN((ROW()-1)/5,0)+2)</f>
        <v>11</v>
      </c>
      <c r="C2482" s="63" t="str">
        <f ca="1">INDIRECT("'按班级打印'!A"&amp;ROUNDDOWN((ROW()-1)/5,0)+2)</f>
        <v>李浩铭</v>
      </c>
      <c r="D2482" s="63">
        <f ca="1">INDIRECT("'按班级打印'!M"&amp;ROUNDDOWN((ROW()-1)/5,0)+2)</f>
        <v>105</v>
      </c>
      <c r="E2482" s="63">
        <f ca="1">INDIRECT("'按班级打印'!o"&amp;ROUNDDOWN((ROW()-1)/5,0)+2)</f>
        <v>60</v>
      </c>
      <c r="F2482" s="63">
        <f ca="1">INDIRECT("'按班级打印'!q"&amp;ROUNDDOWN((ROW()-1)/5,0)+2)</f>
        <v>69.5</v>
      </c>
      <c r="G2482" s="63">
        <f ca="1">IF(INDIRECT("'按班级打印'!s"&amp;ROUNDDOWN((ROW()-1)/5,0)+2)&gt;0,INDIRECT("'按班级打印'!s"&amp;ROUNDDOWN((ROW()-1)/5,0)+2),"")</f>
        <v>48</v>
      </c>
      <c r="H2482" s="63">
        <f ca="1">IF(INDIRECT("'按班级打印'!w"&amp;ROUNDDOWN((ROW()-1)/5,0)+2)&gt;0,INDIRECT("'按班级打印'!w"&amp;ROUNDDOWN((ROW()-1)/5,0)+2),"")</f>
        <v>45</v>
      </c>
      <c r="I2482" s="63" t="str">
        <f ca="1">IF(INDIRECT("'按班级打印'!z"&amp;ROUNDDOWN((ROW()-1)/5,0)+2)&gt;0,INDIRECT("'按班级打印'!z"&amp;ROUNDDOWN((ROW()-1)/5,0)+2),"")</f>
        <v/>
      </c>
      <c r="J2482" s="63" t="str">
        <f ca="1">IF(INDIRECT("'按班级打印'!ac"&amp;ROUNDDOWN((ROW()-1)/5,0)+2)&gt;0,INDIRECT("'按班级打印'!ac"&amp;ROUNDDOWN((ROW()-1)/5,0)+2),"")</f>
        <v/>
      </c>
      <c r="K2482" s="63" t="str">
        <f ca="1">IF(INDIRECT("'按班级打印'!u"&amp;ROUNDDOWN((ROW()-1)/5,0)+2)&gt;0,INDIRECT("'按班级打印'!u"&amp;ROUNDDOWN((ROW()-1)/5,0)+2),"")</f>
        <v/>
      </c>
      <c r="L2482" s="63">
        <f ca="1">IF(INDIRECT("'按班级打印'!af"&amp;ROUNDDOWN((ROW()-1)/5,0)+2)&gt;0,INDIRECT("'按班级打印'!af"&amp;ROUNDDOWN((ROW()-1)/5,0)+2),"")</f>
        <v>59</v>
      </c>
      <c r="M2482" s="63">
        <f ca="1">INDIRECT("'按班级打印'!H"&amp;ROUNDDOWN((ROW()-1)/5,0)+2)</f>
        <v>386.5</v>
      </c>
    </row>
    <row r="2483" customHeight="1" spans="1:13">
      <c r="A2483" s="64"/>
      <c r="B2483" s="64"/>
      <c r="C2483" s="63" t="s">
        <v>13</v>
      </c>
      <c r="D2483" s="63">
        <f ca="1">INDIRECT("'按班级打印'!M"&amp;ROUNDDOWN((ROW()-1)/5,0)+2)</f>
        <v>105</v>
      </c>
      <c r="E2483" s="63">
        <f ca="1">INDIRECT("'按班级打印'!o"&amp;ROUNDDOWN((ROW()-1)/5,0)+2)</f>
        <v>60</v>
      </c>
      <c r="F2483" s="63">
        <f ca="1">INDIRECT("'按班级打印'!q"&amp;ROUNDDOWN((ROW()-1)/5,0)+2)</f>
        <v>69.5</v>
      </c>
      <c r="G2483" s="63">
        <f ca="1">IF(INDIRECT("'按班级打印'!s"&amp;ROUNDDOWN((ROW()-1)/5,0)+2)&gt;0,INDIRECT("'按班级打印'!s"&amp;ROUNDDOWN((ROW()-1)/5,0)+2),"")</f>
        <v>48</v>
      </c>
      <c r="H2483" s="63">
        <f ca="1">IF(INDIRECT("'按班级打印'!x"&amp;ROUNDDOWN((ROW()-1)/5,0)+2)&gt;0,INDIRECT("'按班级打印'!x"&amp;ROUNDDOWN((ROW()-1)/5,0)+2),"")</f>
        <v>72</v>
      </c>
      <c r="I2483" s="63" t="str">
        <f ca="1">IF(INDIRECT("'按班级打印'!aa"&amp;ROUNDDOWN((ROW()-1)/5,0)+2)&gt;0,INDIRECT("'按班级打印'!aa"&amp;ROUNDDOWN((ROW()-1)/5,0)+2),"")</f>
        <v/>
      </c>
      <c r="J2483" s="63" t="str">
        <f ca="1">IF(INDIRECT("'按班级打印'!ad"&amp;ROUNDDOWN((ROW()-1)/5,0)+2)&gt;0,INDIRECT("'按班级打印'!ad"&amp;ROUNDDOWN((ROW()-1)/5,0)+2),"")</f>
        <v/>
      </c>
      <c r="K2483" s="63" t="str">
        <f ca="1">IF(INDIRECT("'按班级打印'!u"&amp;ROUNDDOWN((ROW()-1)/5,0)+2)&gt;0,INDIRECT("'按班级打印'!u"&amp;ROUNDDOWN((ROW()-1)/5,0)+2),"")</f>
        <v/>
      </c>
      <c r="L2483" s="63">
        <f ca="1">IF(INDIRECT("'按班级打印'!ag"&amp;ROUNDDOWN((ROW()-1)/5,0)+2)&gt;0,INDIRECT("'按班级打印'!ag"&amp;ROUNDDOWN((ROW()-1)/5,0)+2),"")</f>
        <v>87</v>
      </c>
      <c r="M2483" s="63">
        <f ca="1">INDIRECT("'按班级打印'!I"&amp;ROUNDDOWN((ROW()-1)/5,0)+2)</f>
        <v>441.5</v>
      </c>
    </row>
    <row r="2484" customHeight="1" spans="1:13">
      <c r="A2484" s="63" t="str">
        <f ca="1">INDIRECT("'按班级打印'!E"&amp;ROUNDDOWN((ROW()-1)/5,0)+2)</f>
        <v>物理类</v>
      </c>
      <c r="B2484" s="14"/>
      <c r="C2484" s="63" t="s">
        <v>14</v>
      </c>
      <c r="D2484" s="65">
        <f>'质量分析(总分) '!$D$55</f>
        <v>105.000612745098</v>
      </c>
      <c r="E2484" s="65">
        <f>'质量分析(总分) '!$D$82</f>
        <v>91.5242034313726</v>
      </c>
      <c r="F2484" s="65">
        <f>'质量分析(总分) '!$D$109</f>
        <v>108.863970588235</v>
      </c>
      <c r="G2484" s="65">
        <f ca="1">IF(_xlfn.NUMBERVALUE(G2482)&gt;0,'质量分析(总分) '!$D$133,"")</f>
        <v>62.6521428571429</v>
      </c>
      <c r="H2484" s="65">
        <f ca="1">IF(_xlfn.NUMBERVALUE(H2482)&gt;0,'质量分析(总分) '!$D$157,"")</f>
        <v>81.8686131386861</v>
      </c>
      <c r="I2484" s="65" t="str">
        <f ca="1">IF(_xlfn.NUMBERVALUE(I2482)&gt;0,'质量分析(总分) '!$D$180,"")</f>
        <v/>
      </c>
      <c r="J2484" s="65" t="str">
        <f ca="1">IF(_xlfn.NUMBERVALUE(J2482)&gt;0,'质量分析(总分) '!$D$208,"")</f>
        <v/>
      </c>
      <c r="K2484" s="65" t="str">
        <f ca="1">IF(_xlfn.NUMBERVALUE(K2482)&gt;0,'质量分析(总分) '!$D$194,"")</f>
        <v/>
      </c>
      <c r="L2484" s="65">
        <f ca="1">IF(_xlfn.NUMBERVALUE(L2482)&gt;0,'质量分析(总分) '!$D$222,"")</f>
        <v>81.1694214876033</v>
      </c>
      <c r="M2484" s="65">
        <f ca="1">IF(_xlfn.NUMBERVALUE(G2482)&gt;0,'质量分析(总分) '!$D$23,'质量分析(总分) '!$D$28)</f>
        <v>535.869285714286</v>
      </c>
    </row>
    <row r="2486" customHeight="1" spans="1:13">
      <c r="A2486" s="58" t="s">
        <v>15</v>
      </c>
      <c r="B2486" s="59" t="s">
        <v>1</v>
      </c>
      <c r="C2486" s="59" t="s">
        <v>2</v>
      </c>
      <c r="D2486" s="60" t="s">
        <v>3</v>
      </c>
      <c r="E2486" s="60" t="s">
        <v>4</v>
      </c>
      <c r="F2486" s="60" t="s">
        <v>5</v>
      </c>
      <c r="G2486" s="60" t="s">
        <v>6</v>
      </c>
      <c r="H2486" s="60" t="s">
        <v>7</v>
      </c>
      <c r="I2486" s="60" t="s">
        <v>8</v>
      </c>
      <c r="J2486" s="60" t="s">
        <v>9</v>
      </c>
      <c r="K2486" s="60" t="s">
        <v>10</v>
      </c>
      <c r="L2486" s="61" t="s">
        <v>11</v>
      </c>
      <c r="M2486" s="61" t="s">
        <v>12</v>
      </c>
    </row>
    <row r="2487" customHeight="1" spans="1:13">
      <c r="A2487" s="62"/>
      <c r="B2487" s="63">
        <f ca="1">INDIRECT("'按班级打印'!G"&amp;ROUNDDOWN((ROW()-1)/5,0)+2)</f>
        <v>11</v>
      </c>
      <c r="C2487" s="63" t="str">
        <f ca="1">INDIRECT("'按班级打印'!A"&amp;ROUNDDOWN((ROW()-1)/5,0)+2)</f>
        <v>陈奥博</v>
      </c>
      <c r="D2487" s="63">
        <f ca="1">INDIRECT("'按班级打印'!M"&amp;ROUNDDOWN((ROW()-1)/5,0)+2)</f>
        <v>93.5</v>
      </c>
      <c r="E2487" s="63">
        <f ca="1">INDIRECT("'按班级打印'!o"&amp;ROUNDDOWN((ROW()-1)/5,0)+2)</f>
        <v>80</v>
      </c>
      <c r="F2487" s="63">
        <f ca="1">INDIRECT("'按班级打印'!q"&amp;ROUNDDOWN((ROW()-1)/5,0)+2)</f>
        <v>65.5</v>
      </c>
      <c r="G2487" s="63">
        <f ca="1">IF(INDIRECT("'按班级打印'!s"&amp;ROUNDDOWN((ROW()-1)/5,0)+2)&gt;0,INDIRECT("'按班级打印'!s"&amp;ROUNDDOWN((ROW()-1)/5,0)+2),"")</f>
        <v>68.5</v>
      </c>
      <c r="H2487" s="63">
        <f ca="1">IF(INDIRECT("'按班级打印'!w"&amp;ROUNDDOWN((ROW()-1)/5,0)+2)&gt;0,INDIRECT("'按班级打印'!w"&amp;ROUNDDOWN((ROW()-1)/5,0)+2),"")</f>
        <v>53.5</v>
      </c>
      <c r="I2487" s="63" t="str">
        <f ca="1">IF(INDIRECT("'按班级打印'!z"&amp;ROUNDDOWN((ROW()-1)/5,0)+2)&gt;0,INDIRECT("'按班级打印'!z"&amp;ROUNDDOWN((ROW()-1)/5,0)+2),"")</f>
        <v/>
      </c>
      <c r="J2487" s="63" t="str">
        <f ca="1">IF(INDIRECT("'按班级打印'!ac"&amp;ROUNDDOWN((ROW()-1)/5,0)+2)&gt;0,INDIRECT("'按班级打印'!ac"&amp;ROUNDDOWN((ROW()-1)/5,0)+2),"")</f>
        <v/>
      </c>
      <c r="K2487" s="63" t="str">
        <f ca="1">IF(INDIRECT("'按班级打印'!u"&amp;ROUNDDOWN((ROW()-1)/5,0)+2)&gt;0,INDIRECT("'按班级打印'!u"&amp;ROUNDDOWN((ROW()-1)/5,0)+2),"")</f>
        <v/>
      </c>
      <c r="L2487" s="63">
        <f ca="1">IF(INDIRECT("'按班级打印'!af"&amp;ROUNDDOWN((ROW()-1)/5,0)+2)&gt;0,INDIRECT("'按班级打印'!af"&amp;ROUNDDOWN((ROW()-1)/5,0)+2),"")</f>
        <v>45</v>
      </c>
      <c r="M2487" s="63">
        <f ca="1">INDIRECT("'按班级打印'!H"&amp;ROUNDDOWN((ROW()-1)/5,0)+2)</f>
        <v>406</v>
      </c>
    </row>
    <row r="2488" customHeight="1" spans="1:13">
      <c r="A2488" s="64"/>
      <c r="B2488" s="64"/>
      <c r="C2488" s="63" t="s">
        <v>13</v>
      </c>
      <c r="D2488" s="63">
        <f ca="1">INDIRECT("'按班级打印'!M"&amp;ROUNDDOWN((ROW()-1)/5,0)+2)</f>
        <v>93.5</v>
      </c>
      <c r="E2488" s="63">
        <f ca="1">INDIRECT("'按班级打印'!o"&amp;ROUNDDOWN((ROW()-1)/5,0)+2)</f>
        <v>80</v>
      </c>
      <c r="F2488" s="63">
        <f ca="1">INDIRECT("'按班级打印'!q"&amp;ROUNDDOWN((ROW()-1)/5,0)+2)</f>
        <v>65.5</v>
      </c>
      <c r="G2488" s="63">
        <f ca="1">IF(INDIRECT("'按班级打印'!s"&amp;ROUNDDOWN((ROW()-1)/5,0)+2)&gt;0,INDIRECT("'按班级打印'!s"&amp;ROUNDDOWN((ROW()-1)/5,0)+2),"")</f>
        <v>68.5</v>
      </c>
      <c r="H2488" s="63">
        <f ca="1">IF(INDIRECT("'按班级打印'!x"&amp;ROUNDDOWN((ROW()-1)/5,0)+2)&gt;0,INDIRECT("'按班级打印'!x"&amp;ROUNDDOWN((ROW()-1)/5,0)+2),"")</f>
        <v>79</v>
      </c>
      <c r="I2488" s="63" t="str">
        <f ca="1">IF(INDIRECT("'按班级打印'!aa"&amp;ROUNDDOWN((ROW()-1)/5,0)+2)&gt;0,INDIRECT("'按班级打印'!aa"&amp;ROUNDDOWN((ROW()-1)/5,0)+2),"")</f>
        <v/>
      </c>
      <c r="J2488" s="63" t="str">
        <f ca="1">IF(INDIRECT("'按班级打印'!ad"&amp;ROUNDDOWN((ROW()-1)/5,0)+2)&gt;0,INDIRECT("'按班级打印'!ad"&amp;ROUNDDOWN((ROW()-1)/5,0)+2),"")</f>
        <v/>
      </c>
      <c r="K2488" s="63" t="str">
        <f ca="1">IF(INDIRECT("'按班级打印'!u"&amp;ROUNDDOWN((ROW()-1)/5,0)+2)&gt;0,INDIRECT("'按班级打印'!u"&amp;ROUNDDOWN((ROW()-1)/5,0)+2),"")</f>
        <v/>
      </c>
      <c r="L2488" s="63">
        <f ca="1">IF(INDIRECT("'按班级打印'!ag"&amp;ROUNDDOWN((ROW()-1)/5,0)+2)&gt;0,INDIRECT("'按班级打印'!ag"&amp;ROUNDDOWN((ROW()-1)/5,0)+2),"")</f>
        <v>69</v>
      </c>
      <c r="M2488" s="63">
        <f ca="1">INDIRECT("'按班级打印'!I"&amp;ROUNDDOWN((ROW()-1)/5,0)+2)</f>
        <v>455.5</v>
      </c>
    </row>
    <row r="2489" customHeight="1" spans="1:13">
      <c r="A2489" s="63" t="str">
        <f ca="1">INDIRECT("'按班级打印'!E"&amp;ROUNDDOWN((ROW()-1)/5,0)+2)</f>
        <v>物理类</v>
      </c>
      <c r="B2489" s="14"/>
      <c r="C2489" s="63" t="s">
        <v>14</v>
      </c>
      <c r="D2489" s="65">
        <f>'质量分析(总分) '!$D$55</f>
        <v>105.000612745098</v>
      </c>
      <c r="E2489" s="65">
        <f>'质量分析(总分) '!$D$82</f>
        <v>91.5242034313726</v>
      </c>
      <c r="F2489" s="65">
        <f>'质量分析(总分) '!$D$109</f>
        <v>108.863970588235</v>
      </c>
      <c r="G2489" s="65">
        <f ca="1">IF(_xlfn.NUMBERVALUE(G2487)&gt;0,'质量分析(总分) '!$D$133,"")</f>
        <v>62.6521428571429</v>
      </c>
      <c r="H2489" s="65">
        <f ca="1">IF(_xlfn.NUMBERVALUE(H2487)&gt;0,'质量分析(总分) '!$D$157,"")</f>
        <v>81.8686131386861</v>
      </c>
      <c r="I2489" s="65" t="str">
        <f ca="1">IF(_xlfn.NUMBERVALUE(I2487)&gt;0,'质量分析(总分) '!$D$180,"")</f>
        <v/>
      </c>
      <c r="J2489" s="65" t="str">
        <f ca="1">IF(_xlfn.NUMBERVALUE(J2487)&gt;0,'质量分析(总分) '!$D$208,"")</f>
        <v/>
      </c>
      <c r="K2489" s="65" t="str">
        <f ca="1">IF(_xlfn.NUMBERVALUE(K2487)&gt;0,'质量分析(总分) '!$D$194,"")</f>
        <v/>
      </c>
      <c r="L2489" s="65">
        <f ca="1">IF(_xlfn.NUMBERVALUE(L2487)&gt;0,'质量分析(总分) '!$D$222,"")</f>
        <v>81.1694214876033</v>
      </c>
      <c r="M2489" s="65">
        <f ca="1">IF(_xlfn.NUMBERVALUE(G2487)&gt;0,'质量分析(总分) '!$D$23,'质量分析(总分) '!$D$28)</f>
        <v>535.869285714286</v>
      </c>
    </row>
    <row r="2491" customHeight="1" spans="1:13">
      <c r="A2491" s="58" t="s">
        <v>15</v>
      </c>
      <c r="B2491" s="59" t="s">
        <v>1</v>
      </c>
      <c r="C2491" s="59" t="s">
        <v>2</v>
      </c>
      <c r="D2491" s="60" t="s">
        <v>3</v>
      </c>
      <c r="E2491" s="60" t="s">
        <v>4</v>
      </c>
      <c r="F2491" s="60" t="s">
        <v>5</v>
      </c>
      <c r="G2491" s="60" t="s">
        <v>6</v>
      </c>
      <c r="H2491" s="60" t="s">
        <v>7</v>
      </c>
      <c r="I2491" s="60" t="s">
        <v>8</v>
      </c>
      <c r="J2491" s="60" t="s">
        <v>9</v>
      </c>
      <c r="K2491" s="60" t="s">
        <v>10</v>
      </c>
      <c r="L2491" s="61" t="s">
        <v>11</v>
      </c>
      <c r="M2491" s="61" t="s">
        <v>12</v>
      </c>
    </row>
    <row r="2492" customHeight="1" spans="1:13">
      <c r="A2492" s="62"/>
      <c r="B2492" s="63">
        <f ca="1">INDIRECT("'按班级打印'!G"&amp;ROUNDDOWN((ROW()-1)/5,0)+2)</f>
        <v>11</v>
      </c>
      <c r="C2492" s="63" t="str">
        <f ca="1">INDIRECT("'按班级打印'!A"&amp;ROUNDDOWN((ROW()-1)/5,0)+2)</f>
        <v>郑智远</v>
      </c>
      <c r="D2492" s="63">
        <f ca="1">INDIRECT("'按班级打印'!M"&amp;ROUNDDOWN((ROW()-1)/5,0)+2)</f>
        <v>91</v>
      </c>
      <c r="E2492" s="63">
        <f ca="1">INDIRECT("'按班级打印'!o"&amp;ROUNDDOWN((ROW()-1)/5,0)+2)</f>
        <v>47</v>
      </c>
      <c r="F2492" s="63">
        <f ca="1">INDIRECT("'按班级打印'!q"&amp;ROUNDDOWN((ROW()-1)/5,0)+2)</f>
        <v>73.5</v>
      </c>
      <c r="G2492" s="63">
        <f ca="1">IF(INDIRECT("'按班级打印'!s"&amp;ROUNDDOWN((ROW()-1)/5,0)+2)&gt;0,INDIRECT("'按班级打印'!s"&amp;ROUNDDOWN((ROW()-1)/5,0)+2),"")</f>
        <v>43</v>
      </c>
      <c r="H2492" s="63">
        <f ca="1">IF(INDIRECT("'按班级打印'!w"&amp;ROUNDDOWN((ROW()-1)/5,0)+2)&gt;0,INDIRECT("'按班级打印'!w"&amp;ROUNDDOWN((ROW()-1)/5,0)+2),"")</f>
        <v>32</v>
      </c>
      <c r="I2492" s="63" t="str">
        <f ca="1">IF(INDIRECT("'按班级打印'!z"&amp;ROUNDDOWN((ROW()-1)/5,0)+2)&gt;0,INDIRECT("'按班级打印'!z"&amp;ROUNDDOWN((ROW()-1)/5,0)+2),"")</f>
        <v/>
      </c>
      <c r="J2492" s="63" t="str">
        <f ca="1">IF(INDIRECT("'按班级打印'!ac"&amp;ROUNDDOWN((ROW()-1)/5,0)+2)&gt;0,INDIRECT("'按班级打印'!ac"&amp;ROUNDDOWN((ROW()-1)/5,0)+2),"")</f>
        <v/>
      </c>
      <c r="K2492" s="63" t="str">
        <f ca="1">IF(INDIRECT("'按班级打印'!u"&amp;ROUNDDOWN((ROW()-1)/5,0)+2)&gt;0,INDIRECT("'按班级打印'!u"&amp;ROUNDDOWN((ROW()-1)/5,0)+2),"")</f>
        <v/>
      </c>
      <c r="L2492" s="63">
        <f ca="1">IF(INDIRECT("'按班级打印'!af"&amp;ROUNDDOWN((ROW()-1)/5,0)+2)&gt;0,INDIRECT("'按班级打印'!af"&amp;ROUNDDOWN((ROW()-1)/5,0)+2),"")</f>
        <v>63</v>
      </c>
      <c r="M2492" s="63">
        <f ca="1">INDIRECT("'按班级打印'!H"&amp;ROUNDDOWN((ROW()-1)/5,0)+2)</f>
        <v>349.5</v>
      </c>
    </row>
    <row r="2493" customHeight="1" spans="1:13">
      <c r="A2493" s="64"/>
      <c r="B2493" s="64"/>
      <c r="C2493" s="63" t="s">
        <v>13</v>
      </c>
      <c r="D2493" s="63">
        <f ca="1">INDIRECT("'按班级打印'!M"&amp;ROUNDDOWN((ROW()-1)/5,0)+2)</f>
        <v>91</v>
      </c>
      <c r="E2493" s="63">
        <f ca="1">INDIRECT("'按班级打印'!o"&amp;ROUNDDOWN((ROW()-1)/5,0)+2)</f>
        <v>47</v>
      </c>
      <c r="F2493" s="63">
        <f ca="1">INDIRECT("'按班级打印'!q"&amp;ROUNDDOWN((ROW()-1)/5,0)+2)</f>
        <v>73.5</v>
      </c>
      <c r="G2493" s="63">
        <f ca="1">IF(INDIRECT("'按班级打印'!s"&amp;ROUNDDOWN((ROW()-1)/5,0)+2)&gt;0,INDIRECT("'按班级打印'!s"&amp;ROUNDDOWN((ROW()-1)/5,0)+2),"")</f>
        <v>43</v>
      </c>
      <c r="H2493" s="63">
        <f ca="1">IF(INDIRECT("'按班级打印'!x"&amp;ROUNDDOWN((ROW()-1)/5,0)+2)&gt;0,INDIRECT("'按班级打印'!x"&amp;ROUNDDOWN((ROW()-1)/5,0)+2),"")</f>
        <v>60</v>
      </c>
      <c r="I2493" s="63" t="str">
        <f ca="1">IF(INDIRECT("'按班级打印'!aa"&amp;ROUNDDOWN((ROW()-1)/5,0)+2)&gt;0,INDIRECT("'按班级打印'!aa"&amp;ROUNDDOWN((ROW()-1)/5,0)+2),"")</f>
        <v/>
      </c>
      <c r="J2493" s="63" t="str">
        <f ca="1">IF(INDIRECT("'按班级打印'!ad"&amp;ROUNDDOWN((ROW()-1)/5,0)+2)&gt;0,INDIRECT("'按班级打印'!ad"&amp;ROUNDDOWN((ROW()-1)/5,0)+2),"")</f>
        <v/>
      </c>
      <c r="K2493" s="63" t="str">
        <f ca="1">IF(INDIRECT("'按班级打印'!u"&amp;ROUNDDOWN((ROW()-1)/5,0)+2)&gt;0,INDIRECT("'按班级打印'!u"&amp;ROUNDDOWN((ROW()-1)/5,0)+2),"")</f>
        <v/>
      </c>
      <c r="L2493" s="63">
        <f ca="1">IF(INDIRECT("'按班级打印'!ag"&amp;ROUNDDOWN((ROW()-1)/5,0)+2)&gt;0,INDIRECT("'按班级打印'!ag"&amp;ROUNDDOWN((ROW()-1)/5,0)+2),"")</f>
        <v>88</v>
      </c>
      <c r="M2493" s="63">
        <f ca="1">INDIRECT("'按班级打印'!I"&amp;ROUNDDOWN((ROW()-1)/5,0)+2)</f>
        <v>402.5</v>
      </c>
    </row>
    <row r="2494" customHeight="1" spans="1:13">
      <c r="A2494" s="63" t="str">
        <f ca="1">INDIRECT("'按班级打印'!E"&amp;ROUNDDOWN((ROW()-1)/5,0)+2)</f>
        <v>物理类</v>
      </c>
      <c r="B2494" s="14"/>
      <c r="C2494" s="63" t="s">
        <v>14</v>
      </c>
      <c r="D2494" s="65">
        <f>'质量分析(总分) '!$D$55</f>
        <v>105.000612745098</v>
      </c>
      <c r="E2494" s="65">
        <f>'质量分析(总分) '!$D$82</f>
        <v>91.5242034313726</v>
      </c>
      <c r="F2494" s="65">
        <f>'质量分析(总分) '!$D$109</f>
        <v>108.863970588235</v>
      </c>
      <c r="G2494" s="65">
        <f ca="1">IF(_xlfn.NUMBERVALUE(G2492)&gt;0,'质量分析(总分) '!$D$133,"")</f>
        <v>62.6521428571429</v>
      </c>
      <c r="H2494" s="65">
        <f ca="1">IF(_xlfn.NUMBERVALUE(H2492)&gt;0,'质量分析(总分) '!$D$157,"")</f>
        <v>81.8686131386861</v>
      </c>
      <c r="I2494" s="65" t="str">
        <f ca="1">IF(_xlfn.NUMBERVALUE(I2492)&gt;0,'质量分析(总分) '!$D$180,"")</f>
        <v/>
      </c>
      <c r="J2494" s="65" t="str">
        <f ca="1">IF(_xlfn.NUMBERVALUE(J2492)&gt;0,'质量分析(总分) '!$D$208,"")</f>
        <v/>
      </c>
      <c r="K2494" s="65" t="str">
        <f ca="1">IF(_xlfn.NUMBERVALUE(K2492)&gt;0,'质量分析(总分) '!$D$194,"")</f>
        <v/>
      </c>
      <c r="L2494" s="65">
        <f ca="1">IF(_xlfn.NUMBERVALUE(L2492)&gt;0,'质量分析(总分) '!$D$222,"")</f>
        <v>81.1694214876033</v>
      </c>
      <c r="M2494" s="65">
        <f ca="1">IF(_xlfn.NUMBERVALUE(G2492)&gt;0,'质量分析(总分) '!$D$23,'质量分析(总分) '!$D$28)</f>
        <v>535.869285714286</v>
      </c>
    </row>
    <row r="2496" customHeight="1" spans="1:13">
      <c r="A2496" s="58" t="s">
        <v>15</v>
      </c>
      <c r="B2496" s="59" t="s">
        <v>1</v>
      </c>
      <c r="C2496" s="59" t="s">
        <v>2</v>
      </c>
      <c r="D2496" s="60" t="s">
        <v>3</v>
      </c>
      <c r="E2496" s="60" t="s">
        <v>4</v>
      </c>
      <c r="F2496" s="60" t="s">
        <v>5</v>
      </c>
      <c r="G2496" s="60" t="s">
        <v>6</v>
      </c>
      <c r="H2496" s="60" t="s">
        <v>7</v>
      </c>
      <c r="I2496" s="60" t="s">
        <v>8</v>
      </c>
      <c r="J2496" s="60" t="s">
        <v>9</v>
      </c>
      <c r="K2496" s="60" t="s">
        <v>10</v>
      </c>
      <c r="L2496" s="61" t="s">
        <v>11</v>
      </c>
      <c r="M2496" s="61" t="s">
        <v>12</v>
      </c>
    </row>
    <row r="2497" customHeight="1" spans="1:13">
      <c r="A2497" s="62"/>
      <c r="B2497" s="63">
        <f ca="1">INDIRECT("'按班级打印'!G"&amp;ROUNDDOWN((ROW()-1)/5,0)+2)</f>
        <v>12</v>
      </c>
      <c r="C2497" s="63" t="str">
        <f ca="1">INDIRECT("'按班级打印'!A"&amp;ROUNDDOWN((ROW()-1)/5,0)+2)</f>
        <v>王雨杰</v>
      </c>
      <c r="D2497" s="63">
        <f ca="1">INDIRECT("'按班级打印'!M"&amp;ROUNDDOWN((ROW()-1)/5,0)+2)</f>
        <v>94.5</v>
      </c>
      <c r="E2497" s="63">
        <f ca="1">INDIRECT("'按班级打印'!o"&amp;ROUNDDOWN((ROW()-1)/5,0)+2)</f>
        <v>97</v>
      </c>
      <c r="F2497" s="63">
        <f ca="1">INDIRECT("'按班级打印'!q"&amp;ROUNDDOWN((ROW()-1)/5,0)+2)</f>
        <v>92</v>
      </c>
      <c r="G2497" s="63">
        <f ca="1">IF(INDIRECT("'按班级打印'!s"&amp;ROUNDDOWN((ROW()-1)/5,0)+2)&gt;0,INDIRECT("'按班级打印'!s"&amp;ROUNDDOWN((ROW()-1)/5,0)+2),"")</f>
        <v>32</v>
      </c>
      <c r="H2497" s="63">
        <f ca="1">IF(INDIRECT("'按班级打印'!w"&amp;ROUNDDOWN((ROW()-1)/5,0)+2)&gt;0,INDIRECT("'按班级打印'!w"&amp;ROUNDDOWN((ROW()-1)/5,0)+2),"")</f>
        <v>55</v>
      </c>
      <c r="I2497" s="63" t="str">
        <f ca="1">IF(INDIRECT("'按班级打印'!z"&amp;ROUNDDOWN((ROW()-1)/5,0)+2)&gt;0,INDIRECT("'按班级打印'!z"&amp;ROUNDDOWN((ROW()-1)/5,0)+2),"")</f>
        <v/>
      </c>
      <c r="J2497" s="63" t="str">
        <f ca="1">IF(INDIRECT("'按班级打印'!ac"&amp;ROUNDDOWN((ROW()-1)/5,0)+2)&gt;0,INDIRECT("'按班级打印'!ac"&amp;ROUNDDOWN((ROW()-1)/5,0)+2),"")</f>
        <v/>
      </c>
      <c r="K2497" s="63" t="str">
        <f ca="1">IF(INDIRECT("'按班级打印'!u"&amp;ROUNDDOWN((ROW()-1)/5,0)+2)&gt;0,INDIRECT("'按班级打印'!u"&amp;ROUNDDOWN((ROW()-1)/5,0)+2),"")</f>
        <v/>
      </c>
      <c r="L2497" s="63">
        <f ca="1">IF(INDIRECT("'按班级打印'!af"&amp;ROUNDDOWN((ROW()-1)/5,0)+2)&gt;0,INDIRECT("'按班级打印'!af"&amp;ROUNDDOWN((ROW()-1)/5,0)+2),"")</f>
        <v>62</v>
      </c>
      <c r="M2497" s="63">
        <f ca="1">INDIRECT("'按班级打印'!H"&amp;ROUNDDOWN((ROW()-1)/5,0)+2)</f>
        <v>432.5</v>
      </c>
    </row>
    <row r="2498" customHeight="1" spans="1:13">
      <c r="A2498" s="64"/>
      <c r="B2498" s="64"/>
      <c r="C2498" s="63" t="s">
        <v>13</v>
      </c>
      <c r="D2498" s="63">
        <f ca="1">INDIRECT("'按班级打印'!M"&amp;ROUNDDOWN((ROW()-1)/5,0)+2)</f>
        <v>94.5</v>
      </c>
      <c r="E2498" s="63">
        <f ca="1">INDIRECT("'按班级打印'!o"&amp;ROUNDDOWN((ROW()-1)/5,0)+2)</f>
        <v>97</v>
      </c>
      <c r="F2498" s="63">
        <f ca="1">INDIRECT("'按班级打印'!q"&amp;ROUNDDOWN((ROW()-1)/5,0)+2)</f>
        <v>92</v>
      </c>
      <c r="G2498" s="63">
        <f ca="1">IF(INDIRECT("'按班级打印'!s"&amp;ROUNDDOWN((ROW()-1)/5,0)+2)&gt;0,INDIRECT("'按班级打印'!s"&amp;ROUNDDOWN((ROW()-1)/5,0)+2),"")</f>
        <v>32</v>
      </c>
      <c r="H2498" s="63">
        <f ca="1">IF(INDIRECT("'按班级打印'!x"&amp;ROUNDDOWN((ROW()-1)/5,0)+2)&gt;0,INDIRECT("'按班级打印'!x"&amp;ROUNDDOWN((ROW()-1)/5,0)+2),"")</f>
        <v>80</v>
      </c>
      <c r="I2498" s="63" t="str">
        <f ca="1">IF(INDIRECT("'按班级打印'!aa"&amp;ROUNDDOWN((ROW()-1)/5,0)+2)&gt;0,INDIRECT("'按班级打印'!aa"&amp;ROUNDDOWN((ROW()-1)/5,0)+2),"")</f>
        <v/>
      </c>
      <c r="J2498" s="63" t="str">
        <f ca="1">IF(INDIRECT("'按班级打印'!ad"&amp;ROUNDDOWN((ROW()-1)/5,0)+2)&gt;0,INDIRECT("'按班级打印'!ad"&amp;ROUNDDOWN((ROW()-1)/5,0)+2),"")</f>
        <v/>
      </c>
      <c r="K2498" s="63" t="str">
        <f ca="1">IF(INDIRECT("'按班级打印'!u"&amp;ROUNDDOWN((ROW()-1)/5,0)+2)&gt;0,INDIRECT("'按班级打印'!u"&amp;ROUNDDOWN((ROW()-1)/5,0)+2),"")</f>
        <v/>
      </c>
      <c r="L2498" s="63">
        <f ca="1">IF(INDIRECT("'按班级打印'!ag"&amp;ROUNDDOWN((ROW()-1)/5,0)+2)&gt;0,INDIRECT("'按班级打印'!ag"&amp;ROUNDDOWN((ROW()-1)/5,0)+2),"")</f>
        <v>88</v>
      </c>
      <c r="M2498" s="63">
        <f ca="1">INDIRECT("'按班级打印'!I"&amp;ROUNDDOWN((ROW()-1)/5,0)+2)</f>
        <v>483.5</v>
      </c>
    </row>
    <row r="2499" customHeight="1" spans="1:13">
      <c r="A2499" s="63" t="str">
        <f ca="1">INDIRECT("'按班级打印'!E"&amp;ROUNDDOWN((ROW()-1)/5,0)+2)</f>
        <v>物理类</v>
      </c>
      <c r="B2499" s="14"/>
      <c r="C2499" s="63" t="s">
        <v>14</v>
      </c>
      <c r="D2499" s="65">
        <f>'质量分析(总分) '!$D$55</f>
        <v>105.000612745098</v>
      </c>
      <c r="E2499" s="65">
        <f>'质量分析(总分) '!$D$82</f>
        <v>91.5242034313726</v>
      </c>
      <c r="F2499" s="65">
        <f>'质量分析(总分) '!$D$109</f>
        <v>108.863970588235</v>
      </c>
      <c r="G2499" s="65">
        <f ca="1">IF(_xlfn.NUMBERVALUE(G2497)&gt;0,'质量分析(总分) '!$D$133,"")</f>
        <v>62.6521428571429</v>
      </c>
      <c r="H2499" s="65">
        <f ca="1">IF(_xlfn.NUMBERVALUE(H2497)&gt;0,'质量分析(总分) '!$D$157,"")</f>
        <v>81.8686131386861</v>
      </c>
      <c r="I2499" s="65" t="str">
        <f ca="1">IF(_xlfn.NUMBERVALUE(I2497)&gt;0,'质量分析(总分) '!$D$180,"")</f>
        <v/>
      </c>
      <c r="J2499" s="65" t="str">
        <f ca="1">IF(_xlfn.NUMBERVALUE(J2497)&gt;0,'质量分析(总分) '!$D$208,"")</f>
        <v/>
      </c>
      <c r="K2499" s="65" t="str">
        <f ca="1">IF(_xlfn.NUMBERVALUE(K2497)&gt;0,'质量分析(总分) '!$D$194,"")</f>
        <v/>
      </c>
      <c r="L2499" s="65">
        <f ca="1">IF(_xlfn.NUMBERVALUE(L2497)&gt;0,'质量分析(总分) '!$D$222,"")</f>
        <v>81.1694214876033</v>
      </c>
      <c r="M2499" s="65">
        <f ca="1">IF(_xlfn.NUMBERVALUE(G2497)&gt;0,'质量分析(总分) '!$D$23,'质量分析(总分) '!$D$28)</f>
        <v>535.869285714286</v>
      </c>
    </row>
    <row r="2501" customHeight="1" spans="1:13">
      <c r="A2501" s="58" t="s">
        <v>15</v>
      </c>
      <c r="B2501" s="59" t="s">
        <v>1</v>
      </c>
      <c r="C2501" s="59" t="s">
        <v>2</v>
      </c>
      <c r="D2501" s="60" t="s">
        <v>3</v>
      </c>
      <c r="E2501" s="60" t="s">
        <v>4</v>
      </c>
      <c r="F2501" s="60" t="s">
        <v>5</v>
      </c>
      <c r="G2501" s="60" t="s">
        <v>6</v>
      </c>
      <c r="H2501" s="60" t="s">
        <v>7</v>
      </c>
      <c r="I2501" s="60" t="s">
        <v>8</v>
      </c>
      <c r="J2501" s="60" t="s">
        <v>9</v>
      </c>
      <c r="K2501" s="60" t="s">
        <v>10</v>
      </c>
      <c r="L2501" s="61" t="s">
        <v>11</v>
      </c>
      <c r="M2501" s="61" t="s">
        <v>12</v>
      </c>
    </row>
    <row r="2502" customHeight="1" spans="1:13">
      <c r="A2502" s="62"/>
      <c r="B2502" s="63">
        <f ca="1">INDIRECT("'按班级打印'!G"&amp;ROUNDDOWN((ROW()-1)/5,0)+2)</f>
        <v>12</v>
      </c>
      <c r="C2502" s="63" t="str">
        <f ca="1">INDIRECT("'按班级打印'!A"&amp;ROUNDDOWN((ROW()-1)/5,0)+2)</f>
        <v>谢颖杉</v>
      </c>
      <c r="D2502" s="63">
        <f ca="1">INDIRECT("'按班级打印'!M"&amp;ROUNDDOWN((ROW()-1)/5,0)+2)</f>
        <v>87</v>
      </c>
      <c r="E2502" s="63">
        <f ca="1">INDIRECT("'按班级打印'!o"&amp;ROUNDDOWN((ROW()-1)/5,0)+2)</f>
        <v>56.5</v>
      </c>
      <c r="F2502" s="63">
        <f ca="1">INDIRECT("'按班级打印'!q"&amp;ROUNDDOWN((ROW()-1)/5,0)+2)</f>
        <v>93</v>
      </c>
      <c r="G2502" s="63">
        <f ca="1">IF(INDIRECT("'按班级打印'!s"&amp;ROUNDDOWN((ROW()-1)/5,0)+2)&gt;0,INDIRECT("'按班级打印'!s"&amp;ROUNDDOWN((ROW()-1)/5,0)+2),"")</f>
        <v>37</v>
      </c>
      <c r="H2502" s="63">
        <f ca="1">IF(INDIRECT("'按班级打印'!w"&amp;ROUNDDOWN((ROW()-1)/5,0)+2)&gt;0,INDIRECT("'按班级打印'!w"&amp;ROUNDDOWN((ROW()-1)/5,0)+2),"")</f>
        <v>31</v>
      </c>
      <c r="I2502" s="63" t="str">
        <f ca="1">IF(INDIRECT("'按班级打印'!z"&amp;ROUNDDOWN((ROW()-1)/5,0)+2)&gt;0,INDIRECT("'按班级打印'!z"&amp;ROUNDDOWN((ROW()-1)/5,0)+2),"")</f>
        <v/>
      </c>
      <c r="J2502" s="63" t="str">
        <f ca="1">IF(INDIRECT("'按班级打印'!ac"&amp;ROUNDDOWN((ROW()-1)/5,0)+2)&gt;0,INDIRECT("'按班级打印'!ac"&amp;ROUNDDOWN((ROW()-1)/5,0)+2),"")</f>
        <v/>
      </c>
      <c r="K2502" s="63" t="str">
        <f ca="1">IF(INDIRECT("'按班级打印'!u"&amp;ROUNDDOWN((ROW()-1)/5,0)+2)&gt;0,INDIRECT("'按班级打印'!u"&amp;ROUNDDOWN((ROW()-1)/5,0)+2),"")</f>
        <v/>
      </c>
      <c r="L2502" s="63">
        <f ca="1">IF(INDIRECT("'按班级打印'!af"&amp;ROUNDDOWN((ROW()-1)/5,0)+2)&gt;0,INDIRECT("'按班级打印'!af"&amp;ROUNDDOWN((ROW()-1)/5,0)+2),"")</f>
        <v>49.5</v>
      </c>
      <c r="M2502" s="63">
        <f ca="1">INDIRECT("'按班级打印'!H"&amp;ROUNDDOWN((ROW()-1)/5,0)+2)</f>
        <v>354</v>
      </c>
    </row>
    <row r="2503" customHeight="1" spans="1:13">
      <c r="A2503" s="64"/>
      <c r="B2503" s="64"/>
      <c r="C2503" s="63" t="s">
        <v>13</v>
      </c>
      <c r="D2503" s="63">
        <f ca="1">INDIRECT("'按班级打印'!M"&amp;ROUNDDOWN((ROW()-1)/5,0)+2)</f>
        <v>87</v>
      </c>
      <c r="E2503" s="63">
        <f ca="1">INDIRECT("'按班级打印'!o"&amp;ROUNDDOWN((ROW()-1)/5,0)+2)</f>
        <v>56.5</v>
      </c>
      <c r="F2503" s="63">
        <f ca="1">INDIRECT("'按班级打印'!q"&amp;ROUNDDOWN((ROW()-1)/5,0)+2)</f>
        <v>93</v>
      </c>
      <c r="G2503" s="63">
        <f ca="1">IF(INDIRECT("'按班级打印'!s"&amp;ROUNDDOWN((ROW()-1)/5,0)+2)&gt;0,INDIRECT("'按班级打印'!s"&amp;ROUNDDOWN((ROW()-1)/5,0)+2),"")</f>
        <v>37</v>
      </c>
      <c r="H2503" s="63">
        <f ca="1">IF(INDIRECT("'按班级打印'!x"&amp;ROUNDDOWN((ROW()-1)/5,0)+2)&gt;0,INDIRECT("'按班级打印'!x"&amp;ROUNDDOWN((ROW()-1)/5,0)+2),"")</f>
        <v>59</v>
      </c>
      <c r="I2503" s="63" t="str">
        <f ca="1">IF(INDIRECT("'按班级打印'!aa"&amp;ROUNDDOWN((ROW()-1)/5,0)+2)&gt;0,INDIRECT("'按班级打印'!aa"&amp;ROUNDDOWN((ROW()-1)/5,0)+2),"")</f>
        <v/>
      </c>
      <c r="J2503" s="63" t="str">
        <f ca="1">IF(INDIRECT("'按班级打印'!ad"&amp;ROUNDDOWN((ROW()-1)/5,0)+2)&gt;0,INDIRECT("'按班级打印'!ad"&amp;ROUNDDOWN((ROW()-1)/5,0)+2),"")</f>
        <v/>
      </c>
      <c r="K2503" s="63" t="str">
        <f ca="1">IF(INDIRECT("'按班级打印'!u"&amp;ROUNDDOWN((ROW()-1)/5,0)+2)&gt;0,INDIRECT("'按班级打印'!u"&amp;ROUNDDOWN((ROW()-1)/5,0)+2),"")</f>
        <v/>
      </c>
      <c r="L2503" s="63">
        <f ca="1">IF(INDIRECT("'按班级打印'!ag"&amp;ROUNDDOWN((ROW()-1)/5,0)+2)&gt;0,INDIRECT("'按班级打印'!ag"&amp;ROUNDDOWN((ROW()-1)/5,0)+2),"")</f>
        <v>75</v>
      </c>
      <c r="M2503" s="63">
        <f ca="1">INDIRECT("'按班级打印'!I"&amp;ROUNDDOWN((ROW()-1)/5,0)+2)</f>
        <v>407.5</v>
      </c>
    </row>
    <row r="2504" customHeight="1" spans="1:13">
      <c r="A2504" s="63" t="str">
        <f ca="1">INDIRECT("'按班级打印'!E"&amp;ROUNDDOWN((ROW()-1)/5,0)+2)</f>
        <v>物理类</v>
      </c>
      <c r="B2504" s="14"/>
      <c r="C2504" s="63" t="s">
        <v>14</v>
      </c>
      <c r="D2504" s="65">
        <f>'质量分析(总分) '!$D$55</f>
        <v>105.000612745098</v>
      </c>
      <c r="E2504" s="65">
        <f>'质量分析(总分) '!$D$82</f>
        <v>91.5242034313726</v>
      </c>
      <c r="F2504" s="65">
        <f>'质量分析(总分) '!$D$109</f>
        <v>108.863970588235</v>
      </c>
      <c r="G2504" s="65">
        <f ca="1">IF(_xlfn.NUMBERVALUE(G2502)&gt;0,'质量分析(总分) '!$D$133,"")</f>
        <v>62.6521428571429</v>
      </c>
      <c r="H2504" s="65">
        <f ca="1">IF(_xlfn.NUMBERVALUE(H2502)&gt;0,'质量分析(总分) '!$D$157,"")</f>
        <v>81.8686131386861</v>
      </c>
      <c r="I2504" s="65" t="str">
        <f ca="1">IF(_xlfn.NUMBERVALUE(I2502)&gt;0,'质量分析(总分) '!$D$180,"")</f>
        <v/>
      </c>
      <c r="J2504" s="65" t="str">
        <f ca="1">IF(_xlfn.NUMBERVALUE(J2502)&gt;0,'质量分析(总分) '!$D$208,"")</f>
        <v/>
      </c>
      <c r="K2504" s="65" t="str">
        <f ca="1">IF(_xlfn.NUMBERVALUE(K2502)&gt;0,'质量分析(总分) '!$D$194,"")</f>
        <v/>
      </c>
      <c r="L2504" s="65">
        <f ca="1">IF(_xlfn.NUMBERVALUE(L2502)&gt;0,'质量分析(总分) '!$D$222,"")</f>
        <v>81.1694214876033</v>
      </c>
      <c r="M2504" s="65">
        <f ca="1">IF(_xlfn.NUMBERVALUE(G2502)&gt;0,'质量分析(总分) '!$D$23,'质量分析(总分) '!$D$28)</f>
        <v>535.869285714286</v>
      </c>
    </row>
    <row r="2506" customHeight="1" spans="1:13">
      <c r="A2506" s="58" t="s">
        <v>15</v>
      </c>
      <c r="B2506" s="59" t="s">
        <v>1</v>
      </c>
      <c r="C2506" s="59" t="s">
        <v>2</v>
      </c>
      <c r="D2506" s="60" t="s">
        <v>3</v>
      </c>
      <c r="E2506" s="60" t="s">
        <v>4</v>
      </c>
      <c r="F2506" s="60" t="s">
        <v>5</v>
      </c>
      <c r="G2506" s="60" t="s">
        <v>6</v>
      </c>
      <c r="H2506" s="60" t="s">
        <v>7</v>
      </c>
      <c r="I2506" s="60" t="s">
        <v>8</v>
      </c>
      <c r="J2506" s="60" t="s">
        <v>9</v>
      </c>
      <c r="K2506" s="60" t="s">
        <v>10</v>
      </c>
      <c r="L2506" s="61" t="s">
        <v>11</v>
      </c>
      <c r="M2506" s="61" t="s">
        <v>12</v>
      </c>
    </row>
    <row r="2507" customHeight="1" spans="1:13">
      <c r="A2507" s="62"/>
      <c r="B2507" s="63">
        <f ca="1">INDIRECT("'按班级打印'!G"&amp;ROUNDDOWN((ROW()-1)/5,0)+2)</f>
        <v>12</v>
      </c>
      <c r="C2507" s="63" t="str">
        <f ca="1">INDIRECT("'按班级打印'!A"&amp;ROUNDDOWN((ROW()-1)/5,0)+2)</f>
        <v>林朋翔</v>
      </c>
      <c r="D2507" s="63">
        <f ca="1">INDIRECT("'按班级打印'!M"&amp;ROUNDDOWN((ROW()-1)/5,0)+2)</f>
        <v>96.5</v>
      </c>
      <c r="E2507" s="63">
        <f ca="1">INDIRECT("'按班级打印'!o"&amp;ROUNDDOWN((ROW()-1)/5,0)+2)</f>
        <v>77</v>
      </c>
      <c r="F2507" s="63">
        <f ca="1">INDIRECT("'按班级打印'!q"&amp;ROUNDDOWN((ROW()-1)/5,0)+2)</f>
        <v>115.5</v>
      </c>
      <c r="G2507" s="63">
        <f ca="1">IF(INDIRECT("'按班级打印'!s"&amp;ROUNDDOWN((ROW()-1)/5,0)+2)&gt;0,INDIRECT("'按班级打印'!s"&amp;ROUNDDOWN((ROW()-1)/5,0)+2),"")</f>
        <v>54.5</v>
      </c>
      <c r="H2507" s="63">
        <f ca="1">IF(INDIRECT("'按班级打印'!w"&amp;ROUNDDOWN((ROW()-1)/5,0)+2)&gt;0,INDIRECT("'按班级打印'!w"&amp;ROUNDDOWN((ROW()-1)/5,0)+2),"")</f>
        <v>51.5</v>
      </c>
      <c r="I2507" s="63" t="str">
        <f ca="1">IF(INDIRECT("'按班级打印'!z"&amp;ROUNDDOWN((ROW()-1)/5,0)+2)&gt;0,INDIRECT("'按班级打印'!z"&amp;ROUNDDOWN((ROW()-1)/5,0)+2),"")</f>
        <v/>
      </c>
      <c r="J2507" s="63" t="str">
        <f ca="1">IF(INDIRECT("'按班级打印'!ac"&amp;ROUNDDOWN((ROW()-1)/5,0)+2)&gt;0,INDIRECT("'按班级打印'!ac"&amp;ROUNDDOWN((ROW()-1)/5,0)+2),"")</f>
        <v/>
      </c>
      <c r="K2507" s="63" t="str">
        <f ca="1">IF(INDIRECT("'按班级打印'!u"&amp;ROUNDDOWN((ROW()-1)/5,0)+2)&gt;0,INDIRECT("'按班级打印'!u"&amp;ROUNDDOWN((ROW()-1)/5,0)+2),"")</f>
        <v/>
      </c>
      <c r="L2507" s="63">
        <f ca="1">IF(INDIRECT("'按班级打印'!af"&amp;ROUNDDOWN((ROW()-1)/5,0)+2)&gt;0,INDIRECT("'按班级打印'!af"&amp;ROUNDDOWN((ROW()-1)/5,0)+2),"")</f>
        <v>57.5</v>
      </c>
      <c r="M2507" s="63">
        <f ca="1">INDIRECT("'按班级打印'!H"&amp;ROUNDDOWN((ROW()-1)/5,0)+2)</f>
        <v>452.5</v>
      </c>
    </row>
    <row r="2508" customHeight="1" spans="1:13">
      <c r="A2508" s="64"/>
      <c r="B2508" s="64"/>
      <c r="C2508" s="63" t="s">
        <v>13</v>
      </c>
      <c r="D2508" s="63">
        <f ca="1">INDIRECT("'按班级打印'!M"&amp;ROUNDDOWN((ROW()-1)/5,0)+2)</f>
        <v>96.5</v>
      </c>
      <c r="E2508" s="63">
        <f ca="1">INDIRECT("'按班级打印'!o"&amp;ROUNDDOWN((ROW()-1)/5,0)+2)</f>
        <v>77</v>
      </c>
      <c r="F2508" s="63">
        <f ca="1">INDIRECT("'按班级打印'!q"&amp;ROUNDDOWN((ROW()-1)/5,0)+2)</f>
        <v>115.5</v>
      </c>
      <c r="G2508" s="63">
        <f ca="1">IF(INDIRECT("'按班级打印'!s"&amp;ROUNDDOWN((ROW()-1)/5,0)+2)&gt;0,INDIRECT("'按班级打印'!s"&amp;ROUNDDOWN((ROW()-1)/5,0)+2),"")</f>
        <v>54.5</v>
      </c>
      <c r="H2508" s="63">
        <f ca="1">IF(INDIRECT("'按班级打印'!x"&amp;ROUNDDOWN((ROW()-1)/5,0)+2)&gt;0,INDIRECT("'按班级打印'!x"&amp;ROUNDDOWN((ROW()-1)/5,0)+2),"")</f>
        <v>77</v>
      </c>
      <c r="I2508" s="63" t="str">
        <f ca="1">IF(INDIRECT("'按班级打印'!aa"&amp;ROUNDDOWN((ROW()-1)/5,0)+2)&gt;0,INDIRECT("'按班级打印'!aa"&amp;ROUNDDOWN((ROW()-1)/5,0)+2),"")</f>
        <v/>
      </c>
      <c r="J2508" s="63" t="str">
        <f ca="1">IF(INDIRECT("'按班级打印'!ad"&amp;ROUNDDOWN((ROW()-1)/5,0)+2)&gt;0,INDIRECT("'按班级打印'!ad"&amp;ROUNDDOWN((ROW()-1)/5,0)+2),"")</f>
        <v/>
      </c>
      <c r="K2508" s="63" t="str">
        <f ca="1">IF(INDIRECT("'按班级打印'!u"&amp;ROUNDDOWN((ROW()-1)/5,0)+2)&gt;0,INDIRECT("'按班级打印'!u"&amp;ROUNDDOWN((ROW()-1)/5,0)+2),"")</f>
        <v/>
      </c>
      <c r="L2508" s="63">
        <f ca="1">IF(INDIRECT("'按班级打印'!ag"&amp;ROUNDDOWN((ROW()-1)/5,0)+2)&gt;0,INDIRECT("'按班级打印'!ag"&amp;ROUNDDOWN((ROW()-1)/5,0)+2),"")</f>
        <v>86</v>
      </c>
      <c r="M2508" s="63">
        <f ca="1">INDIRECT("'按班级打印'!I"&amp;ROUNDDOWN((ROW()-1)/5,0)+2)</f>
        <v>506.5</v>
      </c>
    </row>
    <row r="2509" customHeight="1" spans="1:13">
      <c r="A2509" s="63" t="str">
        <f ca="1">INDIRECT("'按班级打印'!E"&amp;ROUNDDOWN((ROW()-1)/5,0)+2)</f>
        <v>物理类</v>
      </c>
      <c r="B2509" s="14"/>
      <c r="C2509" s="63" t="s">
        <v>14</v>
      </c>
      <c r="D2509" s="65">
        <f>'质量分析(总分) '!$D$55</f>
        <v>105.000612745098</v>
      </c>
      <c r="E2509" s="65">
        <f>'质量分析(总分) '!$D$82</f>
        <v>91.5242034313726</v>
      </c>
      <c r="F2509" s="65">
        <f>'质量分析(总分) '!$D$109</f>
        <v>108.863970588235</v>
      </c>
      <c r="G2509" s="65">
        <f ca="1">IF(_xlfn.NUMBERVALUE(G2507)&gt;0,'质量分析(总分) '!$D$133,"")</f>
        <v>62.6521428571429</v>
      </c>
      <c r="H2509" s="65">
        <f ca="1">IF(_xlfn.NUMBERVALUE(H2507)&gt;0,'质量分析(总分) '!$D$157,"")</f>
        <v>81.8686131386861</v>
      </c>
      <c r="I2509" s="65" t="str">
        <f ca="1">IF(_xlfn.NUMBERVALUE(I2507)&gt;0,'质量分析(总分) '!$D$180,"")</f>
        <v/>
      </c>
      <c r="J2509" s="65" t="str">
        <f ca="1">IF(_xlfn.NUMBERVALUE(J2507)&gt;0,'质量分析(总分) '!$D$208,"")</f>
        <v/>
      </c>
      <c r="K2509" s="65" t="str">
        <f ca="1">IF(_xlfn.NUMBERVALUE(K2507)&gt;0,'质量分析(总分) '!$D$194,"")</f>
        <v/>
      </c>
      <c r="L2509" s="65">
        <f ca="1">IF(_xlfn.NUMBERVALUE(L2507)&gt;0,'质量分析(总分) '!$D$222,"")</f>
        <v>81.1694214876033</v>
      </c>
      <c r="M2509" s="65">
        <f ca="1">IF(_xlfn.NUMBERVALUE(G2507)&gt;0,'质量分析(总分) '!$D$23,'质量分析(总分) '!$D$28)</f>
        <v>535.869285714286</v>
      </c>
    </row>
    <row r="2511" customHeight="1" spans="1:13">
      <c r="A2511" s="58" t="s">
        <v>15</v>
      </c>
      <c r="B2511" s="59" t="s">
        <v>1</v>
      </c>
      <c r="C2511" s="59" t="s">
        <v>2</v>
      </c>
      <c r="D2511" s="60" t="s">
        <v>3</v>
      </c>
      <c r="E2511" s="60" t="s">
        <v>4</v>
      </c>
      <c r="F2511" s="60" t="s">
        <v>5</v>
      </c>
      <c r="G2511" s="60" t="s">
        <v>6</v>
      </c>
      <c r="H2511" s="60" t="s">
        <v>7</v>
      </c>
      <c r="I2511" s="60" t="s">
        <v>8</v>
      </c>
      <c r="J2511" s="60" t="s">
        <v>9</v>
      </c>
      <c r="K2511" s="60" t="s">
        <v>10</v>
      </c>
      <c r="L2511" s="61" t="s">
        <v>11</v>
      </c>
      <c r="M2511" s="61" t="s">
        <v>12</v>
      </c>
    </row>
    <row r="2512" customHeight="1" spans="1:13">
      <c r="A2512" s="62"/>
      <c r="B2512" s="63">
        <f ca="1">INDIRECT("'按班级打印'!G"&amp;ROUNDDOWN((ROW()-1)/5,0)+2)</f>
        <v>12</v>
      </c>
      <c r="C2512" s="63" t="str">
        <f ca="1">INDIRECT("'按班级打印'!A"&amp;ROUNDDOWN((ROW()-1)/5,0)+2)</f>
        <v>吴琨</v>
      </c>
      <c r="D2512" s="63">
        <f ca="1">INDIRECT("'按班级打印'!M"&amp;ROUNDDOWN((ROW()-1)/5,0)+2)</f>
        <v>103</v>
      </c>
      <c r="E2512" s="63">
        <f ca="1">INDIRECT("'按班级打印'!o"&amp;ROUNDDOWN((ROW()-1)/5,0)+2)</f>
        <v>106.5</v>
      </c>
      <c r="F2512" s="63">
        <f ca="1">INDIRECT("'按班级打印'!q"&amp;ROUNDDOWN((ROW()-1)/5,0)+2)</f>
        <v>93</v>
      </c>
      <c r="G2512" s="63">
        <f ca="1">IF(INDIRECT("'按班级打印'!s"&amp;ROUNDDOWN((ROW()-1)/5,0)+2)&gt;0,INDIRECT("'按班级打印'!s"&amp;ROUNDDOWN((ROW()-1)/5,0)+2),"")</f>
        <v>74</v>
      </c>
      <c r="H2512" s="63">
        <f ca="1">IF(INDIRECT("'按班级打印'!w"&amp;ROUNDDOWN((ROW()-1)/5,0)+2)&gt;0,INDIRECT("'按班级打印'!w"&amp;ROUNDDOWN((ROW()-1)/5,0)+2),"")</f>
        <v>65</v>
      </c>
      <c r="I2512" s="63" t="str">
        <f ca="1">IF(INDIRECT("'按班级打印'!z"&amp;ROUNDDOWN((ROW()-1)/5,0)+2)&gt;0,INDIRECT("'按班级打印'!z"&amp;ROUNDDOWN((ROW()-1)/5,0)+2),"")</f>
        <v/>
      </c>
      <c r="J2512" s="63" t="str">
        <f ca="1">IF(INDIRECT("'按班级打印'!ac"&amp;ROUNDDOWN((ROW()-1)/5,0)+2)&gt;0,INDIRECT("'按班级打印'!ac"&amp;ROUNDDOWN((ROW()-1)/5,0)+2),"")</f>
        <v/>
      </c>
      <c r="K2512" s="63" t="str">
        <f ca="1">IF(INDIRECT("'按班级打印'!u"&amp;ROUNDDOWN((ROW()-1)/5,0)+2)&gt;0,INDIRECT("'按班级打印'!u"&amp;ROUNDDOWN((ROW()-1)/5,0)+2),"")</f>
        <v/>
      </c>
      <c r="L2512" s="63">
        <f ca="1">IF(INDIRECT("'按班级打印'!af"&amp;ROUNDDOWN((ROW()-1)/5,0)+2)&gt;0,INDIRECT("'按班级打印'!af"&amp;ROUNDDOWN((ROW()-1)/5,0)+2),"")</f>
        <v>66</v>
      </c>
      <c r="M2512" s="63">
        <f ca="1">INDIRECT("'按班级打印'!H"&amp;ROUNDDOWN((ROW()-1)/5,0)+2)</f>
        <v>507.5</v>
      </c>
    </row>
    <row r="2513" customHeight="1" spans="1:13">
      <c r="A2513" s="64"/>
      <c r="B2513" s="64"/>
      <c r="C2513" s="63" t="s">
        <v>13</v>
      </c>
      <c r="D2513" s="63">
        <f ca="1">INDIRECT("'按班级打印'!M"&amp;ROUNDDOWN((ROW()-1)/5,0)+2)</f>
        <v>103</v>
      </c>
      <c r="E2513" s="63">
        <f ca="1">INDIRECT("'按班级打印'!o"&amp;ROUNDDOWN((ROW()-1)/5,0)+2)</f>
        <v>106.5</v>
      </c>
      <c r="F2513" s="63">
        <f ca="1">INDIRECT("'按班级打印'!q"&amp;ROUNDDOWN((ROW()-1)/5,0)+2)</f>
        <v>93</v>
      </c>
      <c r="G2513" s="63">
        <f ca="1">IF(INDIRECT("'按班级打印'!s"&amp;ROUNDDOWN((ROW()-1)/5,0)+2)&gt;0,INDIRECT("'按班级打印'!s"&amp;ROUNDDOWN((ROW()-1)/5,0)+2),"")</f>
        <v>74</v>
      </c>
      <c r="H2513" s="63">
        <f ca="1">IF(INDIRECT("'按班级打印'!x"&amp;ROUNDDOWN((ROW()-1)/5,0)+2)&gt;0,INDIRECT("'按班级打印'!x"&amp;ROUNDDOWN((ROW()-1)/5,0)+2),"")</f>
        <v>87</v>
      </c>
      <c r="I2513" s="63" t="str">
        <f ca="1">IF(INDIRECT("'按班级打印'!aa"&amp;ROUNDDOWN((ROW()-1)/5,0)+2)&gt;0,INDIRECT("'按班级打印'!aa"&amp;ROUNDDOWN((ROW()-1)/5,0)+2),"")</f>
        <v/>
      </c>
      <c r="J2513" s="63" t="str">
        <f ca="1">IF(INDIRECT("'按班级打印'!ad"&amp;ROUNDDOWN((ROW()-1)/5,0)+2)&gt;0,INDIRECT("'按班级打印'!ad"&amp;ROUNDDOWN((ROW()-1)/5,0)+2),"")</f>
        <v/>
      </c>
      <c r="K2513" s="63" t="str">
        <f ca="1">IF(INDIRECT("'按班级打印'!u"&amp;ROUNDDOWN((ROW()-1)/5,0)+2)&gt;0,INDIRECT("'按班级打印'!u"&amp;ROUNDDOWN((ROW()-1)/5,0)+2),"")</f>
        <v/>
      </c>
      <c r="L2513" s="63">
        <f ca="1">IF(INDIRECT("'按班级打印'!ag"&amp;ROUNDDOWN((ROW()-1)/5,0)+2)&gt;0,INDIRECT("'按班级打印'!ag"&amp;ROUNDDOWN((ROW()-1)/5,0)+2),"")</f>
        <v>90</v>
      </c>
      <c r="M2513" s="63">
        <f ca="1">INDIRECT("'按班级打印'!I"&amp;ROUNDDOWN((ROW()-1)/5,0)+2)</f>
        <v>553.5</v>
      </c>
    </row>
    <row r="2514" customHeight="1" spans="1:13">
      <c r="A2514" s="63" t="str">
        <f ca="1">INDIRECT("'按班级打印'!E"&amp;ROUNDDOWN((ROW()-1)/5,0)+2)</f>
        <v>物理类</v>
      </c>
      <c r="B2514" s="14"/>
      <c r="C2514" s="63" t="s">
        <v>14</v>
      </c>
      <c r="D2514" s="65">
        <f>'质量分析(总分) '!$D$55</f>
        <v>105.000612745098</v>
      </c>
      <c r="E2514" s="65">
        <f>'质量分析(总分) '!$D$82</f>
        <v>91.5242034313726</v>
      </c>
      <c r="F2514" s="65">
        <f>'质量分析(总分) '!$D$109</f>
        <v>108.863970588235</v>
      </c>
      <c r="G2514" s="65">
        <f ca="1">IF(_xlfn.NUMBERVALUE(G2512)&gt;0,'质量分析(总分) '!$D$133,"")</f>
        <v>62.6521428571429</v>
      </c>
      <c r="H2514" s="65">
        <f ca="1">IF(_xlfn.NUMBERVALUE(H2512)&gt;0,'质量分析(总分) '!$D$157,"")</f>
        <v>81.8686131386861</v>
      </c>
      <c r="I2514" s="65" t="str">
        <f ca="1">IF(_xlfn.NUMBERVALUE(I2512)&gt;0,'质量分析(总分) '!$D$180,"")</f>
        <v/>
      </c>
      <c r="J2514" s="65" t="str">
        <f ca="1">IF(_xlfn.NUMBERVALUE(J2512)&gt;0,'质量分析(总分) '!$D$208,"")</f>
        <v/>
      </c>
      <c r="K2514" s="65" t="str">
        <f ca="1">IF(_xlfn.NUMBERVALUE(K2512)&gt;0,'质量分析(总分) '!$D$194,"")</f>
        <v/>
      </c>
      <c r="L2514" s="65">
        <f ca="1">IF(_xlfn.NUMBERVALUE(L2512)&gt;0,'质量分析(总分) '!$D$222,"")</f>
        <v>81.1694214876033</v>
      </c>
      <c r="M2514" s="65">
        <f ca="1">IF(_xlfn.NUMBERVALUE(G2512)&gt;0,'质量分析(总分) '!$D$23,'质量分析(总分) '!$D$28)</f>
        <v>535.869285714286</v>
      </c>
    </row>
    <row r="2516" customHeight="1" spans="1:13">
      <c r="A2516" s="58" t="s">
        <v>15</v>
      </c>
      <c r="B2516" s="59" t="s">
        <v>1</v>
      </c>
      <c r="C2516" s="59" t="s">
        <v>2</v>
      </c>
      <c r="D2516" s="60" t="s">
        <v>3</v>
      </c>
      <c r="E2516" s="60" t="s">
        <v>4</v>
      </c>
      <c r="F2516" s="60" t="s">
        <v>5</v>
      </c>
      <c r="G2516" s="60" t="s">
        <v>6</v>
      </c>
      <c r="H2516" s="60" t="s">
        <v>7</v>
      </c>
      <c r="I2516" s="60" t="s">
        <v>8</v>
      </c>
      <c r="J2516" s="60" t="s">
        <v>9</v>
      </c>
      <c r="K2516" s="60" t="s">
        <v>10</v>
      </c>
      <c r="L2516" s="61" t="s">
        <v>11</v>
      </c>
      <c r="M2516" s="61" t="s">
        <v>12</v>
      </c>
    </row>
    <row r="2517" customHeight="1" spans="1:13">
      <c r="A2517" s="62"/>
      <c r="B2517" s="63">
        <f ca="1">INDIRECT("'按班级打印'!G"&amp;ROUNDDOWN((ROW()-1)/5,0)+2)</f>
        <v>12</v>
      </c>
      <c r="C2517" s="63" t="str">
        <f ca="1">INDIRECT("'按班级打印'!A"&amp;ROUNDDOWN((ROW()-1)/5,0)+2)</f>
        <v>王璟昀</v>
      </c>
      <c r="D2517" s="63">
        <f ca="1">INDIRECT("'按班级打印'!M"&amp;ROUNDDOWN((ROW()-1)/5,0)+2)</f>
        <v>108.5</v>
      </c>
      <c r="E2517" s="63">
        <f ca="1">INDIRECT("'按班级打印'!o"&amp;ROUNDDOWN((ROW()-1)/5,0)+2)</f>
        <v>113.5</v>
      </c>
      <c r="F2517" s="63">
        <f ca="1">INDIRECT("'按班级打印'!q"&amp;ROUNDDOWN((ROW()-1)/5,0)+2)</f>
        <v>104.5</v>
      </c>
      <c r="G2517" s="63">
        <f ca="1">IF(INDIRECT("'按班级打印'!s"&amp;ROUNDDOWN((ROW()-1)/5,0)+2)&gt;0,INDIRECT("'按班级打印'!s"&amp;ROUNDDOWN((ROW()-1)/5,0)+2),"")</f>
        <v>55.5</v>
      </c>
      <c r="H2517" s="63">
        <f ca="1">IF(INDIRECT("'按班级打印'!w"&amp;ROUNDDOWN((ROW()-1)/5,0)+2)&gt;0,INDIRECT("'按班级打印'!w"&amp;ROUNDDOWN((ROW()-1)/5,0)+2),"")</f>
        <v>64</v>
      </c>
      <c r="I2517" s="63" t="str">
        <f ca="1">IF(INDIRECT("'按班级打印'!z"&amp;ROUNDDOWN((ROW()-1)/5,0)+2)&gt;0,INDIRECT("'按班级打印'!z"&amp;ROUNDDOWN((ROW()-1)/5,0)+2),"")</f>
        <v/>
      </c>
      <c r="J2517" s="63" t="str">
        <f ca="1">IF(INDIRECT("'按班级打印'!ac"&amp;ROUNDDOWN((ROW()-1)/5,0)+2)&gt;0,INDIRECT("'按班级打印'!ac"&amp;ROUNDDOWN((ROW()-1)/5,0)+2),"")</f>
        <v/>
      </c>
      <c r="K2517" s="63" t="str">
        <f ca="1">IF(INDIRECT("'按班级打印'!u"&amp;ROUNDDOWN((ROW()-1)/5,0)+2)&gt;0,INDIRECT("'按班级打印'!u"&amp;ROUNDDOWN((ROW()-1)/5,0)+2),"")</f>
        <v/>
      </c>
      <c r="L2517" s="63">
        <f ca="1">IF(INDIRECT("'按班级打印'!af"&amp;ROUNDDOWN((ROW()-1)/5,0)+2)&gt;0,INDIRECT("'按班级打印'!af"&amp;ROUNDDOWN((ROW()-1)/5,0)+2),"")</f>
        <v>57.5</v>
      </c>
      <c r="M2517" s="63">
        <f ca="1">INDIRECT("'按班级打印'!H"&amp;ROUNDDOWN((ROW()-1)/5,0)+2)</f>
        <v>503.5</v>
      </c>
    </row>
    <row r="2518" customHeight="1" spans="1:13">
      <c r="A2518" s="64"/>
      <c r="B2518" s="64"/>
      <c r="C2518" s="63" t="s">
        <v>13</v>
      </c>
      <c r="D2518" s="63">
        <f ca="1">INDIRECT("'按班级打印'!M"&amp;ROUNDDOWN((ROW()-1)/5,0)+2)</f>
        <v>108.5</v>
      </c>
      <c r="E2518" s="63">
        <f ca="1">INDIRECT("'按班级打印'!o"&amp;ROUNDDOWN((ROW()-1)/5,0)+2)</f>
        <v>113.5</v>
      </c>
      <c r="F2518" s="63">
        <f ca="1">INDIRECT("'按班级打印'!q"&amp;ROUNDDOWN((ROW()-1)/5,0)+2)</f>
        <v>104.5</v>
      </c>
      <c r="G2518" s="63">
        <f ca="1">IF(INDIRECT("'按班级打印'!s"&amp;ROUNDDOWN((ROW()-1)/5,0)+2)&gt;0,INDIRECT("'按班级打印'!s"&amp;ROUNDDOWN((ROW()-1)/5,0)+2),"")</f>
        <v>55.5</v>
      </c>
      <c r="H2518" s="63">
        <f ca="1">IF(INDIRECT("'按班级打印'!x"&amp;ROUNDDOWN((ROW()-1)/5,0)+2)&gt;0,INDIRECT("'按班级打印'!x"&amp;ROUNDDOWN((ROW()-1)/5,0)+2),"")</f>
        <v>87</v>
      </c>
      <c r="I2518" s="63" t="str">
        <f ca="1">IF(INDIRECT("'按班级打印'!aa"&amp;ROUNDDOWN((ROW()-1)/5,0)+2)&gt;0,INDIRECT("'按班级打印'!aa"&amp;ROUNDDOWN((ROW()-1)/5,0)+2),"")</f>
        <v/>
      </c>
      <c r="J2518" s="63" t="str">
        <f ca="1">IF(INDIRECT("'按班级打印'!ad"&amp;ROUNDDOWN((ROW()-1)/5,0)+2)&gt;0,INDIRECT("'按班级打印'!ad"&amp;ROUNDDOWN((ROW()-1)/5,0)+2),"")</f>
        <v/>
      </c>
      <c r="K2518" s="63" t="str">
        <f ca="1">IF(INDIRECT("'按班级打印'!u"&amp;ROUNDDOWN((ROW()-1)/5,0)+2)&gt;0,INDIRECT("'按班级打印'!u"&amp;ROUNDDOWN((ROW()-1)/5,0)+2),"")</f>
        <v/>
      </c>
      <c r="L2518" s="63">
        <f ca="1">IF(INDIRECT("'按班级打印'!ag"&amp;ROUNDDOWN((ROW()-1)/5,0)+2)&gt;0,INDIRECT("'按班级打印'!ag"&amp;ROUNDDOWN((ROW()-1)/5,0)+2),"")</f>
        <v>86</v>
      </c>
      <c r="M2518" s="63">
        <f ca="1">INDIRECT("'按班级打印'!I"&amp;ROUNDDOWN((ROW()-1)/5,0)+2)</f>
        <v>555</v>
      </c>
    </row>
    <row r="2519" customHeight="1" spans="1:13">
      <c r="A2519" s="63" t="str">
        <f ca="1">INDIRECT("'按班级打印'!E"&amp;ROUNDDOWN((ROW()-1)/5,0)+2)</f>
        <v>物理类</v>
      </c>
      <c r="B2519" s="14"/>
      <c r="C2519" s="63" t="s">
        <v>14</v>
      </c>
      <c r="D2519" s="65">
        <f>'质量分析(总分) '!$D$55</f>
        <v>105.000612745098</v>
      </c>
      <c r="E2519" s="65">
        <f>'质量分析(总分) '!$D$82</f>
        <v>91.5242034313726</v>
      </c>
      <c r="F2519" s="65">
        <f>'质量分析(总分) '!$D$109</f>
        <v>108.863970588235</v>
      </c>
      <c r="G2519" s="65">
        <f ca="1">IF(_xlfn.NUMBERVALUE(G2517)&gt;0,'质量分析(总分) '!$D$133,"")</f>
        <v>62.6521428571429</v>
      </c>
      <c r="H2519" s="65">
        <f ca="1">IF(_xlfn.NUMBERVALUE(H2517)&gt;0,'质量分析(总分) '!$D$157,"")</f>
        <v>81.8686131386861</v>
      </c>
      <c r="I2519" s="65" t="str">
        <f ca="1">IF(_xlfn.NUMBERVALUE(I2517)&gt;0,'质量分析(总分) '!$D$180,"")</f>
        <v/>
      </c>
      <c r="J2519" s="65" t="str">
        <f ca="1">IF(_xlfn.NUMBERVALUE(J2517)&gt;0,'质量分析(总分) '!$D$208,"")</f>
        <v/>
      </c>
      <c r="K2519" s="65" t="str">
        <f ca="1">IF(_xlfn.NUMBERVALUE(K2517)&gt;0,'质量分析(总分) '!$D$194,"")</f>
        <v/>
      </c>
      <c r="L2519" s="65">
        <f ca="1">IF(_xlfn.NUMBERVALUE(L2517)&gt;0,'质量分析(总分) '!$D$222,"")</f>
        <v>81.1694214876033</v>
      </c>
      <c r="M2519" s="65">
        <f ca="1">IF(_xlfn.NUMBERVALUE(G2517)&gt;0,'质量分析(总分) '!$D$23,'质量分析(总分) '!$D$28)</f>
        <v>535.869285714286</v>
      </c>
    </row>
    <row r="2521" customHeight="1" spans="1:13">
      <c r="A2521" s="58" t="s">
        <v>15</v>
      </c>
      <c r="B2521" s="59" t="s">
        <v>1</v>
      </c>
      <c r="C2521" s="59" t="s">
        <v>2</v>
      </c>
      <c r="D2521" s="60" t="s">
        <v>3</v>
      </c>
      <c r="E2521" s="60" t="s">
        <v>4</v>
      </c>
      <c r="F2521" s="60" t="s">
        <v>5</v>
      </c>
      <c r="G2521" s="60" t="s">
        <v>6</v>
      </c>
      <c r="H2521" s="60" t="s">
        <v>7</v>
      </c>
      <c r="I2521" s="60" t="s">
        <v>8</v>
      </c>
      <c r="J2521" s="60" t="s">
        <v>9</v>
      </c>
      <c r="K2521" s="60" t="s">
        <v>10</v>
      </c>
      <c r="L2521" s="61" t="s">
        <v>11</v>
      </c>
      <c r="M2521" s="61" t="s">
        <v>12</v>
      </c>
    </row>
    <row r="2522" customHeight="1" spans="1:13">
      <c r="A2522" s="62"/>
      <c r="B2522" s="63">
        <f ca="1">INDIRECT("'按班级打印'!G"&amp;ROUNDDOWN((ROW()-1)/5,0)+2)</f>
        <v>12</v>
      </c>
      <c r="C2522" s="63" t="str">
        <f ca="1">INDIRECT("'按班级打印'!A"&amp;ROUNDDOWN((ROW()-1)/5,0)+2)</f>
        <v>阮智钦</v>
      </c>
      <c r="D2522" s="63">
        <f ca="1">INDIRECT("'按班级打印'!M"&amp;ROUNDDOWN((ROW()-1)/5,0)+2)</f>
        <v>105</v>
      </c>
      <c r="E2522" s="63">
        <f ca="1">INDIRECT("'按班级打印'!o"&amp;ROUNDDOWN((ROW()-1)/5,0)+2)</f>
        <v>75.5</v>
      </c>
      <c r="F2522" s="63">
        <f ca="1">INDIRECT("'按班级打印'!q"&amp;ROUNDDOWN((ROW()-1)/5,0)+2)</f>
        <v>106.5</v>
      </c>
      <c r="G2522" s="63">
        <f ca="1">IF(INDIRECT("'按班级打印'!s"&amp;ROUNDDOWN((ROW()-1)/5,0)+2)&gt;0,INDIRECT("'按班级打印'!s"&amp;ROUNDDOWN((ROW()-1)/5,0)+2),"")</f>
        <v>50.5</v>
      </c>
      <c r="H2522" s="63">
        <f ca="1">IF(INDIRECT("'按班级打印'!w"&amp;ROUNDDOWN((ROW()-1)/5,0)+2)&gt;0,INDIRECT("'按班级打印'!w"&amp;ROUNDDOWN((ROW()-1)/5,0)+2),"")</f>
        <v>40</v>
      </c>
      <c r="I2522" s="63" t="str">
        <f ca="1">IF(INDIRECT("'按班级打印'!z"&amp;ROUNDDOWN((ROW()-1)/5,0)+2)&gt;0,INDIRECT("'按班级打印'!z"&amp;ROUNDDOWN((ROW()-1)/5,0)+2),"")</f>
        <v/>
      </c>
      <c r="J2522" s="63" t="str">
        <f ca="1">IF(INDIRECT("'按班级打印'!ac"&amp;ROUNDDOWN((ROW()-1)/5,0)+2)&gt;0,INDIRECT("'按班级打印'!ac"&amp;ROUNDDOWN((ROW()-1)/5,0)+2),"")</f>
        <v/>
      </c>
      <c r="K2522" s="63" t="str">
        <f ca="1">IF(INDIRECT("'按班级打印'!u"&amp;ROUNDDOWN((ROW()-1)/5,0)+2)&gt;0,INDIRECT("'按班级打印'!u"&amp;ROUNDDOWN((ROW()-1)/5,0)+2),"")</f>
        <v/>
      </c>
      <c r="L2522" s="63">
        <f ca="1">IF(INDIRECT("'按班级打印'!af"&amp;ROUNDDOWN((ROW()-1)/5,0)+2)&gt;0,INDIRECT("'按班级打印'!af"&amp;ROUNDDOWN((ROW()-1)/5,0)+2),"")</f>
        <v>51</v>
      </c>
      <c r="M2522" s="63">
        <f ca="1">INDIRECT("'按班级打印'!H"&amp;ROUNDDOWN((ROW()-1)/5,0)+2)</f>
        <v>428.5</v>
      </c>
    </row>
    <row r="2523" customHeight="1" spans="1:13">
      <c r="A2523" s="64"/>
      <c r="B2523" s="64"/>
      <c r="C2523" s="63" t="s">
        <v>13</v>
      </c>
      <c r="D2523" s="63">
        <f ca="1">INDIRECT("'按班级打印'!M"&amp;ROUNDDOWN((ROW()-1)/5,0)+2)</f>
        <v>105</v>
      </c>
      <c r="E2523" s="63">
        <f ca="1">INDIRECT("'按班级打印'!o"&amp;ROUNDDOWN((ROW()-1)/5,0)+2)</f>
        <v>75.5</v>
      </c>
      <c r="F2523" s="63">
        <f ca="1">INDIRECT("'按班级打印'!q"&amp;ROUNDDOWN((ROW()-1)/5,0)+2)</f>
        <v>106.5</v>
      </c>
      <c r="G2523" s="63">
        <f ca="1">IF(INDIRECT("'按班级打印'!s"&amp;ROUNDDOWN((ROW()-1)/5,0)+2)&gt;0,INDIRECT("'按班级打印'!s"&amp;ROUNDDOWN((ROW()-1)/5,0)+2),"")</f>
        <v>50.5</v>
      </c>
      <c r="H2523" s="63">
        <f ca="1">IF(INDIRECT("'按班级打印'!x"&amp;ROUNDDOWN((ROW()-1)/5,0)+2)&gt;0,INDIRECT("'按班级打印'!x"&amp;ROUNDDOWN((ROW()-1)/5,0)+2),"")</f>
        <v>67</v>
      </c>
      <c r="I2523" s="63" t="str">
        <f ca="1">IF(INDIRECT("'按班级打印'!aa"&amp;ROUNDDOWN((ROW()-1)/5,0)+2)&gt;0,INDIRECT("'按班级打印'!aa"&amp;ROUNDDOWN((ROW()-1)/5,0)+2),"")</f>
        <v/>
      </c>
      <c r="J2523" s="63" t="str">
        <f ca="1">IF(INDIRECT("'按班级打印'!ad"&amp;ROUNDDOWN((ROW()-1)/5,0)+2)&gt;0,INDIRECT("'按班级打印'!ad"&amp;ROUNDDOWN((ROW()-1)/5,0)+2),"")</f>
        <v/>
      </c>
      <c r="K2523" s="63" t="str">
        <f ca="1">IF(INDIRECT("'按班级打印'!u"&amp;ROUNDDOWN((ROW()-1)/5,0)+2)&gt;0,INDIRECT("'按班级打印'!u"&amp;ROUNDDOWN((ROW()-1)/5,0)+2),"")</f>
        <v/>
      </c>
      <c r="L2523" s="63">
        <f ca="1">IF(INDIRECT("'按班级打印'!ag"&amp;ROUNDDOWN((ROW()-1)/5,0)+2)&gt;0,INDIRECT("'按班级打印'!ag"&amp;ROUNDDOWN((ROW()-1)/5,0)+2),"")</f>
        <v>77</v>
      </c>
      <c r="M2523" s="63">
        <f ca="1">INDIRECT("'按班级打印'!I"&amp;ROUNDDOWN((ROW()-1)/5,0)+2)</f>
        <v>481.5</v>
      </c>
    </row>
    <row r="2524" customHeight="1" spans="1:13">
      <c r="A2524" s="63" t="str">
        <f ca="1">INDIRECT("'按班级打印'!E"&amp;ROUNDDOWN((ROW()-1)/5,0)+2)</f>
        <v>物理类</v>
      </c>
      <c r="B2524" s="14"/>
      <c r="C2524" s="63" t="s">
        <v>14</v>
      </c>
      <c r="D2524" s="65">
        <f>'质量分析(总分) '!$D$55</f>
        <v>105.000612745098</v>
      </c>
      <c r="E2524" s="65">
        <f>'质量分析(总分) '!$D$82</f>
        <v>91.5242034313726</v>
      </c>
      <c r="F2524" s="65">
        <f>'质量分析(总分) '!$D$109</f>
        <v>108.863970588235</v>
      </c>
      <c r="G2524" s="65">
        <f ca="1">IF(_xlfn.NUMBERVALUE(G2522)&gt;0,'质量分析(总分) '!$D$133,"")</f>
        <v>62.6521428571429</v>
      </c>
      <c r="H2524" s="65">
        <f ca="1">IF(_xlfn.NUMBERVALUE(H2522)&gt;0,'质量分析(总分) '!$D$157,"")</f>
        <v>81.8686131386861</v>
      </c>
      <c r="I2524" s="65" t="str">
        <f ca="1">IF(_xlfn.NUMBERVALUE(I2522)&gt;0,'质量分析(总分) '!$D$180,"")</f>
        <v/>
      </c>
      <c r="J2524" s="65" t="str">
        <f ca="1">IF(_xlfn.NUMBERVALUE(J2522)&gt;0,'质量分析(总分) '!$D$208,"")</f>
        <v/>
      </c>
      <c r="K2524" s="65" t="str">
        <f ca="1">IF(_xlfn.NUMBERVALUE(K2522)&gt;0,'质量分析(总分) '!$D$194,"")</f>
        <v/>
      </c>
      <c r="L2524" s="65">
        <f ca="1">IF(_xlfn.NUMBERVALUE(L2522)&gt;0,'质量分析(总分) '!$D$222,"")</f>
        <v>81.1694214876033</v>
      </c>
      <c r="M2524" s="65">
        <f ca="1">IF(_xlfn.NUMBERVALUE(G2522)&gt;0,'质量分析(总分) '!$D$23,'质量分析(总分) '!$D$28)</f>
        <v>535.869285714286</v>
      </c>
    </row>
    <row r="2526" customHeight="1" spans="1:13">
      <c r="A2526" s="58" t="s">
        <v>15</v>
      </c>
      <c r="B2526" s="59" t="s">
        <v>1</v>
      </c>
      <c r="C2526" s="59" t="s">
        <v>2</v>
      </c>
      <c r="D2526" s="60" t="s">
        <v>3</v>
      </c>
      <c r="E2526" s="60" t="s">
        <v>4</v>
      </c>
      <c r="F2526" s="60" t="s">
        <v>5</v>
      </c>
      <c r="G2526" s="60" t="s">
        <v>6</v>
      </c>
      <c r="H2526" s="60" t="s">
        <v>7</v>
      </c>
      <c r="I2526" s="60" t="s">
        <v>8</v>
      </c>
      <c r="J2526" s="60" t="s">
        <v>9</v>
      </c>
      <c r="K2526" s="60" t="s">
        <v>10</v>
      </c>
      <c r="L2526" s="61" t="s">
        <v>11</v>
      </c>
      <c r="M2526" s="61" t="s">
        <v>12</v>
      </c>
    </row>
    <row r="2527" customHeight="1" spans="1:13">
      <c r="A2527" s="62"/>
      <c r="B2527" s="63">
        <f ca="1">INDIRECT("'按班级打印'!G"&amp;ROUNDDOWN((ROW()-1)/5,0)+2)</f>
        <v>12</v>
      </c>
      <c r="C2527" s="63" t="str">
        <f ca="1">INDIRECT("'按班级打印'!A"&amp;ROUNDDOWN((ROW()-1)/5,0)+2)</f>
        <v>缪博恒</v>
      </c>
      <c r="D2527" s="63">
        <f ca="1">INDIRECT("'按班级打印'!M"&amp;ROUNDDOWN((ROW()-1)/5,0)+2)</f>
        <v>103.5</v>
      </c>
      <c r="E2527" s="63">
        <f ca="1">INDIRECT("'按班级打印'!o"&amp;ROUNDDOWN((ROW()-1)/5,0)+2)</f>
        <v>100.5</v>
      </c>
      <c r="F2527" s="63">
        <f ca="1">INDIRECT("'按班级打印'!q"&amp;ROUNDDOWN((ROW()-1)/5,0)+2)</f>
        <v>86.5</v>
      </c>
      <c r="G2527" s="63">
        <f ca="1">IF(INDIRECT("'按班级打印'!s"&amp;ROUNDDOWN((ROW()-1)/5,0)+2)&gt;0,INDIRECT("'按班级打印'!s"&amp;ROUNDDOWN((ROW()-1)/5,0)+2),"")</f>
        <v>59</v>
      </c>
      <c r="H2527" s="63">
        <f ca="1">IF(INDIRECT("'按班级打印'!w"&amp;ROUNDDOWN((ROW()-1)/5,0)+2)&gt;0,INDIRECT("'按班级打印'!w"&amp;ROUNDDOWN((ROW()-1)/5,0)+2),"")</f>
        <v>64.5</v>
      </c>
      <c r="I2527" s="63" t="str">
        <f ca="1">IF(INDIRECT("'按班级打印'!z"&amp;ROUNDDOWN((ROW()-1)/5,0)+2)&gt;0,INDIRECT("'按班级打印'!z"&amp;ROUNDDOWN((ROW()-1)/5,0)+2),"")</f>
        <v/>
      </c>
      <c r="J2527" s="63" t="str">
        <f ca="1">IF(INDIRECT("'按班级打印'!ac"&amp;ROUNDDOWN((ROW()-1)/5,0)+2)&gt;0,INDIRECT("'按班级打印'!ac"&amp;ROUNDDOWN((ROW()-1)/5,0)+2),"")</f>
        <v/>
      </c>
      <c r="K2527" s="63" t="str">
        <f ca="1">IF(INDIRECT("'按班级打印'!u"&amp;ROUNDDOWN((ROW()-1)/5,0)+2)&gt;0,INDIRECT("'按班级打印'!u"&amp;ROUNDDOWN((ROW()-1)/5,0)+2),"")</f>
        <v/>
      </c>
      <c r="L2527" s="63">
        <f ca="1">IF(INDIRECT("'按班级打印'!af"&amp;ROUNDDOWN((ROW()-1)/5,0)+2)&gt;0,INDIRECT("'按班级打印'!af"&amp;ROUNDDOWN((ROW()-1)/5,0)+2),"")</f>
        <v>29</v>
      </c>
      <c r="M2527" s="63">
        <f ca="1">INDIRECT("'按班级打印'!H"&amp;ROUNDDOWN((ROW()-1)/5,0)+2)</f>
        <v>443</v>
      </c>
    </row>
    <row r="2528" customHeight="1" spans="1:13">
      <c r="A2528" s="64"/>
      <c r="B2528" s="64"/>
      <c r="C2528" s="63" t="s">
        <v>13</v>
      </c>
      <c r="D2528" s="63">
        <f ca="1">INDIRECT("'按班级打印'!M"&amp;ROUNDDOWN((ROW()-1)/5,0)+2)</f>
        <v>103.5</v>
      </c>
      <c r="E2528" s="63">
        <f ca="1">INDIRECT("'按班级打印'!o"&amp;ROUNDDOWN((ROW()-1)/5,0)+2)</f>
        <v>100.5</v>
      </c>
      <c r="F2528" s="63">
        <f ca="1">INDIRECT("'按班级打印'!q"&amp;ROUNDDOWN((ROW()-1)/5,0)+2)</f>
        <v>86.5</v>
      </c>
      <c r="G2528" s="63">
        <f ca="1">IF(INDIRECT("'按班级打印'!s"&amp;ROUNDDOWN((ROW()-1)/5,0)+2)&gt;0,INDIRECT("'按班级打印'!s"&amp;ROUNDDOWN((ROW()-1)/5,0)+2),"")</f>
        <v>59</v>
      </c>
      <c r="H2528" s="63">
        <f ca="1">IF(INDIRECT("'按班级打印'!x"&amp;ROUNDDOWN((ROW()-1)/5,0)+2)&gt;0,INDIRECT("'按班级打印'!x"&amp;ROUNDDOWN((ROW()-1)/5,0)+2),"")</f>
        <v>87</v>
      </c>
      <c r="I2528" s="63" t="str">
        <f ca="1">IF(INDIRECT("'按班级打印'!aa"&amp;ROUNDDOWN((ROW()-1)/5,0)+2)&gt;0,INDIRECT("'按班级打印'!aa"&amp;ROUNDDOWN((ROW()-1)/5,0)+2),"")</f>
        <v/>
      </c>
      <c r="J2528" s="63" t="str">
        <f ca="1">IF(INDIRECT("'按班级打印'!ad"&amp;ROUNDDOWN((ROW()-1)/5,0)+2)&gt;0,INDIRECT("'按班级打印'!ad"&amp;ROUNDDOWN((ROW()-1)/5,0)+2),"")</f>
        <v/>
      </c>
      <c r="K2528" s="63" t="str">
        <f ca="1">IF(INDIRECT("'按班级打印'!u"&amp;ROUNDDOWN((ROW()-1)/5,0)+2)&gt;0,INDIRECT("'按班级打印'!u"&amp;ROUNDDOWN((ROW()-1)/5,0)+2),"")</f>
        <v/>
      </c>
      <c r="L2528" s="63">
        <f ca="1">IF(INDIRECT("'按班级打印'!ag"&amp;ROUNDDOWN((ROW()-1)/5,0)+2)&gt;0,INDIRECT("'按班级打印'!ag"&amp;ROUNDDOWN((ROW()-1)/5,0)+2),"")</f>
        <v>47</v>
      </c>
      <c r="M2528" s="63">
        <f ca="1">INDIRECT("'按班级打印'!I"&amp;ROUNDDOWN((ROW()-1)/5,0)+2)</f>
        <v>483.5</v>
      </c>
    </row>
    <row r="2529" customHeight="1" spans="1:13">
      <c r="A2529" s="63" t="str">
        <f ca="1">INDIRECT("'按班级打印'!E"&amp;ROUNDDOWN((ROW()-1)/5,0)+2)</f>
        <v>物理类</v>
      </c>
      <c r="B2529" s="14"/>
      <c r="C2529" s="63" t="s">
        <v>14</v>
      </c>
      <c r="D2529" s="65">
        <f>'质量分析(总分) '!$D$55</f>
        <v>105.000612745098</v>
      </c>
      <c r="E2529" s="65">
        <f>'质量分析(总分) '!$D$82</f>
        <v>91.5242034313726</v>
      </c>
      <c r="F2529" s="65">
        <f>'质量分析(总分) '!$D$109</f>
        <v>108.863970588235</v>
      </c>
      <c r="G2529" s="65">
        <f ca="1">IF(_xlfn.NUMBERVALUE(G2527)&gt;0,'质量分析(总分) '!$D$133,"")</f>
        <v>62.6521428571429</v>
      </c>
      <c r="H2529" s="65">
        <f ca="1">IF(_xlfn.NUMBERVALUE(H2527)&gt;0,'质量分析(总分) '!$D$157,"")</f>
        <v>81.8686131386861</v>
      </c>
      <c r="I2529" s="65" t="str">
        <f ca="1">IF(_xlfn.NUMBERVALUE(I2527)&gt;0,'质量分析(总分) '!$D$180,"")</f>
        <v/>
      </c>
      <c r="J2529" s="65" t="str">
        <f ca="1">IF(_xlfn.NUMBERVALUE(J2527)&gt;0,'质量分析(总分) '!$D$208,"")</f>
        <v/>
      </c>
      <c r="K2529" s="65" t="str">
        <f ca="1">IF(_xlfn.NUMBERVALUE(K2527)&gt;0,'质量分析(总分) '!$D$194,"")</f>
        <v/>
      </c>
      <c r="L2529" s="65">
        <f ca="1">IF(_xlfn.NUMBERVALUE(L2527)&gt;0,'质量分析(总分) '!$D$222,"")</f>
        <v>81.1694214876033</v>
      </c>
      <c r="M2529" s="65">
        <f ca="1">IF(_xlfn.NUMBERVALUE(G2527)&gt;0,'质量分析(总分) '!$D$23,'质量分析(总分) '!$D$28)</f>
        <v>535.869285714286</v>
      </c>
    </row>
    <row r="2531" customHeight="1" spans="1:13">
      <c r="A2531" s="58" t="s">
        <v>15</v>
      </c>
      <c r="B2531" s="59" t="s">
        <v>1</v>
      </c>
      <c r="C2531" s="59" t="s">
        <v>2</v>
      </c>
      <c r="D2531" s="60" t="s">
        <v>3</v>
      </c>
      <c r="E2531" s="60" t="s">
        <v>4</v>
      </c>
      <c r="F2531" s="60" t="s">
        <v>5</v>
      </c>
      <c r="G2531" s="60" t="s">
        <v>6</v>
      </c>
      <c r="H2531" s="60" t="s">
        <v>7</v>
      </c>
      <c r="I2531" s="60" t="s">
        <v>8</v>
      </c>
      <c r="J2531" s="60" t="s">
        <v>9</v>
      </c>
      <c r="K2531" s="60" t="s">
        <v>10</v>
      </c>
      <c r="L2531" s="61" t="s">
        <v>11</v>
      </c>
      <c r="M2531" s="61" t="s">
        <v>12</v>
      </c>
    </row>
    <row r="2532" customHeight="1" spans="1:13">
      <c r="A2532" s="62"/>
      <c r="B2532" s="63">
        <f ca="1">INDIRECT("'按班级打印'!G"&amp;ROUNDDOWN((ROW()-1)/5,0)+2)</f>
        <v>12</v>
      </c>
      <c r="C2532" s="63" t="str">
        <f ca="1">INDIRECT("'按班级打印'!A"&amp;ROUNDDOWN((ROW()-1)/5,0)+2)</f>
        <v>江钊凡</v>
      </c>
      <c r="D2532" s="63">
        <f ca="1">INDIRECT("'按班级打印'!M"&amp;ROUNDDOWN((ROW()-1)/5,0)+2)</f>
        <v>97</v>
      </c>
      <c r="E2532" s="63">
        <f ca="1">INDIRECT("'按班级打印'!o"&amp;ROUNDDOWN((ROW()-1)/5,0)+2)</f>
        <v>77.5</v>
      </c>
      <c r="F2532" s="63">
        <f ca="1">INDIRECT("'按班级打印'!q"&amp;ROUNDDOWN((ROW()-1)/5,0)+2)</f>
        <v>93</v>
      </c>
      <c r="G2532" s="63">
        <f ca="1">IF(INDIRECT("'按班级打印'!s"&amp;ROUNDDOWN((ROW()-1)/5,0)+2)&gt;0,INDIRECT("'按班级打印'!s"&amp;ROUNDDOWN((ROW()-1)/5,0)+2),"")</f>
        <v>40.5</v>
      </c>
      <c r="H2532" s="63">
        <f ca="1">IF(INDIRECT("'按班级打印'!w"&amp;ROUNDDOWN((ROW()-1)/5,0)+2)&gt;0,INDIRECT("'按班级打印'!w"&amp;ROUNDDOWN((ROW()-1)/5,0)+2),"")</f>
        <v>41.5</v>
      </c>
      <c r="I2532" s="63" t="str">
        <f ca="1">IF(INDIRECT("'按班级打印'!z"&amp;ROUNDDOWN((ROW()-1)/5,0)+2)&gt;0,INDIRECT("'按班级打印'!z"&amp;ROUNDDOWN((ROW()-1)/5,0)+2),"")</f>
        <v/>
      </c>
      <c r="J2532" s="63" t="str">
        <f ca="1">IF(INDIRECT("'按班级打印'!ac"&amp;ROUNDDOWN((ROW()-1)/5,0)+2)&gt;0,INDIRECT("'按班级打印'!ac"&amp;ROUNDDOWN((ROW()-1)/5,0)+2),"")</f>
        <v/>
      </c>
      <c r="K2532" s="63" t="str">
        <f ca="1">IF(INDIRECT("'按班级打印'!u"&amp;ROUNDDOWN((ROW()-1)/5,0)+2)&gt;0,INDIRECT("'按班级打印'!u"&amp;ROUNDDOWN((ROW()-1)/5,0)+2),"")</f>
        <v/>
      </c>
      <c r="L2532" s="63">
        <f ca="1">IF(INDIRECT("'按班级打印'!af"&amp;ROUNDDOWN((ROW()-1)/5,0)+2)&gt;0,INDIRECT("'按班级打印'!af"&amp;ROUNDDOWN((ROW()-1)/5,0)+2),"")</f>
        <v>50</v>
      </c>
      <c r="M2532" s="63">
        <f ca="1">INDIRECT("'按班级打印'!H"&amp;ROUNDDOWN((ROW()-1)/5,0)+2)</f>
        <v>399.5</v>
      </c>
    </row>
    <row r="2533" customHeight="1" spans="1:13">
      <c r="A2533" s="64"/>
      <c r="B2533" s="64"/>
      <c r="C2533" s="63" t="s">
        <v>13</v>
      </c>
      <c r="D2533" s="63">
        <f ca="1">INDIRECT("'按班级打印'!M"&amp;ROUNDDOWN((ROW()-1)/5,0)+2)</f>
        <v>97</v>
      </c>
      <c r="E2533" s="63">
        <f ca="1">INDIRECT("'按班级打印'!o"&amp;ROUNDDOWN((ROW()-1)/5,0)+2)</f>
        <v>77.5</v>
      </c>
      <c r="F2533" s="63">
        <f ca="1">INDIRECT("'按班级打印'!q"&amp;ROUNDDOWN((ROW()-1)/5,0)+2)</f>
        <v>93</v>
      </c>
      <c r="G2533" s="63">
        <f ca="1">IF(INDIRECT("'按班级打印'!s"&amp;ROUNDDOWN((ROW()-1)/5,0)+2)&gt;0,INDIRECT("'按班级打印'!s"&amp;ROUNDDOWN((ROW()-1)/5,0)+2),"")</f>
        <v>40.5</v>
      </c>
      <c r="H2533" s="63">
        <f ca="1">IF(INDIRECT("'按班级打印'!x"&amp;ROUNDDOWN((ROW()-1)/5,0)+2)&gt;0,INDIRECT("'按班级打印'!x"&amp;ROUNDDOWN((ROW()-1)/5,0)+2),"")</f>
        <v>69</v>
      </c>
      <c r="I2533" s="63" t="str">
        <f ca="1">IF(INDIRECT("'按班级打印'!aa"&amp;ROUNDDOWN((ROW()-1)/5,0)+2)&gt;0,INDIRECT("'按班级打印'!aa"&amp;ROUNDDOWN((ROW()-1)/5,0)+2),"")</f>
        <v/>
      </c>
      <c r="J2533" s="63" t="str">
        <f ca="1">IF(INDIRECT("'按班级打印'!ad"&amp;ROUNDDOWN((ROW()-1)/5,0)+2)&gt;0,INDIRECT("'按班级打印'!ad"&amp;ROUNDDOWN((ROW()-1)/5,0)+2),"")</f>
        <v/>
      </c>
      <c r="K2533" s="63" t="str">
        <f ca="1">IF(INDIRECT("'按班级打印'!u"&amp;ROUNDDOWN((ROW()-1)/5,0)+2)&gt;0,INDIRECT("'按班级打印'!u"&amp;ROUNDDOWN((ROW()-1)/5,0)+2),"")</f>
        <v/>
      </c>
      <c r="L2533" s="63">
        <f ca="1">IF(INDIRECT("'按班级打印'!ag"&amp;ROUNDDOWN((ROW()-1)/5,0)+2)&gt;0,INDIRECT("'按班级打印'!ag"&amp;ROUNDDOWN((ROW()-1)/5,0)+2),"")</f>
        <v>76</v>
      </c>
      <c r="M2533" s="63">
        <f ca="1">INDIRECT("'按班级打印'!I"&amp;ROUNDDOWN((ROW()-1)/5,0)+2)</f>
        <v>453</v>
      </c>
    </row>
    <row r="2534" customHeight="1" spans="1:13">
      <c r="A2534" s="63" t="str">
        <f ca="1">INDIRECT("'按班级打印'!E"&amp;ROUNDDOWN((ROW()-1)/5,0)+2)</f>
        <v>物理类</v>
      </c>
      <c r="B2534" s="14"/>
      <c r="C2534" s="63" t="s">
        <v>14</v>
      </c>
      <c r="D2534" s="65">
        <f>'质量分析(总分) '!$D$55</f>
        <v>105.000612745098</v>
      </c>
      <c r="E2534" s="65">
        <f>'质量分析(总分) '!$D$82</f>
        <v>91.5242034313726</v>
      </c>
      <c r="F2534" s="65">
        <f>'质量分析(总分) '!$D$109</f>
        <v>108.863970588235</v>
      </c>
      <c r="G2534" s="65">
        <f ca="1">IF(_xlfn.NUMBERVALUE(G2532)&gt;0,'质量分析(总分) '!$D$133,"")</f>
        <v>62.6521428571429</v>
      </c>
      <c r="H2534" s="65">
        <f ca="1">IF(_xlfn.NUMBERVALUE(H2532)&gt;0,'质量分析(总分) '!$D$157,"")</f>
        <v>81.8686131386861</v>
      </c>
      <c r="I2534" s="65" t="str">
        <f ca="1">IF(_xlfn.NUMBERVALUE(I2532)&gt;0,'质量分析(总分) '!$D$180,"")</f>
        <v/>
      </c>
      <c r="J2534" s="65" t="str">
        <f ca="1">IF(_xlfn.NUMBERVALUE(J2532)&gt;0,'质量分析(总分) '!$D$208,"")</f>
        <v/>
      </c>
      <c r="K2534" s="65" t="str">
        <f ca="1">IF(_xlfn.NUMBERVALUE(K2532)&gt;0,'质量分析(总分) '!$D$194,"")</f>
        <v/>
      </c>
      <c r="L2534" s="65">
        <f ca="1">IF(_xlfn.NUMBERVALUE(L2532)&gt;0,'质量分析(总分) '!$D$222,"")</f>
        <v>81.1694214876033</v>
      </c>
      <c r="M2534" s="65">
        <f ca="1">IF(_xlfn.NUMBERVALUE(G2532)&gt;0,'质量分析(总分) '!$D$23,'质量分析(总分) '!$D$28)</f>
        <v>535.869285714286</v>
      </c>
    </row>
    <row r="2536" customHeight="1" spans="1:13">
      <c r="A2536" s="58" t="s">
        <v>15</v>
      </c>
      <c r="B2536" s="59" t="s">
        <v>1</v>
      </c>
      <c r="C2536" s="59" t="s">
        <v>2</v>
      </c>
      <c r="D2536" s="60" t="s">
        <v>3</v>
      </c>
      <c r="E2536" s="60" t="s">
        <v>4</v>
      </c>
      <c r="F2536" s="60" t="s">
        <v>5</v>
      </c>
      <c r="G2536" s="60" t="s">
        <v>6</v>
      </c>
      <c r="H2536" s="60" t="s">
        <v>7</v>
      </c>
      <c r="I2536" s="60" t="s">
        <v>8</v>
      </c>
      <c r="J2536" s="60" t="s">
        <v>9</v>
      </c>
      <c r="K2536" s="60" t="s">
        <v>10</v>
      </c>
      <c r="L2536" s="61" t="s">
        <v>11</v>
      </c>
      <c r="M2536" s="61" t="s">
        <v>12</v>
      </c>
    </row>
    <row r="2537" customHeight="1" spans="1:13">
      <c r="A2537" s="62"/>
      <c r="B2537" s="63">
        <f ca="1">INDIRECT("'按班级打印'!G"&amp;ROUNDDOWN((ROW()-1)/5,0)+2)</f>
        <v>12</v>
      </c>
      <c r="C2537" s="63" t="str">
        <f ca="1">INDIRECT("'按班级打印'!A"&amp;ROUNDDOWN((ROW()-1)/5,0)+2)</f>
        <v>占彦杰</v>
      </c>
      <c r="D2537" s="63">
        <f ca="1">INDIRECT("'按班级打印'!M"&amp;ROUNDDOWN((ROW()-1)/5,0)+2)</f>
        <v>110</v>
      </c>
      <c r="E2537" s="63">
        <f ca="1">INDIRECT("'按班级打印'!o"&amp;ROUNDDOWN((ROW()-1)/5,0)+2)</f>
        <v>84</v>
      </c>
      <c r="F2537" s="63">
        <f ca="1">INDIRECT("'按班级打印'!q"&amp;ROUNDDOWN((ROW()-1)/5,0)+2)</f>
        <v>111.5</v>
      </c>
      <c r="G2537" s="63">
        <f ca="1">IF(INDIRECT("'按班级打印'!s"&amp;ROUNDDOWN((ROW()-1)/5,0)+2)&gt;0,INDIRECT("'按班级打印'!s"&amp;ROUNDDOWN((ROW()-1)/5,0)+2),"")</f>
        <v>57.5</v>
      </c>
      <c r="H2537" s="63">
        <f ca="1">IF(INDIRECT("'按班级打印'!w"&amp;ROUNDDOWN((ROW()-1)/5,0)+2)&gt;0,INDIRECT("'按班级打印'!w"&amp;ROUNDDOWN((ROW()-1)/5,0)+2),"")</f>
        <v>52</v>
      </c>
      <c r="I2537" s="63" t="str">
        <f ca="1">IF(INDIRECT("'按班级打印'!z"&amp;ROUNDDOWN((ROW()-1)/5,0)+2)&gt;0,INDIRECT("'按班级打印'!z"&amp;ROUNDDOWN((ROW()-1)/5,0)+2),"")</f>
        <v/>
      </c>
      <c r="J2537" s="63" t="str">
        <f ca="1">IF(INDIRECT("'按班级打印'!ac"&amp;ROUNDDOWN((ROW()-1)/5,0)+2)&gt;0,INDIRECT("'按班级打印'!ac"&amp;ROUNDDOWN((ROW()-1)/5,0)+2),"")</f>
        <v/>
      </c>
      <c r="K2537" s="63" t="str">
        <f ca="1">IF(INDIRECT("'按班级打印'!u"&amp;ROUNDDOWN((ROW()-1)/5,0)+2)&gt;0,INDIRECT("'按班级打印'!u"&amp;ROUNDDOWN((ROW()-1)/5,0)+2),"")</f>
        <v/>
      </c>
      <c r="L2537" s="63">
        <f ca="1">IF(INDIRECT("'按班级打印'!af"&amp;ROUNDDOWN((ROW()-1)/5,0)+2)&gt;0,INDIRECT("'按班级打印'!af"&amp;ROUNDDOWN((ROW()-1)/5,0)+2),"")</f>
        <v>58.5</v>
      </c>
      <c r="M2537" s="63">
        <f ca="1">INDIRECT("'按班级打印'!H"&amp;ROUNDDOWN((ROW()-1)/5,0)+2)</f>
        <v>473.5</v>
      </c>
    </row>
    <row r="2538" customHeight="1" spans="1:13">
      <c r="A2538" s="64"/>
      <c r="B2538" s="64"/>
      <c r="C2538" s="63" t="s">
        <v>13</v>
      </c>
      <c r="D2538" s="63">
        <f ca="1">INDIRECT("'按班级打印'!M"&amp;ROUNDDOWN((ROW()-1)/5,0)+2)</f>
        <v>110</v>
      </c>
      <c r="E2538" s="63">
        <f ca="1">INDIRECT("'按班级打印'!o"&amp;ROUNDDOWN((ROW()-1)/5,0)+2)</f>
        <v>84</v>
      </c>
      <c r="F2538" s="63">
        <f ca="1">INDIRECT("'按班级打印'!q"&amp;ROUNDDOWN((ROW()-1)/5,0)+2)</f>
        <v>111.5</v>
      </c>
      <c r="G2538" s="63">
        <f ca="1">IF(INDIRECT("'按班级打印'!s"&amp;ROUNDDOWN((ROW()-1)/5,0)+2)&gt;0,INDIRECT("'按班级打印'!s"&amp;ROUNDDOWN((ROW()-1)/5,0)+2),"")</f>
        <v>57.5</v>
      </c>
      <c r="H2538" s="63">
        <f ca="1">IF(INDIRECT("'按班级打印'!x"&amp;ROUNDDOWN((ROW()-1)/5,0)+2)&gt;0,INDIRECT("'按班级打印'!x"&amp;ROUNDDOWN((ROW()-1)/5,0)+2),"")</f>
        <v>77</v>
      </c>
      <c r="I2538" s="63" t="str">
        <f ca="1">IF(INDIRECT("'按班级打印'!aa"&amp;ROUNDDOWN((ROW()-1)/5,0)+2)&gt;0,INDIRECT("'按班级打印'!aa"&amp;ROUNDDOWN((ROW()-1)/5,0)+2),"")</f>
        <v/>
      </c>
      <c r="J2538" s="63" t="str">
        <f ca="1">IF(INDIRECT("'按班级打印'!ad"&amp;ROUNDDOWN((ROW()-1)/5,0)+2)&gt;0,INDIRECT("'按班级打印'!ad"&amp;ROUNDDOWN((ROW()-1)/5,0)+2),"")</f>
        <v/>
      </c>
      <c r="K2538" s="63" t="str">
        <f ca="1">IF(INDIRECT("'按班级打印'!u"&amp;ROUNDDOWN((ROW()-1)/5,0)+2)&gt;0,INDIRECT("'按班级打印'!u"&amp;ROUNDDOWN((ROW()-1)/5,0)+2),"")</f>
        <v/>
      </c>
      <c r="L2538" s="63">
        <f ca="1">IF(INDIRECT("'按班级打印'!ag"&amp;ROUNDDOWN((ROW()-1)/5,0)+2)&gt;0,INDIRECT("'按班级打印'!ag"&amp;ROUNDDOWN((ROW()-1)/5,0)+2),"")</f>
        <v>86</v>
      </c>
      <c r="M2538" s="63">
        <f ca="1">INDIRECT("'按班级打印'!I"&amp;ROUNDDOWN((ROW()-1)/5,0)+2)</f>
        <v>526</v>
      </c>
    </row>
    <row r="2539" customHeight="1" spans="1:13">
      <c r="A2539" s="63" t="str">
        <f ca="1">INDIRECT("'按班级打印'!E"&amp;ROUNDDOWN((ROW()-1)/5,0)+2)</f>
        <v>物理类</v>
      </c>
      <c r="B2539" s="14"/>
      <c r="C2539" s="63" t="s">
        <v>14</v>
      </c>
      <c r="D2539" s="65">
        <f>'质量分析(总分) '!$D$55</f>
        <v>105.000612745098</v>
      </c>
      <c r="E2539" s="65">
        <f>'质量分析(总分) '!$D$82</f>
        <v>91.5242034313726</v>
      </c>
      <c r="F2539" s="65">
        <f>'质量分析(总分) '!$D$109</f>
        <v>108.863970588235</v>
      </c>
      <c r="G2539" s="65">
        <f ca="1">IF(_xlfn.NUMBERVALUE(G2537)&gt;0,'质量分析(总分) '!$D$133,"")</f>
        <v>62.6521428571429</v>
      </c>
      <c r="H2539" s="65">
        <f ca="1">IF(_xlfn.NUMBERVALUE(H2537)&gt;0,'质量分析(总分) '!$D$157,"")</f>
        <v>81.8686131386861</v>
      </c>
      <c r="I2539" s="65" t="str">
        <f ca="1">IF(_xlfn.NUMBERVALUE(I2537)&gt;0,'质量分析(总分) '!$D$180,"")</f>
        <v/>
      </c>
      <c r="J2539" s="65" t="str">
        <f ca="1">IF(_xlfn.NUMBERVALUE(J2537)&gt;0,'质量分析(总分) '!$D$208,"")</f>
        <v/>
      </c>
      <c r="K2539" s="65" t="str">
        <f ca="1">IF(_xlfn.NUMBERVALUE(K2537)&gt;0,'质量分析(总分) '!$D$194,"")</f>
        <v/>
      </c>
      <c r="L2539" s="65">
        <f ca="1">IF(_xlfn.NUMBERVALUE(L2537)&gt;0,'质量分析(总分) '!$D$222,"")</f>
        <v>81.1694214876033</v>
      </c>
      <c r="M2539" s="65">
        <f ca="1">IF(_xlfn.NUMBERVALUE(G2537)&gt;0,'质量分析(总分) '!$D$23,'质量分析(总分) '!$D$28)</f>
        <v>535.869285714286</v>
      </c>
    </row>
    <row r="2541" customHeight="1" spans="1:13">
      <c r="A2541" s="58" t="s">
        <v>15</v>
      </c>
      <c r="B2541" s="59" t="s">
        <v>1</v>
      </c>
      <c r="C2541" s="59" t="s">
        <v>2</v>
      </c>
      <c r="D2541" s="60" t="s">
        <v>3</v>
      </c>
      <c r="E2541" s="60" t="s">
        <v>4</v>
      </c>
      <c r="F2541" s="60" t="s">
        <v>5</v>
      </c>
      <c r="G2541" s="60" t="s">
        <v>6</v>
      </c>
      <c r="H2541" s="60" t="s">
        <v>7</v>
      </c>
      <c r="I2541" s="60" t="s">
        <v>8</v>
      </c>
      <c r="J2541" s="60" t="s">
        <v>9</v>
      </c>
      <c r="K2541" s="60" t="s">
        <v>10</v>
      </c>
      <c r="L2541" s="61" t="s">
        <v>11</v>
      </c>
      <c r="M2541" s="61" t="s">
        <v>12</v>
      </c>
    </row>
    <row r="2542" customHeight="1" spans="1:13">
      <c r="A2542" s="62"/>
      <c r="B2542" s="63">
        <f ca="1">INDIRECT("'按班级打印'!G"&amp;ROUNDDOWN((ROW()-1)/5,0)+2)</f>
        <v>12</v>
      </c>
      <c r="C2542" s="63" t="str">
        <f ca="1">INDIRECT("'按班级打印'!A"&amp;ROUNDDOWN((ROW()-1)/5,0)+2)</f>
        <v>林靖媛</v>
      </c>
      <c r="D2542" s="63">
        <f ca="1">INDIRECT("'按班级打印'!M"&amp;ROUNDDOWN((ROW()-1)/5,0)+2)</f>
        <v>103</v>
      </c>
      <c r="E2542" s="63">
        <f ca="1">INDIRECT("'按班级打印'!o"&amp;ROUNDDOWN((ROW()-1)/5,0)+2)</f>
        <v>107</v>
      </c>
      <c r="F2542" s="63">
        <f ca="1">INDIRECT("'按班级打印'!q"&amp;ROUNDDOWN((ROW()-1)/5,0)+2)</f>
        <v>97.5</v>
      </c>
      <c r="G2542" s="63">
        <f ca="1">IF(INDIRECT("'按班级打印'!s"&amp;ROUNDDOWN((ROW()-1)/5,0)+2)&gt;0,INDIRECT("'按班级打印'!s"&amp;ROUNDDOWN((ROW()-1)/5,0)+2),"")</f>
        <v>76.5</v>
      </c>
      <c r="H2542" s="63">
        <f ca="1">IF(INDIRECT("'按班级打印'!w"&amp;ROUNDDOWN((ROW()-1)/5,0)+2)&gt;0,INDIRECT("'按班级打印'!w"&amp;ROUNDDOWN((ROW()-1)/5,0)+2),"")</f>
        <v>61.5</v>
      </c>
      <c r="I2542" s="63" t="str">
        <f ca="1">IF(INDIRECT("'按班级打印'!z"&amp;ROUNDDOWN((ROW()-1)/5,0)+2)&gt;0,INDIRECT("'按班级打印'!z"&amp;ROUNDDOWN((ROW()-1)/5,0)+2),"")</f>
        <v/>
      </c>
      <c r="J2542" s="63" t="str">
        <f ca="1">IF(INDIRECT("'按班级打印'!ac"&amp;ROUNDDOWN((ROW()-1)/5,0)+2)&gt;0,INDIRECT("'按班级打印'!ac"&amp;ROUNDDOWN((ROW()-1)/5,0)+2),"")</f>
        <v/>
      </c>
      <c r="K2542" s="63" t="str">
        <f ca="1">IF(INDIRECT("'按班级打印'!u"&amp;ROUNDDOWN((ROW()-1)/5,0)+2)&gt;0,INDIRECT("'按班级打印'!u"&amp;ROUNDDOWN((ROW()-1)/5,0)+2),"")</f>
        <v/>
      </c>
      <c r="L2542" s="63">
        <f ca="1">IF(INDIRECT("'按班级打印'!af"&amp;ROUNDDOWN((ROW()-1)/5,0)+2)&gt;0,INDIRECT("'按班级打印'!af"&amp;ROUNDDOWN((ROW()-1)/5,0)+2),"")</f>
        <v>55.5</v>
      </c>
      <c r="M2542" s="63">
        <f ca="1">INDIRECT("'按班级打印'!H"&amp;ROUNDDOWN((ROW()-1)/5,0)+2)</f>
        <v>501</v>
      </c>
    </row>
    <row r="2543" customHeight="1" spans="1:13">
      <c r="A2543" s="64"/>
      <c r="B2543" s="64"/>
      <c r="C2543" s="63" t="s">
        <v>13</v>
      </c>
      <c r="D2543" s="63">
        <f ca="1">INDIRECT("'按班级打印'!M"&amp;ROUNDDOWN((ROW()-1)/5,0)+2)</f>
        <v>103</v>
      </c>
      <c r="E2543" s="63">
        <f ca="1">INDIRECT("'按班级打印'!o"&amp;ROUNDDOWN((ROW()-1)/5,0)+2)</f>
        <v>107</v>
      </c>
      <c r="F2543" s="63">
        <f ca="1">INDIRECT("'按班级打印'!q"&amp;ROUNDDOWN((ROW()-1)/5,0)+2)</f>
        <v>97.5</v>
      </c>
      <c r="G2543" s="63">
        <f ca="1">IF(INDIRECT("'按班级打印'!s"&amp;ROUNDDOWN((ROW()-1)/5,0)+2)&gt;0,INDIRECT("'按班级打印'!s"&amp;ROUNDDOWN((ROW()-1)/5,0)+2),"")</f>
        <v>76.5</v>
      </c>
      <c r="H2543" s="63">
        <f ca="1">IF(INDIRECT("'按班级打印'!x"&amp;ROUNDDOWN((ROW()-1)/5,0)+2)&gt;0,INDIRECT("'按班级打印'!x"&amp;ROUNDDOWN((ROW()-1)/5,0)+2),"")</f>
        <v>85</v>
      </c>
      <c r="I2543" s="63" t="str">
        <f ca="1">IF(INDIRECT("'按班级打印'!aa"&amp;ROUNDDOWN((ROW()-1)/5,0)+2)&gt;0,INDIRECT("'按班级打印'!aa"&amp;ROUNDDOWN((ROW()-1)/5,0)+2),"")</f>
        <v/>
      </c>
      <c r="J2543" s="63" t="str">
        <f ca="1">IF(INDIRECT("'按班级打印'!ad"&amp;ROUNDDOWN((ROW()-1)/5,0)+2)&gt;0,INDIRECT("'按班级打印'!ad"&amp;ROUNDDOWN((ROW()-1)/5,0)+2),"")</f>
        <v/>
      </c>
      <c r="K2543" s="63" t="str">
        <f ca="1">IF(INDIRECT("'按班级打印'!u"&amp;ROUNDDOWN((ROW()-1)/5,0)+2)&gt;0,INDIRECT("'按班级打印'!u"&amp;ROUNDDOWN((ROW()-1)/5,0)+2),"")</f>
        <v/>
      </c>
      <c r="L2543" s="63">
        <f ca="1">IF(INDIRECT("'按班级打印'!ag"&amp;ROUNDDOWN((ROW()-1)/5,0)+2)&gt;0,INDIRECT("'按班级打印'!ag"&amp;ROUNDDOWN((ROW()-1)/5,0)+2),"")</f>
        <v>83</v>
      </c>
      <c r="M2543" s="63">
        <f ca="1">INDIRECT("'按班级打印'!I"&amp;ROUNDDOWN((ROW()-1)/5,0)+2)</f>
        <v>552</v>
      </c>
    </row>
    <row r="2544" customHeight="1" spans="1:13">
      <c r="A2544" s="63" t="str">
        <f ca="1">INDIRECT("'按班级打印'!E"&amp;ROUNDDOWN((ROW()-1)/5,0)+2)</f>
        <v>物理类</v>
      </c>
      <c r="B2544" s="14"/>
      <c r="C2544" s="63" t="s">
        <v>14</v>
      </c>
      <c r="D2544" s="65">
        <f>'质量分析(总分) '!$D$55</f>
        <v>105.000612745098</v>
      </c>
      <c r="E2544" s="65">
        <f>'质量分析(总分) '!$D$82</f>
        <v>91.5242034313726</v>
      </c>
      <c r="F2544" s="65">
        <f>'质量分析(总分) '!$D$109</f>
        <v>108.863970588235</v>
      </c>
      <c r="G2544" s="65">
        <f ca="1">IF(_xlfn.NUMBERVALUE(G2542)&gt;0,'质量分析(总分) '!$D$133,"")</f>
        <v>62.6521428571429</v>
      </c>
      <c r="H2544" s="65">
        <f ca="1">IF(_xlfn.NUMBERVALUE(H2542)&gt;0,'质量分析(总分) '!$D$157,"")</f>
        <v>81.8686131386861</v>
      </c>
      <c r="I2544" s="65" t="str">
        <f ca="1">IF(_xlfn.NUMBERVALUE(I2542)&gt;0,'质量分析(总分) '!$D$180,"")</f>
        <v/>
      </c>
      <c r="J2544" s="65" t="str">
        <f ca="1">IF(_xlfn.NUMBERVALUE(J2542)&gt;0,'质量分析(总分) '!$D$208,"")</f>
        <v/>
      </c>
      <c r="K2544" s="65" t="str">
        <f ca="1">IF(_xlfn.NUMBERVALUE(K2542)&gt;0,'质量分析(总分) '!$D$194,"")</f>
        <v/>
      </c>
      <c r="L2544" s="65">
        <f ca="1">IF(_xlfn.NUMBERVALUE(L2542)&gt;0,'质量分析(总分) '!$D$222,"")</f>
        <v>81.1694214876033</v>
      </c>
      <c r="M2544" s="65">
        <f ca="1">IF(_xlfn.NUMBERVALUE(G2542)&gt;0,'质量分析(总分) '!$D$23,'质量分析(总分) '!$D$28)</f>
        <v>535.869285714286</v>
      </c>
    </row>
    <row r="2546" customHeight="1" spans="1:13">
      <c r="A2546" s="58" t="s">
        <v>15</v>
      </c>
      <c r="B2546" s="59" t="s">
        <v>1</v>
      </c>
      <c r="C2546" s="59" t="s">
        <v>2</v>
      </c>
      <c r="D2546" s="60" t="s">
        <v>3</v>
      </c>
      <c r="E2546" s="60" t="s">
        <v>4</v>
      </c>
      <c r="F2546" s="60" t="s">
        <v>5</v>
      </c>
      <c r="G2546" s="60" t="s">
        <v>6</v>
      </c>
      <c r="H2546" s="60" t="s">
        <v>7</v>
      </c>
      <c r="I2546" s="60" t="s">
        <v>8</v>
      </c>
      <c r="J2546" s="60" t="s">
        <v>9</v>
      </c>
      <c r="K2546" s="60" t="s">
        <v>10</v>
      </c>
      <c r="L2546" s="61" t="s">
        <v>11</v>
      </c>
      <c r="M2546" s="61" t="s">
        <v>12</v>
      </c>
    </row>
    <row r="2547" customHeight="1" spans="1:13">
      <c r="A2547" s="62"/>
      <c r="B2547" s="63">
        <f ca="1">INDIRECT("'按班级打印'!G"&amp;ROUNDDOWN((ROW()-1)/5,0)+2)</f>
        <v>12</v>
      </c>
      <c r="C2547" s="63" t="str">
        <f ca="1">INDIRECT("'按班级打印'!A"&amp;ROUNDDOWN((ROW()-1)/5,0)+2)</f>
        <v>吕梓源</v>
      </c>
      <c r="D2547" s="63">
        <f ca="1">INDIRECT("'按班级打印'!M"&amp;ROUNDDOWN((ROW()-1)/5,0)+2)</f>
        <v>86.5</v>
      </c>
      <c r="E2547" s="63">
        <f ca="1">INDIRECT("'按班级打印'!o"&amp;ROUNDDOWN((ROW()-1)/5,0)+2)</f>
        <v>88</v>
      </c>
      <c r="F2547" s="63">
        <f ca="1">INDIRECT("'按班级打印'!q"&amp;ROUNDDOWN((ROW()-1)/5,0)+2)</f>
        <v>105</v>
      </c>
      <c r="G2547" s="63">
        <f ca="1">IF(INDIRECT("'按班级打印'!s"&amp;ROUNDDOWN((ROW()-1)/5,0)+2)&gt;0,INDIRECT("'按班级打印'!s"&amp;ROUNDDOWN((ROW()-1)/5,0)+2),"")</f>
        <v>56</v>
      </c>
      <c r="H2547" s="63">
        <f ca="1">IF(INDIRECT("'按班级打印'!w"&amp;ROUNDDOWN((ROW()-1)/5,0)+2)&gt;0,INDIRECT("'按班级打印'!w"&amp;ROUNDDOWN((ROW()-1)/5,0)+2),"")</f>
        <v>44.5</v>
      </c>
      <c r="I2547" s="63" t="str">
        <f ca="1">IF(INDIRECT("'按班级打印'!z"&amp;ROUNDDOWN((ROW()-1)/5,0)+2)&gt;0,INDIRECT("'按班级打印'!z"&amp;ROUNDDOWN((ROW()-1)/5,0)+2),"")</f>
        <v/>
      </c>
      <c r="J2547" s="63" t="str">
        <f ca="1">IF(INDIRECT("'按班级打印'!ac"&amp;ROUNDDOWN((ROW()-1)/5,0)+2)&gt;0,INDIRECT("'按班级打印'!ac"&amp;ROUNDDOWN((ROW()-1)/5,0)+2),"")</f>
        <v/>
      </c>
      <c r="K2547" s="63" t="str">
        <f ca="1">IF(INDIRECT("'按班级打印'!u"&amp;ROUNDDOWN((ROW()-1)/5,0)+2)&gt;0,INDIRECT("'按班级打印'!u"&amp;ROUNDDOWN((ROW()-1)/5,0)+2),"")</f>
        <v/>
      </c>
      <c r="L2547" s="63">
        <f ca="1">IF(INDIRECT("'按班级打印'!af"&amp;ROUNDDOWN((ROW()-1)/5,0)+2)&gt;0,INDIRECT("'按班级打印'!af"&amp;ROUNDDOWN((ROW()-1)/5,0)+2),"")</f>
        <v>55</v>
      </c>
      <c r="M2547" s="63">
        <f ca="1">INDIRECT("'按班级打印'!H"&amp;ROUNDDOWN((ROW()-1)/5,0)+2)</f>
        <v>435</v>
      </c>
    </row>
    <row r="2548" customHeight="1" spans="1:13">
      <c r="A2548" s="64"/>
      <c r="B2548" s="64"/>
      <c r="C2548" s="63" t="s">
        <v>13</v>
      </c>
      <c r="D2548" s="63">
        <f ca="1">INDIRECT("'按班级打印'!M"&amp;ROUNDDOWN((ROW()-1)/5,0)+2)</f>
        <v>86.5</v>
      </c>
      <c r="E2548" s="63">
        <f ca="1">INDIRECT("'按班级打印'!o"&amp;ROUNDDOWN((ROW()-1)/5,0)+2)</f>
        <v>88</v>
      </c>
      <c r="F2548" s="63">
        <f ca="1">INDIRECT("'按班级打印'!q"&amp;ROUNDDOWN((ROW()-1)/5,0)+2)</f>
        <v>105</v>
      </c>
      <c r="G2548" s="63">
        <f ca="1">IF(INDIRECT("'按班级打印'!s"&amp;ROUNDDOWN((ROW()-1)/5,0)+2)&gt;0,INDIRECT("'按班级打印'!s"&amp;ROUNDDOWN((ROW()-1)/5,0)+2),"")</f>
        <v>56</v>
      </c>
      <c r="H2548" s="63">
        <f ca="1">IF(INDIRECT("'按班级打印'!x"&amp;ROUNDDOWN((ROW()-1)/5,0)+2)&gt;0,INDIRECT("'按班级打印'!x"&amp;ROUNDDOWN((ROW()-1)/5,0)+2),"")</f>
        <v>72</v>
      </c>
      <c r="I2548" s="63" t="str">
        <f ca="1">IF(INDIRECT("'按班级打印'!aa"&amp;ROUNDDOWN((ROW()-1)/5,0)+2)&gt;0,INDIRECT("'按班级打印'!aa"&amp;ROUNDDOWN((ROW()-1)/5,0)+2),"")</f>
        <v/>
      </c>
      <c r="J2548" s="63" t="str">
        <f ca="1">IF(INDIRECT("'按班级打印'!ad"&amp;ROUNDDOWN((ROW()-1)/5,0)+2)&gt;0,INDIRECT("'按班级打印'!ad"&amp;ROUNDDOWN((ROW()-1)/5,0)+2),"")</f>
        <v/>
      </c>
      <c r="K2548" s="63" t="str">
        <f ca="1">IF(INDIRECT("'按班级打印'!u"&amp;ROUNDDOWN((ROW()-1)/5,0)+2)&gt;0,INDIRECT("'按班级打印'!u"&amp;ROUNDDOWN((ROW()-1)/5,0)+2),"")</f>
        <v/>
      </c>
      <c r="L2548" s="63">
        <f ca="1">IF(INDIRECT("'按班级打印'!ag"&amp;ROUNDDOWN((ROW()-1)/5,0)+2)&gt;0,INDIRECT("'按班级打印'!ag"&amp;ROUNDDOWN((ROW()-1)/5,0)+2),"")</f>
        <v>82</v>
      </c>
      <c r="M2548" s="63">
        <f ca="1">INDIRECT("'按班级打印'!I"&amp;ROUNDDOWN((ROW()-1)/5,0)+2)</f>
        <v>489.5</v>
      </c>
    </row>
    <row r="2549" customHeight="1" spans="1:13">
      <c r="A2549" s="63" t="str">
        <f ca="1">INDIRECT("'按班级打印'!E"&amp;ROUNDDOWN((ROW()-1)/5,0)+2)</f>
        <v>物理类</v>
      </c>
      <c r="B2549" s="14"/>
      <c r="C2549" s="63" t="s">
        <v>14</v>
      </c>
      <c r="D2549" s="65">
        <f>'质量分析(总分) '!$D$55</f>
        <v>105.000612745098</v>
      </c>
      <c r="E2549" s="65">
        <f>'质量分析(总分) '!$D$82</f>
        <v>91.5242034313726</v>
      </c>
      <c r="F2549" s="65">
        <f>'质量分析(总分) '!$D$109</f>
        <v>108.863970588235</v>
      </c>
      <c r="G2549" s="65">
        <f ca="1">IF(_xlfn.NUMBERVALUE(G2547)&gt;0,'质量分析(总分) '!$D$133,"")</f>
        <v>62.6521428571429</v>
      </c>
      <c r="H2549" s="65">
        <f ca="1">IF(_xlfn.NUMBERVALUE(H2547)&gt;0,'质量分析(总分) '!$D$157,"")</f>
        <v>81.8686131386861</v>
      </c>
      <c r="I2549" s="65" t="str">
        <f ca="1">IF(_xlfn.NUMBERVALUE(I2547)&gt;0,'质量分析(总分) '!$D$180,"")</f>
        <v/>
      </c>
      <c r="J2549" s="65" t="str">
        <f ca="1">IF(_xlfn.NUMBERVALUE(J2547)&gt;0,'质量分析(总分) '!$D$208,"")</f>
        <v/>
      </c>
      <c r="K2549" s="65" t="str">
        <f ca="1">IF(_xlfn.NUMBERVALUE(K2547)&gt;0,'质量分析(总分) '!$D$194,"")</f>
        <v/>
      </c>
      <c r="L2549" s="65">
        <f ca="1">IF(_xlfn.NUMBERVALUE(L2547)&gt;0,'质量分析(总分) '!$D$222,"")</f>
        <v>81.1694214876033</v>
      </c>
      <c r="M2549" s="65">
        <f ca="1">IF(_xlfn.NUMBERVALUE(G2547)&gt;0,'质量分析(总分) '!$D$23,'质量分析(总分) '!$D$28)</f>
        <v>535.869285714286</v>
      </c>
    </row>
    <row r="2551" customHeight="1" spans="1:13">
      <c r="A2551" s="58" t="s">
        <v>15</v>
      </c>
      <c r="B2551" s="59" t="s">
        <v>1</v>
      </c>
      <c r="C2551" s="59" t="s">
        <v>2</v>
      </c>
      <c r="D2551" s="60" t="s">
        <v>3</v>
      </c>
      <c r="E2551" s="60" t="s">
        <v>4</v>
      </c>
      <c r="F2551" s="60" t="s">
        <v>5</v>
      </c>
      <c r="G2551" s="60" t="s">
        <v>6</v>
      </c>
      <c r="H2551" s="60" t="s">
        <v>7</v>
      </c>
      <c r="I2551" s="60" t="s">
        <v>8</v>
      </c>
      <c r="J2551" s="60" t="s">
        <v>9</v>
      </c>
      <c r="K2551" s="60" t="s">
        <v>10</v>
      </c>
      <c r="L2551" s="61" t="s">
        <v>11</v>
      </c>
      <c r="M2551" s="61" t="s">
        <v>12</v>
      </c>
    </row>
    <row r="2552" customHeight="1" spans="1:13">
      <c r="A2552" s="62"/>
      <c r="B2552" s="63">
        <f ca="1">INDIRECT("'按班级打印'!G"&amp;ROUNDDOWN((ROW()-1)/5,0)+2)</f>
        <v>12</v>
      </c>
      <c r="C2552" s="63" t="str">
        <f ca="1">INDIRECT("'按班级打印'!A"&amp;ROUNDDOWN((ROW()-1)/5,0)+2)</f>
        <v>林梓渊</v>
      </c>
      <c r="D2552" s="63">
        <f ca="1">INDIRECT("'按班级打印'!M"&amp;ROUNDDOWN((ROW()-1)/5,0)+2)</f>
        <v>112</v>
      </c>
      <c r="E2552" s="63">
        <f ca="1">INDIRECT("'按班级打印'!o"&amp;ROUNDDOWN((ROW()-1)/5,0)+2)</f>
        <v>92</v>
      </c>
      <c r="F2552" s="63">
        <f ca="1">INDIRECT("'按班级打印'!q"&amp;ROUNDDOWN((ROW()-1)/5,0)+2)</f>
        <v>122.5</v>
      </c>
      <c r="G2552" s="63">
        <f ca="1">IF(INDIRECT("'按班级打印'!s"&amp;ROUNDDOWN((ROW()-1)/5,0)+2)&gt;0,INDIRECT("'按班级打印'!s"&amp;ROUNDDOWN((ROW()-1)/5,0)+2),"")</f>
        <v>68</v>
      </c>
      <c r="H2552" s="63">
        <f ca="1">IF(INDIRECT("'按班级打印'!w"&amp;ROUNDDOWN((ROW()-1)/5,0)+2)&gt;0,INDIRECT("'按班级打印'!w"&amp;ROUNDDOWN((ROW()-1)/5,0)+2),"")</f>
        <v>44</v>
      </c>
      <c r="I2552" s="63" t="str">
        <f ca="1">IF(INDIRECT("'按班级打印'!z"&amp;ROUNDDOWN((ROW()-1)/5,0)+2)&gt;0,INDIRECT("'按班级打印'!z"&amp;ROUNDDOWN((ROW()-1)/5,0)+2),"")</f>
        <v/>
      </c>
      <c r="J2552" s="63" t="str">
        <f ca="1">IF(INDIRECT("'按班级打印'!ac"&amp;ROUNDDOWN((ROW()-1)/5,0)+2)&gt;0,INDIRECT("'按班级打印'!ac"&amp;ROUNDDOWN((ROW()-1)/5,0)+2),"")</f>
        <v/>
      </c>
      <c r="K2552" s="63" t="str">
        <f ca="1">IF(INDIRECT("'按班级打印'!u"&amp;ROUNDDOWN((ROW()-1)/5,0)+2)&gt;0,INDIRECT("'按班级打印'!u"&amp;ROUNDDOWN((ROW()-1)/5,0)+2),"")</f>
        <v/>
      </c>
      <c r="L2552" s="63">
        <f ca="1">IF(INDIRECT("'按班级打印'!af"&amp;ROUNDDOWN((ROW()-1)/5,0)+2)&gt;0,INDIRECT("'按班级打印'!af"&amp;ROUNDDOWN((ROW()-1)/5,0)+2),"")</f>
        <v>54.5</v>
      </c>
      <c r="M2552" s="63">
        <f ca="1">INDIRECT("'按班级打印'!H"&amp;ROUNDDOWN((ROW()-1)/5,0)+2)</f>
        <v>493</v>
      </c>
    </row>
    <row r="2553" customHeight="1" spans="1:13">
      <c r="A2553" s="64"/>
      <c r="B2553" s="64"/>
      <c r="C2553" s="63" t="s">
        <v>13</v>
      </c>
      <c r="D2553" s="63">
        <f ca="1">INDIRECT("'按班级打印'!M"&amp;ROUNDDOWN((ROW()-1)/5,0)+2)</f>
        <v>112</v>
      </c>
      <c r="E2553" s="63">
        <f ca="1">INDIRECT("'按班级打印'!o"&amp;ROUNDDOWN((ROW()-1)/5,0)+2)</f>
        <v>92</v>
      </c>
      <c r="F2553" s="63">
        <f ca="1">INDIRECT("'按班级打印'!q"&amp;ROUNDDOWN((ROW()-1)/5,0)+2)</f>
        <v>122.5</v>
      </c>
      <c r="G2553" s="63">
        <f ca="1">IF(INDIRECT("'按班级打印'!s"&amp;ROUNDDOWN((ROW()-1)/5,0)+2)&gt;0,INDIRECT("'按班级打印'!s"&amp;ROUNDDOWN((ROW()-1)/5,0)+2),"")</f>
        <v>68</v>
      </c>
      <c r="H2553" s="63">
        <f ca="1">IF(INDIRECT("'按班级打印'!x"&amp;ROUNDDOWN((ROW()-1)/5,0)+2)&gt;0,INDIRECT("'按班级打印'!x"&amp;ROUNDDOWN((ROW()-1)/5,0)+2),"")</f>
        <v>71</v>
      </c>
      <c r="I2553" s="63" t="str">
        <f ca="1">IF(INDIRECT("'按班级打印'!aa"&amp;ROUNDDOWN((ROW()-1)/5,0)+2)&gt;0,INDIRECT("'按班级打印'!aa"&amp;ROUNDDOWN((ROW()-1)/5,0)+2),"")</f>
        <v/>
      </c>
      <c r="J2553" s="63" t="str">
        <f ca="1">IF(INDIRECT("'按班级打印'!ad"&amp;ROUNDDOWN((ROW()-1)/5,0)+2)&gt;0,INDIRECT("'按班级打印'!ad"&amp;ROUNDDOWN((ROW()-1)/5,0)+2),"")</f>
        <v/>
      </c>
      <c r="K2553" s="63" t="str">
        <f ca="1">IF(INDIRECT("'按班级打印'!u"&amp;ROUNDDOWN((ROW()-1)/5,0)+2)&gt;0,INDIRECT("'按班级打印'!u"&amp;ROUNDDOWN((ROW()-1)/5,0)+2),"")</f>
        <v/>
      </c>
      <c r="L2553" s="63">
        <f ca="1">IF(INDIRECT("'按班级打印'!ag"&amp;ROUNDDOWN((ROW()-1)/5,0)+2)&gt;0,INDIRECT("'按班级打印'!ag"&amp;ROUNDDOWN((ROW()-1)/5,0)+2),"")</f>
        <v>82</v>
      </c>
      <c r="M2553" s="63">
        <f ca="1">INDIRECT("'按班级打印'!I"&amp;ROUNDDOWN((ROW()-1)/5,0)+2)</f>
        <v>547.5</v>
      </c>
    </row>
    <row r="2554" customHeight="1" spans="1:13">
      <c r="A2554" s="63" t="str">
        <f ca="1">INDIRECT("'按班级打印'!E"&amp;ROUNDDOWN((ROW()-1)/5,0)+2)</f>
        <v>物理类</v>
      </c>
      <c r="B2554" s="14"/>
      <c r="C2554" s="63" t="s">
        <v>14</v>
      </c>
      <c r="D2554" s="65">
        <f>'质量分析(总分) '!$D$55</f>
        <v>105.000612745098</v>
      </c>
      <c r="E2554" s="65">
        <f>'质量分析(总分) '!$D$82</f>
        <v>91.5242034313726</v>
      </c>
      <c r="F2554" s="65">
        <f>'质量分析(总分) '!$D$109</f>
        <v>108.863970588235</v>
      </c>
      <c r="G2554" s="65">
        <f ca="1">IF(_xlfn.NUMBERVALUE(G2552)&gt;0,'质量分析(总分) '!$D$133,"")</f>
        <v>62.6521428571429</v>
      </c>
      <c r="H2554" s="65">
        <f ca="1">IF(_xlfn.NUMBERVALUE(H2552)&gt;0,'质量分析(总分) '!$D$157,"")</f>
        <v>81.8686131386861</v>
      </c>
      <c r="I2554" s="65" t="str">
        <f ca="1">IF(_xlfn.NUMBERVALUE(I2552)&gt;0,'质量分析(总分) '!$D$180,"")</f>
        <v/>
      </c>
      <c r="J2554" s="65" t="str">
        <f ca="1">IF(_xlfn.NUMBERVALUE(J2552)&gt;0,'质量分析(总分) '!$D$208,"")</f>
        <v/>
      </c>
      <c r="K2554" s="65" t="str">
        <f ca="1">IF(_xlfn.NUMBERVALUE(K2552)&gt;0,'质量分析(总分) '!$D$194,"")</f>
        <v/>
      </c>
      <c r="L2554" s="65">
        <f ca="1">IF(_xlfn.NUMBERVALUE(L2552)&gt;0,'质量分析(总分) '!$D$222,"")</f>
        <v>81.1694214876033</v>
      </c>
      <c r="M2554" s="65">
        <f ca="1">IF(_xlfn.NUMBERVALUE(G2552)&gt;0,'质量分析(总分) '!$D$23,'质量分析(总分) '!$D$28)</f>
        <v>535.869285714286</v>
      </c>
    </row>
    <row r="2556" customHeight="1" spans="1:13">
      <c r="A2556" s="58" t="s">
        <v>15</v>
      </c>
      <c r="B2556" s="59" t="s">
        <v>1</v>
      </c>
      <c r="C2556" s="59" t="s">
        <v>2</v>
      </c>
      <c r="D2556" s="60" t="s">
        <v>3</v>
      </c>
      <c r="E2556" s="60" t="s">
        <v>4</v>
      </c>
      <c r="F2556" s="60" t="s">
        <v>5</v>
      </c>
      <c r="G2556" s="60" t="s">
        <v>6</v>
      </c>
      <c r="H2556" s="60" t="s">
        <v>7</v>
      </c>
      <c r="I2556" s="60" t="s">
        <v>8</v>
      </c>
      <c r="J2556" s="60" t="s">
        <v>9</v>
      </c>
      <c r="K2556" s="60" t="s">
        <v>10</v>
      </c>
      <c r="L2556" s="61" t="s">
        <v>11</v>
      </c>
      <c r="M2556" s="61" t="s">
        <v>12</v>
      </c>
    </row>
    <row r="2557" customHeight="1" spans="1:13">
      <c r="A2557" s="62"/>
      <c r="B2557" s="63">
        <f ca="1">INDIRECT("'按班级打印'!G"&amp;ROUNDDOWN((ROW()-1)/5,0)+2)</f>
        <v>12</v>
      </c>
      <c r="C2557" s="63" t="str">
        <f ca="1">INDIRECT("'按班级打印'!A"&amp;ROUNDDOWN((ROW()-1)/5,0)+2)</f>
        <v>范凌诚</v>
      </c>
      <c r="D2557" s="63">
        <f ca="1">INDIRECT("'按班级打印'!M"&amp;ROUNDDOWN((ROW()-1)/5,0)+2)</f>
        <v>103.5</v>
      </c>
      <c r="E2557" s="63">
        <f ca="1">INDIRECT("'按班级打印'!o"&amp;ROUNDDOWN((ROW()-1)/5,0)+2)</f>
        <v>91</v>
      </c>
      <c r="F2557" s="63">
        <f ca="1">INDIRECT("'按班级打印'!q"&amp;ROUNDDOWN((ROW()-1)/5,0)+2)</f>
        <v>102.5</v>
      </c>
      <c r="G2557" s="63">
        <f ca="1">IF(INDIRECT("'按班级打印'!s"&amp;ROUNDDOWN((ROW()-1)/5,0)+2)&gt;0,INDIRECT("'按班级打印'!s"&amp;ROUNDDOWN((ROW()-1)/5,0)+2),"")</f>
        <v>62.5</v>
      </c>
      <c r="H2557" s="63">
        <f ca="1">IF(INDIRECT("'按班级打印'!w"&amp;ROUNDDOWN((ROW()-1)/5,0)+2)&gt;0,INDIRECT("'按班级打印'!w"&amp;ROUNDDOWN((ROW()-1)/5,0)+2),"")</f>
        <v>52</v>
      </c>
      <c r="I2557" s="63" t="str">
        <f ca="1">IF(INDIRECT("'按班级打印'!z"&amp;ROUNDDOWN((ROW()-1)/5,0)+2)&gt;0,INDIRECT("'按班级打印'!z"&amp;ROUNDDOWN((ROW()-1)/5,0)+2),"")</f>
        <v/>
      </c>
      <c r="J2557" s="63" t="str">
        <f ca="1">IF(INDIRECT("'按班级打印'!ac"&amp;ROUNDDOWN((ROW()-1)/5,0)+2)&gt;0,INDIRECT("'按班级打印'!ac"&amp;ROUNDDOWN((ROW()-1)/5,0)+2),"")</f>
        <v/>
      </c>
      <c r="K2557" s="63" t="str">
        <f ca="1">IF(INDIRECT("'按班级打印'!u"&amp;ROUNDDOWN((ROW()-1)/5,0)+2)&gt;0,INDIRECT("'按班级打印'!u"&amp;ROUNDDOWN((ROW()-1)/5,0)+2),"")</f>
        <v/>
      </c>
      <c r="L2557" s="63">
        <f ca="1">IF(INDIRECT("'按班级打印'!af"&amp;ROUNDDOWN((ROW()-1)/5,0)+2)&gt;0,INDIRECT("'按班级打印'!af"&amp;ROUNDDOWN((ROW()-1)/5,0)+2),"")</f>
        <v>53.5</v>
      </c>
      <c r="M2557" s="63">
        <f ca="1">INDIRECT("'按班级打印'!H"&amp;ROUNDDOWN((ROW()-1)/5,0)+2)</f>
        <v>465</v>
      </c>
    </row>
    <row r="2558" customHeight="1" spans="1:13">
      <c r="A2558" s="64"/>
      <c r="B2558" s="64"/>
      <c r="C2558" s="63" t="s">
        <v>13</v>
      </c>
      <c r="D2558" s="63">
        <f ca="1">INDIRECT("'按班级打印'!M"&amp;ROUNDDOWN((ROW()-1)/5,0)+2)</f>
        <v>103.5</v>
      </c>
      <c r="E2558" s="63">
        <f ca="1">INDIRECT("'按班级打印'!o"&amp;ROUNDDOWN((ROW()-1)/5,0)+2)</f>
        <v>91</v>
      </c>
      <c r="F2558" s="63">
        <f ca="1">INDIRECT("'按班级打印'!q"&amp;ROUNDDOWN((ROW()-1)/5,0)+2)</f>
        <v>102.5</v>
      </c>
      <c r="G2558" s="63">
        <f ca="1">IF(INDIRECT("'按班级打印'!s"&amp;ROUNDDOWN((ROW()-1)/5,0)+2)&gt;0,INDIRECT("'按班级打印'!s"&amp;ROUNDDOWN((ROW()-1)/5,0)+2),"")</f>
        <v>62.5</v>
      </c>
      <c r="H2558" s="63">
        <f ca="1">IF(INDIRECT("'按班级打印'!x"&amp;ROUNDDOWN((ROW()-1)/5,0)+2)&gt;0,INDIRECT("'按班级打印'!x"&amp;ROUNDDOWN((ROW()-1)/5,0)+2),"")</f>
        <v>77</v>
      </c>
      <c r="I2558" s="63" t="str">
        <f ca="1">IF(INDIRECT("'按班级打印'!aa"&amp;ROUNDDOWN((ROW()-1)/5,0)+2)&gt;0,INDIRECT("'按班级打印'!aa"&amp;ROUNDDOWN((ROW()-1)/5,0)+2),"")</f>
        <v/>
      </c>
      <c r="J2558" s="63" t="str">
        <f ca="1">IF(INDIRECT("'按班级打印'!ad"&amp;ROUNDDOWN((ROW()-1)/5,0)+2)&gt;0,INDIRECT("'按班级打印'!ad"&amp;ROUNDDOWN((ROW()-1)/5,0)+2),"")</f>
        <v/>
      </c>
      <c r="K2558" s="63" t="str">
        <f ca="1">IF(INDIRECT("'按班级打印'!u"&amp;ROUNDDOWN((ROW()-1)/5,0)+2)&gt;0,INDIRECT("'按班级打印'!u"&amp;ROUNDDOWN((ROW()-1)/5,0)+2),"")</f>
        <v/>
      </c>
      <c r="L2558" s="63">
        <f ca="1">IF(INDIRECT("'按班级打印'!ag"&amp;ROUNDDOWN((ROW()-1)/5,0)+2)&gt;0,INDIRECT("'按班级打印'!ag"&amp;ROUNDDOWN((ROW()-1)/5,0)+2),"")</f>
        <v>80</v>
      </c>
      <c r="M2558" s="63">
        <f ca="1">INDIRECT("'按班级打印'!I"&amp;ROUNDDOWN((ROW()-1)/5,0)+2)</f>
        <v>516.5</v>
      </c>
    </row>
    <row r="2559" customHeight="1" spans="1:13">
      <c r="A2559" s="63" t="str">
        <f ca="1">INDIRECT("'按班级打印'!E"&amp;ROUNDDOWN((ROW()-1)/5,0)+2)</f>
        <v>物理类</v>
      </c>
      <c r="B2559" s="14"/>
      <c r="C2559" s="63" t="s">
        <v>14</v>
      </c>
      <c r="D2559" s="65">
        <f>'质量分析(总分) '!$D$55</f>
        <v>105.000612745098</v>
      </c>
      <c r="E2559" s="65">
        <f>'质量分析(总分) '!$D$82</f>
        <v>91.5242034313726</v>
      </c>
      <c r="F2559" s="65">
        <f>'质量分析(总分) '!$D$109</f>
        <v>108.863970588235</v>
      </c>
      <c r="G2559" s="65">
        <f ca="1">IF(_xlfn.NUMBERVALUE(G2557)&gt;0,'质量分析(总分) '!$D$133,"")</f>
        <v>62.6521428571429</v>
      </c>
      <c r="H2559" s="65">
        <f ca="1">IF(_xlfn.NUMBERVALUE(H2557)&gt;0,'质量分析(总分) '!$D$157,"")</f>
        <v>81.8686131386861</v>
      </c>
      <c r="I2559" s="65" t="str">
        <f ca="1">IF(_xlfn.NUMBERVALUE(I2557)&gt;0,'质量分析(总分) '!$D$180,"")</f>
        <v/>
      </c>
      <c r="J2559" s="65" t="str">
        <f ca="1">IF(_xlfn.NUMBERVALUE(J2557)&gt;0,'质量分析(总分) '!$D$208,"")</f>
        <v/>
      </c>
      <c r="K2559" s="65" t="str">
        <f ca="1">IF(_xlfn.NUMBERVALUE(K2557)&gt;0,'质量分析(总分) '!$D$194,"")</f>
        <v/>
      </c>
      <c r="L2559" s="65">
        <f ca="1">IF(_xlfn.NUMBERVALUE(L2557)&gt;0,'质量分析(总分) '!$D$222,"")</f>
        <v>81.1694214876033</v>
      </c>
      <c r="M2559" s="65">
        <f ca="1">IF(_xlfn.NUMBERVALUE(G2557)&gt;0,'质量分析(总分) '!$D$23,'质量分析(总分) '!$D$28)</f>
        <v>535.869285714286</v>
      </c>
    </row>
    <row r="2561" customHeight="1" spans="1:13">
      <c r="A2561" s="58" t="s">
        <v>15</v>
      </c>
      <c r="B2561" s="59" t="s">
        <v>1</v>
      </c>
      <c r="C2561" s="59" t="s">
        <v>2</v>
      </c>
      <c r="D2561" s="60" t="s">
        <v>3</v>
      </c>
      <c r="E2561" s="60" t="s">
        <v>4</v>
      </c>
      <c r="F2561" s="60" t="s">
        <v>5</v>
      </c>
      <c r="G2561" s="60" t="s">
        <v>6</v>
      </c>
      <c r="H2561" s="60" t="s">
        <v>7</v>
      </c>
      <c r="I2561" s="60" t="s">
        <v>8</v>
      </c>
      <c r="J2561" s="60" t="s">
        <v>9</v>
      </c>
      <c r="K2561" s="60" t="s">
        <v>10</v>
      </c>
      <c r="L2561" s="61" t="s">
        <v>11</v>
      </c>
      <c r="M2561" s="61" t="s">
        <v>12</v>
      </c>
    </row>
    <row r="2562" customHeight="1" spans="1:13">
      <c r="A2562" s="62"/>
      <c r="B2562" s="63">
        <f ca="1">INDIRECT("'按班级打印'!G"&amp;ROUNDDOWN((ROW()-1)/5,0)+2)</f>
        <v>12</v>
      </c>
      <c r="C2562" s="63" t="str">
        <f ca="1">INDIRECT("'按班级打印'!A"&amp;ROUNDDOWN((ROW()-1)/5,0)+2)</f>
        <v>林楚衡</v>
      </c>
      <c r="D2562" s="63">
        <f ca="1">INDIRECT("'按班级打印'!M"&amp;ROUNDDOWN((ROW()-1)/5,0)+2)</f>
        <v>101.5</v>
      </c>
      <c r="E2562" s="63">
        <f ca="1">INDIRECT("'按班级打印'!o"&amp;ROUNDDOWN((ROW()-1)/5,0)+2)</f>
        <v>94</v>
      </c>
      <c r="F2562" s="63">
        <f ca="1">INDIRECT("'按班级打印'!q"&amp;ROUNDDOWN((ROW()-1)/5,0)+2)</f>
        <v>104</v>
      </c>
      <c r="G2562" s="63">
        <f ca="1">IF(INDIRECT("'按班级打印'!s"&amp;ROUNDDOWN((ROW()-1)/5,0)+2)&gt;0,INDIRECT("'按班级打印'!s"&amp;ROUNDDOWN((ROW()-1)/5,0)+2),"")</f>
        <v>49</v>
      </c>
      <c r="H2562" s="63">
        <f ca="1">IF(INDIRECT("'按班级打印'!w"&amp;ROUNDDOWN((ROW()-1)/5,0)+2)&gt;0,INDIRECT("'按班级打印'!w"&amp;ROUNDDOWN((ROW()-1)/5,0)+2),"")</f>
        <v>40</v>
      </c>
      <c r="I2562" s="63" t="str">
        <f ca="1">IF(INDIRECT("'按班级打印'!z"&amp;ROUNDDOWN((ROW()-1)/5,0)+2)&gt;0,INDIRECT("'按班级打印'!z"&amp;ROUNDDOWN((ROW()-1)/5,0)+2),"")</f>
        <v/>
      </c>
      <c r="J2562" s="63" t="str">
        <f ca="1">IF(INDIRECT("'按班级打印'!ac"&amp;ROUNDDOWN((ROW()-1)/5,0)+2)&gt;0,INDIRECT("'按班级打印'!ac"&amp;ROUNDDOWN((ROW()-1)/5,0)+2),"")</f>
        <v/>
      </c>
      <c r="K2562" s="63" t="str">
        <f ca="1">IF(INDIRECT("'按班级打印'!u"&amp;ROUNDDOWN((ROW()-1)/5,0)+2)&gt;0,INDIRECT("'按班级打印'!u"&amp;ROUNDDOWN((ROW()-1)/5,0)+2),"")</f>
        <v/>
      </c>
      <c r="L2562" s="63">
        <f ca="1">IF(INDIRECT("'按班级打印'!af"&amp;ROUNDDOWN((ROW()-1)/5,0)+2)&gt;0,INDIRECT("'按班级打印'!af"&amp;ROUNDDOWN((ROW()-1)/5,0)+2),"")</f>
        <v>48.5</v>
      </c>
      <c r="M2562" s="63">
        <f ca="1">INDIRECT("'按班级打印'!H"&amp;ROUNDDOWN((ROW()-1)/5,0)+2)</f>
        <v>437</v>
      </c>
    </row>
    <row r="2563" customHeight="1" spans="1:13">
      <c r="A2563" s="64"/>
      <c r="B2563" s="64"/>
      <c r="C2563" s="63" t="s">
        <v>13</v>
      </c>
      <c r="D2563" s="63">
        <f ca="1">INDIRECT("'按班级打印'!M"&amp;ROUNDDOWN((ROW()-1)/5,0)+2)</f>
        <v>101.5</v>
      </c>
      <c r="E2563" s="63">
        <f ca="1">INDIRECT("'按班级打印'!o"&amp;ROUNDDOWN((ROW()-1)/5,0)+2)</f>
        <v>94</v>
      </c>
      <c r="F2563" s="63">
        <f ca="1">INDIRECT("'按班级打印'!q"&amp;ROUNDDOWN((ROW()-1)/5,0)+2)</f>
        <v>104</v>
      </c>
      <c r="G2563" s="63">
        <f ca="1">IF(INDIRECT("'按班级打印'!s"&amp;ROUNDDOWN((ROW()-1)/5,0)+2)&gt;0,INDIRECT("'按班级打印'!s"&amp;ROUNDDOWN((ROW()-1)/5,0)+2),"")</f>
        <v>49</v>
      </c>
      <c r="H2563" s="63">
        <f ca="1">IF(INDIRECT("'按班级打印'!x"&amp;ROUNDDOWN((ROW()-1)/5,0)+2)&gt;0,INDIRECT("'按班级打印'!x"&amp;ROUNDDOWN((ROW()-1)/5,0)+2),"")</f>
        <v>67</v>
      </c>
      <c r="I2563" s="63" t="str">
        <f ca="1">IF(INDIRECT("'按班级打印'!aa"&amp;ROUNDDOWN((ROW()-1)/5,0)+2)&gt;0,INDIRECT("'按班级打印'!aa"&amp;ROUNDDOWN((ROW()-1)/5,0)+2),"")</f>
        <v/>
      </c>
      <c r="J2563" s="63" t="str">
        <f ca="1">IF(INDIRECT("'按班级打印'!ad"&amp;ROUNDDOWN((ROW()-1)/5,0)+2)&gt;0,INDIRECT("'按班级打印'!ad"&amp;ROUNDDOWN((ROW()-1)/5,0)+2),"")</f>
        <v/>
      </c>
      <c r="K2563" s="63" t="str">
        <f ca="1">IF(INDIRECT("'按班级打印'!u"&amp;ROUNDDOWN((ROW()-1)/5,0)+2)&gt;0,INDIRECT("'按班级打印'!u"&amp;ROUNDDOWN((ROW()-1)/5,0)+2),"")</f>
        <v/>
      </c>
      <c r="L2563" s="63">
        <f ca="1">IF(INDIRECT("'按班级打印'!ag"&amp;ROUNDDOWN((ROW()-1)/5,0)+2)&gt;0,INDIRECT("'按班级打印'!ag"&amp;ROUNDDOWN((ROW()-1)/5,0)+2),"")</f>
        <v>74</v>
      </c>
      <c r="M2563" s="63">
        <f ca="1">INDIRECT("'按班级打印'!I"&amp;ROUNDDOWN((ROW()-1)/5,0)+2)</f>
        <v>489.5</v>
      </c>
    </row>
    <row r="2564" customHeight="1" spans="1:13">
      <c r="A2564" s="63" t="str">
        <f ca="1">INDIRECT("'按班级打印'!E"&amp;ROUNDDOWN((ROW()-1)/5,0)+2)</f>
        <v>物理类</v>
      </c>
      <c r="B2564" s="14"/>
      <c r="C2564" s="63" t="s">
        <v>14</v>
      </c>
      <c r="D2564" s="65">
        <f>'质量分析(总分) '!$D$55</f>
        <v>105.000612745098</v>
      </c>
      <c r="E2564" s="65">
        <f>'质量分析(总分) '!$D$82</f>
        <v>91.5242034313726</v>
      </c>
      <c r="F2564" s="65">
        <f>'质量分析(总分) '!$D$109</f>
        <v>108.863970588235</v>
      </c>
      <c r="G2564" s="65">
        <f ca="1">IF(_xlfn.NUMBERVALUE(G2562)&gt;0,'质量分析(总分) '!$D$133,"")</f>
        <v>62.6521428571429</v>
      </c>
      <c r="H2564" s="65">
        <f ca="1">IF(_xlfn.NUMBERVALUE(H2562)&gt;0,'质量分析(总分) '!$D$157,"")</f>
        <v>81.8686131386861</v>
      </c>
      <c r="I2564" s="65" t="str">
        <f ca="1">IF(_xlfn.NUMBERVALUE(I2562)&gt;0,'质量分析(总分) '!$D$180,"")</f>
        <v/>
      </c>
      <c r="J2564" s="65" t="str">
        <f ca="1">IF(_xlfn.NUMBERVALUE(J2562)&gt;0,'质量分析(总分) '!$D$208,"")</f>
        <v/>
      </c>
      <c r="K2564" s="65" t="str">
        <f ca="1">IF(_xlfn.NUMBERVALUE(K2562)&gt;0,'质量分析(总分) '!$D$194,"")</f>
        <v/>
      </c>
      <c r="L2564" s="65">
        <f ca="1">IF(_xlfn.NUMBERVALUE(L2562)&gt;0,'质量分析(总分) '!$D$222,"")</f>
        <v>81.1694214876033</v>
      </c>
      <c r="M2564" s="65">
        <f ca="1">IF(_xlfn.NUMBERVALUE(G2562)&gt;0,'质量分析(总分) '!$D$23,'质量分析(总分) '!$D$28)</f>
        <v>535.869285714286</v>
      </c>
    </row>
    <row r="2566" customHeight="1" spans="1:13">
      <c r="A2566" s="58" t="s">
        <v>15</v>
      </c>
      <c r="B2566" s="59" t="s">
        <v>1</v>
      </c>
      <c r="C2566" s="59" t="s">
        <v>2</v>
      </c>
      <c r="D2566" s="60" t="s">
        <v>3</v>
      </c>
      <c r="E2566" s="60" t="s">
        <v>4</v>
      </c>
      <c r="F2566" s="60" t="s">
        <v>5</v>
      </c>
      <c r="G2566" s="60" t="s">
        <v>6</v>
      </c>
      <c r="H2566" s="60" t="s">
        <v>7</v>
      </c>
      <c r="I2566" s="60" t="s">
        <v>8</v>
      </c>
      <c r="J2566" s="60" t="s">
        <v>9</v>
      </c>
      <c r="K2566" s="60" t="s">
        <v>10</v>
      </c>
      <c r="L2566" s="61" t="s">
        <v>11</v>
      </c>
      <c r="M2566" s="61" t="s">
        <v>12</v>
      </c>
    </row>
    <row r="2567" customHeight="1" spans="1:13">
      <c r="A2567" s="62"/>
      <c r="B2567" s="63">
        <f ca="1">INDIRECT("'按班级打印'!G"&amp;ROUNDDOWN((ROW()-1)/5,0)+2)</f>
        <v>12</v>
      </c>
      <c r="C2567" s="63" t="str">
        <f ca="1">INDIRECT("'按班级打印'!A"&amp;ROUNDDOWN((ROW()-1)/5,0)+2)</f>
        <v>赵禹博</v>
      </c>
      <c r="D2567" s="63">
        <f ca="1">INDIRECT("'按班级打印'!M"&amp;ROUNDDOWN((ROW()-1)/5,0)+2)</f>
        <v>108</v>
      </c>
      <c r="E2567" s="63">
        <f ca="1">INDIRECT("'按班级打印'!o"&amp;ROUNDDOWN((ROW()-1)/5,0)+2)</f>
        <v>98</v>
      </c>
      <c r="F2567" s="63">
        <f ca="1">INDIRECT("'按班级打印'!q"&amp;ROUNDDOWN((ROW()-1)/5,0)+2)</f>
        <v>100</v>
      </c>
      <c r="G2567" s="63">
        <f ca="1">IF(INDIRECT("'按班级打印'!s"&amp;ROUNDDOWN((ROW()-1)/5,0)+2)&gt;0,INDIRECT("'按班级打印'!s"&amp;ROUNDDOWN((ROW()-1)/5,0)+2),"")</f>
        <v>83.5</v>
      </c>
      <c r="H2567" s="63">
        <f ca="1">IF(INDIRECT("'按班级打印'!w"&amp;ROUNDDOWN((ROW()-1)/5,0)+2)&gt;0,INDIRECT("'按班级打印'!w"&amp;ROUNDDOWN((ROW()-1)/5,0)+2),"")</f>
        <v>72</v>
      </c>
      <c r="I2567" s="63" t="str">
        <f ca="1">IF(INDIRECT("'按班级打印'!z"&amp;ROUNDDOWN((ROW()-1)/5,0)+2)&gt;0,INDIRECT("'按班级打印'!z"&amp;ROUNDDOWN((ROW()-1)/5,0)+2),"")</f>
        <v/>
      </c>
      <c r="J2567" s="63" t="str">
        <f ca="1">IF(INDIRECT("'按班级打印'!ac"&amp;ROUNDDOWN((ROW()-1)/5,0)+2)&gt;0,INDIRECT("'按班级打印'!ac"&amp;ROUNDDOWN((ROW()-1)/5,0)+2),"")</f>
        <v/>
      </c>
      <c r="K2567" s="63" t="str">
        <f ca="1">IF(INDIRECT("'按班级打印'!u"&amp;ROUNDDOWN((ROW()-1)/5,0)+2)&gt;0,INDIRECT("'按班级打印'!u"&amp;ROUNDDOWN((ROW()-1)/5,0)+2),"")</f>
        <v/>
      </c>
      <c r="L2567" s="63">
        <f ca="1">IF(INDIRECT("'按班级打印'!af"&amp;ROUNDDOWN((ROW()-1)/5,0)+2)&gt;0,INDIRECT("'按班级打印'!af"&amp;ROUNDDOWN((ROW()-1)/5,0)+2),"")</f>
        <v>65</v>
      </c>
      <c r="M2567" s="63">
        <f ca="1">INDIRECT("'按班级打印'!H"&amp;ROUNDDOWN((ROW()-1)/5,0)+2)</f>
        <v>526.5</v>
      </c>
    </row>
    <row r="2568" customHeight="1" spans="1:13">
      <c r="A2568" s="64"/>
      <c r="B2568" s="64"/>
      <c r="C2568" s="63" t="s">
        <v>13</v>
      </c>
      <c r="D2568" s="63">
        <f ca="1">INDIRECT("'按班级打印'!M"&amp;ROUNDDOWN((ROW()-1)/5,0)+2)</f>
        <v>108</v>
      </c>
      <c r="E2568" s="63">
        <f ca="1">INDIRECT("'按班级打印'!o"&amp;ROUNDDOWN((ROW()-1)/5,0)+2)</f>
        <v>98</v>
      </c>
      <c r="F2568" s="63">
        <f ca="1">INDIRECT("'按班级打印'!q"&amp;ROUNDDOWN((ROW()-1)/5,0)+2)</f>
        <v>100</v>
      </c>
      <c r="G2568" s="63">
        <f ca="1">IF(INDIRECT("'按班级打印'!s"&amp;ROUNDDOWN((ROW()-1)/5,0)+2)&gt;0,INDIRECT("'按班级打印'!s"&amp;ROUNDDOWN((ROW()-1)/5,0)+2),"")</f>
        <v>83.5</v>
      </c>
      <c r="H2568" s="63">
        <f ca="1">IF(INDIRECT("'按班级打印'!x"&amp;ROUNDDOWN((ROW()-1)/5,0)+2)&gt;0,INDIRECT("'按班级打印'!x"&amp;ROUNDDOWN((ROW()-1)/5,0)+2),"")</f>
        <v>90</v>
      </c>
      <c r="I2568" s="63" t="str">
        <f ca="1">IF(INDIRECT("'按班级打印'!aa"&amp;ROUNDDOWN((ROW()-1)/5,0)+2)&gt;0,INDIRECT("'按班级打印'!aa"&amp;ROUNDDOWN((ROW()-1)/5,0)+2),"")</f>
        <v/>
      </c>
      <c r="J2568" s="63" t="str">
        <f ca="1">IF(INDIRECT("'按班级打印'!ad"&amp;ROUNDDOWN((ROW()-1)/5,0)+2)&gt;0,INDIRECT("'按班级打印'!ad"&amp;ROUNDDOWN((ROW()-1)/5,0)+2),"")</f>
        <v/>
      </c>
      <c r="K2568" s="63" t="str">
        <f ca="1">IF(INDIRECT("'按班级打印'!u"&amp;ROUNDDOWN((ROW()-1)/5,0)+2)&gt;0,INDIRECT("'按班级打印'!u"&amp;ROUNDDOWN((ROW()-1)/5,0)+2),"")</f>
        <v/>
      </c>
      <c r="L2568" s="63">
        <f ca="1">IF(INDIRECT("'按班级打印'!ag"&amp;ROUNDDOWN((ROW()-1)/5,0)+2)&gt;0,INDIRECT("'按班级打印'!ag"&amp;ROUNDDOWN((ROW()-1)/5,0)+2),"")</f>
        <v>89</v>
      </c>
      <c r="M2568" s="63">
        <f ca="1">INDIRECT("'按班级打印'!I"&amp;ROUNDDOWN((ROW()-1)/5,0)+2)</f>
        <v>568.5</v>
      </c>
    </row>
    <row r="2569" customHeight="1" spans="1:13">
      <c r="A2569" s="63" t="str">
        <f ca="1">INDIRECT("'按班级打印'!E"&amp;ROUNDDOWN((ROW()-1)/5,0)+2)</f>
        <v>物理类</v>
      </c>
      <c r="B2569" s="14"/>
      <c r="C2569" s="63" t="s">
        <v>14</v>
      </c>
      <c r="D2569" s="65">
        <f>'质量分析(总分) '!$D$55</f>
        <v>105.000612745098</v>
      </c>
      <c r="E2569" s="65">
        <f>'质量分析(总分) '!$D$82</f>
        <v>91.5242034313726</v>
      </c>
      <c r="F2569" s="65">
        <f>'质量分析(总分) '!$D$109</f>
        <v>108.863970588235</v>
      </c>
      <c r="G2569" s="65">
        <f ca="1">IF(_xlfn.NUMBERVALUE(G2567)&gt;0,'质量分析(总分) '!$D$133,"")</f>
        <v>62.6521428571429</v>
      </c>
      <c r="H2569" s="65">
        <f ca="1">IF(_xlfn.NUMBERVALUE(H2567)&gt;0,'质量分析(总分) '!$D$157,"")</f>
        <v>81.8686131386861</v>
      </c>
      <c r="I2569" s="65" t="str">
        <f ca="1">IF(_xlfn.NUMBERVALUE(I2567)&gt;0,'质量分析(总分) '!$D$180,"")</f>
        <v/>
      </c>
      <c r="J2569" s="65" t="str">
        <f ca="1">IF(_xlfn.NUMBERVALUE(J2567)&gt;0,'质量分析(总分) '!$D$208,"")</f>
        <v/>
      </c>
      <c r="K2569" s="65" t="str">
        <f ca="1">IF(_xlfn.NUMBERVALUE(K2567)&gt;0,'质量分析(总分) '!$D$194,"")</f>
        <v/>
      </c>
      <c r="L2569" s="65">
        <f ca="1">IF(_xlfn.NUMBERVALUE(L2567)&gt;0,'质量分析(总分) '!$D$222,"")</f>
        <v>81.1694214876033</v>
      </c>
      <c r="M2569" s="65">
        <f ca="1">IF(_xlfn.NUMBERVALUE(G2567)&gt;0,'质量分析(总分) '!$D$23,'质量分析(总分) '!$D$28)</f>
        <v>535.869285714286</v>
      </c>
    </row>
    <row r="2571" customHeight="1" spans="1:13">
      <c r="A2571" s="58" t="s">
        <v>15</v>
      </c>
      <c r="B2571" s="59" t="s">
        <v>1</v>
      </c>
      <c r="C2571" s="59" t="s">
        <v>2</v>
      </c>
      <c r="D2571" s="60" t="s">
        <v>3</v>
      </c>
      <c r="E2571" s="60" t="s">
        <v>4</v>
      </c>
      <c r="F2571" s="60" t="s">
        <v>5</v>
      </c>
      <c r="G2571" s="60" t="s">
        <v>6</v>
      </c>
      <c r="H2571" s="60" t="s">
        <v>7</v>
      </c>
      <c r="I2571" s="60" t="s">
        <v>8</v>
      </c>
      <c r="J2571" s="60" t="s">
        <v>9</v>
      </c>
      <c r="K2571" s="60" t="s">
        <v>10</v>
      </c>
      <c r="L2571" s="61" t="s">
        <v>11</v>
      </c>
      <c r="M2571" s="61" t="s">
        <v>12</v>
      </c>
    </row>
    <row r="2572" customHeight="1" spans="1:13">
      <c r="A2572" s="62"/>
      <c r="B2572" s="63">
        <f ca="1">INDIRECT("'按班级打印'!G"&amp;ROUNDDOWN((ROW()-1)/5,0)+2)</f>
        <v>12</v>
      </c>
      <c r="C2572" s="63" t="str">
        <f ca="1">INDIRECT("'按班级打印'!A"&amp;ROUNDDOWN((ROW()-1)/5,0)+2)</f>
        <v>陈子颜</v>
      </c>
      <c r="D2572" s="63">
        <f ca="1">INDIRECT("'按班级打印'!M"&amp;ROUNDDOWN((ROW()-1)/5,0)+2)</f>
        <v>118.5</v>
      </c>
      <c r="E2572" s="63">
        <f ca="1">INDIRECT("'按班级打印'!o"&amp;ROUNDDOWN((ROW()-1)/5,0)+2)</f>
        <v>76</v>
      </c>
      <c r="F2572" s="63">
        <f ca="1">INDIRECT("'按班级打印'!q"&amp;ROUNDDOWN((ROW()-1)/5,0)+2)</f>
        <v>121.5</v>
      </c>
      <c r="G2572" s="63">
        <f ca="1">IF(INDIRECT("'按班级打印'!s"&amp;ROUNDDOWN((ROW()-1)/5,0)+2)&gt;0,INDIRECT("'按班级打印'!s"&amp;ROUNDDOWN((ROW()-1)/5,0)+2),"")</f>
        <v>48</v>
      </c>
      <c r="H2572" s="63">
        <f ca="1">IF(INDIRECT("'按班级打印'!w"&amp;ROUNDDOWN((ROW()-1)/5,0)+2)&gt;0,INDIRECT("'按班级打印'!w"&amp;ROUNDDOWN((ROW()-1)/5,0)+2),"")</f>
        <v>45.5</v>
      </c>
      <c r="I2572" s="63" t="str">
        <f ca="1">IF(INDIRECT("'按班级打印'!z"&amp;ROUNDDOWN((ROW()-1)/5,0)+2)&gt;0,INDIRECT("'按班级打印'!z"&amp;ROUNDDOWN((ROW()-1)/5,0)+2),"")</f>
        <v/>
      </c>
      <c r="J2572" s="63" t="str">
        <f ca="1">IF(INDIRECT("'按班级打印'!ac"&amp;ROUNDDOWN((ROW()-1)/5,0)+2)&gt;0,INDIRECT("'按班级打印'!ac"&amp;ROUNDDOWN((ROW()-1)/5,0)+2),"")</f>
        <v/>
      </c>
      <c r="K2572" s="63" t="str">
        <f ca="1">IF(INDIRECT("'按班级打印'!u"&amp;ROUNDDOWN((ROW()-1)/5,0)+2)&gt;0,INDIRECT("'按班级打印'!u"&amp;ROUNDDOWN((ROW()-1)/5,0)+2),"")</f>
        <v/>
      </c>
      <c r="L2572" s="63">
        <f ca="1">IF(INDIRECT("'按班级打印'!af"&amp;ROUNDDOWN((ROW()-1)/5,0)+2)&gt;0,INDIRECT("'按班级打印'!af"&amp;ROUNDDOWN((ROW()-1)/5,0)+2),"")</f>
        <v>51.5</v>
      </c>
      <c r="M2572" s="63">
        <f ca="1">INDIRECT("'按班级打印'!H"&amp;ROUNDDOWN((ROW()-1)/5,0)+2)</f>
        <v>461</v>
      </c>
    </row>
    <row r="2573" customHeight="1" spans="1:13">
      <c r="A2573" s="64"/>
      <c r="B2573" s="64"/>
      <c r="C2573" s="63" t="s">
        <v>13</v>
      </c>
      <c r="D2573" s="63">
        <f ca="1">INDIRECT("'按班级打印'!M"&amp;ROUNDDOWN((ROW()-1)/5,0)+2)</f>
        <v>118.5</v>
      </c>
      <c r="E2573" s="63">
        <f ca="1">INDIRECT("'按班级打印'!o"&amp;ROUNDDOWN((ROW()-1)/5,0)+2)</f>
        <v>76</v>
      </c>
      <c r="F2573" s="63">
        <f ca="1">INDIRECT("'按班级打印'!q"&amp;ROUNDDOWN((ROW()-1)/5,0)+2)</f>
        <v>121.5</v>
      </c>
      <c r="G2573" s="63">
        <f ca="1">IF(INDIRECT("'按班级打印'!s"&amp;ROUNDDOWN((ROW()-1)/5,0)+2)&gt;0,INDIRECT("'按班级打印'!s"&amp;ROUNDDOWN((ROW()-1)/5,0)+2),"")</f>
        <v>48</v>
      </c>
      <c r="H2573" s="63">
        <f ca="1">IF(INDIRECT("'按班级打印'!x"&amp;ROUNDDOWN((ROW()-1)/5,0)+2)&gt;0,INDIRECT("'按班级打印'!x"&amp;ROUNDDOWN((ROW()-1)/5,0)+2),"")</f>
        <v>73</v>
      </c>
      <c r="I2573" s="63" t="str">
        <f ca="1">IF(INDIRECT("'按班级打印'!aa"&amp;ROUNDDOWN((ROW()-1)/5,0)+2)&gt;0,INDIRECT("'按班级打印'!aa"&amp;ROUNDDOWN((ROW()-1)/5,0)+2),"")</f>
        <v/>
      </c>
      <c r="J2573" s="63" t="str">
        <f ca="1">IF(INDIRECT("'按班级打印'!ad"&amp;ROUNDDOWN((ROW()-1)/5,0)+2)&gt;0,INDIRECT("'按班级打印'!ad"&amp;ROUNDDOWN((ROW()-1)/5,0)+2),"")</f>
        <v/>
      </c>
      <c r="K2573" s="63" t="str">
        <f ca="1">IF(INDIRECT("'按班级打印'!u"&amp;ROUNDDOWN((ROW()-1)/5,0)+2)&gt;0,INDIRECT("'按班级打印'!u"&amp;ROUNDDOWN((ROW()-1)/5,0)+2),"")</f>
        <v/>
      </c>
      <c r="L2573" s="63">
        <f ca="1">IF(INDIRECT("'按班级打印'!ag"&amp;ROUNDDOWN((ROW()-1)/5,0)+2)&gt;0,INDIRECT("'按班级打印'!ag"&amp;ROUNDDOWN((ROW()-1)/5,0)+2),"")</f>
        <v>78</v>
      </c>
      <c r="M2573" s="63">
        <f ca="1">INDIRECT("'按班级打印'!I"&amp;ROUNDDOWN((ROW()-1)/5,0)+2)</f>
        <v>515</v>
      </c>
    </row>
    <row r="2574" customHeight="1" spans="1:13">
      <c r="A2574" s="63" t="str">
        <f ca="1">INDIRECT("'按班级打印'!E"&amp;ROUNDDOWN((ROW()-1)/5,0)+2)</f>
        <v>物理类</v>
      </c>
      <c r="B2574" s="14"/>
      <c r="C2574" s="63" t="s">
        <v>14</v>
      </c>
      <c r="D2574" s="65">
        <f>'质量分析(总分) '!$D$55</f>
        <v>105.000612745098</v>
      </c>
      <c r="E2574" s="65">
        <f>'质量分析(总分) '!$D$82</f>
        <v>91.5242034313726</v>
      </c>
      <c r="F2574" s="65">
        <f>'质量分析(总分) '!$D$109</f>
        <v>108.863970588235</v>
      </c>
      <c r="G2574" s="65">
        <f ca="1">IF(_xlfn.NUMBERVALUE(G2572)&gt;0,'质量分析(总分) '!$D$133,"")</f>
        <v>62.6521428571429</v>
      </c>
      <c r="H2574" s="65">
        <f ca="1">IF(_xlfn.NUMBERVALUE(H2572)&gt;0,'质量分析(总分) '!$D$157,"")</f>
        <v>81.8686131386861</v>
      </c>
      <c r="I2574" s="65" t="str">
        <f ca="1">IF(_xlfn.NUMBERVALUE(I2572)&gt;0,'质量分析(总分) '!$D$180,"")</f>
        <v/>
      </c>
      <c r="J2574" s="65" t="str">
        <f ca="1">IF(_xlfn.NUMBERVALUE(J2572)&gt;0,'质量分析(总分) '!$D$208,"")</f>
        <v/>
      </c>
      <c r="K2574" s="65" t="str">
        <f ca="1">IF(_xlfn.NUMBERVALUE(K2572)&gt;0,'质量分析(总分) '!$D$194,"")</f>
        <v/>
      </c>
      <c r="L2574" s="65">
        <f ca="1">IF(_xlfn.NUMBERVALUE(L2572)&gt;0,'质量分析(总分) '!$D$222,"")</f>
        <v>81.1694214876033</v>
      </c>
      <c r="M2574" s="65">
        <f ca="1">IF(_xlfn.NUMBERVALUE(G2572)&gt;0,'质量分析(总分) '!$D$23,'质量分析(总分) '!$D$28)</f>
        <v>535.869285714286</v>
      </c>
    </row>
    <row r="2576" customHeight="1" spans="1:13">
      <c r="A2576" s="58" t="s">
        <v>15</v>
      </c>
      <c r="B2576" s="59" t="s">
        <v>1</v>
      </c>
      <c r="C2576" s="59" t="s">
        <v>2</v>
      </c>
      <c r="D2576" s="60" t="s">
        <v>3</v>
      </c>
      <c r="E2576" s="60" t="s">
        <v>4</v>
      </c>
      <c r="F2576" s="60" t="s">
        <v>5</v>
      </c>
      <c r="G2576" s="60" t="s">
        <v>6</v>
      </c>
      <c r="H2576" s="60" t="s">
        <v>7</v>
      </c>
      <c r="I2576" s="60" t="s">
        <v>8</v>
      </c>
      <c r="J2576" s="60" t="s">
        <v>9</v>
      </c>
      <c r="K2576" s="60" t="s">
        <v>10</v>
      </c>
      <c r="L2576" s="61" t="s">
        <v>11</v>
      </c>
      <c r="M2576" s="61" t="s">
        <v>12</v>
      </c>
    </row>
    <row r="2577" customHeight="1" spans="1:13">
      <c r="A2577" s="62"/>
      <c r="B2577" s="63">
        <f ca="1">INDIRECT("'按班级打印'!G"&amp;ROUNDDOWN((ROW()-1)/5,0)+2)</f>
        <v>12</v>
      </c>
      <c r="C2577" s="63" t="str">
        <f ca="1">INDIRECT("'按班级打印'!A"&amp;ROUNDDOWN((ROW()-1)/5,0)+2)</f>
        <v>施闽乐</v>
      </c>
      <c r="D2577" s="63">
        <f ca="1">INDIRECT("'按班级打印'!M"&amp;ROUNDDOWN((ROW()-1)/5,0)+2)</f>
        <v>103</v>
      </c>
      <c r="E2577" s="63">
        <f ca="1">INDIRECT("'按班级打印'!o"&amp;ROUNDDOWN((ROW()-1)/5,0)+2)</f>
        <v>86</v>
      </c>
      <c r="F2577" s="63">
        <f ca="1">INDIRECT("'按班级打印'!q"&amp;ROUNDDOWN((ROW()-1)/5,0)+2)</f>
        <v>90</v>
      </c>
      <c r="G2577" s="63">
        <f ca="1">IF(INDIRECT("'按班级打印'!s"&amp;ROUNDDOWN((ROW()-1)/5,0)+2)&gt;0,INDIRECT("'按班级打印'!s"&amp;ROUNDDOWN((ROW()-1)/5,0)+2),"")</f>
        <v>77.5</v>
      </c>
      <c r="H2577" s="63">
        <f ca="1">IF(INDIRECT("'按班级打印'!w"&amp;ROUNDDOWN((ROW()-1)/5,0)+2)&gt;0,INDIRECT("'按班级打印'!w"&amp;ROUNDDOWN((ROW()-1)/5,0)+2),"")</f>
        <v>41.5</v>
      </c>
      <c r="I2577" s="63" t="str">
        <f ca="1">IF(INDIRECT("'按班级打印'!z"&amp;ROUNDDOWN((ROW()-1)/5,0)+2)&gt;0,INDIRECT("'按班级打印'!z"&amp;ROUNDDOWN((ROW()-1)/5,0)+2),"")</f>
        <v/>
      </c>
      <c r="J2577" s="63" t="str">
        <f ca="1">IF(INDIRECT("'按班级打印'!ac"&amp;ROUNDDOWN((ROW()-1)/5,0)+2)&gt;0,INDIRECT("'按班级打印'!ac"&amp;ROUNDDOWN((ROW()-1)/5,0)+2),"")</f>
        <v/>
      </c>
      <c r="K2577" s="63" t="str">
        <f ca="1">IF(INDIRECT("'按班级打印'!u"&amp;ROUNDDOWN((ROW()-1)/5,0)+2)&gt;0,INDIRECT("'按班级打印'!u"&amp;ROUNDDOWN((ROW()-1)/5,0)+2),"")</f>
        <v/>
      </c>
      <c r="L2577" s="63">
        <f ca="1">IF(INDIRECT("'按班级打印'!af"&amp;ROUNDDOWN((ROW()-1)/5,0)+2)&gt;0,INDIRECT("'按班级打印'!af"&amp;ROUNDDOWN((ROW()-1)/5,0)+2),"")</f>
        <v>68.5</v>
      </c>
      <c r="M2577" s="63">
        <f ca="1">INDIRECT("'按班级打印'!H"&amp;ROUNDDOWN((ROW()-1)/5,0)+2)</f>
        <v>466.5</v>
      </c>
    </row>
    <row r="2578" customHeight="1" spans="1:13">
      <c r="A2578" s="64"/>
      <c r="B2578" s="64"/>
      <c r="C2578" s="63" t="s">
        <v>13</v>
      </c>
      <c r="D2578" s="63">
        <f ca="1">INDIRECT("'按班级打印'!M"&amp;ROUNDDOWN((ROW()-1)/5,0)+2)</f>
        <v>103</v>
      </c>
      <c r="E2578" s="63">
        <f ca="1">INDIRECT("'按班级打印'!o"&amp;ROUNDDOWN((ROW()-1)/5,0)+2)</f>
        <v>86</v>
      </c>
      <c r="F2578" s="63">
        <f ca="1">INDIRECT("'按班级打印'!q"&amp;ROUNDDOWN((ROW()-1)/5,0)+2)</f>
        <v>90</v>
      </c>
      <c r="G2578" s="63">
        <f ca="1">IF(INDIRECT("'按班级打印'!s"&amp;ROUNDDOWN((ROW()-1)/5,0)+2)&gt;0,INDIRECT("'按班级打印'!s"&amp;ROUNDDOWN((ROW()-1)/5,0)+2),"")</f>
        <v>77.5</v>
      </c>
      <c r="H2578" s="63">
        <f ca="1">IF(INDIRECT("'按班级打印'!x"&amp;ROUNDDOWN((ROW()-1)/5,0)+2)&gt;0,INDIRECT("'按班级打印'!x"&amp;ROUNDDOWN((ROW()-1)/5,0)+2),"")</f>
        <v>69</v>
      </c>
      <c r="I2578" s="63" t="str">
        <f ca="1">IF(INDIRECT("'按班级打印'!aa"&amp;ROUNDDOWN((ROW()-1)/5,0)+2)&gt;0,INDIRECT("'按班级打印'!aa"&amp;ROUNDDOWN((ROW()-1)/5,0)+2),"")</f>
        <v/>
      </c>
      <c r="J2578" s="63" t="str">
        <f ca="1">IF(INDIRECT("'按班级打印'!ad"&amp;ROUNDDOWN((ROW()-1)/5,0)+2)&gt;0,INDIRECT("'按班级打印'!ad"&amp;ROUNDDOWN((ROW()-1)/5,0)+2),"")</f>
        <v/>
      </c>
      <c r="K2578" s="63" t="str">
        <f ca="1">IF(INDIRECT("'按班级打印'!u"&amp;ROUNDDOWN((ROW()-1)/5,0)+2)&gt;0,INDIRECT("'按班级打印'!u"&amp;ROUNDDOWN((ROW()-1)/5,0)+2),"")</f>
        <v/>
      </c>
      <c r="L2578" s="63">
        <f ca="1">IF(INDIRECT("'按班级打印'!ag"&amp;ROUNDDOWN((ROW()-1)/5,0)+2)&gt;0,INDIRECT("'按班级打印'!ag"&amp;ROUNDDOWN((ROW()-1)/5,0)+2),"")</f>
        <v>91</v>
      </c>
      <c r="M2578" s="63">
        <f ca="1">INDIRECT("'按班级打印'!I"&amp;ROUNDDOWN((ROW()-1)/5,0)+2)</f>
        <v>516.5</v>
      </c>
    </row>
    <row r="2579" customHeight="1" spans="1:13">
      <c r="A2579" s="63" t="str">
        <f ca="1">INDIRECT("'按班级打印'!E"&amp;ROUNDDOWN((ROW()-1)/5,0)+2)</f>
        <v>物理类</v>
      </c>
      <c r="B2579" s="14"/>
      <c r="C2579" s="63" t="s">
        <v>14</v>
      </c>
      <c r="D2579" s="65">
        <f>'质量分析(总分) '!$D$55</f>
        <v>105.000612745098</v>
      </c>
      <c r="E2579" s="65">
        <f>'质量分析(总分) '!$D$82</f>
        <v>91.5242034313726</v>
      </c>
      <c r="F2579" s="65">
        <f>'质量分析(总分) '!$D$109</f>
        <v>108.863970588235</v>
      </c>
      <c r="G2579" s="65">
        <f ca="1">IF(_xlfn.NUMBERVALUE(G2577)&gt;0,'质量分析(总分) '!$D$133,"")</f>
        <v>62.6521428571429</v>
      </c>
      <c r="H2579" s="65">
        <f ca="1">IF(_xlfn.NUMBERVALUE(H2577)&gt;0,'质量分析(总分) '!$D$157,"")</f>
        <v>81.8686131386861</v>
      </c>
      <c r="I2579" s="65" t="str">
        <f ca="1">IF(_xlfn.NUMBERVALUE(I2577)&gt;0,'质量分析(总分) '!$D$180,"")</f>
        <v/>
      </c>
      <c r="J2579" s="65" t="str">
        <f ca="1">IF(_xlfn.NUMBERVALUE(J2577)&gt;0,'质量分析(总分) '!$D$208,"")</f>
        <v/>
      </c>
      <c r="K2579" s="65" t="str">
        <f ca="1">IF(_xlfn.NUMBERVALUE(K2577)&gt;0,'质量分析(总分) '!$D$194,"")</f>
        <v/>
      </c>
      <c r="L2579" s="65">
        <f ca="1">IF(_xlfn.NUMBERVALUE(L2577)&gt;0,'质量分析(总分) '!$D$222,"")</f>
        <v>81.1694214876033</v>
      </c>
      <c r="M2579" s="65">
        <f ca="1">IF(_xlfn.NUMBERVALUE(G2577)&gt;0,'质量分析(总分) '!$D$23,'质量分析(总分) '!$D$28)</f>
        <v>535.869285714286</v>
      </c>
    </row>
    <row r="2581" customHeight="1" spans="1:13">
      <c r="A2581" s="58" t="s">
        <v>15</v>
      </c>
      <c r="B2581" s="59" t="s">
        <v>1</v>
      </c>
      <c r="C2581" s="59" t="s">
        <v>2</v>
      </c>
      <c r="D2581" s="60" t="s">
        <v>3</v>
      </c>
      <c r="E2581" s="60" t="s">
        <v>4</v>
      </c>
      <c r="F2581" s="60" t="s">
        <v>5</v>
      </c>
      <c r="G2581" s="60" t="s">
        <v>6</v>
      </c>
      <c r="H2581" s="60" t="s">
        <v>7</v>
      </c>
      <c r="I2581" s="60" t="s">
        <v>8</v>
      </c>
      <c r="J2581" s="60" t="s">
        <v>9</v>
      </c>
      <c r="K2581" s="60" t="s">
        <v>10</v>
      </c>
      <c r="L2581" s="61" t="s">
        <v>11</v>
      </c>
      <c r="M2581" s="61" t="s">
        <v>12</v>
      </c>
    </row>
    <row r="2582" customHeight="1" spans="1:13">
      <c r="A2582" s="62"/>
      <c r="B2582" s="63">
        <f ca="1">INDIRECT("'按班级打印'!G"&amp;ROUNDDOWN((ROW()-1)/5,0)+2)</f>
        <v>12</v>
      </c>
      <c r="C2582" s="63" t="str">
        <f ca="1">INDIRECT("'按班级打印'!A"&amp;ROUNDDOWN((ROW()-1)/5,0)+2)</f>
        <v>郑昕晨</v>
      </c>
      <c r="D2582" s="63">
        <f ca="1">INDIRECT("'按班级打印'!M"&amp;ROUNDDOWN((ROW()-1)/5,0)+2)</f>
        <v>105</v>
      </c>
      <c r="E2582" s="63">
        <f ca="1">INDIRECT("'按班级打印'!o"&amp;ROUNDDOWN((ROW()-1)/5,0)+2)</f>
        <v>81.5</v>
      </c>
      <c r="F2582" s="63">
        <f ca="1">INDIRECT("'按班级打印'!q"&amp;ROUNDDOWN((ROW()-1)/5,0)+2)</f>
        <v>103</v>
      </c>
      <c r="G2582" s="63">
        <f ca="1">IF(INDIRECT("'按班级打印'!s"&amp;ROUNDDOWN((ROW()-1)/5,0)+2)&gt;0,INDIRECT("'按班级打印'!s"&amp;ROUNDDOWN((ROW()-1)/5,0)+2),"")</f>
        <v>49</v>
      </c>
      <c r="H2582" s="63">
        <f ca="1">IF(INDIRECT("'按班级打印'!w"&amp;ROUNDDOWN((ROW()-1)/5,0)+2)&gt;0,INDIRECT("'按班级打印'!w"&amp;ROUNDDOWN((ROW()-1)/5,0)+2),"")</f>
        <v>34.5</v>
      </c>
      <c r="I2582" s="63" t="str">
        <f ca="1">IF(INDIRECT("'按班级打印'!z"&amp;ROUNDDOWN((ROW()-1)/5,0)+2)&gt;0,INDIRECT("'按班级打印'!z"&amp;ROUNDDOWN((ROW()-1)/5,0)+2),"")</f>
        <v/>
      </c>
      <c r="J2582" s="63" t="str">
        <f ca="1">IF(INDIRECT("'按班级打印'!ac"&amp;ROUNDDOWN((ROW()-1)/5,0)+2)&gt;0,INDIRECT("'按班级打印'!ac"&amp;ROUNDDOWN((ROW()-1)/5,0)+2),"")</f>
        <v/>
      </c>
      <c r="K2582" s="63" t="str">
        <f ca="1">IF(INDIRECT("'按班级打印'!u"&amp;ROUNDDOWN((ROW()-1)/5,0)+2)&gt;0,INDIRECT("'按班级打印'!u"&amp;ROUNDDOWN((ROW()-1)/5,0)+2),"")</f>
        <v/>
      </c>
      <c r="L2582" s="63">
        <f ca="1">IF(INDIRECT("'按班级打印'!af"&amp;ROUNDDOWN((ROW()-1)/5,0)+2)&gt;0,INDIRECT("'按班级打印'!af"&amp;ROUNDDOWN((ROW()-1)/5,0)+2),"")</f>
        <v>57</v>
      </c>
      <c r="M2582" s="63">
        <f ca="1">INDIRECT("'按班级打印'!H"&amp;ROUNDDOWN((ROW()-1)/5,0)+2)</f>
        <v>430</v>
      </c>
    </row>
    <row r="2583" customHeight="1" spans="1:13">
      <c r="A2583" s="64"/>
      <c r="B2583" s="64"/>
      <c r="C2583" s="63" t="s">
        <v>13</v>
      </c>
      <c r="D2583" s="63">
        <f ca="1">INDIRECT("'按班级打印'!M"&amp;ROUNDDOWN((ROW()-1)/5,0)+2)</f>
        <v>105</v>
      </c>
      <c r="E2583" s="63">
        <f ca="1">INDIRECT("'按班级打印'!o"&amp;ROUNDDOWN((ROW()-1)/5,0)+2)</f>
        <v>81.5</v>
      </c>
      <c r="F2583" s="63">
        <f ca="1">INDIRECT("'按班级打印'!q"&amp;ROUNDDOWN((ROW()-1)/5,0)+2)</f>
        <v>103</v>
      </c>
      <c r="G2583" s="63">
        <f ca="1">IF(INDIRECT("'按班级打印'!s"&amp;ROUNDDOWN((ROW()-1)/5,0)+2)&gt;0,INDIRECT("'按班级打印'!s"&amp;ROUNDDOWN((ROW()-1)/5,0)+2),"")</f>
        <v>49</v>
      </c>
      <c r="H2583" s="63">
        <f ca="1">IF(INDIRECT("'按班级打印'!x"&amp;ROUNDDOWN((ROW()-1)/5,0)+2)&gt;0,INDIRECT("'按班级打印'!x"&amp;ROUNDDOWN((ROW()-1)/5,0)+2),"")</f>
        <v>62</v>
      </c>
      <c r="I2583" s="63" t="str">
        <f ca="1">IF(INDIRECT("'按班级打印'!aa"&amp;ROUNDDOWN((ROW()-1)/5,0)+2)&gt;0,INDIRECT("'按班级打印'!aa"&amp;ROUNDDOWN((ROW()-1)/5,0)+2),"")</f>
        <v/>
      </c>
      <c r="J2583" s="63" t="str">
        <f ca="1">IF(INDIRECT("'按班级打印'!ad"&amp;ROUNDDOWN((ROW()-1)/5,0)+2)&gt;0,INDIRECT("'按班级打印'!ad"&amp;ROUNDDOWN((ROW()-1)/5,0)+2),"")</f>
        <v/>
      </c>
      <c r="K2583" s="63" t="str">
        <f ca="1">IF(INDIRECT("'按班级打印'!u"&amp;ROUNDDOWN((ROW()-1)/5,0)+2)&gt;0,INDIRECT("'按班级打印'!u"&amp;ROUNDDOWN((ROW()-1)/5,0)+2),"")</f>
        <v/>
      </c>
      <c r="L2583" s="63">
        <f ca="1">IF(INDIRECT("'按班级打印'!ag"&amp;ROUNDDOWN((ROW()-1)/5,0)+2)&gt;0,INDIRECT("'按班级打印'!ag"&amp;ROUNDDOWN((ROW()-1)/5,0)+2),"")</f>
        <v>85</v>
      </c>
      <c r="M2583" s="63">
        <f ca="1">INDIRECT("'按班级打印'!I"&amp;ROUNDDOWN((ROW()-1)/5,0)+2)</f>
        <v>485.5</v>
      </c>
    </row>
    <row r="2584" customHeight="1" spans="1:13">
      <c r="A2584" s="63" t="str">
        <f ca="1">INDIRECT("'按班级打印'!E"&amp;ROUNDDOWN((ROW()-1)/5,0)+2)</f>
        <v>物理类</v>
      </c>
      <c r="B2584" s="14"/>
      <c r="C2584" s="63" t="s">
        <v>14</v>
      </c>
      <c r="D2584" s="65">
        <f>'质量分析(总分) '!$D$55</f>
        <v>105.000612745098</v>
      </c>
      <c r="E2584" s="65">
        <f>'质量分析(总分) '!$D$82</f>
        <v>91.5242034313726</v>
      </c>
      <c r="F2584" s="65">
        <f>'质量分析(总分) '!$D$109</f>
        <v>108.863970588235</v>
      </c>
      <c r="G2584" s="65">
        <f ca="1">IF(_xlfn.NUMBERVALUE(G2582)&gt;0,'质量分析(总分) '!$D$133,"")</f>
        <v>62.6521428571429</v>
      </c>
      <c r="H2584" s="65">
        <f ca="1">IF(_xlfn.NUMBERVALUE(H2582)&gt;0,'质量分析(总分) '!$D$157,"")</f>
        <v>81.8686131386861</v>
      </c>
      <c r="I2584" s="65" t="str">
        <f ca="1">IF(_xlfn.NUMBERVALUE(I2582)&gt;0,'质量分析(总分) '!$D$180,"")</f>
        <v/>
      </c>
      <c r="J2584" s="65" t="str">
        <f ca="1">IF(_xlfn.NUMBERVALUE(J2582)&gt;0,'质量分析(总分) '!$D$208,"")</f>
        <v/>
      </c>
      <c r="K2584" s="65" t="str">
        <f ca="1">IF(_xlfn.NUMBERVALUE(K2582)&gt;0,'质量分析(总分) '!$D$194,"")</f>
        <v/>
      </c>
      <c r="L2584" s="65">
        <f ca="1">IF(_xlfn.NUMBERVALUE(L2582)&gt;0,'质量分析(总分) '!$D$222,"")</f>
        <v>81.1694214876033</v>
      </c>
      <c r="M2584" s="65">
        <f ca="1">IF(_xlfn.NUMBERVALUE(G2582)&gt;0,'质量分析(总分) '!$D$23,'质量分析(总分) '!$D$28)</f>
        <v>535.869285714286</v>
      </c>
    </row>
    <row r="2586" customHeight="1" spans="1:13">
      <c r="A2586" s="58" t="s">
        <v>15</v>
      </c>
      <c r="B2586" s="59" t="s">
        <v>1</v>
      </c>
      <c r="C2586" s="59" t="s">
        <v>2</v>
      </c>
      <c r="D2586" s="60" t="s">
        <v>3</v>
      </c>
      <c r="E2586" s="60" t="s">
        <v>4</v>
      </c>
      <c r="F2586" s="60" t="s">
        <v>5</v>
      </c>
      <c r="G2586" s="60" t="s">
        <v>6</v>
      </c>
      <c r="H2586" s="60" t="s">
        <v>7</v>
      </c>
      <c r="I2586" s="60" t="s">
        <v>8</v>
      </c>
      <c r="J2586" s="60" t="s">
        <v>9</v>
      </c>
      <c r="K2586" s="60" t="s">
        <v>10</v>
      </c>
      <c r="L2586" s="61" t="s">
        <v>11</v>
      </c>
      <c r="M2586" s="61" t="s">
        <v>12</v>
      </c>
    </row>
    <row r="2587" customHeight="1" spans="1:13">
      <c r="A2587" s="62"/>
      <c r="B2587" s="63">
        <f ca="1">INDIRECT("'按班级打印'!G"&amp;ROUNDDOWN((ROW()-1)/5,0)+2)</f>
        <v>12</v>
      </c>
      <c r="C2587" s="63" t="str">
        <f ca="1">INDIRECT("'按班级打印'!A"&amp;ROUNDDOWN((ROW()-1)/5,0)+2)</f>
        <v>林钲涛</v>
      </c>
      <c r="D2587" s="63">
        <f ca="1">INDIRECT("'按班级打印'!M"&amp;ROUNDDOWN((ROW()-1)/5,0)+2)</f>
        <v>100.5</v>
      </c>
      <c r="E2587" s="63">
        <f ca="1">INDIRECT("'按班级打印'!o"&amp;ROUNDDOWN((ROW()-1)/5,0)+2)</f>
        <v>100</v>
      </c>
      <c r="F2587" s="63">
        <f ca="1">INDIRECT("'按班级打印'!q"&amp;ROUNDDOWN((ROW()-1)/5,0)+2)</f>
        <v>96.5</v>
      </c>
      <c r="G2587" s="63">
        <f ca="1">IF(INDIRECT("'按班级打印'!s"&amp;ROUNDDOWN((ROW()-1)/5,0)+2)&gt;0,INDIRECT("'按班级打印'!s"&amp;ROUNDDOWN((ROW()-1)/5,0)+2),"")</f>
        <v>70.5</v>
      </c>
      <c r="H2587" s="63">
        <f ca="1">IF(INDIRECT("'按班级打印'!w"&amp;ROUNDDOWN((ROW()-1)/5,0)+2)&gt;0,INDIRECT("'按班级打印'!w"&amp;ROUNDDOWN((ROW()-1)/5,0)+2),"")</f>
        <v>70.5</v>
      </c>
      <c r="I2587" s="63" t="str">
        <f ca="1">IF(INDIRECT("'按班级打印'!z"&amp;ROUNDDOWN((ROW()-1)/5,0)+2)&gt;0,INDIRECT("'按班级打印'!z"&amp;ROUNDDOWN((ROW()-1)/5,0)+2),"")</f>
        <v/>
      </c>
      <c r="J2587" s="63" t="str">
        <f ca="1">IF(INDIRECT("'按班级打印'!ac"&amp;ROUNDDOWN((ROW()-1)/5,0)+2)&gt;0,INDIRECT("'按班级打印'!ac"&amp;ROUNDDOWN((ROW()-1)/5,0)+2),"")</f>
        <v/>
      </c>
      <c r="K2587" s="63" t="str">
        <f ca="1">IF(INDIRECT("'按班级打印'!u"&amp;ROUNDDOWN((ROW()-1)/5,0)+2)&gt;0,INDIRECT("'按班级打印'!u"&amp;ROUNDDOWN((ROW()-1)/5,0)+2),"")</f>
        <v/>
      </c>
      <c r="L2587" s="63">
        <f ca="1">IF(INDIRECT("'按班级打印'!af"&amp;ROUNDDOWN((ROW()-1)/5,0)+2)&gt;0,INDIRECT("'按班级打印'!af"&amp;ROUNDDOWN((ROW()-1)/5,0)+2),"")</f>
        <v>65</v>
      </c>
      <c r="M2587" s="63">
        <f ca="1">INDIRECT("'按班级打印'!H"&amp;ROUNDDOWN((ROW()-1)/5,0)+2)</f>
        <v>503</v>
      </c>
    </row>
    <row r="2588" customHeight="1" spans="1:13">
      <c r="A2588" s="64"/>
      <c r="B2588" s="64"/>
      <c r="C2588" s="63" t="s">
        <v>13</v>
      </c>
      <c r="D2588" s="63">
        <f ca="1">INDIRECT("'按班级打印'!M"&amp;ROUNDDOWN((ROW()-1)/5,0)+2)</f>
        <v>100.5</v>
      </c>
      <c r="E2588" s="63">
        <f ca="1">INDIRECT("'按班级打印'!o"&amp;ROUNDDOWN((ROW()-1)/5,0)+2)</f>
        <v>100</v>
      </c>
      <c r="F2588" s="63">
        <f ca="1">INDIRECT("'按班级打印'!q"&amp;ROUNDDOWN((ROW()-1)/5,0)+2)</f>
        <v>96.5</v>
      </c>
      <c r="G2588" s="63">
        <f ca="1">IF(INDIRECT("'按班级打印'!s"&amp;ROUNDDOWN((ROW()-1)/5,0)+2)&gt;0,INDIRECT("'按班级打印'!s"&amp;ROUNDDOWN((ROW()-1)/5,0)+2),"")</f>
        <v>70.5</v>
      </c>
      <c r="H2588" s="63">
        <f ca="1">IF(INDIRECT("'按班级打印'!x"&amp;ROUNDDOWN((ROW()-1)/5,0)+2)&gt;0,INDIRECT("'按班级打印'!x"&amp;ROUNDDOWN((ROW()-1)/5,0)+2),"")</f>
        <v>89</v>
      </c>
      <c r="I2588" s="63" t="str">
        <f ca="1">IF(INDIRECT("'按班级打印'!aa"&amp;ROUNDDOWN((ROW()-1)/5,0)+2)&gt;0,INDIRECT("'按班级打印'!aa"&amp;ROUNDDOWN((ROW()-1)/5,0)+2),"")</f>
        <v/>
      </c>
      <c r="J2588" s="63" t="str">
        <f ca="1">IF(INDIRECT("'按班级打印'!ad"&amp;ROUNDDOWN((ROW()-1)/5,0)+2)&gt;0,INDIRECT("'按班级打印'!ad"&amp;ROUNDDOWN((ROW()-1)/5,0)+2),"")</f>
        <v/>
      </c>
      <c r="K2588" s="63" t="str">
        <f ca="1">IF(INDIRECT("'按班级打印'!u"&amp;ROUNDDOWN((ROW()-1)/5,0)+2)&gt;0,INDIRECT("'按班级打印'!u"&amp;ROUNDDOWN((ROW()-1)/5,0)+2),"")</f>
        <v/>
      </c>
      <c r="L2588" s="63">
        <f ca="1">IF(INDIRECT("'按班级打印'!ag"&amp;ROUNDDOWN((ROW()-1)/5,0)+2)&gt;0,INDIRECT("'按班级打印'!ag"&amp;ROUNDDOWN((ROW()-1)/5,0)+2),"")</f>
        <v>89</v>
      </c>
      <c r="M2588" s="63">
        <f ca="1">INDIRECT("'按班级打印'!I"&amp;ROUNDDOWN((ROW()-1)/5,0)+2)</f>
        <v>545.5</v>
      </c>
    </row>
    <row r="2589" customHeight="1" spans="1:13">
      <c r="A2589" s="63" t="str">
        <f ca="1">INDIRECT("'按班级打印'!E"&amp;ROUNDDOWN((ROW()-1)/5,0)+2)</f>
        <v>物理类</v>
      </c>
      <c r="B2589" s="14"/>
      <c r="C2589" s="63" t="s">
        <v>14</v>
      </c>
      <c r="D2589" s="65">
        <f>'质量分析(总分) '!$D$55</f>
        <v>105.000612745098</v>
      </c>
      <c r="E2589" s="65">
        <f>'质量分析(总分) '!$D$82</f>
        <v>91.5242034313726</v>
      </c>
      <c r="F2589" s="65">
        <f>'质量分析(总分) '!$D$109</f>
        <v>108.863970588235</v>
      </c>
      <c r="G2589" s="65">
        <f ca="1">IF(_xlfn.NUMBERVALUE(G2587)&gt;0,'质量分析(总分) '!$D$133,"")</f>
        <v>62.6521428571429</v>
      </c>
      <c r="H2589" s="65">
        <f ca="1">IF(_xlfn.NUMBERVALUE(H2587)&gt;0,'质量分析(总分) '!$D$157,"")</f>
        <v>81.8686131386861</v>
      </c>
      <c r="I2589" s="65" t="str">
        <f ca="1">IF(_xlfn.NUMBERVALUE(I2587)&gt;0,'质量分析(总分) '!$D$180,"")</f>
        <v/>
      </c>
      <c r="J2589" s="65" t="str">
        <f ca="1">IF(_xlfn.NUMBERVALUE(J2587)&gt;0,'质量分析(总分) '!$D$208,"")</f>
        <v/>
      </c>
      <c r="K2589" s="65" t="str">
        <f ca="1">IF(_xlfn.NUMBERVALUE(K2587)&gt;0,'质量分析(总分) '!$D$194,"")</f>
        <v/>
      </c>
      <c r="L2589" s="65">
        <f ca="1">IF(_xlfn.NUMBERVALUE(L2587)&gt;0,'质量分析(总分) '!$D$222,"")</f>
        <v>81.1694214876033</v>
      </c>
      <c r="M2589" s="65">
        <f ca="1">IF(_xlfn.NUMBERVALUE(G2587)&gt;0,'质量分析(总分) '!$D$23,'质量分析(总分) '!$D$28)</f>
        <v>535.869285714286</v>
      </c>
    </row>
    <row r="2591" customHeight="1" spans="1:13">
      <c r="A2591" s="58" t="s">
        <v>15</v>
      </c>
      <c r="B2591" s="59" t="s">
        <v>1</v>
      </c>
      <c r="C2591" s="59" t="s">
        <v>2</v>
      </c>
      <c r="D2591" s="60" t="s">
        <v>3</v>
      </c>
      <c r="E2591" s="60" t="s">
        <v>4</v>
      </c>
      <c r="F2591" s="60" t="s">
        <v>5</v>
      </c>
      <c r="G2591" s="60" t="s">
        <v>6</v>
      </c>
      <c r="H2591" s="60" t="s">
        <v>7</v>
      </c>
      <c r="I2591" s="60" t="s">
        <v>8</v>
      </c>
      <c r="J2591" s="60" t="s">
        <v>9</v>
      </c>
      <c r="K2591" s="60" t="s">
        <v>10</v>
      </c>
      <c r="L2591" s="61" t="s">
        <v>11</v>
      </c>
      <c r="M2591" s="61" t="s">
        <v>12</v>
      </c>
    </row>
    <row r="2592" customHeight="1" spans="1:13">
      <c r="A2592" s="62"/>
      <c r="B2592" s="63">
        <f ca="1">INDIRECT("'按班级打印'!G"&amp;ROUNDDOWN((ROW()-1)/5,0)+2)</f>
        <v>12</v>
      </c>
      <c r="C2592" s="63" t="str">
        <f ca="1">INDIRECT("'按班级打印'!A"&amp;ROUNDDOWN((ROW()-1)/5,0)+2)</f>
        <v>高家梁</v>
      </c>
      <c r="D2592" s="63">
        <f ca="1">INDIRECT("'按班级打印'!M"&amp;ROUNDDOWN((ROW()-1)/5,0)+2)</f>
        <v>101</v>
      </c>
      <c r="E2592" s="63">
        <f ca="1">INDIRECT("'按班级打印'!o"&amp;ROUNDDOWN((ROW()-1)/5,0)+2)</f>
        <v>69.5</v>
      </c>
      <c r="F2592" s="63">
        <f ca="1">INDIRECT("'按班级打印'!q"&amp;ROUNDDOWN((ROW()-1)/5,0)+2)</f>
        <v>103</v>
      </c>
      <c r="G2592" s="63">
        <f ca="1">IF(INDIRECT("'按班级打印'!s"&amp;ROUNDDOWN((ROW()-1)/5,0)+2)&gt;0,INDIRECT("'按班级打印'!s"&amp;ROUNDDOWN((ROW()-1)/5,0)+2),"")</f>
        <v>33.5</v>
      </c>
      <c r="H2592" s="63">
        <f ca="1">IF(INDIRECT("'按班级打印'!w"&amp;ROUNDDOWN((ROW()-1)/5,0)+2)&gt;0,INDIRECT("'按班级打印'!w"&amp;ROUNDDOWN((ROW()-1)/5,0)+2),"")</f>
        <v>63</v>
      </c>
      <c r="I2592" s="63" t="str">
        <f ca="1">IF(INDIRECT("'按班级打印'!z"&amp;ROUNDDOWN((ROW()-1)/5,0)+2)&gt;0,INDIRECT("'按班级打印'!z"&amp;ROUNDDOWN((ROW()-1)/5,0)+2),"")</f>
        <v/>
      </c>
      <c r="J2592" s="63" t="str">
        <f ca="1">IF(INDIRECT("'按班级打印'!ac"&amp;ROUNDDOWN((ROW()-1)/5,0)+2)&gt;0,INDIRECT("'按班级打印'!ac"&amp;ROUNDDOWN((ROW()-1)/5,0)+2),"")</f>
        <v/>
      </c>
      <c r="K2592" s="63" t="str">
        <f ca="1">IF(INDIRECT("'按班级打印'!u"&amp;ROUNDDOWN((ROW()-1)/5,0)+2)&gt;0,INDIRECT("'按班级打印'!u"&amp;ROUNDDOWN((ROW()-1)/5,0)+2),"")</f>
        <v/>
      </c>
      <c r="L2592" s="63">
        <f ca="1">IF(INDIRECT("'按班级打印'!af"&amp;ROUNDDOWN((ROW()-1)/5,0)+2)&gt;0,INDIRECT("'按班级打印'!af"&amp;ROUNDDOWN((ROW()-1)/5,0)+2),"")</f>
        <v>52.5</v>
      </c>
      <c r="M2592" s="63">
        <f ca="1">INDIRECT("'按班级打印'!H"&amp;ROUNDDOWN((ROW()-1)/5,0)+2)</f>
        <v>422.5</v>
      </c>
    </row>
    <row r="2593" customHeight="1" spans="1:13">
      <c r="A2593" s="64"/>
      <c r="B2593" s="64"/>
      <c r="C2593" s="63" t="s">
        <v>13</v>
      </c>
      <c r="D2593" s="63">
        <f ca="1">INDIRECT("'按班级打印'!M"&amp;ROUNDDOWN((ROW()-1)/5,0)+2)</f>
        <v>101</v>
      </c>
      <c r="E2593" s="63">
        <f ca="1">INDIRECT("'按班级打印'!o"&amp;ROUNDDOWN((ROW()-1)/5,0)+2)</f>
        <v>69.5</v>
      </c>
      <c r="F2593" s="63">
        <f ca="1">INDIRECT("'按班级打印'!q"&amp;ROUNDDOWN((ROW()-1)/5,0)+2)</f>
        <v>103</v>
      </c>
      <c r="G2593" s="63">
        <f ca="1">IF(INDIRECT("'按班级打印'!s"&amp;ROUNDDOWN((ROW()-1)/5,0)+2)&gt;0,INDIRECT("'按班级打印'!s"&amp;ROUNDDOWN((ROW()-1)/5,0)+2),"")</f>
        <v>33.5</v>
      </c>
      <c r="H2593" s="63">
        <f ca="1">IF(INDIRECT("'按班级打印'!x"&amp;ROUNDDOWN((ROW()-1)/5,0)+2)&gt;0,INDIRECT("'按班级打印'!x"&amp;ROUNDDOWN((ROW()-1)/5,0)+2),"")</f>
        <v>86</v>
      </c>
      <c r="I2593" s="63" t="str">
        <f ca="1">IF(INDIRECT("'按班级打印'!aa"&amp;ROUNDDOWN((ROW()-1)/5,0)+2)&gt;0,INDIRECT("'按班级打印'!aa"&amp;ROUNDDOWN((ROW()-1)/5,0)+2),"")</f>
        <v/>
      </c>
      <c r="J2593" s="63" t="str">
        <f ca="1">IF(INDIRECT("'按班级打印'!ad"&amp;ROUNDDOWN((ROW()-1)/5,0)+2)&gt;0,INDIRECT("'按班级打印'!ad"&amp;ROUNDDOWN((ROW()-1)/5,0)+2),"")</f>
        <v/>
      </c>
      <c r="K2593" s="63" t="str">
        <f ca="1">IF(INDIRECT("'按班级打印'!u"&amp;ROUNDDOWN((ROW()-1)/5,0)+2)&gt;0,INDIRECT("'按班级打印'!u"&amp;ROUNDDOWN((ROW()-1)/5,0)+2),"")</f>
        <v/>
      </c>
      <c r="L2593" s="63">
        <f ca="1">IF(INDIRECT("'按班级打印'!ag"&amp;ROUNDDOWN((ROW()-1)/5,0)+2)&gt;0,INDIRECT("'按班级打印'!ag"&amp;ROUNDDOWN((ROW()-1)/5,0)+2),"")</f>
        <v>79</v>
      </c>
      <c r="M2593" s="63">
        <f ca="1">INDIRECT("'按班级打印'!I"&amp;ROUNDDOWN((ROW()-1)/5,0)+2)</f>
        <v>472</v>
      </c>
    </row>
    <row r="2594" customHeight="1" spans="1:13">
      <c r="A2594" s="63" t="str">
        <f ca="1">INDIRECT("'按班级打印'!E"&amp;ROUNDDOWN((ROW()-1)/5,0)+2)</f>
        <v>物理类</v>
      </c>
      <c r="B2594" s="14"/>
      <c r="C2594" s="63" t="s">
        <v>14</v>
      </c>
      <c r="D2594" s="65">
        <f>'质量分析(总分) '!$D$55</f>
        <v>105.000612745098</v>
      </c>
      <c r="E2594" s="65">
        <f>'质量分析(总分) '!$D$82</f>
        <v>91.5242034313726</v>
      </c>
      <c r="F2594" s="65">
        <f>'质量分析(总分) '!$D$109</f>
        <v>108.863970588235</v>
      </c>
      <c r="G2594" s="65">
        <f ca="1">IF(_xlfn.NUMBERVALUE(G2592)&gt;0,'质量分析(总分) '!$D$133,"")</f>
        <v>62.6521428571429</v>
      </c>
      <c r="H2594" s="65">
        <f ca="1">IF(_xlfn.NUMBERVALUE(H2592)&gt;0,'质量分析(总分) '!$D$157,"")</f>
        <v>81.8686131386861</v>
      </c>
      <c r="I2594" s="65" t="str">
        <f ca="1">IF(_xlfn.NUMBERVALUE(I2592)&gt;0,'质量分析(总分) '!$D$180,"")</f>
        <v/>
      </c>
      <c r="J2594" s="65" t="str">
        <f ca="1">IF(_xlfn.NUMBERVALUE(J2592)&gt;0,'质量分析(总分) '!$D$208,"")</f>
        <v/>
      </c>
      <c r="K2594" s="65" t="str">
        <f ca="1">IF(_xlfn.NUMBERVALUE(K2592)&gt;0,'质量分析(总分) '!$D$194,"")</f>
        <v/>
      </c>
      <c r="L2594" s="65">
        <f ca="1">IF(_xlfn.NUMBERVALUE(L2592)&gt;0,'质量分析(总分) '!$D$222,"")</f>
        <v>81.1694214876033</v>
      </c>
      <c r="M2594" s="65">
        <f ca="1">IF(_xlfn.NUMBERVALUE(G2592)&gt;0,'质量分析(总分) '!$D$23,'质量分析(总分) '!$D$28)</f>
        <v>535.869285714286</v>
      </c>
    </row>
    <row r="2596" customHeight="1" spans="1:13">
      <c r="A2596" s="58" t="s">
        <v>15</v>
      </c>
      <c r="B2596" s="59" t="s">
        <v>1</v>
      </c>
      <c r="C2596" s="59" t="s">
        <v>2</v>
      </c>
      <c r="D2596" s="60" t="s">
        <v>3</v>
      </c>
      <c r="E2596" s="60" t="s">
        <v>4</v>
      </c>
      <c r="F2596" s="60" t="s">
        <v>5</v>
      </c>
      <c r="G2596" s="60" t="s">
        <v>6</v>
      </c>
      <c r="H2596" s="60" t="s">
        <v>7</v>
      </c>
      <c r="I2596" s="60" t="s">
        <v>8</v>
      </c>
      <c r="J2596" s="60" t="s">
        <v>9</v>
      </c>
      <c r="K2596" s="60" t="s">
        <v>10</v>
      </c>
      <c r="L2596" s="61" t="s">
        <v>11</v>
      </c>
      <c r="M2596" s="61" t="s">
        <v>12</v>
      </c>
    </row>
    <row r="2597" customHeight="1" spans="1:13">
      <c r="A2597" s="62"/>
      <c r="B2597" s="63">
        <f ca="1">INDIRECT("'按班级打印'!G"&amp;ROUNDDOWN((ROW()-1)/5,0)+2)</f>
        <v>12</v>
      </c>
      <c r="C2597" s="63" t="str">
        <f ca="1">INDIRECT("'按班级打印'!A"&amp;ROUNDDOWN((ROW()-1)/5,0)+2)</f>
        <v>林丹丹</v>
      </c>
      <c r="D2597" s="63">
        <f ca="1">INDIRECT("'按班级打印'!M"&amp;ROUNDDOWN((ROW()-1)/5,0)+2)</f>
        <v>115</v>
      </c>
      <c r="E2597" s="63">
        <f ca="1">INDIRECT("'按班级打印'!o"&amp;ROUNDDOWN((ROW()-1)/5,0)+2)</f>
        <v>93.5</v>
      </c>
      <c r="F2597" s="63">
        <f ca="1">INDIRECT("'按班级打印'!q"&amp;ROUNDDOWN((ROW()-1)/5,0)+2)</f>
        <v>104</v>
      </c>
      <c r="G2597" s="63">
        <f ca="1">IF(INDIRECT("'按班级打印'!s"&amp;ROUNDDOWN((ROW()-1)/5,0)+2)&gt;0,INDIRECT("'按班级打印'!s"&amp;ROUNDDOWN((ROW()-1)/5,0)+2),"")</f>
        <v>48.5</v>
      </c>
      <c r="H2597" s="63">
        <f ca="1">IF(INDIRECT("'按班级打印'!w"&amp;ROUNDDOWN((ROW()-1)/5,0)+2)&gt;0,INDIRECT("'按班级打印'!w"&amp;ROUNDDOWN((ROW()-1)/5,0)+2),"")</f>
        <v>56</v>
      </c>
      <c r="I2597" s="63" t="str">
        <f ca="1">IF(INDIRECT("'按班级打印'!z"&amp;ROUNDDOWN((ROW()-1)/5,0)+2)&gt;0,INDIRECT("'按班级打印'!z"&amp;ROUNDDOWN((ROW()-1)/5,0)+2),"")</f>
        <v/>
      </c>
      <c r="J2597" s="63" t="str">
        <f ca="1">IF(INDIRECT("'按班级打印'!ac"&amp;ROUNDDOWN((ROW()-1)/5,0)+2)&gt;0,INDIRECT("'按班级打印'!ac"&amp;ROUNDDOWN((ROW()-1)/5,0)+2),"")</f>
        <v/>
      </c>
      <c r="K2597" s="63" t="str">
        <f ca="1">IF(INDIRECT("'按班级打印'!u"&amp;ROUNDDOWN((ROW()-1)/5,0)+2)&gt;0,INDIRECT("'按班级打印'!u"&amp;ROUNDDOWN((ROW()-1)/5,0)+2),"")</f>
        <v/>
      </c>
      <c r="L2597" s="63">
        <f ca="1">IF(INDIRECT("'按班级打印'!af"&amp;ROUNDDOWN((ROW()-1)/5,0)+2)&gt;0,INDIRECT("'按班级打印'!af"&amp;ROUNDDOWN((ROW()-1)/5,0)+2),"")</f>
        <v>51</v>
      </c>
      <c r="M2597" s="63">
        <f ca="1">INDIRECT("'按班级打印'!H"&amp;ROUNDDOWN((ROW()-1)/5,0)+2)</f>
        <v>468</v>
      </c>
    </row>
    <row r="2598" customHeight="1" spans="1:13">
      <c r="A2598" s="64"/>
      <c r="B2598" s="64"/>
      <c r="C2598" s="63" t="s">
        <v>13</v>
      </c>
      <c r="D2598" s="63">
        <f ca="1">INDIRECT("'按班级打印'!M"&amp;ROUNDDOWN((ROW()-1)/5,0)+2)</f>
        <v>115</v>
      </c>
      <c r="E2598" s="63">
        <f ca="1">INDIRECT("'按班级打印'!o"&amp;ROUNDDOWN((ROW()-1)/5,0)+2)</f>
        <v>93.5</v>
      </c>
      <c r="F2598" s="63">
        <f ca="1">INDIRECT("'按班级打印'!q"&amp;ROUNDDOWN((ROW()-1)/5,0)+2)</f>
        <v>104</v>
      </c>
      <c r="G2598" s="63">
        <f ca="1">IF(INDIRECT("'按班级打印'!s"&amp;ROUNDDOWN((ROW()-1)/5,0)+2)&gt;0,INDIRECT("'按班级打印'!s"&amp;ROUNDDOWN((ROW()-1)/5,0)+2),"")</f>
        <v>48.5</v>
      </c>
      <c r="H2598" s="63">
        <f ca="1">IF(INDIRECT("'按班级打印'!x"&amp;ROUNDDOWN((ROW()-1)/5,0)+2)&gt;0,INDIRECT("'按班级打印'!x"&amp;ROUNDDOWN((ROW()-1)/5,0)+2),"")</f>
        <v>80</v>
      </c>
      <c r="I2598" s="63" t="str">
        <f ca="1">IF(INDIRECT("'按班级打印'!aa"&amp;ROUNDDOWN((ROW()-1)/5,0)+2)&gt;0,INDIRECT("'按班级打印'!aa"&amp;ROUNDDOWN((ROW()-1)/5,0)+2),"")</f>
        <v/>
      </c>
      <c r="J2598" s="63" t="str">
        <f ca="1">IF(INDIRECT("'按班级打印'!ad"&amp;ROUNDDOWN((ROW()-1)/5,0)+2)&gt;0,INDIRECT("'按班级打印'!ad"&amp;ROUNDDOWN((ROW()-1)/5,0)+2),"")</f>
        <v/>
      </c>
      <c r="K2598" s="63" t="str">
        <f ca="1">IF(INDIRECT("'按班级打印'!u"&amp;ROUNDDOWN((ROW()-1)/5,0)+2)&gt;0,INDIRECT("'按班级打印'!u"&amp;ROUNDDOWN((ROW()-1)/5,0)+2),"")</f>
        <v/>
      </c>
      <c r="L2598" s="63">
        <f ca="1">IF(INDIRECT("'按班级打印'!ag"&amp;ROUNDDOWN((ROW()-1)/5,0)+2)&gt;0,INDIRECT("'按班级打印'!ag"&amp;ROUNDDOWN((ROW()-1)/5,0)+2),"")</f>
        <v>77</v>
      </c>
      <c r="M2598" s="63">
        <f ca="1">INDIRECT("'按班级打印'!I"&amp;ROUNDDOWN((ROW()-1)/5,0)+2)</f>
        <v>518</v>
      </c>
    </row>
    <row r="2599" customHeight="1" spans="1:13">
      <c r="A2599" s="63" t="str">
        <f ca="1">INDIRECT("'按班级打印'!E"&amp;ROUNDDOWN((ROW()-1)/5,0)+2)</f>
        <v>物理类</v>
      </c>
      <c r="B2599" s="14"/>
      <c r="C2599" s="63" t="s">
        <v>14</v>
      </c>
      <c r="D2599" s="65">
        <f>'质量分析(总分) '!$D$55</f>
        <v>105.000612745098</v>
      </c>
      <c r="E2599" s="65">
        <f>'质量分析(总分) '!$D$82</f>
        <v>91.5242034313726</v>
      </c>
      <c r="F2599" s="65">
        <f>'质量分析(总分) '!$D$109</f>
        <v>108.863970588235</v>
      </c>
      <c r="G2599" s="65">
        <f ca="1">IF(_xlfn.NUMBERVALUE(G2597)&gt;0,'质量分析(总分) '!$D$133,"")</f>
        <v>62.6521428571429</v>
      </c>
      <c r="H2599" s="65">
        <f ca="1">IF(_xlfn.NUMBERVALUE(H2597)&gt;0,'质量分析(总分) '!$D$157,"")</f>
        <v>81.8686131386861</v>
      </c>
      <c r="I2599" s="65" t="str">
        <f ca="1">IF(_xlfn.NUMBERVALUE(I2597)&gt;0,'质量分析(总分) '!$D$180,"")</f>
        <v/>
      </c>
      <c r="J2599" s="65" t="str">
        <f ca="1">IF(_xlfn.NUMBERVALUE(J2597)&gt;0,'质量分析(总分) '!$D$208,"")</f>
        <v/>
      </c>
      <c r="K2599" s="65" t="str">
        <f ca="1">IF(_xlfn.NUMBERVALUE(K2597)&gt;0,'质量分析(总分) '!$D$194,"")</f>
        <v/>
      </c>
      <c r="L2599" s="65">
        <f ca="1">IF(_xlfn.NUMBERVALUE(L2597)&gt;0,'质量分析(总分) '!$D$222,"")</f>
        <v>81.1694214876033</v>
      </c>
      <c r="M2599" s="65">
        <f ca="1">IF(_xlfn.NUMBERVALUE(G2597)&gt;0,'质量分析(总分) '!$D$23,'质量分析(总分) '!$D$28)</f>
        <v>535.869285714286</v>
      </c>
    </row>
    <row r="2601" customHeight="1" spans="1:13">
      <c r="A2601" s="58" t="s">
        <v>15</v>
      </c>
      <c r="B2601" s="59" t="s">
        <v>1</v>
      </c>
      <c r="C2601" s="59" t="s">
        <v>2</v>
      </c>
      <c r="D2601" s="60" t="s">
        <v>3</v>
      </c>
      <c r="E2601" s="60" t="s">
        <v>4</v>
      </c>
      <c r="F2601" s="60" t="s">
        <v>5</v>
      </c>
      <c r="G2601" s="60" t="s">
        <v>6</v>
      </c>
      <c r="H2601" s="60" t="s">
        <v>7</v>
      </c>
      <c r="I2601" s="60" t="s">
        <v>8</v>
      </c>
      <c r="J2601" s="60" t="s">
        <v>9</v>
      </c>
      <c r="K2601" s="60" t="s">
        <v>10</v>
      </c>
      <c r="L2601" s="61" t="s">
        <v>11</v>
      </c>
      <c r="M2601" s="61" t="s">
        <v>12</v>
      </c>
    </row>
    <row r="2602" customHeight="1" spans="1:13">
      <c r="A2602" s="62"/>
      <c r="B2602" s="63">
        <f ca="1">INDIRECT("'按班级打印'!G"&amp;ROUNDDOWN((ROW()-1)/5,0)+2)</f>
        <v>12</v>
      </c>
      <c r="C2602" s="63" t="str">
        <f ca="1">INDIRECT("'按班级打印'!A"&amp;ROUNDDOWN((ROW()-1)/5,0)+2)</f>
        <v>强宇阳</v>
      </c>
      <c r="D2602" s="63">
        <f ca="1">INDIRECT("'按班级打印'!M"&amp;ROUNDDOWN((ROW()-1)/5,0)+2)</f>
        <v>108</v>
      </c>
      <c r="E2602" s="63">
        <f ca="1">INDIRECT("'按班级打印'!o"&amp;ROUNDDOWN((ROW()-1)/5,0)+2)</f>
        <v>102</v>
      </c>
      <c r="F2602" s="63">
        <f ca="1">INDIRECT("'按班级打印'!q"&amp;ROUNDDOWN((ROW()-1)/5,0)+2)</f>
        <v>109.5</v>
      </c>
      <c r="G2602" s="63">
        <f ca="1">IF(INDIRECT("'按班级打印'!s"&amp;ROUNDDOWN((ROW()-1)/5,0)+2)&gt;0,INDIRECT("'按班级打印'!s"&amp;ROUNDDOWN((ROW()-1)/5,0)+2),"")</f>
        <v>76</v>
      </c>
      <c r="H2602" s="63">
        <f ca="1">IF(INDIRECT("'按班级打印'!w"&amp;ROUNDDOWN((ROW()-1)/5,0)+2)&gt;0,INDIRECT("'按班级打印'!w"&amp;ROUNDDOWN((ROW()-1)/5,0)+2),"")</f>
        <v>49</v>
      </c>
      <c r="I2602" s="63" t="str">
        <f ca="1">IF(INDIRECT("'按班级打印'!z"&amp;ROUNDDOWN((ROW()-1)/5,0)+2)&gt;0,INDIRECT("'按班级打印'!z"&amp;ROUNDDOWN((ROW()-1)/5,0)+2),"")</f>
        <v/>
      </c>
      <c r="J2602" s="63" t="str">
        <f ca="1">IF(INDIRECT("'按班级打印'!ac"&amp;ROUNDDOWN((ROW()-1)/5,0)+2)&gt;0,INDIRECT("'按班级打印'!ac"&amp;ROUNDDOWN((ROW()-1)/5,0)+2),"")</f>
        <v/>
      </c>
      <c r="K2602" s="63" t="str">
        <f ca="1">IF(INDIRECT("'按班级打印'!u"&amp;ROUNDDOWN((ROW()-1)/5,0)+2)&gt;0,INDIRECT("'按班级打印'!u"&amp;ROUNDDOWN((ROW()-1)/5,0)+2),"")</f>
        <v/>
      </c>
      <c r="L2602" s="63">
        <f ca="1">IF(INDIRECT("'按班级打印'!af"&amp;ROUNDDOWN((ROW()-1)/5,0)+2)&gt;0,INDIRECT("'按班级打印'!af"&amp;ROUNDDOWN((ROW()-1)/5,0)+2),"")</f>
        <v>61.5</v>
      </c>
      <c r="M2602" s="63">
        <f ca="1">INDIRECT("'按班级打印'!H"&amp;ROUNDDOWN((ROW()-1)/5,0)+2)</f>
        <v>506</v>
      </c>
    </row>
    <row r="2603" customHeight="1" spans="1:13">
      <c r="A2603" s="64"/>
      <c r="B2603" s="64"/>
      <c r="C2603" s="63" t="s">
        <v>13</v>
      </c>
      <c r="D2603" s="63">
        <f ca="1">INDIRECT("'按班级打印'!M"&amp;ROUNDDOWN((ROW()-1)/5,0)+2)</f>
        <v>108</v>
      </c>
      <c r="E2603" s="63">
        <f ca="1">INDIRECT("'按班级打印'!o"&amp;ROUNDDOWN((ROW()-1)/5,0)+2)</f>
        <v>102</v>
      </c>
      <c r="F2603" s="63">
        <f ca="1">INDIRECT("'按班级打印'!q"&amp;ROUNDDOWN((ROW()-1)/5,0)+2)</f>
        <v>109.5</v>
      </c>
      <c r="G2603" s="63">
        <f ca="1">IF(INDIRECT("'按班级打印'!s"&amp;ROUNDDOWN((ROW()-1)/5,0)+2)&gt;0,INDIRECT("'按班级打印'!s"&amp;ROUNDDOWN((ROW()-1)/5,0)+2),"")</f>
        <v>76</v>
      </c>
      <c r="H2603" s="63">
        <f ca="1">IF(INDIRECT("'按班级打印'!x"&amp;ROUNDDOWN((ROW()-1)/5,0)+2)&gt;0,INDIRECT("'按班级打印'!x"&amp;ROUNDDOWN((ROW()-1)/5,0)+2),"")</f>
        <v>75</v>
      </c>
      <c r="I2603" s="63" t="str">
        <f ca="1">IF(INDIRECT("'按班级打印'!aa"&amp;ROUNDDOWN((ROW()-1)/5,0)+2)&gt;0,INDIRECT("'按班级打印'!aa"&amp;ROUNDDOWN((ROW()-1)/5,0)+2),"")</f>
        <v/>
      </c>
      <c r="J2603" s="63" t="str">
        <f ca="1">IF(INDIRECT("'按班级打印'!ad"&amp;ROUNDDOWN((ROW()-1)/5,0)+2)&gt;0,INDIRECT("'按班级打印'!ad"&amp;ROUNDDOWN((ROW()-1)/5,0)+2),"")</f>
        <v/>
      </c>
      <c r="K2603" s="63" t="str">
        <f ca="1">IF(INDIRECT("'按班级打印'!u"&amp;ROUNDDOWN((ROW()-1)/5,0)+2)&gt;0,INDIRECT("'按班级打印'!u"&amp;ROUNDDOWN((ROW()-1)/5,0)+2),"")</f>
        <v/>
      </c>
      <c r="L2603" s="63">
        <f ca="1">IF(INDIRECT("'按班级打印'!ag"&amp;ROUNDDOWN((ROW()-1)/5,0)+2)&gt;0,INDIRECT("'按班级打印'!ag"&amp;ROUNDDOWN((ROW()-1)/5,0)+2),"")</f>
        <v>88</v>
      </c>
      <c r="M2603" s="63">
        <f ca="1">INDIRECT("'按班级打印'!I"&amp;ROUNDDOWN((ROW()-1)/5,0)+2)</f>
        <v>558.5</v>
      </c>
    </row>
    <row r="2604" customHeight="1" spans="1:13">
      <c r="A2604" s="63" t="str">
        <f ca="1">INDIRECT("'按班级打印'!E"&amp;ROUNDDOWN((ROW()-1)/5,0)+2)</f>
        <v>物理类</v>
      </c>
      <c r="B2604" s="14"/>
      <c r="C2604" s="63" t="s">
        <v>14</v>
      </c>
      <c r="D2604" s="65">
        <f>'质量分析(总分) '!$D$55</f>
        <v>105.000612745098</v>
      </c>
      <c r="E2604" s="65">
        <f>'质量分析(总分) '!$D$82</f>
        <v>91.5242034313726</v>
      </c>
      <c r="F2604" s="65">
        <f>'质量分析(总分) '!$D$109</f>
        <v>108.863970588235</v>
      </c>
      <c r="G2604" s="65">
        <f ca="1">IF(_xlfn.NUMBERVALUE(G2602)&gt;0,'质量分析(总分) '!$D$133,"")</f>
        <v>62.6521428571429</v>
      </c>
      <c r="H2604" s="65">
        <f ca="1">IF(_xlfn.NUMBERVALUE(H2602)&gt;0,'质量分析(总分) '!$D$157,"")</f>
        <v>81.8686131386861</v>
      </c>
      <c r="I2604" s="65" t="str">
        <f ca="1">IF(_xlfn.NUMBERVALUE(I2602)&gt;0,'质量分析(总分) '!$D$180,"")</f>
        <v/>
      </c>
      <c r="J2604" s="65" t="str">
        <f ca="1">IF(_xlfn.NUMBERVALUE(J2602)&gt;0,'质量分析(总分) '!$D$208,"")</f>
        <v/>
      </c>
      <c r="K2604" s="65" t="str">
        <f ca="1">IF(_xlfn.NUMBERVALUE(K2602)&gt;0,'质量分析(总分) '!$D$194,"")</f>
        <v/>
      </c>
      <c r="L2604" s="65">
        <f ca="1">IF(_xlfn.NUMBERVALUE(L2602)&gt;0,'质量分析(总分) '!$D$222,"")</f>
        <v>81.1694214876033</v>
      </c>
      <c r="M2604" s="65">
        <f ca="1">IF(_xlfn.NUMBERVALUE(G2602)&gt;0,'质量分析(总分) '!$D$23,'质量分析(总分) '!$D$28)</f>
        <v>535.869285714286</v>
      </c>
    </row>
    <row r="2606" customHeight="1" spans="1:13">
      <c r="A2606" s="58" t="s">
        <v>15</v>
      </c>
      <c r="B2606" s="59" t="s">
        <v>1</v>
      </c>
      <c r="C2606" s="59" t="s">
        <v>2</v>
      </c>
      <c r="D2606" s="60" t="s">
        <v>3</v>
      </c>
      <c r="E2606" s="60" t="s">
        <v>4</v>
      </c>
      <c r="F2606" s="60" t="s">
        <v>5</v>
      </c>
      <c r="G2606" s="60" t="s">
        <v>6</v>
      </c>
      <c r="H2606" s="60" t="s">
        <v>7</v>
      </c>
      <c r="I2606" s="60" t="s">
        <v>8</v>
      </c>
      <c r="J2606" s="60" t="s">
        <v>9</v>
      </c>
      <c r="K2606" s="60" t="s">
        <v>10</v>
      </c>
      <c r="L2606" s="61" t="s">
        <v>11</v>
      </c>
      <c r="M2606" s="61" t="s">
        <v>12</v>
      </c>
    </row>
    <row r="2607" customHeight="1" spans="1:13">
      <c r="A2607" s="62"/>
      <c r="B2607" s="63">
        <f ca="1">INDIRECT("'按班级打印'!G"&amp;ROUNDDOWN((ROW()-1)/5,0)+2)</f>
        <v>12</v>
      </c>
      <c r="C2607" s="63" t="str">
        <f ca="1">INDIRECT("'按班级打印'!A"&amp;ROUNDDOWN((ROW()-1)/5,0)+2)</f>
        <v>刘立烨</v>
      </c>
      <c r="D2607" s="63">
        <f ca="1">INDIRECT("'按班级打印'!M"&amp;ROUNDDOWN((ROW()-1)/5,0)+2)</f>
        <v>103.5</v>
      </c>
      <c r="E2607" s="63">
        <f ca="1">INDIRECT("'按班级打印'!o"&amp;ROUNDDOWN((ROW()-1)/5,0)+2)</f>
        <v>100</v>
      </c>
      <c r="F2607" s="63">
        <f ca="1">INDIRECT("'按班级打印'!q"&amp;ROUNDDOWN((ROW()-1)/5,0)+2)</f>
        <v>119.5</v>
      </c>
      <c r="G2607" s="63">
        <f ca="1">IF(INDIRECT("'按班级打印'!s"&amp;ROUNDDOWN((ROW()-1)/5,0)+2)&gt;0,INDIRECT("'按班级打印'!s"&amp;ROUNDDOWN((ROW()-1)/5,0)+2),"")</f>
        <v>66</v>
      </c>
      <c r="H2607" s="63">
        <f ca="1">IF(INDIRECT("'按班级打印'!w"&amp;ROUNDDOWN((ROW()-1)/5,0)+2)&gt;0,INDIRECT("'按班级打印'!w"&amp;ROUNDDOWN((ROW()-1)/5,0)+2),"")</f>
        <v>74</v>
      </c>
      <c r="I2607" s="63" t="str">
        <f ca="1">IF(INDIRECT("'按班级打印'!z"&amp;ROUNDDOWN((ROW()-1)/5,0)+2)&gt;0,INDIRECT("'按班级打印'!z"&amp;ROUNDDOWN((ROW()-1)/5,0)+2),"")</f>
        <v/>
      </c>
      <c r="J2607" s="63" t="str">
        <f ca="1">IF(INDIRECT("'按班级打印'!ac"&amp;ROUNDDOWN((ROW()-1)/5,0)+2)&gt;0,INDIRECT("'按班级打印'!ac"&amp;ROUNDDOWN((ROW()-1)/5,0)+2),"")</f>
        <v/>
      </c>
      <c r="K2607" s="63" t="str">
        <f ca="1">IF(INDIRECT("'按班级打印'!u"&amp;ROUNDDOWN((ROW()-1)/5,0)+2)&gt;0,INDIRECT("'按班级打印'!u"&amp;ROUNDDOWN((ROW()-1)/5,0)+2),"")</f>
        <v/>
      </c>
      <c r="L2607" s="63">
        <f ca="1">IF(INDIRECT("'按班级打印'!af"&amp;ROUNDDOWN((ROW()-1)/5,0)+2)&gt;0,INDIRECT("'按班级打印'!af"&amp;ROUNDDOWN((ROW()-1)/5,0)+2),"")</f>
        <v>51</v>
      </c>
      <c r="M2607" s="63">
        <f ca="1">INDIRECT("'按班级打印'!H"&amp;ROUNDDOWN((ROW()-1)/5,0)+2)</f>
        <v>514</v>
      </c>
    </row>
    <row r="2608" customHeight="1" spans="1:13">
      <c r="A2608" s="64"/>
      <c r="B2608" s="64"/>
      <c r="C2608" s="63" t="s">
        <v>13</v>
      </c>
      <c r="D2608" s="63">
        <f ca="1">INDIRECT("'按班级打印'!M"&amp;ROUNDDOWN((ROW()-1)/5,0)+2)</f>
        <v>103.5</v>
      </c>
      <c r="E2608" s="63">
        <f ca="1">INDIRECT("'按班级打印'!o"&amp;ROUNDDOWN((ROW()-1)/5,0)+2)</f>
        <v>100</v>
      </c>
      <c r="F2608" s="63">
        <f ca="1">INDIRECT("'按班级打印'!q"&amp;ROUNDDOWN((ROW()-1)/5,0)+2)</f>
        <v>119.5</v>
      </c>
      <c r="G2608" s="63">
        <f ca="1">IF(INDIRECT("'按班级打印'!s"&amp;ROUNDDOWN((ROW()-1)/5,0)+2)&gt;0,INDIRECT("'按班级打印'!s"&amp;ROUNDDOWN((ROW()-1)/5,0)+2),"")</f>
        <v>66</v>
      </c>
      <c r="H2608" s="63">
        <f ca="1">IF(INDIRECT("'按班级打印'!x"&amp;ROUNDDOWN((ROW()-1)/5,0)+2)&gt;0,INDIRECT("'按班级打印'!x"&amp;ROUNDDOWN((ROW()-1)/5,0)+2),"")</f>
        <v>91</v>
      </c>
      <c r="I2608" s="63" t="str">
        <f ca="1">IF(INDIRECT("'按班级打印'!aa"&amp;ROUNDDOWN((ROW()-1)/5,0)+2)&gt;0,INDIRECT("'按班级打印'!aa"&amp;ROUNDDOWN((ROW()-1)/5,0)+2),"")</f>
        <v/>
      </c>
      <c r="J2608" s="63" t="str">
        <f ca="1">IF(INDIRECT("'按班级打印'!ad"&amp;ROUNDDOWN((ROW()-1)/5,0)+2)&gt;0,INDIRECT("'按班级打印'!ad"&amp;ROUNDDOWN((ROW()-1)/5,0)+2),"")</f>
        <v/>
      </c>
      <c r="K2608" s="63" t="str">
        <f ca="1">IF(INDIRECT("'按班级打印'!u"&amp;ROUNDDOWN((ROW()-1)/5,0)+2)&gt;0,INDIRECT("'按班级打印'!u"&amp;ROUNDDOWN((ROW()-1)/5,0)+2),"")</f>
        <v/>
      </c>
      <c r="L2608" s="63">
        <f ca="1">IF(INDIRECT("'按班级打印'!ag"&amp;ROUNDDOWN((ROW()-1)/5,0)+2)&gt;0,INDIRECT("'按班级打印'!ag"&amp;ROUNDDOWN((ROW()-1)/5,0)+2),"")</f>
        <v>77</v>
      </c>
      <c r="M2608" s="63">
        <f ca="1">INDIRECT("'按班级打印'!I"&amp;ROUNDDOWN((ROW()-1)/5,0)+2)</f>
        <v>557</v>
      </c>
    </row>
    <row r="2609" customHeight="1" spans="1:13">
      <c r="A2609" s="63" t="str">
        <f ca="1">INDIRECT("'按班级打印'!E"&amp;ROUNDDOWN((ROW()-1)/5,0)+2)</f>
        <v>物理类</v>
      </c>
      <c r="B2609" s="14"/>
      <c r="C2609" s="63" t="s">
        <v>14</v>
      </c>
      <c r="D2609" s="65">
        <f>'质量分析(总分) '!$D$55</f>
        <v>105.000612745098</v>
      </c>
      <c r="E2609" s="65">
        <f>'质量分析(总分) '!$D$82</f>
        <v>91.5242034313726</v>
      </c>
      <c r="F2609" s="65">
        <f>'质量分析(总分) '!$D$109</f>
        <v>108.863970588235</v>
      </c>
      <c r="G2609" s="65">
        <f ca="1">IF(_xlfn.NUMBERVALUE(G2607)&gt;0,'质量分析(总分) '!$D$133,"")</f>
        <v>62.6521428571429</v>
      </c>
      <c r="H2609" s="65">
        <f ca="1">IF(_xlfn.NUMBERVALUE(H2607)&gt;0,'质量分析(总分) '!$D$157,"")</f>
        <v>81.8686131386861</v>
      </c>
      <c r="I2609" s="65" t="str">
        <f ca="1">IF(_xlfn.NUMBERVALUE(I2607)&gt;0,'质量分析(总分) '!$D$180,"")</f>
        <v/>
      </c>
      <c r="J2609" s="65" t="str">
        <f ca="1">IF(_xlfn.NUMBERVALUE(J2607)&gt;0,'质量分析(总分) '!$D$208,"")</f>
        <v/>
      </c>
      <c r="K2609" s="65" t="str">
        <f ca="1">IF(_xlfn.NUMBERVALUE(K2607)&gt;0,'质量分析(总分) '!$D$194,"")</f>
        <v/>
      </c>
      <c r="L2609" s="65">
        <f ca="1">IF(_xlfn.NUMBERVALUE(L2607)&gt;0,'质量分析(总分) '!$D$222,"")</f>
        <v>81.1694214876033</v>
      </c>
      <c r="M2609" s="65">
        <f ca="1">IF(_xlfn.NUMBERVALUE(G2607)&gt;0,'质量分析(总分) '!$D$23,'质量分析(总分) '!$D$28)</f>
        <v>535.869285714286</v>
      </c>
    </row>
    <row r="2611" customHeight="1" spans="1:13">
      <c r="A2611" s="58" t="s">
        <v>15</v>
      </c>
      <c r="B2611" s="59" t="s">
        <v>1</v>
      </c>
      <c r="C2611" s="59" t="s">
        <v>2</v>
      </c>
      <c r="D2611" s="60" t="s">
        <v>3</v>
      </c>
      <c r="E2611" s="60" t="s">
        <v>4</v>
      </c>
      <c r="F2611" s="60" t="s">
        <v>5</v>
      </c>
      <c r="G2611" s="60" t="s">
        <v>6</v>
      </c>
      <c r="H2611" s="60" t="s">
        <v>7</v>
      </c>
      <c r="I2611" s="60" t="s">
        <v>8</v>
      </c>
      <c r="J2611" s="60" t="s">
        <v>9</v>
      </c>
      <c r="K2611" s="60" t="s">
        <v>10</v>
      </c>
      <c r="L2611" s="61" t="s">
        <v>11</v>
      </c>
      <c r="M2611" s="61" t="s">
        <v>12</v>
      </c>
    </row>
    <row r="2612" customHeight="1" spans="1:13">
      <c r="A2612" s="62"/>
      <c r="B2612" s="63">
        <f ca="1">INDIRECT("'按班级打印'!G"&amp;ROUNDDOWN((ROW()-1)/5,0)+2)</f>
        <v>12</v>
      </c>
      <c r="C2612" s="63" t="str">
        <f ca="1">INDIRECT("'按班级打印'!A"&amp;ROUNDDOWN((ROW()-1)/5,0)+2)</f>
        <v>林韩萍</v>
      </c>
      <c r="D2612" s="63">
        <f ca="1">INDIRECT("'按班级打印'!M"&amp;ROUNDDOWN((ROW()-1)/5,0)+2)</f>
        <v>114</v>
      </c>
      <c r="E2612" s="63">
        <f ca="1">INDIRECT("'按班级打印'!o"&amp;ROUNDDOWN((ROW()-1)/5,0)+2)</f>
        <v>100</v>
      </c>
      <c r="F2612" s="63">
        <f ca="1">INDIRECT("'按班级打印'!q"&amp;ROUNDDOWN((ROW()-1)/5,0)+2)</f>
        <v>109</v>
      </c>
      <c r="G2612" s="63">
        <f ca="1">IF(INDIRECT("'按班级打印'!s"&amp;ROUNDDOWN((ROW()-1)/5,0)+2)&gt;0,INDIRECT("'按班级打印'!s"&amp;ROUNDDOWN((ROW()-1)/5,0)+2),"")</f>
        <v>72.5</v>
      </c>
      <c r="H2612" s="63">
        <f ca="1">IF(INDIRECT("'按班级打印'!w"&amp;ROUNDDOWN((ROW()-1)/5,0)+2)&gt;0,INDIRECT("'按班级打印'!w"&amp;ROUNDDOWN((ROW()-1)/5,0)+2),"")</f>
        <v>49</v>
      </c>
      <c r="I2612" s="63" t="str">
        <f ca="1">IF(INDIRECT("'按班级打印'!z"&amp;ROUNDDOWN((ROW()-1)/5,0)+2)&gt;0,INDIRECT("'按班级打印'!z"&amp;ROUNDDOWN((ROW()-1)/5,0)+2),"")</f>
        <v/>
      </c>
      <c r="J2612" s="63" t="str">
        <f ca="1">IF(INDIRECT("'按班级打印'!ac"&amp;ROUNDDOWN((ROW()-1)/5,0)+2)&gt;0,INDIRECT("'按班级打印'!ac"&amp;ROUNDDOWN((ROW()-1)/5,0)+2),"")</f>
        <v/>
      </c>
      <c r="K2612" s="63" t="str">
        <f ca="1">IF(INDIRECT("'按班级打印'!u"&amp;ROUNDDOWN((ROW()-1)/5,0)+2)&gt;0,INDIRECT("'按班级打印'!u"&amp;ROUNDDOWN((ROW()-1)/5,0)+2),"")</f>
        <v/>
      </c>
      <c r="L2612" s="63">
        <f ca="1">IF(INDIRECT("'按班级打印'!af"&amp;ROUNDDOWN((ROW()-1)/5,0)+2)&gt;0,INDIRECT("'按班级打印'!af"&amp;ROUNDDOWN((ROW()-1)/5,0)+2),"")</f>
        <v>59.5</v>
      </c>
      <c r="M2612" s="63">
        <f ca="1">INDIRECT("'按班级打印'!H"&amp;ROUNDDOWN((ROW()-1)/5,0)+2)</f>
        <v>504</v>
      </c>
    </row>
    <row r="2613" customHeight="1" spans="1:13">
      <c r="A2613" s="64"/>
      <c r="B2613" s="64"/>
      <c r="C2613" s="63" t="s">
        <v>13</v>
      </c>
      <c r="D2613" s="63">
        <f ca="1">INDIRECT("'按班级打印'!M"&amp;ROUNDDOWN((ROW()-1)/5,0)+2)</f>
        <v>114</v>
      </c>
      <c r="E2613" s="63">
        <f ca="1">INDIRECT("'按班级打印'!o"&amp;ROUNDDOWN((ROW()-1)/5,0)+2)</f>
        <v>100</v>
      </c>
      <c r="F2613" s="63">
        <f ca="1">INDIRECT("'按班级打印'!q"&amp;ROUNDDOWN((ROW()-1)/5,0)+2)</f>
        <v>109</v>
      </c>
      <c r="G2613" s="63">
        <f ca="1">IF(INDIRECT("'按班级打印'!s"&amp;ROUNDDOWN((ROW()-1)/5,0)+2)&gt;0,INDIRECT("'按班级打印'!s"&amp;ROUNDDOWN((ROW()-1)/5,0)+2),"")</f>
        <v>72.5</v>
      </c>
      <c r="H2613" s="63">
        <f ca="1">IF(INDIRECT("'按班级打印'!x"&amp;ROUNDDOWN((ROW()-1)/5,0)+2)&gt;0,INDIRECT("'按班级打印'!x"&amp;ROUNDDOWN((ROW()-1)/5,0)+2),"")</f>
        <v>75</v>
      </c>
      <c r="I2613" s="63" t="str">
        <f ca="1">IF(INDIRECT("'按班级打印'!aa"&amp;ROUNDDOWN((ROW()-1)/5,0)+2)&gt;0,INDIRECT("'按班级打印'!aa"&amp;ROUNDDOWN((ROW()-1)/5,0)+2),"")</f>
        <v/>
      </c>
      <c r="J2613" s="63" t="str">
        <f ca="1">IF(INDIRECT("'按班级打印'!ad"&amp;ROUNDDOWN((ROW()-1)/5,0)+2)&gt;0,INDIRECT("'按班级打印'!ad"&amp;ROUNDDOWN((ROW()-1)/5,0)+2),"")</f>
        <v/>
      </c>
      <c r="K2613" s="63" t="str">
        <f ca="1">IF(INDIRECT("'按班级打印'!u"&amp;ROUNDDOWN((ROW()-1)/5,0)+2)&gt;0,INDIRECT("'按班级打印'!u"&amp;ROUNDDOWN((ROW()-1)/5,0)+2),"")</f>
        <v/>
      </c>
      <c r="L2613" s="63">
        <f ca="1">IF(INDIRECT("'按班级打印'!ag"&amp;ROUNDDOWN((ROW()-1)/5,0)+2)&gt;0,INDIRECT("'按班级打印'!ag"&amp;ROUNDDOWN((ROW()-1)/5,0)+2),"")</f>
        <v>87</v>
      </c>
      <c r="M2613" s="63">
        <f ca="1">INDIRECT("'按班级打印'!I"&amp;ROUNDDOWN((ROW()-1)/5,0)+2)</f>
        <v>557.5</v>
      </c>
    </row>
    <row r="2614" customHeight="1" spans="1:13">
      <c r="A2614" s="63" t="str">
        <f ca="1">INDIRECT("'按班级打印'!E"&amp;ROUNDDOWN((ROW()-1)/5,0)+2)</f>
        <v>物理类</v>
      </c>
      <c r="B2614" s="14"/>
      <c r="C2614" s="63" t="s">
        <v>14</v>
      </c>
      <c r="D2614" s="65">
        <f>'质量分析(总分) '!$D$55</f>
        <v>105.000612745098</v>
      </c>
      <c r="E2614" s="65">
        <f>'质量分析(总分) '!$D$82</f>
        <v>91.5242034313726</v>
      </c>
      <c r="F2614" s="65">
        <f>'质量分析(总分) '!$D$109</f>
        <v>108.863970588235</v>
      </c>
      <c r="G2614" s="65">
        <f ca="1">IF(_xlfn.NUMBERVALUE(G2612)&gt;0,'质量分析(总分) '!$D$133,"")</f>
        <v>62.6521428571429</v>
      </c>
      <c r="H2614" s="65">
        <f ca="1">IF(_xlfn.NUMBERVALUE(H2612)&gt;0,'质量分析(总分) '!$D$157,"")</f>
        <v>81.8686131386861</v>
      </c>
      <c r="I2614" s="65" t="str">
        <f ca="1">IF(_xlfn.NUMBERVALUE(I2612)&gt;0,'质量分析(总分) '!$D$180,"")</f>
        <v/>
      </c>
      <c r="J2614" s="65" t="str">
        <f ca="1">IF(_xlfn.NUMBERVALUE(J2612)&gt;0,'质量分析(总分) '!$D$208,"")</f>
        <v/>
      </c>
      <c r="K2614" s="65" t="str">
        <f ca="1">IF(_xlfn.NUMBERVALUE(K2612)&gt;0,'质量分析(总分) '!$D$194,"")</f>
        <v/>
      </c>
      <c r="L2614" s="65">
        <f ca="1">IF(_xlfn.NUMBERVALUE(L2612)&gt;0,'质量分析(总分) '!$D$222,"")</f>
        <v>81.1694214876033</v>
      </c>
      <c r="M2614" s="65">
        <f ca="1">IF(_xlfn.NUMBERVALUE(G2612)&gt;0,'质量分析(总分) '!$D$23,'质量分析(总分) '!$D$28)</f>
        <v>535.869285714286</v>
      </c>
    </row>
    <row r="2616" customHeight="1" spans="1:13">
      <c r="A2616" s="58" t="s">
        <v>15</v>
      </c>
      <c r="B2616" s="59" t="s">
        <v>1</v>
      </c>
      <c r="C2616" s="59" t="s">
        <v>2</v>
      </c>
      <c r="D2616" s="60" t="s">
        <v>3</v>
      </c>
      <c r="E2616" s="60" t="s">
        <v>4</v>
      </c>
      <c r="F2616" s="60" t="s">
        <v>5</v>
      </c>
      <c r="G2616" s="60" t="s">
        <v>6</v>
      </c>
      <c r="H2616" s="60" t="s">
        <v>7</v>
      </c>
      <c r="I2616" s="60" t="s">
        <v>8</v>
      </c>
      <c r="J2616" s="60" t="s">
        <v>9</v>
      </c>
      <c r="K2616" s="60" t="s">
        <v>10</v>
      </c>
      <c r="L2616" s="61" t="s">
        <v>11</v>
      </c>
      <c r="M2616" s="61" t="s">
        <v>12</v>
      </c>
    </row>
    <row r="2617" customHeight="1" spans="1:13">
      <c r="A2617" s="62"/>
      <c r="B2617" s="63">
        <f ca="1">INDIRECT("'按班级打印'!G"&amp;ROUNDDOWN((ROW()-1)/5,0)+2)</f>
        <v>12</v>
      </c>
      <c r="C2617" s="63" t="str">
        <f ca="1">INDIRECT("'按班级打印'!A"&amp;ROUNDDOWN((ROW()-1)/5,0)+2)</f>
        <v>许子涵</v>
      </c>
      <c r="D2617" s="63">
        <f ca="1">INDIRECT("'按班级打印'!M"&amp;ROUNDDOWN((ROW()-1)/5,0)+2)</f>
        <v>103</v>
      </c>
      <c r="E2617" s="63">
        <f ca="1">INDIRECT("'按班级打印'!o"&amp;ROUNDDOWN((ROW()-1)/5,0)+2)</f>
        <v>112.5</v>
      </c>
      <c r="F2617" s="63">
        <f ca="1">INDIRECT("'按班级打印'!q"&amp;ROUNDDOWN((ROW()-1)/5,0)+2)</f>
        <v>119</v>
      </c>
      <c r="G2617" s="63">
        <f ca="1">IF(INDIRECT("'按班级打印'!s"&amp;ROUNDDOWN((ROW()-1)/5,0)+2)&gt;0,INDIRECT("'按班级打印'!s"&amp;ROUNDDOWN((ROW()-1)/5,0)+2),"")</f>
        <v>87.5</v>
      </c>
      <c r="H2617" s="63">
        <f ca="1">IF(INDIRECT("'按班级打印'!w"&amp;ROUNDDOWN((ROW()-1)/5,0)+2)&gt;0,INDIRECT("'按班级打印'!w"&amp;ROUNDDOWN((ROW()-1)/5,0)+2),"")</f>
        <v>69</v>
      </c>
      <c r="I2617" s="63" t="str">
        <f ca="1">IF(INDIRECT("'按班级打印'!z"&amp;ROUNDDOWN((ROW()-1)/5,0)+2)&gt;0,INDIRECT("'按班级打印'!z"&amp;ROUNDDOWN((ROW()-1)/5,0)+2),"")</f>
        <v/>
      </c>
      <c r="J2617" s="63" t="str">
        <f ca="1">IF(INDIRECT("'按班级打印'!ac"&amp;ROUNDDOWN((ROW()-1)/5,0)+2)&gt;0,INDIRECT("'按班级打印'!ac"&amp;ROUNDDOWN((ROW()-1)/5,0)+2),"")</f>
        <v/>
      </c>
      <c r="K2617" s="63" t="str">
        <f ca="1">IF(INDIRECT("'按班级打印'!u"&amp;ROUNDDOWN((ROW()-1)/5,0)+2)&gt;0,INDIRECT("'按班级打印'!u"&amp;ROUNDDOWN((ROW()-1)/5,0)+2),"")</f>
        <v/>
      </c>
      <c r="L2617" s="63">
        <f ca="1">IF(INDIRECT("'按班级打印'!af"&amp;ROUNDDOWN((ROW()-1)/5,0)+2)&gt;0,INDIRECT("'按班级打印'!af"&amp;ROUNDDOWN((ROW()-1)/5,0)+2),"")</f>
        <v>78.5</v>
      </c>
      <c r="M2617" s="63">
        <f ca="1">INDIRECT("'按班级打印'!H"&amp;ROUNDDOWN((ROW()-1)/5,0)+2)</f>
        <v>569.5</v>
      </c>
    </row>
    <row r="2618" customHeight="1" spans="1:13">
      <c r="A2618" s="64"/>
      <c r="B2618" s="64"/>
      <c r="C2618" s="63" t="s">
        <v>13</v>
      </c>
      <c r="D2618" s="63">
        <f ca="1">INDIRECT("'按班级打印'!M"&amp;ROUNDDOWN((ROW()-1)/5,0)+2)</f>
        <v>103</v>
      </c>
      <c r="E2618" s="63">
        <f ca="1">INDIRECT("'按班级打印'!o"&amp;ROUNDDOWN((ROW()-1)/5,0)+2)</f>
        <v>112.5</v>
      </c>
      <c r="F2618" s="63">
        <f ca="1">INDIRECT("'按班级打印'!q"&amp;ROUNDDOWN((ROW()-1)/5,0)+2)</f>
        <v>119</v>
      </c>
      <c r="G2618" s="63">
        <f ca="1">IF(INDIRECT("'按班级打印'!s"&amp;ROUNDDOWN((ROW()-1)/5,0)+2)&gt;0,INDIRECT("'按班级打印'!s"&amp;ROUNDDOWN((ROW()-1)/5,0)+2),"")</f>
        <v>87.5</v>
      </c>
      <c r="H2618" s="63">
        <f ca="1">IF(INDIRECT("'按班级打印'!x"&amp;ROUNDDOWN((ROW()-1)/5,0)+2)&gt;0,INDIRECT("'按班级打印'!x"&amp;ROUNDDOWN((ROW()-1)/5,0)+2),"")</f>
        <v>89</v>
      </c>
      <c r="I2618" s="63" t="str">
        <f ca="1">IF(INDIRECT("'按班级打印'!aa"&amp;ROUNDDOWN((ROW()-1)/5,0)+2)&gt;0,INDIRECT("'按班级打印'!aa"&amp;ROUNDDOWN((ROW()-1)/5,0)+2),"")</f>
        <v/>
      </c>
      <c r="J2618" s="63" t="str">
        <f ca="1">IF(INDIRECT("'按班级打印'!ad"&amp;ROUNDDOWN((ROW()-1)/5,0)+2)&gt;0,INDIRECT("'按班级打印'!ad"&amp;ROUNDDOWN((ROW()-1)/5,0)+2),"")</f>
        <v/>
      </c>
      <c r="K2618" s="63" t="str">
        <f ca="1">IF(INDIRECT("'按班级打印'!u"&amp;ROUNDDOWN((ROW()-1)/5,0)+2)&gt;0,INDIRECT("'按班级打印'!u"&amp;ROUNDDOWN((ROW()-1)/5,0)+2),"")</f>
        <v/>
      </c>
      <c r="L2618" s="63">
        <f ca="1">IF(INDIRECT("'按班级打印'!ag"&amp;ROUNDDOWN((ROW()-1)/5,0)+2)&gt;0,INDIRECT("'按班级打印'!ag"&amp;ROUNDDOWN((ROW()-1)/5,0)+2),"")</f>
        <v>95</v>
      </c>
      <c r="M2618" s="63">
        <f ca="1">INDIRECT("'按班级打印'!I"&amp;ROUNDDOWN((ROW()-1)/5,0)+2)</f>
        <v>606</v>
      </c>
    </row>
    <row r="2619" customHeight="1" spans="1:13">
      <c r="A2619" s="63" t="str">
        <f ca="1">INDIRECT("'按班级打印'!E"&amp;ROUNDDOWN((ROW()-1)/5,0)+2)</f>
        <v>物理类</v>
      </c>
      <c r="B2619" s="14"/>
      <c r="C2619" s="63" t="s">
        <v>14</v>
      </c>
      <c r="D2619" s="65">
        <f>'质量分析(总分) '!$D$55</f>
        <v>105.000612745098</v>
      </c>
      <c r="E2619" s="65">
        <f>'质量分析(总分) '!$D$82</f>
        <v>91.5242034313726</v>
      </c>
      <c r="F2619" s="65">
        <f>'质量分析(总分) '!$D$109</f>
        <v>108.863970588235</v>
      </c>
      <c r="G2619" s="65">
        <f ca="1">IF(_xlfn.NUMBERVALUE(G2617)&gt;0,'质量分析(总分) '!$D$133,"")</f>
        <v>62.6521428571429</v>
      </c>
      <c r="H2619" s="65">
        <f ca="1">IF(_xlfn.NUMBERVALUE(H2617)&gt;0,'质量分析(总分) '!$D$157,"")</f>
        <v>81.8686131386861</v>
      </c>
      <c r="I2619" s="65" t="str">
        <f ca="1">IF(_xlfn.NUMBERVALUE(I2617)&gt;0,'质量分析(总分) '!$D$180,"")</f>
        <v/>
      </c>
      <c r="J2619" s="65" t="str">
        <f ca="1">IF(_xlfn.NUMBERVALUE(J2617)&gt;0,'质量分析(总分) '!$D$208,"")</f>
        <v/>
      </c>
      <c r="K2619" s="65" t="str">
        <f ca="1">IF(_xlfn.NUMBERVALUE(K2617)&gt;0,'质量分析(总分) '!$D$194,"")</f>
        <v/>
      </c>
      <c r="L2619" s="65">
        <f ca="1">IF(_xlfn.NUMBERVALUE(L2617)&gt;0,'质量分析(总分) '!$D$222,"")</f>
        <v>81.1694214876033</v>
      </c>
      <c r="M2619" s="65">
        <f ca="1">IF(_xlfn.NUMBERVALUE(G2617)&gt;0,'质量分析(总分) '!$D$23,'质量分析(总分) '!$D$28)</f>
        <v>535.869285714286</v>
      </c>
    </row>
    <row r="2621" customHeight="1" spans="1:13">
      <c r="A2621" s="58" t="s">
        <v>15</v>
      </c>
      <c r="B2621" s="59" t="s">
        <v>1</v>
      </c>
      <c r="C2621" s="59" t="s">
        <v>2</v>
      </c>
      <c r="D2621" s="60" t="s">
        <v>3</v>
      </c>
      <c r="E2621" s="60" t="s">
        <v>4</v>
      </c>
      <c r="F2621" s="60" t="s">
        <v>5</v>
      </c>
      <c r="G2621" s="60" t="s">
        <v>6</v>
      </c>
      <c r="H2621" s="60" t="s">
        <v>7</v>
      </c>
      <c r="I2621" s="60" t="s">
        <v>8</v>
      </c>
      <c r="J2621" s="60" t="s">
        <v>9</v>
      </c>
      <c r="K2621" s="60" t="s">
        <v>10</v>
      </c>
      <c r="L2621" s="61" t="s">
        <v>11</v>
      </c>
      <c r="M2621" s="61" t="s">
        <v>12</v>
      </c>
    </row>
    <row r="2622" customHeight="1" spans="1:13">
      <c r="A2622" s="62"/>
      <c r="B2622" s="63">
        <f ca="1">INDIRECT("'按班级打印'!G"&amp;ROUNDDOWN((ROW()-1)/5,0)+2)</f>
        <v>12</v>
      </c>
      <c r="C2622" s="63" t="str">
        <f ca="1">INDIRECT("'按班级打印'!A"&amp;ROUNDDOWN((ROW()-1)/5,0)+2)</f>
        <v>黄雅晴</v>
      </c>
      <c r="D2622" s="63">
        <f ca="1">INDIRECT("'按班级打印'!M"&amp;ROUNDDOWN((ROW()-1)/5,0)+2)</f>
        <v>104</v>
      </c>
      <c r="E2622" s="63">
        <f ca="1">INDIRECT("'按班级打印'!o"&amp;ROUNDDOWN((ROW()-1)/5,0)+2)</f>
        <v>99</v>
      </c>
      <c r="F2622" s="63">
        <f ca="1">INDIRECT("'按班级打印'!q"&amp;ROUNDDOWN((ROW()-1)/5,0)+2)</f>
        <v>92</v>
      </c>
      <c r="G2622" s="63">
        <f ca="1">IF(INDIRECT("'按班级打印'!s"&amp;ROUNDDOWN((ROW()-1)/5,0)+2)&gt;0,INDIRECT("'按班级打印'!s"&amp;ROUNDDOWN((ROW()-1)/5,0)+2),"")</f>
        <v>46.5</v>
      </c>
      <c r="H2622" s="63">
        <f ca="1">IF(INDIRECT("'按班级打印'!w"&amp;ROUNDDOWN((ROW()-1)/5,0)+2)&gt;0,INDIRECT("'按班级打印'!w"&amp;ROUNDDOWN((ROW()-1)/5,0)+2),"")</f>
        <v>53</v>
      </c>
      <c r="I2622" s="63" t="str">
        <f ca="1">IF(INDIRECT("'按班级打印'!z"&amp;ROUNDDOWN((ROW()-1)/5,0)+2)&gt;0,INDIRECT("'按班级打印'!z"&amp;ROUNDDOWN((ROW()-1)/5,0)+2),"")</f>
        <v/>
      </c>
      <c r="J2622" s="63" t="str">
        <f ca="1">IF(INDIRECT("'按班级打印'!ac"&amp;ROUNDDOWN((ROW()-1)/5,0)+2)&gt;0,INDIRECT("'按班级打印'!ac"&amp;ROUNDDOWN((ROW()-1)/5,0)+2),"")</f>
        <v/>
      </c>
      <c r="K2622" s="63" t="str">
        <f ca="1">IF(INDIRECT("'按班级打印'!u"&amp;ROUNDDOWN((ROW()-1)/5,0)+2)&gt;0,INDIRECT("'按班级打印'!u"&amp;ROUNDDOWN((ROW()-1)/5,0)+2),"")</f>
        <v/>
      </c>
      <c r="L2622" s="63">
        <f ca="1">IF(INDIRECT("'按班级打印'!af"&amp;ROUNDDOWN((ROW()-1)/5,0)+2)&gt;0,INDIRECT("'按班级打印'!af"&amp;ROUNDDOWN((ROW()-1)/5,0)+2),"")</f>
        <v>40</v>
      </c>
      <c r="M2622" s="63">
        <f ca="1">INDIRECT("'按班级打印'!H"&amp;ROUNDDOWN((ROW()-1)/5,0)+2)</f>
        <v>434.5</v>
      </c>
    </row>
    <row r="2623" customHeight="1" spans="1:13">
      <c r="A2623" s="64"/>
      <c r="B2623" s="64"/>
      <c r="C2623" s="63" t="s">
        <v>13</v>
      </c>
      <c r="D2623" s="63">
        <f ca="1">INDIRECT("'按班级打印'!M"&amp;ROUNDDOWN((ROW()-1)/5,0)+2)</f>
        <v>104</v>
      </c>
      <c r="E2623" s="63">
        <f ca="1">INDIRECT("'按班级打印'!o"&amp;ROUNDDOWN((ROW()-1)/5,0)+2)</f>
        <v>99</v>
      </c>
      <c r="F2623" s="63">
        <f ca="1">INDIRECT("'按班级打印'!q"&amp;ROUNDDOWN((ROW()-1)/5,0)+2)</f>
        <v>92</v>
      </c>
      <c r="G2623" s="63">
        <f ca="1">IF(INDIRECT("'按班级打印'!s"&amp;ROUNDDOWN((ROW()-1)/5,0)+2)&gt;0,INDIRECT("'按班级打印'!s"&amp;ROUNDDOWN((ROW()-1)/5,0)+2),"")</f>
        <v>46.5</v>
      </c>
      <c r="H2623" s="63">
        <f ca="1">IF(INDIRECT("'按班级打印'!x"&amp;ROUNDDOWN((ROW()-1)/5,0)+2)&gt;0,INDIRECT("'按班级打印'!x"&amp;ROUNDDOWN((ROW()-1)/5,0)+2),"")</f>
        <v>78</v>
      </c>
      <c r="I2623" s="63" t="str">
        <f ca="1">IF(INDIRECT("'按班级打印'!aa"&amp;ROUNDDOWN((ROW()-1)/5,0)+2)&gt;0,INDIRECT("'按班级打印'!aa"&amp;ROUNDDOWN((ROW()-1)/5,0)+2),"")</f>
        <v/>
      </c>
      <c r="J2623" s="63" t="str">
        <f ca="1">IF(INDIRECT("'按班级打印'!ad"&amp;ROUNDDOWN((ROW()-1)/5,0)+2)&gt;0,INDIRECT("'按班级打印'!ad"&amp;ROUNDDOWN((ROW()-1)/5,0)+2),"")</f>
        <v/>
      </c>
      <c r="K2623" s="63" t="str">
        <f ca="1">IF(INDIRECT("'按班级打印'!u"&amp;ROUNDDOWN((ROW()-1)/5,0)+2)&gt;0,INDIRECT("'按班级打印'!u"&amp;ROUNDDOWN((ROW()-1)/5,0)+2),"")</f>
        <v/>
      </c>
      <c r="L2623" s="63">
        <f ca="1">IF(INDIRECT("'按班级打印'!ag"&amp;ROUNDDOWN((ROW()-1)/5,0)+2)&gt;0,INDIRECT("'按班级打印'!ag"&amp;ROUNDDOWN((ROW()-1)/5,0)+2),"")</f>
        <v>62</v>
      </c>
      <c r="M2623" s="63">
        <f ca="1">INDIRECT("'按班级打印'!I"&amp;ROUNDDOWN((ROW()-1)/5,0)+2)</f>
        <v>481.5</v>
      </c>
    </row>
    <row r="2624" customHeight="1" spans="1:13">
      <c r="A2624" s="63" t="str">
        <f ca="1">INDIRECT("'按班级打印'!E"&amp;ROUNDDOWN((ROW()-1)/5,0)+2)</f>
        <v>物理类</v>
      </c>
      <c r="B2624" s="14"/>
      <c r="C2624" s="63" t="s">
        <v>14</v>
      </c>
      <c r="D2624" s="65">
        <f>'质量分析(总分) '!$D$55</f>
        <v>105.000612745098</v>
      </c>
      <c r="E2624" s="65">
        <f>'质量分析(总分) '!$D$82</f>
        <v>91.5242034313726</v>
      </c>
      <c r="F2624" s="65">
        <f>'质量分析(总分) '!$D$109</f>
        <v>108.863970588235</v>
      </c>
      <c r="G2624" s="65">
        <f ca="1">IF(_xlfn.NUMBERVALUE(G2622)&gt;0,'质量分析(总分) '!$D$133,"")</f>
        <v>62.6521428571429</v>
      </c>
      <c r="H2624" s="65">
        <f ca="1">IF(_xlfn.NUMBERVALUE(H2622)&gt;0,'质量分析(总分) '!$D$157,"")</f>
        <v>81.8686131386861</v>
      </c>
      <c r="I2624" s="65" t="str">
        <f ca="1">IF(_xlfn.NUMBERVALUE(I2622)&gt;0,'质量分析(总分) '!$D$180,"")</f>
        <v/>
      </c>
      <c r="J2624" s="65" t="str">
        <f ca="1">IF(_xlfn.NUMBERVALUE(J2622)&gt;0,'质量分析(总分) '!$D$208,"")</f>
        <v/>
      </c>
      <c r="K2624" s="65" t="str">
        <f ca="1">IF(_xlfn.NUMBERVALUE(K2622)&gt;0,'质量分析(总分) '!$D$194,"")</f>
        <v/>
      </c>
      <c r="L2624" s="65">
        <f ca="1">IF(_xlfn.NUMBERVALUE(L2622)&gt;0,'质量分析(总分) '!$D$222,"")</f>
        <v>81.1694214876033</v>
      </c>
      <c r="M2624" s="65">
        <f ca="1">IF(_xlfn.NUMBERVALUE(G2622)&gt;0,'质量分析(总分) '!$D$23,'质量分析(总分) '!$D$28)</f>
        <v>535.869285714286</v>
      </c>
    </row>
    <row r="2626" customHeight="1" spans="1:13">
      <c r="A2626" s="58" t="s">
        <v>15</v>
      </c>
      <c r="B2626" s="59" t="s">
        <v>1</v>
      </c>
      <c r="C2626" s="59" t="s">
        <v>2</v>
      </c>
      <c r="D2626" s="60" t="s">
        <v>3</v>
      </c>
      <c r="E2626" s="60" t="s">
        <v>4</v>
      </c>
      <c r="F2626" s="60" t="s">
        <v>5</v>
      </c>
      <c r="G2626" s="60" t="s">
        <v>6</v>
      </c>
      <c r="H2626" s="60" t="s">
        <v>7</v>
      </c>
      <c r="I2626" s="60" t="s">
        <v>8</v>
      </c>
      <c r="J2626" s="60" t="s">
        <v>9</v>
      </c>
      <c r="K2626" s="60" t="s">
        <v>10</v>
      </c>
      <c r="L2626" s="61" t="s">
        <v>11</v>
      </c>
      <c r="M2626" s="61" t="s">
        <v>12</v>
      </c>
    </row>
    <row r="2627" customHeight="1" spans="1:13">
      <c r="A2627" s="62"/>
      <c r="B2627" s="63">
        <f ca="1">INDIRECT("'按班级打印'!G"&amp;ROUNDDOWN((ROW()-1)/5,0)+2)</f>
        <v>12</v>
      </c>
      <c r="C2627" s="63" t="str">
        <f ca="1">INDIRECT("'按班级打印'!A"&amp;ROUNDDOWN((ROW()-1)/5,0)+2)</f>
        <v>占陕弘</v>
      </c>
      <c r="D2627" s="63">
        <f ca="1">INDIRECT("'按班级打印'!M"&amp;ROUNDDOWN((ROW()-1)/5,0)+2)</f>
        <v>115</v>
      </c>
      <c r="E2627" s="63">
        <f ca="1">INDIRECT("'按班级打印'!o"&amp;ROUNDDOWN((ROW()-1)/5,0)+2)</f>
        <v>86.5</v>
      </c>
      <c r="F2627" s="63">
        <f ca="1">INDIRECT("'按班级打印'!q"&amp;ROUNDDOWN((ROW()-1)/5,0)+2)</f>
        <v>128.5</v>
      </c>
      <c r="G2627" s="63">
        <f ca="1">IF(INDIRECT("'按班级打印'!s"&amp;ROUNDDOWN((ROW()-1)/5,0)+2)&gt;0,INDIRECT("'按班级打印'!s"&amp;ROUNDDOWN((ROW()-1)/5,0)+2),"")</f>
        <v>50.5</v>
      </c>
      <c r="H2627" s="63">
        <f ca="1">IF(INDIRECT("'按班级打印'!w"&amp;ROUNDDOWN((ROW()-1)/5,0)+2)&gt;0,INDIRECT("'按班级打印'!w"&amp;ROUNDDOWN((ROW()-1)/5,0)+2),"")</f>
        <v>42</v>
      </c>
      <c r="I2627" s="63" t="str">
        <f ca="1">IF(INDIRECT("'按班级打印'!z"&amp;ROUNDDOWN((ROW()-1)/5,0)+2)&gt;0,INDIRECT("'按班级打印'!z"&amp;ROUNDDOWN((ROW()-1)/5,0)+2),"")</f>
        <v/>
      </c>
      <c r="J2627" s="63" t="str">
        <f ca="1">IF(INDIRECT("'按班级打印'!ac"&amp;ROUNDDOWN((ROW()-1)/5,0)+2)&gt;0,INDIRECT("'按班级打印'!ac"&amp;ROUNDDOWN((ROW()-1)/5,0)+2),"")</f>
        <v/>
      </c>
      <c r="K2627" s="63" t="str">
        <f ca="1">IF(INDIRECT("'按班级打印'!u"&amp;ROUNDDOWN((ROW()-1)/5,0)+2)&gt;0,INDIRECT("'按班级打印'!u"&amp;ROUNDDOWN((ROW()-1)/5,0)+2),"")</f>
        <v/>
      </c>
      <c r="L2627" s="63">
        <f ca="1">IF(INDIRECT("'按班级打印'!af"&amp;ROUNDDOWN((ROW()-1)/5,0)+2)&gt;0,INDIRECT("'按班级打印'!af"&amp;ROUNDDOWN((ROW()-1)/5,0)+2),"")</f>
        <v>59.5</v>
      </c>
      <c r="M2627" s="63">
        <f ca="1">INDIRECT("'按班级打印'!H"&amp;ROUNDDOWN((ROW()-1)/5,0)+2)</f>
        <v>482</v>
      </c>
    </row>
    <row r="2628" customHeight="1" spans="1:13">
      <c r="A2628" s="64"/>
      <c r="B2628" s="64"/>
      <c r="C2628" s="63" t="s">
        <v>13</v>
      </c>
      <c r="D2628" s="63">
        <f ca="1">INDIRECT("'按班级打印'!M"&amp;ROUNDDOWN((ROW()-1)/5,0)+2)</f>
        <v>115</v>
      </c>
      <c r="E2628" s="63">
        <f ca="1">INDIRECT("'按班级打印'!o"&amp;ROUNDDOWN((ROW()-1)/5,0)+2)</f>
        <v>86.5</v>
      </c>
      <c r="F2628" s="63">
        <f ca="1">INDIRECT("'按班级打印'!q"&amp;ROUNDDOWN((ROW()-1)/5,0)+2)</f>
        <v>128.5</v>
      </c>
      <c r="G2628" s="63">
        <f ca="1">IF(INDIRECT("'按班级打印'!s"&amp;ROUNDDOWN((ROW()-1)/5,0)+2)&gt;0,INDIRECT("'按班级打印'!s"&amp;ROUNDDOWN((ROW()-1)/5,0)+2),"")</f>
        <v>50.5</v>
      </c>
      <c r="H2628" s="63">
        <f ca="1">IF(INDIRECT("'按班级打印'!x"&amp;ROUNDDOWN((ROW()-1)/5,0)+2)&gt;0,INDIRECT("'按班级打印'!x"&amp;ROUNDDOWN((ROW()-1)/5,0)+2),"")</f>
        <v>69</v>
      </c>
      <c r="I2628" s="63" t="str">
        <f ca="1">IF(INDIRECT("'按班级打印'!aa"&amp;ROUNDDOWN((ROW()-1)/5,0)+2)&gt;0,INDIRECT("'按班级打印'!aa"&amp;ROUNDDOWN((ROW()-1)/5,0)+2),"")</f>
        <v/>
      </c>
      <c r="J2628" s="63" t="str">
        <f ca="1">IF(INDIRECT("'按班级打印'!ad"&amp;ROUNDDOWN((ROW()-1)/5,0)+2)&gt;0,INDIRECT("'按班级打印'!ad"&amp;ROUNDDOWN((ROW()-1)/5,0)+2),"")</f>
        <v/>
      </c>
      <c r="K2628" s="63" t="str">
        <f ca="1">IF(INDIRECT("'按班级打印'!u"&amp;ROUNDDOWN((ROW()-1)/5,0)+2)&gt;0,INDIRECT("'按班级打印'!u"&amp;ROUNDDOWN((ROW()-1)/5,0)+2),"")</f>
        <v/>
      </c>
      <c r="L2628" s="63">
        <f ca="1">IF(INDIRECT("'按班级打印'!ag"&amp;ROUNDDOWN((ROW()-1)/5,0)+2)&gt;0,INDIRECT("'按班级打印'!ag"&amp;ROUNDDOWN((ROW()-1)/5,0)+2),"")</f>
        <v>87</v>
      </c>
      <c r="M2628" s="63">
        <f ca="1">INDIRECT("'按班级打印'!I"&amp;ROUNDDOWN((ROW()-1)/5,0)+2)</f>
        <v>536.5</v>
      </c>
    </row>
    <row r="2629" customHeight="1" spans="1:13">
      <c r="A2629" s="63" t="str">
        <f ca="1">INDIRECT("'按班级打印'!E"&amp;ROUNDDOWN((ROW()-1)/5,0)+2)</f>
        <v>物理类</v>
      </c>
      <c r="B2629" s="14"/>
      <c r="C2629" s="63" t="s">
        <v>14</v>
      </c>
      <c r="D2629" s="65">
        <f>'质量分析(总分) '!$D$55</f>
        <v>105.000612745098</v>
      </c>
      <c r="E2629" s="65">
        <f>'质量分析(总分) '!$D$82</f>
        <v>91.5242034313726</v>
      </c>
      <c r="F2629" s="65">
        <f>'质量分析(总分) '!$D$109</f>
        <v>108.863970588235</v>
      </c>
      <c r="G2629" s="65">
        <f ca="1">IF(_xlfn.NUMBERVALUE(G2627)&gt;0,'质量分析(总分) '!$D$133,"")</f>
        <v>62.6521428571429</v>
      </c>
      <c r="H2629" s="65">
        <f ca="1">IF(_xlfn.NUMBERVALUE(H2627)&gt;0,'质量分析(总分) '!$D$157,"")</f>
        <v>81.8686131386861</v>
      </c>
      <c r="I2629" s="65" t="str">
        <f ca="1">IF(_xlfn.NUMBERVALUE(I2627)&gt;0,'质量分析(总分) '!$D$180,"")</f>
        <v/>
      </c>
      <c r="J2629" s="65" t="str">
        <f ca="1">IF(_xlfn.NUMBERVALUE(J2627)&gt;0,'质量分析(总分) '!$D$208,"")</f>
        <v/>
      </c>
      <c r="K2629" s="65" t="str">
        <f ca="1">IF(_xlfn.NUMBERVALUE(K2627)&gt;0,'质量分析(总分) '!$D$194,"")</f>
        <v/>
      </c>
      <c r="L2629" s="65">
        <f ca="1">IF(_xlfn.NUMBERVALUE(L2627)&gt;0,'质量分析(总分) '!$D$222,"")</f>
        <v>81.1694214876033</v>
      </c>
      <c r="M2629" s="65">
        <f ca="1">IF(_xlfn.NUMBERVALUE(G2627)&gt;0,'质量分析(总分) '!$D$23,'质量分析(总分) '!$D$28)</f>
        <v>535.869285714286</v>
      </c>
    </row>
    <row r="2631" customHeight="1" spans="1:13">
      <c r="A2631" s="58" t="s">
        <v>15</v>
      </c>
      <c r="B2631" s="59" t="s">
        <v>1</v>
      </c>
      <c r="C2631" s="59" t="s">
        <v>2</v>
      </c>
      <c r="D2631" s="60" t="s">
        <v>3</v>
      </c>
      <c r="E2631" s="60" t="s">
        <v>4</v>
      </c>
      <c r="F2631" s="60" t="s">
        <v>5</v>
      </c>
      <c r="G2631" s="60" t="s">
        <v>6</v>
      </c>
      <c r="H2631" s="60" t="s">
        <v>7</v>
      </c>
      <c r="I2631" s="60" t="s">
        <v>8</v>
      </c>
      <c r="J2631" s="60" t="s">
        <v>9</v>
      </c>
      <c r="K2631" s="60" t="s">
        <v>10</v>
      </c>
      <c r="L2631" s="61" t="s">
        <v>11</v>
      </c>
      <c r="M2631" s="61" t="s">
        <v>12</v>
      </c>
    </row>
    <row r="2632" customHeight="1" spans="1:13">
      <c r="A2632" s="62"/>
      <c r="B2632" s="63">
        <f ca="1">INDIRECT("'按班级打印'!G"&amp;ROUNDDOWN((ROW()-1)/5,0)+2)</f>
        <v>12</v>
      </c>
      <c r="C2632" s="63" t="str">
        <f ca="1">INDIRECT("'按班级打印'!A"&amp;ROUNDDOWN((ROW()-1)/5,0)+2)</f>
        <v>谢武翔</v>
      </c>
      <c r="D2632" s="63">
        <f ca="1">INDIRECT("'按班级打印'!M"&amp;ROUNDDOWN((ROW()-1)/5,0)+2)</f>
        <v>100.5</v>
      </c>
      <c r="E2632" s="63">
        <f ca="1">INDIRECT("'按班级打印'!o"&amp;ROUNDDOWN((ROW()-1)/5,0)+2)</f>
        <v>87</v>
      </c>
      <c r="F2632" s="63">
        <f ca="1">INDIRECT("'按班级打印'!q"&amp;ROUNDDOWN((ROW()-1)/5,0)+2)</f>
        <v>105.5</v>
      </c>
      <c r="G2632" s="63">
        <f ca="1">IF(INDIRECT("'按班级打印'!s"&amp;ROUNDDOWN((ROW()-1)/5,0)+2)&gt;0,INDIRECT("'按班级打印'!s"&amp;ROUNDDOWN((ROW()-1)/5,0)+2),"")</f>
        <v>54</v>
      </c>
      <c r="H2632" s="63">
        <f ca="1">IF(INDIRECT("'按班级打印'!w"&amp;ROUNDDOWN((ROW()-1)/5,0)+2)&gt;0,INDIRECT("'按班级打印'!w"&amp;ROUNDDOWN((ROW()-1)/5,0)+2),"")</f>
        <v>54.5</v>
      </c>
      <c r="I2632" s="63" t="str">
        <f ca="1">IF(INDIRECT("'按班级打印'!z"&amp;ROUNDDOWN((ROW()-1)/5,0)+2)&gt;0,INDIRECT("'按班级打印'!z"&amp;ROUNDDOWN((ROW()-1)/5,0)+2),"")</f>
        <v/>
      </c>
      <c r="J2632" s="63" t="str">
        <f ca="1">IF(INDIRECT("'按班级打印'!ac"&amp;ROUNDDOWN((ROW()-1)/5,0)+2)&gt;0,INDIRECT("'按班级打印'!ac"&amp;ROUNDDOWN((ROW()-1)/5,0)+2),"")</f>
        <v/>
      </c>
      <c r="K2632" s="63" t="str">
        <f ca="1">IF(INDIRECT("'按班级打印'!u"&amp;ROUNDDOWN((ROW()-1)/5,0)+2)&gt;0,INDIRECT("'按班级打印'!u"&amp;ROUNDDOWN((ROW()-1)/5,0)+2),"")</f>
        <v/>
      </c>
      <c r="L2632" s="63">
        <f ca="1">IF(INDIRECT("'按班级打印'!af"&amp;ROUNDDOWN((ROW()-1)/5,0)+2)&gt;0,INDIRECT("'按班级打印'!af"&amp;ROUNDDOWN((ROW()-1)/5,0)+2),"")</f>
        <v>44.5</v>
      </c>
      <c r="M2632" s="63">
        <f ca="1">INDIRECT("'按班级打印'!H"&amp;ROUNDDOWN((ROW()-1)/5,0)+2)</f>
        <v>446</v>
      </c>
    </row>
    <row r="2633" customHeight="1" spans="1:13">
      <c r="A2633" s="64"/>
      <c r="B2633" s="64"/>
      <c r="C2633" s="63" t="s">
        <v>13</v>
      </c>
      <c r="D2633" s="63">
        <f ca="1">INDIRECT("'按班级打印'!M"&amp;ROUNDDOWN((ROW()-1)/5,0)+2)</f>
        <v>100.5</v>
      </c>
      <c r="E2633" s="63">
        <f ca="1">INDIRECT("'按班级打印'!o"&amp;ROUNDDOWN((ROW()-1)/5,0)+2)</f>
        <v>87</v>
      </c>
      <c r="F2633" s="63">
        <f ca="1">INDIRECT("'按班级打印'!q"&amp;ROUNDDOWN((ROW()-1)/5,0)+2)</f>
        <v>105.5</v>
      </c>
      <c r="G2633" s="63">
        <f ca="1">IF(INDIRECT("'按班级打印'!s"&amp;ROUNDDOWN((ROW()-1)/5,0)+2)&gt;0,INDIRECT("'按班级打印'!s"&amp;ROUNDDOWN((ROW()-1)/5,0)+2),"")</f>
        <v>54</v>
      </c>
      <c r="H2633" s="63">
        <f ca="1">IF(INDIRECT("'按班级打印'!x"&amp;ROUNDDOWN((ROW()-1)/5,0)+2)&gt;0,INDIRECT("'按班级打印'!x"&amp;ROUNDDOWN((ROW()-1)/5,0)+2),"")</f>
        <v>79</v>
      </c>
      <c r="I2633" s="63" t="str">
        <f ca="1">IF(INDIRECT("'按班级打印'!aa"&amp;ROUNDDOWN((ROW()-1)/5,0)+2)&gt;0,INDIRECT("'按班级打印'!aa"&amp;ROUNDDOWN((ROW()-1)/5,0)+2),"")</f>
        <v/>
      </c>
      <c r="J2633" s="63" t="str">
        <f ca="1">IF(INDIRECT("'按班级打印'!ad"&amp;ROUNDDOWN((ROW()-1)/5,0)+2)&gt;0,INDIRECT("'按班级打印'!ad"&amp;ROUNDDOWN((ROW()-1)/5,0)+2),"")</f>
        <v/>
      </c>
      <c r="K2633" s="63" t="str">
        <f ca="1">IF(INDIRECT("'按班级打印'!u"&amp;ROUNDDOWN((ROW()-1)/5,0)+2)&gt;0,INDIRECT("'按班级打印'!u"&amp;ROUNDDOWN((ROW()-1)/5,0)+2),"")</f>
        <v/>
      </c>
      <c r="L2633" s="63">
        <f ca="1">IF(INDIRECT("'按班级打印'!ag"&amp;ROUNDDOWN((ROW()-1)/5,0)+2)&gt;0,INDIRECT("'按班级打印'!ag"&amp;ROUNDDOWN((ROW()-1)/5,0)+2),"")</f>
        <v>68</v>
      </c>
      <c r="M2633" s="63">
        <f ca="1">INDIRECT("'按班级打印'!I"&amp;ROUNDDOWN((ROW()-1)/5,0)+2)</f>
        <v>494</v>
      </c>
    </row>
    <row r="2634" customHeight="1" spans="1:13">
      <c r="A2634" s="63" t="str">
        <f ca="1">INDIRECT("'按班级打印'!E"&amp;ROUNDDOWN((ROW()-1)/5,0)+2)</f>
        <v>物理类</v>
      </c>
      <c r="B2634" s="14"/>
      <c r="C2634" s="63" t="s">
        <v>14</v>
      </c>
      <c r="D2634" s="65">
        <f>'质量分析(总分) '!$D$55</f>
        <v>105.000612745098</v>
      </c>
      <c r="E2634" s="65">
        <f>'质量分析(总分) '!$D$82</f>
        <v>91.5242034313726</v>
      </c>
      <c r="F2634" s="65">
        <f>'质量分析(总分) '!$D$109</f>
        <v>108.863970588235</v>
      </c>
      <c r="G2634" s="65">
        <f ca="1">IF(_xlfn.NUMBERVALUE(G2632)&gt;0,'质量分析(总分) '!$D$133,"")</f>
        <v>62.6521428571429</v>
      </c>
      <c r="H2634" s="65">
        <f ca="1">IF(_xlfn.NUMBERVALUE(H2632)&gt;0,'质量分析(总分) '!$D$157,"")</f>
        <v>81.8686131386861</v>
      </c>
      <c r="I2634" s="65" t="str">
        <f ca="1">IF(_xlfn.NUMBERVALUE(I2632)&gt;0,'质量分析(总分) '!$D$180,"")</f>
        <v/>
      </c>
      <c r="J2634" s="65" t="str">
        <f ca="1">IF(_xlfn.NUMBERVALUE(J2632)&gt;0,'质量分析(总分) '!$D$208,"")</f>
        <v/>
      </c>
      <c r="K2634" s="65" t="str">
        <f ca="1">IF(_xlfn.NUMBERVALUE(K2632)&gt;0,'质量分析(总分) '!$D$194,"")</f>
        <v/>
      </c>
      <c r="L2634" s="65">
        <f ca="1">IF(_xlfn.NUMBERVALUE(L2632)&gt;0,'质量分析(总分) '!$D$222,"")</f>
        <v>81.1694214876033</v>
      </c>
      <c r="M2634" s="65">
        <f ca="1">IF(_xlfn.NUMBERVALUE(G2632)&gt;0,'质量分析(总分) '!$D$23,'质量分析(总分) '!$D$28)</f>
        <v>535.869285714286</v>
      </c>
    </row>
    <row r="2636" customHeight="1" spans="1:13">
      <c r="A2636" s="58" t="s">
        <v>15</v>
      </c>
      <c r="B2636" s="59" t="s">
        <v>1</v>
      </c>
      <c r="C2636" s="59" t="s">
        <v>2</v>
      </c>
      <c r="D2636" s="60" t="s">
        <v>3</v>
      </c>
      <c r="E2636" s="60" t="s">
        <v>4</v>
      </c>
      <c r="F2636" s="60" t="s">
        <v>5</v>
      </c>
      <c r="G2636" s="60" t="s">
        <v>6</v>
      </c>
      <c r="H2636" s="60" t="s">
        <v>7</v>
      </c>
      <c r="I2636" s="60" t="s">
        <v>8</v>
      </c>
      <c r="J2636" s="60" t="s">
        <v>9</v>
      </c>
      <c r="K2636" s="60" t="s">
        <v>10</v>
      </c>
      <c r="L2636" s="61" t="s">
        <v>11</v>
      </c>
      <c r="M2636" s="61" t="s">
        <v>12</v>
      </c>
    </row>
    <row r="2637" customHeight="1" spans="1:13">
      <c r="A2637" s="62"/>
      <c r="B2637" s="63">
        <f ca="1">INDIRECT("'按班级打印'!G"&amp;ROUNDDOWN((ROW()-1)/5,0)+2)</f>
        <v>12</v>
      </c>
      <c r="C2637" s="63" t="str">
        <f ca="1">INDIRECT("'按班级打印'!A"&amp;ROUNDDOWN((ROW()-1)/5,0)+2)</f>
        <v>龚榆乔</v>
      </c>
      <c r="D2637" s="63">
        <f ca="1">INDIRECT("'按班级打印'!M"&amp;ROUNDDOWN((ROW()-1)/5,0)+2)</f>
        <v>105.5</v>
      </c>
      <c r="E2637" s="63">
        <f ca="1">INDIRECT("'按班级打印'!o"&amp;ROUNDDOWN((ROW()-1)/5,0)+2)</f>
        <v>114.5</v>
      </c>
      <c r="F2637" s="63">
        <f ca="1">INDIRECT("'按班级打印'!q"&amp;ROUNDDOWN((ROW()-1)/5,0)+2)</f>
        <v>129</v>
      </c>
      <c r="G2637" s="63">
        <f ca="1">IF(INDIRECT("'按班级打印'!s"&amp;ROUNDDOWN((ROW()-1)/5,0)+2)&gt;0,INDIRECT("'按班级打印'!s"&amp;ROUNDDOWN((ROW()-1)/5,0)+2),"")</f>
        <v>55.5</v>
      </c>
      <c r="H2637" s="63">
        <f ca="1">IF(INDIRECT("'按班级打印'!w"&amp;ROUNDDOWN((ROW()-1)/5,0)+2)&gt;0,INDIRECT("'按班级打印'!w"&amp;ROUNDDOWN((ROW()-1)/5,0)+2),"")</f>
        <v>55.5</v>
      </c>
      <c r="I2637" s="63" t="str">
        <f ca="1">IF(INDIRECT("'按班级打印'!z"&amp;ROUNDDOWN((ROW()-1)/5,0)+2)&gt;0,INDIRECT("'按班级打印'!z"&amp;ROUNDDOWN((ROW()-1)/5,0)+2),"")</f>
        <v/>
      </c>
      <c r="J2637" s="63" t="str">
        <f ca="1">IF(INDIRECT("'按班级打印'!ac"&amp;ROUNDDOWN((ROW()-1)/5,0)+2)&gt;0,INDIRECT("'按班级打印'!ac"&amp;ROUNDDOWN((ROW()-1)/5,0)+2),"")</f>
        <v/>
      </c>
      <c r="K2637" s="63" t="str">
        <f ca="1">IF(INDIRECT("'按班级打印'!u"&amp;ROUNDDOWN((ROW()-1)/5,0)+2)&gt;0,INDIRECT("'按班级打印'!u"&amp;ROUNDDOWN((ROW()-1)/5,0)+2),"")</f>
        <v/>
      </c>
      <c r="L2637" s="63">
        <f ca="1">IF(INDIRECT("'按班级打印'!af"&amp;ROUNDDOWN((ROW()-1)/5,0)+2)&gt;0,INDIRECT("'按班级打印'!af"&amp;ROUNDDOWN((ROW()-1)/5,0)+2),"")</f>
        <v>57</v>
      </c>
      <c r="M2637" s="63">
        <f ca="1">INDIRECT("'按班级打印'!H"&amp;ROUNDDOWN((ROW()-1)/5,0)+2)</f>
        <v>517</v>
      </c>
    </row>
    <row r="2638" customHeight="1" spans="1:13">
      <c r="A2638" s="64"/>
      <c r="B2638" s="64"/>
      <c r="C2638" s="63" t="s">
        <v>13</v>
      </c>
      <c r="D2638" s="63">
        <f ca="1">INDIRECT("'按班级打印'!M"&amp;ROUNDDOWN((ROW()-1)/5,0)+2)</f>
        <v>105.5</v>
      </c>
      <c r="E2638" s="63">
        <f ca="1">INDIRECT("'按班级打印'!o"&amp;ROUNDDOWN((ROW()-1)/5,0)+2)</f>
        <v>114.5</v>
      </c>
      <c r="F2638" s="63">
        <f ca="1">INDIRECT("'按班级打印'!q"&amp;ROUNDDOWN((ROW()-1)/5,0)+2)</f>
        <v>129</v>
      </c>
      <c r="G2638" s="63">
        <f ca="1">IF(INDIRECT("'按班级打印'!s"&amp;ROUNDDOWN((ROW()-1)/5,0)+2)&gt;0,INDIRECT("'按班级打印'!s"&amp;ROUNDDOWN((ROW()-1)/5,0)+2),"")</f>
        <v>55.5</v>
      </c>
      <c r="H2638" s="63">
        <f ca="1">IF(INDIRECT("'按班级打印'!x"&amp;ROUNDDOWN((ROW()-1)/5,0)+2)&gt;0,INDIRECT("'按班级打印'!x"&amp;ROUNDDOWN((ROW()-1)/5,0)+2),"")</f>
        <v>80</v>
      </c>
      <c r="I2638" s="63" t="str">
        <f ca="1">IF(INDIRECT("'按班级打印'!aa"&amp;ROUNDDOWN((ROW()-1)/5,0)+2)&gt;0,INDIRECT("'按班级打印'!aa"&amp;ROUNDDOWN((ROW()-1)/5,0)+2),"")</f>
        <v/>
      </c>
      <c r="J2638" s="63" t="str">
        <f ca="1">IF(INDIRECT("'按班级打印'!ad"&amp;ROUNDDOWN((ROW()-1)/5,0)+2)&gt;0,INDIRECT("'按班级打印'!ad"&amp;ROUNDDOWN((ROW()-1)/5,0)+2),"")</f>
        <v/>
      </c>
      <c r="K2638" s="63" t="str">
        <f ca="1">IF(INDIRECT("'按班级打印'!u"&amp;ROUNDDOWN((ROW()-1)/5,0)+2)&gt;0,INDIRECT("'按班级打印'!u"&amp;ROUNDDOWN((ROW()-1)/5,0)+2),"")</f>
        <v/>
      </c>
      <c r="L2638" s="63">
        <f ca="1">IF(INDIRECT("'按班级打印'!ag"&amp;ROUNDDOWN((ROW()-1)/5,0)+2)&gt;0,INDIRECT("'按班级打印'!ag"&amp;ROUNDDOWN((ROW()-1)/5,0)+2),"")</f>
        <v>85</v>
      </c>
      <c r="M2638" s="63">
        <f ca="1">INDIRECT("'按班级打印'!I"&amp;ROUNDDOWN((ROW()-1)/5,0)+2)</f>
        <v>569.5</v>
      </c>
    </row>
    <row r="2639" customHeight="1" spans="1:13">
      <c r="A2639" s="63" t="str">
        <f ca="1">INDIRECT("'按班级打印'!E"&amp;ROUNDDOWN((ROW()-1)/5,0)+2)</f>
        <v>物理类</v>
      </c>
      <c r="B2639" s="14"/>
      <c r="C2639" s="63" t="s">
        <v>14</v>
      </c>
      <c r="D2639" s="65">
        <f>'质量分析(总分) '!$D$55</f>
        <v>105.000612745098</v>
      </c>
      <c r="E2639" s="65">
        <f>'质量分析(总分) '!$D$82</f>
        <v>91.5242034313726</v>
      </c>
      <c r="F2639" s="65">
        <f>'质量分析(总分) '!$D$109</f>
        <v>108.863970588235</v>
      </c>
      <c r="G2639" s="65">
        <f ca="1">IF(_xlfn.NUMBERVALUE(G2637)&gt;0,'质量分析(总分) '!$D$133,"")</f>
        <v>62.6521428571429</v>
      </c>
      <c r="H2639" s="65">
        <f ca="1">IF(_xlfn.NUMBERVALUE(H2637)&gt;0,'质量分析(总分) '!$D$157,"")</f>
        <v>81.8686131386861</v>
      </c>
      <c r="I2639" s="65" t="str">
        <f ca="1">IF(_xlfn.NUMBERVALUE(I2637)&gt;0,'质量分析(总分) '!$D$180,"")</f>
        <v/>
      </c>
      <c r="J2639" s="65" t="str">
        <f ca="1">IF(_xlfn.NUMBERVALUE(J2637)&gt;0,'质量分析(总分) '!$D$208,"")</f>
        <v/>
      </c>
      <c r="K2639" s="65" t="str">
        <f ca="1">IF(_xlfn.NUMBERVALUE(K2637)&gt;0,'质量分析(总分) '!$D$194,"")</f>
        <v/>
      </c>
      <c r="L2639" s="65">
        <f ca="1">IF(_xlfn.NUMBERVALUE(L2637)&gt;0,'质量分析(总分) '!$D$222,"")</f>
        <v>81.1694214876033</v>
      </c>
      <c r="M2639" s="65">
        <f ca="1">IF(_xlfn.NUMBERVALUE(G2637)&gt;0,'质量分析(总分) '!$D$23,'质量分析(总分) '!$D$28)</f>
        <v>535.869285714286</v>
      </c>
    </row>
    <row r="2641" customHeight="1" spans="1:13">
      <c r="A2641" s="58" t="s">
        <v>15</v>
      </c>
      <c r="B2641" s="59" t="s">
        <v>1</v>
      </c>
      <c r="C2641" s="59" t="s">
        <v>2</v>
      </c>
      <c r="D2641" s="60" t="s">
        <v>3</v>
      </c>
      <c r="E2641" s="60" t="s">
        <v>4</v>
      </c>
      <c r="F2641" s="60" t="s">
        <v>5</v>
      </c>
      <c r="G2641" s="60" t="s">
        <v>6</v>
      </c>
      <c r="H2641" s="60" t="s">
        <v>7</v>
      </c>
      <c r="I2641" s="60" t="s">
        <v>8</v>
      </c>
      <c r="J2641" s="60" t="s">
        <v>9</v>
      </c>
      <c r="K2641" s="60" t="s">
        <v>10</v>
      </c>
      <c r="L2641" s="61" t="s">
        <v>11</v>
      </c>
      <c r="M2641" s="61" t="s">
        <v>12</v>
      </c>
    </row>
    <row r="2642" customHeight="1" spans="1:13">
      <c r="A2642" s="62"/>
      <c r="B2642" s="63">
        <f ca="1">INDIRECT("'按班级打印'!G"&amp;ROUNDDOWN((ROW()-1)/5,0)+2)</f>
        <v>12</v>
      </c>
      <c r="C2642" s="63" t="str">
        <f ca="1">INDIRECT("'按班级打印'!A"&amp;ROUNDDOWN((ROW()-1)/5,0)+2)</f>
        <v>彭涛</v>
      </c>
      <c r="D2642" s="63">
        <f ca="1">INDIRECT("'按班级打印'!M"&amp;ROUNDDOWN((ROW()-1)/5,0)+2)</f>
        <v>99.5</v>
      </c>
      <c r="E2642" s="63">
        <f ca="1">INDIRECT("'按班级打印'!o"&amp;ROUNDDOWN((ROW()-1)/5,0)+2)</f>
        <v>84</v>
      </c>
      <c r="F2642" s="63">
        <f ca="1">INDIRECT("'按班级打印'!q"&amp;ROUNDDOWN((ROW()-1)/5,0)+2)</f>
        <v>84.5</v>
      </c>
      <c r="G2642" s="63">
        <f ca="1">IF(INDIRECT("'按班级打印'!s"&amp;ROUNDDOWN((ROW()-1)/5,0)+2)&gt;0,INDIRECT("'按班级打印'!s"&amp;ROUNDDOWN((ROW()-1)/5,0)+2),"")</f>
        <v>67</v>
      </c>
      <c r="H2642" s="63">
        <f ca="1">IF(INDIRECT("'按班级打印'!w"&amp;ROUNDDOWN((ROW()-1)/5,0)+2)&gt;0,INDIRECT("'按班级打印'!w"&amp;ROUNDDOWN((ROW()-1)/5,0)+2),"")</f>
        <v>51.5</v>
      </c>
      <c r="I2642" s="63" t="str">
        <f ca="1">IF(INDIRECT("'按班级打印'!z"&amp;ROUNDDOWN((ROW()-1)/5,0)+2)&gt;0,INDIRECT("'按班级打印'!z"&amp;ROUNDDOWN((ROW()-1)/5,0)+2),"")</f>
        <v/>
      </c>
      <c r="J2642" s="63" t="str">
        <f ca="1">IF(INDIRECT("'按班级打印'!ac"&amp;ROUNDDOWN((ROW()-1)/5,0)+2)&gt;0,INDIRECT("'按班级打印'!ac"&amp;ROUNDDOWN((ROW()-1)/5,0)+2),"")</f>
        <v/>
      </c>
      <c r="K2642" s="63" t="str">
        <f ca="1">IF(INDIRECT("'按班级打印'!u"&amp;ROUNDDOWN((ROW()-1)/5,0)+2)&gt;0,INDIRECT("'按班级打印'!u"&amp;ROUNDDOWN((ROW()-1)/5,0)+2),"")</f>
        <v/>
      </c>
      <c r="L2642" s="63">
        <f ca="1">IF(INDIRECT("'按班级打印'!af"&amp;ROUNDDOWN((ROW()-1)/5,0)+2)&gt;0,INDIRECT("'按班级打印'!af"&amp;ROUNDDOWN((ROW()-1)/5,0)+2),"")</f>
        <v>55</v>
      </c>
      <c r="M2642" s="63">
        <f ca="1">INDIRECT("'按班级打印'!H"&amp;ROUNDDOWN((ROW()-1)/5,0)+2)</f>
        <v>441.5</v>
      </c>
    </row>
    <row r="2643" customHeight="1" spans="1:13">
      <c r="A2643" s="64"/>
      <c r="B2643" s="64"/>
      <c r="C2643" s="63" t="s">
        <v>13</v>
      </c>
      <c r="D2643" s="63">
        <f ca="1">INDIRECT("'按班级打印'!M"&amp;ROUNDDOWN((ROW()-1)/5,0)+2)</f>
        <v>99.5</v>
      </c>
      <c r="E2643" s="63">
        <f ca="1">INDIRECT("'按班级打印'!o"&amp;ROUNDDOWN((ROW()-1)/5,0)+2)</f>
        <v>84</v>
      </c>
      <c r="F2643" s="63">
        <f ca="1">INDIRECT("'按班级打印'!q"&amp;ROUNDDOWN((ROW()-1)/5,0)+2)</f>
        <v>84.5</v>
      </c>
      <c r="G2643" s="63">
        <f ca="1">IF(INDIRECT("'按班级打印'!s"&amp;ROUNDDOWN((ROW()-1)/5,0)+2)&gt;0,INDIRECT("'按班级打印'!s"&amp;ROUNDDOWN((ROW()-1)/5,0)+2),"")</f>
        <v>67</v>
      </c>
      <c r="H2643" s="63">
        <f ca="1">IF(INDIRECT("'按班级打印'!x"&amp;ROUNDDOWN((ROW()-1)/5,0)+2)&gt;0,INDIRECT("'按班级打印'!x"&amp;ROUNDDOWN((ROW()-1)/5,0)+2),"")</f>
        <v>77</v>
      </c>
      <c r="I2643" s="63" t="str">
        <f ca="1">IF(INDIRECT("'按班级打印'!aa"&amp;ROUNDDOWN((ROW()-1)/5,0)+2)&gt;0,INDIRECT("'按班级打印'!aa"&amp;ROUNDDOWN((ROW()-1)/5,0)+2),"")</f>
        <v/>
      </c>
      <c r="J2643" s="63" t="str">
        <f ca="1">IF(INDIRECT("'按班级打印'!ad"&amp;ROUNDDOWN((ROW()-1)/5,0)+2)&gt;0,INDIRECT("'按班级打印'!ad"&amp;ROUNDDOWN((ROW()-1)/5,0)+2),"")</f>
        <v/>
      </c>
      <c r="K2643" s="63" t="str">
        <f ca="1">IF(INDIRECT("'按班级打印'!u"&amp;ROUNDDOWN((ROW()-1)/5,0)+2)&gt;0,INDIRECT("'按班级打印'!u"&amp;ROUNDDOWN((ROW()-1)/5,0)+2),"")</f>
        <v/>
      </c>
      <c r="L2643" s="63">
        <f ca="1">IF(INDIRECT("'按班级打印'!ag"&amp;ROUNDDOWN((ROW()-1)/5,0)+2)&gt;0,INDIRECT("'按班级打印'!ag"&amp;ROUNDDOWN((ROW()-1)/5,0)+2),"")</f>
        <v>82</v>
      </c>
      <c r="M2643" s="63">
        <f ca="1">INDIRECT("'按班级打印'!I"&amp;ROUNDDOWN((ROW()-1)/5,0)+2)</f>
        <v>494</v>
      </c>
    </row>
    <row r="2644" customHeight="1" spans="1:13">
      <c r="A2644" s="63" t="str">
        <f ca="1">INDIRECT("'按班级打印'!E"&amp;ROUNDDOWN((ROW()-1)/5,0)+2)</f>
        <v>物理类</v>
      </c>
      <c r="B2644" s="14"/>
      <c r="C2644" s="63" t="s">
        <v>14</v>
      </c>
      <c r="D2644" s="65">
        <f>'质量分析(总分) '!$D$55</f>
        <v>105.000612745098</v>
      </c>
      <c r="E2644" s="65">
        <f>'质量分析(总分) '!$D$82</f>
        <v>91.5242034313726</v>
      </c>
      <c r="F2644" s="65">
        <f>'质量分析(总分) '!$D$109</f>
        <v>108.863970588235</v>
      </c>
      <c r="G2644" s="65">
        <f ca="1">IF(_xlfn.NUMBERVALUE(G2642)&gt;0,'质量分析(总分) '!$D$133,"")</f>
        <v>62.6521428571429</v>
      </c>
      <c r="H2644" s="65">
        <f ca="1">IF(_xlfn.NUMBERVALUE(H2642)&gt;0,'质量分析(总分) '!$D$157,"")</f>
        <v>81.8686131386861</v>
      </c>
      <c r="I2644" s="65" t="str">
        <f ca="1">IF(_xlfn.NUMBERVALUE(I2642)&gt;0,'质量分析(总分) '!$D$180,"")</f>
        <v/>
      </c>
      <c r="J2644" s="65" t="str">
        <f ca="1">IF(_xlfn.NUMBERVALUE(J2642)&gt;0,'质量分析(总分) '!$D$208,"")</f>
        <v/>
      </c>
      <c r="K2644" s="65" t="str">
        <f ca="1">IF(_xlfn.NUMBERVALUE(K2642)&gt;0,'质量分析(总分) '!$D$194,"")</f>
        <v/>
      </c>
      <c r="L2644" s="65">
        <f ca="1">IF(_xlfn.NUMBERVALUE(L2642)&gt;0,'质量分析(总分) '!$D$222,"")</f>
        <v>81.1694214876033</v>
      </c>
      <c r="M2644" s="65">
        <f ca="1">IF(_xlfn.NUMBERVALUE(G2642)&gt;0,'质量分析(总分) '!$D$23,'质量分析(总分) '!$D$28)</f>
        <v>535.869285714286</v>
      </c>
    </row>
    <row r="2646" customHeight="1" spans="1:13">
      <c r="A2646" s="58" t="s">
        <v>15</v>
      </c>
      <c r="B2646" s="59" t="s">
        <v>1</v>
      </c>
      <c r="C2646" s="59" t="s">
        <v>2</v>
      </c>
      <c r="D2646" s="60" t="s">
        <v>3</v>
      </c>
      <c r="E2646" s="60" t="s">
        <v>4</v>
      </c>
      <c r="F2646" s="60" t="s">
        <v>5</v>
      </c>
      <c r="G2646" s="60" t="s">
        <v>6</v>
      </c>
      <c r="H2646" s="60" t="s">
        <v>7</v>
      </c>
      <c r="I2646" s="60" t="s">
        <v>8</v>
      </c>
      <c r="J2646" s="60" t="s">
        <v>9</v>
      </c>
      <c r="K2646" s="60" t="s">
        <v>10</v>
      </c>
      <c r="L2646" s="61" t="s">
        <v>11</v>
      </c>
      <c r="M2646" s="61" t="s">
        <v>12</v>
      </c>
    </row>
    <row r="2647" customHeight="1" spans="1:13">
      <c r="A2647" s="62"/>
      <c r="B2647" s="63">
        <f ca="1">INDIRECT("'按班级打印'!G"&amp;ROUNDDOWN((ROW()-1)/5,0)+2)</f>
        <v>12</v>
      </c>
      <c r="C2647" s="63" t="str">
        <f ca="1">INDIRECT("'按班级打印'!A"&amp;ROUNDDOWN((ROW()-1)/5,0)+2)</f>
        <v>方嘉鸿</v>
      </c>
      <c r="D2647" s="63">
        <f ca="1">INDIRECT("'按班级打印'!M"&amp;ROUNDDOWN((ROW()-1)/5,0)+2)</f>
        <v>104</v>
      </c>
      <c r="E2647" s="63">
        <f ca="1">INDIRECT("'按班级打印'!o"&amp;ROUNDDOWN((ROW()-1)/5,0)+2)</f>
        <v>104.5</v>
      </c>
      <c r="F2647" s="63">
        <f ca="1">INDIRECT("'按班级打印'!q"&amp;ROUNDDOWN((ROW()-1)/5,0)+2)</f>
        <v>108</v>
      </c>
      <c r="G2647" s="63">
        <f ca="1">IF(INDIRECT("'按班级打印'!s"&amp;ROUNDDOWN((ROW()-1)/5,0)+2)&gt;0,INDIRECT("'按班级打印'!s"&amp;ROUNDDOWN((ROW()-1)/5,0)+2),"")</f>
        <v>80.5</v>
      </c>
      <c r="H2647" s="63">
        <f ca="1">IF(INDIRECT("'按班级打印'!w"&amp;ROUNDDOWN((ROW()-1)/5,0)+2)&gt;0,INDIRECT("'按班级打印'!w"&amp;ROUNDDOWN((ROW()-1)/5,0)+2),"")</f>
        <v>64.5</v>
      </c>
      <c r="I2647" s="63" t="str">
        <f ca="1">IF(INDIRECT("'按班级打印'!z"&amp;ROUNDDOWN((ROW()-1)/5,0)+2)&gt;0,INDIRECT("'按班级打印'!z"&amp;ROUNDDOWN((ROW()-1)/5,0)+2),"")</f>
        <v/>
      </c>
      <c r="J2647" s="63" t="str">
        <f ca="1">IF(INDIRECT("'按班级打印'!ac"&amp;ROUNDDOWN((ROW()-1)/5,0)+2)&gt;0,INDIRECT("'按班级打印'!ac"&amp;ROUNDDOWN((ROW()-1)/5,0)+2),"")</f>
        <v/>
      </c>
      <c r="K2647" s="63" t="str">
        <f ca="1">IF(INDIRECT("'按班级打印'!u"&amp;ROUNDDOWN((ROW()-1)/5,0)+2)&gt;0,INDIRECT("'按班级打印'!u"&amp;ROUNDDOWN((ROW()-1)/5,0)+2),"")</f>
        <v/>
      </c>
      <c r="L2647" s="63">
        <f ca="1">IF(INDIRECT("'按班级打印'!af"&amp;ROUNDDOWN((ROW()-1)/5,0)+2)&gt;0,INDIRECT("'按班级打印'!af"&amp;ROUNDDOWN((ROW()-1)/5,0)+2),"")</f>
        <v>57.5</v>
      </c>
      <c r="M2647" s="63">
        <f ca="1">INDIRECT("'按班级打印'!H"&amp;ROUNDDOWN((ROW()-1)/5,0)+2)</f>
        <v>519</v>
      </c>
    </row>
    <row r="2648" customHeight="1" spans="1:13">
      <c r="A2648" s="64"/>
      <c r="B2648" s="64"/>
      <c r="C2648" s="63" t="s">
        <v>13</v>
      </c>
      <c r="D2648" s="63">
        <f ca="1">INDIRECT("'按班级打印'!M"&amp;ROUNDDOWN((ROW()-1)/5,0)+2)</f>
        <v>104</v>
      </c>
      <c r="E2648" s="63">
        <f ca="1">INDIRECT("'按班级打印'!o"&amp;ROUNDDOWN((ROW()-1)/5,0)+2)</f>
        <v>104.5</v>
      </c>
      <c r="F2648" s="63">
        <f ca="1">INDIRECT("'按班级打印'!q"&amp;ROUNDDOWN((ROW()-1)/5,0)+2)</f>
        <v>108</v>
      </c>
      <c r="G2648" s="63">
        <f ca="1">IF(INDIRECT("'按班级打印'!s"&amp;ROUNDDOWN((ROW()-1)/5,0)+2)&gt;0,INDIRECT("'按班级打印'!s"&amp;ROUNDDOWN((ROW()-1)/5,0)+2),"")</f>
        <v>80.5</v>
      </c>
      <c r="H2648" s="63">
        <f ca="1">IF(INDIRECT("'按班级打印'!x"&amp;ROUNDDOWN((ROW()-1)/5,0)+2)&gt;0,INDIRECT("'按班级打印'!x"&amp;ROUNDDOWN((ROW()-1)/5,0)+2),"")</f>
        <v>87</v>
      </c>
      <c r="I2648" s="63" t="str">
        <f ca="1">IF(INDIRECT("'按班级打印'!aa"&amp;ROUNDDOWN((ROW()-1)/5,0)+2)&gt;0,INDIRECT("'按班级打印'!aa"&amp;ROUNDDOWN((ROW()-1)/5,0)+2),"")</f>
        <v/>
      </c>
      <c r="J2648" s="63" t="str">
        <f ca="1">IF(INDIRECT("'按班级打印'!ad"&amp;ROUNDDOWN((ROW()-1)/5,0)+2)&gt;0,INDIRECT("'按班级打印'!ad"&amp;ROUNDDOWN((ROW()-1)/5,0)+2),"")</f>
        <v/>
      </c>
      <c r="K2648" s="63" t="str">
        <f ca="1">IF(INDIRECT("'按班级打印'!u"&amp;ROUNDDOWN((ROW()-1)/5,0)+2)&gt;0,INDIRECT("'按班级打印'!u"&amp;ROUNDDOWN((ROW()-1)/5,0)+2),"")</f>
        <v/>
      </c>
      <c r="L2648" s="63">
        <f ca="1">IF(INDIRECT("'按班级打印'!ag"&amp;ROUNDDOWN((ROW()-1)/5,0)+2)&gt;0,INDIRECT("'按班级打印'!ag"&amp;ROUNDDOWN((ROW()-1)/5,0)+2),"")</f>
        <v>86</v>
      </c>
      <c r="M2648" s="63">
        <f ca="1">INDIRECT("'按班级打印'!I"&amp;ROUNDDOWN((ROW()-1)/5,0)+2)</f>
        <v>570</v>
      </c>
    </row>
    <row r="2649" customHeight="1" spans="1:13">
      <c r="A2649" s="63" t="str">
        <f ca="1">INDIRECT("'按班级打印'!E"&amp;ROUNDDOWN((ROW()-1)/5,0)+2)</f>
        <v>物理类</v>
      </c>
      <c r="B2649" s="14"/>
      <c r="C2649" s="63" t="s">
        <v>14</v>
      </c>
      <c r="D2649" s="65">
        <f>'质量分析(总分) '!$D$55</f>
        <v>105.000612745098</v>
      </c>
      <c r="E2649" s="65">
        <f>'质量分析(总分) '!$D$82</f>
        <v>91.5242034313726</v>
      </c>
      <c r="F2649" s="65">
        <f>'质量分析(总分) '!$D$109</f>
        <v>108.863970588235</v>
      </c>
      <c r="G2649" s="65">
        <f ca="1">IF(_xlfn.NUMBERVALUE(G2647)&gt;0,'质量分析(总分) '!$D$133,"")</f>
        <v>62.6521428571429</v>
      </c>
      <c r="H2649" s="65">
        <f ca="1">IF(_xlfn.NUMBERVALUE(H2647)&gt;0,'质量分析(总分) '!$D$157,"")</f>
        <v>81.8686131386861</v>
      </c>
      <c r="I2649" s="65" t="str">
        <f ca="1">IF(_xlfn.NUMBERVALUE(I2647)&gt;0,'质量分析(总分) '!$D$180,"")</f>
        <v/>
      </c>
      <c r="J2649" s="65" t="str">
        <f ca="1">IF(_xlfn.NUMBERVALUE(J2647)&gt;0,'质量分析(总分) '!$D$208,"")</f>
        <v/>
      </c>
      <c r="K2649" s="65" t="str">
        <f ca="1">IF(_xlfn.NUMBERVALUE(K2647)&gt;0,'质量分析(总分) '!$D$194,"")</f>
        <v/>
      </c>
      <c r="L2649" s="65">
        <f ca="1">IF(_xlfn.NUMBERVALUE(L2647)&gt;0,'质量分析(总分) '!$D$222,"")</f>
        <v>81.1694214876033</v>
      </c>
      <c r="M2649" s="65">
        <f ca="1">IF(_xlfn.NUMBERVALUE(G2647)&gt;0,'质量分析(总分) '!$D$23,'质量分析(总分) '!$D$28)</f>
        <v>535.869285714286</v>
      </c>
    </row>
    <row r="2651" customHeight="1" spans="1:13">
      <c r="A2651" s="58" t="s">
        <v>15</v>
      </c>
      <c r="B2651" s="59" t="s">
        <v>1</v>
      </c>
      <c r="C2651" s="59" t="s">
        <v>2</v>
      </c>
      <c r="D2651" s="60" t="s">
        <v>3</v>
      </c>
      <c r="E2651" s="60" t="s">
        <v>4</v>
      </c>
      <c r="F2651" s="60" t="s">
        <v>5</v>
      </c>
      <c r="G2651" s="60" t="s">
        <v>6</v>
      </c>
      <c r="H2651" s="60" t="s">
        <v>7</v>
      </c>
      <c r="I2651" s="60" t="s">
        <v>8</v>
      </c>
      <c r="J2651" s="60" t="s">
        <v>9</v>
      </c>
      <c r="K2651" s="60" t="s">
        <v>10</v>
      </c>
      <c r="L2651" s="61" t="s">
        <v>11</v>
      </c>
      <c r="M2651" s="61" t="s">
        <v>12</v>
      </c>
    </row>
    <row r="2652" customHeight="1" spans="1:13">
      <c r="A2652" s="62"/>
      <c r="B2652" s="63">
        <f ca="1">INDIRECT("'按班级打印'!G"&amp;ROUNDDOWN((ROW()-1)/5,0)+2)</f>
        <v>12</v>
      </c>
      <c r="C2652" s="63" t="str">
        <f ca="1">INDIRECT("'按班级打印'!A"&amp;ROUNDDOWN((ROW()-1)/5,0)+2)</f>
        <v>林诗涵</v>
      </c>
      <c r="D2652" s="63">
        <f ca="1">INDIRECT("'按班级打印'!M"&amp;ROUNDDOWN((ROW()-1)/5,0)+2)</f>
        <v>104</v>
      </c>
      <c r="E2652" s="63">
        <f ca="1">INDIRECT("'按班级打印'!o"&amp;ROUNDDOWN((ROW()-1)/5,0)+2)</f>
        <v>76.5</v>
      </c>
      <c r="F2652" s="63">
        <f ca="1">INDIRECT("'按班级打印'!q"&amp;ROUNDDOWN((ROW()-1)/5,0)+2)</f>
        <v>110</v>
      </c>
      <c r="G2652" s="63">
        <f ca="1">IF(INDIRECT("'按班级打印'!s"&amp;ROUNDDOWN((ROW()-1)/5,0)+2)&gt;0,INDIRECT("'按班级打印'!s"&amp;ROUNDDOWN((ROW()-1)/5,0)+2),"")</f>
        <v>64</v>
      </c>
      <c r="H2652" s="63">
        <f ca="1">IF(INDIRECT("'按班级打印'!w"&amp;ROUNDDOWN((ROW()-1)/5,0)+2)&gt;0,INDIRECT("'按班级打印'!w"&amp;ROUNDDOWN((ROW()-1)/5,0)+2),"")</f>
        <v>55</v>
      </c>
      <c r="I2652" s="63" t="str">
        <f ca="1">IF(INDIRECT("'按班级打印'!z"&amp;ROUNDDOWN((ROW()-1)/5,0)+2)&gt;0,INDIRECT("'按班级打印'!z"&amp;ROUNDDOWN((ROW()-1)/5,0)+2),"")</f>
        <v/>
      </c>
      <c r="J2652" s="63" t="str">
        <f ca="1">IF(INDIRECT("'按班级打印'!ac"&amp;ROUNDDOWN((ROW()-1)/5,0)+2)&gt;0,INDIRECT("'按班级打印'!ac"&amp;ROUNDDOWN((ROW()-1)/5,0)+2),"")</f>
        <v/>
      </c>
      <c r="K2652" s="63" t="str">
        <f ca="1">IF(INDIRECT("'按班级打印'!u"&amp;ROUNDDOWN((ROW()-1)/5,0)+2)&gt;0,INDIRECT("'按班级打印'!u"&amp;ROUNDDOWN((ROW()-1)/5,0)+2),"")</f>
        <v/>
      </c>
      <c r="L2652" s="63">
        <f ca="1">IF(INDIRECT("'按班级打印'!af"&amp;ROUNDDOWN((ROW()-1)/5,0)+2)&gt;0,INDIRECT("'按班级打印'!af"&amp;ROUNDDOWN((ROW()-1)/5,0)+2),"")</f>
        <v>50.5</v>
      </c>
      <c r="M2652" s="63">
        <f ca="1">INDIRECT("'按班级打印'!H"&amp;ROUNDDOWN((ROW()-1)/5,0)+2)</f>
        <v>460</v>
      </c>
    </row>
    <row r="2653" customHeight="1" spans="1:13">
      <c r="A2653" s="64"/>
      <c r="B2653" s="64"/>
      <c r="C2653" s="63" t="s">
        <v>13</v>
      </c>
      <c r="D2653" s="63">
        <f ca="1">INDIRECT("'按班级打印'!M"&amp;ROUNDDOWN((ROW()-1)/5,0)+2)</f>
        <v>104</v>
      </c>
      <c r="E2653" s="63">
        <f ca="1">INDIRECT("'按班级打印'!o"&amp;ROUNDDOWN((ROW()-1)/5,0)+2)</f>
        <v>76.5</v>
      </c>
      <c r="F2653" s="63">
        <f ca="1">INDIRECT("'按班级打印'!q"&amp;ROUNDDOWN((ROW()-1)/5,0)+2)</f>
        <v>110</v>
      </c>
      <c r="G2653" s="63">
        <f ca="1">IF(INDIRECT("'按班级打印'!s"&amp;ROUNDDOWN((ROW()-1)/5,0)+2)&gt;0,INDIRECT("'按班级打印'!s"&amp;ROUNDDOWN((ROW()-1)/5,0)+2),"")</f>
        <v>64</v>
      </c>
      <c r="H2653" s="63">
        <f ca="1">IF(INDIRECT("'按班级打印'!x"&amp;ROUNDDOWN((ROW()-1)/5,0)+2)&gt;0,INDIRECT("'按班级打印'!x"&amp;ROUNDDOWN((ROW()-1)/5,0)+2),"")</f>
        <v>80</v>
      </c>
      <c r="I2653" s="63" t="str">
        <f ca="1">IF(INDIRECT("'按班级打印'!aa"&amp;ROUNDDOWN((ROW()-1)/5,0)+2)&gt;0,INDIRECT("'按班级打印'!aa"&amp;ROUNDDOWN((ROW()-1)/5,0)+2),"")</f>
        <v/>
      </c>
      <c r="J2653" s="63" t="str">
        <f ca="1">IF(INDIRECT("'按班级打印'!ad"&amp;ROUNDDOWN((ROW()-1)/5,0)+2)&gt;0,INDIRECT("'按班级打印'!ad"&amp;ROUNDDOWN((ROW()-1)/5,0)+2),"")</f>
        <v/>
      </c>
      <c r="K2653" s="63" t="str">
        <f ca="1">IF(INDIRECT("'按班级打印'!u"&amp;ROUNDDOWN((ROW()-1)/5,0)+2)&gt;0,INDIRECT("'按班级打印'!u"&amp;ROUNDDOWN((ROW()-1)/5,0)+2),"")</f>
        <v/>
      </c>
      <c r="L2653" s="63">
        <f ca="1">IF(INDIRECT("'按班级打印'!ag"&amp;ROUNDDOWN((ROW()-1)/5,0)+2)&gt;0,INDIRECT("'按班级打印'!ag"&amp;ROUNDDOWN((ROW()-1)/5,0)+2),"")</f>
        <v>76</v>
      </c>
      <c r="M2653" s="63">
        <f ca="1">INDIRECT("'按班级打印'!I"&amp;ROUNDDOWN((ROW()-1)/5,0)+2)</f>
        <v>510.5</v>
      </c>
    </row>
    <row r="2654" customHeight="1" spans="1:13">
      <c r="A2654" s="63" t="str">
        <f ca="1">INDIRECT("'按班级打印'!E"&amp;ROUNDDOWN((ROW()-1)/5,0)+2)</f>
        <v>物理类</v>
      </c>
      <c r="B2654" s="14"/>
      <c r="C2654" s="63" t="s">
        <v>14</v>
      </c>
      <c r="D2654" s="65">
        <f>'质量分析(总分) '!$D$55</f>
        <v>105.000612745098</v>
      </c>
      <c r="E2654" s="65">
        <f>'质量分析(总分) '!$D$82</f>
        <v>91.5242034313726</v>
      </c>
      <c r="F2654" s="65">
        <f>'质量分析(总分) '!$D$109</f>
        <v>108.863970588235</v>
      </c>
      <c r="G2654" s="65">
        <f ca="1">IF(_xlfn.NUMBERVALUE(G2652)&gt;0,'质量分析(总分) '!$D$133,"")</f>
        <v>62.6521428571429</v>
      </c>
      <c r="H2654" s="65">
        <f ca="1">IF(_xlfn.NUMBERVALUE(H2652)&gt;0,'质量分析(总分) '!$D$157,"")</f>
        <v>81.8686131386861</v>
      </c>
      <c r="I2654" s="65" t="str">
        <f ca="1">IF(_xlfn.NUMBERVALUE(I2652)&gt;0,'质量分析(总分) '!$D$180,"")</f>
        <v/>
      </c>
      <c r="J2654" s="65" t="str">
        <f ca="1">IF(_xlfn.NUMBERVALUE(J2652)&gt;0,'质量分析(总分) '!$D$208,"")</f>
        <v/>
      </c>
      <c r="K2654" s="65" t="str">
        <f ca="1">IF(_xlfn.NUMBERVALUE(K2652)&gt;0,'质量分析(总分) '!$D$194,"")</f>
        <v/>
      </c>
      <c r="L2654" s="65">
        <f ca="1">IF(_xlfn.NUMBERVALUE(L2652)&gt;0,'质量分析(总分) '!$D$222,"")</f>
        <v>81.1694214876033</v>
      </c>
      <c r="M2654" s="65">
        <f ca="1">IF(_xlfn.NUMBERVALUE(G2652)&gt;0,'质量分析(总分) '!$D$23,'质量分析(总分) '!$D$28)</f>
        <v>535.869285714286</v>
      </c>
    </row>
    <row r="2656" customHeight="1" spans="1:13">
      <c r="A2656" s="58" t="s">
        <v>15</v>
      </c>
      <c r="B2656" s="59" t="s">
        <v>1</v>
      </c>
      <c r="C2656" s="59" t="s">
        <v>2</v>
      </c>
      <c r="D2656" s="60" t="s">
        <v>3</v>
      </c>
      <c r="E2656" s="60" t="s">
        <v>4</v>
      </c>
      <c r="F2656" s="60" t="s">
        <v>5</v>
      </c>
      <c r="G2656" s="60" t="s">
        <v>6</v>
      </c>
      <c r="H2656" s="60" t="s">
        <v>7</v>
      </c>
      <c r="I2656" s="60" t="s">
        <v>8</v>
      </c>
      <c r="J2656" s="60" t="s">
        <v>9</v>
      </c>
      <c r="K2656" s="60" t="s">
        <v>10</v>
      </c>
      <c r="L2656" s="61" t="s">
        <v>11</v>
      </c>
      <c r="M2656" s="61" t="s">
        <v>12</v>
      </c>
    </row>
    <row r="2657" customHeight="1" spans="1:13">
      <c r="A2657" s="62"/>
      <c r="B2657" s="63">
        <f ca="1">INDIRECT("'按班级打印'!G"&amp;ROUNDDOWN((ROW()-1)/5,0)+2)</f>
        <v>12</v>
      </c>
      <c r="C2657" s="63" t="str">
        <f ca="1">INDIRECT("'按班级打印'!A"&amp;ROUNDDOWN((ROW()-1)/5,0)+2)</f>
        <v>陈俊豪</v>
      </c>
      <c r="D2657" s="63">
        <f ca="1">INDIRECT("'按班级打印'!M"&amp;ROUNDDOWN((ROW()-1)/5,0)+2)</f>
        <v>99.5</v>
      </c>
      <c r="E2657" s="63">
        <f ca="1">INDIRECT("'按班级打印'!o"&amp;ROUNDDOWN((ROW()-1)/5,0)+2)</f>
        <v>57</v>
      </c>
      <c r="F2657" s="63">
        <f ca="1">INDIRECT("'按班级打印'!q"&amp;ROUNDDOWN((ROW()-1)/5,0)+2)</f>
        <v>91.5</v>
      </c>
      <c r="G2657" s="63">
        <f ca="1">IF(INDIRECT("'按班级打印'!s"&amp;ROUNDDOWN((ROW()-1)/5,0)+2)&gt;0,INDIRECT("'按班级打印'!s"&amp;ROUNDDOWN((ROW()-1)/5,0)+2),"")</f>
        <v>26</v>
      </c>
      <c r="H2657" s="63">
        <f ca="1">IF(INDIRECT("'按班级打印'!w"&amp;ROUNDDOWN((ROW()-1)/5,0)+2)&gt;0,INDIRECT("'按班级打印'!w"&amp;ROUNDDOWN((ROW()-1)/5,0)+2),"")</f>
        <v>21</v>
      </c>
      <c r="I2657" s="63" t="str">
        <f ca="1">IF(INDIRECT("'按班级打印'!z"&amp;ROUNDDOWN((ROW()-1)/5,0)+2)&gt;0,INDIRECT("'按班级打印'!z"&amp;ROUNDDOWN((ROW()-1)/5,0)+2),"")</f>
        <v/>
      </c>
      <c r="J2657" s="63" t="str">
        <f ca="1">IF(INDIRECT("'按班级打印'!ac"&amp;ROUNDDOWN((ROW()-1)/5,0)+2)&gt;0,INDIRECT("'按班级打印'!ac"&amp;ROUNDDOWN((ROW()-1)/5,0)+2),"")</f>
        <v/>
      </c>
      <c r="K2657" s="63" t="str">
        <f ca="1">IF(INDIRECT("'按班级打印'!u"&amp;ROUNDDOWN((ROW()-1)/5,0)+2)&gt;0,INDIRECT("'按班级打印'!u"&amp;ROUNDDOWN((ROW()-1)/5,0)+2),"")</f>
        <v/>
      </c>
      <c r="L2657" s="63">
        <f ca="1">IF(INDIRECT("'按班级打印'!af"&amp;ROUNDDOWN((ROW()-1)/5,0)+2)&gt;0,INDIRECT("'按班级打印'!af"&amp;ROUNDDOWN((ROW()-1)/5,0)+2),"")</f>
        <v>51.5</v>
      </c>
      <c r="M2657" s="63">
        <f ca="1">INDIRECT("'按班级打印'!H"&amp;ROUNDDOWN((ROW()-1)/5,0)+2)</f>
        <v>346.5</v>
      </c>
    </row>
    <row r="2658" customHeight="1" spans="1:13">
      <c r="A2658" s="64"/>
      <c r="B2658" s="64"/>
      <c r="C2658" s="63" t="s">
        <v>13</v>
      </c>
      <c r="D2658" s="63">
        <f ca="1">INDIRECT("'按班级打印'!M"&amp;ROUNDDOWN((ROW()-1)/5,0)+2)</f>
        <v>99.5</v>
      </c>
      <c r="E2658" s="63">
        <f ca="1">INDIRECT("'按班级打印'!o"&amp;ROUNDDOWN((ROW()-1)/5,0)+2)</f>
        <v>57</v>
      </c>
      <c r="F2658" s="63">
        <f ca="1">INDIRECT("'按班级打印'!q"&amp;ROUNDDOWN((ROW()-1)/5,0)+2)</f>
        <v>91.5</v>
      </c>
      <c r="G2658" s="63">
        <f ca="1">IF(INDIRECT("'按班级打印'!s"&amp;ROUNDDOWN((ROW()-1)/5,0)+2)&gt;0,INDIRECT("'按班级打印'!s"&amp;ROUNDDOWN((ROW()-1)/5,0)+2),"")</f>
        <v>26</v>
      </c>
      <c r="H2658" s="63">
        <f ca="1">IF(INDIRECT("'按班级打印'!x"&amp;ROUNDDOWN((ROW()-1)/5,0)+2)&gt;0,INDIRECT("'按班级打印'!x"&amp;ROUNDDOWN((ROW()-1)/5,0)+2),"")</f>
        <v>47</v>
      </c>
      <c r="I2658" s="63" t="str">
        <f ca="1">IF(INDIRECT("'按班级打印'!aa"&amp;ROUNDDOWN((ROW()-1)/5,0)+2)&gt;0,INDIRECT("'按班级打印'!aa"&amp;ROUNDDOWN((ROW()-1)/5,0)+2),"")</f>
        <v/>
      </c>
      <c r="J2658" s="63" t="str">
        <f ca="1">IF(INDIRECT("'按班级打印'!ad"&amp;ROUNDDOWN((ROW()-1)/5,0)+2)&gt;0,INDIRECT("'按班级打印'!ad"&amp;ROUNDDOWN((ROW()-1)/5,0)+2),"")</f>
        <v/>
      </c>
      <c r="K2658" s="63" t="str">
        <f ca="1">IF(INDIRECT("'按班级打印'!u"&amp;ROUNDDOWN((ROW()-1)/5,0)+2)&gt;0,INDIRECT("'按班级打印'!u"&amp;ROUNDDOWN((ROW()-1)/5,0)+2),"")</f>
        <v/>
      </c>
      <c r="L2658" s="63">
        <f ca="1">IF(INDIRECT("'按班级打印'!ag"&amp;ROUNDDOWN((ROW()-1)/5,0)+2)&gt;0,INDIRECT("'按班级打印'!ag"&amp;ROUNDDOWN((ROW()-1)/5,0)+2),"")</f>
        <v>78</v>
      </c>
      <c r="M2658" s="63">
        <f ca="1">INDIRECT("'按班级打印'!I"&amp;ROUNDDOWN((ROW()-1)/5,0)+2)</f>
        <v>399</v>
      </c>
    </row>
    <row r="2659" customHeight="1" spans="1:13">
      <c r="A2659" s="63" t="str">
        <f ca="1">INDIRECT("'按班级打印'!E"&amp;ROUNDDOWN((ROW()-1)/5,0)+2)</f>
        <v>物理类</v>
      </c>
      <c r="B2659" s="14"/>
      <c r="C2659" s="63" t="s">
        <v>14</v>
      </c>
      <c r="D2659" s="65">
        <f>'质量分析(总分) '!$D$55</f>
        <v>105.000612745098</v>
      </c>
      <c r="E2659" s="65">
        <f>'质量分析(总分) '!$D$82</f>
        <v>91.5242034313726</v>
      </c>
      <c r="F2659" s="65">
        <f>'质量分析(总分) '!$D$109</f>
        <v>108.863970588235</v>
      </c>
      <c r="G2659" s="65">
        <f ca="1">IF(_xlfn.NUMBERVALUE(G2657)&gt;0,'质量分析(总分) '!$D$133,"")</f>
        <v>62.6521428571429</v>
      </c>
      <c r="H2659" s="65">
        <f ca="1">IF(_xlfn.NUMBERVALUE(H2657)&gt;0,'质量分析(总分) '!$D$157,"")</f>
        <v>81.8686131386861</v>
      </c>
      <c r="I2659" s="65" t="str">
        <f ca="1">IF(_xlfn.NUMBERVALUE(I2657)&gt;0,'质量分析(总分) '!$D$180,"")</f>
        <v/>
      </c>
      <c r="J2659" s="65" t="str">
        <f ca="1">IF(_xlfn.NUMBERVALUE(J2657)&gt;0,'质量分析(总分) '!$D$208,"")</f>
        <v/>
      </c>
      <c r="K2659" s="65" t="str">
        <f ca="1">IF(_xlfn.NUMBERVALUE(K2657)&gt;0,'质量分析(总分) '!$D$194,"")</f>
        <v/>
      </c>
      <c r="L2659" s="65">
        <f ca="1">IF(_xlfn.NUMBERVALUE(L2657)&gt;0,'质量分析(总分) '!$D$222,"")</f>
        <v>81.1694214876033</v>
      </c>
      <c r="M2659" s="65">
        <f ca="1">IF(_xlfn.NUMBERVALUE(G2657)&gt;0,'质量分析(总分) '!$D$23,'质量分析(总分) '!$D$28)</f>
        <v>535.869285714286</v>
      </c>
    </row>
    <row r="2661" customHeight="1" spans="1:13">
      <c r="A2661" s="58" t="s">
        <v>15</v>
      </c>
      <c r="B2661" s="59" t="s">
        <v>1</v>
      </c>
      <c r="C2661" s="59" t="s">
        <v>2</v>
      </c>
      <c r="D2661" s="60" t="s">
        <v>3</v>
      </c>
      <c r="E2661" s="60" t="s">
        <v>4</v>
      </c>
      <c r="F2661" s="60" t="s">
        <v>5</v>
      </c>
      <c r="G2661" s="60" t="s">
        <v>6</v>
      </c>
      <c r="H2661" s="60" t="s">
        <v>7</v>
      </c>
      <c r="I2661" s="60" t="s">
        <v>8</v>
      </c>
      <c r="J2661" s="60" t="s">
        <v>9</v>
      </c>
      <c r="K2661" s="60" t="s">
        <v>10</v>
      </c>
      <c r="L2661" s="61" t="s">
        <v>11</v>
      </c>
      <c r="M2661" s="61" t="s">
        <v>12</v>
      </c>
    </row>
    <row r="2662" customHeight="1" spans="1:13">
      <c r="A2662" s="62"/>
      <c r="B2662" s="63">
        <f ca="1">INDIRECT("'按班级打印'!G"&amp;ROUNDDOWN((ROW()-1)/5,0)+2)</f>
        <v>12</v>
      </c>
      <c r="C2662" s="63" t="str">
        <f ca="1">INDIRECT("'按班级打印'!A"&amp;ROUNDDOWN((ROW()-1)/5,0)+2)</f>
        <v>连钦旖</v>
      </c>
      <c r="D2662" s="63">
        <f ca="1">INDIRECT("'按班级打印'!M"&amp;ROUNDDOWN((ROW()-1)/5,0)+2)</f>
        <v>88.5</v>
      </c>
      <c r="E2662" s="63">
        <f ca="1">INDIRECT("'按班级打印'!o"&amp;ROUNDDOWN((ROW()-1)/5,0)+2)</f>
        <v>77.5</v>
      </c>
      <c r="F2662" s="63">
        <f ca="1">INDIRECT("'按班级打印'!q"&amp;ROUNDDOWN((ROW()-1)/5,0)+2)</f>
        <v>81</v>
      </c>
      <c r="G2662" s="63">
        <f ca="1">IF(INDIRECT("'按班级打印'!s"&amp;ROUNDDOWN((ROW()-1)/5,0)+2)&gt;0,INDIRECT("'按班级打印'!s"&amp;ROUNDDOWN((ROW()-1)/5,0)+2),"")</f>
        <v>27</v>
      </c>
      <c r="H2662" s="63">
        <f ca="1">IF(INDIRECT("'按班级打印'!w"&amp;ROUNDDOWN((ROW()-1)/5,0)+2)&gt;0,INDIRECT("'按班级打印'!w"&amp;ROUNDDOWN((ROW()-1)/5,0)+2),"")</f>
        <v>25</v>
      </c>
      <c r="I2662" s="63" t="str">
        <f ca="1">IF(INDIRECT("'按班级打印'!z"&amp;ROUNDDOWN((ROW()-1)/5,0)+2)&gt;0,INDIRECT("'按班级打印'!z"&amp;ROUNDDOWN((ROW()-1)/5,0)+2),"")</f>
        <v/>
      </c>
      <c r="J2662" s="63" t="str">
        <f ca="1">IF(INDIRECT("'按班级打印'!ac"&amp;ROUNDDOWN((ROW()-1)/5,0)+2)&gt;0,INDIRECT("'按班级打印'!ac"&amp;ROUNDDOWN((ROW()-1)/5,0)+2),"")</f>
        <v/>
      </c>
      <c r="K2662" s="63" t="str">
        <f ca="1">IF(INDIRECT("'按班级打印'!u"&amp;ROUNDDOWN((ROW()-1)/5,0)+2)&gt;0,INDIRECT("'按班级打印'!u"&amp;ROUNDDOWN((ROW()-1)/5,0)+2),"")</f>
        <v/>
      </c>
      <c r="L2662" s="63">
        <f ca="1">IF(INDIRECT("'按班级打印'!af"&amp;ROUNDDOWN((ROW()-1)/5,0)+2)&gt;0,INDIRECT("'按班级打印'!af"&amp;ROUNDDOWN((ROW()-1)/5,0)+2),"")</f>
        <v>46</v>
      </c>
      <c r="M2662" s="63">
        <f ca="1">INDIRECT("'按班级打印'!H"&amp;ROUNDDOWN((ROW()-1)/5,0)+2)</f>
        <v>345</v>
      </c>
    </row>
    <row r="2663" customHeight="1" spans="1:13">
      <c r="A2663" s="64"/>
      <c r="B2663" s="64"/>
      <c r="C2663" s="63" t="s">
        <v>13</v>
      </c>
      <c r="D2663" s="63">
        <f ca="1">INDIRECT("'按班级打印'!M"&amp;ROUNDDOWN((ROW()-1)/5,0)+2)</f>
        <v>88.5</v>
      </c>
      <c r="E2663" s="63">
        <f ca="1">INDIRECT("'按班级打印'!o"&amp;ROUNDDOWN((ROW()-1)/5,0)+2)</f>
        <v>77.5</v>
      </c>
      <c r="F2663" s="63">
        <f ca="1">INDIRECT("'按班级打印'!q"&amp;ROUNDDOWN((ROW()-1)/5,0)+2)</f>
        <v>81</v>
      </c>
      <c r="G2663" s="63">
        <f ca="1">IF(INDIRECT("'按班级打印'!s"&amp;ROUNDDOWN((ROW()-1)/5,0)+2)&gt;0,INDIRECT("'按班级打印'!s"&amp;ROUNDDOWN((ROW()-1)/5,0)+2),"")</f>
        <v>27</v>
      </c>
      <c r="H2663" s="63">
        <f ca="1">IF(INDIRECT("'按班级打印'!x"&amp;ROUNDDOWN((ROW()-1)/5,0)+2)&gt;0,INDIRECT("'按班级打印'!x"&amp;ROUNDDOWN((ROW()-1)/5,0)+2),"")</f>
        <v>52</v>
      </c>
      <c r="I2663" s="63" t="str">
        <f ca="1">IF(INDIRECT("'按班级打印'!aa"&amp;ROUNDDOWN((ROW()-1)/5,0)+2)&gt;0,INDIRECT("'按班级打印'!aa"&amp;ROUNDDOWN((ROW()-1)/5,0)+2),"")</f>
        <v/>
      </c>
      <c r="J2663" s="63" t="str">
        <f ca="1">IF(INDIRECT("'按班级打印'!ad"&amp;ROUNDDOWN((ROW()-1)/5,0)+2)&gt;0,INDIRECT("'按班级打印'!ad"&amp;ROUNDDOWN((ROW()-1)/5,0)+2),"")</f>
        <v/>
      </c>
      <c r="K2663" s="63" t="str">
        <f ca="1">IF(INDIRECT("'按班级打印'!u"&amp;ROUNDDOWN((ROW()-1)/5,0)+2)&gt;0,INDIRECT("'按班级打印'!u"&amp;ROUNDDOWN((ROW()-1)/5,0)+2),"")</f>
        <v/>
      </c>
      <c r="L2663" s="63">
        <f ca="1">IF(INDIRECT("'按班级打印'!ag"&amp;ROUNDDOWN((ROW()-1)/5,0)+2)&gt;0,INDIRECT("'按班级打印'!ag"&amp;ROUNDDOWN((ROW()-1)/5,0)+2),"")</f>
        <v>70</v>
      </c>
      <c r="M2663" s="63">
        <f ca="1">INDIRECT("'按班级打印'!I"&amp;ROUNDDOWN((ROW()-1)/5,0)+2)</f>
        <v>396</v>
      </c>
    </row>
    <row r="2664" customHeight="1" spans="1:13">
      <c r="A2664" s="63" t="str">
        <f ca="1">INDIRECT("'按班级打印'!E"&amp;ROUNDDOWN((ROW()-1)/5,0)+2)</f>
        <v>物理类</v>
      </c>
      <c r="B2664" s="14"/>
      <c r="C2664" s="63" t="s">
        <v>14</v>
      </c>
      <c r="D2664" s="65">
        <f>'质量分析(总分) '!$D$55</f>
        <v>105.000612745098</v>
      </c>
      <c r="E2664" s="65">
        <f>'质量分析(总分) '!$D$82</f>
        <v>91.5242034313726</v>
      </c>
      <c r="F2664" s="65">
        <f>'质量分析(总分) '!$D$109</f>
        <v>108.863970588235</v>
      </c>
      <c r="G2664" s="65">
        <f ca="1">IF(_xlfn.NUMBERVALUE(G2662)&gt;0,'质量分析(总分) '!$D$133,"")</f>
        <v>62.6521428571429</v>
      </c>
      <c r="H2664" s="65">
        <f ca="1">IF(_xlfn.NUMBERVALUE(H2662)&gt;0,'质量分析(总分) '!$D$157,"")</f>
        <v>81.8686131386861</v>
      </c>
      <c r="I2664" s="65" t="str">
        <f ca="1">IF(_xlfn.NUMBERVALUE(I2662)&gt;0,'质量分析(总分) '!$D$180,"")</f>
        <v/>
      </c>
      <c r="J2664" s="65" t="str">
        <f ca="1">IF(_xlfn.NUMBERVALUE(J2662)&gt;0,'质量分析(总分) '!$D$208,"")</f>
        <v/>
      </c>
      <c r="K2664" s="65" t="str">
        <f ca="1">IF(_xlfn.NUMBERVALUE(K2662)&gt;0,'质量分析(总分) '!$D$194,"")</f>
        <v/>
      </c>
      <c r="L2664" s="65">
        <f ca="1">IF(_xlfn.NUMBERVALUE(L2662)&gt;0,'质量分析(总分) '!$D$222,"")</f>
        <v>81.1694214876033</v>
      </c>
      <c r="M2664" s="65">
        <f ca="1">IF(_xlfn.NUMBERVALUE(G2662)&gt;0,'质量分析(总分) '!$D$23,'质量分析(总分) '!$D$28)</f>
        <v>535.869285714286</v>
      </c>
    </row>
    <row r="2666" customHeight="1" spans="1:13">
      <c r="A2666" s="58" t="s">
        <v>15</v>
      </c>
      <c r="B2666" s="59" t="s">
        <v>1</v>
      </c>
      <c r="C2666" s="59" t="s">
        <v>2</v>
      </c>
      <c r="D2666" s="60" t="s">
        <v>3</v>
      </c>
      <c r="E2666" s="60" t="s">
        <v>4</v>
      </c>
      <c r="F2666" s="60" t="s">
        <v>5</v>
      </c>
      <c r="G2666" s="60" t="s">
        <v>6</v>
      </c>
      <c r="H2666" s="60" t="s">
        <v>7</v>
      </c>
      <c r="I2666" s="60" t="s">
        <v>8</v>
      </c>
      <c r="J2666" s="60" t="s">
        <v>9</v>
      </c>
      <c r="K2666" s="60" t="s">
        <v>10</v>
      </c>
      <c r="L2666" s="61" t="s">
        <v>11</v>
      </c>
      <c r="M2666" s="61" t="s">
        <v>12</v>
      </c>
    </row>
    <row r="2667" customHeight="1" spans="1:13">
      <c r="A2667" s="62"/>
      <c r="B2667" s="63">
        <f ca="1">INDIRECT("'按班级打印'!G"&amp;ROUNDDOWN((ROW()-1)/5,0)+2)</f>
        <v>12</v>
      </c>
      <c r="C2667" s="63" t="str">
        <f ca="1">INDIRECT("'按班级打印'!A"&amp;ROUNDDOWN((ROW()-1)/5,0)+2)</f>
        <v>赵浩筌</v>
      </c>
      <c r="D2667" s="63">
        <f ca="1">INDIRECT("'按班级打印'!M"&amp;ROUNDDOWN((ROW()-1)/5,0)+2)</f>
        <v>95</v>
      </c>
      <c r="E2667" s="63">
        <f ca="1">INDIRECT("'按班级打印'!o"&amp;ROUNDDOWN((ROW()-1)/5,0)+2)</f>
        <v>58.5</v>
      </c>
      <c r="F2667" s="63">
        <f ca="1">INDIRECT("'按班级打印'!q"&amp;ROUNDDOWN((ROW()-1)/5,0)+2)</f>
        <v>118</v>
      </c>
      <c r="G2667" s="63">
        <f ca="1">IF(INDIRECT("'按班级打印'!s"&amp;ROUNDDOWN((ROW()-1)/5,0)+2)&gt;0,INDIRECT("'按班级打印'!s"&amp;ROUNDDOWN((ROW()-1)/5,0)+2),"")</f>
        <v>53.5</v>
      </c>
      <c r="H2667" s="63">
        <f ca="1">IF(INDIRECT("'按班级打印'!w"&amp;ROUNDDOWN((ROW()-1)/5,0)+2)&gt;0,INDIRECT("'按班级打印'!w"&amp;ROUNDDOWN((ROW()-1)/5,0)+2),"")</f>
        <v>24</v>
      </c>
      <c r="I2667" s="63" t="str">
        <f ca="1">IF(INDIRECT("'按班级打印'!z"&amp;ROUNDDOWN((ROW()-1)/5,0)+2)&gt;0,INDIRECT("'按班级打印'!z"&amp;ROUNDDOWN((ROW()-1)/5,0)+2),"")</f>
        <v/>
      </c>
      <c r="J2667" s="63" t="str">
        <f ca="1">IF(INDIRECT("'按班级打印'!ac"&amp;ROUNDDOWN((ROW()-1)/5,0)+2)&gt;0,INDIRECT("'按班级打印'!ac"&amp;ROUNDDOWN((ROW()-1)/5,0)+2),"")</f>
        <v/>
      </c>
      <c r="K2667" s="63" t="str">
        <f ca="1">IF(INDIRECT("'按班级打印'!u"&amp;ROUNDDOWN((ROW()-1)/5,0)+2)&gt;0,INDIRECT("'按班级打印'!u"&amp;ROUNDDOWN((ROW()-1)/5,0)+2),"")</f>
        <v/>
      </c>
      <c r="L2667" s="63">
        <f ca="1">IF(INDIRECT("'按班级打印'!af"&amp;ROUNDDOWN((ROW()-1)/5,0)+2)&gt;0,INDIRECT("'按班级打印'!af"&amp;ROUNDDOWN((ROW()-1)/5,0)+2),"")</f>
        <v>49</v>
      </c>
      <c r="M2667" s="63">
        <f ca="1">INDIRECT("'按班级打印'!H"&amp;ROUNDDOWN((ROW()-1)/5,0)+2)</f>
        <v>398</v>
      </c>
    </row>
    <row r="2668" customHeight="1" spans="1:13">
      <c r="A2668" s="64"/>
      <c r="B2668" s="64"/>
      <c r="C2668" s="63" t="s">
        <v>13</v>
      </c>
      <c r="D2668" s="63">
        <f ca="1">INDIRECT("'按班级打印'!M"&amp;ROUNDDOWN((ROW()-1)/5,0)+2)</f>
        <v>95</v>
      </c>
      <c r="E2668" s="63">
        <f ca="1">INDIRECT("'按班级打印'!o"&amp;ROUNDDOWN((ROW()-1)/5,0)+2)</f>
        <v>58.5</v>
      </c>
      <c r="F2668" s="63">
        <f ca="1">INDIRECT("'按班级打印'!q"&amp;ROUNDDOWN((ROW()-1)/5,0)+2)</f>
        <v>118</v>
      </c>
      <c r="G2668" s="63">
        <f ca="1">IF(INDIRECT("'按班级打印'!s"&amp;ROUNDDOWN((ROW()-1)/5,0)+2)&gt;0,INDIRECT("'按班级打印'!s"&amp;ROUNDDOWN((ROW()-1)/5,0)+2),"")</f>
        <v>53.5</v>
      </c>
      <c r="H2668" s="63">
        <f ca="1">IF(INDIRECT("'按班级打印'!x"&amp;ROUNDDOWN((ROW()-1)/5,0)+2)&gt;0,INDIRECT("'按班级打印'!x"&amp;ROUNDDOWN((ROW()-1)/5,0)+2),"")</f>
        <v>51</v>
      </c>
      <c r="I2668" s="63" t="str">
        <f ca="1">IF(INDIRECT("'按班级打印'!aa"&amp;ROUNDDOWN((ROW()-1)/5,0)+2)&gt;0,INDIRECT("'按班级打印'!aa"&amp;ROUNDDOWN((ROW()-1)/5,0)+2),"")</f>
        <v/>
      </c>
      <c r="J2668" s="63" t="str">
        <f ca="1">IF(INDIRECT("'按班级打印'!ad"&amp;ROUNDDOWN((ROW()-1)/5,0)+2)&gt;0,INDIRECT("'按班级打印'!ad"&amp;ROUNDDOWN((ROW()-1)/5,0)+2),"")</f>
        <v/>
      </c>
      <c r="K2668" s="63" t="str">
        <f ca="1">IF(INDIRECT("'按班级打印'!u"&amp;ROUNDDOWN((ROW()-1)/5,0)+2)&gt;0,INDIRECT("'按班级打印'!u"&amp;ROUNDDOWN((ROW()-1)/5,0)+2),"")</f>
        <v/>
      </c>
      <c r="L2668" s="63">
        <f ca="1">IF(INDIRECT("'按班级打印'!ag"&amp;ROUNDDOWN((ROW()-1)/5,0)+2)&gt;0,INDIRECT("'按班级打印'!ag"&amp;ROUNDDOWN((ROW()-1)/5,0)+2),"")</f>
        <v>74</v>
      </c>
      <c r="M2668" s="63">
        <f ca="1">INDIRECT("'按班级打印'!I"&amp;ROUNDDOWN((ROW()-1)/5,0)+2)</f>
        <v>450</v>
      </c>
    </row>
    <row r="2669" customHeight="1" spans="1:13">
      <c r="A2669" s="63" t="str">
        <f ca="1">INDIRECT("'按班级打印'!E"&amp;ROUNDDOWN((ROW()-1)/5,0)+2)</f>
        <v>物理类</v>
      </c>
      <c r="B2669" s="14"/>
      <c r="C2669" s="63" t="s">
        <v>14</v>
      </c>
      <c r="D2669" s="65">
        <f>'质量分析(总分) '!$D$55</f>
        <v>105.000612745098</v>
      </c>
      <c r="E2669" s="65">
        <f>'质量分析(总分) '!$D$82</f>
        <v>91.5242034313726</v>
      </c>
      <c r="F2669" s="65">
        <f>'质量分析(总分) '!$D$109</f>
        <v>108.863970588235</v>
      </c>
      <c r="G2669" s="65">
        <f ca="1">IF(_xlfn.NUMBERVALUE(G2667)&gt;0,'质量分析(总分) '!$D$133,"")</f>
        <v>62.6521428571429</v>
      </c>
      <c r="H2669" s="65">
        <f ca="1">IF(_xlfn.NUMBERVALUE(H2667)&gt;0,'质量分析(总分) '!$D$157,"")</f>
        <v>81.8686131386861</v>
      </c>
      <c r="I2669" s="65" t="str">
        <f ca="1">IF(_xlfn.NUMBERVALUE(I2667)&gt;0,'质量分析(总分) '!$D$180,"")</f>
        <v/>
      </c>
      <c r="J2669" s="65" t="str">
        <f ca="1">IF(_xlfn.NUMBERVALUE(J2667)&gt;0,'质量分析(总分) '!$D$208,"")</f>
        <v/>
      </c>
      <c r="K2669" s="65" t="str">
        <f ca="1">IF(_xlfn.NUMBERVALUE(K2667)&gt;0,'质量分析(总分) '!$D$194,"")</f>
        <v/>
      </c>
      <c r="L2669" s="65">
        <f ca="1">IF(_xlfn.NUMBERVALUE(L2667)&gt;0,'质量分析(总分) '!$D$222,"")</f>
        <v>81.1694214876033</v>
      </c>
      <c r="M2669" s="65">
        <f ca="1">IF(_xlfn.NUMBERVALUE(G2667)&gt;0,'质量分析(总分) '!$D$23,'质量分析(总分) '!$D$28)</f>
        <v>535.869285714286</v>
      </c>
    </row>
    <row r="2671" customHeight="1" spans="1:13">
      <c r="A2671" s="58" t="s">
        <v>15</v>
      </c>
      <c r="B2671" s="59" t="s">
        <v>1</v>
      </c>
      <c r="C2671" s="59" t="s">
        <v>2</v>
      </c>
      <c r="D2671" s="60" t="s">
        <v>3</v>
      </c>
      <c r="E2671" s="60" t="s">
        <v>4</v>
      </c>
      <c r="F2671" s="60" t="s">
        <v>5</v>
      </c>
      <c r="G2671" s="60" t="s">
        <v>6</v>
      </c>
      <c r="H2671" s="60" t="s">
        <v>7</v>
      </c>
      <c r="I2671" s="60" t="s">
        <v>8</v>
      </c>
      <c r="J2671" s="60" t="s">
        <v>9</v>
      </c>
      <c r="K2671" s="60" t="s">
        <v>10</v>
      </c>
      <c r="L2671" s="61" t="s">
        <v>11</v>
      </c>
      <c r="M2671" s="61" t="s">
        <v>12</v>
      </c>
    </row>
    <row r="2672" customHeight="1" spans="1:13">
      <c r="A2672" s="62"/>
      <c r="B2672" s="63">
        <f ca="1">INDIRECT("'按班级打印'!G"&amp;ROUNDDOWN((ROW()-1)/5,0)+2)</f>
        <v>12</v>
      </c>
      <c r="C2672" s="63" t="str">
        <f ca="1">INDIRECT("'按班级打印'!A"&amp;ROUNDDOWN((ROW()-1)/5,0)+2)</f>
        <v>陈雯慧</v>
      </c>
      <c r="D2672" s="63">
        <f ca="1">INDIRECT("'按班级打印'!M"&amp;ROUNDDOWN((ROW()-1)/5,0)+2)</f>
        <v>113.5</v>
      </c>
      <c r="E2672" s="63">
        <f ca="1">INDIRECT("'按班级打印'!o"&amp;ROUNDDOWN((ROW()-1)/5,0)+2)</f>
        <v>82</v>
      </c>
      <c r="F2672" s="63">
        <f ca="1">INDIRECT("'按班级打印'!q"&amp;ROUNDDOWN((ROW()-1)/5,0)+2)</f>
        <v>114.5</v>
      </c>
      <c r="G2672" s="63">
        <f ca="1">IF(INDIRECT("'按班级打印'!s"&amp;ROUNDDOWN((ROW()-1)/5,0)+2)&gt;0,INDIRECT("'按班级打印'!s"&amp;ROUNDDOWN((ROW()-1)/5,0)+2),"")</f>
        <v>46.5</v>
      </c>
      <c r="H2672" s="63">
        <f ca="1">IF(INDIRECT("'按班级打印'!w"&amp;ROUNDDOWN((ROW()-1)/5,0)+2)&gt;0,INDIRECT("'按班级打印'!w"&amp;ROUNDDOWN((ROW()-1)/5,0)+2),"")</f>
        <v>42</v>
      </c>
      <c r="I2672" s="63" t="str">
        <f ca="1">IF(INDIRECT("'按班级打印'!z"&amp;ROUNDDOWN((ROW()-1)/5,0)+2)&gt;0,INDIRECT("'按班级打印'!z"&amp;ROUNDDOWN((ROW()-1)/5,0)+2),"")</f>
        <v/>
      </c>
      <c r="J2672" s="63" t="str">
        <f ca="1">IF(INDIRECT("'按班级打印'!ac"&amp;ROUNDDOWN((ROW()-1)/5,0)+2)&gt;0,INDIRECT("'按班级打印'!ac"&amp;ROUNDDOWN((ROW()-1)/5,0)+2),"")</f>
        <v/>
      </c>
      <c r="K2672" s="63" t="str">
        <f ca="1">IF(INDIRECT("'按班级打印'!u"&amp;ROUNDDOWN((ROW()-1)/5,0)+2)&gt;0,INDIRECT("'按班级打印'!u"&amp;ROUNDDOWN((ROW()-1)/5,0)+2),"")</f>
        <v/>
      </c>
      <c r="L2672" s="63">
        <f ca="1">IF(INDIRECT("'按班级打印'!af"&amp;ROUNDDOWN((ROW()-1)/5,0)+2)&gt;0,INDIRECT("'按班级打印'!af"&amp;ROUNDDOWN((ROW()-1)/5,0)+2),"")</f>
        <v>51</v>
      </c>
      <c r="M2672" s="63">
        <f ca="1">INDIRECT("'按班级打印'!H"&amp;ROUNDDOWN((ROW()-1)/5,0)+2)</f>
        <v>449.5</v>
      </c>
    </row>
    <row r="2673" customHeight="1" spans="1:13">
      <c r="A2673" s="64"/>
      <c r="B2673" s="64"/>
      <c r="C2673" s="63" t="s">
        <v>13</v>
      </c>
      <c r="D2673" s="63">
        <f ca="1">INDIRECT("'按班级打印'!M"&amp;ROUNDDOWN((ROW()-1)/5,0)+2)</f>
        <v>113.5</v>
      </c>
      <c r="E2673" s="63">
        <f ca="1">INDIRECT("'按班级打印'!o"&amp;ROUNDDOWN((ROW()-1)/5,0)+2)</f>
        <v>82</v>
      </c>
      <c r="F2673" s="63">
        <f ca="1">INDIRECT("'按班级打印'!q"&amp;ROUNDDOWN((ROW()-1)/5,0)+2)</f>
        <v>114.5</v>
      </c>
      <c r="G2673" s="63">
        <f ca="1">IF(INDIRECT("'按班级打印'!s"&amp;ROUNDDOWN((ROW()-1)/5,0)+2)&gt;0,INDIRECT("'按班级打印'!s"&amp;ROUNDDOWN((ROW()-1)/5,0)+2),"")</f>
        <v>46.5</v>
      </c>
      <c r="H2673" s="63">
        <f ca="1">IF(INDIRECT("'按班级打印'!x"&amp;ROUNDDOWN((ROW()-1)/5,0)+2)&gt;0,INDIRECT("'按班级打印'!x"&amp;ROUNDDOWN((ROW()-1)/5,0)+2),"")</f>
        <v>69</v>
      </c>
      <c r="I2673" s="63" t="str">
        <f ca="1">IF(INDIRECT("'按班级打印'!aa"&amp;ROUNDDOWN((ROW()-1)/5,0)+2)&gt;0,INDIRECT("'按班级打印'!aa"&amp;ROUNDDOWN((ROW()-1)/5,0)+2),"")</f>
        <v/>
      </c>
      <c r="J2673" s="63" t="str">
        <f ca="1">IF(INDIRECT("'按班级打印'!ad"&amp;ROUNDDOWN((ROW()-1)/5,0)+2)&gt;0,INDIRECT("'按班级打印'!ad"&amp;ROUNDDOWN((ROW()-1)/5,0)+2),"")</f>
        <v/>
      </c>
      <c r="K2673" s="63" t="str">
        <f ca="1">IF(INDIRECT("'按班级打印'!u"&amp;ROUNDDOWN((ROW()-1)/5,0)+2)&gt;0,INDIRECT("'按班级打印'!u"&amp;ROUNDDOWN((ROW()-1)/5,0)+2),"")</f>
        <v/>
      </c>
      <c r="L2673" s="63">
        <f ca="1">IF(INDIRECT("'按班级打印'!ag"&amp;ROUNDDOWN((ROW()-1)/5,0)+2)&gt;0,INDIRECT("'按班级打印'!ag"&amp;ROUNDDOWN((ROW()-1)/5,0)+2),"")</f>
        <v>77</v>
      </c>
      <c r="M2673" s="63">
        <f ca="1">INDIRECT("'按班级打印'!I"&amp;ROUNDDOWN((ROW()-1)/5,0)+2)</f>
        <v>502.5</v>
      </c>
    </row>
    <row r="2674" customHeight="1" spans="1:13">
      <c r="A2674" s="63" t="str">
        <f ca="1">INDIRECT("'按班级打印'!E"&amp;ROUNDDOWN((ROW()-1)/5,0)+2)</f>
        <v>物理类</v>
      </c>
      <c r="B2674" s="14"/>
      <c r="C2674" s="63" t="s">
        <v>14</v>
      </c>
      <c r="D2674" s="65">
        <f>'质量分析(总分) '!$D$55</f>
        <v>105.000612745098</v>
      </c>
      <c r="E2674" s="65">
        <f>'质量分析(总分) '!$D$82</f>
        <v>91.5242034313726</v>
      </c>
      <c r="F2674" s="65">
        <f>'质量分析(总分) '!$D$109</f>
        <v>108.863970588235</v>
      </c>
      <c r="G2674" s="65">
        <f ca="1">IF(_xlfn.NUMBERVALUE(G2672)&gt;0,'质量分析(总分) '!$D$133,"")</f>
        <v>62.6521428571429</v>
      </c>
      <c r="H2674" s="65">
        <f ca="1">IF(_xlfn.NUMBERVALUE(H2672)&gt;0,'质量分析(总分) '!$D$157,"")</f>
        <v>81.8686131386861</v>
      </c>
      <c r="I2674" s="65" t="str">
        <f ca="1">IF(_xlfn.NUMBERVALUE(I2672)&gt;0,'质量分析(总分) '!$D$180,"")</f>
        <v/>
      </c>
      <c r="J2674" s="65" t="str">
        <f ca="1">IF(_xlfn.NUMBERVALUE(J2672)&gt;0,'质量分析(总分) '!$D$208,"")</f>
        <v/>
      </c>
      <c r="K2674" s="65" t="str">
        <f ca="1">IF(_xlfn.NUMBERVALUE(K2672)&gt;0,'质量分析(总分) '!$D$194,"")</f>
        <v/>
      </c>
      <c r="L2674" s="65">
        <f ca="1">IF(_xlfn.NUMBERVALUE(L2672)&gt;0,'质量分析(总分) '!$D$222,"")</f>
        <v>81.1694214876033</v>
      </c>
      <c r="M2674" s="65">
        <f ca="1">IF(_xlfn.NUMBERVALUE(G2672)&gt;0,'质量分析(总分) '!$D$23,'质量分析(总分) '!$D$28)</f>
        <v>535.869285714286</v>
      </c>
    </row>
    <row r="2676" customHeight="1" spans="1:13">
      <c r="A2676" s="58" t="s">
        <v>15</v>
      </c>
      <c r="B2676" s="59" t="s">
        <v>1</v>
      </c>
      <c r="C2676" s="59" t="s">
        <v>2</v>
      </c>
      <c r="D2676" s="60" t="s">
        <v>3</v>
      </c>
      <c r="E2676" s="60" t="s">
        <v>4</v>
      </c>
      <c r="F2676" s="60" t="s">
        <v>5</v>
      </c>
      <c r="G2676" s="60" t="s">
        <v>6</v>
      </c>
      <c r="H2676" s="60" t="s">
        <v>7</v>
      </c>
      <c r="I2676" s="60" t="s">
        <v>8</v>
      </c>
      <c r="J2676" s="60" t="s">
        <v>9</v>
      </c>
      <c r="K2676" s="60" t="s">
        <v>10</v>
      </c>
      <c r="L2676" s="61" t="s">
        <v>11</v>
      </c>
      <c r="M2676" s="61" t="s">
        <v>12</v>
      </c>
    </row>
    <row r="2677" customHeight="1" spans="1:13">
      <c r="A2677" s="62"/>
      <c r="B2677" s="63">
        <f ca="1">INDIRECT("'按班级打印'!G"&amp;ROUNDDOWN((ROW()-1)/5,0)+2)</f>
        <v>12</v>
      </c>
      <c r="C2677" s="63" t="str">
        <f ca="1">INDIRECT("'按班级打印'!A"&amp;ROUNDDOWN((ROW()-1)/5,0)+2)</f>
        <v>刘宇柠</v>
      </c>
      <c r="D2677" s="63">
        <f ca="1">INDIRECT("'按班级打印'!M"&amp;ROUNDDOWN((ROW()-1)/5,0)+2)</f>
        <v>93.5</v>
      </c>
      <c r="E2677" s="63">
        <f ca="1">INDIRECT("'按班级打印'!o"&amp;ROUNDDOWN((ROW()-1)/5,0)+2)</f>
        <v>100</v>
      </c>
      <c r="F2677" s="63">
        <f ca="1">INDIRECT("'按班级打印'!q"&amp;ROUNDDOWN((ROW()-1)/5,0)+2)</f>
        <v>98</v>
      </c>
      <c r="G2677" s="63">
        <f ca="1">IF(INDIRECT("'按班级打印'!s"&amp;ROUNDDOWN((ROW()-1)/5,0)+2)&gt;0,INDIRECT("'按班级打印'!s"&amp;ROUNDDOWN((ROW()-1)/5,0)+2),"")</f>
        <v>39.5</v>
      </c>
      <c r="H2677" s="63">
        <f ca="1">IF(INDIRECT("'按班级打印'!w"&amp;ROUNDDOWN((ROW()-1)/5,0)+2)&gt;0,INDIRECT("'按班级打印'!w"&amp;ROUNDDOWN((ROW()-1)/5,0)+2),"")</f>
        <v>42</v>
      </c>
      <c r="I2677" s="63" t="str">
        <f ca="1">IF(INDIRECT("'按班级打印'!z"&amp;ROUNDDOWN((ROW()-1)/5,0)+2)&gt;0,INDIRECT("'按班级打印'!z"&amp;ROUNDDOWN((ROW()-1)/5,0)+2),"")</f>
        <v/>
      </c>
      <c r="J2677" s="63" t="str">
        <f ca="1">IF(INDIRECT("'按班级打印'!ac"&amp;ROUNDDOWN((ROW()-1)/5,0)+2)&gt;0,INDIRECT("'按班级打印'!ac"&amp;ROUNDDOWN((ROW()-1)/5,0)+2),"")</f>
        <v/>
      </c>
      <c r="K2677" s="63" t="str">
        <f ca="1">IF(INDIRECT("'按班级打印'!u"&amp;ROUNDDOWN((ROW()-1)/5,0)+2)&gt;0,INDIRECT("'按班级打印'!u"&amp;ROUNDDOWN((ROW()-1)/5,0)+2),"")</f>
        <v/>
      </c>
      <c r="L2677" s="63">
        <f ca="1">IF(INDIRECT("'按班级打印'!af"&amp;ROUNDDOWN((ROW()-1)/5,0)+2)&gt;0,INDIRECT("'按班级打印'!af"&amp;ROUNDDOWN((ROW()-1)/5,0)+2),"")</f>
        <v>55.5</v>
      </c>
      <c r="M2677" s="63">
        <f ca="1">INDIRECT("'按班级打印'!H"&amp;ROUNDDOWN((ROW()-1)/5,0)+2)</f>
        <v>428.5</v>
      </c>
    </row>
    <row r="2678" customHeight="1" spans="1:13">
      <c r="A2678" s="64"/>
      <c r="B2678" s="64"/>
      <c r="C2678" s="63" t="s">
        <v>13</v>
      </c>
      <c r="D2678" s="63">
        <f ca="1">INDIRECT("'按班级打印'!M"&amp;ROUNDDOWN((ROW()-1)/5,0)+2)</f>
        <v>93.5</v>
      </c>
      <c r="E2678" s="63">
        <f ca="1">INDIRECT("'按班级打印'!o"&amp;ROUNDDOWN((ROW()-1)/5,0)+2)</f>
        <v>100</v>
      </c>
      <c r="F2678" s="63">
        <f ca="1">INDIRECT("'按班级打印'!q"&amp;ROUNDDOWN((ROW()-1)/5,0)+2)</f>
        <v>98</v>
      </c>
      <c r="G2678" s="63">
        <f ca="1">IF(INDIRECT("'按班级打印'!s"&amp;ROUNDDOWN((ROW()-1)/5,0)+2)&gt;0,INDIRECT("'按班级打印'!s"&amp;ROUNDDOWN((ROW()-1)/5,0)+2),"")</f>
        <v>39.5</v>
      </c>
      <c r="H2678" s="63">
        <f ca="1">IF(INDIRECT("'按班级打印'!x"&amp;ROUNDDOWN((ROW()-1)/5,0)+2)&gt;0,INDIRECT("'按班级打印'!x"&amp;ROUNDDOWN((ROW()-1)/5,0)+2),"")</f>
        <v>69</v>
      </c>
      <c r="I2678" s="63" t="str">
        <f ca="1">IF(INDIRECT("'按班级打印'!aa"&amp;ROUNDDOWN((ROW()-1)/5,0)+2)&gt;0,INDIRECT("'按班级打印'!aa"&amp;ROUNDDOWN((ROW()-1)/5,0)+2),"")</f>
        <v/>
      </c>
      <c r="J2678" s="63" t="str">
        <f ca="1">IF(INDIRECT("'按班级打印'!ad"&amp;ROUNDDOWN((ROW()-1)/5,0)+2)&gt;0,INDIRECT("'按班级打印'!ad"&amp;ROUNDDOWN((ROW()-1)/5,0)+2),"")</f>
        <v/>
      </c>
      <c r="K2678" s="63" t="str">
        <f ca="1">IF(INDIRECT("'按班级打印'!u"&amp;ROUNDDOWN((ROW()-1)/5,0)+2)&gt;0,INDIRECT("'按班级打印'!u"&amp;ROUNDDOWN((ROW()-1)/5,0)+2),"")</f>
        <v/>
      </c>
      <c r="L2678" s="63">
        <f ca="1">IF(INDIRECT("'按班级打印'!ag"&amp;ROUNDDOWN((ROW()-1)/5,0)+2)&gt;0,INDIRECT("'按班级打印'!ag"&amp;ROUNDDOWN((ROW()-1)/5,0)+2),"")</f>
        <v>83</v>
      </c>
      <c r="M2678" s="63">
        <f ca="1">INDIRECT("'按班级打印'!I"&amp;ROUNDDOWN((ROW()-1)/5,0)+2)</f>
        <v>483</v>
      </c>
    </row>
    <row r="2679" customHeight="1" spans="1:13">
      <c r="A2679" s="63" t="str">
        <f ca="1">INDIRECT("'按班级打印'!E"&amp;ROUNDDOWN((ROW()-1)/5,0)+2)</f>
        <v>物理类</v>
      </c>
      <c r="B2679" s="14"/>
      <c r="C2679" s="63" t="s">
        <v>14</v>
      </c>
      <c r="D2679" s="65">
        <f>'质量分析(总分) '!$D$55</f>
        <v>105.000612745098</v>
      </c>
      <c r="E2679" s="65">
        <f>'质量分析(总分) '!$D$82</f>
        <v>91.5242034313726</v>
      </c>
      <c r="F2679" s="65">
        <f>'质量分析(总分) '!$D$109</f>
        <v>108.863970588235</v>
      </c>
      <c r="G2679" s="65">
        <f ca="1">IF(_xlfn.NUMBERVALUE(G2677)&gt;0,'质量分析(总分) '!$D$133,"")</f>
        <v>62.6521428571429</v>
      </c>
      <c r="H2679" s="65">
        <f ca="1">IF(_xlfn.NUMBERVALUE(H2677)&gt;0,'质量分析(总分) '!$D$157,"")</f>
        <v>81.8686131386861</v>
      </c>
      <c r="I2679" s="65" t="str">
        <f ca="1">IF(_xlfn.NUMBERVALUE(I2677)&gt;0,'质量分析(总分) '!$D$180,"")</f>
        <v/>
      </c>
      <c r="J2679" s="65" t="str">
        <f ca="1">IF(_xlfn.NUMBERVALUE(J2677)&gt;0,'质量分析(总分) '!$D$208,"")</f>
        <v/>
      </c>
      <c r="K2679" s="65" t="str">
        <f ca="1">IF(_xlfn.NUMBERVALUE(K2677)&gt;0,'质量分析(总分) '!$D$194,"")</f>
        <v/>
      </c>
      <c r="L2679" s="65">
        <f ca="1">IF(_xlfn.NUMBERVALUE(L2677)&gt;0,'质量分析(总分) '!$D$222,"")</f>
        <v>81.1694214876033</v>
      </c>
      <c r="M2679" s="65">
        <f ca="1">IF(_xlfn.NUMBERVALUE(G2677)&gt;0,'质量分析(总分) '!$D$23,'质量分析(总分) '!$D$28)</f>
        <v>535.869285714286</v>
      </c>
    </row>
    <row r="2681" customHeight="1" spans="1:13">
      <c r="A2681" s="58" t="s">
        <v>15</v>
      </c>
      <c r="B2681" s="59" t="s">
        <v>1</v>
      </c>
      <c r="C2681" s="59" t="s">
        <v>2</v>
      </c>
      <c r="D2681" s="60" t="s">
        <v>3</v>
      </c>
      <c r="E2681" s="60" t="s">
        <v>4</v>
      </c>
      <c r="F2681" s="60" t="s">
        <v>5</v>
      </c>
      <c r="G2681" s="60" t="s">
        <v>6</v>
      </c>
      <c r="H2681" s="60" t="s">
        <v>7</v>
      </c>
      <c r="I2681" s="60" t="s">
        <v>8</v>
      </c>
      <c r="J2681" s="60" t="s">
        <v>9</v>
      </c>
      <c r="K2681" s="60" t="s">
        <v>10</v>
      </c>
      <c r="L2681" s="61" t="s">
        <v>11</v>
      </c>
      <c r="M2681" s="61" t="s">
        <v>12</v>
      </c>
    </row>
    <row r="2682" customHeight="1" spans="1:13">
      <c r="A2682" s="62"/>
      <c r="B2682" s="63">
        <f ca="1">INDIRECT("'按班级打印'!G"&amp;ROUNDDOWN((ROW()-1)/5,0)+2)</f>
        <v>12</v>
      </c>
      <c r="C2682" s="63" t="str">
        <f ca="1">INDIRECT("'按班级打印'!A"&amp;ROUNDDOWN((ROW()-1)/5,0)+2)</f>
        <v>范炜铭</v>
      </c>
      <c r="D2682" s="63">
        <f ca="1">INDIRECT("'按班级打印'!M"&amp;ROUNDDOWN((ROW()-1)/5,0)+2)</f>
        <v>109</v>
      </c>
      <c r="E2682" s="63">
        <f ca="1">INDIRECT("'按班级打印'!o"&amp;ROUNDDOWN((ROW()-1)/5,0)+2)</f>
        <v>96.5</v>
      </c>
      <c r="F2682" s="63">
        <f ca="1">INDIRECT("'按班级打印'!q"&amp;ROUNDDOWN((ROW()-1)/5,0)+2)</f>
        <v>117</v>
      </c>
      <c r="G2682" s="63">
        <f ca="1">IF(INDIRECT("'按班级打印'!s"&amp;ROUNDDOWN((ROW()-1)/5,0)+2)&gt;0,INDIRECT("'按班级打印'!s"&amp;ROUNDDOWN((ROW()-1)/5,0)+2),"")</f>
        <v>36</v>
      </c>
      <c r="H2682" s="63">
        <f ca="1">IF(INDIRECT("'按班级打印'!w"&amp;ROUNDDOWN((ROW()-1)/5,0)+2)&gt;0,INDIRECT("'按班级打印'!w"&amp;ROUNDDOWN((ROW()-1)/5,0)+2),"")</f>
        <v>55.5</v>
      </c>
      <c r="I2682" s="63" t="str">
        <f ca="1">IF(INDIRECT("'按班级打印'!z"&amp;ROUNDDOWN((ROW()-1)/5,0)+2)&gt;0,INDIRECT("'按班级打印'!z"&amp;ROUNDDOWN((ROW()-1)/5,0)+2),"")</f>
        <v/>
      </c>
      <c r="J2682" s="63" t="str">
        <f ca="1">IF(INDIRECT("'按班级打印'!ac"&amp;ROUNDDOWN((ROW()-1)/5,0)+2)&gt;0,INDIRECT("'按班级打印'!ac"&amp;ROUNDDOWN((ROW()-1)/5,0)+2),"")</f>
        <v/>
      </c>
      <c r="K2682" s="63" t="str">
        <f ca="1">IF(INDIRECT("'按班级打印'!u"&amp;ROUNDDOWN((ROW()-1)/5,0)+2)&gt;0,INDIRECT("'按班级打印'!u"&amp;ROUNDDOWN((ROW()-1)/5,0)+2),"")</f>
        <v/>
      </c>
      <c r="L2682" s="63">
        <f ca="1">IF(INDIRECT("'按班级打印'!af"&amp;ROUNDDOWN((ROW()-1)/5,0)+2)&gt;0,INDIRECT("'按班级打印'!af"&amp;ROUNDDOWN((ROW()-1)/5,0)+2),"")</f>
        <v>56</v>
      </c>
      <c r="M2682" s="63">
        <f ca="1">INDIRECT("'按班级打印'!H"&amp;ROUNDDOWN((ROW()-1)/5,0)+2)</f>
        <v>470</v>
      </c>
    </row>
    <row r="2683" customHeight="1" spans="1:13">
      <c r="A2683" s="64"/>
      <c r="B2683" s="64"/>
      <c r="C2683" s="63" t="s">
        <v>13</v>
      </c>
      <c r="D2683" s="63">
        <f ca="1">INDIRECT("'按班级打印'!M"&amp;ROUNDDOWN((ROW()-1)/5,0)+2)</f>
        <v>109</v>
      </c>
      <c r="E2683" s="63">
        <f ca="1">INDIRECT("'按班级打印'!o"&amp;ROUNDDOWN((ROW()-1)/5,0)+2)</f>
        <v>96.5</v>
      </c>
      <c r="F2683" s="63">
        <f ca="1">INDIRECT("'按班级打印'!q"&amp;ROUNDDOWN((ROW()-1)/5,0)+2)</f>
        <v>117</v>
      </c>
      <c r="G2683" s="63">
        <f ca="1">IF(INDIRECT("'按班级打印'!s"&amp;ROUNDDOWN((ROW()-1)/5,0)+2)&gt;0,INDIRECT("'按班级打印'!s"&amp;ROUNDDOWN((ROW()-1)/5,0)+2),"")</f>
        <v>36</v>
      </c>
      <c r="H2683" s="63">
        <f ca="1">IF(INDIRECT("'按班级打印'!x"&amp;ROUNDDOWN((ROW()-1)/5,0)+2)&gt;0,INDIRECT("'按班级打印'!x"&amp;ROUNDDOWN((ROW()-1)/5,0)+2),"")</f>
        <v>80</v>
      </c>
      <c r="I2683" s="63" t="str">
        <f ca="1">IF(INDIRECT("'按班级打印'!aa"&amp;ROUNDDOWN((ROW()-1)/5,0)+2)&gt;0,INDIRECT("'按班级打印'!aa"&amp;ROUNDDOWN((ROW()-1)/5,0)+2),"")</f>
        <v/>
      </c>
      <c r="J2683" s="63" t="str">
        <f ca="1">IF(INDIRECT("'按班级打印'!ad"&amp;ROUNDDOWN((ROW()-1)/5,0)+2)&gt;0,INDIRECT("'按班级打印'!ad"&amp;ROUNDDOWN((ROW()-1)/5,0)+2),"")</f>
        <v/>
      </c>
      <c r="K2683" s="63" t="str">
        <f ca="1">IF(INDIRECT("'按班级打印'!u"&amp;ROUNDDOWN((ROW()-1)/5,0)+2)&gt;0,INDIRECT("'按班级打印'!u"&amp;ROUNDDOWN((ROW()-1)/5,0)+2),"")</f>
        <v/>
      </c>
      <c r="L2683" s="63">
        <f ca="1">IF(INDIRECT("'按班级打印'!ag"&amp;ROUNDDOWN((ROW()-1)/5,0)+2)&gt;0,INDIRECT("'按班级打印'!ag"&amp;ROUNDDOWN((ROW()-1)/5,0)+2),"")</f>
        <v>84</v>
      </c>
      <c r="M2683" s="63">
        <f ca="1">INDIRECT("'按班级打印'!I"&amp;ROUNDDOWN((ROW()-1)/5,0)+2)</f>
        <v>522.5</v>
      </c>
    </row>
    <row r="2684" customHeight="1" spans="1:13">
      <c r="A2684" s="63" t="str">
        <f ca="1">INDIRECT("'按班级打印'!E"&amp;ROUNDDOWN((ROW()-1)/5,0)+2)</f>
        <v>物理类</v>
      </c>
      <c r="B2684" s="14"/>
      <c r="C2684" s="63" t="s">
        <v>14</v>
      </c>
      <c r="D2684" s="65">
        <f>'质量分析(总分) '!$D$55</f>
        <v>105.000612745098</v>
      </c>
      <c r="E2684" s="65">
        <f>'质量分析(总分) '!$D$82</f>
        <v>91.5242034313726</v>
      </c>
      <c r="F2684" s="65">
        <f>'质量分析(总分) '!$D$109</f>
        <v>108.863970588235</v>
      </c>
      <c r="G2684" s="65">
        <f ca="1">IF(_xlfn.NUMBERVALUE(G2682)&gt;0,'质量分析(总分) '!$D$133,"")</f>
        <v>62.6521428571429</v>
      </c>
      <c r="H2684" s="65">
        <f ca="1">IF(_xlfn.NUMBERVALUE(H2682)&gt;0,'质量分析(总分) '!$D$157,"")</f>
        <v>81.8686131386861</v>
      </c>
      <c r="I2684" s="65" t="str">
        <f ca="1">IF(_xlfn.NUMBERVALUE(I2682)&gt;0,'质量分析(总分) '!$D$180,"")</f>
        <v/>
      </c>
      <c r="J2684" s="65" t="str">
        <f ca="1">IF(_xlfn.NUMBERVALUE(J2682)&gt;0,'质量分析(总分) '!$D$208,"")</f>
        <v/>
      </c>
      <c r="K2684" s="65" t="str">
        <f ca="1">IF(_xlfn.NUMBERVALUE(K2682)&gt;0,'质量分析(总分) '!$D$194,"")</f>
        <v/>
      </c>
      <c r="L2684" s="65">
        <f ca="1">IF(_xlfn.NUMBERVALUE(L2682)&gt;0,'质量分析(总分) '!$D$222,"")</f>
        <v>81.1694214876033</v>
      </c>
      <c r="M2684" s="65">
        <f ca="1">IF(_xlfn.NUMBERVALUE(G2682)&gt;0,'质量分析(总分) '!$D$23,'质量分析(总分) '!$D$28)</f>
        <v>535.869285714286</v>
      </c>
    </row>
    <row r="2686" customHeight="1" spans="1:13">
      <c r="A2686" s="58" t="s">
        <v>15</v>
      </c>
      <c r="B2686" s="59" t="s">
        <v>1</v>
      </c>
      <c r="C2686" s="59" t="s">
        <v>2</v>
      </c>
      <c r="D2686" s="60" t="s">
        <v>3</v>
      </c>
      <c r="E2686" s="60" t="s">
        <v>4</v>
      </c>
      <c r="F2686" s="60" t="s">
        <v>5</v>
      </c>
      <c r="G2686" s="60" t="s">
        <v>6</v>
      </c>
      <c r="H2686" s="60" t="s">
        <v>7</v>
      </c>
      <c r="I2686" s="60" t="s">
        <v>8</v>
      </c>
      <c r="J2686" s="60" t="s">
        <v>9</v>
      </c>
      <c r="K2686" s="60" t="s">
        <v>10</v>
      </c>
      <c r="L2686" s="61" t="s">
        <v>11</v>
      </c>
      <c r="M2686" s="61" t="s">
        <v>12</v>
      </c>
    </row>
    <row r="2687" customHeight="1" spans="1:13">
      <c r="A2687" s="62"/>
      <c r="B2687" s="63">
        <f ca="1">INDIRECT("'按班级打印'!G"&amp;ROUNDDOWN((ROW()-1)/5,0)+2)</f>
        <v>13</v>
      </c>
      <c r="C2687" s="63" t="str">
        <f ca="1">INDIRECT("'按班级打印'!A"&amp;ROUNDDOWN((ROW()-1)/5,0)+2)</f>
        <v>陈旺兴</v>
      </c>
      <c r="D2687" s="63">
        <f ca="1">INDIRECT("'按班级打印'!M"&amp;ROUNDDOWN((ROW()-1)/5,0)+2)</f>
        <v>102</v>
      </c>
      <c r="E2687" s="63">
        <f ca="1">INDIRECT("'按班级打印'!o"&amp;ROUNDDOWN((ROW()-1)/5,0)+2)</f>
        <v>77.5</v>
      </c>
      <c r="F2687" s="63">
        <f ca="1">INDIRECT("'按班级打印'!q"&amp;ROUNDDOWN((ROW()-1)/5,0)+2)</f>
        <v>99</v>
      </c>
      <c r="G2687" s="63">
        <f ca="1">IF(INDIRECT("'按班级打印'!s"&amp;ROUNDDOWN((ROW()-1)/5,0)+2)&gt;0,INDIRECT("'按班级打印'!s"&amp;ROUNDDOWN((ROW()-1)/5,0)+2),"")</f>
        <v>44</v>
      </c>
      <c r="H2687" s="63">
        <f ca="1">IF(INDIRECT("'按班级打印'!w"&amp;ROUNDDOWN((ROW()-1)/5,0)+2)&gt;0,INDIRECT("'按班级打印'!w"&amp;ROUNDDOWN((ROW()-1)/5,0)+2),"")</f>
        <v>34</v>
      </c>
      <c r="I2687" s="63" t="str">
        <f ca="1">IF(INDIRECT("'按班级打印'!z"&amp;ROUNDDOWN((ROW()-1)/5,0)+2)&gt;0,INDIRECT("'按班级打印'!z"&amp;ROUNDDOWN((ROW()-1)/5,0)+2),"")</f>
        <v/>
      </c>
      <c r="J2687" s="63" t="str">
        <f ca="1">IF(INDIRECT("'按班级打印'!ac"&amp;ROUNDDOWN((ROW()-1)/5,0)+2)&gt;0,INDIRECT("'按班级打印'!ac"&amp;ROUNDDOWN((ROW()-1)/5,0)+2),"")</f>
        <v/>
      </c>
      <c r="K2687" s="63" t="str">
        <f ca="1">IF(INDIRECT("'按班级打印'!u"&amp;ROUNDDOWN((ROW()-1)/5,0)+2)&gt;0,INDIRECT("'按班级打印'!u"&amp;ROUNDDOWN((ROW()-1)/5,0)+2),"")</f>
        <v/>
      </c>
      <c r="L2687" s="63">
        <f ca="1">IF(INDIRECT("'按班级打印'!af"&amp;ROUNDDOWN((ROW()-1)/5,0)+2)&gt;0,INDIRECT("'按班级打印'!af"&amp;ROUNDDOWN((ROW()-1)/5,0)+2),"")</f>
        <v>41.5</v>
      </c>
      <c r="M2687" s="63">
        <f ca="1">INDIRECT("'按班级打印'!H"&amp;ROUNDDOWN((ROW()-1)/5,0)+2)</f>
        <v>398</v>
      </c>
    </row>
    <row r="2688" customHeight="1" spans="1:13">
      <c r="A2688" s="64"/>
      <c r="B2688" s="64"/>
      <c r="C2688" s="63" t="s">
        <v>13</v>
      </c>
      <c r="D2688" s="63">
        <f ca="1">INDIRECT("'按班级打印'!M"&amp;ROUNDDOWN((ROW()-1)/5,0)+2)</f>
        <v>102</v>
      </c>
      <c r="E2688" s="63">
        <f ca="1">INDIRECT("'按班级打印'!o"&amp;ROUNDDOWN((ROW()-1)/5,0)+2)</f>
        <v>77.5</v>
      </c>
      <c r="F2688" s="63">
        <f ca="1">INDIRECT("'按班级打印'!q"&amp;ROUNDDOWN((ROW()-1)/5,0)+2)</f>
        <v>99</v>
      </c>
      <c r="G2688" s="63">
        <f ca="1">IF(INDIRECT("'按班级打印'!s"&amp;ROUNDDOWN((ROW()-1)/5,0)+2)&gt;0,INDIRECT("'按班级打印'!s"&amp;ROUNDDOWN((ROW()-1)/5,0)+2),"")</f>
        <v>44</v>
      </c>
      <c r="H2688" s="63">
        <f ca="1">IF(INDIRECT("'按班级打印'!x"&amp;ROUNDDOWN((ROW()-1)/5,0)+2)&gt;0,INDIRECT("'按班级打印'!x"&amp;ROUNDDOWN((ROW()-1)/5,0)+2),"")</f>
        <v>62</v>
      </c>
      <c r="I2688" s="63" t="str">
        <f ca="1">IF(INDIRECT("'按班级打印'!aa"&amp;ROUNDDOWN((ROW()-1)/5,0)+2)&gt;0,INDIRECT("'按班级打印'!aa"&amp;ROUNDDOWN((ROW()-1)/5,0)+2),"")</f>
        <v/>
      </c>
      <c r="J2688" s="63" t="str">
        <f ca="1">IF(INDIRECT("'按班级打印'!ad"&amp;ROUNDDOWN((ROW()-1)/5,0)+2)&gt;0,INDIRECT("'按班级打印'!ad"&amp;ROUNDDOWN((ROW()-1)/5,0)+2),"")</f>
        <v/>
      </c>
      <c r="K2688" s="63" t="str">
        <f ca="1">IF(INDIRECT("'按班级打印'!u"&amp;ROUNDDOWN((ROW()-1)/5,0)+2)&gt;0,INDIRECT("'按班级打印'!u"&amp;ROUNDDOWN((ROW()-1)/5,0)+2),"")</f>
        <v/>
      </c>
      <c r="L2688" s="63">
        <f ca="1">IF(INDIRECT("'按班级打印'!ag"&amp;ROUNDDOWN((ROW()-1)/5,0)+2)&gt;0,INDIRECT("'按班级打印'!ag"&amp;ROUNDDOWN((ROW()-1)/5,0)+2),"")</f>
        <v>64</v>
      </c>
      <c r="M2688" s="63">
        <f ca="1">INDIRECT("'按班级打印'!I"&amp;ROUNDDOWN((ROW()-1)/5,0)+2)</f>
        <v>448.5</v>
      </c>
    </row>
    <row r="2689" customHeight="1" spans="1:13">
      <c r="A2689" s="63" t="str">
        <f ca="1">INDIRECT("'按班级打印'!E"&amp;ROUNDDOWN((ROW()-1)/5,0)+2)</f>
        <v>物理类</v>
      </c>
      <c r="B2689" s="14"/>
      <c r="C2689" s="63" t="s">
        <v>14</v>
      </c>
      <c r="D2689" s="65">
        <f>'质量分析(总分) '!$D$55</f>
        <v>105.000612745098</v>
      </c>
      <c r="E2689" s="65">
        <f>'质量分析(总分) '!$D$82</f>
        <v>91.5242034313726</v>
      </c>
      <c r="F2689" s="65">
        <f>'质量分析(总分) '!$D$109</f>
        <v>108.863970588235</v>
      </c>
      <c r="G2689" s="65">
        <f ca="1">IF(_xlfn.NUMBERVALUE(G2687)&gt;0,'质量分析(总分) '!$D$133,"")</f>
        <v>62.6521428571429</v>
      </c>
      <c r="H2689" s="65">
        <f ca="1">IF(_xlfn.NUMBERVALUE(H2687)&gt;0,'质量分析(总分) '!$D$157,"")</f>
        <v>81.8686131386861</v>
      </c>
      <c r="I2689" s="65" t="str">
        <f ca="1">IF(_xlfn.NUMBERVALUE(I2687)&gt;0,'质量分析(总分) '!$D$180,"")</f>
        <v/>
      </c>
      <c r="J2689" s="65" t="str">
        <f ca="1">IF(_xlfn.NUMBERVALUE(J2687)&gt;0,'质量分析(总分) '!$D$208,"")</f>
        <v/>
      </c>
      <c r="K2689" s="65" t="str">
        <f ca="1">IF(_xlfn.NUMBERVALUE(K2687)&gt;0,'质量分析(总分) '!$D$194,"")</f>
        <v/>
      </c>
      <c r="L2689" s="65">
        <f ca="1">IF(_xlfn.NUMBERVALUE(L2687)&gt;0,'质量分析(总分) '!$D$222,"")</f>
        <v>81.1694214876033</v>
      </c>
      <c r="M2689" s="65">
        <f ca="1">IF(_xlfn.NUMBERVALUE(G2687)&gt;0,'质量分析(总分) '!$D$23,'质量分析(总分) '!$D$28)</f>
        <v>535.869285714286</v>
      </c>
    </row>
    <row r="2691" customHeight="1" spans="1:13">
      <c r="A2691" s="58" t="s">
        <v>15</v>
      </c>
      <c r="B2691" s="59" t="s">
        <v>1</v>
      </c>
      <c r="C2691" s="59" t="s">
        <v>2</v>
      </c>
      <c r="D2691" s="60" t="s">
        <v>3</v>
      </c>
      <c r="E2691" s="60" t="s">
        <v>4</v>
      </c>
      <c r="F2691" s="60" t="s">
        <v>5</v>
      </c>
      <c r="G2691" s="60" t="s">
        <v>6</v>
      </c>
      <c r="H2691" s="60" t="s">
        <v>7</v>
      </c>
      <c r="I2691" s="60" t="s">
        <v>8</v>
      </c>
      <c r="J2691" s="60" t="s">
        <v>9</v>
      </c>
      <c r="K2691" s="60" t="s">
        <v>10</v>
      </c>
      <c r="L2691" s="61" t="s">
        <v>11</v>
      </c>
      <c r="M2691" s="61" t="s">
        <v>12</v>
      </c>
    </row>
    <row r="2692" customHeight="1" spans="1:13">
      <c r="A2692" s="62"/>
      <c r="B2692" s="63">
        <f ca="1">INDIRECT("'按班级打印'!G"&amp;ROUNDDOWN((ROW()-1)/5,0)+2)</f>
        <v>13</v>
      </c>
      <c r="C2692" s="63" t="str">
        <f ca="1">INDIRECT("'按班级打印'!A"&amp;ROUNDDOWN((ROW()-1)/5,0)+2)</f>
        <v>吴星辰</v>
      </c>
      <c r="D2692" s="63">
        <f ca="1">INDIRECT("'按班级打印'!M"&amp;ROUNDDOWN((ROW()-1)/5,0)+2)</f>
        <v>101</v>
      </c>
      <c r="E2692" s="63">
        <f ca="1">INDIRECT("'按班级打印'!o"&amp;ROUNDDOWN((ROW()-1)/5,0)+2)</f>
        <v>68</v>
      </c>
      <c r="F2692" s="63">
        <f ca="1">INDIRECT("'按班级打印'!q"&amp;ROUNDDOWN((ROW()-1)/5,0)+2)</f>
        <v>95</v>
      </c>
      <c r="G2692" s="63">
        <f ca="1">IF(INDIRECT("'按班级打印'!s"&amp;ROUNDDOWN((ROW()-1)/5,0)+2)&gt;0,INDIRECT("'按班级打印'!s"&amp;ROUNDDOWN((ROW()-1)/5,0)+2),"")</f>
        <v>41</v>
      </c>
      <c r="H2692" s="63" t="str">
        <f ca="1">IF(INDIRECT("'按班级打印'!w"&amp;ROUNDDOWN((ROW()-1)/5,0)+2)&gt;0,INDIRECT("'按班级打印'!w"&amp;ROUNDDOWN((ROW()-1)/5,0)+2),"")</f>
        <v/>
      </c>
      <c r="I2692" s="63">
        <f ca="1">IF(INDIRECT("'按班级打印'!z"&amp;ROUNDDOWN((ROW()-1)/5,0)+2)&gt;0,INDIRECT("'按班级打印'!z"&amp;ROUNDDOWN((ROW()-1)/5,0)+2),"")</f>
        <v>65</v>
      </c>
      <c r="J2692" s="63" t="str">
        <f ca="1">IF(INDIRECT("'按班级打印'!ac"&amp;ROUNDDOWN((ROW()-1)/5,0)+2)&gt;0,INDIRECT("'按班级打印'!ac"&amp;ROUNDDOWN((ROW()-1)/5,0)+2),"")</f>
        <v/>
      </c>
      <c r="K2692" s="63" t="str">
        <f ca="1">IF(INDIRECT("'按班级打印'!u"&amp;ROUNDDOWN((ROW()-1)/5,0)+2)&gt;0,INDIRECT("'按班级打印'!u"&amp;ROUNDDOWN((ROW()-1)/5,0)+2),"")</f>
        <v/>
      </c>
      <c r="L2692" s="63">
        <f ca="1">IF(INDIRECT("'按班级打印'!af"&amp;ROUNDDOWN((ROW()-1)/5,0)+2)&gt;0,INDIRECT("'按班级打印'!af"&amp;ROUNDDOWN((ROW()-1)/5,0)+2),"")</f>
        <v>68</v>
      </c>
      <c r="M2692" s="63">
        <f ca="1">INDIRECT("'按班级打印'!H"&amp;ROUNDDOWN((ROW()-1)/5,0)+2)</f>
        <v>438</v>
      </c>
    </row>
    <row r="2693" customHeight="1" spans="1:13">
      <c r="A2693" s="64"/>
      <c r="B2693" s="64"/>
      <c r="C2693" s="63" t="s">
        <v>13</v>
      </c>
      <c r="D2693" s="63">
        <f ca="1">INDIRECT("'按班级打印'!M"&amp;ROUNDDOWN((ROW()-1)/5,0)+2)</f>
        <v>101</v>
      </c>
      <c r="E2693" s="63">
        <f ca="1">INDIRECT("'按班级打印'!o"&amp;ROUNDDOWN((ROW()-1)/5,0)+2)</f>
        <v>68</v>
      </c>
      <c r="F2693" s="63">
        <f ca="1">INDIRECT("'按班级打印'!q"&amp;ROUNDDOWN((ROW()-1)/5,0)+2)</f>
        <v>95</v>
      </c>
      <c r="G2693" s="63">
        <f ca="1">IF(INDIRECT("'按班级打印'!s"&amp;ROUNDDOWN((ROW()-1)/5,0)+2)&gt;0,INDIRECT("'按班级打印'!s"&amp;ROUNDDOWN((ROW()-1)/5,0)+2),"")</f>
        <v>41</v>
      </c>
      <c r="H2693" s="63" t="str">
        <f ca="1">IF(INDIRECT("'按班级打印'!x"&amp;ROUNDDOWN((ROW()-1)/5,0)+2)&gt;0,INDIRECT("'按班级打印'!x"&amp;ROUNDDOWN((ROW()-1)/5,0)+2),"")</f>
        <v/>
      </c>
      <c r="I2693" s="63">
        <f ca="1">IF(INDIRECT("'按班级打印'!aa"&amp;ROUNDDOWN((ROW()-1)/5,0)+2)&gt;0,INDIRECT("'按班级打印'!aa"&amp;ROUNDDOWN((ROW()-1)/5,0)+2),"")</f>
        <v>74</v>
      </c>
      <c r="J2693" s="63" t="str">
        <f ca="1">IF(INDIRECT("'按班级打印'!ad"&amp;ROUNDDOWN((ROW()-1)/5,0)+2)&gt;0,INDIRECT("'按班级打印'!ad"&amp;ROUNDDOWN((ROW()-1)/5,0)+2),"")</f>
        <v/>
      </c>
      <c r="K2693" s="63" t="str">
        <f ca="1">IF(INDIRECT("'按班级打印'!u"&amp;ROUNDDOWN((ROW()-1)/5,0)+2)&gt;0,INDIRECT("'按班级打印'!u"&amp;ROUNDDOWN((ROW()-1)/5,0)+2),"")</f>
        <v/>
      </c>
      <c r="L2693" s="63">
        <f ca="1">IF(INDIRECT("'按班级打印'!ag"&amp;ROUNDDOWN((ROW()-1)/5,0)+2)&gt;0,INDIRECT("'按班级打印'!ag"&amp;ROUNDDOWN((ROW()-1)/5,0)+2),"")</f>
        <v>90</v>
      </c>
      <c r="M2693" s="63">
        <f ca="1">INDIRECT("'按班级打印'!I"&amp;ROUNDDOWN((ROW()-1)/5,0)+2)</f>
        <v>469</v>
      </c>
    </row>
    <row r="2694" customHeight="1" spans="1:13">
      <c r="A2694" s="63" t="str">
        <f ca="1">INDIRECT("'按班级打印'!E"&amp;ROUNDDOWN((ROW()-1)/5,0)+2)</f>
        <v>物理类</v>
      </c>
      <c r="B2694" s="14"/>
      <c r="C2694" s="63" t="s">
        <v>14</v>
      </c>
      <c r="D2694" s="65">
        <f>'质量分析(总分) '!$D$55</f>
        <v>105.000612745098</v>
      </c>
      <c r="E2694" s="65">
        <f>'质量分析(总分) '!$D$82</f>
        <v>91.5242034313726</v>
      </c>
      <c r="F2694" s="65">
        <f>'质量分析(总分) '!$D$109</f>
        <v>108.863970588235</v>
      </c>
      <c r="G2694" s="65">
        <f ca="1">IF(_xlfn.NUMBERVALUE(G2692)&gt;0,'质量分析(总分) '!$D$133,"")</f>
        <v>62.6521428571429</v>
      </c>
      <c r="H2694" s="65" t="str">
        <f ca="1">IF(_xlfn.NUMBERVALUE(H2692)&gt;0,'质量分析(总分) '!$D$157,"")</f>
        <v/>
      </c>
      <c r="I2694" s="65">
        <f ca="1">IF(_xlfn.NUMBERVALUE(I2692)&gt;0,'质量分析(总分) '!$D$180,"")</f>
        <v>83.3676470588235</v>
      </c>
      <c r="J2694" s="65" t="str">
        <f ca="1">IF(_xlfn.NUMBERVALUE(J2692)&gt;0,'质量分析(总分) '!$D$208,"")</f>
        <v/>
      </c>
      <c r="K2694" s="65" t="str">
        <f ca="1">IF(_xlfn.NUMBERVALUE(K2692)&gt;0,'质量分析(总分) '!$D$194,"")</f>
        <v/>
      </c>
      <c r="L2694" s="65">
        <f ca="1">IF(_xlfn.NUMBERVALUE(L2692)&gt;0,'质量分析(总分) '!$D$222,"")</f>
        <v>81.1694214876033</v>
      </c>
      <c r="M2694" s="65">
        <f ca="1">IF(_xlfn.NUMBERVALUE(G2692)&gt;0,'质量分析(总分) '!$D$23,'质量分析(总分) '!$D$28)</f>
        <v>535.869285714286</v>
      </c>
    </row>
    <row r="2696" customHeight="1" spans="1:13">
      <c r="A2696" s="58" t="s">
        <v>15</v>
      </c>
      <c r="B2696" s="59" t="s">
        <v>1</v>
      </c>
      <c r="C2696" s="59" t="s">
        <v>2</v>
      </c>
      <c r="D2696" s="60" t="s">
        <v>3</v>
      </c>
      <c r="E2696" s="60" t="s">
        <v>4</v>
      </c>
      <c r="F2696" s="60" t="s">
        <v>5</v>
      </c>
      <c r="G2696" s="60" t="s">
        <v>6</v>
      </c>
      <c r="H2696" s="60" t="s">
        <v>7</v>
      </c>
      <c r="I2696" s="60" t="s">
        <v>8</v>
      </c>
      <c r="J2696" s="60" t="s">
        <v>9</v>
      </c>
      <c r="K2696" s="60" t="s">
        <v>10</v>
      </c>
      <c r="L2696" s="61" t="s">
        <v>11</v>
      </c>
      <c r="M2696" s="61" t="s">
        <v>12</v>
      </c>
    </row>
    <row r="2697" customHeight="1" spans="1:13">
      <c r="A2697" s="62"/>
      <c r="B2697" s="63">
        <f ca="1">INDIRECT("'按班级打印'!G"&amp;ROUNDDOWN((ROW()-1)/5,0)+2)</f>
        <v>13</v>
      </c>
      <c r="C2697" s="63" t="str">
        <f ca="1">INDIRECT("'按班级打印'!A"&amp;ROUNDDOWN((ROW()-1)/5,0)+2)</f>
        <v>罗子皓</v>
      </c>
      <c r="D2697" s="63">
        <f ca="1">INDIRECT("'按班级打印'!M"&amp;ROUNDDOWN((ROW()-1)/5,0)+2)</f>
        <v>109.5</v>
      </c>
      <c r="E2697" s="63">
        <f ca="1">INDIRECT("'按班级打印'!o"&amp;ROUNDDOWN((ROW()-1)/5,0)+2)</f>
        <v>88.5</v>
      </c>
      <c r="F2697" s="63">
        <f ca="1">INDIRECT("'按班级打印'!q"&amp;ROUNDDOWN((ROW()-1)/5,0)+2)</f>
        <v>122.5</v>
      </c>
      <c r="G2697" s="63">
        <f ca="1">IF(INDIRECT("'按班级打印'!s"&amp;ROUNDDOWN((ROW()-1)/5,0)+2)&gt;0,INDIRECT("'按班级打印'!s"&amp;ROUNDDOWN((ROW()-1)/5,0)+2),"")</f>
        <v>50.5</v>
      </c>
      <c r="H2697" s="63">
        <f ca="1">IF(INDIRECT("'按班级打印'!w"&amp;ROUNDDOWN((ROW()-1)/5,0)+2)&gt;0,INDIRECT("'按班级打印'!w"&amp;ROUNDDOWN((ROW()-1)/5,0)+2),"")</f>
        <v>61</v>
      </c>
      <c r="I2697" s="63" t="str">
        <f ca="1">IF(INDIRECT("'按班级打印'!z"&amp;ROUNDDOWN((ROW()-1)/5,0)+2)&gt;0,INDIRECT("'按班级打印'!z"&amp;ROUNDDOWN((ROW()-1)/5,0)+2),"")</f>
        <v/>
      </c>
      <c r="J2697" s="63" t="str">
        <f ca="1">IF(INDIRECT("'按班级打印'!ac"&amp;ROUNDDOWN((ROW()-1)/5,0)+2)&gt;0,INDIRECT("'按班级打印'!ac"&amp;ROUNDDOWN((ROW()-1)/5,0)+2),"")</f>
        <v/>
      </c>
      <c r="K2697" s="63" t="str">
        <f ca="1">IF(INDIRECT("'按班级打印'!u"&amp;ROUNDDOWN((ROW()-1)/5,0)+2)&gt;0,INDIRECT("'按班级打印'!u"&amp;ROUNDDOWN((ROW()-1)/5,0)+2),"")</f>
        <v/>
      </c>
      <c r="L2697" s="63">
        <f ca="1">IF(INDIRECT("'按班级打印'!af"&amp;ROUNDDOWN((ROW()-1)/5,0)+2)&gt;0,INDIRECT("'按班级打印'!af"&amp;ROUNDDOWN((ROW()-1)/5,0)+2),"")</f>
        <v>63</v>
      </c>
      <c r="M2697" s="63">
        <f ca="1">INDIRECT("'按班级打印'!H"&amp;ROUNDDOWN((ROW()-1)/5,0)+2)</f>
        <v>495</v>
      </c>
    </row>
    <row r="2698" customHeight="1" spans="1:13">
      <c r="A2698" s="64"/>
      <c r="B2698" s="64"/>
      <c r="C2698" s="63" t="s">
        <v>13</v>
      </c>
      <c r="D2698" s="63">
        <f ca="1">INDIRECT("'按班级打印'!M"&amp;ROUNDDOWN((ROW()-1)/5,0)+2)</f>
        <v>109.5</v>
      </c>
      <c r="E2698" s="63">
        <f ca="1">INDIRECT("'按班级打印'!o"&amp;ROUNDDOWN((ROW()-1)/5,0)+2)</f>
        <v>88.5</v>
      </c>
      <c r="F2698" s="63">
        <f ca="1">INDIRECT("'按班级打印'!q"&amp;ROUNDDOWN((ROW()-1)/5,0)+2)</f>
        <v>122.5</v>
      </c>
      <c r="G2698" s="63">
        <f ca="1">IF(INDIRECT("'按班级打印'!s"&amp;ROUNDDOWN((ROW()-1)/5,0)+2)&gt;0,INDIRECT("'按班级打印'!s"&amp;ROUNDDOWN((ROW()-1)/5,0)+2),"")</f>
        <v>50.5</v>
      </c>
      <c r="H2698" s="63">
        <f ca="1">IF(INDIRECT("'按班级打印'!x"&amp;ROUNDDOWN((ROW()-1)/5,0)+2)&gt;0,INDIRECT("'按班级打印'!x"&amp;ROUNDDOWN((ROW()-1)/5,0)+2),"")</f>
        <v>84</v>
      </c>
      <c r="I2698" s="63" t="str">
        <f ca="1">IF(INDIRECT("'按班级打印'!aa"&amp;ROUNDDOWN((ROW()-1)/5,0)+2)&gt;0,INDIRECT("'按班级打印'!aa"&amp;ROUNDDOWN((ROW()-1)/5,0)+2),"")</f>
        <v/>
      </c>
      <c r="J2698" s="63" t="str">
        <f ca="1">IF(INDIRECT("'按班级打印'!ad"&amp;ROUNDDOWN((ROW()-1)/5,0)+2)&gt;0,INDIRECT("'按班级打印'!ad"&amp;ROUNDDOWN((ROW()-1)/5,0)+2),"")</f>
        <v/>
      </c>
      <c r="K2698" s="63" t="str">
        <f ca="1">IF(INDIRECT("'按班级打印'!u"&amp;ROUNDDOWN((ROW()-1)/5,0)+2)&gt;0,INDIRECT("'按班级打印'!u"&amp;ROUNDDOWN((ROW()-1)/5,0)+2),"")</f>
        <v/>
      </c>
      <c r="L2698" s="63">
        <f ca="1">IF(INDIRECT("'按班级打印'!ag"&amp;ROUNDDOWN((ROW()-1)/5,0)+2)&gt;0,INDIRECT("'按班级打印'!ag"&amp;ROUNDDOWN((ROW()-1)/5,0)+2),"")</f>
        <v>88</v>
      </c>
      <c r="M2698" s="63">
        <f ca="1">INDIRECT("'按班级打印'!I"&amp;ROUNDDOWN((ROW()-1)/5,0)+2)</f>
        <v>543</v>
      </c>
    </row>
    <row r="2699" customHeight="1" spans="1:13">
      <c r="A2699" s="63" t="str">
        <f ca="1">INDIRECT("'按班级打印'!E"&amp;ROUNDDOWN((ROW()-1)/5,0)+2)</f>
        <v>物理类</v>
      </c>
      <c r="B2699" s="14"/>
      <c r="C2699" s="63" t="s">
        <v>14</v>
      </c>
      <c r="D2699" s="65">
        <f>'质量分析(总分) '!$D$55</f>
        <v>105.000612745098</v>
      </c>
      <c r="E2699" s="65">
        <f>'质量分析(总分) '!$D$82</f>
        <v>91.5242034313726</v>
      </c>
      <c r="F2699" s="65">
        <f>'质量分析(总分) '!$D$109</f>
        <v>108.863970588235</v>
      </c>
      <c r="G2699" s="65">
        <f ca="1">IF(_xlfn.NUMBERVALUE(G2697)&gt;0,'质量分析(总分) '!$D$133,"")</f>
        <v>62.6521428571429</v>
      </c>
      <c r="H2699" s="65">
        <f ca="1">IF(_xlfn.NUMBERVALUE(H2697)&gt;0,'质量分析(总分) '!$D$157,"")</f>
        <v>81.8686131386861</v>
      </c>
      <c r="I2699" s="65" t="str">
        <f ca="1">IF(_xlfn.NUMBERVALUE(I2697)&gt;0,'质量分析(总分) '!$D$180,"")</f>
        <v/>
      </c>
      <c r="J2699" s="65" t="str">
        <f ca="1">IF(_xlfn.NUMBERVALUE(J2697)&gt;0,'质量分析(总分) '!$D$208,"")</f>
        <v/>
      </c>
      <c r="K2699" s="65" t="str">
        <f ca="1">IF(_xlfn.NUMBERVALUE(K2697)&gt;0,'质量分析(总分) '!$D$194,"")</f>
        <v/>
      </c>
      <c r="L2699" s="65">
        <f ca="1">IF(_xlfn.NUMBERVALUE(L2697)&gt;0,'质量分析(总分) '!$D$222,"")</f>
        <v>81.1694214876033</v>
      </c>
      <c r="M2699" s="65">
        <f ca="1">IF(_xlfn.NUMBERVALUE(G2697)&gt;0,'质量分析(总分) '!$D$23,'质量分析(总分) '!$D$28)</f>
        <v>535.869285714286</v>
      </c>
    </row>
    <row r="2701" customHeight="1" spans="1:13">
      <c r="A2701" s="58" t="s">
        <v>15</v>
      </c>
      <c r="B2701" s="59" t="s">
        <v>1</v>
      </c>
      <c r="C2701" s="59" t="s">
        <v>2</v>
      </c>
      <c r="D2701" s="60" t="s">
        <v>3</v>
      </c>
      <c r="E2701" s="60" t="s">
        <v>4</v>
      </c>
      <c r="F2701" s="60" t="s">
        <v>5</v>
      </c>
      <c r="G2701" s="60" t="s">
        <v>6</v>
      </c>
      <c r="H2701" s="60" t="s">
        <v>7</v>
      </c>
      <c r="I2701" s="60" t="s">
        <v>8</v>
      </c>
      <c r="J2701" s="60" t="s">
        <v>9</v>
      </c>
      <c r="K2701" s="60" t="s">
        <v>10</v>
      </c>
      <c r="L2701" s="61" t="s">
        <v>11</v>
      </c>
      <c r="M2701" s="61" t="s">
        <v>12</v>
      </c>
    </row>
    <row r="2702" customHeight="1" spans="1:13">
      <c r="A2702" s="62"/>
      <c r="B2702" s="63">
        <v>11</v>
      </c>
      <c r="C2702" s="63" t="str">
        <f ca="1">INDIRECT("'按班级打印'!A"&amp;ROUNDDOWN((ROW()-1)/5,0)+2)</f>
        <v>单意轩</v>
      </c>
      <c r="D2702" s="63">
        <f ca="1">INDIRECT("'按班级打印'!M"&amp;ROUNDDOWN((ROW()-1)/5,0)+2)</f>
        <v>98</v>
      </c>
      <c r="E2702" s="63">
        <f ca="1">INDIRECT("'按班级打印'!o"&amp;ROUNDDOWN((ROW()-1)/5,0)+2)</f>
        <v>83</v>
      </c>
      <c r="F2702" s="63">
        <f ca="1">INDIRECT("'按班级打印'!q"&amp;ROUNDDOWN((ROW()-1)/5,0)+2)</f>
        <v>98</v>
      </c>
      <c r="G2702" s="63">
        <f ca="1">IF(INDIRECT("'按班级打印'!s"&amp;ROUNDDOWN((ROW()-1)/5,0)+2)&gt;0,INDIRECT("'按班级打印'!s"&amp;ROUNDDOWN((ROW()-1)/5,0)+2),"")</f>
        <v>59</v>
      </c>
      <c r="H2702" s="63" t="str">
        <f ca="1">IF(INDIRECT("'按班级打印'!w"&amp;ROUNDDOWN((ROW()-1)/5,0)+2)&gt;0,INDIRECT("'按班级打印'!w"&amp;ROUNDDOWN((ROW()-1)/5,0)+2),"")</f>
        <v/>
      </c>
      <c r="I2702" s="63">
        <f ca="1">IF(INDIRECT("'按班级打印'!z"&amp;ROUNDDOWN((ROW()-1)/5,0)+2)&gt;0,INDIRECT("'按班级打印'!z"&amp;ROUNDDOWN((ROW()-1)/5,0)+2),"")</f>
        <v>74.5</v>
      </c>
      <c r="J2702" s="63" t="str">
        <f ca="1">IF(INDIRECT("'按班级打印'!ac"&amp;ROUNDDOWN((ROW()-1)/5,0)+2)&gt;0,INDIRECT("'按班级打印'!ac"&amp;ROUNDDOWN((ROW()-1)/5,0)+2),"")</f>
        <v/>
      </c>
      <c r="K2702" s="63" t="str">
        <f ca="1">IF(INDIRECT("'按班级打印'!u"&amp;ROUNDDOWN((ROW()-1)/5,0)+2)&gt;0,INDIRECT("'按班级打印'!u"&amp;ROUNDDOWN((ROW()-1)/5,0)+2),"")</f>
        <v/>
      </c>
      <c r="L2702" s="63">
        <f ca="1">IF(INDIRECT("'按班级打印'!af"&amp;ROUNDDOWN((ROW()-1)/5,0)+2)&gt;0,INDIRECT("'按班级打印'!af"&amp;ROUNDDOWN((ROW()-1)/5,0)+2),"")</f>
        <v>58.5</v>
      </c>
      <c r="M2702" s="63">
        <f ca="1">INDIRECT("'按班级打印'!H"&amp;ROUNDDOWN((ROW()-1)/5,0)+2)</f>
        <v>471</v>
      </c>
    </row>
    <row r="2703" customHeight="1" spans="1:13">
      <c r="A2703" s="64"/>
      <c r="B2703" s="64"/>
      <c r="C2703" s="63" t="s">
        <v>13</v>
      </c>
      <c r="D2703" s="63">
        <f ca="1">INDIRECT("'按班级打印'!M"&amp;ROUNDDOWN((ROW()-1)/5,0)+2)</f>
        <v>98</v>
      </c>
      <c r="E2703" s="63">
        <f ca="1">INDIRECT("'按班级打印'!o"&amp;ROUNDDOWN((ROW()-1)/5,0)+2)</f>
        <v>83</v>
      </c>
      <c r="F2703" s="63">
        <f ca="1">INDIRECT("'按班级打印'!q"&amp;ROUNDDOWN((ROW()-1)/5,0)+2)</f>
        <v>98</v>
      </c>
      <c r="G2703" s="63">
        <f ca="1">IF(INDIRECT("'按班级打印'!s"&amp;ROUNDDOWN((ROW()-1)/5,0)+2)&gt;0,INDIRECT("'按班级打印'!s"&amp;ROUNDDOWN((ROW()-1)/5,0)+2),"")</f>
        <v>59</v>
      </c>
      <c r="H2703" s="63" t="str">
        <f ca="1">IF(INDIRECT("'按班级打印'!x"&amp;ROUNDDOWN((ROW()-1)/5,0)+2)&gt;0,INDIRECT("'按班级打印'!x"&amp;ROUNDDOWN((ROW()-1)/5,0)+2),"")</f>
        <v/>
      </c>
      <c r="I2703" s="63">
        <f ca="1">IF(INDIRECT("'按班级打印'!aa"&amp;ROUNDDOWN((ROW()-1)/5,0)+2)&gt;0,INDIRECT("'按班级打印'!aa"&amp;ROUNDDOWN((ROW()-1)/5,0)+2),"")</f>
        <v>83</v>
      </c>
      <c r="J2703" s="63" t="str">
        <f ca="1">IF(INDIRECT("'按班级打印'!ad"&amp;ROUNDDOWN((ROW()-1)/5,0)+2)&gt;0,INDIRECT("'按班级打印'!ad"&amp;ROUNDDOWN((ROW()-1)/5,0)+2),"")</f>
        <v/>
      </c>
      <c r="K2703" s="63" t="str">
        <f ca="1">IF(INDIRECT("'按班级打印'!u"&amp;ROUNDDOWN((ROW()-1)/5,0)+2)&gt;0,INDIRECT("'按班级打印'!u"&amp;ROUNDDOWN((ROW()-1)/5,0)+2),"")</f>
        <v/>
      </c>
      <c r="L2703" s="63">
        <f ca="1">IF(INDIRECT("'按班级打印'!ag"&amp;ROUNDDOWN((ROW()-1)/5,0)+2)&gt;0,INDIRECT("'按班级打印'!ag"&amp;ROUNDDOWN((ROW()-1)/5,0)+2),"")</f>
        <v>86</v>
      </c>
      <c r="M2703" s="63">
        <f ca="1">INDIRECT("'按班级打印'!I"&amp;ROUNDDOWN((ROW()-1)/5,0)+2)</f>
        <v>507</v>
      </c>
    </row>
    <row r="2704" customHeight="1" spans="1:13">
      <c r="A2704" s="63" t="str">
        <f ca="1">INDIRECT("'按班级打印'!E"&amp;ROUNDDOWN((ROW()-1)/5,0)+2)</f>
        <v>物理类</v>
      </c>
      <c r="B2704" s="14"/>
      <c r="C2704" s="63" t="s">
        <v>14</v>
      </c>
      <c r="D2704" s="65">
        <f>'质量分析(总分) '!$D$55</f>
        <v>105.000612745098</v>
      </c>
      <c r="E2704" s="65">
        <f>'质量分析(总分) '!$D$82</f>
        <v>91.5242034313726</v>
      </c>
      <c r="F2704" s="65">
        <f>'质量分析(总分) '!$D$109</f>
        <v>108.863970588235</v>
      </c>
      <c r="G2704" s="65">
        <f ca="1">IF(_xlfn.NUMBERVALUE(G2702)&gt;0,'质量分析(总分) '!$D$133,"")</f>
        <v>62.6521428571429</v>
      </c>
      <c r="H2704" s="65" t="str">
        <f ca="1">IF(_xlfn.NUMBERVALUE(H2702)&gt;0,'质量分析(总分) '!$D$157,"")</f>
        <v/>
      </c>
      <c r="I2704" s="65">
        <f ca="1">IF(_xlfn.NUMBERVALUE(I2702)&gt;0,'质量分析(总分) '!$D$180,"")</f>
        <v>83.3676470588235</v>
      </c>
      <c r="J2704" s="65" t="str">
        <f ca="1">IF(_xlfn.NUMBERVALUE(J2702)&gt;0,'质量分析(总分) '!$D$208,"")</f>
        <v/>
      </c>
      <c r="K2704" s="65" t="str">
        <f ca="1">IF(_xlfn.NUMBERVALUE(K2702)&gt;0,'质量分析(总分) '!$D$194,"")</f>
        <v/>
      </c>
      <c r="L2704" s="65">
        <f ca="1">IF(_xlfn.NUMBERVALUE(L2702)&gt;0,'质量分析(总分) '!$D$222,"")</f>
        <v>81.1694214876033</v>
      </c>
      <c r="M2704" s="65">
        <f ca="1">IF(_xlfn.NUMBERVALUE(G2702)&gt;0,'质量分析(总分) '!$D$23,'质量分析(总分) '!$D$28)</f>
        <v>535.869285714286</v>
      </c>
    </row>
    <row r="2706" customHeight="1" spans="1:13">
      <c r="A2706" s="58" t="s">
        <v>15</v>
      </c>
      <c r="B2706" s="59" t="s">
        <v>1</v>
      </c>
      <c r="C2706" s="59" t="s">
        <v>2</v>
      </c>
      <c r="D2706" s="60" t="s">
        <v>3</v>
      </c>
      <c r="E2706" s="60" t="s">
        <v>4</v>
      </c>
      <c r="F2706" s="60" t="s">
        <v>5</v>
      </c>
      <c r="G2706" s="60" t="s">
        <v>6</v>
      </c>
      <c r="H2706" s="60" t="s">
        <v>7</v>
      </c>
      <c r="I2706" s="60" t="s">
        <v>8</v>
      </c>
      <c r="J2706" s="60" t="s">
        <v>9</v>
      </c>
      <c r="K2706" s="60" t="s">
        <v>10</v>
      </c>
      <c r="L2706" s="61" t="s">
        <v>11</v>
      </c>
      <c r="M2706" s="61" t="s">
        <v>12</v>
      </c>
    </row>
    <row r="2707" customHeight="1" spans="1:13">
      <c r="A2707" s="62"/>
      <c r="B2707" s="63">
        <f ca="1">INDIRECT("'按班级打印'!G"&amp;ROUNDDOWN((ROW()-1)/5,0)+2)</f>
        <v>13</v>
      </c>
      <c r="C2707" s="63" t="str">
        <f ca="1">INDIRECT("'按班级打印'!A"&amp;ROUNDDOWN((ROW()-1)/5,0)+2)</f>
        <v>薛乔薰</v>
      </c>
      <c r="D2707" s="63">
        <f ca="1">INDIRECT("'按班级打印'!M"&amp;ROUNDDOWN((ROW()-1)/5,0)+2)</f>
        <v>114.5</v>
      </c>
      <c r="E2707" s="63">
        <f ca="1">INDIRECT("'按班级打印'!o"&amp;ROUNDDOWN((ROW()-1)/5,0)+2)</f>
        <v>80</v>
      </c>
      <c r="F2707" s="63">
        <f ca="1">INDIRECT("'按班级打印'!q"&amp;ROUNDDOWN((ROW()-1)/5,0)+2)</f>
        <v>118</v>
      </c>
      <c r="G2707" s="63">
        <f ca="1">IF(INDIRECT("'按班级打印'!s"&amp;ROUNDDOWN((ROW()-1)/5,0)+2)&gt;0,INDIRECT("'按班级打印'!s"&amp;ROUNDDOWN((ROW()-1)/5,0)+2),"")</f>
        <v>53.5</v>
      </c>
      <c r="H2707" s="63">
        <f ca="1">IF(INDIRECT("'按班级打印'!w"&amp;ROUNDDOWN((ROW()-1)/5,0)+2)&gt;0,INDIRECT("'按班级打印'!w"&amp;ROUNDDOWN((ROW()-1)/5,0)+2),"")</f>
        <v>43.5</v>
      </c>
      <c r="I2707" s="63" t="str">
        <f ca="1">IF(INDIRECT("'按班级打印'!z"&amp;ROUNDDOWN((ROW()-1)/5,0)+2)&gt;0,INDIRECT("'按班级打印'!z"&amp;ROUNDDOWN((ROW()-1)/5,0)+2),"")</f>
        <v/>
      </c>
      <c r="J2707" s="63" t="str">
        <f ca="1">IF(INDIRECT("'按班级打印'!ac"&amp;ROUNDDOWN((ROW()-1)/5,0)+2)&gt;0,INDIRECT("'按班级打印'!ac"&amp;ROUNDDOWN((ROW()-1)/5,0)+2),"")</f>
        <v/>
      </c>
      <c r="K2707" s="63" t="str">
        <f ca="1">IF(INDIRECT("'按班级打印'!u"&amp;ROUNDDOWN((ROW()-1)/5,0)+2)&gt;0,INDIRECT("'按班级打印'!u"&amp;ROUNDDOWN((ROW()-1)/5,0)+2),"")</f>
        <v/>
      </c>
      <c r="L2707" s="63">
        <f ca="1">IF(INDIRECT("'按班级打印'!af"&amp;ROUNDDOWN((ROW()-1)/5,0)+2)&gt;0,INDIRECT("'按班级打印'!af"&amp;ROUNDDOWN((ROW()-1)/5,0)+2),"")</f>
        <v>56.5</v>
      </c>
      <c r="M2707" s="63">
        <f ca="1">INDIRECT("'按班级打印'!H"&amp;ROUNDDOWN((ROW()-1)/5,0)+2)</f>
        <v>466</v>
      </c>
    </row>
    <row r="2708" customHeight="1" spans="1:13">
      <c r="A2708" s="64"/>
      <c r="B2708" s="64"/>
      <c r="C2708" s="63" t="s">
        <v>13</v>
      </c>
      <c r="D2708" s="63">
        <f ca="1">INDIRECT("'按班级打印'!M"&amp;ROUNDDOWN((ROW()-1)/5,0)+2)</f>
        <v>114.5</v>
      </c>
      <c r="E2708" s="63">
        <f ca="1">INDIRECT("'按班级打印'!o"&amp;ROUNDDOWN((ROW()-1)/5,0)+2)</f>
        <v>80</v>
      </c>
      <c r="F2708" s="63">
        <f ca="1">INDIRECT("'按班级打印'!q"&amp;ROUNDDOWN((ROW()-1)/5,0)+2)</f>
        <v>118</v>
      </c>
      <c r="G2708" s="63">
        <f ca="1">IF(INDIRECT("'按班级打印'!s"&amp;ROUNDDOWN((ROW()-1)/5,0)+2)&gt;0,INDIRECT("'按班级打印'!s"&amp;ROUNDDOWN((ROW()-1)/5,0)+2),"")</f>
        <v>53.5</v>
      </c>
      <c r="H2708" s="63">
        <f ca="1">IF(INDIRECT("'按班级打印'!x"&amp;ROUNDDOWN((ROW()-1)/5,0)+2)&gt;0,INDIRECT("'按班级打印'!x"&amp;ROUNDDOWN((ROW()-1)/5,0)+2),"")</f>
        <v>71</v>
      </c>
      <c r="I2708" s="63" t="str">
        <f ca="1">IF(INDIRECT("'按班级打印'!aa"&amp;ROUNDDOWN((ROW()-1)/5,0)+2)&gt;0,INDIRECT("'按班级打印'!aa"&amp;ROUNDDOWN((ROW()-1)/5,0)+2),"")</f>
        <v/>
      </c>
      <c r="J2708" s="63" t="str">
        <f ca="1">IF(INDIRECT("'按班级打印'!ad"&amp;ROUNDDOWN((ROW()-1)/5,0)+2)&gt;0,INDIRECT("'按班级打印'!ad"&amp;ROUNDDOWN((ROW()-1)/5,0)+2),"")</f>
        <v/>
      </c>
      <c r="K2708" s="63" t="str">
        <f ca="1">IF(INDIRECT("'按班级打印'!u"&amp;ROUNDDOWN((ROW()-1)/5,0)+2)&gt;0,INDIRECT("'按班级打印'!u"&amp;ROUNDDOWN((ROW()-1)/5,0)+2),"")</f>
        <v/>
      </c>
      <c r="L2708" s="63">
        <f ca="1">IF(INDIRECT("'按班级打印'!ag"&amp;ROUNDDOWN((ROW()-1)/5,0)+2)&gt;0,INDIRECT("'按班级打印'!ag"&amp;ROUNDDOWN((ROW()-1)/5,0)+2),"")</f>
        <v>84</v>
      </c>
      <c r="M2708" s="63">
        <f ca="1">INDIRECT("'按班级打印'!I"&amp;ROUNDDOWN((ROW()-1)/5,0)+2)</f>
        <v>521</v>
      </c>
    </row>
    <row r="2709" customHeight="1" spans="1:13">
      <c r="A2709" s="63" t="str">
        <f ca="1">INDIRECT("'按班级打印'!E"&amp;ROUNDDOWN((ROW()-1)/5,0)+2)</f>
        <v>物理类</v>
      </c>
      <c r="B2709" s="14"/>
      <c r="C2709" s="63" t="s">
        <v>14</v>
      </c>
      <c r="D2709" s="65">
        <f>'质量分析(总分) '!$D$55</f>
        <v>105.000612745098</v>
      </c>
      <c r="E2709" s="65">
        <f>'质量分析(总分) '!$D$82</f>
        <v>91.5242034313726</v>
      </c>
      <c r="F2709" s="65">
        <f>'质量分析(总分) '!$D$109</f>
        <v>108.863970588235</v>
      </c>
      <c r="G2709" s="65">
        <f ca="1">IF(_xlfn.NUMBERVALUE(G2707)&gt;0,'质量分析(总分) '!$D$133,"")</f>
        <v>62.6521428571429</v>
      </c>
      <c r="H2709" s="65">
        <f ca="1">IF(_xlfn.NUMBERVALUE(H2707)&gt;0,'质量分析(总分) '!$D$157,"")</f>
        <v>81.8686131386861</v>
      </c>
      <c r="I2709" s="65" t="str">
        <f ca="1">IF(_xlfn.NUMBERVALUE(I2707)&gt;0,'质量分析(总分) '!$D$180,"")</f>
        <v/>
      </c>
      <c r="J2709" s="65" t="str">
        <f ca="1">IF(_xlfn.NUMBERVALUE(J2707)&gt;0,'质量分析(总分) '!$D$208,"")</f>
        <v/>
      </c>
      <c r="K2709" s="65" t="str">
        <f ca="1">IF(_xlfn.NUMBERVALUE(K2707)&gt;0,'质量分析(总分) '!$D$194,"")</f>
        <v/>
      </c>
      <c r="L2709" s="65">
        <f ca="1">IF(_xlfn.NUMBERVALUE(L2707)&gt;0,'质量分析(总分) '!$D$222,"")</f>
        <v>81.1694214876033</v>
      </c>
      <c r="M2709" s="65">
        <f ca="1">IF(_xlfn.NUMBERVALUE(G2707)&gt;0,'质量分析(总分) '!$D$23,'质量分析(总分) '!$D$28)</f>
        <v>535.869285714286</v>
      </c>
    </row>
    <row r="2711" customHeight="1" spans="1:13">
      <c r="A2711" s="58" t="s">
        <v>15</v>
      </c>
      <c r="B2711" s="59" t="s">
        <v>1</v>
      </c>
      <c r="C2711" s="59" t="s">
        <v>2</v>
      </c>
      <c r="D2711" s="60" t="s">
        <v>3</v>
      </c>
      <c r="E2711" s="60" t="s">
        <v>4</v>
      </c>
      <c r="F2711" s="60" t="s">
        <v>5</v>
      </c>
      <c r="G2711" s="60" t="s">
        <v>6</v>
      </c>
      <c r="H2711" s="60" t="s">
        <v>7</v>
      </c>
      <c r="I2711" s="60" t="s">
        <v>8</v>
      </c>
      <c r="J2711" s="60" t="s">
        <v>9</v>
      </c>
      <c r="K2711" s="60" t="s">
        <v>10</v>
      </c>
      <c r="L2711" s="61" t="s">
        <v>11</v>
      </c>
      <c r="M2711" s="61" t="s">
        <v>12</v>
      </c>
    </row>
    <row r="2712" customHeight="1" spans="1:13">
      <c r="A2712" s="62"/>
      <c r="B2712" s="63">
        <f ca="1">INDIRECT("'按班级打印'!G"&amp;ROUNDDOWN((ROW()-1)/5,0)+2)</f>
        <v>13</v>
      </c>
      <c r="C2712" s="63" t="str">
        <f ca="1">INDIRECT("'按班级打印'!A"&amp;ROUNDDOWN((ROW()-1)/5,0)+2)</f>
        <v>陈浩楠</v>
      </c>
      <c r="D2712" s="63">
        <f ca="1">INDIRECT("'按班级打印'!M"&amp;ROUNDDOWN((ROW()-1)/5,0)+2)</f>
        <v>105.5</v>
      </c>
      <c r="E2712" s="63">
        <f ca="1">INDIRECT("'按班级打印'!o"&amp;ROUNDDOWN((ROW()-1)/5,0)+2)</f>
        <v>118.5</v>
      </c>
      <c r="F2712" s="63">
        <f ca="1">INDIRECT("'按班级打印'!q"&amp;ROUNDDOWN((ROW()-1)/5,0)+2)</f>
        <v>113</v>
      </c>
      <c r="G2712" s="63">
        <f ca="1">IF(INDIRECT("'按班级打印'!s"&amp;ROUNDDOWN((ROW()-1)/5,0)+2)&gt;0,INDIRECT("'按班级打印'!s"&amp;ROUNDDOWN((ROW()-1)/5,0)+2),"")</f>
        <v>58</v>
      </c>
      <c r="H2712" s="63">
        <f ca="1">IF(INDIRECT("'按班级打印'!w"&amp;ROUNDDOWN((ROW()-1)/5,0)+2)&gt;0,INDIRECT("'按班级打印'!w"&amp;ROUNDDOWN((ROW()-1)/5,0)+2),"")</f>
        <v>64</v>
      </c>
      <c r="I2712" s="63" t="str">
        <f ca="1">IF(INDIRECT("'按班级打印'!z"&amp;ROUNDDOWN((ROW()-1)/5,0)+2)&gt;0,INDIRECT("'按班级打印'!z"&amp;ROUNDDOWN((ROW()-1)/5,0)+2),"")</f>
        <v/>
      </c>
      <c r="J2712" s="63" t="str">
        <f ca="1">IF(INDIRECT("'按班级打印'!ac"&amp;ROUNDDOWN((ROW()-1)/5,0)+2)&gt;0,INDIRECT("'按班级打印'!ac"&amp;ROUNDDOWN((ROW()-1)/5,0)+2),"")</f>
        <v/>
      </c>
      <c r="K2712" s="63" t="str">
        <f ca="1">IF(INDIRECT("'按班级打印'!u"&amp;ROUNDDOWN((ROW()-1)/5,0)+2)&gt;0,INDIRECT("'按班级打印'!u"&amp;ROUNDDOWN((ROW()-1)/5,0)+2),"")</f>
        <v/>
      </c>
      <c r="L2712" s="63">
        <f ca="1">IF(INDIRECT("'按班级打印'!af"&amp;ROUNDDOWN((ROW()-1)/5,0)+2)&gt;0,INDIRECT("'按班级打印'!af"&amp;ROUNDDOWN((ROW()-1)/5,0)+2),"")</f>
        <v>57</v>
      </c>
      <c r="M2712" s="63">
        <f ca="1">INDIRECT("'按班级打印'!H"&amp;ROUNDDOWN((ROW()-1)/5,0)+2)</f>
        <v>516</v>
      </c>
    </row>
    <row r="2713" customHeight="1" spans="1:13">
      <c r="A2713" s="64"/>
      <c r="B2713" s="64"/>
      <c r="C2713" s="63" t="s">
        <v>13</v>
      </c>
      <c r="D2713" s="63">
        <f ca="1">INDIRECT("'按班级打印'!M"&amp;ROUNDDOWN((ROW()-1)/5,0)+2)</f>
        <v>105.5</v>
      </c>
      <c r="E2713" s="63">
        <f ca="1">INDIRECT("'按班级打印'!o"&amp;ROUNDDOWN((ROW()-1)/5,0)+2)</f>
        <v>118.5</v>
      </c>
      <c r="F2713" s="63">
        <f ca="1">INDIRECT("'按班级打印'!q"&amp;ROUNDDOWN((ROW()-1)/5,0)+2)</f>
        <v>113</v>
      </c>
      <c r="G2713" s="63">
        <f ca="1">IF(INDIRECT("'按班级打印'!s"&amp;ROUNDDOWN((ROW()-1)/5,0)+2)&gt;0,INDIRECT("'按班级打印'!s"&amp;ROUNDDOWN((ROW()-1)/5,0)+2),"")</f>
        <v>58</v>
      </c>
      <c r="H2713" s="63">
        <f ca="1">IF(INDIRECT("'按班级打印'!x"&amp;ROUNDDOWN((ROW()-1)/5,0)+2)&gt;0,INDIRECT("'按班级打印'!x"&amp;ROUNDDOWN((ROW()-1)/5,0)+2),"")</f>
        <v>87</v>
      </c>
      <c r="I2713" s="63" t="str">
        <f ca="1">IF(INDIRECT("'按班级打印'!aa"&amp;ROUNDDOWN((ROW()-1)/5,0)+2)&gt;0,INDIRECT("'按班级打印'!aa"&amp;ROUNDDOWN((ROW()-1)/5,0)+2),"")</f>
        <v/>
      </c>
      <c r="J2713" s="63" t="str">
        <f ca="1">IF(INDIRECT("'按班级打印'!ad"&amp;ROUNDDOWN((ROW()-1)/5,0)+2)&gt;0,INDIRECT("'按班级打印'!ad"&amp;ROUNDDOWN((ROW()-1)/5,0)+2),"")</f>
        <v/>
      </c>
      <c r="K2713" s="63" t="str">
        <f ca="1">IF(INDIRECT("'按班级打印'!u"&amp;ROUNDDOWN((ROW()-1)/5,0)+2)&gt;0,INDIRECT("'按班级打印'!u"&amp;ROUNDDOWN((ROW()-1)/5,0)+2),"")</f>
        <v/>
      </c>
      <c r="L2713" s="63">
        <f ca="1">IF(INDIRECT("'按班级打印'!ag"&amp;ROUNDDOWN((ROW()-1)/5,0)+2)&gt;0,INDIRECT("'按班级打印'!ag"&amp;ROUNDDOWN((ROW()-1)/5,0)+2),"")</f>
        <v>85</v>
      </c>
      <c r="M2713" s="63">
        <f ca="1">INDIRECT("'按班级打印'!I"&amp;ROUNDDOWN((ROW()-1)/5,0)+2)</f>
        <v>567</v>
      </c>
    </row>
    <row r="2714" customHeight="1" spans="1:13">
      <c r="A2714" s="63" t="str">
        <f ca="1">INDIRECT("'按班级打印'!E"&amp;ROUNDDOWN((ROW()-1)/5,0)+2)</f>
        <v>物理类</v>
      </c>
      <c r="B2714" s="14"/>
      <c r="C2714" s="63" t="s">
        <v>14</v>
      </c>
      <c r="D2714" s="65">
        <f>'质量分析(总分) '!$D$55</f>
        <v>105.000612745098</v>
      </c>
      <c r="E2714" s="65">
        <f>'质量分析(总分) '!$D$82</f>
        <v>91.5242034313726</v>
      </c>
      <c r="F2714" s="65">
        <f>'质量分析(总分) '!$D$109</f>
        <v>108.863970588235</v>
      </c>
      <c r="G2714" s="65">
        <f ca="1">IF(_xlfn.NUMBERVALUE(G2712)&gt;0,'质量分析(总分) '!$D$133,"")</f>
        <v>62.6521428571429</v>
      </c>
      <c r="H2714" s="65">
        <f ca="1">IF(_xlfn.NUMBERVALUE(H2712)&gt;0,'质量分析(总分) '!$D$157,"")</f>
        <v>81.8686131386861</v>
      </c>
      <c r="I2714" s="65" t="str">
        <f ca="1">IF(_xlfn.NUMBERVALUE(I2712)&gt;0,'质量分析(总分) '!$D$180,"")</f>
        <v/>
      </c>
      <c r="J2714" s="65" t="str">
        <f ca="1">IF(_xlfn.NUMBERVALUE(J2712)&gt;0,'质量分析(总分) '!$D$208,"")</f>
        <v/>
      </c>
      <c r="K2714" s="65" t="str">
        <f ca="1">IF(_xlfn.NUMBERVALUE(K2712)&gt;0,'质量分析(总分) '!$D$194,"")</f>
        <v/>
      </c>
      <c r="L2714" s="65">
        <f ca="1">IF(_xlfn.NUMBERVALUE(L2712)&gt;0,'质量分析(总分) '!$D$222,"")</f>
        <v>81.1694214876033</v>
      </c>
      <c r="M2714" s="65">
        <f ca="1">IF(_xlfn.NUMBERVALUE(G2712)&gt;0,'质量分析(总分) '!$D$23,'质量分析(总分) '!$D$28)</f>
        <v>535.869285714286</v>
      </c>
    </row>
    <row r="2716" customHeight="1" spans="1:13">
      <c r="A2716" s="58" t="s">
        <v>15</v>
      </c>
      <c r="B2716" s="59" t="s">
        <v>1</v>
      </c>
      <c r="C2716" s="59" t="s">
        <v>2</v>
      </c>
      <c r="D2716" s="60" t="s">
        <v>3</v>
      </c>
      <c r="E2716" s="60" t="s">
        <v>4</v>
      </c>
      <c r="F2716" s="60" t="s">
        <v>5</v>
      </c>
      <c r="G2716" s="60" t="s">
        <v>6</v>
      </c>
      <c r="H2716" s="60" t="s">
        <v>7</v>
      </c>
      <c r="I2716" s="60" t="s">
        <v>8</v>
      </c>
      <c r="J2716" s="60" t="s">
        <v>9</v>
      </c>
      <c r="K2716" s="60" t="s">
        <v>10</v>
      </c>
      <c r="L2716" s="61" t="s">
        <v>11</v>
      </c>
      <c r="M2716" s="61" t="s">
        <v>12</v>
      </c>
    </row>
    <row r="2717" customHeight="1" spans="1:13">
      <c r="A2717" s="62"/>
      <c r="B2717" s="63">
        <f ca="1">INDIRECT("'按班级打印'!G"&amp;ROUNDDOWN((ROW()-1)/5,0)+2)</f>
        <v>13</v>
      </c>
      <c r="C2717" s="63" t="str">
        <f ca="1">INDIRECT("'按班级打印'!A"&amp;ROUNDDOWN((ROW()-1)/5,0)+2)</f>
        <v>张晋侨</v>
      </c>
      <c r="D2717" s="63">
        <f ca="1">INDIRECT("'按班级打印'!M"&amp;ROUNDDOWN((ROW()-1)/5,0)+2)</f>
        <v>111.5</v>
      </c>
      <c r="E2717" s="63">
        <f ca="1">INDIRECT("'按班级打印'!o"&amp;ROUNDDOWN((ROW()-1)/5,0)+2)</f>
        <v>68</v>
      </c>
      <c r="F2717" s="63">
        <f ca="1">INDIRECT("'按班级打印'!q"&amp;ROUNDDOWN((ROW()-1)/5,0)+2)</f>
        <v>113</v>
      </c>
      <c r="G2717" s="63">
        <f ca="1">IF(INDIRECT("'按班级打印'!s"&amp;ROUNDDOWN((ROW()-1)/5,0)+2)&gt;0,INDIRECT("'按班级打印'!s"&amp;ROUNDDOWN((ROW()-1)/5,0)+2),"")</f>
        <v>69.5</v>
      </c>
      <c r="H2717" s="63">
        <f ca="1">IF(INDIRECT("'按班级打印'!w"&amp;ROUNDDOWN((ROW()-1)/5,0)+2)&gt;0,INDIRECT("'按班级打印'!w"&amp;ROUNDDOWN((ROW()-1)/5,0)+2),"")</f>
        <v>54.5</v>
      </c>
      <c r="I2717" s="63" t="str">
        <f ca="1">IF(INDIRECT("'按班级打印'!z"&amp;ROUNDDOWN((ROW()-1)/5,0)+2)&gt;0,INDIRECT("'按班级打印'!z"&amp;ROUNDDOWN((ROW()-1)/5,0)+2),"")</f>
        <v/>
      </c>
      <c r="J2717" s="63" t="str">
        <f ca="1">IF(INDIRECT("'按班级打印'!ac"&amp;ROUNDDOWN((ROW()-1)/5,0)+2)&gt;0,INDIRECT("'按班级打印'!ac"&amp;ROUNDDOWN((ROW()-1)/5,0)+2),"")</f>
        <v/>
      </c>
      <c r="K2717" s="63" t="str">
        <f ca="1">IF(INDIRECT("'按班级打印'!u"&amp;ROUNDDOWN((ROW()-1)/5,0)+2)&gt;0,INDIRECT("'按班级打印'!u"&amp;ROUNDDOWN((ROW()-1)/5,0)+2),"")</f>
        <v/>
      </c>
      <c r="L2717" s="63">
        <f ca="1">IF(INDIRECT("'按班级打印'!af"&amp;ROUNDDOWN((ROW()-1)/5,0)+2)&gt;0,INDIRECT("'按班级打印'!af"&amp;ROUNDDOWN((ROW()-1)/5,0)+2),"")</f>
        <v>75.5</v>
      </c>
      <c r="M2717" s="63">
        <f ca="1">INDIRECT("'按班级打印'!H"&amp;ROUNDDOWN((ROW()-1)/5,0)+2)</f>
        <v>492</v>
      </c>
    </row>
    <row r="2718" customHeight="1" spans="1:13">
      <c r="A2718" s="64"/>
      <c r="B2718" s="64"/>
      <c r="C2718" s="63" t="s">
        <v>13</v>
      </c>
      <c r="D2718" s="63">
        <f ca="1">INDIRECT("'按班级打印'!M"&amp;ROUNDDOWN((ROW()-1)/5,0)+2)</f>
        <v>111.5</v>
      </c>
      <c r="E2718" s="63">
        <f ca="1">INDIRECT("'按班级打印'!o"&amp;ROUNDDOWN((ROW()-1)/5,0)+2)</f>
        <v>68</v>
      </c>
      <c r="F2718" s="63">
        <f ca="1">INDIRECT("'按班级打印'!q"&amp;ROUNDDOWN((ROW()-1)/5,0)+2)</f>
        <v>113</v>
      </c>
      <c r="G2718" s="63">
        <f ca="1">IF(INDIRECT("'按班级打印'!s"&amp;ROUNDDOWN((ROW()-1)/5,0)+2)&gt;0,INDIRECT("'按班级打印'!s"&amp;ROUNDDOWN((ROW()-1)/5,0)+2),"")</f>
        <v>69.5</v>
      </c>
      <c r="H2718" s="63">
        <f ca="1">IF(INDIRECT("'按班级打印'!x"&amp;ROUNDDOWN((ROW()-1)/5,0)+2)&gt;0,INDIRECT("'按班级打印'!x"&amp;ROUNDDOWN((ROW()-1)/5,0)+2),"")</f>
        <v>79</v>
      </c>
      <c r="I2718" s="63" t="str">
        <f ca="1">IF(INDIRECT("'按班级打印'!aa"&amp;ROUNDDOWN((ROW()-1)/5,0)+2)&gt;0,INDIRECT("'按班级打印'!aa"&amp;ROUNDDOWN((ROW()-1)/5,0)+2),"")</f>
        <v/>
      </c>
      <c r="J2718" s="63" t="str">
        <f ca="1">IF(INDIRECT("'按班级打印'!ad"&amp;ROUNDDOWN((ROW()-1)/5,0)+2)&gt;0,INDIRECT("'按班级打印'!ad"&amp;ROUNDDOWN((ROW()-1)/5,0)+2),"")</f>
        <v/>
      </c>
      <c r="K2718" s="63" t="str">
        <f ca="1">IF(INDIRECT("'按班级打印'!u"&amp;ROUNDDOWN((ROW()-1)/5,0)+2)&gt;0,INDIRECT("'按班级打印'!u"&amp;ROUNDDOWN((ROW()-1)/5,0)+2),"")</f>
        <v/>
      </c>
      <c r="L2718" s="63">
        <f ca="1">IF(INDIRECT("'按班级打印'!ag"&amp;ROUNDDOWN((ROW()-1)/5,0)+2)&gt;0,INDIRECT("'按班级打印'!ag"&amp;ROUNDDOWN((ROW()-1)/5,0)+2),"")</f>
        <v>94</v>
      </c>
      <c r="M2718" s="63">
        <f ca="1">INDIRECT("'按班级打印'!I"&amp;ROUNDDOWN((ROW()-1)/5,0)+2)</f>
        <v>535</v>
      </c>
    </row>
    <row r="2719" customHeight="1" spans="1:13">
      <c r="A2719" s="63" t="str">
        <f ca="1">INDIRECT("'按班级打印'!E"&amp;ROUNDDOWN((ROW()-1)/5,0)+2)</f>
        <v>物理类</v>
      </c>
      <c r="B2719" s="14"/>
      <c r="C2719" s="63" t="s">
        <v>14</v>
      </c>
      <c r="D2719" s="65">
        <f>'质量分析(总分) '!$D$55</f>
        <v>105.000612745098</v>
      </c>
      <c r="E2719" s="65">
        <f>'质量分析(总分) '!$D$82</f>
        <v>91.5242034313726</v>
      </c>
      <c r="F2719" s="65">
        <f>'质量分析(总分) '!$D$109</f>
        <v>108.863970588235</v>
      </c>
      <c r="G2719" s="65">
        <f ca="1">IF(_xlfn.NUMBERVALUE(G2717)&gt;0,'质量分析(总分) '!$D$133,"")</f>
        <v>62.6521428571429</v>
      </c>
      <c r="H2719" s="65">
        <f ca="1">IF(_xlfn.NUMBERVALUE(H2717)&gt;0,'质量分析(总分) '!$D$157,"")</f>
        <v>81.8686131386861</v>
      </c>
      <c r="I2719" s="65" t="str">
        <f ca="1">IF(_xlfn.NUMBERVALUE(I2717)&gt;0,'质量分析(总分) '!$D$180,"")</f>
        <v/>
      </c>
      <c r="J2719" s="65" t="str">
        <f ca="1">IF(_xlfn.NUMBERVALUE(J2717)&gt;0,'质量分析(总分) '!$D$208,"")</f>
        <v/>
      </c>
      <c r="K2719" s="65" t="str">
        <f ca="1">IF(_xlfn.NUMBERVALUE(K2717)&gt;0,'质量分析(总分) '!$D$194,"")</f>
        <v/>
      </c>
      <c r="L2719" s="65">
        <f ca="1">IF(_xlfn.NUMBERVALUE(L2717)&gt;0,'质量分析(总分) '!$D$222,"")</f>
        <v>81.1694214876033</v>
      </c>
      <c r="M2719" s="65">
        <f ca="1">IF(_xlfn.NUMBERVALUE(G2717)&gt;0,'质量分析(总分) '!$D$23,'质量分析(总分) '!$D$28)</f>
        <v>535.869285714286</v>
      </c>
    </row>
    <row r="2721" customHeight="1" spans="1:13">
      <c r="A2721" s="58" t="s">
        <v>15</v>
      </c>
      <c r="B2721" s="59" t="s">
        <v>1</v>
      </c>
      <c r="C2721" s="59" t="s">
        <v>2</v>
      </c>
      <c r="D2721" s="60" t="s">
        <v>3</v>
      </c>
      <c r="E2721" s="60" t="s">
        <v>4</v>
      </c>
      <c r="F2721" s="60" t="s">
        <v>5</v>
      </c>
      <c r="G2721" s="60" t="s">
        <v>6</v>
      </c>
      <c r="H2721" s="60" t="s">
        <v>7</v>
      </c>
      <c r="I2721" s="60" t="s">
        <v>8</v>
      </c>
      <c r="J2721" s="60" t="s">
        <v>9</v>
      </c>
      <c r="K2721" s="60" t="s">
        <v>10</v>
      </c>
      <c r="L2721" s="61" t="s">
        <v>11</v>
      </c>
      <c r="M2721" s="61" t="s">
        <v>12</v>
      </c>
    </row>
    <row r="2722" customHeight="1" spans="1:13">
      <c r="A2722" s="62"/>
      <c r="B2722" s="63">
        <f ca="1">INDIRECT("'按班级打印'!G"&amp;ROUNDDOWN((ROW()-1)/5,0)+2)</f>
        <v>13</v>
      </c>
      <c r="C2722" s="63" t="str">
        <f ca="1">INDIRECT("'按班级打印'!A"&amp;ROUNDDOWN((ROW()-1)/5,0)+2)</f>
        <v>陈昕瑞</v>
      </c>
      <c r="D2722" s="63">
        <f ca="1">INDIRECT("'按班级打印'!M"&amp;ROUNDDOWN((ROW()-1)/5,0)+2)</f>
        <v>93</v>
      </c>
      <c r="E2722" s="63">
        <f ca="1">INDIRECT("'按班级打印'!o"&amp;ROUNDDOWN((ROW()-1)/5,0)+2)</f>
        <v>119.5</v>
      </c>
      <c r="F2722" s="63">
        <f ca="1">INDIRECT("'按班级打印'!q"&amp;ROUNDDOWN((ROW()-1)/5,0)+2)</f>
        <v>96.5</v>
      </c>
      <c r="G2722" s="63">
        <f ca="1">IF(INDIRECT("'按班级打印'!s"&amp;ROUNDDOWN((ROW()-1)/5,0)+2)&gt;0,INDIRECT("'按班级打印'!s"&amp;ROUNDDOWN((ROW()-1)/5,0)+2),"")</f>
        <v>61.5</v>
      </c>
      <c r="H2722" s="63">
        <f ca="1">IF(INDIRECT("'按班级打印'!w"&amp;ROUNDDOWN((ROW()-1)/5,0)+2)&gt;0,INDIRECT("'按班级打印'!w"&amp;ROUNDDOWN((ROW()-1)/5,0)+2),"")</f>
        <v>62</v>
      </c>
      <c r="I2722" s="63" t="str">
        <f ca="1">IF(INDIRECT("'按班级打印'!z"&amp;ROUNDDOWN((ROW()-1)/5,0)+2)&gt;0,INDIRECT("'按班级打印'!z"&amp;ROUNDDOWN((ROW()-1)/5,0)+2),"")</f>
        <v/>
      </c>
      <c r="J2722" s="63" t="str">
        <f ca="1">IF(INDIRECT("'按班级打印'!ac"&amp;ROUNDDOWN((ROW()-1)/5,0)+2)&gt;0,INDIRECT("'按班级打印'!ac"&amp;ROUNDDOWN((ROW()-1)/5,0)+2),"")</f>
        <v/>
      </c>
      <c r="K2722" s="63" t="str">
        <f ca="1">IF(INDIRECT("'按班级打印'!u"&amp;ROUNDDOWN((ROW()-1)/5,0)+2)&gt;0,INDIRECT("'按班级打印'!u"&amp;ROUNDDOWN((ROW()-1)/5,0)+2),"")</f>
        <v/>
      </c>
      <c r="L2722" s="63">
        <f ca="1">IF(INDIRECT("'按班级打印'!af"&amp;ROUNDDOWN((ROW()-1)/5,0)+2)&gt;0,INDIRECT("'按班级打印'!af"&amp;ROUNDDOWN((ROW()-1)/5,0)+2),"")</f>
        <v>42</v>
      </c>
      <c r="M2722" s="63">
        <f ca="1">INDIRECT("'按班级打印'!H"&amp;ROUNDDOWN((ROW()-1)/5,0)+2)</f>
        <v>474.5</v>
      </c>
    </row>
    <row r="2723" customHeight="1" spans="1:13">
      <c r="A2723" s="64"/>
      <c r="B2723" s="64"/>
      <c r="C2723" s="63" t="s">
        <v>13</v>
      </c>
      <c r="D2723" s="63">
        <f ca="1">INDIRECT("'按班级打印'!M"&amp;ROUNDDOWN((ROW()-1)/5,0)+2)</f>
        <v>93</v>
      </c>
      <c r="E2723" s="63">
        <f ca="1">INDIRECT("'按班级打印'!o"&amp;ROUNDDOWN((ROW()-1)/5,0)+2)</f>
        <v>119.5</v>
      </c>
      <c r="F2723" s="63">
        <f ca="1">INDIRECT("'按班级打印'!q"&amp;ROUNDDOWN((ROW()-1)/5,0)+2)</f>
        <v>96.5</v>
      </c>
      <c r="G2723" s="63">
        <f ca="1">IF(INDIRECT("'按班级打印'!s"&amp;ROUNDDOWN((ROW()-1)/5,0)+2)&gt;0,INDIRECT("'按班级打印'!s"&amp;ROUNDDOWN((ROW()-1)/5,0)+2),"")</f>
        <v>61.5</v>
      </c>
      <c r="H2723" s="63">
        <f ca="1">IF(INDIRECT("'按班级打印'!x"&amp;ROUNDDOWN((ROW()-1)/5,0)+2)&gt;0,INDIRECT("'按班级打印'!x"&amp;ROUNDDOWN((ROW()-1)/5,0)+2),"")</f>
        <v>85</v>
      </c>
      <c r="I2723" s="63" t="str">
        <f ca="1">IF(INDIRECT("'按班级打印'!aa"&amp;ROUNDDOWN((ROW()-1)/5,0)+2)&gt;0,INDIRECT("'按班级打印'!aa"&amp;ROUNDDOWN((ROW()-1)/5,0)+2),"")</f>
        <v/>
      </c>
      <c r="J2723" s="63" t="str">
        <f ca="1">IF(INDIRECT("'按班级打印'!ad"&amp;ROUNDDOWN((ROW()-1)/5,0)+2)&gt;0,INDIRECT("'按班级打印'!ad"&amp;ROUNDDOWN((ROW()-1)/5,0)+2),"")</f>
        <v/>
      </c>
      <c r="K2723" s="63" t="str">
        <f ca="1">IF(INDIRECT("'按班级打印'!u"&amp;ROUNDDOWN((ROW()-1)/5,0)+2)&gt;0,INDIRECT("'按班级打印'!u"&amp;ROUNDDOWN((ROW()-1)/5,0)+2),"")</f>
        <v/>
      </c>
      <c r="L2723" s="63">
        <f ca="1">IF(INDIRECT("'按班级打印'!ag"&amp;ROUNDDOWN((ROW()-1)/5,0)+2)&gt;0,INDIRECT("'按班级打印'!ag"&amp;ROUNDDOWN((ROW()-1)/5,0)+2),"")</f>
        <v>65</v>
      </c>
      <c r="M2723" s="63">
        <f ca="1">INDIRECT("'按班级打印'!I"&amp;ROUNDDOWN((ROW()-1)/5,0)+2)</f>
        <v>520.5</v>
      </c>
    </row>
    <row r="2724" customHeight="1" spans="1:13">
      <c r="A2724" s="63" t="str">
        <f ca="1">INDIRECT("'按班级打印'!E"&amp;ROUNDDOWN((ROW()-1)/5,0)+2)</f>
        <v>物理类</v>
      </c>
      <c r="B2724" s="14"/>
      <c r="C2724" s="63" t="s">
        <v>14</v>
      </c>
      <c r="D2724" s="65">
        <f>'质量分析(总分) '!$D$55</f>
        <v>105.000612745098</v>
      </c>
      <c r="E2724" s="65">
        <f>'质量分析(总分) '!$D$82</f>
        <v>91.5242034313726</v>
      </c>
      <c r="F2724" s="65">
        <f>'质量分析(总分) '!$D$109</f>
        <v>108.863970588235</v>
      </c>
      <c r="G2724" s="65">
        <f ca="1">IF(_xlfn.NUMBERVALUE(G2722)&gt;0,'质量分析(总分) '!$D$133,"")</f>
        <v>62.6521428571429</v>
      </c>
      <c r="H2724" s="65">
        <f ca="1">IF(_xlfn.NUMBERVALUE(H2722)&gt;0,'质量分析(总分) '!$D$157,"")</f>
        <v>81.8686131386861</v>
      </c>
      <c r="I2724" s="65" t="str">
        <f ca="1">IF(_xlfn.NUMBERVALUE(I2722)&gt;0,'质量分析(总分) '!$D$180,"")</f>
        <v/>
      </c>
      <c r="J2724" s="65" t="str">
        <f ca="1">IF(_xlfn.NUMBERVALUE(J2722)&gt;0,'质量分析(总分) '!$D$208,"")</f>
        <v/>
      </c>
      <c r="K2724" s="65" t="str">
        <f ca="1">IF(_xlfn.NUMBERVALUE(K2722)&gt;0,'质量分析(总分) '!$D$194,"")</f>
        <v/>
      </c>
      <c r="L2724" s="65">
        <f ca="1">IF(_xlfn.NUMBERVALUE(L2722)&gt;0,'质量分析(总分) '!$D$222,"")</f>
        <v>81.1694214876033</v>
      </c>
      <c r="M2724" s="65">
        <f ca="1">IF(_xlfn.NUMBERVALUE(G2722)&gt;0,'质量分析(总分) '!$D$23,'质量分析(总分) '!$D$28)</f>
        <v>535.869285714286</v>
      </c>
    </row>
    <row r="2726" customHeight="1" spans="1:13">
      <c r="A2726" s="58" t="s">
        <v>15</v>
      </c>
      <c r="B2726" s="59" t="s">
        <v>1</v>
      </c>
      <c r="C2726" s="59" t="s">
        <v>2</v>
      </c>
      <c r="D2726" s="60" t="s">
        <v>3</v>
      </c>
      <c r="E2726" s="60" t="s">
        <v>4</v>
      </c>
      <c r="F2726" s="60" t="s">
        <v>5</v>
      </c>
      <c r="G2726" s="60" t="s">
        <v>6</v>
      </c>
      <c r="H2726" s="60" t="s">
        <v>7</v>
      </c>
      <c r="I2726" s="60" t="s">
        <v>8</v>
      </c>
      <c r="J2726" s="60" t="s">
        <v>9</v>
      </c>
      <c r="K2726" s="60" t="s">
        <v>10</v>
      </c>
      <c r="L2726" s="61" t="s">
        <v>11</v>
      </c>
      <c r="M2726" s="61" t="s">
        <v>12</v>
      </c>
    </row>
    <row r="2727" customHeight="1" spans="1:13">
      <c r="A2727" s="62"/>
      <c r="B2727" s="63">
        <f ca="1">INDIRECT("'按班级打印'!G"&amp;ROUNDDOWN((ROW()-1)/5,0)+2)</f>
        <v>13</v>
      </c>
      <c r="C2727" s="63" t="str">
        <f ca="1">INDIRECT("'按班级打印'!A"&amp;ROUNDDOWN((ROW()-1)/5,0)+2)</f>
        <v>陈谢杰</v>
      </c>
      <c r="D2727" s="63">
        <f ca="1">INDIRECT("'按班级打印'!M"&amp;ROUNDDOWN((ROW()-1)/5,0)+2)</f>
        <v>106</v>
      </c>
      <c r="E2727" s="63">
        <f ca="1">INDIRECT("'按班级打印'!o"&amp;ROUNDDOWN((ROW()-1)/5,0)+2)</f>
        <v>95.5</v>
      </c>
      <c r="F2727" s="63">
        <f ca="1">INDIRECT("'按班级打印'!q"&amp;ROUNDDOWN((ROW()-1)/5,0)+2)</f>
        <v>114.5</v>
      </c>
      <c r="G2727" s="63">
        <f ca="1">IF(INDIRECT("'按班级打印'!s"&amp;ROUNDDOWN((ROW()-1)/5,0)+2)&gt;0,INDIRECT("'按班级打印'!s"&amp;ROUNDDOWN((ROW()-1)/5,0)+2),"")</f>
        <v>66</v>
      </c>
      <c r="H2727" s="63">
        <f ca="1">IF(INDIRECT("'按班级打印'!w"&amp;ROUNDDOWN((ROW()-1)/5,0)+2)&gt;0,INDIRECT("'按班级打印'!w"&amp;ROUNDDOWN((ROW()-1)/5,0)+2),"")</f>
        <v>62</v>
      </c>
      <c r="I2727" s="63" t="str">
        <f ca="1">IF(INDIRECT("'按班级打印'!z"&amp;ROUNDDOWN((ROW()-1)/5,0)+2)&gt;0,INDIRECT("'按班级打印'!z"&amp;ROUNDDOWN((ROW()-1)/5,0)+2),"")</f>
        <v/>
      </c>
      <c r="J2727" s="63" t="str">
        <f ca="1">IF(INDIRECT("'按班级打印'!ac"&amp;ROUNDDOWN((ROW()-1)/5,0)+2)&gt;0,INDIRECT("'按班级打印'!ac"&amp;ROUNDDOWN((ROW()-1)/5,0)+2),"")</f>
        <v/>
      </c>
      <c r="K2727" s="63" t="str">
        <f ca="1">IF(INDIRECT("'按班级打印'!u"&amp;ROUNDDOWN((ROW()-1)/5,0)+2)&gt;0,INDIRECT("'按班级打印'!u"&amp;ROUNDDOWN((ROW()-1)/5,0)+2),"")</f>
        <v/>
      </c>
      <c r="L2727" s="63">
        <f ca="1">IF(INDIRECT("'按班级打印'!af"&amp;ROUNDDOWN((ROW()-1)/5,0)+2)&gt;0,INDIRECT("'按班级打印'!af"&amp;ROUNDDOWN((ROW()-1)/5,0)+2),"")</f>
        <v>64.5</v>
      </c>
      <c r="M2727" s="63">
        <f ca="1">INDIRECT("'按班级打印'!H"&amp;ROUNDDOWN((ROW()-1)/5,0)+2)</f>
        <v>508.5</v>
      </c>
    </row>
    <row r="2728" customHeight="1" spans="1:13">
      <c r="A2728" s="64"/>
      <c r="B2728" s="64"/>
      <c r="C2728" s="63" t="s">
        <v>13</v>
      </c>
      <c r="D2728" s="63">
        <f ca="1">INDIRECT("'按班级打印'!M"&amp;ROUNDDOWN((ROW()-1)/5,0)+2)</f>
        <v>106</v>
      </c>
      <c r="E2728" s="63">
        <f ca="1">INDIRECT("'按班级打印'!o"&amp;ROUNDDOWN((ROW()-1)/5,0)+2)</f>
        <v>95.5</v>
      </c>
      <c r="F2728" s="63">
        <f ca="1">INDIRECT("'按班级打印'!q"&amp;ROUNDDOWN((ROW()-1)/5,0)+2)</f>
        <v>114.5</v>
      </c>
      <c r="G2728" s="63">
        <f ca="1">IF(INDIRECT("'按班级打印'!s"&amp;ROUNDDOWN((ROW()-1)/5,0)+2)&gt;0,INDIRECT("'按班级打印'!s"&amp;ROUNDDOWN((ROW()-1)/5,0)+2),"")</f>
        <v>66</v>
      </c>
      <c r="H2728" s="63">
        <f ca="1">IF(INDIRECT("'按班级打印'!x"&amp;ROUNDDOWN((ROW()-1)/5,0)+2)&gt;0,INDIRECT("'按班级打印'!x"&amp;ROUNDDOWN((ROW()-1)/5,0)+2),"")</f>
        <v>85</v>
      </c>
      <c r="I2728" s="63" t="str">
        <f ca="1">IF(INDIRECT("'按班级打印'!aa"&amp;ROUNDDOWN((ROW()-1)/5,0)+2)&gt;0,INDIRECT("'按班级打印'!aa"&amp;ROUNDDOWN((ROW()-1)/5,0)+2),"")</f>
        <v/>
      </c>
      <c r="J2728" s="63" t="str">
        <f ca="1">IF(INDIRECT("'按班级打印'!ad"&amp;ROUNDDOWN((ROW()-1)/5,0)+2)&gt;0,INDIRECT("'按班级打印'!ad"&amp;ROUNDDOWN((ROW()-1)/5,0)+2),"")</f>
        <v/>
      </c>
      <c r="K2728" s="63" t="str">
        <f ca="1">IF(INDIRECT("'按班级打印'!u"&amp;ROUNDDOWN((ROW()-1)/5,0)+2)&gt;0,INDIRECT("'按班级打印'!u"&amp;ROUNDDOWN((ROW()-1)/5,0)+2),"")</f>
        <v/>
      </c>
      <c r="L2728" s="63">
        <f ca="1">IF(INDIRECT("'按班级打印'!ag"&amp;ROUNDDOWN((ROW()-1)/5,0)+2)&gt;0,INDIRECT("'按班级打印'!ag"&amp;ROUNDDOWN((ROW()-1)/5,0)+2),"")</f>
        <v>89</v>
      </c>
      <c r="M2728" s="63">
        <f ca="1">INDIRECT("'按班级打印'!I"&amp;ROUNDDOWN((ROW()-1)/5,0)+2)</f>
        <v>556</v>
      </c>
    </row>
    <row r="2729" customHeight="1" spans="1:13">
      <c r="A2729" s="63" t="str">
        <f ca="1">INDIRECT("'按班级打印'!E"&amp;ROUNDDOWN((ROW()-1)/5,0)+2)</f>
        <v>物理类</v>
      </c>
      <c r="B2729" s="14"/>
      <c r="C2729" s="63" t="s">
        <v>14</v>
      </c>
      <c r="D2729" s="65">
        <f>'质量分析(总分) '!$D$55</f>
        <v>105.000612745098</v>
      </c>
      <c r="E2729" s="65">
        <f>'质量分析(总分) '!$D$82</f>
        <v>91.5242034313726</v>
      </c>
      <c r="F2729" s="65">
        <f>'质量分析(总分) '!$D$109</f>
        <v>108.863970588235</v>
      </c>
      <c r="G2729" s="65">
        <f ca="1">IF(_xlfn.NUMBERVALUE(G2727)&gt;0,'质量分析(总分) '!$D$133,"")</f>
        <v>62.6521428571429</v>
      </c>
      <c r="H2729" s="65">
        <f ca="1">IF(_xlfn.NUMBERVALUE(H2727)&gt;0,'质量分析(总分) '!$D$157,"")</f>
        <v>81.8686131386861</v>
      </c>
      <c r="I2729" s="65" t="str">
        <f ca="1">IF(_xlfn.NUMBERVALUE(I2727)&gt;0,'质量分析(总分) '!$D$180,"")</f>
        <v/>
      </c>
      <c r="J2729" s="65" t="str">
        <f ca="1">IF(_xlfn.NUMBERVALUE(J2727)&gt;0,'质量分析(总分) '!$D$208,"")</f>
        <v/>
      </c>
      <c r="K2729" s="65" t="str">
        <f ca="1">IF(_xlfn.NUMBERVALUE(K2727)&gt;0,'质量分析(总分) '!$D$194,"")</f>
        <v/>
      </c>
      <c r="L2729" s="65">
        <f ca="1">IF(_xlfn.NUMBERVALUE(L2727)&gt;0,'质量分析(总分) '!$D$222,"")</f>
        <v>81.1694214876033</v>
      </c>
      <c r="M2729" s="65">
        <f ca="1">IF(_xlfn.NUMBERVALUE(G2727)&gt;0,'质量分析(总分) '!$D$23,'质量分析(总分) '!$D$28)</f>
        <v>535.869285714286</v>
      </c>
    </row>
    <row r="2731" customHeight="1" spans="1:13">
      <c r="A2731" s="58" t="s">
        <v>15</v>
      </c>
      <c r="B2731" s="59" t="s">
        <v>1</v>
      </c>
      <c r="C2731" s="59" t="s">
        <v>2</v>
      </c>
      <c r="D2731" s="60" t="s">
        <v>3</v>
      </c>
      <c r="E2731" s="60" t="s">
        <v>4</v>
      </c>
      <c r="F2731" s="60" t="s">
        <v>5</v>
      </c>
      <c r="G2731" s="60" t="s">
        <v>6</v>
      </c>
      <c r="H2731" s="60" t="s">
        <v>7</v>
      </c>
      <c r="I2731" s="60" t="s">
        <v>8</v>
      </c>
      <c r="J2731" s="60" t="s">
        <v>9</v>
      </c>
      <c r="K2731" s="60" t="s">
        <v>10</v>
      </c>
      <c r="L2731" s="61" t="s">
        <v>11</v>
      </c>
      <c r="M2731" s="61" t="s">
        <v>12</v>
      </c>
    </row>
    <row r="2732" customHeight="1" spans="1:13">
      <c r="A2732" s="62"/>
      <c r="B2732" s="63">
        <f ca="1">INDIRECT("'按班级打印'!G"&amp;ROUNDDOWN((ROW()-1)/5,0)+2)</f>
        <v>13</v>
      </c>
      <c r="C2732" s="63" t="str">
        <f ca="1">INDIRECT("'按班级打印'!A"&amp;ROUNDDOWN((ROW()-1)/5,0)+2)</f>
        <v>陈佩贤</v>
      </c>
      <c r="D2732" s="63">
        <f ca="1">INDIRECT("'按班级打印'!M"&amp;ROUNDDOWN((ROW()-1)/5,0)+2)</f>
        <v>91</v>
      </c>
      <c r="E2732" s="63">
        <f ca="1">INDIRECT("'按班级打印'!o"&amp;ROUNDDOWN((ROW()-1)/5,0)+2)</f>
        <v>79</v>
      </c>
      <c r="F2732" s="63">
        <f ca="1">INDIRECT("'按班级打印'!q"&amp;ROUNDDOWN((ROW()-1)/5,0)+2)</f>
        <v>90.5</v>
      </c>
      <c r="G2732" s="63">
        <f ca="1">IF(INDIRECT("'按班级打印'!s"&amp;ROUNDDOWN((ROW()-1)/5,0)+2)&gt;0,INDIRECT("'按班级打印'!s"&amp;ROUNDDOWN((ROW()-1)/5,0)+2),"")</f>
        <v>47.5</v>
      </c>
      <c r="H2732" s="63" t="str">
        <f ca="1">IF(INDIRECT("'按班级打印'!w"&amp;ROUNDDOWN((ROW()-1)/5,0)+2)&gt;0,INDIRECT("'按班级打印'!w"&amp;ROUNDDOWN((ROW()-1)/5,0)+2),"")</f>
        <v/>
      </c>
      <c r="I2732" s="63">
        <f ca="1">IF(INDIRECT("'按班级打印'!z"&amp;ROUNDDOWN((ROW()-1)/5,0)+2)&gt;0,INDIRECT("'按班级打印'!z"&amp;ROUNDDOWN((ROW()-1)/5,0)+2),"")</f>
        <v>71</v>
      </c>
      <c r="J2732" s="63" t="str">
        <f ca="1">IF(INDIRECT("'按班级打印'!ac"&amp;ROUNDDOWN((ROW()-1)/5,0)+2)&gt;0,INDIRECT("'按班级打印'!ac"&amp;ROUNDDOWN((ROW()-1)/5,0)+2),"")</f>
        <v/>
      </c>
      <c r="K2732" s="63" t="str">
        <f ca="1">IF(INDIRECT("'按班级打印'!u"&amp;ROUNDDOWN((ROW()-1)/5,0)+2)&gt;0,INDIRECT("'按班级打印'!u"&amp;ROUNDDOWN((ROW()-1)/5,0)+2),"")</f>
        <v/>
      </c>
      <c r="L2732" s="63">
        <f ca="1">IF(INDIRECT("'按班级打印'!af"&amp;ROUNDDOWN((ROW()-1)/5,0)+2)&gt;0,INDIRECT("'按班级打印'!af"&amp;ROUNDDOWN((ROW()-1)/5,0)+2),"")</f>
        <v>57.5</v>
      </c>
      <c r="M2732" s="63">
        <f ca="1">INDIRECT("'按班级打印'!H"&amp;ROUNDDOWN((ROW()-1)/5,0)+2)</f>
        <v>436.5</v>
      </c>
    </row>
    <row r="2733" customHeight="1" spans="1:13">
      <c r="A2733" s="64"/>
      <c r="B2733" s="64"/>
      <c r="C2733" s="63" t="s">
        <v>13</v>
      </c>
      <c r="D2733" s="63">
        <f ca="1">INDIRECT("'按班级打印'!M"&amp;ROUNDDOWN((ROW()-1)/5,0)+2)</f>
        <v>91</v>
      </c>
      <c r="E2733" s="63">
        <f ca="1">INDIRECT("'按班级打印'!o"&amp;ROUNDDOWN((ROW()-1)/5,0)+2)</f>
        <v>79</v>
      </c>
      <c r="F2733" s="63">
        <f ca="1">INDIRECT("'按班级打印'!q"&amp;ROUNDDOWN((ROW()-1)/5,0)+2)</f>
        <v>90.5</v>
      </c>
      <c r="G2733" s="63">
        <f ca="1">IF(INDIRECT("'按班级打印'!s"&amp;ROUNDDOWN((ROW()-1)/5,0)+2)&gt;0,INDIRECT("'按班级打印'!s"&amp;ROUNDDOWN((ROW()-1)/5,0)+2),"")</f>
        <v>47.5</v>
      </c>
      <c r="H2733" s="63" t="str">
        <f ca="1">IF(INDIRECT("'按班级打印'!x"&amp;ROUNDDOWN((ROW()-1)/5,0)+2)&gt;0,INDIRECT("'按班级打印'!x"&amp;ROUNDDOWN((ROW()-1)/5,0)+2),"")</f>
        <v/>
      </c>
      <c r="I2733" s="63">
        <f ca="1">IF(INDIRECT("'按班级打印'!aa"&amp;ROUNDDOWN((ROW()-1)/5,0)+2)&gt;0,INDIRECT("'按班级打印'!aa"&amp;ROUNDDOWN((ROW()-1)/5,0)+2),"")</f>
        <v>80</v>
      </c>
      <c r="J2733" s="63" t="str">
        <f ca="1">IF(INDIRECT("'按班级打印'!ad"&amp;ROUNDDOWN((ROW()-1)/5,0)+2)&gt;0,INDIRECT("'按班级打印'!ad"&amp;ROUNDDOWN((ROW()-1)/5,0)+2),"")</f>
        <v/>
      </c>
      <c r="K2733" s="63" t="str">
        <f ca="1">IF(INDIRECT("'按班级打印'!u"&amp;ROUNDDOWN((ROW()-1)/5,0)+2)&gt;0,INDIRECT("'按班级打印'!u"&amp;ROUNDDOWN((ROW()-1)/5,0)+2),"")</f>
        <v/>
      </c>
      <c r="L2733" s="63">
        <f ca="1">IF(INDIRECT("'按班级打印'!ag"&amp;ROUNDDOWN((ROW()-1)/5,0)+2)&gt;0,INDIRECT("'按班级打印'!ag"&amp;ROUNDDOWN((ROW()-1)/5,0)+2),"")</f>
        <v>86</v>
      </c>
      <c r="M2733" s="63">
        <f ca="1">INDIRECT("'按班级打印'!I"&amp;ROUNDDOWN((ROW()-1)/5,0)+2)</f>
        <v>474</v>
      </c>
    </row>
    <row r="2734" customHeight="1" spans="1:13">
      <c r="A2734" s="63" t="str">
        <f ca="1">INDIRECT("'按班级打印'!E"&amp;ROUNDDOWN((ROW()-1)/5,0)+2)</f>
        <v>物理类</v>
      </c>
      <c r="B2734" s="14"/>
      <c r="C2734" s="63" t="s">
        <v>14</v>
      </c>
      <c r="D2734" s="65">
        <f>'质量分析(总分) '!$D$55</f>
        <v>105.000612745098</v>
      </c>
      <c r="E2734" s="65">
        <f>'质量分析(总分) '!$D$82</f>
        <v>91.5242034313726</v>
      </c>
      <c r="F2734" s="65">
        <f>'质量分析(总分) '!$D$109</f>
        <v>108.863970588235</v>
      </c>
      <c r="G2734" s="65">
        <f ca="1">IF(_xlfn.NUMBERVALUE(G2732)&gt;0,'质量分析(总分) '!$D$133,"")</f>
        <v>62.6521428571429</v>
      </c>
      <c r="H2734" s="65" t="str">
        <f ca="1">IF(_xlfn.NUMBERVALUE(H2732)&gt;0,'质量分析(总分) '!$D$157,"")</f>
        <v/>
      </c>
      <c r="I2734" s="65">
        <f ca="1">IF(_xlfn.NUMBERVALUE(I2732)&gt;0,'质量分析(总分) '!$D$180,"")</f>
        <v>83.3676470588235</v>
      </c>
      <c r="J2734" s="65" t="str">
        <f ca="1">IF(_xlfn.NUMBERVALUE(J2732)&gt;0,'质量分析(总分) '!$D$208,"")</f>
        <v/>
      </c>
      <c r="K2734" s="65" t="str">
        <f ca="1">IF(_xlfn.NUMBERVALUE(K2732)&gt;0,'质量分析(总分) '!$D$194,"")</f>
        <v/>
      </c>
      <c r="L2734" s="65">
        <f ca="1">IF(_xlfn.NUMBERVALUE(L2732)&gt;0,'质量分析(总分) '!$D$222,"")</f>
        <v>81.1694214876033</v>
      </c>
      <c r="M2734" s="65">
        <f ca="1">IF(_xlfn.NUMBERVALUE(G2732)&gt;0,'质量分析(总分) '!$D$23,'质量分析(总分) '!$D$28)</f>
        <v>535.869285714286</v>
      </c>
    </row>
    <row r="2736" customHeight="1" spans="1:13">
      <c r="A2736" s="58" t="s">
        <v>15</v>
      </c>
      <c r="B2736" s="59" t="s">
        <v>1</v>
      </c>
      <c r="C2736" s="59" t="s">
        <v>2</v>
      </c>
      <c r="D2736" s="60" t="s">
        <v>3</v>
      </c>
      <c r="E2736" s="60" t="s">
        <v>4</v>
      </c>
      <c r="F2736" s="60" t="s">
        <v>5</v>
      </c>
      <c r="G2736" s="60" t="s">
        <v>6</v>
      </c>
      <c r="H2736" s="60" t="s">
        <v>7</v>
      </c>
      <c r="I2736" s="60" t="s">
        <v>8</v>
      </c>
      <c r="J2736" s="60" t="s">
        <v>9</v>
      </c>
      <c r="K2736" s="60" t="s">
        <v>10</v>
      </c>
      <c r="L2736" s="61" t="s">
        <v>11</v>
      </c>
      <c r="M2736" s="61" t="s">
        <v>12</v>
      </c>
    </row>
    <row r="2737" customHeight="1" spans="1:13">
      <c r="A2737" s="62"/>
      <c r="B2737" s="63">
        <f ca="1">INDIRECT("'按班级打印'!G"&amp;ROUNDDOWN((ROW()-1)/5,0)+2)</f>
        <v>13</v>
      </c>
      <c r="C2737" s="63" t="str">
        <f ca="1">INDIRECT("'按班级打印'!A"&amp;ROUNDDOWN((ROW()-1)/5,0)+2)</f>
        <v>邓雨菲</v>
      </c>
      <c r="D2737" s="63">
        <f ca="1">INDIRECT("'按班级打印'!M"&amp;ROUNDDOWN((ROW()-1)/5,0)+2)</f>
        <v>111.5</v>
      </c>
      <c r="E2737" s="63">
        <f ca="1">INDIRECT("'按班级打印'!o"&amp;ROUNDDOWN((ROW()-1)/5,0)+2)</f>
        <v>78.5</v>
      </c>
      <c r="F2737" s="63">
        <f ca="1">INDIRECT("'按班级打印'!q"&amp;ROUNDDOWN((ROW()-1)/5,0)+2)</f>
        <v>109</v>
      </c>
      <c r="G2737" s="63">
        <f ca="1">IF(INDIRECT("'按班级打印'!s"&amp;ROUNDDOWN((ROW()-1)/5,0)+2)&gt;0,INDIRECT("'按班级打印'!s"&amp;ROUNDDOWN((ROW()-1)/5,0)+2),"")</f>
        <v>73</v>
      </c>
      <c r="H2737" s="63">
        <f ca="1">IF(INDIRECT("'按班级打印'!w"&amp;ROUNDDOWN((ROW()-1)/5,0)+2)&gt;0,INDIRECT("'按班级打印'!w"&amp;ROUNDDOWN((ROW()-1)/5,0)+2),"")</f>
        <v>57</v>
      </c>
      <c r="I2737" s="63" t="str">
        <f ca="1">IF(INDIRECT("'按班级打印'!z"&amp;ROUNDDOWN((ROW()-1)/5,0)+2)&gt;0,INDIRECT("'按班级打印'!z"&amp;ROUNDDOWN((ROW()-1)/5,0)+2),"")</f>
        <v/>
      </c>
      <c r="J2737" s="63" t="str">
        <f ca="1">IF(INDIRECT("'按班级打印'!ac"&amp;ROUNDDOWN((ROW()-1)/5,0)+2)&gt;0,INDIRECT("'按班级打印'!ac"&amp;ROUNDDOWN((ROW()-1)/5,0)+2),"")</f>
        <v/>
      </c>
      <c r="K2737" s="63" t="str">
        <f ca="1">IF(INDIRECT("'按班级打印'!u"&amp;ROUNDDOWN((ROW()-1)/5,0)+2)&gt;0,INDIRECT("'按班级打印'!u"&amp;ROUNDDOWN((ROW()-1)/5,0)+2),"")</f>
        <v/>
      </c>
      <c r="L2737" s="63">
        <f ca="1">IF(INDIRECT("'按班级打印'!af"&amp;ROUNDDOWN((ROW()-1)/5,0)+2)&gt;0,INDIRECT("'按班级打印'!af"&amp;ROUNDDOWN((ROW()-1)/5,0)+2),"")</f>
        <v>69.5</v>
      </c>
      <c r="M2737" s="63">
        <f ca="1">INDIRECT("'按班级打印'!H"&amp;ROUNDDOWN((ROW()-1)/5,0)+2)</f>
        <v>498.5</v>
      </c>
    </row>
    <row r="2738" customHeight="1" spans="1:13">
      <c r="A2738" s="64"/>
      <c r="B2738" s="64"/>
      <c r="C2738" s="63" t="s">
        <v>13</v>
      </c>
      <c r="D2738" s="63">
        <f ca="1">INDIRECT("'按班级打印'!M"&amp;ROUNDDOWN((ROW()-1)/5,0)+2)</f>
        <v>111.5</v>
      </c>
      <c r="E2738" s="63">
        <f ca="1">INDIRECT("'按班级打印'!o"&amp;ROUNDDOWN((ROW()-1)/5,0)+2)</f>
        <v>78.5</v>
      </c>
      <c r="F2738" s="63">
        <f ca="1">INDIRECT("'按班级打印'!q"&amp;ROUNDDOWN((ROW()-1)/5,0)+2)</f>
        <v>109</v>
      </c>
      <c r="G2738" s="63">
        <f ca="1">IF(INDIRECT("'按班级打印'!s"&amp;ROUNDDOWN((ROW()-1)/5,0)+2)&gt;0,INDIRECT("'按班级打印'!s"&amp;ROUNDDOWN((ROW()-1)/5,0)+2),"")</f>
        <v>73</v>
      </c>
      <c r="H2738" s="63">
        <f ca="1">IF(INDIRECT("'按班级打印'!x"&amp;ROUNDDOWN((ROW()-1)/5,0)+2)&gt;0,INDIRECT("'按班级打印'!x"&amp;ROUNDDOWN((ROW()-1)/5,0)+2),"")</f>
        <v>81</v>
      </c>
      <c r="I2738" s="63" t="str">
        <f ca="1">IF(INDIRECT("'按班级打印'!aa"&amp;ROUNDDOWN((ROW()-1)/5,0)+2)&gt;0,INDIRECT("'按班级打印'!aa"&amp;ROUNDDOWN((ROW()-1)/5,0)+2),"")</f>
        <v/>
      </c>
      <c r="J2738" s="63" t="str">
        <f ca="1">IF(INDIRECT("'按班级打印'!ad"&amp;ROUNDDOWN((ROW()-1)/5,0)+2)&gt;0,INDIRECT("'按班级打印'!ad"&amp;ROUNDDOWN((ROW()-1)/5,0)+2),"")</f>
        <v/>
      </c>
      <c r="K2738" s="63" t="str">
        <f ca="1">IF(INDIRECT("'按班级打印'!u"&amp;ROUNDDOWN((ROW()-1)/5,0)+2)&gt;0,INDIRECT("'按班级打印'!u"&amp;ROUNDDOWN((ROW()-1)/5,0)+2),"")</f>
        <v/>
      </c>
      <c r="L2738" s="63">
        <f ca="1">IF(INDIRECT("'按班级打印'!ag"&amp;ROUNDDOWN((ROW()-1)/5,0)+2)&gt;0,INDIRECT("'按班级打印'!ag"&amp;ROUNDDOWN((ROW()-1)/5,0)+2),"")</f>
        <v>91</v>
      </c>
      <c r="M2738" s="63">
        <f ca="1">INDIRECT("'按班级打印'!I"&amp;ROUNDDOWN((ROW()-1)/5,0)+2)</f>
        <v>544</v>
      </c>
    </row>
    <row r="2739" customHeight="1" spans="1:13">
      <c r="A2739" s="63" t="str">
        <f ca="1">INDIRECT("'按班级打印'!E"&amp;ROUNDDOWN((ROW()-1)/5,0)+2)</f>
        <v>物理类</v>
      </c>
      <c r="B2739" s="14"/>
      <c r="C2739" s="63" t="s">
        <v>14</v>
      </c>
      <c r="D2739" s="65">
        <f>'质量分析(总分) '!$D$55</f>
        <v>105.000612745098</v>
      </c>
      <c r="E2739" s="65">
        <f>'质量分析(总分) '!$D$82</f>
        <v>91.5242034313726</v>
      </c>
      <c r="F2739" s="65">
        <f>'质量分析(总分) '!$D$109</f>
        <v>108.863970588235</v>
      </c>
      <c r="G2739" s="65">
        <f ca="1">IF(_xlfn.NUMBERVALUE(G2737)&gt;0,'质量分析(总分) '!$D$133,"")</f>
        <v>62.6521428571429</v>
      </c>
      <c r="H2739" s="65">
        <f ca="1">IF(_xlfn.NUMBERVALUE(H2737)&gt;0,'质量分析(总分) '!$D$157,"")</f>
        <v>81.8686131386861</v>
      </c>
      <c r="I2739" s="65" t="str">
        <f ca="1">IF(_xlfn.NUMBERVALUE(I2737)&gt;0,'质量分析(总分) '!$D$180,"")</f>
        <v/>
      </c>
      <c r="J2739" s="65" t="str">
        <f ca="1">IF(_xlfn.NUMBERVALUE(J2737)&gt;0,'质量分析(总分) '!$D$208,"")</f>
        <v/>
      </c>
      <c r="K2739" s="65" t="str">
        <f ca="1">IF(_xlfn.NUMBERVALUE(K2737)&gt;0,'质量分析(总分) '!$D$194,"")</f>
        <v/>
      </c>
      <c r="L2739" s="65">
        <f ca="1">IF(_xlfn.NUMBERVALUE(L2737)&gt;0,'质量分析(总分) '!$D$222,"")</f>
        <v>81.1694214876033</v>
      </c>
      <c r="M2739" s="65">
        <f ca="1">IF(_xlfn.NUMBERVALUE(G2737)&gt;0,'质量分析(总分) '!$D$23,'质量分析(总分) '!$D$28)</f>
        <v>535.869285714286</v>
      </c>
    </row>
    <row r="2741" customHeight="1" spans="1:13">
      <c r="A2741" s="58" t="s">
        <v>15</v>
      </c>
      <c r="B2741" s="59" t="s">
        <v>1</v>
      </c>
      <c r="C2741" s="59" t="s">
        <v>2</v>
      </c>
      <c r="D2741" s="60" t="s">
        <v>3</v>
      </c>
      <c r="E2741" s="60" t="s">
        <v>4</v>
      </c>
      <c r="F2741" s="60" t="s">
        <v>5</v>
      </c>
      <c r="G2741" s="60" t="s">
        <v>6</v>
      </c>
      <c r="H2741" s="60" t="s">
        <v>7</v>
      </c>
      <c r="I2741" s="60" t="s">
        <v>8</v>
      </c>
      <c r="J2741" s="60" t="s">
        <v>9</v>
      </c>
      <c r="K2741" s="60" t="s">
        <v>10</v>
      </c>
      <c r="L2741" s="61" t="s">
        <v>11</v>
      </c>
      <c r="M2741" s="61" t="s">
        <v>12</v>
      </c>
    </row>
    <row r="2742" customHeight="1" spans="1:13">
      <c r="A2742" s="62"/>
      <c r="B2742" s="63">
        <f ca="1">INDIRECT("'按班级打印'!G"&amp;ROUNDDOWN((ROW()-1)/5,0)+2)</f>
        <v>13</v>
      </c>
      <c r="C2742" s="63" t="str">
        <f ca="1">INDIRECT("'按班级打印'!A"&amp;ROUNDDOWN((ROW()-1)/5,0)+2)</f>
        <v>陈星珲</v>
      </c>
      <c r="D2742" s="63">
        <f ca="1">INDIRECT("'按班级打印'!M"&amp;ROUNDDOWN((ROW()-1)/5,0)+2)</f>
        <v>104</v>
      </c>
      <c r="E2742" s="63">
        <f ca="1">INDIRECT("'按班级打印'!o"&amp;ROUNDDOWN((ROW()-1)/5,0)+2)</f>
        <v>91.5</v>
      </c>
      <c r="F2742" s="63">
        <f ca="1">INDIRECT("'按班级打印'!q"&amp;ROUNDDOWN((ROW()-1)/5,0)+2)</f>
        <v>117</v>
      </c>
      <c r="G2742" s="63">
        <f ca="1">IF(INDIRECT("'按班级打印'!s"&amp;ROUNDDOWN((ROW()-1)/5,0)+2)&gt;0,INDIRECT("'按班级打印'!s"&amp;ROUNDDOWN((ROW()-1)/5,0)+2),"")</f>
        <v>63.5</v>
      </c>
      <c r="H2742" s="63">
        <f ca="1">IF(INDIRECT("'按班级打印'!w"&amp;ROUNDDOWN((ROW()-1)/5,0)+2)&gt;0,INDIRECT("'按班级打印'!w"&amp;ROUNDDOWN((ROW()-1)/5,0)+2),"")</f>
        <v>44</v>
      </c>
      <c r="I2742" s="63" t="str">
        <f ca="1">IF(INDIRECT("'按班级打印'!z"&amp;ROUNDDOWN((ROW()-1)/5,0)+2)&gt;0,INDIRECT("'按班级打印'!z"&amp;ROUNDDOWN((ROW()-1)/5,0)+2),"")</f>
        <v/>
      </c>
      <c r="J2742" s="63" t="str">
        <f ca="1">IF(INDIRECT("'按班级打印'!ac"&amp;ROUNDDOWN((ROW()-1)/5,0)+2)&gt;0,INDIRECT("'按班级打印'!ac"&amp;ROUNDDOWN((ROW()-1)/5,0)+2),"")</f>
        <v/>
      </c>
      <c r="K2742" s="63" t="str">
        <f ca="1">IF(INDIRECT("'按班级打印'!u"&amp;ROUNDDOWN((ROW()-1)/5,0)+2)&gt;0,INDIRECT("'按班级打印'!u"&amp;ROUNDDOWN((ROW()-1)/5,0)+2),"")</f>
        <v/>
      </c>
      <c r="L2742" s="63">
        <f ca="1">IF(INDIRECT("'按班级打印'!af"&amp;ROUNDDOWN((ROW()-1)/5,0)+2)&gt;0,INDIRECT("'按班级打印'!af"&amp;ROUNDDOWN((ROW()-1)/5,0)+2),"")</f>
        <v>50</v>
      </c>
      <c r="M2742" s="63">
        <f ca="1">INDIRECT("'按班级打印'!H"&amp;ROUNDDOWN((ROW()-1)/5,0)+2)</f>
        <v>470</v>
      </c>
    </row>
    <row r="2743" customHeight="1" spans="1:13">
      <c r="A2743" s="64"/>
      <c r="B2743" s="64"/>
      <c r="C2743" s="63" t="s">
        <v>13</v>
      </c>
      <c r="D2743" s="63">
        <f ca="1">INDIRECT("'按班级打印'!M"&amp;ROUNDDOWN((ROW()-1)/5,0)+2)</f>
        <v>104</v>
      </c>
      <c r="E2743" s="63">
        <f ca="1">INDIRECT("'按班级打印'!o"&amp;ROUNDDOWN((ROW()-1)/5,0)+2)</f>
        <v>91.5</v>
      </c>
      <c r="F2743" s="63">
        <f ca="1">INDIRECT("'按班级打印'!q"&amp;ROUNDDOWN((ROW()-1)/5,0)+2)</f>
        <v>117</v>
      </c>
      <c r="G2743" s="63">
        <f ca="1">IF(INDIRECT("'按班级打印'!s"&amp;ROUNDDOWN((ROW()-1)/5,0)+2)&gt;0,INDIRECT("'按班级打印'!s"&amp;ROUNDDOWN((ROW()-1)/5,0)+2),"")</f>
        <v>63.5</v>
      </c>
      <c r="H2743" s="63">
        <f ca="1">IF(INDIRECT("'按班级打印'!x"&amp;ROUNDDOWN((ROW()-1)/5,0)+2)&gt;0,INDIRECT("'按班级打印'!x"&amp;ROUNDDOWN((ROW()-1)/5,0)+2),"")</f>
        <v>71</v>
      </c>
      <c r="I2743" s="63" t="str">
        <f ca="1">IF(INDIRECT("'按班级打印'!aa"&amp;ROUNDDOWN((ROW()-1)/5,0)+2)&gt;0,INDIRECT("'按班级打印'!aa"&amp;ROUNDDOWN((ROW()-1)/5,0)+2),"")</f>
        <v/>
      </c>
      <c r="J2743" s="63" t="str">
        <f ca="1">IF(INDIRECT("'按班级打印'!ad"&amp;ROUNDDOWN((ROW()-1)/5,0)+2)&gt;0,INDIRECT("'按班级打印'!ad"&amp;ROUNDDOWN((ROW()-1)/5,0)+2),"")</f>
        <v/>
      </c>
      <c r="K2743" s="63" t="str">
        <f ca="1">IF(INDIRECT("'按班级打印'!u"&amp;ROUNDDOWN((ROW()-1)/5,0)+2)&gt;0,INDIRECT("'按班级打印'!u"&amp;ROUNDDOWN((ROW()-1)/5,0)+2),"")</f>
        <v/>
      </c>
      <c r="L2743" s="63">
        <f ca="1">IF(INDIRECT("'按班级打印'!ag"&amp;ROUNDDOWN((ROW()-1)/5,0)+2)&gt;0,INDIRECT("'按班级打印'!ag"&amp;ROUNDDOWN((ROW()-1)/5,0)+2),"")</f>
        <v>76</v>
      </c>
      <c r="M2743" s="63">
        <f ca="1">INDIRECT("'按班级打印'!I"&amp;ROUNDDOWN((ROW()-1)/5,0)+2)</f>
        <v>523</v>
      </c>
    </row>
    <row r="2744" customHeight="1" spans="1:13">
      <c r="A2744" s="63" t="str">
        <f ca="1">INDIRECT("'按班级打印'!E"&amp;ROUNDDOWN((ROW()-1)/5,0)+2)</f>
        <v>物理类</v>
      </c>
      <c r="B2744" s="14"/>
      <c r="C2744" s="63" t="s">
        <v>14</v>
      </c>
      <c r="D2744" s="65">
        <f>'质量分析(总分) '!$D$55</f>
        <v>105.000612745098</v>
      </c>
      <c r="E2744" s="65">
        <f>'质量分析(总分) '!$D$82</f>
        <v>91.5242034313726</v>
      </c>
      <c r="F2744" s="65">
        <f>'质量分析(总分) '!$D$109</f>
        <v>108.863970588235</v>
      </c>
      <c r="G2744" s="65">
        <f ca="1">IF(_xlfn.NUMBERVALUE(G2742)&gt;0,'质量分析(总分) '!$D$133,"")</f>
        <v>62.6521428571429</v>
      </c>
      <c r="H2744" s="65">
        <f ca="1">IF(_xlfn.NUMBERVALUE(H2742)&gt;0,'质量分析(总分) '!$D$157,"")</f>
        <v>81.8686131386861</v>
      </c>
      <c r="I2744" s="65" t="str">
        <f ca="1">IF(_xlfn.NUMBERVALUE(I2742)&gt;0,'质量分析(总分) '!$D$180,"")</f>
        <v/>
      </c>
      <c r="J2744" s="65" t="str">
        <f ca="1">IF(_xlfn.NUMBERVALUE(J2742)&gt;0,'质量分析(总分) '!$D$208,"")</f>
        <v/>
      </c>
      <c r="K2744" s="65" t="str">
        <f ca="1">IF(_xlfn.NUMBERVALUE(K2742)&gt;0,'质量分析(总分) '!$D$194,"")</f>
        <v/>
      </c>
      <c r="L2744" s="65">
        <f ca="1">IF(_xlfn.NUMBERVALUE(L2742)&gt;0,'质量分析(总分) '!$D$222,"")</f>
        <v>81.1694214876033</v>
      </c>
      <c r="M2744" s="65">
        <f ca="1">IF(_xlfn.NUMBERVALUE(G2742)&gt;0,'质量分析(总分) '!$D$23,'质量分析(总分) '!$D$28)</f>
        <v>535.869285714286</v>
      </c>
    </row>
    <row r="2746" customHeight="1" spans="1:13">
      <c r="A2746" s="58" t="s">
        <v>15</v>
      </c>
      <c r="B2746" s="59" t="s">
        <v>1</v>
      </c>
      <c r="C2746" s="59" t="s">
        <v>2</v>
      </c>
      <c r="D2746" s="60" t="s">
        <v>3</v>
      </c>
      <c r="E2746" s="60" t="s">
        <v>4</v>
      </c>
      <c r="F2746" s="60" t="s">
        <v>5</v>
      </c>
      <c r="G2746" s="60" t="s">
        <v>6</v>
      </c>
      <c r="H2746" s="60" t="s">
        <v>7</v>
      </c>
      <c r="I2746" s="60" t="s">
        <v>8</v>
      </c>
      <c r="J2746" s="60" t="s">
        <v>9</v>
      </c>
      <c r="K2746" s="60" t="s">
        <v>10</v>
      </c>
      <c r="L2746" s="61" t="s">
        <v>11</v>
      </c>
      <c r="M2746" s="61" t="s">
        <v>12</v>
      </c>
    </row>
    <row r="2747" customHeight="1" spans="1:13">
      <c r="A2747" s="62"/>
      <c r="B2747" s="63">
        <f ca="1">INDIRECT("'按班级打印'!G"&amp;ROUNDDOWN((ROW()-1)/5,0)+2)</f>
        <v>13</v>
      </c>
      <c r="C2747" s="63" t="str">
        <f ca="1">INDIRECT("'按班级打印'!A"&amp;ROUNDDOWN((ROW()-1)/5,0)+2)</f>
        <v>林文博</v>
      </c>
      <c r="D2747" s="63">
        <f ca="1">INDIRECT("'按班级打印'!M"&amp;ROUNDDOWN((ROW()-1)/5,0)+2)</f>
        <v>100</v>
      </c>
      <c r="E2747" s="63">
        <f ca="1">INDIRECT("'按班级打印'!o"&amp;ROUNDDOWN((ROW()-1)/5,0)+2)</f>
        <v>87</v>
      </c>
      <c r="F2747" s="63">
        <f ca="1">INDIRECT("'按班级打印'!q"&amp;ROUNDDOWN((ROW()-1)/5,0)+2)</f>
        <v>106.5</v>
      </c>
      <c r="G2747" s="63">
        <f ca="1">IF(INDIRECT("'按班级打印'!s"&amp;ROUNDDOWN((ROW()-1)/5,0)+2)&gt;0,INDIRECT("'按班级打印'!s"&amp;ROUNDDOWN((ROW()-1)/5,0)+2),"")</f>
        <v>61</v>
      </c>
      <c r="H2747" s="63">
        <f ca="1">IF(INDIRECT("'按班级打印'!w"&amp;ROUNDDOWN((ROW()-1)/5,0)+2)&gt;0,INDIRECT("'按班级打印'!w"&amp;ROUNDDOWN((ROW()-1)/5,0)+2),"")</f>
        <v>50</v>
      </c>
      <c r="I2747" s="63" t="str">
        <f ca="1">IF(INDIRECT("'按班级打印'!z"&amp;ROUNDDOWN((ROW()-1)/5,0)+2)&gt;0,INDIRECT("'按班级打印'!z"&amp;ROUNDDOWN((ROW()-1)/5,0)+2),"")</f>
        <v/>
      </c>
      <c r="J2747" s="63" t="str">
        <f ca="1">IF(INDIRECT("'按班级打印'!ac"&amp;ROUNDDOWN((ROW()-1)/5,0)+2)&gt;0,INDIRECT("'按班级打印'!ac"&amp;ROUNDDOWN((ROW()-1)/5,0)+2),"")</f>
        <v/>
      </c>
      <c r="K2747" s="63" t="str">
        <f ca="1">IF(INDIRECT("'按班级打印'!u"&amp;ROUNDDOWN((ROW()-1)/5,0)+2)&gt;0,INDIRECT("'按班级打印'!u"&amp;ROUNDDOWN((ROW()-1)/5,0)+2),"")</f>
        <v/>
      </c>
      <c r="L2747" s="63">
        <f ca="1">IF(INDIRECT("'按班级打印'!af"&amp;ROUNDDOWN((ROW()-1)/5,0)+2)&gt;0,INDIRECT("'按班级打印'!af"&amp;ROUNDDOWN((ROW()-1)/5,0)+2),"")</f>
        <v>60.5</v>
      </c>
      <c r="M2747" s="63">
        <f ca="1">INDIRECT("'按班级打印'!H"&amp;ROUNDDOWN((ROW()-1)/5,0)+2)</f>
        <v>465</v>
      </c>
    </row>
    <row r="2748" customHeight="1" spans="1:13">
      <c r="A2748" s="64"/>
      <c r="B2748" s="64"/>
      <c r="C2748" s="63" t="s">
        <v>13</v>
      </c>
      <c r="D2748" s="63">
        <f ca="1">INDIRECT("'按班级打印'!M"&amp;ROUNDDOWN((ROW()-1)/5,0)+2)</f>
        <v>100</v>
      </c>
      <c r="E2748" s="63">
        <f ca="1">INDIRECT("'按班级打印'!o"&amp;ROUNDDOWN((ROW()-1)/5,0)+2)</f>
        <v>87</v>
      </c>
      <c r="F2748" s="63">
        <f ca="1">INDIRECT("'按班级打印'!q"&amp;ROUNDDOWN((ROW()-1)/5,0)+2)</f>
        <v>106.5</v>
      </c>
      <c r="G2748" s="63">
        <f ca="1">IF(INDIRECT("'按班级打印'!s"&amp;ROUNDDOWN((ROW()-1)/5,0)+2)&gt;0,INDIRECT("'按班级打印'!s"&amp;ROUNDDOWN((ROW()-1)/5,0)+2),"")</f>
        <v>61</v>
      </c>
      <c r="H2748" s="63">
        <f ca="1">IF(INDIRECT("'按班级打印'!x"&amp;ROUNDDOWN((ROW()-1)/5,0)+2)&gt;0,INDIRECT("'按班级打印'!x"&amp;ROUNDDOWN((ROW()-1)/5,0)+2),"")</f>
        <v>76</v>
      </c>
      <c r="I2748" s="63" t="str">
        <f ca="1">IF(INDIRECT("'按班级打印'!aa"&amp;ROUNDDOWN((ROW()-1)/5,0)+2)&gt;0,INDIRECT("'按班级打印'!aa"&amp;ROUNDDOWN((ROW()-1)/5,0)+2),"")</f>
        <v/>
      </c>
      <c r="J2748" s="63" t="str">
        <f ca="1">IF(INDIRECT("'按班级打印'!ad"&amp;ROUNDDOWN((ROW()-1)/5,0)+2)&gt;0,INDIRECT("'按班级打印'!ad"&amp;ROUNDDOWN((ROW()-1)/5,0)+2),"")</f>
        <v/>
      </c>
      <c r="K2748" s="63" t="str">
        <f ca="1">IF(INDIRECT("'按班级打印'!u"&amp;ROUNDDOWN((ROW()-1)/5,0)+2)&gt;0,INDIRECT("'按班级打印'!u"&amp;ROUNDDOWN((ROW()-1)/5,0)+2),"")</f>
        <v/>
      </c>
      <c r="L2748" s="63">
        <f ca="1">IF(INDIRECT("'按班级打印'!ag"&amp;ROUNDDOWN((ROW()-1)/5,0)+2)&gt;0,INDIRECT("'按班级打印'!ag"&amp;ROUNDDOWN((ROW()-1)/5,0)+2),"")</f>
        <v>87</v>
      </c>
      <c r="M2748" s="63">
        <f ca="1">INDIRECT("'按班级打印'!I"&amp;ROUNDDOWN((ROW()-1)/5,0)+2)</f>
        <v>517.5</v>
      </c>
    </row>
    <row r="2749" customHeight="1" spans="1:13">
      <c r="A2749" s="63" t="str">
        <f ca="1">INDIRECT("'按班级打印'!E"&amp;ROUNDDOWN((ROW()-1)/5,0)+2)</f>
        <v>物理类</v>
      </c>
      <c r="B2749" s="14"/>
      <c r="C2749" s="63" t="s">
        <v>14</v>
      </c>
      <c r="D2749" s="65">
        <f>'质量分析(总分) '!$D$55</f>
        <v>105.000612745098</v>
      </c>
      <c r="E2749" s="65">
        <f>'质量分析(总分) '!$D$82</f>
        <v>91.5242034313726</v>
      </c>
      <c r="F2749" s="65">
        <f>'质量分析(总分) '!$D$109</f>
        <v>108.863970588235</v>
      </c>
      <c r="G2749" s="65">
        <f ca="1">IF(_xlfn.NUMBERVALUE(G2747)&gt;0,'质量分析(总分) '!$D$133,"")</f>
        <v>62.6521428571429</v>
      </c>
      <c r="H2749" s="65">
        <f ca="1">IF(_xlfn.NUMBERVALUE(H2747)&gt;0,'质量分析(总分) '!$D$157,"")</f>
        <v>81.8686131386861</v>
      </c>
      <c r="I2749" s="65" t="str">
        <f ca="1">IF(_xlfn.NUMBERVALUE(I2747)&gt;0,'质量分析(总分) '!$D$180,"")</f>
        <v/>
      </c>
      <c r="J2749" s="65" t="str">
        <f ca="1">IF(_xlfn.NUMBERVALUE(J2747)&gt;0,'质量分析(总分) '!$D$208,"")</f>
        <v/>
      </c>
      <c r="K2749" s="65" t="str">
        <f ca="1">IF(_xlfn.NUMBERVALUE(K2747)&gt;0,'质量分析(总分) '!$D$194,"")</f>
        <v/>
      </c>
      <c r="L2749" s="65">
        <f ca="1">IF(_xlfn.NUMBERVALUE(L2747)&gt;0,'质量分析(总分) '!$D$222,"")</f>
        <v>81.1694214876033</v>
      </c>
      <c r="M2749" s="65">
        <f ca="1">IF(_xlfn.NUMBERVALUE(G2747)&gt;0,'质量分析(总分) '!$D$23,'质量分析(总分) '!$D$28)</f>
        <v>535.869285714286</v>
      </c>
    </row>
    <row r="2751" customHeight="1" spans="1:13">
      <c r="A2751" s="58" t="s">
        <v>15</v>
      </c>
      <c r="B2751" s="59" t="s">
        <v>1</v>
      </c>
      <c r="C2751" s="59" t="s">
        <v>2</v>
      </c>
      <c r="D2751" s="60" t="s">
        <v>3</v>
      </c>
      <c r="E2751" s="60" t="s">
        <v>4</v>
      </c>
      <c r="F2751" s="60" t="s">
        <v>5</v>
      </c>
      <c r="G2751" s="60" t="s">
        <v>6</v>
      </c>
      <c r="H2751" s="60" t="s">
        <v>7</v>
      </c>
      <c r="I2751" s="60" t="s">
        <v>8</v>
      </c>
      <c r="J2751" s="60" t="s">
        <v>9</v>
      </c>
      <c r="K2751" s="60" t="s">
        <v>10</v>
      </c>
      <c r="L2751" s="61" t="s">
        <v>11</v>
      </c>
      <c r="M2751" s="61" t="s">
        <v>12</v>
      </c>
    </row>
    <row r="2752" customHeight="1" spans="1:13">
      <c r="A2752" s="62"/>
      <c r="B2752" s="63">
        <f ca="1">INDIRECT("'按班级打印'!G"&amp;ROUNDDOWN((ROW()-1)/5,0)+2)</f>
        <v>13</v>
      </c>
      <c r="C2752" s="63" t="str">
        <f ca="1">INDIRECT("'按班级打印'!A"&amp;ROUNDDOWN((ROW()-1)/5,0)+2)</f>
        <v>施鑫宇</v>
      </c>
      <c r="D2752" s="63">
        <f ca="1">INDIRECT("'按班级打印'!M"&amp;ROUNDDOWN((ROW()-1)/5,0)+2)</f>
        <v>98.5</v>
      </c>
      <c r="E2752" s="63">
        <f ca="1">INDIRECT("'按班级打印'!o"&amp;ROUNDDOWN((ROW()-1)/5,0)+2)</f>
        <v>82.5</v>
      </c>
      <c r="F2752" s="63">
        <f ca="1">INDIRECT("'按班级打印'!q"&amp;ROUNDDOWN((ROW()-1)/5,0)+2)</f>
        <v>89</v>
      </c>
      <c r="G2752" s="63">
        <f ca="1">IF(INDIRECT("'按班级打印'!s"&amp;ROUNDDOWN((ROW()-1)/5,0)+2)&gt;0,INDIRECT("'按班级打印'!s"&amp;ROUNDDOWN((ROW()-1)/5,0)+2),"")</f>
        <v>67.5</v>
      </c>
      <c r="H2752" s="63">
        <f ca="1">IF(INDIRECT("'按班级打印'!w"&amp;ROUNDDOWN((ROW()-1)/5,0)+2)&gt;0,INDIRECT("'按班级打印'!w"&amp;ROUNDDOWN((ROW()-1)/5,0)+2),"")</f>
        <v>35</v>
      </c>
      <c r="I2752" s="63" t="str">
        <f ca="1">IF(INDIRECT("'按班级打印'!z"&amp;ROUNDDOWN((ROW()-1)/5,0)+2)&gt;0,INDIRECT("'按班级打印'!z"&amp;ROUNDDOWN((ROW()-1)/5,0)+2),"")</f>
        <v/>
      </c>
      <c r="J2752" s="63" t="str">
        <f ca="1">IF(INDIRECT("'按班级打印'!ac"&amp;ROUNDDOWN((ROW()-1)/5,0)+2)&gt;0,INDIRECT("'按班级打印'!ac"&amp;ROUNDDOWN((ROW()-1)/5,0)+2),"")</f>
        <v/>
      </c>
      <c r="K2752" s="63" t="str">
        <f ca="1">IF(INDIRECT("'按班级打印'!u"&amp;ROUNDDOWN((ROW()-1)/5,0)+2)&gt;0,INDIRECT("'按班级打印'!u"&amp;ROUNDDOWN((ROW()-1)/5,0)+2),"")</f>
        <v/>
      </c>
      <c r="L2752" s="63">
        <f ca="1">IF(INDIRECT("'按班级打印'!af"&amp;ROUNDDOWN((ROW()-1)/5,0)+2)&gt;0,INDIRECT("'按班级打印'!af"&amp;ROUNDDOWN((ROW()-1)/5,0)+2),"")</f>
        <v>63</v>
      </c>
      <c r="M2752" s="63">
        <f ca="1">INDIRECT("'按班级打印'!H"&amp;ROUNDDOWN((ROW()-1)/5,0)+2)</f>
        <v>435.5</v>
      </c>
    </row>
    <row r="2753" customHeight="1" spans="1:13">
      <c r="A2753" s="64"/>
      <c r="B2753" s="64"/>
      <c r="C2753" s="63" t="s">
        <v>13</v>
      </c>
      <c r="D2753" s="63">
        <f ca="1">INDIRECT("'按班级打印'!M"&amp;ROUNDDOWN((ROW()-1)/5,0)+2)</f>
        <v>98.5</v>
      </c>
      <c r="E2753" s="63">
        <f ca="1">INDIRECT("'按班级打印'!o"&amp;ROUNDDOWN((ROW()-1)/5,0)+2)</f>
        <v>82.5</v>
      </c>
      <c r="F2753" s="63">
        <f ca="1">INDIRECT("'按班级打印'!q"&amp;ROUNDDOWN((ROW()-1)/5,0)+2)</f>
        <v>89</v>
      </c>
      <c r="G2753" s="63">
        <f ca="1">IF(INDIRECT("'按班级打印'!s"&amp;ROUNDDOWN((ROW()-1)/5,0)+2)&gt;0,INDIRECT("'按班级打印'!s"&amp;ROUNDDOWN((ROW()-1)/5,0)+2),"")</f>
        <v>67.5</v>
      </c>
      <c r="H2753" s="63">
        <f ca="1">IF(INDIRECT("'按班级打印'!x"&amp;ROUNDDOWN((ROW()-1)/5,0)+2)&gt;0,INDIRECT("'按班级打印'!x"&amp;ROUNDDOWN((ROW()-1)/5,0)+2),"")</f>
        <v>63</v>
      </c>
      <c r="I2753" s="63" t="str">
        <f ca="1">IF(INDIRECT("'按班级打印'!aa"&amp;ROUNDDOWN((ROW()-1)/5,0)+2)&gt;0,INDIRECT("'按班级打印'!aa"&amp;ROUNDDOWN((ROW()-1)/5,0)+2),"")</f>
        <v/>
      </c>
      <c r="J2753" s="63" t="str">
        <f ca="1">IF(INDIRECT("'按班级打印'!ad"&amp;ROUNDDOWN((ROW()-1)/5,0)+2)&gt;0,INDIRECT("'按班级打印'!ad"&amp;ROUNDDOWN((ROW()-1)/5,0)+2),"")</f>
        <v/>
      </c>
      <c r="K2753" s="63" t="str">
        <f ca="1">IF(INDIRECT("'按班级打印'!u"&amp;ROUNDDOWN((ROW()-1)/5,0)+2)&gt;0,INDIRECT("'按班级打印'!u"&amp;ROUNDDOWN((ROW()-1)/5,0)+2),"")</f>
        <v/>
      </c>
      <c r="L2753" s="63">
        <f ca="1">IF(INDIRECT("'按班级打印'!ag"&amp;ROUNDDOWN((ROW()-1)/5,0)+2)&gt;0,INDIRECT("'按班级打印'!ag"&amp;ROUNDDOWN((ROW()-1)/5,0)+2),"")</f>
        <v>88</v>
      </c>
      <c r="M2753" s="63">
        <f ca="1">INDIRECT("'按班级打印'!I"&amp;ROUNDDOWN((ROW()-1)/5,0)+2)</f>
        <v>488.5</v>
      </c>
    </row>
    <row r="2754" customHeight="1" spans="1:13">
      <c r="A2754" s="63" t="str">
        <f ca="1">INDIRECT("'按班级打印'!E"&amp;ROUNDDOWN((ROW()-1)/5,0)+2)</f>
        <v>物理类</v>
      </c>
      <c r="B2754" s="14"/>
      <c r="C2754" s="63" t="s">
        <v>14</v>
      </c>
      <c r="D2754" s="65">
        <f>'质量分析(总分) '!$D$55</f>
        <v>105.000612745098</v>
      </c>
      <c r="E2754" s="65">
        <f>'质量分析(总分) '!$D$82</f>
        <v>91.5242034313726</v>
      </c>
      <c r="F2754" s="65">
        <f>'质量分析(总分) '!$D$109</f>
        <v>108.863970588235</v>
      </c>
      <c r="G2754" s="65">
        <f ca="1">IF(_xlfn.NUMBERVALUE(G2752)&gt;0,'质量分析(总分) '!$D$133,"")</f>
        <v>62.6521428571429</v>
      </c>
      <c r="H2754" s="65">
        <f ca="1">IF(_xlfn.NUMBERVALUE(H2752)&gt;0,'质量分析(总分) '!$D$157,"")</f>
        <v>81.8686131386861</v>
      </c>
      <c r="I2754" s="65" t="str">
        <f ca="1">IF(_xlfn.NUMBERVALUE(I2752)&gt;0,'质量分析(总分) '!$D$180,"")</f>
        <v/>
      </c>
      <c r="J2754" s="65" t="str">
        <f ca="1">IF(_xlfn.NUMBERVALUE(J2752)&gt;0,'质量分析(总分) '!$D$208,"")</f>
        <v/>
      </c>
      <c r="K2754" s="65" t="str">
        <f ca="1">IF(_xlfn.NUMBERVALUE(K2752)&gt;0,'质量分析(总分) '!$D$194,"")</f>
        <v/>
      </c>
      <c r="L2754" s="65">
        <f ca="1">IF(_xlfn.NUMBERVALUE(L2752)&gt;0,'质量分析(总分) '!$D$222,"")</f>
        <v>81.1694214876033</v>
      </c>
      <c r="M2754" s="65">
        <f ca="1">IF(_xlfn.NUMBERVALUE(G2752)&gt;0,'质量分析(总分) '!$D$23,'质量分析(总分) '!$D$28)</f>
        <v>535.869285714286</v>
      </c>
    </row>
    <row r="2756" customHeight="1" spans="1:13">
      <c r="A2756" s="58" t="s">
        <v>15</v>
      </c>
      <c r="B2756" s="59" t="s">
        <v>1</v>
      </c>
      <c r="C2756" s="59" t="s">
        <v>2</v>
      </c>
      <c r="D2756" s="60" t="s">
        <v>3</v>
      </c>
      <c r="E2756" s="60" t="s">
        <v>4</v>
      </c>
      <c r="F2756" s="60" t="s">
        <v>5</v>
      </c>
      <c r="G2756" s="60" t="s">
        <v>6</v>
      </c>
      <c r="H2756" s="60" t="s">
        <v>7</v>
      </c>
      <c r="I2756" s="60" t="s">
        <v>8</v>
      </c>
      <c r="J2756" s="60" t="s">
        <v>9</v>
      </c>
      <c r="K2756" s="60" t="s">
        <v>10</v>
      </c>
      <c r="L2756" s="61" t="s">
        <v>11</v>
      </c>
      <c r="M2756" s="61" t="s">
        <v>12</v>
      </c>
    </row>
    <row r="2757" customHeight="1" spans="1:13">
      <c r="A2757" s="62"/>
      <c r="B2757" s="63">
        <f ca="1">INDIRECT("'按班级打印'!G"&amp;ROUNDDOWN((ROW()-1)/5,0)+2)</f>
        <v>13</v>
      </c>
      <c r="C2757" s="63" t="str">
        <f ca="1">INDIRECT("'按班级打印'!A"&amp;ROUNDDOWN((ROW()-1)/5,0)+2)</f>
        <v>刘佳鑫</v>
      </c>
      <c r="D2757" s="63">
        <f ca="1">INDIRECT("'按班级打印'!M"&amp;ROUNDDOWN((ROW()-1)/5,0)+2)</f>
        <v>95.5</v>
      </c>
      <c r="E2757" s="63">
        <f ca="1">INDIRECT("'按班级打印'!o"&amp;ROUNDDOWN((ROW()-1)/5,0)+2)</f>
        <v>65</v>
      </c>
      <c r="F2757" s="63">
        <f ca="1">INDIRECT("'按班级打印'!q"&amp;ROUNDDOWN((ROW()-1)/5,0)+2)</f>
        <v>95</v>
      </c>
      <c r="G2757" s="63">
        <f ca="1">IF(INDIRECT("'按班级打印'!s"&amp;ROUNDDOWN((ROW()-1)/5,0)+2)&gt;0,INDIRECT("'按班级打印'!s"&amp;ROUNDDOWN((ROW()-1)/5,0)+2),"")</f>
        <v>59.5</v>
      </c>
      <c r="H2757" s="63">
        <f ca="1">IF(INDIRECT("'按班级打印'!w"&amp;ROUNDDOWN((ROW()-1)/5,0)+2)&gt;0,INDIRECT("'按班级打印'!w"&amp;ROUNDDOWN((ROW()-1)/5,0)+2),"")</f>
        <v>50</v>
      </c>
      <c r="I2757" s="63" t="str">
        <f ca="1">IF(INDIRECT("'按班级打印'!z"&amp;ROUNDDOWN((ROW()-1)/5,0)+2)&gt;0,INDIRECT("'按班级打印'!z"&amp;ROUNDDOWN((ROW()-1)/5,0)+2),"")</f>
        <v/>
      </c>
      <c r="J2757" s="63" t="str">
        <f ca="1">IF(INDIRECT("'按班级打印'!ac"&amp;ROUNDDOWN((ROW()-1)/5,0)+2)&gt;0,INDIRECT("'按班级打印'!ac"&amp;ROUNDDOWN((ROW()-1)/5,0)+2),"")</f>
        <v/>
      </c>
      <c r="K2757" s="63" t="str">
        <f ca="1">IF(INDIRECT("'按班级打印'!u"&amp;ROUNDDOWN((ROW()-1)/5,0)+2)&gt;0,INDIRECT("'按班级打印'!u"&amp;ROUNDDOWN((ROW()-1)/5,0)+2),"")</f>
        <v/>
      </c>
      <c r="L2757" s="63">
        <f ca="1">IF(INDIRECT("'按班级打印'!af"&amp;ROUNDDOWN((ROW()-1)/5,0)+2)&gt;0,INDIRECT("'按班级打印'!af"&amp;ROUNDDOWN((ROW()-1)/5,0)+2),"")</f>
        <v>47.5</v>
      </c>
      <c r="M2757" s="63">
        <f ca="1">INDIRECT("'按班级打印'!H"&amp;ROUNDDOWN((ROW()-1)/5,0)+2)</f>
        <v>412.5</v>
      </c>
    </row>
    <row r="2758" customHeight="1" spans="1:13">
      <c r="A2758" s="64"/>
      <c r="B2758" s="64"/>
      <c r="C2758" s="63" t="s">
        <v>13</v>
      </c>
      <c r="D2758" s="63">
        <f ca="1">INDIRECT("'按班级打印'!M"&amp;ROUNDDOWN((ROW()-1)/5,0)+2)</f>
        <v>95.5</v>
      </c>
      <c r="E2758" s="63">
        <f ca="1">INDIRECT("'按班级打印'!o"&amp;ROUNDDOWN((ROW()-1)/5,0)+2)</f>
        <v>65</v>
      </c>
      <c r="F2758" s="63">
        <f ca="1">INDIRECT("'按班级打印'!q"&amp;ROUNDDOWN((ROW()-1)/5,0)+2)</f>
        <v>95</v>
      </c>
      <c r="G2758" s="63">
        <f ca="1">IF(INDIRECT("'按班级打印'!s"&amp;ROUNDDOWN((ROW()-1)/5,0)+2)&gt;0,INDIRECT("'按班级打印'!s"&amp;ROUNDDOWN((ROW()-1)/5,0)+2),"")</f>
        <v>59.5</v>
      </c>
      <c r="H2758" s="63">
        <f ca="1">IF(INDIRECT("'按班级打印'!x"&amp;ROUNDDOWN((ROW()-1)/5,0)+2)&gt;0,INDIRECT("'按班级打印'!x"&amp;ROUNDDOWN((ROW()-1)/5,0)+2),"")</f>
        <v>76</v>
      </c>
      <c r="I2758" s="63" t="str">
        <f ca="1">IF(INDIRECT("'按班级打印'!aa"&amp;ROUNDDOWN((ROW()-1)/5,0)+2)&gt;0,INDIRECT("'按班级打印'!aa"&amp;ROUNDDOWN((ROW()-1)/5,0)+2),"")</f>
        <v/>
      </c>
      <c r="J2758" s="63" t="str">
        <f ca="1">IF(INDIRECT("'按班级打印'!ad"&amp;ROUNDDOWN((ROW()-1)/5,0)+2)&gt;0,INDIRECT("'按班级打印'!ad"&amp;ROUNDDOWN((ROW()-1)/5,0)+2),"")</f>
        <v/>
      </c>
      <c r="K2758" s="63" t="str">
        <f ca="1">IF(INDIRECT("'按班级打印'!u"&amp;ROUNDDOWN((ROW()-1)/5,0)+2)&gt;0,INDIRECT("'按班级打印'!u"&amp;ROUNDDOWN((ROW()-1)/5,0)+2),"")</f>
        <v/>
      </c>
      <c r="L2758" s="63">
        <f ca="1">IF(INDIRECT("'按班级打印'!ag"&amp;ROUNDDOWN((ROW()-1)/5,0)+2)&gt;0,INDIRECT("'按班级打印'!ag"&amp;ROUNDDOWN((ROW()-1)/5,0)+2),"")</f>
        <v>72</v>
      </c>
      <c r="M2758" s="63">
        <f ca="1">INDIRECT("'按班级打印'!I"&amp;ROUNDDOWN((ROW()-1)/5,0)+2)</f>
        <v>463</v>
      </c>
    </row>
    <row r="2759" customHeight="1" spans="1:13">
      <c r="A2759" s="63" t="str">
        <f ca="1">INDIRECT("'按班级打印'!E"&amp;ROUNDDOWN((ROW()-1)/5,0)+2)</f>
        <v>物理类</v>
      </c>
      <c r="B2759" s="14"/>
      <c r="C2759" s="63" t="s">
        <v>14</v>
      </c>
      <c r="D2759" s="65">
        <f>'质量分析(总分) '!$D$55</f>
        <v>105.000612745098</v>
      </c>
      <c r="E2759" s="65">
        <f>'质量分析(总分) '!$D$82</f>
        <v>91.5242034313726</v>
      </c>
      <c r="F2759" s="65">
        <f>'质量分析(总分) '!$D$109</f>
        <v>108.863970588235</v>
      </c>
      <c r="G2759" s="65">
        <f ca="1">IF(_xlfn.NUMBERVALUE(G2757)&gt;0,'质量分析(总分) '!$D$133,"")</f>
        <v>62.6521428571429</v>
      </c>
      <c r="H2759" s="65">
        <f ca="1">IF(_xlfn.NUMBERVALUE(H2757)&gt;0,'质量分析(总分) '!$D$157,"")</f>
        <v>81.8686131386861</v>
      </c>
      <c r="I2759" s="65" t="str">
        <f ca="1">IF(_xlfn.NUMBERVALUE(I2757)&gt;0,'质量分析(总分) '!$D$180,"")</f>
        <v/>
      </c>
      <c r="J2759" s="65" t="str">
        <f ca="1">IF(_xlfn.NUMBERVALUE(J2757)&gt;0,'质量分析(总分) '!$D$208,"")</f>
        <v/>
      </c>
      <c r="K2759" s="65" t="str">
        <f ca="1">IF(_xlfn.NUMBERVALUE(K2757)&gt;0,'质量分析(总分) '!$D$194,"")</f>
        <v/>
      </c>
      <c r="L2759" s="65">
        <f ca="1">IF(_xlfn.NUMBERVALUE(L2757)&gt;0,'质量分析(总分) '!$D$222,"")</f>
        <v>81.1694214876033</v>
      </c>
      <c r="M2759" s="65">
        <f ca="1">IF(_xlfn.NUMBERVALUE(G2757)&gt;0,'质量分析(总分) '!$D$23,'质量分析(总分) '!$D$28)</f>
        <v>535.869285714286</v>
      </c>
    </row>
    <row r="2761" customHeight="1" spans="1:13">
      <c r="A2761" s="58" t="s">
        <v>15</v>
      </c>
      <c r="B2761" s="59" t="s">
        <v>1</v>
      </c>
      <c r="C2761" s="59" t="s">
        <v>2</v>
      </c>
      <c r="D2761" s="60" t="s">
        <v>3</v>
      </c>
      <c r="E2761" s="60" t="s">
        <v>4</v>
      </c>
      <c r="F2761" s="60" t="s">
        <v>5</v>
      </c>
      <c r="G2761" s="60" t="s">
        <v>6</v>
      </c>
      <c r="H2761" s="60" t="s">
        <v>7</v>
      </c>
      <c r="I2761" s="60" t="s">
        <v>8</v>
      </c>
      <c r="J2761" s="60" t="s">
        <v>9</v>
      </c>
      <c r="K2761" s="60" t="s">
        <v>10</v>
      </c>
      <c r="L2761" s="61" t="s">
        <v>11</v>
      </c>
      <c r="M2761" s="61" t="s">
        <v>12</v>
      </c>
    </row>
    <row r="2762" customHeight="1" spans="1:13">
      <c r="A2762" s="62"/>
      <c r="B2762" s="63">
        <f ca="1">INDIRECT("'按班级打印'!G"&amp;ROUNDDOWN((ROW()-1)/5,0)+2)</f>
        <v>13</v>
      </c>
      <c r="C2762" s="63" t="str">
        <f ca="1">INDIRECT("'按班级打印'!A"&amp;ROUNDDOWN((ROW()-1)/5,0)+2)</f>
        <v>苏靖轩</v>
      </c>
      <c r="D2762" s="63">
        <f ca="1">INDIRECT("'按班级打印'!M"&amp;ROUNDDOWN((ROW()-1)/5,0)+2)</f>
        <v>113</v>
      </c>
      <c r="E2762" s="63">
        <f ca="1">INDIRECT("'按班级打印'!o"&amp;ROUNDDOWN((ROW()-1)/5,0)+2)</f>
        <v>98.5</v>
      </c>
      <c r="F2762" s="63">
        <f ca="1">INDIRECT("'按班级打印'!q"&amp;ROUNDDOWN((ROW()-1)/5,0)+2)</f>
        <v>111.5</v>
      </c>
      <c r="G2762" s="63">
        <f ca="1">IF(INDIRECT("'按班级打印'!s"&amp;ROUNDDOWN((ROW()-1)/5,0)+2)&gt;0,INDIRECT("'按班级打印'!s"&amp;ROUNDDOWN((ROW()-1)/5,0)+2),"")</f>
        <v>68.5</v>
      </c>
      <c r="H2762" s="63">
        <f ca="1">IF(INDIRECT("'按班级打印'!w"&amp;ROUNDDOWN((ROW()-1)/5,0)+2)&gt;0,INDIRECT("'按班级打印'!w"&amp;ROUNDDOWN((ROW()-1)/5,0)+2),"")</f>
        <v>46</v>
      </c>
      <c r="I2762" s="63" t="str">
        <f ca="1">IF(INDIRECT("'按班级打印'!z"&amp;ROUNDDOWN((ROW()-1)/5,0)+2)&gt;0,INDIRECT("'按班级打印'!z"&amp;ROUNDDOWN((ROW()-1)/5,0)+2),"")</f>
        <v/>
      </c>
      <c r="J2762" s="63" t="str">
        <f ca="1">IF(INDIRECT("'按班级打印'!ac"&amp;ROUNDDOWN((ROW()-1)/5,0)+2)&gt;0,INDIRECT("'按班级打印'!ac"&amp;ROUNDDOWN((ROW()-1)/5,0)+2),"")</f>
        <v/>
      </c>
      <c r="K2762" s="63" t="str">
        <f ca="1">IF(INDIRECT("'按班级打印'!u"&amp;ROUNDDOWN((ROW()-1)/5,0)+2)&gt;0,INDIRECT("'按班级打印'!u"&amp;ROUNDDOWN((ROW()-1)/5,0)+2),"")</f>
        <v/>
      </c>
      <c r="L2762" s="63">
        <f ca="1">IF(INDIRECT("'按班级打印'!af"&amp;ROUNDDOWN((ROW()-1)/5,0)+2)&gt;0,INDIRECT("'按班级打印'!af"&amp;ROUNDDOWN((ROW()-1)/5,0)+2),"")</f>
        <v>58.5</v>
      </c>
      <c r="M2762" s="63">
        <f ca="1">INDIRECT("'按班级打印'!H"&amp;ROUNDDOWN((ROW()-1)/5,0)+2)</f>
        <v>496</v>
      </c>
    </row>
    <row r="2763" customHeight="1" spans="1:13">
      <c r="A2763" s="64"/>
      <c r="B2763" s="64"/>
      <c r="C2763" s="63" t="s">
        <v>13</v>
      </c>
      <c r="D2763" s="63">
        <f ca="1">INDIRECT("'按班级打印'!M"&amp;ROUNDDOWN((ROW()-1)/5,0)+2)</f>
        <v>113</v>
      </c>
      <c r="E2763" s="63">
        <f ca="1">INDIRECT("'按班级打印'!o"&amp;ROUNDDOWN((ROW()-1)/5,0)+2)</f>
        <v>98.5</v>
      </c>
      <c r="F2763" s="63">
        <f ca="1">INDIRECT("'按班级打印'!q"&amp;ROUNDDOWN((ROW()-1)/5,0)+2)</f>
        <v>111.5</v>
      </c>
      <c r="G2763" s="63">
        <f ca="1">IF(INDIRECT("'按班级打印'!s"&amp;ROUNDDOWN((ROW()-1)/5,0)+2)&gt;0,INDIRECT("'按班级打印'!s"&amp;ROUNDDOWN((ROW()-1)/5,0)+2),"")</f>
        <v>68.5</v>
      </c>
      <c r="H2763" s="63">
        <f ca="1">IF(INDIRECT("'按班级打印'!x"&amp;ROUNDDOWN((ROW()-1)/5,0)+2)&gt;0,INDIRECT("'按班级打印'!x"&amp;ROUNDDOWN((ROW()-1)/5,0)+2),"")</f>
        <v>73</v>
      </c>
      <c r="I2763" s="63" t="str">
        <f ca="1">IF(INDIRECT("'按班级打印'!aa"&amp;ROUNDDOWN((ROW()-1)/5,0)+2)&gt;0,INDIRECT("'按班级打印'!aa"&amp;ROUNDDOWN((ROW()-1)/5,0)+2),"")</f>
        <v/>
      </c>
      <c r="J2763" s="63" t="str">
        <f ca="1">IF(INDIRECT("'按班级打印'!ad"&amp;ROUNDDOWN((ROW()-1)/5,0)+2)&gt;0,INDIRECT("'按班级打印'!ad"&amp;ROUNDDOWN((ROW()-1)/5,0)+2),"")</f>
        <v/>
      </c>
      <c r="K2763" s="63" t="str">
        <f ca="1">IF(INDIRECT("'按班级打印'!u"&amp;ROUNDDOWN((ROW()-1)/5,0)+2)&gt;0,INDIRECT("'按班级打印'!u"&amp;ROUNDDOWN((ROW()-1)/5,0)+2),"")</f>
        <v/>
      </c>
      <c r="L2763" s="63">
        <f ca="1">IF(INDIRECT("'按班级打印'!ag"&amp;ROUNDDOWN((ROW()-1)/5,0)+2)&gt;0,INDIRECT("'按班级打印'!ag"&amp;ROUNDDOWN((ROW()-1)/5,0)+2),"")</f>
        <v>86</v>
      </c>
      <c r="M2763" s="63">
        <f ca="1">INDIRECT("'按班级打印'!I"&amp;ROUNDDOWN((ROW()-1)/5,0)+2)</f>
        <v>550.5</v>
      </c>
    </row>
    <row r="2764" customHeight="1" spans="1:13">
      <c r="A2764" s="63" t="str">
        <f ca="1">INDIRECT("'按班级打印'!E"&amp;ROUNDDOWN((ROW()-1)/5,0)+2)</f>
        <v>物理类</v>
      </c>
      <c r="B2764" s="14"/>
      <c r="C2764" s="63" t="s">
        <v>14</v>
      </c>
      <c r="D2764" s="65">
        <f>'质量分析(总分) '!$D$55</f>
        <v>105.000612745098</v>
      </c>
      <c r="E2764" s="65">
        <f>'质量分析(总分) '!$D$82</f>
        <v>91.5242034313726</v>
      </c>
      <c r="F2764" s="65">
        <f>'质量分析(总分) '!$D$109</f>
        <v>108.863970588235</v>
      </c>
      <c r="G2764" s="65">
        <f ca="1">IF(_xlfn.NUMBERVALUE(G2762)&gt;0,'质量分析(总分) '!$D$133,"")</f>
        <v>62.6521428571429</v>
      </c>
      <c r="H2764" s="65">
        <f ca="1">IF(_xlfn.NUMBERVALUE(H2762)&gt;0,'质量分析(总分) '!$D$157,"")</f>
        <v>81.8686131386861</v>
      </c>
      <c r="I2764" s="65" t="str">
        <f ca="1">IF(_xlfn.NUMBERVALUE(I2762)&gt;0,'质量分析(总分) '!$D$180,"")</f>
        <v/>
      </c>
      <c r="J2764" s="65" t="str">
        <f ca="1">IF(_xlfn.NUMBERVALUE(J2762)&gt;0,'质量分析(总分) '!$D$208,"")</f>
        <v/>
      </c>
      <c r="K2764" s="65" t="str">
        <f ca="1">IF(_xlfn.NUMBERVALUE(K2762)&gt;0,'质量分析(总分) '!$D$194,"")</f>
        <v/>
      </c>
      <c r="L2764" s="65">
        <f ca="1">IF(_xlfn.NUMBERVALUE(L2762)&gt;0,'质量分析(总分) '!$D$222,"")</f>
        <v>81.1694214876033</v>
      </c>
      <c r="M2764" s="65">
        <f ca="1">IF(_xlfn.NUMBERVALUE(G2762)&gt;0,'质量分析(总分) '!$D$23,'质量分析(总分) '!$D$28)</f>
        <v>535.869285714286</v>
      </c>
    </row>
    <row r="2766" customHeight="1" spans="1:13">
      <c r="A2766" s="58" t="s">
        <v>15</v>
      </c>
      <c r="B2766" s="59" t="s">
        <v>1</v>
      </c>
      <c r="C2766" s="59" t="s">
        <v>2</v>
      </c>
      <c r="D2766" s="60" t="s">
        <v>3</v>
      </c>
      <c r="E2766" s="60" t="s">
        <v>4</v>
      </c>
      <c r="F2766" s="60" t="s">
        <v>5</v>
      </c>
      <c r="G2766" s="60" t="s">
        <v>6</v>
      </c>
      <c r="H2766" s="60" t="s">
        <v>7</v>
      </c>
      <c r="I2766" s="60" t="s">
        <v>8</v>
      </c>
      <c r="J2766" s="60" t="s">
        <v>9</v>
      </c>
      <c r="K2766" s="60" t="s">
        <v>10</v>
      </c>
      <c r="L2766" s="61" t="s">
        <v>11</v>
      </c>
      <c r="M2766" s="61" t="s">
        <v>12</v>
      </c>
    </row>
    <row r="2767" customHeight="1" spans="1:13">
      <c r="A2767" s="62"/>
      <c r="B2767" s="63">
        <f ca="1">INDIRECT("'按班级打印'!G"&amp;ROUNDDOWN((ROW()-1)/5,0)+2)</f>
        <v>13</v>
      </c>
      <c r="C2767" s="63" t="str">
        <f ca="1">INDIRECT("'按班级打印'!A"&amp;ROUNDDOWN((ROW()-1)/5,0)+2)</f>
        <v>林泉杰</v>
      </c>
      <c r="D2767" s="63">
        <f ca="1">INDIRECT("'按班级打印'!M"&amp;ROUNDDOWN((ROW()-1)/5,0)+2)</f>
        <v>108</v>
      </c>
      <c r="E2767" s="63">
        <f ca="1">INDIRECT("'按班级打印'!o"&amp;ROUNDDOWN((ROW()-1)/5,0)+2)</f>
        <v>102.5</v>
      </c>
      <c r="F2767" s="63">
        <f ca="1">INDIRECT("'按班级打印'!q"&amp;ROUNDDOWN((ROW()-1)/5,0)+2)</f>
        <v>123.5</v>
      </c>
      <c r="G2767" s="63">
        <f ca="1">IF(INDIRECT("'按班级打印'!s"&amp;ROUNDDOWN((ROW()-1)/5,0)+2)&gt;0,INDIRECT("'按班级打印'!s"&amp;ROUNDDOWN((ROW()-1)/5,0)+2),"")</f>
        <v>87</v>
      </c>
      <c r="H2767" s="63">
        <f ca="1">IF(INDIRECT("'按班级打印'!w"&amp;ROUNDDOWN((ROW()-1)/5,0)+2)&gt;0,INDIRECT("'按班级打印'!w"&amp;ROUNDDOWN((ROW()-1)/5,0)+2),"")</f>
        <v>75.5</v>
      </c>
      <c r="I2767" s="63" t="str">
        <f ca="1">IF(INDIRECT("'按班级打印'!z"&amp;ROUNDDOWN((ROW()-1)/5,0)+2)&gt;0,INDIRECT("'按班级打印'!z"&amp;ROUNDDOWN((ROW()-1)/5,0)+2),"")</f>
        <v/>
      </c>
      <c r="J2767" s="63" t="str">
        <f ca="1">IF(INDIRECT("'按班级打印'!ac"&amp;ROUNDDOWN((ROW()-1)/5,0)+2)&gt;0,INDIRECT("'按班级打印'!ac"&amp;ROUNDDOWN((ROW()-1)/5,0)+2),"")</f>
        <v/>
      </c>
      <c r="K2767" s="63" t="str">
        <f ca="1">IF(INDIRECT("'按班级打印'!u"&amp;ROUNDDOWN((ROW()-1)/5,0)+2)&gt;0,INDIRECT("'按班级打印'!u"&amp;ROUNDDOWN((ROW()-1)/5,0)+2),"")</f>
        <v/>
      </c>
      <c r="L2767" s="63">
        <f ca="1">IF(INDIRECT("'按班级打印'!af"&amp;ROUNDDOWN((ROW()-1)/5,0)+2)&gt;0,INDIRECT("'按班级打印'!af"&amp;ROUNDDOWN((ROW()-1)/5,0)+2),"")</f>
        <v>65.5</v>
      </c>
      <c r="M2767" s="63">
        <f ca="1">INDIRECT("'按班级打印'!H"&amp;ROUNDDOWN((ROW()-1)/5,0)+2)</f>
        <v>562</v>
      </c>
    </row>
    <row r="2768" customHeight="1" spans="1:13">
      <c r="A2768" s="64"/>
      <c r="B2768" s="64"/>
      <c r="C2768" s="63" t="s">
        <v>13</v>
      </c>
      <c r="D2768" s="63">
        <f ca="1">INDIRECT("'按班级打印'!M"&amp;ROUNDDOWN((ROW()-1)/5,0)+2)</f>
        <v>108</v>
      </c>
      <c r="E2768" s="63">
        <f ca="1">INDIRECT("'按班级打印'!o"&amp;ROUNDDOWN((ROW()-1)/5,0)+2)</f>
        <v>102.5</v>
      </c>
      <c r="F2768" s="63">
        <f ca="1">INDIRECT("'按班级打印'!q"&amp;ROUNDDOWN((ROW()-1)/5,0)+2)</f>
        <v>123.5</v>
      </c>
      <c r="G2768" s="63">
        <f ca="1">IF(INDIRECT("'按班级打印'!s"&amp;ROUNDDOWN((ROW()-1)/5,0)+2)&gt;0,INDIRECT("'按班级打印'!s"&amp;ROUNDDOWN((ROW()-1)/5,0)+2),"")</f>
        <v>87</v>
      </c>
      <c r="H2768" s="63">
        <f ca="1">IF(INDIRECT("'按班级打印'!x"&amp;ROUNDDOWN((ROW()-1)/5,0)+2)&gt;0,INDIRECT("'按班级打印'!x"&amp;ROUNDDOWN((ROW()-1)/5,0)+2),"")</f>
        <v>91</v>
      </c>
      <c r="I2768" s="63" t="str">
        <f ca="1">IF(INDIRECT("'按班级打印'!aa"&amp;ROUNDDOWN((ROW()-1)/5,0)+2)&gt;0,INDIRECT("'按班级打印'!aa"&amp;ROUNDDOWN((ROW()-1)/5,0)+2),"")</f>
        <v/>
      </c>
      <c r="J2768" s="63" t="str">
        <f ca="1">IF(INDIRECT("'按班级打印'!ad"&amp;ROUNDDOWN((ROW()-1)/5,0)+2)&gt;0,INDIRECT("'按班级打印'!ad"&amp;ROUNDDOWN((ROW()-1)/5,0)+2),"")</f>
        <v/>
      </c>
      <c r="K2768" s="63" t="str">
        <f ca="1">IF(INDIRECT("'按班级打印'!u"&amp;ROUNDDOWN((ROW()-1)/5,0)+2)&gt;0,INDIRECT("'按班级打印'!u"&amp;ROUNDDOWN((ROW()-1)/5,0)+2),"")</f>
        <v/>
      </c>
      <c r="L2768" s="63">
        <f ca="1">IF(INDIRECT("'按班级打印'!ag"&amp;ROUNDDOWN((ROW()-1)/5,0)+2)&gt;0,INDIRECT("'按班级打印'!ag"&amp;ROUNDDOWN((ROW()-1)/5,0)+2),"")</f>
        <v>89</v>
      </c>
      <c r="M2768" s="63">
        <f ca="1">INDIRECT("'按班级打印'!I"&amp;ROUNDDOWN((ROW()-1)/5,0)+2)</f>
        <v>601</v>
      </c>
    </row>
    <row r="2769" customHeight="1" spans="1:13">
      <c r="A2769" s="63" t="str">
        <f ca="1">INDIRECT("'按班级打印'!E"&amp;ROUNDDOWN((ROW()-1)/5,0)+2)</f>
        <v>物理类</v>
      </c>
      <c r="B2769" s="14"/>
      <c r="C2769" s="63" t="s">
        <v>14</v>
      </c>
      <c r="D2769" s="65">
        <f>'质量分析(总分) '!$D$55</f>
        <v>105.000612745098</v>
      </c>
      <c r="E2769" s="65">
        <f>'质量分析(总分) '!$D$82</f>
        <v>91.5242034313726</v>
      </c>
      <c r="F2769" s="65">
        <f>'质量分析(总分) '!$D$109</f>
        <v>108.863970588235</v>
      </c>
      <c r="G2769" s="65">
        <f ca="1">IF(_xlfn.NUMBERVALUE(G2767)&gt;0,'质量分析(总分) '!$D$133,"")</f>
        <v>62.6521428571429</v>
      </c>
      <c r="H2769" s="65">
        <f ca="1">IF(_xlfn.NUMBERVALUE(H2767)&gt;0,'质量分析(总分) '!$D$157,"")</f>
        <v>81.8686131386861</v>
      </c>
      <c r="I2769" s="65" t="str">
        <f ca="1">IF(_xlfn.NUMBERVALUE(I2767)&gt;0,'质量分析(总分) '!$D$180,"")</f>
        <v/>
      </c>
      <c r="J2769" s="65" t="str">
        <f ca="1">IF(_xlfn.NUMBERVALUE(J2767)&gt;0,'质量分析(总分) '!$D$208,"")</f>
        <v/>
      </c>
      <c r="K2769" s="65" t="str">
        <f ca="1">IF(_xlfn.NUMBERVALUE(K2767)&gt;0,'质量分析(总分) '!$D$194,"")</f>
        <v/>
      </c>
      <c r="L2769" s="65">
        <f ca="1">IF(_xlfn.NUMBERVALUE(L2767)&gt;0,'质量分析(总分) '!$D$222,"")</f>
        <v>81.1694214876033</v>
      </c>
      <c r="M2769" s="65">
        <f ca="1">IF(_xlfn.NUMBERVALUE(G2767)&gt;0,'质量分析(总分) '!$D$23,'质量分析(总分) '!$D$28)</f>
        <v>535.869285714286</v>
      </c>
    </row>
    <row r="2771" customHeight="1" spans="1:13">
      <c r="A2771" s="58" t="s">
        <v>15</v>
      </c>
      <c r="B2771" s="59" t="s">
        <v>1</v>
      </c>
      <c r="C2771" s="59" t="s">
        <v>2</v>
      </c>
      <c r="D2771" s="60" t="s">
        <v>3</v>
      </c>
      <c r="E2771" s="60" t="s">
        <v>4</v>
      </c>
      <c r="F2771" s="60" t="s">
        <v>5</v>
      </c>
      <c r="G2771" s="60" t="s">
        <v>6</v>
      </c>
      <c r="H2771" s="60" t="s">
        <v>7</v>
      </c>
      <c r="I2771" s="60" t="s">
        <v>8</v>
      </c>
      <c r="J2771" s="60" t="s">
        <v>9</v>
      </c>
      <c r="K2771" s="60" t="s">
        <v>10</v>
      </c>
      <c r="L2771" s="61" t="s">
        <v>11</v>
      </c>
      <c r="M2771" s="61" t="s">
        <v>12</v>
      </c>
    </row>
    <row r="2772" customHeight="1" spans="1:13">
      <c r="A2772" s="62"/>
      <c r="B2772" s="63">
        <f ca="1">INDIRECT("'按班级打印'!G"&amp;ROUNDDOWN((ROW()-1)/5,0)+2)</f>
        <v>13</v>
      </c>
      <c r="C2772" s="63" t="str">
        <f ca="1">INDIRECT("'按班级打印'!A"&amp;ROUNDDOWN((ROW()-1)/5,0)+2)</f>
        <v>周伊</v>
      </c>
      <c r="D2772" s="63">
        <f ca="1">INDIRECT("'按班级打印'!M"&amp;ROUNDDOWN((ROW()-1)/5,0)+2)</f>
        <v>90.5</v>
      </c>
      <c r="E2772" s="63">
        <f ca="1">INDIRECT("'按班级打印'!o"&amp;ROUNDDOWN((ROW()-1)/5,0)+2)</f>
        <v>90.5</v>
      </c>
      <c r="F2772" s="63">
        <f ca="1">INDIRECT("'按班级打印'!q"&amp;ROUNDDOWN((ROW()-1)/5,0)+2)</f>
        <v>120.5</v>
      </c>
      <c r="G2772" s="63">
        <f ca="1">IF(INDIRECT("'按班级打印'!s"&amp;ROUNDDOWN((ROW()-1)/5,0)+2)&gt;0,INDIRECT("'按班级打印'!s"&amp;ROUNDDOWN((ROW()-1)/5,0)+2),"")</f>
        <v>63</v>
      </c>
      <c r="H2772" s="63">
        <f ca="1">IF(INDIRECT("'按班级打印'!w"&amp;ROUNDDOWN((ROW()-1)/5,0)+2)&gt;0,INDIRECT("'按班级打印'!w"&amp;ROUNDDOWN((ROW()-1)/5,0)+2),"")</f>
        <v>48</v>
      </c>
      <c r="I2772" s="63" t="str">
        <f ca="1">IF(INDIRECT("'按班级打印'!z"&amp;ROUNDDOWN((ROW()-1)/5,0)+2)&gt;0,INDIRECT("'按班级打印'!z"&amp;ROUNDDOWN((ROW()-1)/5,0)+2),"")</f>
        <v/>
      </c>
      <c r="J2772" s="63" t="str">
        <f ca="1">IF(INDIRECT("'按班级打印'!ac"&amp;ROUNDDOWN((ROW()-1)/5,0)+2)&gt;0,INDIRECT("'按班级打印'!ac"&amp;ROUNDDOWN((ROW()-1)/5,0)+2),"")</f>
        <v/>
      </c>
      <c r="K2772" s="63" t="str">
        <f ca="1">IF(INDIRECT("'按班级打印'!u"&amp;ROUNDDOWN((ROW()-1)/5,0)+2)&gt;0,INDIRECT("'按班级打印'!u"&amp;ROUNDDOWN((ROW()-1)/5,0)+2),"")</f>
        <v/>
      </c>
      <c r="L2772" s="63">
        <f ca="1">IF(INDIRECT("'按班级打印'!af"&amp;ROUNDDOWN((ROW()-1)/5,0)+2)&gt;0,INDIRECT("'按班级打印'!af"&amp;ROUNDDOWN((ROW()-1)/5,0)+2),"")</f>
        <v>60.5</v>
      </c>
      <c r="M2772" s="63">
        <f ca="1">INDIRECT("'按班级打印'!H"&amp;ROUNDDOWN((ROW()-1)/5,0)+2)</f>
        <v>473</v>
      </c>
    </row>
    <row r="2773" customHeight="1" spans="1:13">
      <c r="A2773" s="64"/>
      <c r="B2773" s="64"/>
      <c r="C2773" s="63" t="s">
        <v>13</v>
      </c>
      <c r="D2773" s="63">
        <f ca="1">INDIRECT("'按班级打印'!M"&amp;ROUNDDOWN((ROW()-1)/5,0)+2)</f>
        <v>90.5</v>
      </c>
      <c r="E2773" s="63">
        <f ca="1">INDIRECT("'按班级打印'!o"&amp;ROUNDDOWN((ROW()-1)/5,0)+2)</f>
        <v>90.5</v>
      </c>
      <c r="F2773" s="63">
        <f ca="1">INDIRECT("'按班级打印'!q"&amp;ROUNDDOWN((ROW()-1)/5,0)+2)</f>
        <v>120.5</v>
      </c>
      <c r="G2773" s="63">
        <f ca="1">IF(INDIRECT("'按班级打印'!s"&amp;ROUNDDOWN((ROW()-1)/5,0)+2)&gt;0,INDIRECT("'按班级打印'!s"&amp;ROUNDDOWN((ROW()-1)/5,0)+2),"")</f>
        <v>63</v>
      </c>
      <c r="H2773" s="63">
        <f ca="1">IF(INDIRECT("'按班级打印'!x"&amp;ROUNDDOWN((ROW()-1)/5,0)+2)&gt;0,INDIRECT("'按班级打印'!x"&amp;ROUNDDOWN((ROW()-1)/5,0)+2),"")</f>
        <v>74</v>
      </c>
      <c r="I2773" s="63" t="str">
        <f ca="1">IF(INDIRECT("'按班级打印'!aa"&amp;ROUNDDOWN((ROW()-1)/5,0)+2)&gt;0,INDIRECT("'按班级打印'!aa"&amp;ROUNDDOWN((ROW()-1)/5,0)+2),"")</f>
        <v/>
      </c>
      <c r="J2773" s="63" t="str">
        <f ca="1">IF(INDIRECT("'按班级打印'!ad"&amp;ROUNDDOWN((ROW()-1)/5,0)+2)&gt;0,INDIRECT("'按班级打印'!ad"&amp;ROUNDDOWN((ROW()-1)/5,0)+2),"")</f>
        <v/>
      </c>
      <c r="K2773" s="63" t="str">
        <f ca="1">IF(INDIRECT("'按班级打印'!u"&amp;ROUNDDOWN((ROW()-1)/5,0)+2)&gt;0,INDIRECT("'按班级打印'!u"&amp;ROUNDDOWN((ROW()-1)/5,0)+2),"")</f>
        <v/>
      </c>
      <c r="L2773" s="63">
        <f ca="1">IF(INDIRECT("'按班级打印'!ag"&amp;ROUNDDOWN((ROW()-1)/5,0)+2)&gt;0,INDIRECT("'按班级打印'!ag"&amp;ROUNDDOWN((ROW()-1)/5,0)+2),"")</f>
        <v>87</v>
      </c>
      <c r="M2773" s="63">
        <f ca="1">INDIRECT("'按班级打印'!I"&amp;ROUNDDOWN((ROW()-1)/5,0)+2)</f>
        <v>525.5</v>
      </c>
    </row>
    <row r="2774" customHeight="1" spans="1:13">
      <c r="A2774" s="63" t="str">
        <f ca="1">INDIRECT("'按班级打印'!E"&amp;ROUNDDOWN((ROW()-1)/5,0)+2)</f>
        <v>物理类</v>
      </c>
      <c r="B2774" s="14"/>
      <c r="C2774" s="63" t="s">
        <v>14</v>
      </c>
      <c r="D2774" s="65">
        <f>'质量分析(总分) '!$D$55</f>
        <v>105.000612745098</v>
      </c>
      <c r="E2774" s="65">
        <f>'质量分析(总分) '!$D$82</f>
        <v>91.5242034313726</v>
      </c>
      <c r="F2774" s="65">
        <f>'质量分析(总分) '!$D$109</f>
        <v>108.863970588235</v>
      </c>
      <c r="G2774" s="65">
        <f ca="1">IF(_xlfn.NUMBERVALUE(G2772)&gt;0,'质量分析(总分) '!$D$133,"")</f>
        <v>62.6521428571429</v>
      </c>
      <c r="H2774" s="65">
        <f ca="1">IF(_xlfn.NUMBERVALUE(H2772)&gt;0,'质量分析(总分) '!$D$157,"")</f>
        <v>81.8686131386861</v>
      </c>
      <c r="I2774" s="65" t="str">
        <f ca="1">IF(_xlfn.NUMBERVALUE(I2772)&gt;0,'质量分析(总分) '!$D$180,"")</f>
        <v/>
      </c>
      <c r="J2774" s="65" t="str">
        <f ca="1">IF(_xlfn.NUMBERVALUE(J2772)&gt;0,'质量分析(总分) '!$D$208,"")</f>
        <v/>
      </c>
      <c r="K2774" s="65" t="str">
        <f ca="1">IF(_xlfn.NUMBERVALUE(K2772)&gt;0,'质量分析(总分) '!$D$194,"")</f>
        <v/>
      </c>
      <c r="L2774" s="65">
        <f ca="1">IF(_xlfn.NUMBERVALUE(L2772)&gt;0,'质量分析(总分) '!$D$222,"")</f>
        <v>81.1694214876033</v>
      </c>
      <c r="M2774" s="65">
        <f ca="1">IF(_xlfn.NUMBERVALUE(G2772)&gt;0,'质量分析(总分) '!$D$23,'质量分析(总分) '!$D$28)</f>
        <v>535.869285714286</v>
      </c>
    </row>
    <row r="2776" customHeight="1" spans="1:13">
      <c r="A2776" s="58" t="s">
        <v>15</v>
      </c>
      <c r="B2776" s="59" t="s">
        <v>1</v>
      </c>
      <c r="C2776" s="59" t="s">
        <v>2</v>
      </c>
      <c r="D2776" s="60" t="s">
        <v>3</v>
      </c>
      <c r="E2776" s="60" t="s">
        <v>4</v>
      </c>
      <c r="F2776" s="60" t="s">
        <v>5</v>
      </c>
      <c r="G2776" s="60" t="s">
        <v>6</v>
      </c>
      <c r="H2776" s="60" t="s">
        <v>7</v>
      </c>
      <c r="I2776" s="60" t="s">
        <v>8</v>
      </c>
      <c r="J2776" s="60" t="s">
        <v>9</v>
      </c>
      <c r="K2776" s="60" t="s">
        <v>10</v>
      </c>
      <c r="L2776" s="61" t="s">
        <v>11</v>
      </c>
      <c r="M2776" s="61" t="s">
        <v>12</v>
      </c>
    </row>
    <row r="2777" customHeight="1" spans="1:13">
      <c r="A2777" s="62"/>
      <c r="B2777" s="63">
        <f ca="1">INDIRECT("'按班级打印'!G"&amp;ROUNDDOWN((ROW()-1)/5,0)+2)</f>
        <v>13</v>
      </c>
      <c r="C2777" s="63" t="str">
        <f ca="1">INDIRECT("'按班级打印'!A"&amp;ROUNDDOWN((ROW()-1)/5,0)+2)</f>
        <v>陈锐森</v>
      </c>
      <c r="D2777" s="63">
        <f ca="1">INDIRECT("'按班级打印'!M"&amp;ROUNDDOWN((ROW()-1)/5,0)+2)</f>
        <v>91.5</v>
      </c>
      <c r="E2777" s="63">
        <f ca="1">INDIRECT("'按班级打印'!o"&amp;ROUNDDOWN((ROW()-1)/5,0)+2)</f>
        <v>84</v>
      </c>
      <c r="F2777" s="63">
        <f ca="1">INDIRECT("'按班级打印'!q"&amp;ROUNDDOWN((ROW()-1)/5,0)+2)</f>
        <v>98</v>
      </c>
      <c r="G2777" s="63">
        <f ca="1">IF(INDIRECT("'按班级打印'!s"&amp;ROUNDDOWN((ROW()-1)/5,0)+2)&gt;0,INDIRECT("'按班级打印'!s"&amp;ROUNDDOWN((ROW()-1)/5,0)+2),"")</f>
        <v>68</v>
      </c>
      <c r="H2777" s="63">
        <f ca="1">IF(INDIRECT("'按班级打印'!w"&amp;ROUNDDOWN((ROW()-1)/5,0)+2)&gt;0,INDIRECT("'按班级打印'!w"&amp;ROUNDDOWN((ROW()-1)/5,0)+2),"")</f>
        <v>53</v>
      </c>
      <c r="I2777" s="63" t="str">
        <f ca="1">IF(INDIRECT("'按班级打印'!z"&amp;ROUNDDOWN((ROW()-1)/5,0)+2)&gt;0,INDIRECT("'按班级打印'!z"&amp;ROUNDDOWN((ROW()-1)/5,0)+2),"")</f>
        <v/>
      </c>
      <c r="J2777" s="63" t="str">
        <f ca="1">IF(INDIRECT("'按班级打印'!ac"&amp;ROUNDDOWN((ROW()-1)/5,0)+2)&gt;0,INDIRECT("'按班级打印'!ac"&amp;ROUNDDOWN((ROW()-1)/5,0)+2),"")</f>
        <v/>
      </c>
      <c r="K2777" s="63" t="str">
        <f ca="1">IF(INDIRECT("'按班级打印'!u"&amp;ROUNDDOWN((ROW()-1)/5,0)+2)&gt;0,INDIRECT("'按班级打印'!u"&amp;ROUNDDOWN((ROW()-1)/5,0)+2),"")</f>
        <v/>
      </c>
      <c r="L2777" s="63">
        <f ca="1">IF(INDIRECT("'按班级打印'!af"&amp;ROUNDDOWN((ROW()-1)/5,0)+2)&gt;0,INDIRECT("'按班级打印'!af"&amp;ROUNDDOWN((ROW()-1)/5,0)+2),"")</f>
        <v>62.5</v>
      </c>
      <c r="M2777" s="63">
        <f ca="1">INDIRECT("'按班级打印'!H"&amp;ROUNDDOWN((ROW()-1)/5,0)+2)</f>
        <v>457</v>
      </c>
    </row>
    <row r="2778" customHeight="1" spans="1:13">
      <c r="A2778" s="64"/>
      <c r="B2778" s="64"/>
      <c r="C2778" s="63" t="s">
        <v>13</v>
      </c>
      <c r="D2778" s="63">
        <f ca="1">INDIRECT("'按班级打印'!M"&amp;ROUNDDOWN((ROW()-1)/5,0)+2)</f>
        <v>91.5</v>
      </c>
      <c r="E2778" s="63">
        <f ca="1">INDIRECT("'按班级打印'!o"&amp;ROUNDDOWN((ROW()-1)/5,0)+2)</f>
        <v>84</v>
      </c>
      <c r="F2778" s="63">
        <f ca="1">INDIRECT("'按班级打印'!q"&amp;ROUNDDOWN((ROW()-1)/5,0)+2)</f>
        <v>98</v>
      </c>
      <c r="G2778" s="63">
        <f ca="1">IF(INDIRECT("'按班级打印'!s"&amp;ROUNDDOWN((ROW()-1)/5,0)+2)&gt;0,INDIRECT("'按班级打印'!s"&amp;ROUNDDOWN((ROW()-1)/5,0)+2),"")</f>
        <v>68</v>
      </c>
      <c r="H2778" s="63">
        <f ca="1">IF(INDIRECT("'按班级打印'!x"&amp;ROUNDDOWN((ROW()-1)/5,0)+2)&gt;0,INDIRECT("'按班级打印'!x"&amp;ROUNDDOWN((ROW()-1)/5,0)+2),"")</f>
        <v>78</v>
      </c>
      <c r="I2778" s="63" t="str">
        <f ca="1">IF(INDIRECT("'按班级打印'!aa"&amp;ROUNDDOWN((ROW()-1)/5,0)+2)&gt;0,INDIRECT("'按班级打印'!aa"&amp;ROUNDDOWN((ROW()-1)/5,0)+2),"")</f>
        <v/>
      </c>
      <c r="J2778" s="63" t="str">
        <f ca="1">IF(INDIRECT("'按班级打印'!ad"&amp;ROUNDDOWN((ROW()-1)/5,0)+2)&gt;0,INDIRECT("'按班级打印'!ad"&amp;ROUNDDOWN((ROW()-1)/5,0)+2),"")</f>
        <v/>
      </c>
      <c r="K2778" s="63" t="str">
        <f ca="1">IF(INDIRECT("'按班级打印'!u"&amp;ROUNDDOWN((ROW()-1)/5,0)+2)&gt;0,INDIRECT("'按班级打印'!u"&amp;ROUNDDOWN((ROW()-1)/5,0)+2),"")</f>
        <v/>
      </c>
      <c r="L2778" s="63">
        <f ca="1">IF(INDIRECT("'按班级打印'!ag"&amp;ROUNDDOWN((ROW()-1)/5,0)+2)&gt;0,INDIRECT("'按班级打印'!ag"&amp;ROUNDDOWN((ROW()-1)/5,0)+2),"")</f>
        <v>88</v>
      </c>
      <c r="M2778" s="63">
        <f ca="1">INDIRECT("'按班级打印'!I"&amp;ROUNDDOWN((ROW()-1)/5,0)+2)</f>
        <v>507.5</v>
      </c>
    </row>
    <row r="2779" customHeight="1" spans="1:13">
      <c r="A2779" s="63" t="str">
        <f ca="1">INDIRECT("'按班级打印'!E"&amp;ROUNDDOWN((ROW()-1)/5,0)+2)</f>
        <v>物理类</v>
      </c>
      <c r="B2779" s="14"/>
      <c r="C2779" s="63" t="s">
        <v>14</v>
      </c>
      <c r="D2779" s="65">
        <f>'质量分析(总分) '!$D$55</f>
        <v>105.000612745098</v>
      </c>
      <c r="E2779" s="65">
        <f>'质量分析(总分) '!$D$82</f>
        <v>91.5242034313726</v>
      </c>
      <c r="F2779" s="65">
        <f>'质量分析(总分) '!$D$109</f>
        <v>108.863970588235</v>
      </c>
      <c r="G2779" s="65">
        <f ca="1">IF(_xlfn.NUMBERVALUE(G2777)&gt;0,'质量分析(总分) '!$D$133,"")</f>
        <v>62.6521428571429</v>
      </c>
      <c r="H2779" s="65">
        <f ca="1">IF(_xlfn.NUMBERVALUE(H2777)&gt;0,'质量分析(总分) '!$D$157,"")</f>
        <v>81.8686131386861</v>
      </c>
      <c r="I2779" s="65" t="str">
        <f ca="1">IF(_xlfn.NUMBERVALUE(I2777)&gt;0,'质量分析(总分) '!$D$180,"")</f>
        <v/>
      </c>
      <c r="J2779" s="65" t="str">
        <f ca="1">IF(_xlfn.NUMBERVALUE(J2777)&gt;0,'质量分析(总分) '!$D$208,"")</f>
        <v/>
      </c>
      <c r="K2779" s="65" t="str">
        <f ca="1">IF(_xlfn.NUMBERVALUE(K2777)&gt;0,'质量分析(总分) '!$D$194,"")</f>
        <v/>
      </c>
      <c r="L2779" s="65">
        <f ca="1">IF(_xlfn.NUMBERVALUE(L2777)&gt;0,'质量分析(总分) '!$D$222,"")</f>
        <v>81.1694214876033</v>
      </c>
      <c r="M2779" s="65">
        <f ca="1">IF(_xlfn.NUMBERVALUE(G2777)&gt;0,'质量分析(总分) '!$D$23,'质量分析(总分) '!$D$28)</f>
        <v>535.869285714286</v>
      </c>
    </row>
    <row r="2781" customHeight="1" spans="1:13">
      <c r="A2781" s="58" t="s">
        <v>15</v>
      </c>
      <c r="B2781" s="59" t="s">
        <v>1</v>
      </c>
      <c r="C2781" s="59" t="s">
        <v>2</v>
      </c>
      <c r="D2781" s="60" t="s">
        <v>3</v>
      </c>
      <c r="E2781" s="60" t="s">
        <v>4</v>
      </c>
      <c r="F2781" s="60" t="s">
        <v>5</v>
      </c>
      <c r="G2781" s="60" t="s">
        <v>6</v>
      </c>
      <c r="H2781" s="60" t="s">
        <v>7</v>
      </c>
      <c r="I2781" s="60" t="s">
        <v>8</v>
      </c>
      <c r="J2781" s="60" t="s">
        <v>9</v>
      </c>
      <c r="K2781" s="60" t="s">
        <v>10</v>
      </c>
      <c r="L2781" s="61" t="s">
        <v>11</v>
      </c>
      <c r="M2781" s="61" t="s">
        <v>12</v>
      </c>
    </row>
    <row r="2782" customHeight="1" spans="1:13">
      <c r="A2782" s="62"/>
      <c r="B2782" s="63">
        <f ca="1">INDIRECT("'按班级打印'!G"&amp;ROUNDDOWN((ROW()-1)/5,0)+2)</f>
        <v>13</v>
      </c>
      <c r="C2782" s="63" t="str">
        <f ca="1">INDIRECT("'按班级打印'!A"&amp;ROUNDDOWN((ROW()-1)/5,0)+2)</f>
        <v>刘左缘</v>
      </c>
      <c r="D2782" s="63">
        <f ca="1">INDIRECT("'按班级打印'!M"&amp;ROUNDDOWN((ROW()-1)/5,0)+2)</f>
        <v>97</v>
      </c>
      <c r="E2782" s="63">
        <f ca="1">INDIRECT("'按班级打印'!o"&amp;ROUNDDOWN((ROW()-1)/5,0)+2)</f>
        <v>70.5</v>
      </c>
      <c r="F2782" s="63">
        <f ca="1">INDIRECT("'按班级打印'!q"&amp;ROUNDDOWN((ROW()-1)/5,0)+2)</f>
        <v>98.5</v>
      </c>
      <c r="G2782" s="63">
        <f ca="1">IF(INDIRECT("'按班级打印'!s"&amp;ROUNDDOWN((ROW()-1)/5,0)+2)&gt;0,INDIRECT("'按班级打印'!s"&amp;ROUNDDOWN((ROW()-1)/5,0)+2),"")</f>
        <v>47</v>
      </c>
      <c r="H2782" s="63">
        <f ca="1">IF(INDIRECT("'按班级打印'!w"&amp;ROUNDDOWN((ROW()-1)/5,0)+2)&gt;0,INDIRECT("'按班级打印'!w"&amp;ROUNDDOWN((ROW()-1)/5,0)+2),"")</f>
        <v>31</v>
      </c>
      <c r="I2782" s="63" t="str">
        <f ca="1">IF(INDIRECT("'按班级打印'!z"&amp;ROUNDDOWN((ROW()-1)/5,0)+2)&gt;0,INDIRECT("'按班级打印'!z"&amp;ROUNDDOWN((ROW()-1)/5,0)+2),"")</f>
        <v/>
      </c>
      <c r="J2782" s="63" t="str">
        <f ca="1">IF(INDIRECT("'按班级打印'!ac"&amp;ROUNDDOWN((ROW()-1)/5,0)+2)&gt;0,INDIRECT("'按班级打印'!ac"&amp;ROUNDDOWN((ROW()-1)/5,0)+2),"")</f>
        <v/>
      </c>
      <c r="K2782" s="63" t="str">
        <f ca="1">IF(INDIRECT("'按班级打印'!u"&amp;ROUNDDOWN((ROW()-1)/5,0)+2)&gt;0,INDIRECT("'按班级打印'!u"&amp;ROUNDDOWN((ROW()-1)/5,0)+2),"")</f>
        <v/>
      </c>
      <c r="L2782" s="63">
        <f ca="1">IF(INDIRECT("'按班级打印'!af"&amp;ROUNDDOWN((ROW()-1)/5,0)+2)&gt;0,INDIRECT("'按班级打印'!af"&amp;ROUNDDOWN((ROW()-1)/5,0)+2),"")</f>
        <v>45</v>
      </c>
      <c r="M2782" s="63">
        <f ca="1">INDIRECT("'按班级打印'!H"&amp;ROUNDDOWN((ROW()-1)/5,0)+2)</f>
        <v>389</v>
      </c>
    </row>
    <row r="2783" customHeight="1" spans="1:13">
      <c r="A2783" s="64"/>
      <c r="B2783" s="64"/>
      <c r="C2783" s="63" t="s">
        <v>13</v>
      </c>
      <c r="D2783" s="63">
        <f ca="1">INDIRECT("'按班级打印'!M"&amp;ROUNDDOWN((ROW()-1)/5,0)+2)</f>
        <v>97</v>
      </c>
      <c r="E2783" s="63">
        <f ca="1">INDIRECT("'按班级打印'!o"&amp;ROUNDDOWN((ROW()-1)/5,0)+2)</f>
        <v>70.5</v>
      </c>
      <c r="F2783" s="63">
        <f ca="1">INDIRECT("'按班级打印'!q"&amp;ROUNDDOWN((ROW()-1)/5,0)+2)</f>
        <v>98.5</v>
      </c>
      <c r="G2783" s="63">
        <f ca="1">IF(INDIRECT("'按班级打印'!s"&amp;ROUNDDOWN((ROW()-1)/5,0)+2)&gt;0,INDIRECT("'按班级打印'!s"&amp;ROUNDDOWN((ROW()-1)/5,0)+2),"")</f>
        <v>47</v>
      </c>
      <c r="H2783" s="63">
        <f ca="1">IF(INDIRECT("'按班级打印'!x"&amp;ROUNDDOWN((ROW()-1)/5,0)+2)&gt;0,INDIRECT("'按班级打印'!x"&amp;ROUNDDOWN((ROW()-1)/5,0)+2),"")</f>
        <v>59</v>
      </c>
      <c r="I2783" s="63" t="str">
        <f ca="1">IF(INDIRECT("'按班级打印'!aa"&amp;ROUNDDOWN((ROW()-1)/5,0)+2)&gt;0,INDIRECT("'按班级打印'!aa"&amp;ROUNDDOWN((ROW()-1)/5,0)+2),"")</f>
        <v/>
      </c>
      <c r="J2783" s="63" t="str">
        <f ca="1">IF(INDIRECT("'按班级打印'!ad"&amp;ROUNDDOWN((ROW()-1)/5,0)+2)&gt;0,INDIRECT("'按班级打印'!ad"&amp;ROUNDDOWN((ROW()-1)/5,0)+2),"")</f>
        <v/>
      </c>
      <c r="K2783" s="63" t="str">
        <f ca="1">IF(INDIRECT("'按班级打印'!u"&amp;ROUNDDOWN((ROW()-1)/5,0)+2)&gt;0,INDIRECT("'按班级打印'!u"&amp;ROUNDDOWN((ROW()-1)/5,0)+2),"")</f>
        <v/>
      </c>
      <c r="L2783" s="63">
        <f ca="1">IF(INDIRECT("'按班级打印'!ag"&amp;ROUNDDOWN((ROW()-1)/5,0)+2)&gt;0,INDIRECT("'按班级打印'!ag"&amp;ROUNDDOWN((ROW()-1)/5,0)+2),"")</f>
        <v>69</v>
      </c>
      <c r="M2783" s="63">
        <f ca="1">INDIRECT("'按班级打印'!I"&amp;ROUNDDOWN((ROW()-1)/5,0)+2)</f>
        <v>441</v>
      </c>
    </row>
    <row r="2784" customHeight="1" spans="1:13">
      <c r="A2784" s="63" t="str">
        <f ca="1">INDIRECT("'按班级打印'!E"&amp;ROUNDDOWN((ROW()-1)/5,0)+2)</f>
        <v>物理类</v>
      </c>
      <c r="B2784" s="14"/>
      <c r="C2784" s="63" t="s">
        <v>14</v>
      </c>
      <c r="D2784" s="65">
        <f>'质量分析(总分) '!$D$55</f>
        <v>105.000612745098</v>
      </c>
      <c r="E2784" s="65">
        <f>'质量分析(总分) '!$D$82</f>
        <v>91.5242034313726</v>
      </c>
      <c r="F2784" s="65">
        <f>'质量分析(总分) '!$D$109</f>
        <v>108.863970588235</v>
      </c>
      <c r="G2784" s="65">
        <f ca="1">IF(_xlfn.NUMBERVALUE(G2782)&gt;0,'质量分析(总分) '!$D$133,"")</f>
        <v>62.6521428571429</v>
      </c>
      <c r="H2784" s="65">
        <f ca="1">IF(_xlfn.NUMBERVALUE(H2782)&gt;0,'质量分析(总分) '!$D$157,"")</f>
        <v>81.8686131386861</v>
      </c>
      <c r="I2784" s="65" t="str">
        <f ca="1">IF(_xlfn.NUMBERVALUE(I2782)&gt;0,'质量分析(总分) '!$D$180,"")</f>
        <v/>
      </c>
      <c r="J2784" s="65" t="str">
        <f ca="1">IF(_xlfn.NUMBERVALUE(J2782)&gt;0,'质量分析(总分) '!$D$208,"")</f>
        <v/>
      </c>
      <c r="K2784" s="65" t="str">
        <f ca="1">IF(_xlfn.NUMBERVALUE(K2782)&gt;0,'质量分析(总分) '!$D$194,"")</f>
        <v/>
      </c>
      <c r="L2784" s="65">
        <f ca="1">IF(_xlfn.NUMBERVALUE(L2782)&gt;0,'质量分析(总分) '!$D$222,"")</f>
        <v>81.1694214876033</v>
      </c>
      <c r="M2784" s="65">
        <f ca="1">IF(_xlfn.NUMBERVALUE(G2782)&gt;0,'质量分析(总分) '!$D$23,'质量分析(总分) '!$D$28)</f>
        <v>535.869285714286</v>
      </c>
    </row>
    <row r="2786" customHeight="1" spans="1:13">
      <c r="A2786" s="58" t="s">
        <v>15</v>
      </c>
      <c r="B2786" s="59" t="s">
        <v>1</v>
      </c>
      <c r="C2786" s="59" t="s">
        <v>2</v>
      </c>
      <c r="D2786" s="60" t="s">
        <v>3</v>
      </c>
      <c r="E2786" s="60" t="s">
        <v>4</v>
      </c>
      <c r="F2786" s="60" t="s">
        <v>5</v>
      </c>
      <c r="G2786" s="60" t="s">
        <v>6</v>
      </c>
      <c r="H2786" s="60" t="s">
        <v>7</v>
      </c>
      <c r="I2786" s="60" t="s">
        <v>8</v>
      </c>
      <c r="J2786" s="60" t="s">
        <v>9</v>
      </c>
      <c r="K2786" s="60" t="s">
        <v>10</v>
      </c>
      <c r="L2786" s="61" t="s">
        <v>11</v>
      </c>
      <c r="M2786" s="61" t="s">
        <v>12</v>
      </c>
    </row>
    <row r="2787" customHeight="1" spans="1:13">
      <c r="A2787" s="62"/>
      <c r="B2787" s="63">
        <f ca="1">INDIRECT("'按班级打印'!G"&amp;ROUNDDOWN((ROW()-1)/5,0)+2)</f>
        <v>13</v>
      </c>
      <c r="C2787" s="63" t="str">
        <f ca="1">INDIRECT("'按班级打印'!A"&amp;ROUNDDOWN((ROW()-1)/5,0)+2)</f>
        <v>李锋瑞</v>
      </c>
      <c r="D2787" s="63">
        <f ca="1">INDIRECT("'按班级打印'!M"&amp;ROUNDDOWN((ROW()-1)/5,0)+2)</f>
        <v>100.5</v>
      </c>
      <c r="E2787" s="63">
        <f ca="1">INDIRECT("'按班级打印'!o"&amp;ROUNDDOWN((ROW()-1)/5,0)+2)</f>
        <v>99.5</v>
      </c>
      <c r="F2787" s="63">
        <f ca="1">INDIRECT("'按班级打印'!q"&amp;ROUNDDOWN((ROW()-1)/5,0)+2)</f>
        <v>103.5</v>
      </c>
      <c r="G2787" s="63">
        <f ca="1">IF(INDIRECT("'按班级打印'!s"&amp;ROUNDDOWN((ROW()-1)/5,0)+2)&gt;0,INDIRECT("'按班级打印'!s"&amp;ROUNDDOWN((ROW()-1)/5,0)+2),"")</f>
        <v>76</v>
      </c>
      <c r="H2787" s="63">
        <f ca="1">IF(INDIRECT("'按班级打印'!w"&amp;ROUNDDOWN((ROW()-1)/5,0)+2)&gt;0,INDIRECT("'按班级打印'!w"&amp;ROUNDDOWN((ROW()-1)/5,0)+2),"")</f>
        <v>47.5</v>
      </c>
      <c r="I2787" s="63" t="str">
        <f ca="1">IF(INDIRECT("'按班级打印'!z"&amp;ROUNDDOWN((ROW()-1)/5,0)+2)&gt;0,INDIRECT("'按班级打印'!z"&amp;ROUNDDOWN((ROW()-1)/5,0)+2),"")</f>
        <v/>
      </c>
      <c r="J2787" s="63" t="str">
        <f ca="1">IF(INDIRECT("'按班级打印'!ac"&amp;ROUNDDOWN((ROW()-1)/5,0)+2)&gt;0,INDIRECT("'按班级打印'!ac"&amp;ROUNDDOWN((ROW()-1)/5,0)+2),"")</f>
        <v/>
      </c>
      <c r="K2787" s="63" t="str">
        <f ca="1">IF(INDIRECT("'按班级打印'!u"&amp;ROUNDDOWN((ROW()-1)/5,0)+2)&gt;0,INDIRECT("'按班级打印'!u"&amp;ROUNDDOWN((ROW()-1)/5,0)+2),"")</f>
        <v/>
      </c>
      <c r="L2787" s="63">
        <f ca="1">IF(INDIRECT("'按班级打印'!af"&amp;ROUNDDOWN((ROW()-1)/5,0)+2)&gt;0,INDIRECT("'按班级打印'!af"&amp;ROUNDDOWN((ROW()-1)/5,0)+2),"")</f>
        <v>61</v>
      </c>
      <c r="M2787" s="63">
        <f ca="1">INDIRECT("'按班级打印'!H"&amp;ROUNDDOWN((ROW()-1)/5,0)+2)</f>
        <v>488</v>
      </c>
    </row>
    <row r="2788" customHeight="1" spans="1:13">
      <c r="A2788" s="64"/>
      <c r="B2788" s="64"/>
      <c r="C2788" s="63" t="s">
        <v>13</v>
      </c>
      <c r="D2788" s="63">
        <f ca="1">INDIRECT("'按班级打印'!M"&amp;ROUNDDOWN((ROW()-1)/5,0)+2)</f>
        <v>100.5</v>
      </c>
      <c r="E2788" s="63">
        <f ca="1">INDIRECT("'按班级打印'!o"&amp;ROUNDDOWN((ROW()-1)/5,0)+2)</f>
        <v>99.5</v>
      </c>
      <c r="F2788" s="63">
        <f ca="1">INDIRECT("'按班级打印'!q"&amp;ROUNDDOWN((ROW()-1)/5,0)+2)</f>
        <v>103.5</v>
      </c>
      <c r="G2788" s="63">
        <f ca="1">IF(INDIRECT("'按班级打印'!s"&amp;ROUNDDOWN((ROW()-1)/5,0)+2)&gt;0,INDIRECT("'按班级打印'!s"&amp;ROUNDDOWN((ROW()-1)/5,0)+2),"")</f>
        <v>76</v>
      </c>
      <c r="H2788" s="63">
        <f ca="1">IF(INDIRECT("'按班级打印'!x"&amp;ROUNDDOWN((ROW()-1)/5,0)+2)&gt;0,INDIRECT("'按班级打印'!x"&amp;ROUNDDOWN((ROW()-1)/5,0)+2),"")</f>
        <v>74</v>
      </c>
      <c r="I2788" s="63" t="str">
        <f ca="1">IF(INDIRECT("'按班级打印'!aa"&amp;ROUNDDOWN((ROW()-1)/5,0)+2)&gt;0,INDIRECT("'按班级打印'!aa"&amp;ROUNDDOWN((ROW()-1)/5,0)+2),"")</f>
        <v/>
      </c>
      <c r="J2788" s="63" t="str">
        <f ca="1">IF(INDIRECT("'按班级打印'!ad"&amp;ROUNDDOWN((ROW()-1)/5,0)+2)&gt;0,INDIRECT("'按班级打印'!ad"&amp;ROUNDDOWN((ROW()-1)/5,0)+2),"")</f>
        <v/>
      </c>
      <c r="K2788" s="63" t="str">
        <f ca="1">IF(INDIRECT("'按班级打印'!u"&amp;ROUNDDOWN((ROW()-1)/5,0)+2)&gt;0,INDIRECT("'按班级打印'!u"&amp;ROUNDDOWN((ROW()-1)/5,0)+2),"")</f>
        <v/>
      </c>
      <c r="L2788" s="63">
        <f ca="1">IF(INDIRECT("'按班级打印'!ag"&amp;ROUNDDOWN((ROW()-1)/5,0)+2)&gt;0,INDIRECT("'按班级打印'!ag"&amp;ROUNDDOWN((ROW()-1)/5,0)+2),"")</f>
        <v>87</v>
      </c>
      <c r="M2788" s="63">
        <f ca="1">INDIRECT("'按班级打印'!I"&amp;ROUNDDOWN((ROW()-1)/5,0)+2)</f>
        <v>540.5</v>
      </c>
    </row>
    <row r="2789" customHeight="1" spans="1:13">
      <c r="A2789" s="63" t="str">
        <f ca="1">INDIRECT("'按班级打印'!E"&amp;ROUNDDOWN((ROW()-1)/5,0)+2)</f>
        <v>物理类</v>
      </c>
      <c r="B2789" s="14"/>
      <c r="C2789" s="63" t="s">
        <v>14</v>
      </c>
      <c r="D2789" s="65">
        <f>'质量分析(总分) '!$D$55</f>
        <v>105.000612745098</v>
      </c>
      <c r="E2789" s="65">
        <f>'质量分析(总分) '!$D$82</f>
        <v>91.5242034313726</v>
      </c>
      <c r="F2789" s="65">
        <f>'质量分析(总分) '!$D$109</f>
        <v>108.863970588235</v>
      </c>
      <c r="G2789" s="65">
        <f ca="1">IF(_xlfn.NUMBERVALUE(G2787)&gt;0,'质量分析(总分) '!$D$133,"")</f>
        <v>62.6521428571429</v>
      </c>
      <c r="H2789" s="65">
        <f ca="1">IF(_xlfn.NUMBERVALUE(H2787)&gt;0,'质量分析(总分) '!$D$157,"")</f>
        <v>81.8686131386861</v>
      </c>
      <c r="I2789" s="65" t="str">
        <f ca="1">IF(_xlfn.NUMBERVALUE(I2787)&gt;0,'质量分析(总分) '!$D$180,"")</f>
        <v/>
      </c>
      <c r="J2789" s="65" t="str">
        <f ca="1">IF(_xlfn.NUMBERVALUE(J2787)&gt;0,'质量分析(总分) '!$D$208,"")</f>
        <v/>
      </c>
      <c r="K2789" s="65" t="str">
        <f ca="1">IF(_xlfn.NUMBERVALUE(K2787)&gt;0,'质量分析(总分) '!$D$194,"")</f>
        <v/>
      </c>
      <c r="L2789" s="65">
        <f ca="1">IF(_xlfn.NUMBERVALUE(L2787)&gt;0,'质量分析(总分) '!$D$222,"")</f>
        <v>81.1694214876033</v>
      </c>
      <c r="M2789" s="65">
        <f ca="1">IF(_xlfn.NUMBERVALUE(G2787)&gt;0,'质量分析(总分) '!$D$23,'质量分析(总分) '!$D$28)</f>
        <v>535.869285714286</v>
      </c>
    </row>
    <row r="2791" customHeight="1" spans="1:13">
      <c r="A2791" s="58" t="s">
        <v>15</v>
      </c>
      <c r="B2791" s="59" t="s">
        <v>1</v>
      </c>
      <c r="C2791" s="59" t="s">
        <v>2</v>
      </c>
      <c r="D2791" s="60" t="s">
        <v>3</v>
      </c>
      <c r="E2791" s="60" t="s">
        <v>4</v>
      </c>
      <c r="F2791" s="60" t="s">
        <v>5</v>
      </c>
      <c r="G2791" s="60" t="s">
        <v>6</v>
      </c>
      <c r="H2791" s="60" t="s">
        <v>7</v>
      </c>
      <c r="I2791" s="60" t="s">
        <v>8</v>
      </c>
      <c r="J2791" s="60" t="s">
        <v>9</v>
      </c>
      <c r="K2791" s="60" t="s">
        <v>10</v>
      </c>
      <c r="L2791" s="61" t="s">
        <v>11</v>
      </c>
      <c r="M2791" s="61" t="s">
        <v>12</v>
      </c>
    </row>
    <row r="2792" customHeight="1" spans="1:13">
      <c r="A2792" s="62"/>
      <c r="B2792" s="63">
        <f ca="1">INDIRECT("'按班级打印'!G"&amp;ROUNDDOWN((ROW()-1)/5,0)+2)</f>
        <v>13</v>
      </c>
      <c r="C2792" s="63" t="str">
        <f ca="1">INDIRECT("'按班级打印'!A"&amp;ROUNDDOWN((ROW()-1)/5,0)+2)</f>
        <v>林文静</v>
      </c>
      <c r="D2792" s="63">
        <f ca="1">INDIRECT("'按班级打印'!M"&amp;ROUNDDOWN((ROW()-1)/5,0)+2)</f>
        <v>92.5</v>
      </c>
      <c r="E2792" s="63">
        <f ca="1">INDIRECT("'按班级打印'!o"&amp;ROUNDDOWN((ROW()-1)/5,0)+2)</f>
        <v>83.5</v>
      </c>
      <c r="F2792" s="63">
        <f ca="1">INDIRECT("'按班级打印'!q"&amp;ROUNDDOWN((ROW()-1)/5,0)+2)</f>
        <v>108.5</v>
      </c>
      <c r="G2792" s="63">
        <f ca="1">IF(INDIRECT("'按班级打印'!s"&amp;ROUNDDOWN((ROW()-1)/5,0)+2)&gt;0,INDIRECT("'按班级打印'!s"&amp;ROUNDDOWN((ROW()-1)/5,0)+2),"")</f>
        <v>55.5</v>
      </c>
      <c r="H2792" s="63">
        <f ca="1">IF(INDIRECT("'按班级打印'!w"&amp;ROUNDDOWN((ROW()-1)/5,0)+2)&gt;0,INDIRECT("'按班级打印'!w"&amp;ROUNDDOWN((ROW()-1)/5,0)+2),"")</f>
        <v>42</v>
      </c>
      <c r="I2792" s="63" t="str">
        <f ca="1">IF(INDIRECT("'按班级打印'!z"&amp;ROUNDDOWN((ROW()-1)/5,0)+2)&gt;0,INDIRECT("'按班级打印'!z"&amp;ROUNDDOWN((ROW()-1)/5,0)+2),"")</f>
        <v/>
      </c>
      <c r="J2792" s="63" t="str">
        <f ca="1">IF(INDIRECT("'按班级打印'!ac"&amp;ROUNDDOWN((ROW()-1)/5,0)+2)&gt;0,INDIRECT("'按班级打印'!ac"&amp;ROUNDDOWN((ROW()-1)/5,0)+2),"")</f>
        <v/>
      </c>
      <c r="K2792" s="63" t="str">
        <f ca="1">IF(INDIRECT("'按班级打印'!u"&amp;ROUNDDOWN((ROW()-1)/5,0)+2)&gt;0,INDIRECT("'按班级打印'!u"&amp;ROUNDDOWN((ROW()-1)/5,0)+2),"")</f>
        <v/>
      </c>
      <c r="L2792" s="63">
        <f ca="1">IF(INDIRECT("'按班级打印'!af"&amp;ROUNDDOWN((ROW()-1)/5,0)+2)&gt;0,INDIRECT("'按班级打印'!af"&amp;ROUNDDOWN((ROW()-1)/5,0)+2),"")</f>
        <v>66.5</v>
      </c>
      <c r="M2792" s="63">
        <f ca="1">INDIRECT("'按班级打印'!H"&amp;ROUNDDOWN((ROW()-1)/5,0)+2)</f>
        <v>448.5</v>
      </c>
    </row>
    <row r="2793" customHeight="1" spans="1:13">
      <c r="A2793" s="64"/>
      <c r="B2793" s="64"/>
      <c r="C2793" s="63" t="s">
        <v>13</v>
      </c>
      <c r="D2793" s="63">
        <f ca="1">INDIRECT("'按班级打印'!M"&amp;ROUNDDOWN((ROW()-1)/5,0)+2)</f>
        <v>92.5</v>
      </c>
      <c r="E2793" s="63">
        <f ca="1">INDIRECT("'按班级打印'!o"&amp;ROUNDDOWN((ROW()-1)/5,0)+2)</f>
        <v>83.5</v>
      </c>
      <c r="F2793" s="63">
        <f ca="1">INDIRECT("'按班级打印'!q"&amp;ROUNDDOWN((ROW()-1)/5,0)+2)</f>
        <v>108.5</v>
      </c>
      <c r="G2793" s="63">
        <f ca="1">IF(INDIRECT("'按班级打印'!s"&amp;ROUNDDOWN((ROW()-1)/5,0)+2)&gt;0,INDIRECT("'按班级打印'!s"&amp;ROUNDDOWN((ROW()-1)/5,0)+2),"")</f>
        <v>55.5</v>
      </c>
      <c r="H2793" s="63">
        <f ca="1">IF(INDIRECT("'按班级打印'!x"&amp;ROUNDDOWN((ROW()-1)/5,0)+2)&gt;0,INDIRECT("'按班级打印'!x"&amp;ROUNDDOWN((ROW()-1)/5,0)+2),"")</f>
        <v>69</v>
      </c>
      <c r="I2793" s="63" t="str">
        <f ca="1">IF(INDIRECT("'按班级打印'!aa"&amp;ROUNDDOWN((ROW()-1)/5,0)+2)&gt;0,INDIRECT("'按班级打印'!aa"&amp;ROUNDDOWN((ROW()-1)/5,0)+2),"")</f>
        <v/>
      </c>
      <c r="J2793" s="63" t="str">
        <f ca="1">IF(INDIRECT("'按班级打印'!ad"&amp;ROUNDDOWN((ROW()-1)/5,0)+2)&gt;0,INDIRECT("'按班级打印'!ad"&amp;ROUNDDOWN((ROW()-1)/5,0)+2),"")</f>
        <v/>
      </c>
      <c r="K2793" s="63" t="str">
        <f ca="1">IF(INDIRECT("'按班级打印'!u"&amp;ROUNDDOWN((ROW()-1)/5,0)+2)&gt;0,INDIRECT("'按班级打印'!u"&amp;ROUNDDOWN((ROW()-1)/5,0)+2),"")</f>
        <v/>
      </c>
      <c r="L2793" s="63">
        <f ca="1">IF(INDIRECT("'按班级打印'!ag"&amp;ROUNDDOWN((ROW()-1)/5,0)+2)&gt;0,INDIRECT("'按班级打印'!ag"&amp;ROUNDDOWN((ROW()-1)/5,0)+2),"")</f>
        <v>90</v>
      </c>
      <c r="M2793" s="63">
        <f ca="1">INDIRECT("'按班级打印'!I"&amp;ROUNDDOWN((ROW()-1)/5,0)+2)</f>
        <v>499</v>
      </c>
    </row>
    <row r="2794" customHeight="1" spans="1:13">
      <c r="A2794" s="63" t="str">
        <f ca="1">INDIRECT("'按班级打印'!E"&amp;ROUNDDOWN((ROW()-1)/5,0)+2)</f>
        <v>物理类</v>
      </c>
      <c r="B2794" s="14"/>
      <c r="C2794" s="63" t="s">
        <v>14</v>
      </c>
      <c r="D2794" s="65">
        <f>'质量分析(总分) '!$D$55</f>
        <v>105.000612745098</v>
      </c>
      <c r="E2794" s="65">
        <f>'质量分析(总分) '!$D$82</f>
        <v>91.5242034313726</v>
      </c>
      <c r="F2794" s="65">
        <f>'质量分析(总分) '!$D$109</f>
        <v>108.863970588235</v>
      </c>
      <c r="G2794" s="65">
        <f ca="1">IF(_xlfn.NUMBERVALUE(G2792)&gt;0,'质量分析(总分) '!$D$133,"")</f>
        <v>62.6521428571429</v>
      </c>
      <c r="H2794" s="65">
        <f ca="1">IF(_xlfn.NUMBERVALUE(H2792)&gt;0,'质量分析(总分) '!$D$157,"")</f>
        <v>81.8686131386861</v>
      </c>
      <c r="I2794" s="65" t="str">
        <f ca="1">IF(_xlfn.NUMBERVALUE(I2792)&gt;0,'质量分析(总分) '!$D$180,"")</f>
        <v/>
      </c>
      <c r="J2794" s="65" t="str">
        <f ca="1">IF(_xlfn.NUMBERVALUE(J2792)&gt;0,'质量分析(总分) '!$D$208,"")</f>
        <v/>
      </c>
      <c r="K2794" s="65" t="str">
        <f ca="1">IF(_xlfn.NUMBERVALUE(K2792)&gt;0,'质量分析(总分) '!$D$194,"")</f>
        <v/>
      </c>
      <c r="L2794" s="65">
        <f ca="1">IF(_xlfn.NUMBERVALUE(L2792)&gt;0,'质量分析(总分) '!$D$222,"")</f>
        <v>81.1694214876033</v>
      </c>
      <c r="M2794" s="65">
        <f ca="1">IF(_xlfn.NUMBERVALUE(G2792)&gt;0,'质量分析(总分) '!$D$23,'质量分析(总分) '!$D$28)</f>
        <v>535.869285714286</v>
      </c>
    </row>
    <row r="2796" customHeight="1" spans="1:13">
      <c r="A2796" s="58" t="s">
        <v>15</v>
      </c>
      <c r="B2796" s="59" t="s">
        <v>1</v>
      </c>
      <c r="C2796" s="59" t="s">
        <v>2</v>
      </c>
      <c r="D2796" s="60" t="s">
        <v>3</v>
      </c>
      <c r="E2796" s="60" t="s">
        <v>4</v>
      </c>
      <c r="F2796" s="60" t="s">
        <v>5</v>
      </c>
      <c r="G2796" s="60" t="s">
        <v>6</v>
      </c>
      <c r="H2796" s="60" t="s">
        <v>7</v>
      </c>
      <c r="I2796" s="60" t="s">
        <v>8</v>
      </c>
      <c r="J2796" s="60" t="s">
        <v>9</v>
      </c>
      <c r="K2796" s="60" t="s">
        <v>10</v>
      </c>
      <c r="L2796" s="61" t="s">
        <v>11</v>
      </c>
      <c r="M2796" s="61" t="s">
        <v>12</v>
      </c>
    </row>
    <row r="2797" customHeight="1" spans="1:13">
      <c r="A2797" s="62"/>
      <c r="B2797" s="63">
        <f ca="1">INDIRECT("'按班级打印'!G"&amp;ROUNDDOWN((ROW()-1)/5,0)+2)</f>
        <v>13</v>
      </c>
      <c r="C2797" s="63" t="str">
        <f ca="1">INDIRECT("'按班级打印'!A"&amp;ROUNDDOWN((ROW()-1)/5,0)+2)</f>
        <v>兰彦博</v>
      </c>
      <c r="D2797" s="63">
        <f ca="1">INDIRECT("'按班级打印'!M"&amp;ROUNDDOWN((ROW()-1)/5,0)+2)</f>
        <v>111.5</v>
      </c>
      <c r="E2797" s="63">
        <f ca="1">INDIRECT("'按班级打印'!o"&amp;ROUNDDOWN((ROW()-1)/5,0)+2)</f>
        <v>104.5</v>
      </c>
      <c r="F2797" s="63">
        <f ca="1">INDIRECT("'按班级打印'!q"&amp;ROUNDDOWN((ROW()-1)/5,0)+2)</f>
        <v>87.5</v>
      </c>
      <c r="G2797" s="63">
        <f ca="1">IF(INDIRECT("'按班级打印'!s"&amp;ROUNDDOWN((ROW()-1)/5,0)+2)&gt;0,INDIRECT("'按班级打印'!s"&amp;ROUNDDOWN((ROW()-1)/5,0)+2),"")</f>
        <v>60.5</v>
      </c>
      <c r="H2797" s="63">
        <f ca="1">IF(INDIRECT("'按班级打印'!w"&amp;ROUNDDOWN((ROW()-1)/5,0)+2)&gt;0,INDIRECT("'按班级打印'!w"&amp;ROUNDDOWN((ROW()-1)/5,0)+2),"")</f>
        <v>67.5</v>
      </c>
      <c r="I2797" s="63" t="str">
        <f ca="1">IF(INDIRECT("'按班级打印'!z"&amp;ROUNDDOWN((ROW()-1)/5,0)+2)&gt;0,INDIRECT("'按班级打印'!z"&amp;ROUNDDOWN((ROW()-1)/5,0)+2),"")</f>
        <v/>
      </c>
      <c r="J2797" s="63" t="str">
        <f ca="1">IF(INDIRECT("'按班级打印'!ac"&amp;ROUNDDOWN((ROW()-1)/5,0)+2)&gt;0,INDIRECT("'按班级打印'!ac"&amp;ROUNDDOWN((ROW()-1)/5,0)+2),"")</f>
        <v/>
      </c>
      <c r="K2797" s="63" t="str">
        <f ca="1">IF(INDIRECT("'按班级打印'!u"&amp;ROUNDDOWN((ROW()-1)/5,0)+2)&gt;0,INDIRECT("'按班级打印'!u"&amp;ROUNDDOWN((ROW()-1)/5,0)+2),"")</f>
        <v/>
      </c>
      <c r="L2797" s="63">
        <f ca="1">IF(INDIRECT("'按班级打印'!af"&amp;ROUNDDOWN((ROW()-1)/5,0)+2)&gt;0,INDIRECT("'按班级打印'!af"&amp;ROUNDDOWN((ROW()-1)/5,0)+2),"")</f>
        <v>52</v>
      </c>
      <c r="M2797" s="63">
        <f ca="1">INDIRECT("'按班级打印'!H"&amp;ROUNDDOWN((ROW()-1)/5,0)+2)</f>
        <v>483.5</v>
      </c>
    </row>
    <row r="2798" customHeight="1" spans="1:13">
      <c r="A2798" s="64"/>
      <c r="B2798" s="64"/>
      <c r="C2798" s="63" t="s">
        <v>13</v>
      </c>
      <c r="D2798" s="63">
        <f ca="1">INDIRECT("'按班级打印'!M"&amp;ROUNDDOWN((ROW()-1)/5,0)+2)</f>
        <v>111.5</v>
      </c>
      <c r="E2798" s="63">
        <f ca="1">INDIRECT("'按班级打印'!o"&amp;ROUNDDOWN((ROW()-1)/5,0)+2)</f>
        <v>104.5</v>
      </c>
      <c r="F2798" s="63">
        <f ca="1">INDIRECT("'按班级打印'!q"&amp;ROUNDDOWN((ROW()-1)/5,0)+2)</f>
        <v>87.5</v>
      </c>
      <c r="G2798" s="63">
        <f ca="1">IF(INDIRECT("'按班级打印'!s"&amp;ROUNDDOWN((ROW()-1)/5,0)+2)&gt;0,INDIRECT("'按班级打印'!s"&amp;ROUNDDOWN((ROW()-1)/5,0)+2),"")</f>
        <v>60.5</v>
      </c>
      <c r="H2798" s="63">
        <f ca="1">IF(INDIRECT("'按班级打印'!x"&amp;ROUNDDOWN((ROW()-1)/5,0)+2)&gt;0,INDIRECT("'按班级打印'!x"&amp;ROUNDDOWN((ROW()-1)/5,0)+2),"")</f>
        <v>88</v>
      </c>
      <c r="I2798" s="63" t="str">
        <f ca="1">IF(INDIRECT("'按班级打印'!aa"&amp;ROUNDDOWN((ROW()-1)/5,0)+2)&gt;0,INDIRECT("'按班级打印'!aa"&amp;ROUNDDOWN((ROW()-1)/5,0)+2),"")</f>
        <v/>
      </c>
      <c r="J2798" s="63" t="str">
        <f ca="1">IF(INDIRECT("'按班级打印'!ad"&amp;ROUNDDOWN((ROW()-1)/5,0)+2)&gt;0,INDIRECT("'按班级打印'!ad"&amp;ROUNDDOWN((ROW()-1)/5,0)+2),"")</f>
        <v/>
      </c>
      <c r="K2798" s="63" t="str">
        <f ca="1">IF(INDIRECT("'按班级打印'!u"&amp;ROUNDDOWN((ROW()-1)/5,0)+2)&gt;0,INDIRECT("'按班级打印'!u"&amp;ROUNDDOWN((ROW()-1)/5,0)+2),"")</f>
        <v/>
      </c>
      <c r="L2798" s="63">
        <f ca="1">IF(INDIRECT("'按班级打印'!ag"&amp;ROUNDDOWN((ROW()-1)/5,0)+2)&gt;0,INDIRECT("'按班级打印'!ag"&amp;ROUNDDOWN((ROW()-1)/5,0)+2),"")</f>
        <v>78</v>
      </c>
      <c r="M2798" s="63">
        <f ca="1">INDIRECT("'按班级打印'!I"&amp;ROUNDDOWN((ROW()-1)/5,0)+2)</f>
        <v>530</v>
      </c>
    </row>
    <row r="2799" customHeight="1" spans="1:13">
      <c r="A2799" s="63" t="str">
        <f ca="1">INDIRECT("'按班级打印'!E"&amp;ROUNDDOWN((ROW()-1)/5,0)+2)</f>
        <v>物理类</v>
      </c>
      <c r="B2799" s="14"/>
      <c r="C2799" s="63" t="s">
        <v>14</v>
      </c>
      <c r="D2799" s="65">
        <f>'质量分析(总分) '!$D$55</f>
        <v>105.000612745098</v>
      </c>
      <c r="E2799" s="65">
        <f>'质量分析(总分) '!$D$82</f>
        <v>91.5242034313726</v>
      </c>
      <c r="F2799" s="65">
        <f>'质量分析(总分) '!$D$109</f>
        <v>108.863970588235</v>
      </c>
      <c r="G2799" s="65">
        <f ca="1">IF(_xlfn.NUMBERVALUE(G2797)&gt;0,'质量分析(总分) '!$D$133,"")</f>
        <v>62.6521428571429</v>
      </c>
      <c r="H2799" s="65">
        <f ca="1">IF(_xlfn.NUMBERVALUE(H2797)&gt;0,'质量分析(总分) '!$D$157,"")</f>
        <v>81.8686131386861</v>
      </c>
      <c r="I2799" s="65" t="str">
        <f ca="1">IF(_xlfn.NUMBERVALUE(I2797)&gt;0,'质量分析(总分) '!$D$180,"")</f>
        <v/>
      </c>
      <c r="J2799" s="65" t="str">
        <f ca="1">IF(_xlfn.NUMBERVALUE(J2797)&gt;0,'质量分析(总分) '!$D$208,"")</f>
        <v/>
      </c>
      <c r="K2799" s="65" t="str">
        <f ca="1">IF(_xlfn.NUMBERVALUE(K2797)&gt;0,'质量分析(总分) '!$D$194,"")</f>
        <v/>
      </c>
      <c r="L2799" s="65">
        <f ca="1">IF(_xlfn.NUMBERVALUE(L2797)&gt;0,'质量分析(总分) '!$D$222,"")</f>
        <v>81.1694214876033</v>
      </c>
      <c r="M2799" s="65">
        <f ca="1">IF(_xlfn.NUMBERVALUE(G2797)&gt;0,'质量分析(总分) '!$D$23,'质量分析(总分) '!$D$28)</f>
        <v>535.869285714286</v>
      </c>
    </row>
    <row r="2801" customHeight="1" spans="1:13">
      <c r="A2801" s="58" t="s">
        <v>15</v>
      </c>
      <c r="B2801" s="59" t="s">
        <v>1</v>
      </c>
      <c r="C2801" s="59" t="s">
        <v>2</v>
      </c>
      <c r="D2801" s="60" t="s">
        <v>3</v>
      </c>
      <c r="E2801" s="60" t="s">
        <v>4</v>
      </c>
      <c r="F2801" s="60" t="s">
        <v>5</v>
      </c>
      <c r="G2801" s="60" t="s">
        <v>6</v>
      </c>
      <c r="H2801" s="60" t="s">
        <v>7</v>
      </c>
      <c r="I2801" s="60" t="s">
        <v>8</v>
      </c>
      <c r="J2801" s="60" t="s">
        <v>9</v>
      </c>
      <c r="K2801" s="60" t="s">
        <v>10</v>
      </c>
      <c r="L2801" s="61" t="s">
        <v>11</v>
      </c>
      <c r="M2801" s="61" t="s">
        <v>12</v>
      </c>
    </row>
    <row r="2802" customHeight="1" spans="1:13">
      <c r="A2802" s="62"/>
      <c r="B2802" s="63">
        <f ca="1">INDIRECT("'按班级打印'!G"&amp;ROUNDDOWN((ROW()-1)/5,0)+2)</f>
        <v>13</v>
      </c>
      <c r="C2802" s="63" t="str">
        <f ca="1">INDIRECT("'按班级打印'!A"&amp;ROUNDDOWN((ROW()-1)/5,0)+2)</f>
        <v>林垚晴</v>
      </c>
      <c r="D2802" s="63">
        <f ca="1">INDIRECT("'按班级打印'!M"&amp;ROUNDDOWN((ROW()-1)/5,0)+2)</f>
        <v>110</v>
      </c>
      <c r="E2802" s="63">
        <f ca="1">INDIRECT("'按班级打印'!o"&amp;ROUNDDOWN((ROW()-1)/5,0)+2)</f>
        <v>47</v>
      </c>
      <c r="F2802" s="63">
        <f ca="1">INDIRECT("'按班级打印'!q"&amp;ROUNDDOWN((ROW()-1)/5,0)+2)</f>
        <v>104.5</v>
      </c>
      <c r="G2802" s="63">
        <f ca="1">IF(INDIRECT("'按班级打印'!s"&amp;ROUNDDOWN((ROW()-1)/5,0)+2)&gt;0,INDIRECT("'按班级打印'!s"&amp;ROUNDDOWN((ROW()-1)/5,0)+2),"")</f>
        <v>19</v>
      </c>
      <c r="H2802" s="63" t="str">
        <f ca="1">IF(INDIRECT("'按班级打印'!w"&amp;ROUNDDOWN((ROW()-1)/5,0)+2)&gt;0,INDIRECT("'按班级打印'!w"&amp;ROUNDDOWN((ROW()-1)/5,0)+2),"")</f>
        <v/>
      </c>
      <c r="I2802" s="63">
        <f ca="1">IF(INDIRECT("'按班级打印'!z"&amp;ROUNDDOWN((ROW()-1)/5,0)+2)&gt;0,INDIRECT("'按班级打印'!z"&amp;ROUNDDOWN((ROW()-1)/5,0)+2),"")</f>
        <v>52</v>
      </c>
      <c r="J2802" s="63" t="str">
        <f ca="1">IF(INDIRECT("'按班级打印'!ac"&amp;ROUNDDOWN((ROW()-1)/5,0)+2)&gt;0,INDIRECT("'按班级打印'!ac"&amp;ROUNDDOWN((ROW()-1)/5,0)+2),"")</f>
        <v/>
      </c>
      <c r="K2802" s="63" t="str">
        <f ca="1">IF(INDIRECT("'按班级打印'!u"&amp;ROUNDDOWN((ROW()-1)/5,0)+2)&gt;0,INDIRECT("'按班级打印'!u"&amp;ROUNDDOWN((ROW()-1)/5,0)+2),"")</f>
        <v/>
      </c>
      <c r="L2802" s="63">
        <f ca="1">IF(INDIRECT("'按班级打印'!af"&amp;ROUNDDOWN((ROW()-1)/5,0)+2)&gt;0,INDIRECT("'按班级打印'!af"&amp;ROUNDDOWN((ROW()-1)/5,0)+2),"")</f>
        <v>52</v>
      </c>
      <c r="M2802" s="63">
        <f ca="1">INDIRECT("'按班级打印'!H"&amp;ROUNDDOWN((ROW()-1)/5,0)+2)</f>
        <v>384.5</v>
      </c>
    </row>
    <row r="2803" customHeight="1" spans="1:13">
      <c r="A2803" s="64"/>
      <c r="B2803" s="64"/>
      <c r="C2803" s="63" t="s">
        <v>13</v>
      </c>
      <c r="D2803" s="63">
        <f ca="1">INDIRECT("'按班级打印'!M"&amp;ROUNDDOWN((ROW()-1)/5,0)+2)</f>
        <v>110</v>
      </c>
      <c r="E2803" s="63">
        <f ca="1">INDIRECT("'按班级打印'!o"&amp;ROUNDDOWN((ROW()-1)/5,0)+2)</f>
        <v>47</v>
      </c>
      <c r="F2803" s="63">
        <f ca="1">INDIRECT("'按班级打印'!q"&amp;ROUNDDOWN((ROW()-1)/5,0)+2)</f>
        <v>104.5</v>
      </c>
      <c r="G2803" s="63">
        <f ca="1">IF(INDIRECT("'按班级打印'!s"&amp;ROUNDDOWN((ROW()-1)/5,0)+2)&gt;0,INDIRECT("'按班级打印'!s"&amp;ROUNDDOWN((ROW()-1)/5,0)+2),"")</f>
        <v>19</v>
      </c>
      <c r="H2803" s="63" t="str">
        <f ca="1">IF(INDIRECT("'按班级打印'!x"&amp;ROUNDDOWN((ROW()-1)/5,0)+2)&gt;0,INDIRECT("'按班级打印'!x"&amp;ROUNDDOWN((ROW()-1)/5,0)+2),"")</f>
        <v/>
      </c>
      <c r="I2803" s="63">
        <f ca="1">IF(INDIRECT("'按班级打印'!aa"&amp;ROUNDDOWN((ROW()-1)/5,0)+2)&gt;0,INDIRECT("'按班级打印'!aa"&amp;ROUNDDOWN((ROW()-1)/5,0)+2),"")</f>
        <v>63</v>
      </c>
      <c r="J2803" s="63" t="str">
        <f ca="1">IF(INDIRECT("'按班级打印'!ad"&amp;ROUNDDOWN((ROW()-1)/5,0)+2)&gt;0,INDIRECT("'按班级打印'!ad"&amp;ROUNDDOWN((ROW()-1)/5,0)+2),"")</f>
        <v/>
      </c>
      <c r="K2803" s="63" t="str">
        <f ca="1">IF(INDIRECT("'按班级打印'!u"&amp;ROUNDDOWN((ROW()-1)/5,0)+2)&gt;0,INDIRECT("'按班级打印'!u"&amp;ROUNDDOWN((ROW()-1)/5,0)+2),"")</f>
        <v/>
      </c>
      <c r="L2803" s="63">
        <f ca="1">IF(INDIRECT("'按班级打印'!ag"&amp;ROUNDDOWN((ROW()-1)/5,0)+2)&gt;0,INDIRECT("'按班级打印'!ag"&amp;ROUNDDOWN((ROW()-1)/5,0)+2),"")</f>
        <v>78</v>
      </c>
      <c r="M2803" s="63">
        <f ca="1">INDIRECT("'按班级打印'!I"&amp;ROUNDDOWN((ROW()-1)/5,0)+2)</f>
        <v>421.5</v>
      </c>
    </row>
    <row r="2804" customHeight="1" spans="1:13">
      <c r="A2804" s="63" t="str">
        <f ca="1">INDIRECT("'按班级打印'!E"&amp;ROUNDDOWN((ROW()-1)/5,0)+2)</f>
        <v>物理类</v>
      </c>
      <c r="B2804" s="14"/>
      <c r="C2804" s="63" t="s">
        <v>14</v>
      </c>
      <c r="D2804" s="65">
        <f>'质量分析(总分) '!$D$55</f>
        <v>105.000612745098</v>
      </c>
      <c r="E2804" s="65">
        <f>'质量分析(总分) '!$D$82</f>
        <v>91.5242034313726</v>
      </c>
      <c r="F2804" s="65">
        <f>'质量分析(总分) '!$D$109</f>
        <v>108.863970588235</v>
      </c>
      <c r="G2804" s="65">
        <f ca="1">IF(_xlfn.NUMBERVALUE(G2802)&gt;0,'质量分析(总分) '!$D$133,"")</f>
        <v>62.6521428571429</v>
      </c>
      <c r="H2804" s="65" t="str">
        <f ca="1">IF(_xlfn.NUMBERVALUE(H2802)&gt;0,'质量分析(总分) '!$D$157,"")</f>
        <v/>
      </c>
      <c r="I2804" s="65">
        <f ca="1">IF(_xlfn.NUMBERVALUE(I2802)&gt;0,'质量分析(总分) '!$D$180,"")</f>
        <v>83.3676470588235</v>
      </c>
      <c r="J2804" s="65" t="str">
        <f ca="1">IF(_xlfn.NUMBERVALUE(J2802)&gt;0,'质量分析(总分) '!$D$208,"")</f>
        <v/>
      </c>
      <c r="K2804" s="65" t="str">
        <f ca="1">IF(_xlfn.NUMBERVALUE(K2802)&gt;0,'质量分析(总分) '!$D$194,"")</f>
        <v/>
      </c>
      <c r="L2804" s="65">
        <f ca="1">IF(_xlfn.NUMBERVALUE(L2802)&gt;0,'质量分析(总分) '!$D$222,"")</f>
        <v>81.1694214876033</v>
      </c>
      <c r="M2804" s="65">
        <f ca="1">IF(_xlfn.NUMBERVALUE(G2802)&gt;0,'质量分析(总分) '!$D$23,'质量分析(总分) '!$D$28)</f>
        <v>535.869285714286</v>
      </c>
    </row>
    <row r="2806" customHeight="1" spans="1:13">
      <c r="A2806" s="58" t="s">
        <v>15</v>
      </c>
      <c r="B2806" s="59" t="s">
        <v>1</v>
      </c>
      <c r="C2806" s="59" t="s">
        <v>2</v>
      </c>
      <c r="D2806" s="60" t="s">
        <v>3</v>
      </c>
      <c r="E2806" s="60" t="s">
        <v>4</v>
      </c>
      <c r="F2806" s="60" t="s">
        <v>5</v>
      </c>
      <c r="G2806" s="60" t="s">
        <v>6</v>
      </c>
      <c r="H2806" s="60" t="s">
        <v>7</v>
      </c>
      <c r="I2806" s="60" t="s">
        <v>8</v>
      </c>
      <c r="J2806" s="60" t="s">
        <v>9</v>
      </c>
      <c r="K2806" s="60" t="s">
        <v>10</v>
      </c>
      <c r="L2806" s="61" t="s">
        <v>11</v>
      </c>
      <c r="M2806" s="61" t="s">
        <v>12</v>
      </c>
    </row>
    <row r="2807" customHeight="1" spans="1:13">
      <c r="A2807" s="62"/>
      <c r="B2807" s="63">
        <f ca="1">INDIRECT("'按班级打印'!G"&amp;ROUNDDOWN((ROW()-1)/5,0)+2)</f>
        <v>13</v>
      </c>
      <c r="C2807" s="63" t="str">
        <f ca="1">INDIRECT("'按班级打印'!A"&amp;ROUNDDOWN((ROW()-1)/5,0)+2)</f>
        <v>林逸豪</v>
      </c>
      <c r="D2807" s="63">
        <f ca="1">INDIRECT("'按班级打印'!M"&amp;ROUNDDOWN((ROW()-1)/5,0)+2)</f>
        <v>97</v>
      </c>
      <c r="E2807" s="63">
        <f ca="1">INDIRECT("'按班级打印'!o"&amp;ROUNDDOWN((ROW()-1)/5,0)+2)</f>
        <v>102</v>
      </c>
      <c r="F2807" s="63">
        <f ca="1">INDIRECT("'按班级打印'!q"&amp;ROUNDDOWN((ROW()-1)/5,0)+2)</f>
        <v>105.5</v>
      </c>
      <c r="G2807" s="63">
        <f ca="1">IF(INDIRECT("'按班级打印'!s"&amp;ROUNDDOWN((ROW()-1)/5,0)+2)&gt;0,INDIRECT("'按班级打印'!s"&amp;ROUNDDOWN((ROW()-1)/5,0)+2),"")</f>
        <v>71</v>
      </c>
      <c r="H2807" s="63">
        <f ca="1">IF(INDIRECT("'按班级打印'!w"&amp;ROUNDDOWN((ROW()-1)/5,0)+2)&gt;0,INDIRECT("'按班级打印'!w"&amp;ROUNDDOWN((ROW()-1)/5,0)+2),"")</f>
        <v>59.5</v>
      </c>
      <c r="I2807" s="63" t="str">
        <f ca="1">IF(INDIRECT("'按班级打印'!z"&amp;ROUNDDOWN((ROW()-1)/5,0)+2)&gt;0,INDIRECT("'按班级打印'!z"&amp;ROUNDDOWN((ROW()-1)/5,0)+2),"")</f>
        <v/>
      </c>
      <c r="J2807" s="63" t="str">
        <f ca="1">IF(INDIRECT("'按班级打印'!ac"&amp;ROUNDDOWN((ROW()-1)/5,0)+2)&gt;0,INDIRECT("'按班级打印'!ac"&amp;ROUNDDOWN((ROW()-1)/5,0)+2),"")</f>
        <v/>
      </c>
      <c r="K2807" s="63" t="str">
        <f ca="1">IF(INDIRECT("'按班级打印'!u"&amp;ROUNDDOWN((ROW()-1)/5,0)+2)&gt;0,INDIRECT("'按班级打印'!u"&amp;ROUNDDOWN((ROW()-1)/5,0)+2),"")</f>
        <v/>
      </c>
      <c r="L2807" s="63">
        <f ca="1">IF(INDIRECT("'按班级打印'!af"&amp;ROUNDDOWN((ROW()-1)/5,0)+2)&gt;0,INDIRECT("'按班级打印'!af"&amp;ROUNDDOWN((ROW()-1)/5,0)+2),"")</f>
        <v>49</v>
      </c>
      <c r="M2807" s="63">
        <f ca="1">INDIRECT("'按班级打印'!H"&amp;ROUNDDOWN((ROW()-1)/5,0)+2)</f>
        <v>484</v>
      </c>
    </row>
    <row r="2808" customHeight="1" spans="1:13">
      <c r="A2808" s="64"/>
      <c r="B2808" s="64"/>
      <c r="C2808" s="63" t="s">
        <v>13</v>
      </c>
      <c r="D2808" s="63">
        <f ca="1">INDIRECT("'按班级打印'!M"&amp;ROUNDDOWN((ROW()-1)/5,0)+2)</f>
        <v>97</v>
      </c>
      <c r="E2808" s="63">
        <f ca="1">INDIRECT("'按班级打印'!o"&amp;ROUNDDOWN((ROW()-1)/5,0)+2)</f>
        <v>102</v>
      </c>
      <c r="F2808" s="63">
        <f ca="1">INDIRECT("'按班级打印'!q"&amp;ROUNDDOWN((ROW()-1)/5,0)+2)</f>
        <v>105.5</v>
      </c>
      <c r="G2808" s="63">
        <f ca="1">IF(INDIRECT("'按班级打印'!s"&amp;ROUNDDOWN((ROW()-1)/5,0)+2)&gt;0,INDIRECT("'按班级打印'!s"&amp;ROUNDDOWN((ROW()-1)/5,0)+2),"")</f>
        <v>71</v>
      </c>
      <c r="H2808" s="63">
        <f ca="1">IF(INDIRECT("'按班级打印'!x"&amp;ROUNDDOWN((ROW()-1)/5,0)+2)&gt;0,INDIRECT("'按班级打印'!x"&amp;ROUNDDOWN((ROW()-1)/5,0)+2),"")</f>
        <v>83</v>
      </c>
      <c r="I2808" s="63" t="str">
        <f ca="1">IF(INDIRECT("'按班级打印'!aa"&amp;ROUNDDOWN((ROW()-1)/5,0)+2)&gt;0,INDIRECT("'按班级打印'!aa"&amp;ROUNDDOWN((ROW()-1)/5,0)+2),"")</f>
        <v/>
      </c>
      <c r="J2808" s="63" t="str">
        <f ca="1">IF(INDIRECT("'按班级打印'!ad"&amp;ROUNDDOWN((ROW()-1)/5,0)+2)&gt;0,INDIRECT("'按班级打印'!ad"&amp;ROUNDDOWN((ROW()-1)/5,0)+2),"")</f>
        <v/>
      </c>
      <c r="K2808" s="63" t="str">
        <f ca="1">IF(INDIRECT("'按班级打印'!u"&amp;ROUNDDOWN((ROW()-1)/5,0)+2)&gt;0,INDIRECT("'按班级打印'!u"&amp;ROUNDDOWN((ROW()-1)/5,0)+2),"")</f>
        <v/>
      </c>
      <c r="L2808" s="63">
        <f ca="1">IF(INDIRECT("'按班级打印'!ag"&amp;ROUNDDOWN((ROW()-1)/5,0)+2)&gt;0,INDIRECT("'按班级打印'!ag"&amp;ROUNDDOWN((ROW()-1)/5,0)+2),"")</f>
        <v>74</v>
      </c>
      <c r="M2808" s="63">
        <f ca="1">INDIRECT("'按班级打印'!I"&amp;ROUNDDOWN((ROW()-1)/5,0)+2)</f>
        <v>532.5</v>
      </c>
    </row>
    <row r="2809" customHeight="1" spans="1:13">
      <c r="A2809" s="63" t="str">
        <f ca="1">INDIRECT("'按班级打印'!E"&amp;ROUNDDOWN((ROW()-1)/5,0)+2)</f>
        <v>物理类</v>
      </c>
      <c r="B2809" s="14"/>
      <c r="C2809" s="63" t="s">
        <v>14</v>
      </c>
      <c r="D2809" s="65">
        <f>'质量分析(总分) '!$D$55</f>
        <v>105.000612745098</v>
      </c>
      <c r="E2809" s="65">
        <f>'质量分析(总分) '!$D$82</f>
        <v>91.5242034313726</v>
      </c>
      <c r="F2809" s="65">
        <f>'质量分析(总分) '!$D$109</f>
        <v>108.863970588235</v>
      </c>
      <c r="G2809" s="65">
        <f ca="1">IF(_xlfn.NUMBERVALUE(G2807)&gt;0,'质量分析(总分) '!$D$133,"")</f>
        <v>62.6521428571429</v>
      </c>
      <c r="H2809" s="65">
        <f ca="1">IF(_xlfn.NUMBERVALUE(H2807)&gt;0,'质量分析(总分) '!$D$157,"")</f>
        <v>81.8686131386861</v>
      </c>
      <c r="I2809" s="65" t="str">
        <f ca="1">IF(_xlfn.NUMBERVALUE(I2807)&gt;0,'质量分析(总分) '!$D$180,"")</f>
        <v/>
      </c>
      <c r="J2809" s="65" t="str">
        <f ca="1">IF(_xlfn.NUMBERVALUE(J2807)&gt;0,'质量分析(总分) '!$D$208,"")</f>
        <v/>
      </c>
      <c r="K2809" s="65" t="str">
        <f ca="1">IF(_xlfn.NUMBERVALUE(K2807)&gt;0,'质量分析(总分) '!$D$194,"")</f>
        <v/>
      </c>
      <c r="L2809" s="65">
        <f ca="1">IF(_xlfn.NUMBERVALUE(L2807)&gt;0,'质量分析(总分) '!$D$222,"")</f>
        <v>81.1694214876033</v>
      </c>
      <c r="M2809" s="65">
        <f ca="1">IF(_xlfn.NUMBERVALUE(G2807)&gt;0,'质量分析(总分) '!$D$23,'质量分析(总分) '!$D$28)</f>
        <v>535.869285714286</v>
      </c>
    </row>
    <row r="2811" customHeight="1" spans="1:13">
      <c r="A2811" s="58" t="s">
        <v>15</v>
      </c>
      <c r="B2811" s="59" t="s">
        <v>1</v>
      </c>
      <c r="C2811" s="59" t="s">
        <v>2</v>
      </c>
      <c r="D2811" s="60" t="s">
        <v>3</v>
      </c>
      <c r="E2811" s="60" t="s">
        <v>4</v>
      </c>
      <c r="F2811" s="60" t="s">
        <v>5</v>
      </c>
      <c r="G2811" s="60" t="s">
        <v>6</v>
      </c>
      <c r="H2811" s="60" t="s">
        <v>7</v>
      </c>
      <c r="I2811" s="60" t="s">
        <v>8</v>
      </c>
      <c r="J2811" s="60" t="s">
        <v>9</v>
      </c>
      <c r="K2811" s="60" t="s">
        <v>10</v>
      </c>
      <c r="L2811" s="61" t="s">
        <v>11</v>
      </c>
      <c r="M2811" s="61" t="s">
        <v>12</v>
      </c>
    </row>
    <row r="2812" customHeight="1" spans="1:13">
      <c r="A2812" s="62"/>
      <c r="B2812" s="63">
        <f ca="1">INDIRECT("'按班级打印'!G"&amp;ROUNDDOWN((ROW()-1)/5,0)+2)</f>
        <v>13</v>
      </c>
      <c r="C2812" s="63" t="str">
        <f ca="1">INDIRECT("'按班级打印'!A"&amp;ROUNDDOWN((ROW()-1)/5,0)+2)</f>
        <v>尤颢烨</v>
      </c>
      <c r="D2812" s="63">
        <f ca="1">INDIRECT("'按班级打印'!M"&amp;ROUNDDOWN((ROW()-1)/5,0)+2)</f>
        <v>82.5</v>
      </c>
      <c r="E2812" s="63">
        <f ca="1">INDIRECT("'按班级打印'!o"&amp;ROUNDDOWN((ROW()-1)/5,0)+2)</f>
        <v>97</v>
      </c>
      <c r="F2812" s="63">
        <f ca="1">INDIRECT("'按班级打印'!q"&amp;ROUNDDOWN((ROW()-1)/5,0)+2)</f>
        <v>92</v>
      </c>
      <c r="G2812" s="63">
        <f ca="1">IF(INDIRECT("'按班级打印'!s"&amp;ROUNDDOWN((ROW()-1)/5,0)+2)&gt;0,INDIRECT("'按班级打印'!s"&amp;ROUNDDOWN((ROW()-1)/5,0)+2),"")</f>
        <v>68.5</v>
      </c>
      <c r="H2812" s="63">
        <f ca="1">IF(INDIRECT("'按班级打印'!w"&amp;ROUNDDOWN((ROW()-1)/5,0)+2)&gt;0,INDIRECT("'按班级打印'!w"&amp;ROUNDDOWN((ROW()-1)/5,0)+2),"")</f>
        <v>57</v>
      </c>
      <c r="I2812" s="63" t="str">
        <f ca="1">IF(INDIRECT("'按班级打印'!z"&amp;ROUNDDOWN((ROW()-1)/5,0)+2)&gt;0,INDIRECT("'按班级打印'!z"&amp;ROUNDDOWN((ROW()-1)/5,0)+2),"")</f>
        <v/>
      </c>
      <c r="J2812" s="63" t="str">
        <f ca="1">IF(INDIRECT("'按班级打印'!ac"&amp;ROUNDDOWN((ROW()-1)/5,0)+2)&gt;0,INDIRECT("'按班级打印'!ac"&amp;ROUNDDOWN((ROW()-1)/5,0)+2),"")</f>
        <v/>
      </c>
      <c r="K2812" s="63" t="str">
        <f ca="1">IF(INDIRECT("'按班级打印'!u"&amp;ROUNDDOWN((ROW()-1)/5,0)+2)&gt;0,INDIRECT("'按班级打印'!u"&amp;ROUNDDOWN((ROW()-1)/5,0)+2),"")</f>
        <v/>
      </c>
      <c r="L2812" s="63">
        <f ca="1">IF(INDIRECT("'按班级打印'!af"&amp;ROUNDDOWN((ROW()-1)/5,0)+2)&gt;0,INDIRECT("'按班级打印'!af"&amp;ROUNDDOWN((ROW()-1)/5,0)+2),"")</f>
        <v>77.5</v>
      </c>
      <c r="M2812" s="63">
        <f ca="1">INDIRECT("'按班级打印'!H"&amp;ROUNDDOWN((ROW()-1)/5,0)+2)</f>
        <v>474.5</v>
      </c>
    </row>
    <row r="2813" customHeight="1" spans="1:13">
      <c r="A2813" s="64"/>
      <c r="B2813" s="64"/>
      <c r="C2813" s="63" t="s">
        <v>13</v>
      </c>
      <c r="D2813" s="63">
        <f ca="1">INDIRECT("'按班级打印'!M"&amp;ROUNDDOWN((ROW()-1)/5,0)+2)</f>
        <v>82.5</v>
      </c>
      <c r="E2813" s="63">
        <f ca="1">INDIRECT("'按班级打印'!o"&amp;ROUNDDOWN((ROW()-1)/5,0)+2)</f>
        <v>97</v>
      </c>
      <c r="F2813" s="63">
        <f ca="1">INDIRECT("'按班级打印'!q"&amp;ROUNDDOWN((ROW()-1)/5,0)+2)</f>
        <v>92</v>
      </c>
      <c r="G2813" s="63">
        <f ca="1">IF(INDIRECT("'按班级打印'!s"&amp;ROUNDDOWN((ROW()-1)/5,0)+2)&gt;0,INDIRECT("'按班级打印'!s"&amp;ROUNDDOWN((ROW()-1)/5,0)+2),"")</f>
        <v>68.5</v>
      </c>
      <c r="H2813" s="63">
        <f ca="1">IF(INDIRECT("'按班级打印'!x"&amp;ROUNDDOWN((ROW()-1)/5,0)+2)&gt;0,INDIRECT("'按班级打印'!x"&amp;ROUNDDOWN((ROW()-1)/5,0)+2),"")</f>
        <v>81</v>
      </c>
      <c r="I2813" s="63" t="str">
        <f ca="1">IF(INDIRECT("'按班级打印'!aa"&amp;ROUNDDOWN((ROW()-1)/5,0)+2)&gt;0,INDIRECT("'按班级打印'!aa"&amp;ROUNDDOWN((ROW()-1)/5,0)+2),"")</f>
        <v/>
      </c>
      <c r="J2813" s="63" t="str">
        <f ca="1">IF(INDIRECT("'按班级打印'!ad"&amp;ROUNDDOWN((ROW()-1)/5,0)+2)&gt;0,INDIRECT("'按班级打印'!ad"&amp;ROUNDDOWN((ROW()-1)/5,0)+2),"")</f>
        <v/>
      </c>
      <c r="K2813" s="63" t="str">
        <f ca="1">IF(INDIRECT("'按班级打印'!u"&amp;ROUNDDOWN((ROW()-1)/5,0)+2)&gt;0,INDIRECT("'按班级打印'!u"&amp;ROUNDDOWN((ROW()-1)/5,0)+2),"")</f>
        <v/>
      </c>
      <c r="L2813" s="63">
        <f ca="1">IF(INDIRECT("'按班级打印'!ag"&amp;ROUNDDOWN((ROW()-1)/5,0)+2)&gt;0,INDIRECT("'按班级打印'!ag"&amp;ROUNDDOWN((ROW()-1)/5,0)+2),"")</f>
        <v>94</v>
      </c>
      <c r="M2813" s="63">
        <f ca="1">INDIRECT("'按班级打印'!I"&amp;ROUNDDOWN((ROW()-1)/5,0)+2)</f>
        <v>515</v>
      </c>
    </row>
    <row r="2814" customHeight="1" spans="1:13">
      <c r="A2814" s="63" t="str">
        <f ca="1">INDIRECT("'按班级打印'!E"&amp;ROUNDDOWN((ROW()-1)/5,0)+2)</f>
        <v>物理类</v>
      </c>
      <c r="B2814" s="14"/>
      <c r="C2814" s="63" t="s">
        <v>14</v>
      </c>
      <c r="D2814" s="65">
        <f>'质量分析(总分) '!$D$55</f>
        <v>105.000612745098</v>
      </c>
      <c r="E2814" s="65">
        <f>'质量分析(总分) '!$D$82</f>
        <v>91.5242034313726</v>
      </c>
      <c r="F2814" s="65">
        <f>'质量分析(总分) '!$D$109</f>
        <v>108.863970588235</v>
      </c>
      <c r="G2814" s="65">
        <f ca="1">IF(_xlfn.NUMBERVALUE(G2812)&gt;0,'质量分析(总分) '!$D$133,"")</f>
        <v>62.6521428571429</v>
      </c>
      <c r="H2814" s="65">
        <f ca="1">IF(_xlfn.NUMBERVALUE(H2812)&gt;0,'质量分析(总分) '!$D$157,"")</f>
        <v>81.8686131386861</v>
      </c>
      <c r="I2814" s="65" t="str">
        <f ca="1">IF(_xlfn.NUMBERVALUE(I2812)&gt;0,'质量分析(总分) '!$D$180,"")</f>
        <v/>
      </c>
      <c r="J2814" s="65" t="str">
        <f ca="1">IF(_xlfn.NUMBERVALUE(J2812)&gt;0,'质量分析(总分) '!$D$208,"")</f>
        <v/>
      </c>
      <c r="K2814" s="65" t="str">
        <f ca="1">IF(_xlfn.NUMBERVALUE(K2812)&gt;0,'质量分析(总分) '!$D$194,"")</f>
        <v/>
      </c>
      <c r="L2814" s="65">
        <f ca="1">IF(_xlfn.NUMBERVALUE(L2812)&gt;0,'质量分析(总分) '!$D$222,"")</f>
        <v>81.1694214876033</v>
      </c>
      <c r="M2814" s="65">
        <f ca="1">IF(_xlfn.NUMBERVALUE(G2812)&gt;0,'质量分析(总分) '!$D$23,'质量分析(总分) '!$D$28)</f>
        <v>535.869285714286</v>
      </c>
    </row>
    <row r="2816" customHeight="1" spans="1:13">
      <c r="A2816" s="58" t="s">
        <v>15</v>
      </c>
      <c r="B2816" s="59" t="s">
        <v>1</v>
      </c>
      <c r="C2816" s="59" t="s">
        <v>2</v>
      </c>
      <c r="D2816" s="60" t="s">
        <v>3</v>
      </c>
      <c r="E2816" s="60" t="s">
        <v>4</v>
      </c>
      <c r="F2816" s="60" t="s">
        <v>5</v>
      </c>
      <c r="G2816" s="60" t="s">
        <v>6</v>
      </c>
      <c r="H2816" s="60" t="s">
        <v>7</v>
      </c>
      <c r="I2816" s="60" t="s">
        <v>8</v>
      </c>
      <c r="J2816" s="60" t="s">
        <v>9</v>
      </c>
      <c r="K2816" s="60" t="s">
        <v>10</v>
      </c>
      <c r="L2816" s="61" t="s">
        <v>11</v>
      </c>
      <c r="M2816" s="61" t="s">
        <v>12</v>
      </c>
    </row>
    <row r="2817" customHeight="1" spans="1:13">
      <c r="A2817" s="62"/>
      <c r="B2817" s="63">
        <f ca="1">INDIRECT("'按班级打印'!G"&amp;ROUNDDOWN((ROW()-1)/5,0)+2)</f>
        <v>13</v>
      </c>
      <c r="C2817" s="63" t="str">
        <f ca="1">INDIRECT("'按班级打印'!A"&amp;ROUNDDOWN((ROW()-1)/5,0)+2)</f>
        <v>罗淞严</v>
      </c>
      <c r="D2817" s="63">
        <f ca="1">INDIRECT("'按班级打印'!M"&amp;ROUNDDOWN((ROW()-1)/5,0)+2)</f>
        <v>100</v>
      </c>
      <c r="E2817" s="63">
        <f ca="1">INDIRECT("'按班级打印'!o"&amp;ROUNDDOWN((ROW()-1)/5,0)+2)</f>
        <v>77</v>
      </c>
      <c r="F2817" s="63">
        <f ca="1">INDIRECT("'按班级打印'!q"&amp;ROUNDDOWN((ROW()-1)/5,0)+2)</f>
        <v>115.5</v>
      </c>
      <c r="G2817" s="63">
        <f ca="1">IF(INDIRECT("'按班级打印'!s"&amp;ROUNDDOWN((ROW()-1)/5,0)+2)&gt;0,INDIRECT("'按班级打印'!s"&amp;ROUNDDOWN((ROW()-1)/5,0)+2),"")</f>
        <v>50.5</v>
      </c>
      <c r="H2817" s="63">
        <f ca="1">IF(INDIRECT("'按班级打印'!w"&amp;ROUNDDOWN((ROW()-1)/5,0)+2)&gt;0,INDIRECT("'按班级打印'!w"&amp;ROUNDDOWN((ROW()-1)/5,0)+2),"")</f>
        <v>56.5</v>
      </c>
      <c r="I2817" s="63" t="str">
        <f ca="1">IF(INDIRECT("'按班级打印'!z"&amp;ROUNDDOWN((ROW()-1)/5,0)+2)&gt;0,INDIRECT("'按班级打印'!z"&amp;ROUNDDOWN((ROW()-1)/5,0)+2),"")</f>
        <v/>
      </c>
      <c r="J2817" s="63" t="str">
        <f ca="1">IF(INDIRECT("'按班级打印'!ac"&amp;ROUNDDOWN((ROW()-1)/5,0)+2)&gt;0,INDIRECT("'按班级打印'!ac"&amp;ROUNDDOWN((ROW()-1)/5,0)+2),"")</f>
        <v/>
      </c>
      <c r="K2817" s="63" t="str">
        <f ca="1">IF(INDIRECT("'按班级打印'!u"&amp;ROUNDDOWN((ROW()-1)/5,0)+2)&gt;0,INDIRECT("'按班级打印'!u"&amp;ROUNDDOWN((ROW()-1)/5,0)+2),"")</f>
        <v/>
      </c>
      <c r="L2817" s="63">
        <f ca="1">IF(INDIRECT("'按班级打印'!af"&amp;ROUNDDOWN((ROW()-1)/5,0)+2)&gt;0,INDIRECT("'按班级打印'!af"&amp;ROUNDDOWN((ROW()-1)/5,0)+2),"")</f>
        <v>45</v>
      </c>
      <c r="M2817" s="63">
        <f ca="1">INDIRECT("'按班级打印'!H"&amp;ROUNDDOWN((ROW()-1)/5,0)+2)</f>
        <v>444.5</v>
      </c>
    </row>
    <row r="2818" customHeight="1" spans="1:13">
      <c r="A2818" s="64"/>
      <c r="B2818" s="64"/>
      <c r="C2818" s="63" t="s">
        <v>13</v>
      </c>
      <c r="D2818" s="63">
        <f ca="1">INDIRECT("'按班级打印'!M"&amp;ROUNDDOWN((ROW()-1)/5,0)+2)</f>
        <v>100</v>
      </c>
      <c r="E2818" s="63">
        <f ca="1">INDIRECT("'按班级打印'!o"&amp;ROUNDDOWN((ROW()-1)/5,0)+2)</f>
        <v>77</v>
      </c>
      <c r="F2818" s="63">
        <f ca="1">INDIRECT("'按班级打印'!q"&amp;ROUNDDOWN((ROW()-1)/5,0)+2)</f>
        <v>115.5</v>
      </c>
      <c r="G2818" s="63">
        <f ca="1">IF(INDIRECT("'按班级打印'!s"&amp;ROUNDDOWN((ROW()-1)/5,0)+2)&gt;0,INDIRECT("'按班级打印'!s"&amp;ROUNDDOWN((ROW()-1)/5,0)+2),"")</f>
        <v>50.5</v>
      </c>
      <c r="H2818" s="63">
        <f ca="1">IF(INDIRECT("'按班级打印'!x"&amp;ROUNDDOWN((ROW()-1)/5,0)+2)&gt;0,INDIRECT("'按班级打印'!x"&amp;ROUNDDOWN((ROW()-1)/5,0)+2),"")</f>
        <v>81</v>
      </c>
      <c r="I2818" s="63" t="str">
        <f ca="1">IF(INDIRECT("'按班级打印'!aa"&amp;ROUNDDOWN((ROW()-1)/5,0)+2)&gt;0,INDIRECT("'按班级打印'!aa"&amp;ROUNDDOWN((ROW()-1)/5,0)+2),"")</f>
        <v/>
      </c>
      <c r="J2818" s="63" t="str">
        <f ca="1">IF(INDIRECT("'按班级打印'!ad"&amp;ROUNDDOWN((ROW()-1)/5,0)+2)&gt;0,INDIRECT("'按班级打印'!ad"&amp;ROUNDDOWN((ROW()-1)/5,0)+2),"")</f>
        <v/>
      </c>
      <c r="K2818" s="63" t="str">
        <f ca="1">IF(INDIRECT("'按班级打印'!u"&amp;ROUNDDOWN((ROW()-1)/5,0)+2)&gt;0,INDIRECT("'按班级打印'!u"&amp;ROUNDDOWN((ROW()-1)/5,0)+2),"")</f>
        <v/>
      </c>
      <c r="L2818" s="63">
        <f ca="1">IF(INDIRECT("'按班级打印'!ag"&amp;ROUNDDOWN((ROW()-1)/5,0)+2)&gt;0,INDIRECT("'按班级打印'!ag"&amp;ROUNDDOWN((ROW()-1)/5,0)+2),"")</f>
        <v>69</v>
      </c>
      <c r="M2818" s="63">
        <f ca="1">INDIRECT("'按班级打印'!I"&amp;ROUNDDOWN((ROW()-1)/5,0)+2)</f>
        <v>493</v>
      </c>
    </row>
    <row r="2819" customHeight="1" spans="1:13">
      <c r="A2819" s="63" t="str">
        <f ca="1">INDIRECT("'按班级打印'!E"&amp;ROUNDDOWN((ROW()-1)/5,0)+2)</f>
        <v>物理类</v>
      </c>
      <c r="B2819" s="14"/>
      <c r="C2819" s="63" t="s">
        <v>14</v>
      </c>
      <c r="D2819" s="65">
        <f>'质量分析(总分) '!$D$55</f>
        <v>105.000612745098</v>
      </c>
      <c r="E2819" s="65">
        <f>'质量分析(总分) '!$D$82</f>
        <v>91.5242034313726</v>
      </c>
      <c r="F2819" s="65">
        <f>'质量分析(总分) '!$D$109</f>
        <v>108.863970588235</v>
      </c>
      <c r="G2819" s="65">
        <f ca="1">IF(_xlfn.NUMBERVALUE(G2817)&gt;0,'质量分析(总分) '!$D$133,"")</f>
        <v>62.6521428571429</v>
      </c>
      <c r="H2819" s="65">
        <f ca="1">IF(_xlfn.NUMBERVALUE(H2817)&gt;0,'质量分析(总分) '!$D$157,"")</f>
        <v>81.8686131386861</v>
      </c>
      <c r="I2819" s="65" t="str">
        <f ca="1">IF(_xlfn.NUMBERVALUE(I2817)&gt;0,'质量分析(总分) '!$D$180,"")</f>
        <v/>
      </c>
      <c r="J2819" s="65" t="str">
        <f ca="1">IF(_xlfn.NUMBERVALUE(J2817)&gt;0,'质量分析(总分) '!$D$208,"")</f>
        <v/>
      </c>
      <c r="K2819" s="65" t="str">
        <f ca="1">IF(_xlfn.NUMBERVALUE(K2817)&gt;0,'质量分析(总分) '!$D$194,"")</f>
        <v/>
      </c>
      <c r="L2819" s="65">
        <f ca="1">IF(_xlfn.NUMBERVALUE(L2817)&gt;0,'质量分析(总分) '!$D$222,"")</f>
        <v>81.1694214876033</v>
      </c>
      <c r="M2819" s="65">
        <f ca="1">IF(_xlfn.NUMBERVALUE(G2817)&gt;0,'质量分析(总分) '!$D$23,'质量分析(总分) '!$D$28)</f>
        <v>535.869285714286</v>
      </c>
    </row>
    <row r="2821" customHeight="1" spans="1:13">
      <c r="A2821" s="58" t="s">
        <v>15</v>
      </c>
      <c r="B2821" s="59" t="s">
        <v>1</v>
      </c>
      <c r="C2821" s="59" t="s">
        <v>2</v>
      </c>
      <c r="D2821" s="60" t="s">
        <v>3</v>
      </c>
      <c r="E2821" s="60" t="s">
        <v>4</v>
      </c>
      <c r="F2821" s="60" t="s">
        <v>5</v>
      </c>
      <c r="G2821" s="60" t="s">
        <v>6</v>
      </c>
      <c r="H2821" s="60" t="s">
        <v>7</v>
      </c>
      <c r="I2821" s="60" t="s">
        <v>8</v>
      </c>
      <c r="J2821" s="60" t="s">
        <v>9</v>
      </c>
      <c r="K2821" s="60" t="s">
        <v>10</v>
      </c>
      <c r="L2821" s="61" t="s">
        <v>11</v>
      </c>
      <c r="M2821" s="61" t="s">
        <v>12</v>
      </c>
    </row>
    <row r="2822" customHeight="1" spans="1:13">
      <c r="A2822" s="62"/>
      <c r="B2822" s="63">
        <f ca="1">INDIRECT("'按班级打印'!G"&amp;ROUNDDOWN((ROW()-1)/5,0)+2)</f>
        <v>13</v>
      </c>
      <c r="C2822" s="63" t="str">
        <f ca="1">INDIRECT("'按班级打印'!A"&amp;ROUNDDOWN((ROW()-1)/5,0)+2)</f>
        <v>张庭恺</v>
      </c>
      <c r="D2822" s="63">
        <f ca="1">INDIRECT("'按班级打印'!M"&amp;ROUNDDOWN((ROW()-1)/5,0)+2)</f>
        <v>102.5</v>
      </c>
      <c r="E2822" s="63">
        <f ca="1">INDIRECT("'按班级打印'!o"&amp;ROUNDDOWN((ROW()-1)/5,0)+2)</f>
        <v>88</v>
      </c>
      <c r="F2822" s="63">
        <f ca="1">INDIRECT("'按班级打印'!q"&amp;ROUNDDOWN((ROW()-1)/5,0)+2)</f>
        <v>114.5</v>
      </c>
      <c r="G2822" s="63">
        <f ca="1">IF(INDIRECT("'按班级打印'!s"&amp;ROUNDDOWN((ROW()-1)/5,0)+2)&gt;0,INDIRECT("'按班级打印'!s"&amp;ROUNDDOWN((ROW()-1)/5,0)+2),"")</f>
        <v>59.5</v>
      </c>
      <c r="H2822" s="63">
        <f ca="1">IF(INDIRECT("'按班级打印'!w"&amp;ROUNDDOWN((ROW()-1)/5,0)+2)&gt;0,INDIRECT("'按班级打印'!w"&amp;ROUNDDOWN((ROW()-1)/5,0)+2),"")</f>
        <v>61</v>
      </c>
      <c r="I2822" s="63" t="str">
        <f ca="1">IF(INDIRECT("'按班级打印'!z"&amp;ROUNDDOWN((ROW()-1)/5,0)+2)&gt;0,INDIRECT("'按班级打印'!z"&amp;ROUNDDOWN((ROW()-1)/5,0)+2),"")</f>
        <v/>
      </c>
      <c r="J2822" s="63" t="str">
        <f ca="1">IF(INDIRECT("'按班级打印'!ac"&amp;ROUNDDOWN((ROW()-1)/5,0)+2)&gt;0,INDIRECT("'按班级打印'!ac"&amp;ROUNDDOWN((ROW()-1)/5,0)+2),"")</f>
        <v/>
      </c>
      <c r="K2822" s="63" t="str">
        <f ca="1">IF(INDIRECT("'按班级打印'!u"&amp;ROUNDDOWN((ROW()-1)/5,0)+2)&gt;0,INDIRECT("'按班级打印'!u"&amp;ROUNDDOWN((ROW()-1)/5,0)+2),"")</f>
        <v/>
      </c>
      <c r="L2822" s="63">
        <f ca="1">IF(INDIRECT("'按班级打印'!af"&amp;ROUNDDOWN((ROW()-1)/5,0)+2)&gt;0,INDIRECT("'按班级打印'!af"&amp;ROUNDDOWN((ROW()-1)/5,0)+2),"")</f>
        <v>56.5</v>
      </c>
      <c r="M2822" s="63">
        <f ca="1">INDIRECT("'按班级打印'!H"&amp;ROUNDDOWN((ROW()-1)/5,0)+2)</f>
        <v>482</v>
      </c>
    </row>
    <row r="2823" customHeight="1" spans="1:13">
      <c r="A2823" s="64"/>
      <c r="B2823" s="64"/>
      <c r="C2823" s="63" t="s">
        <v>13</v>
      </c>
      <c r="D2823" s="63">
        <f ca="1">INDIRECT("'按班级打印'!M"&amp;ROUNDDOWN((ROW()-1)/5,0)+2)</f>
        <v>102.5</v>
      </c>
      <c r="E2823" s="63">
        <f ca="1">INDIRECT("'按班级打印'!o"&amp;ROUNDDOWN((ROW()-1)/5,0)+2)</f>
        <v>88</v>
      </c>
      <c r="F2823" s="63">
        <f ca="1">INDIRECT("'按班级打印'!q"&amp;ROUNDDOWN((ROW()-1)/5,0)+2)</f>
        <v>114.5</v>
      </c>
      <c r="G2823" s="63">
        <f ca="1">IF(INDIRECT("'按班级打印'!s"&amp;ROUNDDOWN((ROW()-1)/5,0)+2)&gt;0,INDIRECT("'按班级打印'!s"&amp;ROUNDDOWN((ROW()-1)/5,0)+2),"")</f>
        <v>59.5</v>
      </c>
      <c r="H2823" s="63">
        <f ca="1">IF(INDIRECT("'按班级打印'!x"&amp;ROUNDDOWN((ROW()-1)/5,0)+2)&gt;0,INDIRECT("'按班级打印'!x"&amp;ROUNDDOWN((ROW()-1)/5,0)+2),"")</f>
        <v>84</v>
      </c>
      <c r="I2823" s="63" t="str">
        <f ca="1">IF(INDIRECT("'按班级打印'!aa"&amp;ROUNDDOWN((ROW()-1)/5,0)+2)&gt;0,INDIRECT("'按班级打印'!aa"&amp;ROUNDDOWN((ROW()-1)/5,0)+2),"")</f>
        <v/>
      </c>
      <c r="J2823" s="63" t="str">
        <f ca="1">IF(INDIRECT("'按班级打印'!ad"&amp;ROUNDDOWN((ROW()-1)/5,0)+2)&gt;0,INDIRECT("'按班级打印'!ad"&amp;ROUNDDOWN((ROW()-1)/5,0)+2),"")</f>
        <v/>
      </c>
      <c r="K2823" s="63" t="str">
        <f ca="1">IF(INDIRECT("'按班级打印'!u"&amp;ROUNDDOWN((ROW()-1)/5,0)+2)&gt;0,INDIRECT("'按班级打印'!u"&amp;ROUNDDOWN((ROW()-1)/5,0)+2),"")</f>
        <v/>
      </c>
      <c r="L2823" s="63">
        <f ca="1">IF(INDIRECT("'按班级打印'!ag"&amp;ROUNDDOWN((ROW()-1)/5,0)+2)&gt;0,INDIRECT("'按班级打印'!ag"&amp;ROUNDDOWN((ROW()-1)/5,0)+2),"")</f>
        <v>84</v>
      </c>
      <c r="M2823" s="63">
        <f ca="1">INDIRECT("'按班级打印'!I"&amp;ROUNDDOWN((ROW()-1)/5,0)+2)</f>
        <v>532.5</v>
      </c>
    </row>
    <row r="2824" customHeight="1" spans="1:13">
      <c r="A2824" s="63" t="str">
        <f ca="1">INDIRECT("'按班级打印'!E"&amp;ROUNDDOWN((ROW()-1)/5,0)+2)</f>
        <v>物理类</v>
      </c>
      <c r="B2824" s="14"/>
      <c r="C2824" s="63" t="s">
        <v>14</v>
      </c>
      <c r="D2824" s="65">
        <f>'质量分析(总分) '!$D$55</f>
        <v>105.000612745098</v>
      </c>
      <c r="E2824" s="65">
        <f>'质量分析(总分) '!$D$82</f>
        <v>91.5242034313726</v>
      </c>
      <c r="F2824" s="65">
        <f>'质量分析(总分) '!$D$109</f>
        <v>108.863970588235</v>
      </c>
      <c r="G2824" s="65">
        <f ca="1">IF(_xlfn.NUMBERVALUE(G2822)&gt;0,'质量分析(总分) '!$D$133,"")</f>
        <v>62.6521428571429</v>
      </c>
      <c r="H2824" s="65">
        <f ca="1">IF(_xlfn.NUMBERVALUE(H2822)&gt;0,'质量分析(总分) '!$D$157,"")</f>
        <v>81.8686131386861</v>
      </c>
      <c r="I2824" s="65" t="str">
        <f ca="1">IF(_xlfn.NUMBERVALUE(I2822)&gt;0,'质量分析(总分) '!$D$180,"")</f>
        <v/>
      </c>
      <c r="J2824" s="65" t="str">
        <f ca="1">IF(_xlfn.NUMBERVALUE(J2822)&gt;0,'质量分析(总分) '!$D$208,"")</f>
        <v/>
      </c>
      <c r="K2824" s="65" t="str">
        <f ca="1">IF(_xlfn.NUMBERVALUE(K2822)&gt;0,'质量分析(总分) '!$D$194,"")</f>
        <v/>
      </c>
      <c r="L2824" s="65">
        <f ca="1">IF(_xlfn.NUMBERVALUE(L2822)&gt;0,'质量分析(总分) '!$D$222,"")</f>
        <v>81.1694214876033</v>
      </c>
      <c r="M2824" s="65">
        <f ca="1">IF(_xlfn.NUMBERVALUE(G2822)&gt;0,'质量分析(总分) '!$D$23,'质量分析(总分) '!$D$28)</f>
        <v>535.869285714286</v>
      </c>
    </row>
    <row r="2826" customHeight="1" spans="1:13">
      <c r="A2826" s="58" t="s">
        <v>15</v>
      </c>
      <c r="B2826" s="59" t="s">
        <v>1</v>
      </c>
      <c r="C2826" s="59" t="s">
        <v>2</v>
      </c>
      <c r="D2826" s="60" t="s">
        <v>3</v>
      </c>
      <c r="E2826" s="60" t="s">
        <v>4</v>
      </c>
      <c r="F2826" s="60" t="s">
        <v>5</v>
      </c>
      <c r="G2826" s="60" t="s">
        <v>6</v>
      </c>
      <c r="H2826" s="60" t="s">
        <v>7</v>
      </c>
      <c r="I2826" s="60" t="s">
        <v>8</v>
      </c>
      <c r="J2826" s="60" t="s">
        <v>9</v>
      </c>
      <c r="K2826" s="60" t="s">
        <v>10</v>
      </c>
      <c r="L2826" s="61" t="s">
        <v>11</v>
      </c>
      <c r="M2826" s="61" t="s">
        <v>12</v>
      </c>
    </row>
    <row r="2827" customHeight="1" spans="1:13">
      <c r="A2827" s="62"/>
      <c r="B2827" s="63">
        <f ca="1">INDIRECT("'按班级打印'!G"&amp;ROUNDDOWN((ROW()-1)/5,0)+2)</f>
        <v>13</v>
      </c>
      <c r="C2827" s="63" t="str">
        <f ca="1">INDIRECT("'按班级打印'!A"&amp;ROUNDDOWN((ROW()-1)/5,0)+2)</f>
        <v>杨秀梅</v>
      </c>
      <c r="D2827" s="63">
        <f ca="1">INDIRECT("'按班级打印'!M"&amp;ROUNDDOWN((ROW()-1)/5,0)+2)</f>
        <v>107</v>
      </c>
      <c r="E2827" s="63">
        <f ca="1">INDIRECT("'按班级打印'!o"&amp;ROUNDDOWN((ROW()-1)/5,0)+2)</f>
        <v>74</v>
      </c>
      <c r="F2827" s="63">
        <f ca="1">INDIRECT("'按班级打印'!q"&amp;ROUNDDOWN((ROW()-1)/5,0)+2)</f>
        <v>89.5</v>
      </c>
      <c r="G2827" s="63">
        <f ca="1">IF(INDIRECT("'按班级打印'!s"&amp;ROUNDDOWN((ROW()-1)/5,0)+2)&gt;0,INDIRECT("'按班级打印'!s"&amp;ROUNDDOWN((ROW()-1)/5,0)+2),"")</f>
        <v>49.5</v>
      </c>
      <c r="H2827" s="63">
        <f ca="1">IF(INDIRECT("'按班级打印'!w"&amp;ROUNDDOWN((ROW()-1)/5,0)+2)&gt;0,INDIRECT("'按班级打印'!w"&amp;ROUNDDOWN((ROW()-1)/5,0)+2),"")</f>
        <v>64</v>
      </c>
      <c r="I2827" s="63" t="str">
        <f ca="1">IF(INDIRECT("'按班级打印'!z"&amp;ROUNDDOWN((ROW()-1)/5,0)+2)&gt;0,INDIRECT("'按班级打印'!z"&amp;ROUNDDOWN((ROW()-1)/5,0)+2),"")</f>
        <v/>
      </c>
      <c r="J2827" s="63" t="str">
        <f ca="1">IF(INDIRECT("'按班级打印'!ac"&amp;ROUNDDOWN((ROW()-1)/5,0)+2)&gt;0,INDIRECT("'按班级打印'!ac"&amp;ROUNDDOWN((ROW()-1)/5,0)+2),"")</f>
        <v/>
      </c>
      <c r="K2827" s="63" t="str">
        <f ca="1">IF(INDIRECT("'按班级打印'!u"&amp;ROUNDDOWN((ROW()-1)/5,0)+2)&gt;0,INDIRECT("'按班级打印'!u"&amp;ROUNDDOWN((ROW()-1)/5,0)+2),"")</f>
        <v/>
      </c>
      <c r="L2827" s="63">
        <f ca="1">IF(INDIRECT("'按班级打印'!af"&amp;ROUNDDOWN((ROW()-1)/5,0)+2)&gt;0,INDIRECT("'按班级打印'!af"&amp;ROUNDDOWN((ROW()-1)/5,0)+2),"")</f>
        <v>50.5</v>
      </c>
      <c r="M2827" s="63">
        <f ca="1">INDIRECT("'按班级打印'!H"&amp;ROUNDDOWN((ROW()-1)/5,0)+2)</f>
        <v>434.5</v>
      </c>
    </row>
    <row r="2828" customHeight="1" spans="1:13">
      <c r="A2828" s="64"/>
      <c r="B2828" s="64"/>
      <c r="C2828" s="63" t="s">
        <v>13</v>
      </c>
      <c r="D2828" s="63">
        <f ca="1">INDIRECT("'按班级打印'!M"&amp;ROUNDDOWN((ROW()-1)/5,0)+2)</f>
        <v>107</v>
      </c>
      <c r="E2828" s="63">
        <f ca="1">INDIRECT("'按班级打印'!o"&amp;ROUNDDOWN((ROW()-1)/5,0)+2)</f>
        <v>74</v>
      </c>
      <c r="F2828" s="63">
        <f ca="1">INDIRECT("'按班级打印'!q"&amp;ROUNDDOWN((ROW()-1)/5,0)+2)</f>
        <v>89.5</v>
      </c>
      <c r="G2828" s="63">
        <f ca="1">IF(INDIRECT("'按班级打印'!s"&amp;ROUNDDOWN((ROW()-1)/5,0)+2)&gt;0,INDIRECT("'按班级打印'!s"&amp;ROUNDDOWN((ROW()-1)/5,0)+2),"")</f>
        <v>49.5</v>
      </c>
      <c r="H2828" s="63">
        <f ca="1">IF(INDIRECT("'按班级打印'!x"&amp;ROUNDDOWN((ROW()-1)/5,0)+2)&gt;0,INDIRECT("'按班级打印'!x"&amp;ROUNDDOWN((ROW()-1)/5,0)+2),"")</f>
        <v>87</v>
      </c>
      <c r="I2828" s="63" t="str">
        <f ca="1">IF(INDIRECT("'按班级打印'!aa"&amp;ROUNDDOWN((ROW()-1)/5,0)+2)&gt;0,INDIRECT("'按班级打印'!aa"&amp;ROUNDDOWN((ROW()-1)/5,0)+2),"")</f>
        <v/>
      </c>
      <c r="J2828" s="63" t="str">
        <f ca="1">IF(INDIRECT("'按班级打印'!ad"&amp;ROUNDDOWN((ROW()-1)/5,0)+2)&gt;0,INDIRECT("'按班级打印'!ad"&amp;ROUNDDOWN((ROW()-1)/5,0)+2),"")</f>
        <v/>
      </c>
      <c r="K2828" s="63" t="str">
        <f ca="1">IF(INDIRECT("'按班级打印'!u"&amp;ROUNDDOWN((ROW()-1)/5,0)+2)&gt;0,INDIRECT("'按班级打印'!u"&amp;ROUNDDOWN((ROW()-1)/5,0)+2),"")</f>
        <v/>
      </c>
      <c r="L2828" s="63">
        <f ca="1">IF(INDIRECT("'按班级打印'!ag"&amp;ROUNDDOWN((ROW()-1)/5,0)+2)&gt;0,INDIRECT("'按班级打印'!ag"&amp;ROUNDDOWN((ROW()-1)/5,0)+2),"")</f>
        <v>76</v>
      </c>
      <c r="M2828" s="63">
        <f ca="1">INDIRECT("'按班级打印'!I"&amp;ROUNDDOWN((ROW()-1)/5,0)+2)</f>
        <v>483</v>
      </c>
    </row>
    <row r="2829" customHeight="1" spans="1:13">
      <c r="A2829" s="63" t="str">
        <f ca="1">INDIRECT("'按班级打印'!E"&amp;ROUNDDOWN((ROW()-1)/5,0)+2)</f>
        <v>物理类</v>
      </c>
      <c r="B2829" s="14"/>
      <c r="C2829" s="63" t="s">
        <v>14</v>
      </c>
      <c r="D2829" s="65">
        <f>'质量分析(总分) '!$D$55</f>
        <v>105.000612745098</v>
      </c>
      <c r="E2829" s="65">
        <f>'质量分析(总分) '!$D$82</f>
        <v>91.5242034313726</v>
      </c>
      <c r="F2829" s="65">
        <f>'质量分析(总分) '!$D$109</f>
        <v>108.863970588235</v>
      </c>
      <c r="G2829" s="65">
        <f ca="1">IF(_xlfn.NUMBERVALUE(G2827)&gt;0,'质量分析(总分) '!$D$133,"")</f>
        <v>62.6521428571429</v>
      </c>
      <c r="H2829" s="65">
        <f ca="1">IF(_xlfn.NUMBERVALUE(H2827)&gt;0,'质量分析(总分) '!$D$157,"")</f>
        <v>81.8686131386861</v>
      </c>
      <c r="I2829" s="65" t="str">
        <f ca="1">IF(_xlfn.NUMBERVALUE(I2827)&gt;0,'质量分析(总分) '!$D$180,"")</f>
        <v/>
      </c>
      <c r="J2829" s="65" t="str">
        <f ca="1">IF(_xlfn.NUMBERVALUE(J2827)&gt;0,'质量分析(总分) '!$D$208,"")</f>
        <v/>
      </c>
      <c r="K2829" s="65" t="str">
        <f ca="1">IF(_xlfn.NUMBERVALUE(K2827)&gt;0,'质量分析(总分) '!$D$194,"")</f>
        <v/>
      </c>
      <c r="L2829" s="65">
        <f ca="1">IF(_xlfn.NUMBERVALUE(L2827)&gt;0,'质量分析(总分) '!$D$222,"")</f>
        <v>81.1694214876033</v>
      </c>
      <c r="M2829" s="65">
        <f ca="1">IF(_xlfn.NUMBERVALUE(G2827)&gt;0,'质量分析(总分) '!$D$23,'质量分析(总分) '!$D$28)</f>
        <v>535.869285714286</v>
      </c>
    </row>
    <row r="2831" customHeight="1" spans="1:13">
      <c r="A2831" s="58" t="s">
        <v>15</v>
      </c>
      <c r="B2831" s="59" t="s">
        <v>1</v>
      </c>
      <c r="C2831" s="59" t="s">
        <v>2</v>
      </c>
      <c r="D2831" s="60" t="s">
        <v>3</v>
      </c>
      <c r="E2831" s="60" t="s">
        <v>4</v>
      </c>
      <c r="F2831" s="60" t="s">
        <v>5</v>
      </c>
      <c r="G2831" s="60" t="s">
        <v>6</v>
      </c>
      <c r="H2831" s="60" t="s">
        <v>7</v>
      </c>
      <c r="I2831" s="60" t="s">
        <v>8</v>
      </c>
      <c r="J2831" s="60" t="s">
        <v>9</v>
      </c>
      <c r="K2831" s="60" t="s">
        <v>10</v>
      </c>
      <c r="L2831" s="61" t="s">
        <v>11</v>
      </c>
      <c r="M2831" s="61" t="s">
        <v>12</v>
      </c>
    </row>
    <row r="2832" customHeight="1" spans="1:13">
      <c r="A2832" s="62"/>
      <c r="B2832" s="63">
        <f ca="1">INDIRECT("'按班级打印'!G"&amp;ROUNDDOWN((ROW()-1)/5,0)+2)</f>
        <v>13</v>
      </c>
      <c r="C2832" s="63" t="str">
        <f ca="1">INDIRECT("'按班级打印'!A"&amp;ROUNDDOWN((ROW()-1)/5,0)+2)</f>
        <v>张志炎</v>
      </c>
      <c r="D2832" s="63">
        <f ca="1">INDIRECT("'按班级打印'!M"&amp;ROUNDDOWN((ROW()-1)/5,0)+2)</f>
        <v>113.5</v>
      </c>
      <c r="E2832" s="63">
        <f ca="1">INDIRECT("'按班级打印'!o"&amp;ROUNDDOWN((ROW()-1)/5,0)+2)</f>
        <v>95</v>
      </c>
      <c r="F2832" s="63">
        <f ca="1">INDIRECT("'按班级打印'!q"&amp;ROUNDDOWN((ROW()-1)/5,0)+2)</f>
        <v>110.5</v>
      </c>
      <c r="G2832" s="63">
        <f ca="1">IF(INDIRECT("'按班级打印'!s"&amp;ROUNDDOWN((ROW()-1)/5,0)+2)&gt;0,INDIRECT("'按班级打印'!s"&amp;ROUNDDOWN((ROW()-1)/5,0)+2),"")</f>
        <v>67.5</v>
      </c>
      <c r="H2832" s="63">
        <f ca="1">IF(INDIRECT("'按班级打印'!w"&amp;ROUNDDOWN((ROW()-1)/5,0)+2)&gt;0,INDIRECT("'按班级打印'!w"&amp;ROUNDDOWN((ROW()-1)/5,0)+2),"")</f>
        <v>62</v>
      </c>
      <c r="I2832" s="63" t="str">
        <f ca="1">IF(INDIRECT("'按班级打印'!z"&amp;ROUNDDOWN((ROW()-1)/5,0)+2)&gt;0,INDIRECT("'按班级打印'!z"&amp;ROUNDDOWN((ROW()-1)/5,0)+2),"")</f>
        <v/>
      </c>
      <c r="J2832" s="63" t="str">
        <f ca="1">IF(INDIRECT("'按班级打印'!ac"&amp;ROUNDDOWN((ROW()-1)/5,0)+2)&gt;0,INDIRECT("'按班级打印'!ac"&amp;ROUNDDOWN((ROW()-1)/5,0)+2),"")</f>
        <v/>
      </c>
      <c r="K2832" s="63" t="str">
        <f ca="1">IF(INDIRECT("'按班级打印'!u"&amp;ROUNDDOWN((ROW()-1)/5,0)+2)&gt;0,INDIRECT("'按班级打印'!u"&amp;ROUNDDOWN((ROW()-1)/5,0)+2),"")</f>
        <v/>
      </c>
      <c r="L2832" s="63">
        <f ca="1">IF(INDIRECT("'按班级打印'!af"&amp;ROUNDDOWN((ROW()-1)/5,0)+2)&gt;0,INDIRECT("'按班级打印'!af"&amp;ROUNDDOWN((ROW()-1)/5,0)+2),"")</f>
        <v>54</v>
      </c>
      <c r="M2832" s="63">
        <f ca="1">INDIRECT("'按班级打印'!H"&amp;ROUNDDOWN((ROW()-1)/5,0)+2)</f>
        <v>502.5</v>
      </c>
    </row>
    <row r="2833" customHeight="1" spans="1:13">
      <c r="A2833" s="64"/>
      <c r="B2833" s="64"/>
      <c r="C2833" s="63" t="s">
        <v>13</v>
      </c>
      <c r="D2833" s="63">
        <f ca="1">INDIRECT("'按班级打印'!M"&amp;ROUNDDOWN((ROW()-1)/5,0)+2)</f>
        <v>113.5</v>
      </c>
      <c r="E2833" s="63">
        <f ca="1">INDIRECT("'按班级打印'!o"&amp;ROUNDDOWN((ROW()-1)/5,0)+2)</f>
        <v>95</v>
      </c>
      <c r="F2833" s="63">
        <f ca="1">INDIRECT("'按班级打印'!q"&amp;ROUNDDOWN((ROW()-1)/5,0)+2)</f>
        <v>110.5</v>
      </c>
      <c r="G2833" s="63">
        <f ca="1">IF(INDIRECT("'按班级打印'!s"&amp;ROUNDDOWN((ROW()-1)/5,0)+2)&gt;0,INDIRECT("'按班级打印'!s"&amp;ROUNDDOWN((ROW()-1)/5,0)+2),"")</f>
        <v>67.5</v>
      </c>
      <c r="H2833" s="63">
        <f ca="1">IF(INDIRECT("'按班级打印'!x"&amp;ROUNDDOWN((ROW()-1)/5,0)+2)&gt;0,INDIRECT("'按班级打印'!x"&amp;ROUNDDOWN((ROW()-1)/5,0)+2),"")</f>
        <v>85</v>
      </c>
      <c r="I2833" s="63" t="str">
        <f ca="1">IF(INDIRECT("'按班级打印'!aa"&amp;ROUNDDOWN((ROW()-1)/5,0)+2)&gt;0,INDIRECT("'按班级打印'!aa"&amp;ROUNDDOWN((ROW()-1)/5,0)+2),"")</f>
        <v/>
      </c>
      <c r="J2833" s="63" t="str">
        <f ca="1">IF(INDIRECT("'按班级打印'!ad"&amp;ROUNDDOWN((ROW()-1)/5,0)+2)&gt;0,INDIRECT("'按班级打印'!ad"&amp;ROUNDDOWN((ROW()-1)/5,0)+2),"")</f>
        <v/>
      </c>
      <c r="K2833" s="63" t="str">
        <f ca="1">IF(INDIRECT("'按班级打印'!u"&amp;ROUNDDOWN((ROW()-1)/5,0)+2)&gt;0,INDIRECT("'按班级打印'!u"&amp;ROUNDDOWN((ROW()-1)/5,0)+2),"")</f>
        <v/>
      </c>
      <c r="L2833" s="63">
        <f ca="1">IF(INDIRECT("'按班级打印'!ag"&amp;ROUNDDOWN((ROW()-1)/5,0)+2)&gt;0,INDIRECT("'按班级打印'!ag"&amp;ROUNDDOWN((ROW()-1)/5,0)+2),"")</f>
        <v>81</v>
      </c>
      <c r="M2833" s="63">
        <f ca="1">INDIRECT("'按班级打印'!I"&amp;ROUNDDOWN((ROW()-1)/5,0)+2)</f>
        <v>552.5</v>
      </c>
    </row>
    <row r="2834" customHeight="1" spans="1:13">
      <c r="A2834" s="63" t="str">
        <f ca="1">INDIRECT("'按班级打印'!E"&amp;ROUNDDOWN((ROW()-1)/5,0)+2)</f>
        <v>物理类</v>
      </c>
      <c r="B2834" s="14"/>
      <c r="C2834" s="63" t="s">
        <v>14</v>
      </c>
      <c r="D2834" s="65">
        <f>'质量分析(总分) '!$D$55</f>
        <v>105.000612745098</v>
      </c>
      <c r="E2834" s="65">
        <f>'质量分析(总分) '!$D$82</f>
        <v>91.5242034313726</v>
      </c>
      <c r="F2834" s="65">
        <f>'质量分析(总分) '!$D$109</f>
        <v>108.863970588235</v>
      </c>
      <c r="G2834" s="65">
        <f ca="1">IF(_xlfn.NUMBERVALUE(G2832)&gt;0,'质量分析(总分) '!$D$133,"")</f>
        <v>62.6521428571429</v>
      </c>
      <c r="H2834" s="65">
        <f ca="1">IF(_xlfn.NUMBERVALUE(H2832)&gt;0,'质量分析(总分) '!$D$157,"")</f>
        <v>81.8686131386861</v>
      </c>
      <c r="I2834" s="65" t="str">
        <f ca="1">IF(_xlfn.NUMBERVALUE(I2832)&gt;0,'质量分析(总分) '!$D$180,"")</f>
        <v/>
      </c>
      <c r="J2834" s="65" t="str">
        <f ca="1">IF(_xlfn.NUMBERVALUE(J2832)&gt;0,'质量分析(总分) '!$D$208,"")</f>
        <v/>
      </c>
      <c r="K2834" s="65" t="str">
        <f ca="1">IF(_xlfn.NUMBERVALUE(K2832)&gt;0,'质量分析(总分) '!$D$194,"")</f>
        <v/>
      </c>
      <c r="L2834" s="65">
        <f ca="1">IF(_xlfn.NUMBERVALUE(L2832)&gt;0,'质量分析(总分) '!$D$222,"")</f>
        <v>81.1694214876033</v>
      </c>
      <c r="M2834" s="65">
        <f ca="1">IF(_xlfn.NUMBERVALUE(G2832)&gt;0,'质量分析(总分) '!$D$23,'质量分析(总分) '!$D$28)</f>
        <v>535.869285714286</v>
      </c>
    </row>
    <row r="2836" customHeight="1" spans="1:13">
      <c r="A2836" s="58" t="s">
        <v>15</v>
      </c>
      <c r="B2836" s="59" t="s">
        <v>1</v>
      </c>
      <c r="C2836" s="59" t="s">
        <v>2</v>
      </c>
      <c r="D2836" s="60" t="s">
        <v>3</v>
      </c>
      <c r="E2836" s="60" t="s">
        <v>4</v>
      </c>
      <c r="F2836" s="60" t="s">
        <v>5</v>
      </c>
      <c r="G2836" s="60" t="s">
        <v>6</v>
      </c>
      <c r="H2836" s="60" t="s">
        <v>7</v>
      </c>
      <c r="I2836" s="60" t="s">
        <v>8</v>
      </c>
      <c r="J2836" s="60" t="s">
        <v>9</v>
      </c>
      <c r="K2836" s="60" t="s">
        <v>10</v>
      </c>
      <c r="L2836" s="61" t="s">
        <v>11</v>
      </c>
      <c r="M2836" s="61" t="s">
        <v>12</v>
      </c>
    </row>
    <row r="2837" customHeight="1" spans="1:13">
      <c r="A2837" s="62"/>
      <c r="B2837" s="63">
        <f ca="1">INDIRECT("'按班级打印'!G"&amp;ROUNDDOWN((ROW()-1)/5,0)+2)</f>
        <v>13</v>
      </c>
      <c r="C2837" s="63" t="str">
        <f ca="1">INDIRECT("'按班级打印'!A"&amp;ROUNDDOWN((ROW()-1)/5,0)+2)</f>
        <v>赵钰洁</v>
      </c>
      <c r="D2837" s="63">
        <f ca="1">INDIRECT("'按班级打印'!M"&amp;ROUNDDOWN((ROW()-1)/5,0)+2)</f>
        <v>102.5</v>
      </c>
      <c r="E2837" s="63">
        <f ca="1">INDIRECT("'按班级打印'!o"&amp;ROUNDDOWN((ROW()-1)/5,0)+2)</f>
        <v>60.5</v>
      </c>
      <c r="F2837" s="63">
        <f ca="1">INDIRECT("'按班级打印'!q"&amp;ROUNDDOWN((ROW()-1)/5,0)+2)</f>
        <v>105.5</v>
      </c>
      <c r="G2837" s="63">
        <f ca="1">IF(INDIRECT("'按班级打印'!s"&amp;ROUNDDOWN((ROW()-1)/5,0)+2)&gt;0,INDIRECT("'按班级打印'!s"&amp;ROUNDDOWN((ROW()-1)/5,0)+2),"")</f>
        <v>28.5</v>
      </c>
      <c r="H2837" s="63" t="str">
        <f ca="1">IF(INDIRECT("'按班级打印'!w"&amp;ROUNDDOWN((ROW()-1)/5,0)+2)&gt;0,INDIRECT("'按班级打印'!w"&amp;ROUNDDOWN((ROW()-1)/5,0)+2),"")</f>
        <v/>
      </c>
      <c r="I2837" s="63">
        <f ca="1">IF(INDIRECT("'按班级打印'!z"&amp;ROUNDDOWN((ROW()-1)/5,0)+2)&gt;0,INDIRECT("'按班级打印'!z"&amp;ROUNDDOWN((ROW()-1)/5,0)+2),"")</f>
        <v>60.5</v>
      </c>
      <c r="J2837" s="63" t="str">
        <f ca="1">IF(INDIRECT("'按班级打印'!ac"&amp;ROUNDDOWN((ROW()-1)/5,0)+2)&gt;0,INDIRECT("'按班级打印'!ac"&amp;ROUNDDOWN((ROW()-1)/5,0)+2),"")</f>
        <v/>
      </c>
      <c r="K2837" s="63" t="str">
        <f ca="1">IF(INDIRECT("'按班级打印'!u"&amp;ROUNDDOWN((ROW()-1)/5,0)+2)&gt;0,INDIRECT("'按班级打印'!u"&amp;ROUNDDOWN((ROW()-1)/5,0)+2),"")</f>
        <v/>
      </c>
      <c r="L2837" s="63">
        <f ca="1">IF(INDIRECT("'按班级打印'!af"&amp;ROUNDDOWN((ROW()-1)/5,0)+2)&gt;0,INDIRECT("'按班级打印'!af"&amp;ROUNDDOWN((ROW()-1)/5,0)+2),"")</f>
        <v>45</v>
      </c>
      <c r="M2837" s="63">
        <f ca="1">INDIRECT("'按班级打印'!H"&amp;ROUNDDOWN((ROW()-1)/5,0)+2)</f>
        <v>402.5</v>
      </c>
    </row>
    <row r="2838" customHeight="1" spans="1:13">
      <c r="A2838" s="64"/>
      <c r="B2838" s="64"/>
      <c r="C2838" s="63" t="s">
        <v>13</v>
      </c>
      <c r="D2838" s="63">
        <f ca="1">INDIRECT("'按班级打印'!M"&amp;ROUNDDOWN((ROW()-1)/5,0)+2)</f>
        <v>102.5</v>
      </c>
      <c r="E2838" s="63">
        <f ca="1">INDIRECT("'按班级打印'!o"&amp;ROUNDDOWN((ROW()-1)/5,0)+2)</f>
        <v>60.5</v>
      </c>
      <c r="F2838" s="63">
        <f ca="1">INDIRECT("'按班级打印'!q"&amp;ROUNDDOWN((ROW()-1)/5,0)+2)</f>
        <v>105.5</v>
      </c>
      <c r="G2838" s="63">
        <f ca="1">IF(INDIRECT("'按班级打印'!s"&amp;ROUNDDOWN((ROW()-1)/5,0)+2)&gt;0,INDIRECT("'按班级打印'!s"&amp;ROUNDDOWN((ROW()-1)/5,0)+2),"")</f>
        <v>28.5</v>
      </c>
      <c r="H2838" s="63" t="str">
        <f ca="1">IF(INDIRECT("'按班级打印'!x"&amp;ROUNDDOWN((ROW()-1)/5,0)+2)&gt;0,INDIRECT("'按班级打印'!x"&amp;ROUNDDOWN((ROW()-1)/5,0)+2),"")</f>
        <v/>
      </c>
      <c r="I2838" s="63">
        <f ca="1">IF(INDIRECT("'按班级打印'!aa"&amp;ROUNDDOWN((ROW()-1)/5,0)+2)&gt;0,INDIRECT("'按班级打印'!aa"&amp;ROUNDDOWN((ROW()-1)/5,0)+2),"")</f>
        <v>69</v>
      </c>
      <c r="J2838" s="63" t="str">
        <f ca="1">IF(INDIRECT("'按班级打印'!ad"&amp;ROUNDDOWN((ROW()-1)/5,0)+2)&gt;0,INDIRECT("'按班级打印'!ad"&amp;ROUNDDOWN((ROW()-1)/5,0)+2),"")</f>
        <v/>
      </c>
      <c r="K2838" s="63" t="str">
        <f ca="1">IF(INDIRECT("'按班级打印'!u"&amp;ROUNDDOWN((ROW()-1)/5,0)+2)&gt;0,INDIRECT("'按班级打印'!u"&amp;ROUNDDOWN((ROW()-1)/5,0)+2),"")</f>
        <v/>
      </c>
      <c r="L2838" s="63">
        <f ca="1">IF(INDIRECT("'按班级打印'!ag"&amp;ROUNDDOWN((ROW()-1)/5,0)+2)&gt;0,INDIRECT("'按班级打印'!ag"&amp;ROUNDDOWN((ROW()-1)/5,0)+2),"")</f>
        <v>69</v>
      </c>
      <c r="M2838" s="63">
        <f ca="1">INDIRECT("'按班级打印'!I"&amp;ROUNDDOWN((ROW()-1)/5,0)+2)</f>
        <v>435</v>
      </c>
    </row>
    <row r="2839" customHeight="1" spans="1:13">
      <c r="A2839" s="63" t="str">
        <f ca="1">INDIRECT("'按班级打印'!E"&amp;ROUNDDOWN((ROW()-1)/5,0)+2)</f>
        <v>物理类</v>
      </c>
      <c r="B2839" s="14"/>
      <c r="C2839" s="63" t="s">
        <v>14</v>
      </c>
      <c r="D2839" s="65">
        <f>'质量分析(总分) '!$D$55</f>
        <v>105.000612745098</v>
      </c>
      <c r="E2839" s="65">
        <f>'质量分析(总分) '!$D$82</f>
        <v>91.5242034313726</v>
      </c>
      <c r="F2839" s="65">
        <f>'质量分析(总分) '!$D$109</f>
        <v>108.863970588235</v>
      </c>
      <c r="G2839" s="65">
        <f ca="1">IF(_xlfn.NUMBERVALUE(G2837)&gt;0,'质量分析(总分) '!$D$133,"")</f>
        <v>62.6521428571429</v>
      </c>
      <c r="H2839" s="65" t="str">
        <f ca="1">IF(_xlfn.NUMBERVALUE(H2837)&gt;0,'质量分析(总分) '!$D$157,"")</f>
        <v/>
      </c>
      <c r="I2839" s="65">
        <f ca="1">IF(_xlfn.NUMBERVALUE(I2837)&gt;0,'质量分析(总分) '!$D$180,"")</f>
        <v>83.3676470588235</v>
      </c>
      <c r="J2839" s="65" t="str">
        <f ca="1">IF(_xlfn.NUMBERVALUE(J2837)&gt;0,'质量分析(总分) '!$D$208,"")</f>
        <v/>
      </c>
      <c r="K2839" s="65" t="str">
        <f ca="1">IF(_xlfn.NUMBERVALUE(K2837)&gt;0,'质量分析(总分) '!$D$194,"")</f>
        <v/>
      </c>
      <c r="L2839" s="65">
        <f ca="1">IF(_xlfn.NUMBERVALUE(L2837)&gt;0,'质量分析(总分) '!$D$222,"")</f>
        <v>81.1694214876033</v>
      </c>
      <c r="M2839" s="65">
        <f ca="1">IF(_xlfn.NUMBERVALUE(G2837)&gt;0,'质量分析(总分) '!$D$23,'质量分析(总分) '!$D$28)</f>
        <v>535.869285714286</v>
      </c>
    </row>
    <row r="2841" customHeight="1" spans="1:13">
      <c r="A2841" s="58" t="s">
        <v>15</v>
      </c>
      <c r="B2841" s="59" t="s">
        <v>1</v>
      </c>
      <c r="C2841" s="59" t="s">
        <v>2</v>
      </c>
      <c r="D2841" s="60" t="s">
        <v>3</v>
      </c>
      <c r="E2841" s="60" t="s">
        <v>4</v>
      </c>
      <c r="F2841" s="60" t="s">
        <v>5</v>
      </c>
      <c r="G2841" s="60" t="s">
        <v>6</v>
      </c>
      <c r="H2841" s="60" t="s">
        <v>7</v>
      </c>
      <c r="I2841" s="60" t="s">
        <v>8</v>
      </c>
      <c r="J2841" s="60" t="s">
        <v>9</v>
      </c>
      <c r="K2841" s="60" t="s">
        <v>10</v>
      </c>
      <c r="L2841" s="61" t="s">
        <v>11</v>
      </c>
      <c r="M2841" s="61" t="s">
        <v>12</v>
      </c>
    </row>
    <row r="2842" customHeight="1" spans="1:13">
      <c r="A2842" s="62"/>
      <c r="B2842" s="63">
        <f ca="1">INDIRECT("'按班级打印'!G"&amp;ROUNDDOWN((ROW()-1)/5,0)+2)</f>
        <v>13</v>
      </c>
      <c r="C2842" s="63" t="str">
        <f ca="1">INDIRECT("'按班级打印'!A"&amp;ROUNDDOWN((ROW()-1)/5,0)+2)</f>
        <v>吴铃华</v>
      </c>
      <c r="D2842" s="63">
        <f ca="1">INDIRECT("'按班级打印'!M"&amp;ROUNDDOWN((ROW()-1)/5,0)+2)</f>
        <v>99.5</v>
      </c>
      <c r="E2842" s="63">
        <f ca="1">INDIRECT("'按班级打印'!o"&amp;ROUNDDOWN((ROW()-1)/5,0)+2)</f>
        <v>89</v>
      </c>
      <c r="F2842" s="63">
        <f ca="1">INDIRECT("'按班级打印'!q"&amp;ROUNDDOWN((ROW()-1)/5,0)+2)</f>
        <v>106</v>
      </c>
      <c r="G2842" s="63">
        <f ca="1">IF(INDIRECT("'按班级打印'!s"&amp;ROUNDDOWN((ROW()-1)/5,0)+2)&gt;0,INDIRECT("'按班级打印'!s"&amp;ROUNDDOWN((ROW()-1)/5,0)+2),"")</f>
        <v>61</v>
      </c>
      <c r="H2842" s="63">
        <f ca="1">IF(INDIRECT("'按班级打印'!w"&amp;ROUNDDOWN((ROW()-1)/5,0)+2)&gt;0,INDIRECT("'按班级打印'!w"&amp;ROUNDDOWN((ROW()-1)/5,0)+2),"")</f>
        <v>72.5</v>
      </c>
      <c r="I2842" s="63" t="str">
        <f ca="1">IF(INDIRECT("'按班级打印'!z"&amp;ROUNDDOWN((ROW()-1)/5,0)+2)&gt;0,INDIRECT("'按班级打印'!z"&amp;ROUNDDOWN((ROW()-1)/5,0)+2),"")</f>
        <v/>
      </c>
      <c r="J2842" s="63" t="str">
        <f ca="1">IF(INDIRECT("'按班级打印'!ac"&amp;ROUNDDOWN((ROW()-1)/5,0)+2)&gt;0,INDIRECT("'按班级打印'!ac"&amp;ROUNDDOWN((ROW()-1)/5,0)+2),"")</f>
        <v/>
      </c>
      <c r="K2842" s="63" t="str">
        <f ca="1">IF(INDIRECT("'按班级打印'!u"&amp;ROUNDDOWN((ROW()-1)/5,0)+2)&gt;0,INDIRECT("'按班级打印'!u"&amp;ROUNDDOWN((ROW()-1)/5,0)+2),"")</f>
        <v/>
      </c>
      <c r="L2842" s="63">
        <f ca="1">IF(INDIRECT("'按班级打印'!af"&amp;ROUNDDOWN((ROW()-1)/5,0)+2)&gt;0,INDIRECT("'按班级打印'!af"&amp;ROUNDDOWN((ROW()-1)/5,0)+2),"")</f>
        <v>56.5</v>
      </c>
      <c r="M2842" s="63">
        <f ca="1">INDIRECT("'按班级打印'!H"&amp;ROUNDDOWN((ROW()-1)/5,0)+2)</f>
        <v>484.5</v>
      </c>
    </row>
    <row r="2843" customHeight="1" spans="1:13">
      <c r="A2843" s="64"/>
      <c r="B2843" s="64"/>
      <c r="C2843" s="63" t="s">
        <v>13</v>
      </c>
      <c r="D2843" s="63">
        <f ca="1">INDIRECT("'按班级打印'!M"&amp;ROUNDDOWN((ROW()-1)/5,0)+2)</f>
        <v>99.5</v>
      </c>
      <c r="E2843" s="63">
        <f ca="1">INDIRECT("'按班级打印'!o"&amp;ROUNDDOWN((ROW()-1)/5,0)+2)</f>
        <v>89</v>
      </c>
      <c r="F2843" s="63">
        <f ca="1">INDIRECT("'按班级打印'!q"&amp;ROUNDDOWN((ROW()-1)/5,0)+2)</f>
        <v>106</v>
      </c>
      <c r="G2843" s="63">
        <f ca="1">IF(INDIRECT("'按班级打印'!s"&amp;ROUNDDOWN((ROW()-1)/5,0)+2)&gt;0,INDIRECT("'按班级打印'!s"&amp;ROUNDDOWN((ROW()-1)/5,0)+2),"")</f>
        <v>61</v>
      </c>
      <c r="H2843" s="63">
        <f ca="1">IF(INDIRECT("'按班级打印'!x"&amp;ROUNDDOWN((ROW()-1)/5,0)+2)&gt;0,INDIRECT("'按班级打印'!x"&amp;ROUNDDOWN((ROW()-1)/5,0)+2),"")</f>
        <v>90</v>
      </c>
      <c r="I2843" s="63" t="str">
        <f ca="1">IF(INDIRECT("'按班级打印'!aa"&amp;ROUNDDOWN((ROW()-1)/5,0)+2)&gt;0,INDIRECT("'按班级打印'!aa"&amp;ROUNDDOWN((ROW()-1)/5,0)+2),"")</f>
        <v/>
      </c>
      <c r="J2843" s="63" t="str">
        <f ca="1">IF(INDIRECT("'按班级打印'!ad"&amp;ROUNDDOWN((ROW()-1)/5,0)+2)&gt;0,INDIRECT("'按班级打印'!ad"&amp;ROUNDDOWN((ROW()-1)/5,0)+2),"")</f>
        <v/>
      </c>
      <c r="K2843" s="63" t="str">
        <f ca="1">IF(INDIRECT("'按班级打印'!u"&amp;ROUNDDOWN((ROW()-1)/5,0)+2)&gt;0,INDIRECT("'按班级打印'!u"&amp;ROUNDDOWN((ROW()-1)/5,0)+2),"")</f>
        <v/>
      </c>
      <c r="L2843" s="63">
        <f ca="1">IF(INDIRECT("'按班级打印'!ag"&amp;ROUNDDOWN((ROW()-1)/5,0)+2)&gt;0,INDIRECT("'按班级打印'!ag"&amp;ROUNDDOWN((ROW()-1)/5,0)+2),"")</f>
        <v>84</v>
      </c>
      <c r="M2843" s="63">
        <f ca="1">INDIRECT("'按班级打印'!I"&amp;ROUNDDOWN((ROW()-1)/5,0)+2)</f>
        <v>529.5</v>
      </c>
    </row>
    <row r="2844" customHeight="1" spans="1:13">
      <c r="A2844" s="63" t="str">
        <f ca="1">INDIRECT("'按班级打印'!E"&amp;ROUNDDOWN((ROW()-1)/5,0)+2)</f>
        <v>物理类</v>
      </c>
      <c r="B2844" s="14"/>
      <c r="C2844" s="63" t="s">
        <v>14</v>
      </c>
      <c r="D2844" s="65">
        <f>'质量分析(总分) '!$D$55</f>
        <v>105.000612745098</v>
      </c>
      <c r="E2844" s="65">
        <f>'质量分析(总分) '!$D$82</f>
        <v>91.5242034313726</v>
      </c>
      <c r="F2844" s="65">
        <f>'质量分析(总分) '!$D$109</f>
        <v>108.863970588235</v>
      </c>
      <c r="G2844" s="65">
        <f ca="1">IF(_xlfn.NUMBERVALUE(G2842)&gt;0,'质量分析(总分) '!$D$133,"")</f>
        <v>62.6521428571429</v>
      </c>
      <c r="H2844" s="65">
        <f ca="1">IF(_xlfn.NUMBERVALUE(H2842)&gt;0,'质量分析(总分) '!$D$157,"")</f>
        <v>81.8686131386861</v>
      </c>
      <c r="I2844" s="65" t="str">
        <f ca="1">IF(_xlfn.NUMBERVALUE(I2842)&gt;0,'质量分析(总分) '!$D$180,"")</f>
        <v/>
      </c>
      <c r="J2844" s="65" t="str">
        <f ca="1">IF(_xlfn.NUMBERVALUE(J2842)&gt;0,'质量分析(总分) '!$D$208,"")</f>
        <v/>
      </c>
      <c r="K2844" s="65" t="str">
        <f ca="1">IF(_xlfn.NUMBERVALUE(K2842)&gt;0,'质量分析(总分) '!$D$194,"")</f>
        <v/>
      </c>
      <c r="L2844" s="65">
        <f ca="1">IF(_xlfn.NUMBERVALUE(L2842)&gt;0,'质量分析(总分) '!$D$222,"")</f>
        <v>81.1694214876033</v>
      </c>
      <c r="M2844" s="65">
        <f ca="1">IF(_xlfn.NUMBERVALUE(G2842)&gt;0,'质量分析(总分) '!$D$23,'质量分析(总分) '!$D$28)</f>
        <v>535.869285714286</v>
      </c>
    </row>
    <row r="2846" customHeight="1" spans="1:13">
      <c r="A2846" s="58" t="s">
        <v>15</v>
      </c>
      <c r="B2846" s="59" t="s">
        <v>1</v>
      </c>
      <c r="C2846" s="59" t="s">
        <v>2</v>
      </c>
      <c r="D2846" s="60" t="s">
        <v>3</v>
      </c>
      <c r="E2846" s="60" t="s">
        <v>4</v>
      </c>
      <c r="F2846" s="60" t="s">
        <v>5</v>
      </c>
      <c r="G2846" s="60" t="s">
        <v>6</v>
      </c>
      <c r="H2846" s="60" t="s">
        <v>7</v>
      </c>
      <c r="I2846" s="60" t="s">
        <v>8</v>
      </c>
      <c r="J2846" s="60" t="s">
        <v>9</v>
      </c>
      <c r="K2846" s="60" t="s">
        <v>10</v>
      </c>
      <c r="L2846" s="61" t="s">
        <v>11</v>
      </c>
      <c r="M2846" s="61" t="s">
        <v>12</v>
      </c>
    </row>
    <row r="2847" customHeight="1" spans="1:13">
      <c r="A2847" s="62"/>
      <c r="B2847" s="63">
        <f ca="1">INDIRECT("'按班级打印'!G"&amp;ROUNDDOWN((ROW()-1)/5,0)+2)</f>
        <v>13</v>
      </c>
      <c r="C2847" s="63" t="str">
        <f ca="1">INDIRECT("'按班级打印'!A"&amp;ROUNDDOWN((ROW()-1)/5,0)+2)</f>
        <v>王启山</v>
      </c>
      <c r="D2847" s="63">
        <f ca="1">INDIRECT("'按班级打印'!M"&amp;ROUNDDOWN((ROW()-1)/5,0)+2)</f>
        <v>109</v>
      </c>
      <c r="E2847" s="63">
        <f ca="1">INDIRECT("'按班级打印'!o"&amp;ROUNDDOWN((ROW()-1)/5,0)+2)</f>
        <v>59</v>
      </c>
      <c r="F2847" s="63">
        <f ca="1">INDIRECT("'按班级打印'!q"&amp;ROUNDDOWN((ROW()-1)/5,0)+2)</f>
        <v>105</v>
      </c>
      <c r="G2847" s="63">
        <f ca="1">IF(INDIRECT("'按班级打印'!s"&amp;ROUNDDOWN((ROW()-1)/5,0)+2)&gt;0,INDIRECT("'按班级打印'!s"&amp;ROUNDDOWN((ROW()-1)/5,0)+2),"")</f>
        <v>42</v>
      </c>
      <c r="H2847" s="63">
        <f ca="1">IF(INDIRECT("'按班级打印'!w"&amp;ROUNDDOWN((ROW()-1)/5,0)+2)&gt;0,INDIRECT("'按班级打印'!w"&amp;ROUNDDOWN((ROW()-1)/5,0)+2),"")</f>
        <v>60</v>
      </c>
      <c r="I2847" s="63" t="str">
        <f ca="1">IF(INDIRECT("'按班级打印'!z"&amp;ROUNDDOWN((ROW()-1)/5,0)+2)&gt;0,INDIRECT("'按班级打印'!z"&amp;ROUNDDOWN((ROW()-1)/5,0)+2),"")</f>
        <v/>
      </c>
      <c r="J2847" s="63" t="str">
        <f ca="1">IF(INDIRECT("'按班级打印'!ac"&amp;ROUNDDOWN((ROW()-1)/5,0)+2)&gt;0,INDIRECT("'按班级打印'!ac"&amp;ROUNDDOWN((ROW()-1)/5,0)+2),"")</f>
        <v/>
      </c>
      <c r="K2847" s="63" t="str">
        <f ca="1">IF(INDIRECT("'按班级打印'!u"&amp;ROUNDDOWN((ROW()-1)/5,0)+2)&gt;0,INDIRECT("'按班级打印'!u"&amp;ROUNDDOWN((ROW()-1)/5,0)+2),"")</f>
        <v/>
      </c>
      <c r="L2847" s="63">
        <f ca="1">IF(INDIRECT("'按班级打印'!af"&amp;ROUNDDOWN((ROW()-1)/5,0)+2)&gt;0,INDIRECT("'按班级打印'!af"&amp;ROUNDDOWN((ROW()-1)/5,0)+2),"")</f>
        <v>69</v>
      </c>
      <c r="M2847" s="63">
        <f ca="1">INDIRECT("'按班级打印'!H"&amp;ROUNDDOWN((ROW()-1)/5,0)+2)</f>
        <v>444</v>
      </c>
    </row>
    <row r="2848" customHeight="1" spans="1:13">
      <c r="A2848" s="64"/>
      <c r="B2848" s="64"/>
      <c r="C2848" s="63" t="s">
        <v>13</v>
      </c>
      <c r="D2848" s="63">
        <f ca="1">INDIRECT("'按班级打印'!M"&amp;ROUNDDOWN((ROW()-1)/5,0)+2)</f>
        <v>109</v>
      </c>
      <c r="E2848" s="63">
        <f ca="1">INDIRECT("'按班级打印'!o"&amp;ROUNDDOWN((ROW()-1)/5,0)+2)</f>
        <v>59</v>
      </c>
      <c r="F2848" s="63">
        <f ca="1">INDIRECT("'按班级打印'!q"&amp;ROUNDDOWN((ROW()-1)/5,0)+2)</f>
        <v>105</v>
      </c>
      <c r="G2848" s="63">
        <f ca="1">IF(INDIRECT("'按班级打印'!s"&amp;ROUNDDOWN((ROW()-1)/5,0)+2)&gt;0,INDIRECT("'按班级打印'!s"&amp;ROUNDDOWN((ROW()-1)/5,0)+2),"")</f>
        <v>42</v>
      </c>
      <c r="H2848" s="63">
        <f ca="1">IF(INDIRECT("'按班级打印'!x"&amp;ROUNDDOWN((ROW()-1)/5,0)+2)&gt;0,INDIRECT("'按班级打印'!x"&amp;ROUNDDOWN((ROW()-1)/5,0)+2),"")</f>
        <v>83</v>
      </c>
      <c r="I2848" s="63" t="str">
        <f ca="1">IF(INDIRECT("'按班级打印'!aa"&amp;ROUNDDOWN((ROW()-1)/5,0)+2)&gt;0,INDIRECT("'按班级打印'!aa"&amp;ROUNDDOWN((ROW()-1)/5,0)+2),"")</f>
        <v/>
      </c>
      <c r="J2848" s="63" t="str">
        <f ca="1">IF(INDIRECT("'按班级打印'!ad"&amp;ROUNDDOWN((ROW()-1)/5,0)+2)&gt;0,INDIRECT("'按班级打印'!ad"&amp;ROUNDDOWN((ROW()-1)/5,0)+2),"")</f>
        <v/>
      </c>
      <c r="K2848" s="63" t="str">
        <f ca="1">IF(INDIRECT("'按班级打印'!u"&amp;ROUNDDOWN((ROW()-1)/5,0)+2)&gt;0,INDIRECT("'按班级打印'!u"&amp;ROUNDDOWN((ROW()-1)/5,0)+2),"")</f>
        <v/>
      </c>
      <c r="L2848" s="63">
        <f ca="1">IF(INDIRECT("'按班级打印'!ag"&amp;ROUNDDOWN((ROW()-1)/5,0)+2)&gt;0,INDIRECT("'按班级打印'!ag"&amp;ROUNDDOWN((ROW()-1)/5,0)+2),"")</f>
        <v>91</v>
      </c>
      <c r="M2848" s="63">
        <f ca="1">INDIRECT("'按班级打印'!I"&amp;ROUNDDOWN((ROW()-1)/5,0)+2)</f>
        <v>489</v>
      </c>
    </row>
    <row r="2849" customHeight="1" spans="1:13">
      <c r="A2849" s="63" t="str">
        <f ca="1">INDIRECT("'按班级打印'!E"&amp;ROUNDDOWN((ROW()-1)/5,0)+2)</f>
        <v>物理类</v>
      </c>
      <c r="B2849" s="14"/>
      <c r="C2849" s="63" t="s">
        <v>14</v>
      </c>
      <c r="D2849" s="65">
        <f>'质量分析(总分) '!$D$55</f>
        <v>105.000612745098</v>
      </c>
      <c r="E2849" s="65">
        <f>'质量分析(总分) '!$D$82</f>
        <v>91.5242034313726</v>
      </c>
      <c r="F2849" s="65">
        <f>'质量分析(总分) '!$D$109</f>
        <v>108.863970588235</v>
      </c>
      <c r="G2849" s="65">
        <f ca="1">IF(_xlfn.NUMBERVALUE(G2847)&gt;0,'质量分析(总分) '!$D$133,"")</f>
        <v>62.6521428571429</v>
      </c>
      <c r="H2849" s="65">
        <f ca="1">IF(_xlfn.NUMBERVALUE(H2847)&gt;0,'质量分析(总分) '!$D$157,"")</f>
        <v>81.8686131386861</v>
      </c>
      <c r="I2849" s="65" t="str">
        <f ca="1">IF(_xlfn.NUMBERVALUE(I2847)&gt;0,'质量分析(总分) '!$D$180,"")</f>
        <v/>
      </c>
      <c r="J2849" s="65" t="str">
        <f ca="1">IF(_xlfn.NUMBERVALUE(J2847)&gt;0,'质量分析(总分) '!$D$208,"")</f>
        <v/>
      </c>
      <c r="K2849" s="65" t="str">
        <f ca="1">IF(_xlfn.NUMBERVALUE(K2847)&gt;0,'质量分析(总分) '!$D$194,"")</f>
        <v/>
      </c>
      <c r="L2849" s="65">
        <f ca="1">IF(_xlfn.NUMBERVALUE(L2847)&gt;0,'质量分析(总分) '!$D$222,"")</f>
        <v>81.1694214876033</v>
      </c>
      <c r="M2849" s="65">
        <f ca="1">IF(_xlfn.NUMBERVALUE(G2847)&gt;0,'质量分析(总分) '!$D$23,'质量分析(总分) '!$D$28)</f>
        <v>535.869285714286</v>
      </c>
    </row>
    <row r="2851" customHeight="1" spans="1:13">
      <c r="A2851" s="58" t="s">
        <v>15</v>
      </c>
      <c r="B2851" s="59" t="s">
        <v>1</v>
      </c>
      <c r="C2851" s="59" t="s">
        <v>2</v>
      </c>
      <c r="D2851" s="60" t="s">
        <v>3</v>
      </c>
      <c r="E2851" s="60" t="s">
        <v>4</v>
      </c>
      <c r="F2851" s="60" t="s">
        <v>5</v>
      </c>
      <c r="G2851" s="60" t="s">
        <v>6</v>
      </c>
      <c r="H2851" s="60" t="s">
        <v>7</v>
      </c>
      <c r="I2851" s="60" t="s">
        <v>8</v>
      </c>
      <c r="J2851" s="60" t="s">
        <v>9</v>
      </c>
      <c r="K2851" s="60" t="s">
        <v>10</v>
      </c>
      <c r="L2851" s="61" t="s">
        <v>11</v>
      </c>
      <c r="M2851" s="61" t="s">
        <v>12</v>
      </c>
    </row>
    <row r="2852" customHeight="1" spans="1:13">
      <c r="A2852" s="62"/>
      <c r="B2852" s="63">
        <f ca="1">INDIRECT("'按班级打印'!G"&amp;ROUNDDOWN((ROW()-1)/5,0)+2)</f>
        <v>13</v>
      </c>
      <c r="C2852" s="63" t="str">
        <f ca="1">INDIRECT("'按班级打印'!A"&amp;ROUNDDOWN((ROW()-1)/5,0)+2)</f>
        <v>郑耀杰</v>
      </c>
      <c r="D2852" s="63">
        <f ca="1">INDIRECT("'按班级打印'!M"&amp;ROUNDDOWN((ROW()-1)/5,0)+2)</f>
        <v>96.5</v>
      </c>
      <c r="E2852" s="63">
        <f ca="1">INDIRECT("'按班级打印'!o"&amp;ROUNDDOWN((ROW()-1)/5,0)+2)</f>
        <v>81.5</v>
      </c>
      <c r="F2852" s="63">
        <f ca="1">INDIRECT("'按班级打印'!q"&amp;ROUNDDOWN((ROW()-1)/5,0)+2)</f>
        <v>112.5</v>
      </c>
      <c r="G2852" s="63">
        <f ca="1">IF(INDIRECT("'按班级打印'!s"&amp;ROUNDDOWN((ROW()-1)/5,0)+2)&gt;0,INDIRECT("'按班级打印'!s"&amp;ROUNDDOWN((ROW()-1)/5,0)+2),"")</f>
        <v>70</v>
      </c>
      <c r="H2852" s="63">
        <f ca="1">IF(INDIRECT("'按班级打印'!w"&amp;ROUNDDOWN((ROW()-1)/5,0)+2)&gt;0,INDIRECT("'按班级打印'!w"&amp;ROUNDDOWN((ROW()-1)/5,0)+2),"")</f>
        <v>55</v>
      </c>
      <c r="I2852" s="63" t="str">
        <f ca="1">IF(INDIRECT("'按班级打印'!z"&amp;ROUNDDOWN((ROW()-1)/5,0)+2)&gt;0,INDIRECT("'按班级打印'!z"&amp;ROUNDDOWN((ROW()-1)/5,0)+2),"")</f>
        <v/>
      </c>
      <c r="J2852" s="63" t="str">
        <f ca="1">IF(INDIRECT("'按班级打印'!ac"&amp;ROUNDDOWN((ROW()-1)/5,0)+2)&gt;0,INDIRECT("'按班级打印'!ac"&amp;ROUNDDOWN((ROW()-1)/5,0)+2),"")</f>
        <v/>
      </c>
      <c r="K2852" s="63" t="str">
        <f ca="1">IF(INDIRECT("'按班级打印'!u"&amp;ROUNDDOWN((ROW()-1)/5,0)+2)&gt;0,INDIRECT("'按班级打印'!u"&amp;ROUNDDOWN((ROW()-1)/5,0)+2),"")</f>
        <v/>
      </c>
      <c r="L2852" s="63">
        <f ca="1">IF(INDIRECT("'按班级打印'!af"&amp;ROUNDDOWN((ROW()-1)/5,0)+2)&gt;0,INDIRECT("'按班级打印'!af"&amp;ROUNDDOWN((ROW()-1)/5,0)+2),"")</f>
        <v>61.5</v>
      </c>
      <c r="M2852" s="63">
        <f ca="1">INDIRECT("'按班级打印'!H"&amp;ROUNDDOWN((ROW()-1)/5,0)+2)</f>
        <v>477</v>
      </c>
    </row>
    <row r="2853" customHeight="1" spans="1:13">
      <c r="A2853" s="64"/>
      <c r="B2853" s="64"/>
      <c r="C2853" s="63" t="s">
        <v>13</v>
      </c>
      <c r="D2853" s="63">
        <f ca="1">INDIRECT("'按班级打印'!M"&amp;ROUNDDOWN((ROW()-1)/5,0)+2)</f>
        <v>96.5</v>
      </c>
      <c r="E2853" s="63">
        <f ca="1">INDIRECT("'按班级打印'!o"&amp;ROUNDDOWN((ROW()-1)/5,0)+2)</f>
        <v>81.5</v>
      </c>
      <c r="F2853" s="63">
        <f ca="1">INDIRECT("'按班级打印'!q"&amp;ROUNDDOWN((ROW()-1)/5,0)+2)</f>
        <v>112.5</v>
      </c>
      <c r="G2853" s="63">
        <f ca="1">IF(INDIRECT("'按班级打印'!s"&amp;ROUNDDOWN((ROW()-1)/5,0)+2)&gt;0,INDIRECT("'按班级打印'!s"&amp;ROUNDDOWN((ROW()-1)/5,0)+2),"")</f>
        <v>70</v>
      </c>
      <c r="H2853" s="63">
        <f ca="1">IF(INDIRECT("'按班级打印'!x"&amp;ROUNDDOWN((ROW()-1)/5,0)+2)&gt;0,INDIRECT("'按班级打印'!x"&amp;ROUNDDOWN((ROW()-1)/5,0)+2),"")</f>
        <v>80</v>
      </c>
      <c r="I2853" s="63" t="str">
        <f ca="1">IF(INDIRECT("'按班级打印'!aa"&amp;ROUNDDOWN((ROW()-1)/5,0)+2)&gt;0,INDIRECT("'按班级打印'!aa"&amp;ROUNDDOWN((ROW()-1)/5,0)+2),"")</f>
        <v/>
      </c>
      <c r="J2853" s="63" t="str">
        <f ca="1">IF(INDIRECT("'按班级打印'!ad"&amp;ROUNDDOWN((ROW()-1)/5,0)+2)&gt;0,INDIRECT("'按班级打印'!ad"&amp;ROUNDDOWN((ROW()-1)/5,0)+2),"")</f>
        <v/>
      </c>
      <c r="K2853" s="63" t="str">
        <f ca="1">IF(INDIRECT("'按班级打印'!u"&amp;ROUNDDOWN((ROW()-1)/5,0)+2)&gt;0,INDIRECT("'按班级打印'!u"&amp;ROUNDDOWN((ROW()-1)/5,0)+2),"")</f>
        <v/>
      </c>
      <c r="L2853" s="63">
        <f ca="1">IF(INDIRECT("'按班级打印'!ag"&amp;ROUNDDOWN((ROW()-1)/5,0)+2)&gt;0,INDIRECT("'按班级打印'!ag"&amp;ROUNDDOWN((ROW()-1)/5,0)+2),"")</f>
        <v>88</v>
      </c>
      <c r="M2853" s="63">
        <f ca="1">INDIRECT("'按班级打印'!I"&amp;ROUNDDOWN((ROW()-1)/5,0)+2)</f>
        <v>528.5</v>
      </c>
    </row>
    <row r="2854" customHeight="1" spans="1:13">
      <c r="A2854" s="63" t="str">
        <f ca="1">INDIRECT("'按班级打印'!E"&amp;ROUNDDOWN((ROW()-1)/5,0)+2)</f>
        <v>物理类</v>
      </c>
      <c r="B2854" s="14"/>
      <c r="C2854" s="63" t="s">
        <v>14</v>
      </c>
      <c r="D2854" s="65">
        <f>'质量分析(总分) '!$D$55</f>
        <v>105.000612745098</v>
      </c>
      <c r="E2854" s="65">
        <f>'质量分析(总分) '!$D$82</f>
        <v>91.5242034313726</v>
      </c>
      <c r="F2854" s="65">
        <f>'质量分析(总分) '!$D$109</f>
        <v>108.863970588235</v>
      </c>
      <c r="G2854" s="65">
        <f ca="1">IF(_xlfn.NUMBERVALUE(G2852)&gt;0,'质量分析(总分) '!$D$133,"")</f>
        <v>62.6521428571429</v>
      </c>
      <c r="H2854" s="65">
        <f ca="1">IF(_xlfn.NUMBERVALUE(H2852)&gt;0,'质量分析(总分) '!$D$157,"")</f>
        <v>81.8686131386861</v>
      </c>
      <c r="I2854" s="65" t="str">
        <f ca="1">IF(_xlfn.NUMBERVALUE(I2852)&gt;0,'质量分析(总分) '!$D$180,"")</f>
        <v/>
      </c>
      <c r="J2854" s="65" t="str">
        <f ca="1">IF(_xlfn.NUMBERVALUE(J2852)&gt;0,'质量分析(总分) '!$D$208,"")</f>
        <v/>
      </c>
      <c r="K2854" s="65" t="str">
        <f ca="1">IF(_xlfn.NUMBERVALUE(K2852)&gt;0,'质量分析(总分) '!$D$194,"")</f>
        <v/>
      </c>
      <c r="L2854" s="65">
        <f ca="1">IF(_xlfn.NUMBERVALUE(L2852)&gt;0,'质量分析(总分) '!$D$222,"")</f>
        <v>81.1694214876033</v>
      </c>
      <c r="M2854" s="65">
        <f ca="1">IF(_xlfn.NUMBERVALUE(G2852)&gt;0,'质量分析(总分) '!$D$23,'质量分析(总分) '!$D$28)</f>
        <v>535.869285714286</v>
      </c>
    </row>
    <row r="2856" customHeight="1" spans="1:13">
      <c r="A2856" s="58" t="s">
        <v>15</v>
      </c>
      <c r="B2856" s="59" t="s">
        <v>1</v>
      </c>
      <c r="C2856" s="59" t="s">
        <v>2</v>
      </c>
      <c r="D2856" s="60" t="s">
        <v>3</v>
      </c>
      <c r="E2856" s="60" t="s">
        <v>4</v>
      </c>
      <c r="F2856" s="60" t="s">
        <v>5</v>
      </c>
      <c r="G2856" s="60" t="s">
        <v>6</v>
      </c>
      <c r="H2856" s="60" t="s">
        <v>7</v>
      </c>
      <c r="I2856" s="60" t="s">
        <v>8</v>
      </c>
      <c r="J2856" s="60" t="s">
        <v>9</v>
      </c>
      <c r="K2856" s="60" t="s">
        <v>10</v>
      </c>
      <c r="L2856" s="61" t="s">
        <v>11</v>
      </c>
      <c r="M2856" s="61" t="s">
        <v>12</v>
      </c>
    </row>
    <row r="2857" customHeight="1" spans="1:13">
      <c r="A2857" s="62"/>
      <c r="B2857" s="63">
        <f ca="1">INDIRECT("'按班级打印'!G"&amp;ROUNDDOWN((ROW()-1)/5,0)+2)</f>
        <v>13</v>
      </c>
      <c r="C2857" s="63" t="str">
        <f ca="1">INDIRECT("'按班级打印'!A"&amp;ROUNDDOWN((ROW()-1)/5,0)+2)</f>
        <v>王国锋</v>
      </c>
      <c r="D2857" s="63">
        <f ca="1">INDIRECT("'按班级打印'!M"&amp;ROUNDDOWN((ROW()-1)/5,0)+2)</f>
        <v>105</v>
      </c>
      <c r="E2857" s="63">
        <f ca="1">INDIRECT("'按班级打印'!o"&amp;ROUNDDOWN((ROW()-1)/5,0)+2)</f>
        <v>78.5</v>
      </c>
      <c r="F2857" s="63">
        <f ca="1">INDIRECT("'按班级打印'!q"&amp;ROUNDDOWN((ROW()-1)/5,0)+2)</f>
        <v>96.5</v>
      </c>
      <c r="G2857" s="63">
        <f ca="1">IF(INDIRECT("'按班级打印'!s"&amp;ROUNDDOWN((ROW()-1)/5,0)+2)&gt;0,INDIRECT("'按班级打印'!s"&amp;ROUNDDOWN((ROW()-1)/5,0)+2),"")</f>
        <v>60.5</v>
      </c>
      <c r="H2857" s="63">
        <f ca="1">IF(INDIRECT("'按班级打印'!w"&amp;ROUNDDOWN((ROW()-1)/5,0)+2)&gt;0,INDIRECT("'按班级打印'!w"&amp;ROUNDDOWN((ROW()-1)/5,0)+2),"")</f>
        <v>41.5</v>
      </c>
      <c r="I2857" s="63" t="str">
        <f ca="1">IF(INDIRECT("'按班级打印'!z"&amp;ROUNDDOWN((ROW()-1)/5,0)+2)&gt;0,INDIRECT("'按班级打印'!z"&amp;ROUNDDOWN((ROW()-1)/5,0)+2),"")</f>
        <v/>
      </c>
      <c r="J2857" s="63" t="str">
        <f ca="1">IF(INDIRECT("'按班级打印'!ac"&amp;ROUNDDOWN((ROW()-1)/5,0)+2)&gt;0,INDIRECT("'按班级打印'!ac"&amp;ROUNDDOWN((ROW()-1)/5,0)+2),"")</f>
        <v/>
      </c>
      <c r="K2857" s="63" t="str">
        <f ca="1">IF(INDIRECT("'按班级打印'!u"&amp;ROUNDDOWN((ROW()-1)/5,0)+2)&gt;0,INDIRECT("'按班级打印'!u"&amp;ROUNDDOWN((ROW()-1)/5,0)+2),"")</f>
        <v/>
      </c>
      <c r="L2857" s="63">
        <f ca="1">IF(INDIRECT("'按班级打印'!af"&amp;ROUNDDOWN((ROW()-1)/5,0)+2)&gt;0,INDIRECT("'按班级打印'!af"&amp;ROUNDDOWN((ROW()-1)/5,0)+2),"")</f>
        <v>53</v>
      </c>
      <c r="M2857" s="63">
        <f ca="1">INDIRECT("'按班级打印'!H"&amp;ROUNDDOWN((ROW()-1)/5,0)+2)</f>
        <v>435</v>
      </c>
    </row>
    <row r="2858" customHeight="1" spans="1:13">
      <c r="A2858" s="64"/>
      <c r="B2858" s="64"/>
      <c r="C2858" s="63" t="s">
        <v>13</v>
      </c>
      <c r="D2858" s="63">
        <f ca="1">INDIRECT("'按班级打印'!M"&amp;ROUNDDOWN((ROW()-1)/5,0)+2)</f>
        <v>105</v>
      </c>
      <c r="E2858" s="63">
        <f ca="1">INDIRECT("'按班级打印'!o"&amp;ROUNDDOWN((ROW()-1)/5,0)+2)</f>
        <v>78.5</v>
      </c>
      <c r="F2858" s="63">
        <f ca="1">INDIRECT("'按班级打印'!q"&amp;ROUNDDOWN((ROW()-1)/5,0)+2)</f>
        <v>96.5</v>
      </c>
      <c r="G2858" s="63">
        <f ca="1">IF(INDIRECT("'按班级打印'!s"&amp;ROUNDDOWN((ROW()-1)/5,0)+2)&gt;0,INDIRECT("'按班级打印'!s"&amp;ROUNDDOWN((ROW()-1)/5,0)+2),"")</f>
        <v>60.5</v>
      </c>
      <c r="H2858" s="63">
        <f ca="1">IF(INDIRECT("'按班级打印'!x"&amp;ROUNDDOWN((ROW()-1)/5,0)+2)&gt;0,INDIRECT("'按班级打印'!x"&amp;ROUNDDOWN((ROW()-1)/5,0)+2),"")</f>
        <v>69</v>
      </c>
      <c r="I2858" s="63" t="str">
        <f ca="1">IF(INDIRECT("'按班级打印'!aa"&amp;ROUNDDOWN((ROW()-1)/5,0)+2)&gt;0,INDIRECT("'按班级打印'!aa"&amp;ROUNDDOWN((ROW()-1)/5,0)+2),"")</f>
        <v/>
      </c>
      <c r="J2858" s="63" t="str">
        <f ca="1">IF(INDIRECT("'按班级打印'!ad"&amp;ROUNDDOWN((ROW()-1)/5,0)+2)&gt;0,INDIRECT("'按班级打印'!ad"&amp;ROUNDDOWN((ROW()-1)/5,0)+2),"")</f>
        <v/>
      </c>
      <c r="K2858" s="63" t="str">
        <f ca="1">IF(INDIRECT("'按班级打印'!u"&amp;ROUNDDOWN((ROW()-1)/5,0)+2)&gt;0,INDIRECT("'按班级打印'!u"&amp;ROUNDDOWN((ROW()-1)/5,0)+2),"")</f>
        <v/>
      </c>
      <c r="L2858" s="63">
        <f ca="1">IF(INDIRECT("'按班级打印'!ag"&amp;ROUNDDOWN((ROW()-1)/5,0)+2)&gt;0,INDIRECT("'按班级打印'!ag"&amp;ROUNDDOWN((ROW()-1)/5,0)+2),"")</f>
        <v>80</v>
      </c>
      <c r="M2858" s="63">
        <f ca="1">INDIRECT("'按班级打印'!I"&amp;ROUNDDOWN((ROW()-1)/5,0)+2)</f>
        <v>489.5</v>
      </c>
    </row>
    <row r="2859" customHeight="1" spans="1:13">
      <c r="A2859" s="63" t="str">
        <f ca="1">INDIRECT("'按班级打印'!E"&amp;ROUNDDOWN((ROW()-1)/5,0)+2)</f>
        <v>物理类</v>
      </c>
      <c r="B2859" s="14"/>
      <c r="C2859" s="63" t="s">
        <v>14</v>
      </c>
      <c r="D2859" s="65">
        <f>'质量分析(总分) '!$D$55</f>
        <v>105.000612745098</v>
      </c>
      <c r="E2859" s="65">
        <f>'质量分析(总分) '!$D$82</f>
        <v>91.5242034313726</v>
      </c>
      <c r="F2859" s="65">
        <f>'质量分析(总分) '!$D$109</f>
        <v>108.863970588235</v>
      </c>
      <c r="G2859" s="65">
        <f ca="1">IF(_xlfn.NUMBERVALUE(G2857)&gt;0,'质量分析(总分) '!$D$133,"")</f>
        <v>62.6521428571429</v>
      </c>
      <c r="H2859" s="65">
        <f ca="1">IF(_xlfn.NUMBERVALUE(H2857)&gt;0,'质量分析(总分) '!$D$157,"")</f>
        <v>81.8686131386861</v>
      </c>
      <c r="I2859" s="65" t="str">
        <f ca="1">IF(_xlfn.NUMBERVALUE(I2857)&gt;0,'质量分析(总分) '!$D$180,"")</f>
        <v/>
      </c>
      <c r="J2859" s="65" t="str">
        <f ca="1">IF(_xlfn.NUMBERVALUE(J2857)&gt;0,'质量分析(总分) '!$D$208,"")</f>
        <v/>
      </c>
      <c r="K2859" s="65" t="str">
        <f ca="1">IF(_xlfn.NUMBERVALUE(K2857)&gt;0,'质量分析(总分) '!$D$194,"")</f>
        <v/>
      </c>
      <c r="L2859" s="65">
        <f ca="1">IF(_xlfn.NUMBERVALUE(L2857)&gt;0,'质量分析(总分) '!$D$222,"")</f>
        <v>81.1694214876033</v>
      </c>
      <c r="M2859" s="65">
        <f ca="1">IF(_xlfn.NUMBERVALUE(G2857)&gt;0,'质量分析(总分) '!$D$23,'质量分析(总分) '!$D$28)</f>
        <v>535.869285714286</v>
      </c>
    </row>
    <row r="2861" customHeight="1" spans="1:13">
      <c r="A2861" s="58" t="s">
        <v>15</v>
      </c>
      <c r="B2861" s="59" t="s">
        <v>1</v>
      </c>
      <c r="C2861" s="59" t="s">
        <v>2</v>
      </c>
      <c r="D2861" s="60" t="s">
        <v>3</v>
      </c>
      <c r="E2861" s="60" t="s">
        <v>4</v>
      </c>
      <c r="F2861" s="60" t="s">
        <v>5</v>
      </c>
      <c r="G2861" s="60" t="s">
        <v>6</v>
      </c>
      <c r="H2861" s="60" t="s">
        <v>7</v>
      </c>
      <c r="I2861" s="60" t="s">
        <v>8</v>
      </c>
      <c r="J2861" s="60" t="s">
        <v>9</v>
      </c>
      <c r="K2861" s="60" t="s">
        <v>10</v>
      </c>
      <c r="L2861" s="61" t="s">
        <v>11</v>
      </c>
      <c r="M2861" s="61" t="s">
        <v>12</v>
      </c>
    </row>
    <row r="2862" customHeight="1" spans="1:13">
      <c r="A2862" s="62"/>
      <c r="B2862" s="63">
        <f ca="1">INDIRECT("'按班级打印'!G"&amp;ROUNDDOWN((ROW()-1)/5,0)+2)</f>
        <v>13</v>
      </c>
      <c r="C2862" s="63" t="str">
        <f ca="1">INDIRECT("'按班级打印'!A"&amp;ROUNDDOWN((ROW()-1)/5,0)+2)</f>
        <v>吴思慧</v>
      </c>
      <c r="D2862" s="63">
        <f ca="1">INDIRECT("'按班级打印'!M"&amp;ROUNDDOWN((ROW()-1)/5,0)+2)</f>
        <v>101</v>
      </c>
      <c r="E2862" s="63">
        <f ca="1">INDIRECT("'按班级打印'!o"&amp;ROUNDDOWN((ROW()-1)/5,0)+2)</f>
        <v>88</v>
      </c>
      <c r="F2862" s="63">
        <f ca="1">INDIRECT("'按班级打印'!q"&amp;ROUNDDOWN((ROW()-1)/5,0)+2)</f>
        <v>95.5</v>
      </c>
      <c r="G2862" s="63">
        <f ca="1">IF(INDIRECT("'按班级打印'!s"&amp;ROUNDDOWN((ROW()-1)/5,0)+2)&gt;0,INDIRECT("'按班级打印'!s"&amp;ROUNDDOWN((ROW()-1)/5,0)+2),"")</f>
        <v>40</v>
      </c>
      <c r="H2862" s="63">
        <f ca="1">IF(INDIRECT("'按班级打印'!w"&amp;ROUNDDOWN((ROW()-1)/5,0)+2)&gt;0,INDIRECT("'按班级打印'!w"&amp;ROUNDDOWN((ROW()-1)/5,0)+2),"")</f>
        <v>38</v>
      </c>
      <c r="I2862" s="63" t="str">
        <f ca="1">IF(INDIRECT("'按班级打印'!z"&amp;ROUNDDOWN((ROW()-1)/5,0)+2)&gt;0,INDIRECT("'按班级打印'!z"&amp;ROUNDDOWN((ROW()-1)/5,0)+2),"")</f>
        <v/>
      </c>
      <c r="J2862" s="63" t="str">
        <f ca="1">IF(INDIRECT("'按班级打印'!ac"&amp;ROUNDDOWN((ROW()-1)/5,0)+2)&gt;0,INDIRECT("'按班级打印'!ac"&amp;ROUNDDOWN((ROW()-1)/5,0)+2),"")</f>
        <v/>
      </c>
      <c r="K2862" s="63" t="str">
        <f ca="1">IF(INDIRECT("'按班级打印'!u"&amp;ROUNDDOWN((ROW()-1)/5,0)+2)&gt;0,INDIRECT("'按班级打印'!u"&amp;ROUNDDOWN((ROW()-1)/5,0)+2),"")</f>
        <v/>
      </c>
      <c r="L2862" s="63">
        <f ca="1">IF(INDIRECT("'按班级打印'!af"&amp;ROUNDDOWN((ROW()-1)/5,0)+2)&gt;0,INDIRECT("'按班级打印'!af"&amp;ROUNDDOWN((ROW()-1)/5,0)+2),"")</f>
        <v>49.5</v>
      </c>
      <c r="M2862" s="63">
        <f ca="1">INDIRECT("'按班级打印'!H"&amp;ROUNDDOWN((ROW()-1)/5,0)+2)</f>
        <v>412</v>
      </c>
    </row>
    <row r="2863" customHeight="1" spans="1:13">
      <c r="A2863" s="64"/>
      <c r="B2863" s="64"/>
      <c r="C2863" s="63" t="s">
        <v>13</v>
      </c>
      <c r="D2863" s="63">
        <f ca="1">INDIRECT("'按班级打印'!M"&amp;ROUNDDOWN((ROW()-1)/5,0)+2)</f>
        <v>101</v>
      </c>
      <c r="E2863" s="63">
        <f ca="1">INDIRECT("'按班级打印'!o"&amp;ROUNDDOWN((ROW()-1)/5,0)+2)</f>
        <v>88</v>
      </c>
      <c r="F2863" s="63">
        <f ca="1">INDIRECT("'按班级打印'!q"&amp;ROUNDDOWN((ROW()-1)/5,0)+2)</f>
        <v>95.5</v>
      </c>
      <c r="G2863" s="63">
        <f ca="1">IF(INDIRECT("'按班级打印'!s"&amp;ROUNDDOWN((ROW()-1)/5,0)+2)&gt;0,INDIRECT("'按班级打印'!s"&amp;ROUNDDOWN((ROW()-1)/5,0)+2),"")</f>
        <v>40</v>
      </c>
      <c r="H2863" s="63">
        <f ca="1">IF(INDIRECT("'按班级打印'!x"&amp;ROUNDDOWN((ROW()-1)/5,0)+2)&gt;0,INDIRECT("'按班级打印'!x"&amp;ROUNDDOWN((ROW()-1)/5,0)+2),"")</f>
        <v>65</v>
      </c>
      <c r="I2863" s="63" t="str">
        <f ca="1">IF(INDIRECT("'按班级打印'!aa"&amp;ROUNDDOWN((ROW()-1)/5,0)+2)&gt;0,INDIRECT("'按班级打印'!aa"&amp;ROUNDDOWN((ROW()-1)/5,0)+2),"")</f>
        <v/>
      </c>
      <c r="J2863" s="63" t="str">
        <f ca="1">IF(INDIRECT("'按班级打印'!ad"&amp;ROUNDDOWN((ROW()-1)/5,0)+2)&gt;0,INDIRECT("'按班级打印'!ad"&amp;ROUNDDOWN((ROW()-1)/5,0)+2),"")</f>
        <v/>
      </c>
      <c r="K2863" s="63" t="str">
        <f ca="1">IF(INDIRECT("'按班级打印'!u"&amp;ROUNDDOWN((ROW()-1)/5,0)+2)&gt;0,INDIRECT("'按班级打印'!u"&amp;ROUNDDOWN((ROW()-1)/5,0)+2),"")</f>
        <v/>
      </c>
      <c r="L2863" s="63">
        <f ca="1">IF(INDIRECT("'按班级打印'!ag"&amp;ROUNDDOWN((ROW()-1)/5,0)+2)&gt;0,INDIRECT("'按班级打印'!ag"&amp;ROUNDDOWN((ROW()-1)/5,0)+2),"")</f>
        <v>75</v>
      </c>
      <c r="M2863" s="63">
        <f ca="1">INDIRECT("'按班级打印'!I"&amp;ROUNDDOWN((ROW()-1)/5,0)+2)</f>
        <v>464.5</v>
      </c>
    </row>
    <row r="2864" customHeight="1" spans="1:13">
      <c r="A2864" s="63" t="str">
        <f ca="1">INDIRECT("'按班级打印'!E"&amp;ROUNDDOWN((ROW()-1)/5,0)+2)</f>
        <v>物理类</v>
      </c>
      <c r="B2864" s="14"/>
      <c r="C2864" s="63" t="s">
        <v>14</v>
      </c>
      <c r="D2864" s="65">
        <f>'质量分析(总分) '!$D$55</f>
        <v>105.000612745098</v>
      </c>
      <c r="E2864" s="65">
        <f>'质量分析(总分) '!$D$82</f>
        <v>91.5242034313726</v>
      </c>
      <c r="F2864" s="65">
        <f>'质量分析(总分) '!$D$109</f>
        <v>108.863970588235</v>
      </c>
      <c r="G2864" s="65">
        <f ca="1">IF(_xlfn.NUMBERVALUE(G2862)&gt;0,'质量分析(总分) '!$D$133,"")</f>
        <v>62.6521428571429</v>
      </c>
      <c r="H2864" s="65">
        <f ca="1">IF(_xlfn.NUMBERVALUE(H2862)&gt;0,'质量分析(总分) '!$D$157,"")</f>
        <v>81.8686131386861</v>
      </c>
      <c r="I2864" s="65" t="str">
        <f ca="1">IF(_xlfn.NUMBERVALUE(I2862)&gt;0,'质量分析(总分) '!$D$180,"")</f>
        <v/>
      </c>
      <c r="J2864" s="65" t="str">
        <f ca="1">IF(_xlfn.NUMBERVALUE(J2862)&gt;0,'质量分析(总分) '!$D$208,"")</f>
        <v/>
      </c>
      <c r="K2864" s="65" t="str">
        <f ca="1">IF(_xlfn.NUMBERVALUE(K2862)&gt;0,'质量分析(总分) '!$D$194,"")</f>
        <v/>
      </c>
      <c r="L2864" s="65">
        <f ca="1">IF(_xlfn.NUMBERVALUE(L2862)&gt;0,'质量分析(总分) '!$D$222,"")</f>
        <v>81.1694214876033</v>
      </c>
      <c r="M2864" s="65">
        <f ca="1">IF(_xlfn.NUMBERVALUE(G2862)&gt;0,'质量分析(总分) '!$D$23,'质量分析(总分) '!$D$28)</f>
        <v>535.869285714286</v>
      </c>
    </row>
    <row r="2866" customHeight="1" spans="1:13">
      <c r="A2866" s="58" t="s">
        <v>15</v>
      </c>
      <c r="B2866" s="59" t="s">
        <v>1</v>
      </c>
      <c r="C2866" s="59" t="s">
        <v>2</v>
      </c>
      <c r="D2866" s="60" t="s">
        <v>3</v>
      </c>
      <c r="E2866" s="60" t="s">
        <v>4</v>
      </c>
      <c r="F2866" s="60" t="s">
        <v>5</v>
      </c>
      <c r="G2866" s="60" t="s">
        <v>6</v>
      </c>
      <c r="H2866" s="60" t="s">
        <v>7</v>
      </c>
      <c r="I2866" s="60" t="s">
        <v>8</v>
      </c>
      <c r="J2866" s="60" t="s">
        <v>9</v>
      </c>
      <c r="K2866" s="60" t="s">
        <v>10</v>
      </c>
      <c r="L2866" s="61" t="s">
        <v>11</v>
      </c>
      <c r="M2866" s="61" t="s">
        <v>12</v>
      </c>
    </row>
    <row r="2867" customHeight="1" spans="1:13">
      <c r="A2867" s="62"/>
      <c r="B2867" s="63">
        <f ca="1">INDIRECT("'按班级打印'!G"&amp;ROUNDDOWN((ROW()-1)/5,0)+2)</f>
        <v>13</v>
      </c>
      <c r="C2867" s="63" t="str">
        <f ca="1">INDIRECT("'按班级打印'!A"&amp;ROUNDDOWN((ROW()-1)/5,0)+2)</f>
        <v>苏钦涵</v>
      </c>
      <c r="D2867" s="63">
        <f ca="1">INDIRECT("'按班级打印'!M"&amp;ROUNDDOWN((ROW()-1)/5,0)+2)</f>
        <v>102</v>
      </c>
      <c r="E2867" s="63">
        <f ca="1">INDIRECT("'按班级打印'!o"&amp;ROUNDDOWN((ROW()-1)/5,0)+2)</f>
        <v>85</v>
      </c>
      <c r="F2867" s="63">
        <f ca="1">INDIRECT("'按班级打印'!q"&amp;ROUNDDOWN((ROW()-1)/5,0)+2)</f>
        <v>118.5</v>
      </c>
      <c r="G2867" s="63">
        <f ca="1">IF(INDIRECT("'按班级打印'!s"&amp;ROUNDDOWN((ROW()-1)/5,0)+2)&gt;0,INDIRECT("'按班级打印'!s"&amp;ROUNDDOWN((ROW()-1)/5,0)+2),"")</f>
        <v>52</v>
      </c>
      <c r="H2867" s="63">
        <f ca="1">IF(INDIRECT("'按班级打印'!w"&amp;ROUNDDOWN((ROW()-1)/5,0)+2)&gt;0,INDIRECT("'按班级打印'!w"&amp;ROUNDDOWN((ROW()-1)/5,0)+2),"")</f>
        <v>56.5</v>
      </c>
      <c r="I2867" s="63" t="str">
        <f ca="1">IF(INDIRECT("'按班级打印'!z"&amp;ROUNDDOWN((ROW()-1)/5,0)+2)&gt;0,INDIRECT("'按班级打印'!z"&amp;ROUNDDOWN((ROW()-1)/5,0)+2),"")</f>
        <v/>
      </c>
      <c r="J2867" s="63" t="str">
        <f ca="1">IF(INDIRECT("'按班级打印'!ac"&amp;ROUNDDOWN((ROW()-1)/5,0)+2)&gt;0,INDIRECT("'按班级打印'!ac"&amp;ROUNDDOWN((ROW()-1)/5,0)+2),"")</f>
        <v/>
      </c>
      <c r="K2867" s="63" t="str">
        <f ca="1">IF(INDIRECT("'按班级打印'!u"&amp;ROUNDDOWN((ROW()-1)/5,0)+2)&gt;0,INDIRECT("'按班级打印'!u"&amp;ROUNDDOWN((ROW()-1)/5,0)+2),"")</f>
        <v/>
      </c>
      <c r="L2867" s="63">
        <f ca="1">IF(INDIRECT("'按班级打印'!af"&amp;ROUNDDOWN((ROW()-1)/5,0)+2)&gt;0,INDIRECT("'按班级打印'!af"&amp;ROUNDDOWN((ROW()-1)/5,0)+2),"")</f>
        <v>58.5</v>
      </c>
      <c r="M2867" s="63">
        <f ca="1">INDIRECT("'按班级打印'!H"&amp;ROUNDDOWN((ROW()-1)/5,0)+2)</f>
        <v>472.5</v>
      </c>
    </row>
    <row r="2868" customHeight="1" spans="1:13">
      <c r="A2868" s="64"/>
      <c r="B2868" s="64"/>
      <c r="C2868" s="63" t="s">
        <v>13</v>
      </c>
      <c r="D2868" s="63">
        <f ca="1">INDIRECT("'按班级打印'!M"&amp;ROUNDDOWN((ROW()-1)/5,0)+2)</f>
        <v>102</v>
      </c>
      <c r="E2868" s="63">
        <f ca="1">INDIRECT("'按班级打印'!o"&amp;ROUNDDOWN((ROW()-1)/5,0)+2)</f>
        <v>85</v>
      </c>
      <c r="F2868" s="63">
        <f ca="1">INDIRECT("'按班级打印'!q"&amp;ROUNDDOWN((ROW()-1)/5,0)+2)</f>
        <v>118.5</v>
      </c>
      <c r="G2868" s="63">
        <f ca="1">IF(INDIRECT("'按班级打印'!s"&amp;ROUNDDOWN((ROW()-1)/5,0)+2)&gt;0,INDIRECT("'按班级打印'!s"&amp;ROUNDDOWN((ROW()-1)/5,0)+2),"")</f>
        <v>52</v>
      </c>
      <c r="H2868" s="63">
        <f ca="1">IF(INDIRECT("'按班级打印'!x"&amp;ROUNDDOWN((ROW()-1)/5,0)+2)&gt;0,INDIRECT("'按班级打印'!x"&amp;ROUNDDOWN((ROW()-1)/5,0)+2),"")</f>
        <v>81</v>
      </c>
      <c r="I2868" s="63" t="str">
        <f ca="1">IF(INDIRECT("'按班级打印'!aa"&amp;ROUNDDOWN((ROW()-1)/5,0)+2)&gt;0,INDIRECT("'按班级打印'!aa"&amp;ROUNDDOWN((ROW()-1)/5,0)+2),"")</f>
        <v/>
      </c>
      <c r="J2868" s="63" t="str">
        <f ca="1">IF(INDIRECT("'按班级打印'!ad"&amp;ROUNDDOWN((ROW()-1)/5,0)+2)&gt;0,INDIRECT("'按班级打印'!ad"&amp;ROUNDDOWN((ROW()-1)/5,0)+2),"")</f>
        <v/>
      </c>
      <c r="K2868" s="63" t="str">
        <f ca="1">IF(INDIRECT("'按班级打印'!u"&amp;ROUNDDOWN((ROW()-1)/5,0)+2)&gt;0,INDIRECT("'按班级打印'!u"&amp;ROUNDDOWN((ROW()-1)/5,0)+2),"")</f>
        <v/>
      </c>
      <c r="L2868" s="63">
        <f ca="1">IF(INDIRECT("'按班级打印'!ag"&amp;ROUNDDOWN((ROW()-1)/5,0)+2)&gt;0,INDIRECT("'按班级打印'!ag"&amp;ROUNDDOWN((ROW()-1)/5,0)+2),"")</f>
        <v>86</v>
      </c>
      <c r="M2868" s="63">
        <f ca="1">INDIRECT("'按班级打印'!I"&amp;ROUNDDOWN((ROW()-1)/5,0)+2)</f>
        <v>524.5</v>
      </c>
    </row>
    <row r="2869" customHeight="1" spans="1:13">
      <c r="A2869" s="63" t="str">
        <f ca="1">INDIRECT("'按班级打印'!E"&amp;ROUNDDOWN((ROW()-1)/5,0)+2)</f>
        <v>物理类</v>
      </c>
      <c r="B2869" s="14"/>
      <c r="C2869" s="63" t="s">
        <v>14</v>
      </c>
      <c r="D2869" s="65">
        <f>'质量分析(总分) '!$D$55</f>
        <v>105.000612745098</v>
      </c>
      <c r="E2869" s="65">
        <f>'质量分析(总分) '!$D$82</f>
        <v>91.5242034313726</v>
      </c>
      <c r="F2869" s="65">
        <f>'质量分析(总分) '!$D$109</f>
        <v>108.863970588235</v>
      </c>
      <c r="G2869" s="65">
        <f ca="1">IF(_xlfn.NUMBERVALUE(G2867)&gt;0,'质量分析(总分) '!$D$133,"")</f>
        <v>62.6521428571429</v>
      </c>
      <c r="H2869" s="65">
        <f ca="1">IF(_xlfn.NUMBERVALUE(H2867)&gt;0,'质量分析(总分) '!$D$157,"")</f>
        <v>81.8686131386861</v>
      </c>
      <c r="I2869" s="65" t="str">
        <f ca="1">IF(_xlfn.NUMBERVALUE(I2867)&gt;0,'质量分析(总分) '!$D$180,"")</f>
        <v/>
      </c>
      <c r="J2869" s="65" t="str">
        <f ca="1">IF(_xlfn.NUMBERVALUE(J2867)&gt;0,'质量分析(总分) '!$D$208,"")</f>
        <v/>
      </c>
      <c r="K2869" s="65" t="str">
        <f ca="1">IF(_xlfn.NUMBERVALUE(K2867)&gt;0,'质量分析(总分) '!$D$194,"")</f>
        <v/>
      </c>
      <c r="L2869" s="65">
        <f ca="1">IF(_xlfn.NUMBERVALUE(L2867)&gt;0,'质量分析(总分) '!$D$222,"")</f>
        <v>81.1694214876033</v>
      </c>
      <c r="M2869" s="65">
        <f ca="1">IF(_xlfn.NUMBERVALUE(G2867)&gt;0,'质量分析(总分) '!$D$23,'质量分析(总分) '!$D$28)</f>
        <v>535.869285714286</v>
      </c>
    </row>
    <row r="2871" customHeight="1" spans="1:13">
      <c r="A2871" s="58" t="s">
        <v>15</v>
      </c>
      <c r="B2871" s="59" t="s">
        <v>1</v>
      </c>
      <c r="C2871" s="59" t="s">
        <v>2</v>
      </c>
      <c r="D2871" s="60" t="s">
        <v>3</v>
      </c>
      <c r="E2871" s="60" t="s">
        <v>4</v>
      </c>
      <c r="F2871" s="60" t="s">
        <v>5</v>
      </c>
      <c r="G2871" s="60" t="s">
        <v>6</v>
      </c>
      <c r="H2871" s="60" t="s">
        <v>7</v>
      </c>
      <c r="I2871" s="60" t="s">
        <v>8</v>
      </c>
      <c r="J2871" s="60" t="s">
        <v>9</v>
      </c>
      <c r="K2871" s="60" t="s">
        <v>10</v>
      </c>
      <c r="L2871" s="61" t="s">
        <v>11</v>
      </c>
      <c r="M2871" s="61" t="s">
        <v>12</v>
      </c>
    </row>
    <row r="2872" customHeight="1" spans="1:13">
      <c r="A2872" s="62"/>
      <c r="B2872" s="63">
        <f ca="1">INDIRECT("'按班级打印'!G"&amp;ROUNDDOWN((ROW()-1)/5,0)+2)</f>
        <v>13</v>
      </c>
      <c r="C2872" s="63" t="str">
        <f ca="1">INDIRECT("'按班级打印'!A"&amp;ROUNDDOWN((ROW()-1)/5,0)+2)</f>
        <v>邱舒宇</v>
      </c>
      <c r="D2872" s="63">
        <f ca="1">INDIRECT("'按班级打印'!M"&amp;ROUNDDOWN((ROW()-1)/5,0)+2)</f>
        <v>95</v>
      </c>
      <c r="E2872" s="63">
        <f ca="1">INDIRECT("'按班级打印'!o"&amp;ROUNDDOWN((ROW()-1)/5,0)+2)</f>
        <v>102.5</v>
      </c>
      <c r="F2872" s="63">
        <f ca="1">INDIRECT("'按班级打印'!q"&amp;ROUNDDOWN((ROW()-1)/5,0)+2)</f>
        <v>77</v>
      </c>
      <c r="G2872" s="63">
        <f ca="1">IF(INDIRECT("'按班级打印'!s"&amp;ROUNDDOWN((ROW()-1)/5,0)+2)&gt;0,INDIRECT("'按班级打印'!s"&amp;ROUNDDOWN((ROW()-1)/5,0)+2),"")</f>
        <v>60</v>
      </c>
      <c r="H2872" s="63" t="str">
        <f ca="1">IF(INDIRECT("'按班级打印'!w"&amp;ROUNDDOWN((ROW()-1)/5,0)+2)&gt;0,INDIRECT("'按班级打印'!w"&amp;ROUNDDOWN((ROW()-1)/5,0)+2),"")</f>
        <v/>
      </c>
      <c r="I2872" s="63">
        <f ca="1">IF(INDIRECT("'按班级打印'!z"&amp;ROUNDDOWN((ROW()-1)/5,0)+2)&gt;0,INDIRECT("'按班级打印'!z"&amp;ROUNDDOWN((ROW()-1)/5,0)+2),"")</f>
        <v>57</v>
      </c>
      <c r="J2872" s="63" t="str">
        <f ca="1">IF(INDIRECT("'按班级打印'!ac"&amp;ROUNDDOWN((ROW()-1)/5,0)+2)&gt;0,INDIRECT("'按班级打印'!ac"&amp;ROUNDDOWN((ROW()-1)/5,0)+2),"")</f>
        <v/>
      </c>
      <c r="K2872" s="63" t="str">
        <f ca="1">IF(INDIRECT("'按班级打印'!u"&amp;ROUNDDOWN((ROW()-1)/5,0)+2)&gt;0,INDIRECT("'按班级打印'!u"&amp;ROUNDDOWN((ROW()-1)/5,0)+2),"")</f>
        <v/>
      </c>
      <c r="L2872" s="63">
        <f ca="1">IF(INDIRECT("'按班级打印'!af"&amp;ROUNDDOWN((ROW()-1)/5,0)+2)&gt;0,INDIRECT("'按班级打印'!af"&amp;ROUNDDOWN((ROW()-1)/5,0)+2),"")</f>
        <v>56</v>
      </c>
      <c r="M2872" s="63">
        <f ca="1">INDIRECT("'按班级打印'!H"&amp;ROUNDDOWN((ROW()-1)/5,0)+2)</f>
        <v>447.5</v>
      </c>
    </row>
    <row r="2873" customHeight="1" spans="1:13">
      <c r="A2873" s="64"/>
      <c r="B2873" s="64"/>
      <c r="C2873" s="63" t="s">
        <v>13</v>
      </c>
      <c r="D2873" s="63">
        <f ca="1">INDIRECT("'按班级打印'!M"&amp;ROUNDDOWN((ROW()-1)/5,0)+2)</f>
        <v>95</v>
      </c>
      <c r="E2873" s="63">
        <f ca="1">INDIRECT("'按班级打印'!o"&amp;ROUNDDOWN((ROW()-1)/5,0)+2)</f>
        <v>102.5</v>
      </c>
      <c r="F2873" s="63">
        <f ca="1">INDIRECT("'按班级打印'!q"&amp;ROUNDDOWN((ROW()-1)/5,0)+2)</f>
        <v>77</v>
      </c>
      <c r="G2873" s="63">
        <f ca="1">IF(INDIRECT("'按班级打印'!s"&amp;ROUNDDOWN((ROW()-1)/5,0)+2)&gt;0,INDIRECT("'按班级打印'!s"&amp;ROUNDDOWN((ROW()-1)/5,0)+2),"")</f>
        <v>60</v>
      </c>
      <c r="H2873" s="63" t="str">
        <f ca="1">IF(INDIRECT("'按班级打印'!x"&amp;ROUNDDOWN((ROW()-1)/5,0)+2)&gt;0,INDIRECT("'按班级打印'!x"&amp;ROUNDDOWN((ROW()-1)/5,0)+2),"")</f>
        <v/>
      </c>
      <c r="I2873" s="63">
        <f ca="1">IF(INDIRECT("'按班级打印'!aa"&amp;ROUNDDOWN((ROW()-1)/5,0)+2)&gt;0,INDIRECT("'按班级打印'!aa"&amp;ROUNDDOWN((ROW()-1)/5,0)+2),"")</f>
        <v>67</v>
      </c>
      <c r="J2873" s="63" t="str">
        <f ca="1">IF(INDIRECT("'按班级打印'!ad"&amp;ROUNDDOWN((ROW()-1)/5,0)+2)&gt;0,INDIRECT("'按班级打印'!ad"&amp;ROUNDDOWN((ROW()-1)/5,0)+2),"")</f>
        <v/>
      </c>
      <c r="K2873" s="63" t="str">
        <f ca="1">IF(INDIRECT("'按班级打印'!u"&amp;ROUNDDOWN((ROW()-1)/5,0)+2)&gt;0,INDIRECT("'按班级打印'!u"&amp;ROUNDDOWN((ROW()-1)/5,0)+2),"")</f>
        <v/>
      </c>
      <c r="L2873" s="63">
        <f ca="1">IF(INDIRECT("'按班级打印'!ag"&amp;ROUNDDOWN((ROW()-1)/5,0)+2)&gt;0,INDIRECT("'按班级打印'!ag"&amp;ROUNDDOWN((ROW()-1)/5,0)+2),"")</f>
        <v>84</v>
      </c>
      <c r="M2873" s="63">
        <f ca="1">INDIRECT("'按班级打印'!I"&amp;ROUNDDOWN((ROW()-1)/5,0)+2)</f>
        <v>485.5</v>
      </c>
    </row>
    <row r="2874" customHeight="1" spans="1:13">
      <c r="A2874" s="63" t="str">
        <f ca="1">INDIRECT("'按班级打印'!E"&amp;ROUNDDOWN((ROW()-1)/5,0)+2)</f>
        <v>物理类</v>
      </c>
      <c r="B2874" s="14"/>
      <c r="C2874" s="63" t="s">
        <v>14</v>
      </c>
      <c r="D2874" s="65">
        <f>'质量分析(总分) '!$D$55</f>
        <v>105.000612745098</v>
      </c>
      <c r="E2874" s="65">
        <f>'质量分析(总分) '!$D$82</f>
        <v>91.5242034313726</v>
      </c>
      <c r="F2874" s="65">
        <f>'质量分析(总分) '!$D$109</f>
        <v>108.863970588235</v>
      </c>
      <c r="G2874" s="65">
        <f ca="1">IF(_xlfn.NUMBERVALUE(G2872)&gt;0,'质量分析(总分) '!$D$133,"")</f>
        <v>62.6521428571429</v>
      </c>
      <c r="H2874" s="65" t="str">
        <f ca="1">IF(_xlfn.NUMBERVALUE(H2872)&gt;0,'质量分析(总分) '!$D$157,"")</f>
        <v/>
      </c>
      <c r="I2874" s="65">
        <f ca="1">IF(_xlfn.NUMBERVALUE(I2872)&gt;0,'质量分析(总分) '!$D$180,"")</f>
        <v>83.3676470588235</v>
      </c>
      <c r="J2874" s="65" t="str">
        <f ca="1">IF(_xlfn.NUMBERVALUE(J2872)&gt;0,'质量分析(总分) '!$D$208,"")</f>
        <v/>
      </c>
      <c r="K2874" s="65" t="str">
        <f ca="1">IF(_xlfn.NUMBERVALUE(K2872)&gt;0,'质量分析(总分) '!$D$194,"")</f>
        <v/>
      </c>
      <c r="L2874" s="65">
        <f ca="1">IF(_xlfn.NUMBERVALUE(L2872)&gt;0,'质量分析(总分) '!$D$222,"")</f>
        <v>81.1694214876033</v>
      </c>
      <c r="M2874" s="65">
        <f ca="1">IF(_xlfn.NUMBERVALUE(G2872)&gt;0,'质量分析(总分) '!$D$23,'质量分析(总分) '!$D$28)</f>
        <v>535.869285714286</v>
      </c>
    </row>
    <row r="2876" customHeight="1" spans="1:13">
      <c r="A2876" s="58" t="s">
        <v>15</v>
      </c>
      <c r="B2876" s="59" t="s">
        <v>1</v>
      </c>
      <c r="C2876" s="59" t="s">
        <v>2</v>
      </c>
      <c r="D2876" s="60" t="s">
        <v>3</v>
      </c>
      <c r="E2876" s="60" t="s">
        <v>4</v>
      </c>
      <c r="F2876" s="60" t="s">
        <v>5</v>
      </c>
      <c r="G2876" s="60" t="s">
        <v>6</v>
      </c>
      <c r="H2876" s="60" t="s">
        <v>7</v>
      </c>
      <c r="I2876" s="60" t="s">
        <v>8</v>
      </c>
      <c r="J2876" s="60" t="s">
        <v>9</v>
      </c>
      <c r="K2876" s="60" t="s">
        <v>10</v>
      </c>
      <c r="L2876" s="61" t="s">
        <v>11</v>
      </c>
      <c r="M2876" s="61" t="s">
        <v>12</v>
      </c>
    </row>
    <row r="2877" customHeight="1" spans="1:13">
      <c r="A2877" s="62"/>
      <c r="B2877" s="63">
        <f ca="1">INDIRECT("'按班级打印'!G"&amp;ROUNDDOWN((ROW()-1)/5,0)+2)</f>
        <v>13</v>
      </c>
      <c r="C2877" s="63" t="str">
        <f ca="1">INDIRECT("'按班级打印'!A"&amp;ROUNDDOWN((ROW()-1)/5,0)+2)</f>
        <v>王千嘉</v>
      </c>
      <c r="D2877" s="63">
        <f ca="1">INDIRECT("'按班级打印'!M"&amp;ROUNDDOWN((ROW()-1)/5,0)+2)</f>
        <v>112</v>
      </c>
      <c r="E2877" s="63">
        <f ca="1">INDIRECT("'按班级打印'!o"&amp;ROUNDDOWN((ROW()-1)/5,0)+2)</f>
        <v>109</v>
      </c>
      <c r="F2877" s="63">
        <f ca="1">INDIRECT("'按班级打印'!q"&amp;ROUNDDOWN((ROW()-1)/5,0)+2)</f>
        <v>128</v>
      </c>
      <c r="G2877" s="63">
        <f ca="1">IF(INDIRECT("'按班级打印'!s"&amp;ROUNDDOWN((ROW()-1)/5,0)+2)&gt;0,INDIRECT("'按班级打印'!s"&amp;ROUNDDOWN((ROW()-1)/5,0)+2),"")</f>
        <v>74.5</v>
      </c>
      <c r="H2877" s="63">
        <f ca="1">IF(INDIRECT("'按班级打印'!w"&amp;ROUNDDOWN((ROW()-1)/5,0)+2)&gt;0,INDIRECT("'按班级打印'!w"&amp;ROUNDDOWN((ROW()-1)/5,0)+2),"")</f>
        <v>78</v>
      </c>
      <c r="I2877" s="63" t="str">
        <f ca="1">IF(INDIRECT("'按班级打印'!z"&amp;ROUNDDOWN((ROW()-1)/5,0)+2)&gt;0,INDIRECT("'按班级打印'!z"&amp;ROUNDDOWN((ROW()-1)/5,0)+2),"")</f>
        <v/>
      </c>
      <c r="J2877" s="63" t="str">
        <f ca="1">IF(INDIRECT("'按班级打印'!ac"&amp;ROUNDDOWN((ROW()-1)/5,0)+2)&gt;0,INDIRECT("'按班级打印'!ac"&amp;ROUNDDOWN((ROW()-1)/5,0)+2),"")</f>
        <v/>
      </c>
      <c r="K2877" s="63" t="str">
        <f ca="1">IF(INDIRECT("'按班级打印'!u"&amp;ROUNDDOWN((ROW()-1)/5,0)+2)&gt;0,INDIRECT("'按班级打印'!u"&amp;ROUNDDOWN((ROW()-1)/5,0)+2),"")</f>
        <v/>
      </c>
      <c r="L2877" s="63">
        <f ca="1">IF(INDIRECT("'按班级打印'!af"&amp;ROUNDDOWN((ROW()-1)/5,0)+2)&gt;0,INDIRECT("'按班级打印'!af"&amp;ROUNDDOWN((ROW()-1)/5,0)+2),"")</f>
        <v>69.5</v>
      </c>
      <c r="M2877" s="63">
        <f ca="1">INDIRECT("'按班级打印'!H"&amp;ROUNDDOWN((ROW()-1)/5,0)+2)</f>
        <v>571</v>
      </c>
    </row>
    <row r="2878" customHeight="1" spans="1:13">
      <c r="A2878" s="64"/>
      <c r="B2878" s="64"/>
      <c r="C2878" s="63" t="s">
        <v>13</v>
      </c>
      <c r="D2878" s="63">
        <f ca="1">INDIRECT("'按班级打印'!M"&amp;ROUNDDOWN((ROW()-1)/5,0)+2)</f>
        <v>112</v>
      </c>
      <c r="E2878" s="63">
        <f ca="1">INDIRECT("'按班级打印'!o"&amp;ROUNDDOWN((ROW()-1)/5,0)+2)</f>
        <v>109</v>
      </c>
      <c r="F2878" s="63">
        <f ca="1">INDIRECT("'按班级打印'!q"&amp;ROUNDDOWN((ROW()-1)/5,0)+2)</f>
        <v>128</v>
      </c>
      <c r="G2878" s="63">
        <f ca="1">IF(INDIRECT("'按班级打印'!s"&amp;ROUNDDOWN((ROW()-1)/5,0)+2)&gt;0,INDIRECT("'按班级打印'!s"&amp;ROUNDDOWN((ROW()-1)/5,0)+2),"")</f>
        <v>74.5</v>
      </c>
      <c r="H2878" s="63">
        <f ca="1">IF(INDIRECT("'按班级打印'!x"&amp;ROUNDDOWN((ROW()-1)/5,0)+2)&gt;0,INDIRECT("'按班级打印'!x"&amp;ROUNDDOWN((ROW()-1)/5,0)+2),"")</f>
        <v>92</v>
      </c>
      <c r="I2878" s="63" t="str">
        <f ca="1">IF(INDIRECT("'按班级打印'!aa"&amp;ROUNDDOWN((ROW()-1)/5,0)+2)&gt;0,INDIRECT("'按班级打印'!aa"&amp;ROUNDDOWN((ROW()-1)/5,0)+2),"")</f>
        <v/>
      </c>
      <c r="J2878" s="63" t="str">
        <f ca="1">IF(INDIRECT("'按班级打印'!ad"&amp;ROUNDDOWN((ROW()-1)/5,0)+2)&gt;0,INDIRECT("'按班级打印'!ad"&amp;ROUNDDOWN((ROW()-1)/5,0)+2),"")</f>
        <v/>
      </c>
      <c r="K2878" s="63" t="str">
        <f ca="1">IF(INDIRECT("'按班级打印'!u"&amp;ROUNDDOWN((ROW()-1)/5,0)+2)&gt;0,INDIRECT("'按班级打印'!u"&amp;ROUNDDOWN((ROW()-1)/5,0)+2),"")</f>
        <v/>
      </c>
      <c r="L2878" s="63">
        <f ca="1">IF(INDIRECT("'按班级打印'!ag"&amp;ROUNDDOWN((ROW()-1)/5,0)+2)&gt;0,INDIRECT("'按班级打印'!ag"&amp;ROUNDDOWN((ROW()-1)/5,0)+2),"")</f>
        <v>91</v>
      </c>
      <c r="M2878" s="63">
        <f ca="1">INDIRECT("'按班级打印'!I"&amp;ROUNDDOWN((ROW()-1)/5,0)+2)</f>
        <v>606.5</v>
      </c>
    </row>
    <row r="2879" customHeight="1" spans="1:13">
      <c r="A2879" s="63" t="str">
        <f ca="1">INDIRECT("'按班级打印'!E"&amp;ROUNDDOWN((ROW()-1)/5,0)+2)</f>
        <v>物理类</v>
      </c>
      <c r="B2879" s="14"/>
      <c r="C2879" s="63" t="s">
        <v>14</v>
      </c>
      <c r="D2879" s="65">
        <f>'质量分析(总分) '!$D$55</f>
        <v>105.000612745098</v>
      </c>
      <c r="E2879" s="65">
        <f>'质量分析(总分) '!$D$82</f>
        <v>91.5242034313726</v>
      </c>
      <c r="F2879" s="65">
        <f>'质量分析(总分) '!$D$109</f>
        <v>108.863970588235</v>
      </c>
      <c r="G2879" s="65">
        <f ca="1">IF(_xlfn.NUMBERVALUE(G2877)&gt;0,'质量分析(总分) '!$D$133,"")</f>
        <v>62.6521428571429</v>
      </c>
      <c r="H2879" s="65">
        <f ca="1">IF(_xlfn.NUMBERVALUE(H2877)&gt;0,'质量分析(总分) '!$D$157,"")</f>
        <v>81.8686131386861</v>
      </c>
      <c r="I2879" s="65" t="str">
        <f ca="1">IF(_xlfn.NUMBERVALUE(I2877)&gt;0,'质量分析(总分) '!$D$180,"")</f>
        <v/>
      </c>
      <c r="J2879" s="65" t="str">
        <f ca="1">IF(_xlfn.NUMBERVALUE(J2877)&gt;0,'质量分析(总分) '!$D$208,"")</f>
        <v/>
      </c>
      <c r="K2879" s="65" t="str">
        <f ca="1">IF(_xlfn.NUMBERVALUE(K2877)&gt;0,'质量分析(总分) '!$D$194,"")</f>
        <v/>
      </c>
      <c r="L2879" s="65">
        <f ca="1">IF(_xlfn.NUMBERVALUE(L2877)&gt;0,'质量分析(总分) '!$D$222,"")</f>
        <v>81.1694214876033</v>
      </c>
      <c r="M2879" s="65">
        <f ca="1">IF(_xlfn.NUMBERVALUE(G2877)&gt;0,'质量分析(总分) '!$D$23,'质量分析(总分) '!$D$28)</f>
        <v>535.869285714286</v>
      </c>
    </row>
    <row r="2881" customHeight="1" spans="1:13">
      <c r="A2881" s="58" t="s">
        <v>15</v>
      </c>
      <c r="B2881" s="59" t="s">
        <v>1</v>
      </c>
      <c r="C2881" s="59" t="s">
        <v>2</v>
      </c>
      <c r="D2881" s="60" t="s">
        <v>3</v>
      </c>
      <c r="E2881" s="60" t="s">
        <v>4</v>
      </c>
      <c r="F2881" s="60" t="s">
        <v>5</v>
      </c>
      <c r="G2881" s="60" t="s">
        <v>6</v>
      </c>
      <c r="H2881" s="60" t="s">
        <v>7</v>
      </c>
      <c r="I2881" s="60" t="s">
        <v>8</v>
      </c>
      <c r="J2881" s="60" t="s">
        <v>9</v>
      </c>
      <c r="K2881" s="60" t="s">
        <v>10</v>
      </c>
      <c r="L2881" s="61" t="s">
        <v>11</v>
      </c>
      <c r="M2881" s="61" t="s">
        <v>12</v>
      </c>
    </row>
    <row r="2882" customHeight="1" spans="1:13">
      <c r="A2882" s="62"/>
      <c r="B2882" s="63">
        <f ca="1">INDIRECT("'按班级打印'!G"&amp;ROUNDDOWN((ROW()-1)/5,0)+2)</f>
        <v>13</v>
      </c>
      <c r="C2882" s="63" t="str">
        <f ca="1">INDIRECT("'按班级打印'!A"&amp;ROUNDDOWN((ROW()-1)/5,0)+2)</f>
        <v>刘茏剑</v>
      </c>
      <c r="D2882" s="63">
        <f ca="1">INDIRECT("'按班级打印'!M"&amp;ROUNDDOWN((ROW()-1)/5,0)+2)</f>
        <v>112</v>
      </c>
      <c r="E2882" s="63">
        <f ca="1">INDIRECT("'按班级打印'!o"&amp;ROUNDDOWN((ROW()-1)/5,0)+2)</f>
        <v>79</v>
      </c>
      <c r="F2882" s="63">
        <f ca="1">INDIRECT("'按班级打印'!q"&amp;ROUNDDOWN((ROW()-1)/5,0)+2)</f>
        <v>99.5</v>
      </c>
      <c r="G2882" s="63">
        <f ca="1">IF(INDIRECT("'按班级打印'!s"&amp;ROUNDDOWN((ROW()-1)/5,0)+2)&gt;0,INDIRECT("'按班级打印'!s"&amp;ROUNDDOWN((ROW()-1)/5,0)+2),"")</f>
        <v>56.5</v>
      </c>
      <c r="H2882" s="63">
        <f ca="1">IF(INDIRECT("'按班级打印'!w"&amp;ROUNDDOWN((ROW()-1)/5,0)+2)&gt;0,INDIRECT("'按班级打印'!w"&amp;ROUNDDOWN((ROW()-1)/5,0)+2),"")</f>
        <v>51.5</v>
      </c>
      <c r="I2882" s="63" t="str">
        <f ca="1">IF(INDIRECT("'按班级打印'!z"&amp;ROUNDDOWN((ROW()-1)/5,0)+2)&gt;0,INDIRECT("'按班级打印'!z"&amp;ROUNDDOWN((ROW()-1)/5,0)+2),"")</f>
        <v/>
      </c>
      <c r="J2882" s="63" t="str">
        <f ca="1">IF(INDIRECT("'按班级打印'!ac"&amp;ROUNDDOWN((ROW()-1)/5,0)+2)&gt;0,INDIRECT("'按班级打印'!ac"&amp;ROUNDDOWN((ROW()-1)/5,0)+2),"")</f>
        <v/>
      </c>
      <c r="K2882" s="63" t="str">
        <f ca="1">IF(INDIRECT("'按班级打印'!u"&amp;ROUNDDOWN((ROW()-1)/5,0)+2)&gt;0,INDIRECT("'按班级打印'!u"&amp;ROUNDDOWN((ROW()-1)/5,0)+2),"")</f>
        <v/>
      </c>
      <c r="L2882" s="63">
        <f ca="1">IF(INDIRECT("'按班级打印'!af"&amp;ROUNDDOWN((ROW()-1)/5,0)+2)&gt;0,INDIRECT("'按班级打印'!af"&amp;ROUNDDOWN((ROW()-1)/5,0)+2),"")</f>
        <v>56</v>
      </c>
      <c r="M2882" s="63">
        <f ca="1">INDIRECT("'按班级打印'!H"&amp;ROUNDDOWN((ROW()-1)/5,0)+2)</f>
        <v>454.5</v>
      </c>
    </row>
    <row r="2883" customHeight="1" spans="1:13">
      <c r="A2883" s="64"/>
      <c r="B2883" s="64"/>
      <c r="C2883" s="63" t="s">
        <v>13</v>
      </c>
      <c r="D2883" s="63">
        <f ca="1">INDIRECT("'按班级打印'!M"&amp;ROUNDDOWN((ROW()-1)/5,0)+2)</f>
        <v>112</v>
      </c>
      <c r="E2883" s="63">
        <f ca="1">INDIRECT("'按班级打印'!o"&amp;ROUNDDOWN((ROW()-1)/5,0)+2)</f>
        <v>79</v>
      </c>
      <c r="F2883" s="63">
        <f ca="1">INDIRECT("'按班级打印'!q"&amp;ROUNDDOWN((ROW()-1)/5,0)+2)</f>
        <v>99.5</v>
      </c>
      <c r="G2883" s="63">
        <f ca="1">IF(INDIRECT("'按班级打印'!s"&amp;ROUNDDOWN((ROW()-1)/5,0)+2)&gt;0,INDIRECT("'按班级打印'!s"&amp;ROUNDDOWN((ROW()-1)/5,0)+2),"")</f>
        <v>56.5</v>
      </c>
      <c r="H2883" s="63">
        <f ca="1">IF(INDIRECT("'按班级打印'!x"&amp;ROUNDDOWN((ROW()-1)/5,0)+2)&gt;0,INDIRECT("'按班级打印'!x"&amp;ROUNDDOWN((ROW()-1)/5,0)+2),"")</f>
        <v>77</v>
      </c>
      <c r="I2883" s="63" t="str">
        <f ca="1">IF(INDIRECT("'按班级打印'!aa"&amp;ROUNDDOWN((ROW()-1)/5,0)+2)&gt;0,INDIRECT("'按班级打印'!aa"&amp;ROUNDDOWN((ROW()-1)/5,0)+2),"")</f>
        <v/>
      </c>
      <c r="J2883" s="63" t="str">
        <f ca="1">IF(INDIRECT("'按班级打印'!ad"&amp;ROUNDDOWN((ROW()-1)/5,0)+2)&gt;0,INDIRECT("'按班级打印'!ad"&amp;ROUNDDOWN((ROW()-1)/5,0)+2),"")</f>
        <v/>
      </c>
      <c r="K2883" s="63" t="str">
        <f ca="1">IF(INDIRECT("'按班级打印'!u"&amp;ROUNDDOWN((ROW()-1)/5,0)+2)&gt;0,INDIRECT("'按班级打印'!u"&amp;ROUNDDOWN((ROW()-1)/5,0)+2),"")</f>
        <v/>
      </c>
      <c r="L2883" s="63">
        <f ca="1">IF(INDIRECT("'按班级打印'!ag"&amp;ROUNDDOWN((ROW()-1)/5,0)+2)&gt;0,INDIRECT("'按班级打印'!ag"&amp;ROUNDDOWN((ROW()-1)/5,0)+2),"")</f>
        <v>84</v>
      </c>
      <c r="M2883" s="63">
        <f ca="1">INDIRECT("'按班级打印'!I"&amp;ROUNDDOWN((ROW()-1)/5,0)+2)</f>
        <v>508</v>
      </c>
    </row>
    <row r="2884" customHeight="1" spans="1:13">
      <c r="A2884" s="63" t="str">
        <f ca="1">INDIRECT("'按班级打印'!E"&amp;ROUNDDOWN((ROW()-1)/5,0)+2)</f>
        <v>物理类</v>
      </c>
      <c r="B2884" s="14"/>
      <c r="C2884" s="63" t="s">
        <v>14</v>
      </c>
      <c r="D2884" s="65">
        <f>'质量分析(总分) '!$D$55</f>
        <v>105.000612745098</v>
      </c>
      <c r="E2884" s="65">
        <f>'质量分析(总分) '!$D$82</f>
        <v>91.5242034313726</v>
      </c>
      <c r="F2884" s="65">
        <f>'质量分析(总分) '!$D$109</f>
        <v>108.863970588235</v>
      </c>
      <c r="G2884" s="65">
        <f ca="1">IF(_xlfn.NUMBERVALUE(G2882)&gt;0,'质量分析(总分) '!$D$133,"")</f>
        <v>62.6521428571429</v>
      </c>
      <c r="H2884" s="65">
        <f ca="1">IF(_xlfn.NUMBERVALUE(H2882)&gt;0,'质量分析(总分) '!$D$157,"")</f>
        <v>81.8686131386861</v>
      </c>
      <c r="I2884" s="65" t="str">
        <f ca="1">IF(_xlfn.NUMBERVALUE(I2882)&gt;0,'质量分析(总分) '!$D$180,"")</f>
        <v/>
      </c>
      <c r="J2884" s="65" t="str">
        <f ca="1">IF(_xlfn.NUMBERVALUE(J2882)&gt;0,'质量分析(总分) '!$D$208,"")</f>
        <v/>
      </c>
      <c r="K2884" s="65" t="str">
        <f ca="1">IF(_xlfn.NUMBERVALUE(K2882)&gt;0,'质量分析(总分) '!$D$194,"")</f>
        <v/>
      </c>
      <c r="L2884" s="65">
        <f ca="1">IF(_xlfn.NUMBERVALUE(L2882)&gt;0,'质量分析(总分) '!$D$222,"")</f>
        <v>81.1694214876033</v>
      </c>
      <c r="M2884" s="65">
        <f ca="1">IF(_xlfn.NUMBERVALUE(G2882)&gt;0,'质量分析(总分) '!$D$23,'质量分析(总分) '!$D$28)</f>
        <v>535.869285714286</v>
      </c>
    </row>
    <row r="2886" customHeight="1" spans="1:13">
      <c r="A2886" s="58" t="s">
        <v>15</v>
      </c>
      <c r="B2886" s="59" t="s">
        <v>1</v>
      </c>
      <c r="C2886" s="59" t="s">
        <v>2</v>
      </c>
      <c r="D2886" s="60" t="s">
        <v>3</v>
      </c>
      <c r="E2886" s="60" t="s">
        <v>4</v>
      </c>
      <c r="F2886" s="60" t="s">
        <v>5</v>
      </c>
      <c r="G2886" s="60" t="s">
        <v>6</v>
      </c>
      <c r="H2886" s="60" t="s">
        <v>7</v>
      </c>
      <c r="I2886" s="60" t="s">
        <v>8</v>
      </c>
      <c r="J2886" s="60" t="s">
        <v>9</v>
      </c>
      <c r="K2886" s="60" t="s">
        <v>10</v>
      </c>
      <c r="L2886" s="61" t="s">
        <v>11</v>
      </c>
      <c r="M2886" s="61" t="s">
        <v>12</v>
      </c>
    </row>
    <row r="2887" customHeight="1" spans="1:13">
      <c r="A2887" s="62"/>
      <c r="B2887" s="63">
        <f ca="1">INDIRECT("'按班级打印'!G"&amp;ROUNDDOWN((ROW()-1)/5,0)+2)</f>
        <v>13</v>
      </c>
      <c r="C2887" s="63" t="str">
        <f ca="1">INDIRECT("'按班级打印'!A"&amp;ROUNDDOWN((ROW()-1)/5,0)+2)</f>
        <v>郭子琳</v>
      </c>
      <c r="D2887" s="63">
        <f ca="1">INDIRECT("'按班级打印'!M"&amp;ROUNDDOWN((ROW()-1)/5,0)+2)</f>
        <v>87</v>
      </c>
      <c r="E2887" s="63">
        <f ca="1">INDIRECT("'按班级打印'!o"&amp;ROUNDDOWN((ROW()-1)/5,0)+2)</f>
        <v>66</v>
      </c>
      <c r="F2887" s="63">
        <f ca="1">INDIRECT("'按班级打印'!q"&amp;ROUNDDOWN((ROW()-1)/5,0)+2)</f>
        <v>69.5</v>
      </c>
      <c r="G2887" s="63">
        <f ca="1">IF(INDIRECT("'按班级打印'!s"&amp;ROUNDDOWN((ROW()-1)/5,0)+2)&gt;0,INDIRECT("'按班级打印'!s"&amp;ROUNDDOWN((ROW()-1)/5,0)+2),"")</f>
        <v>27</v>
      </c>
      <c r="H2887" s="63" t="str">
        <f ca="1">IF(INDIRECT("'按班级打印'!w"&amp;ROUNDDOWN((ROW()-1)/5,0)+2)&gt;0,INDIRECT("'按班级打印'!w"&amp;ROUNDDOWN((ROW()-1)/5,0)+2),"")</f>
        <v/>
      </c>
      <c r="I2887" s="63">
        <f ca="1">IF(INDIRECT("'按班级打印'!z"&amp;ROUNDDOWN((ROW()-1)/5,0)+2)&gt;0,INDIRECT("'按班级打印'!z"&amp;ROUNDDOWN((ROW()-1)/5,0)+2),"")</f>
        <v>48</v>
      </c>
      <c r="J2887" s="63" t="str">
        <f ca="1">IF(INDIRECT("'按班级打印'!ac"&amp;ROUNDDOWN((ROW()-1)/5,0)+2)&gt;0,INDIRECT("'按班级打印'!ac"&amp;ROUNDDOWN((ROW()-1)/5,0)+2),"")</f>
        <v/>
      </c>
      <c r="K2887" s="63" t="str">
        <f ca="1">IF(INDIRECT("'按班级打印'!u"&amp;ROUNDDOWN((ROW()-1)/5,0)+2)&gt;0,INDIRECT("'按班级打印'!u"&amp;ROUNDDOWN((ROW()-1)/5,0)+2),"")</f>
        <v/>
      </c>
      <c r="L2887" s="63">
        <f ca="1">IF(INDIRECT("'按班级打印'!af"&amp;ROUNDDOWN((ROW()-1)/5,0)+2)&gt;0,INDIRECT("'按班级打印'!af"&amp;ROUNDDOWN((ROW()-1)/5,0)+2),"")</f>
        <v>65</v>
      </c>
      <c r="M2887" s="63">
        <f ca="1">INDIRECT("'按班级打印'!H"&amp;ROUNDDOWN((ROW()-1)/5,0)+2)</f>
        <v>362.5</v>
      </c>
    </row>
    <row r="2888" customHeight="1" spans="1:13">
      <c r="A2888" s="64"/>
      <c r="B2888" s="64"/>
      <c r="C2888" s="63" t="s">
        <v>13</v>
      </c>
      <c r="D2888" s="63">
        <f ca="1">INDIRECT("'按班级打印'!M"&amp;ROUNDDOWN((ROW()-1)/5,0)+2)</f>
        <v>87</v>
      </c>
      <c r="E2888" s="63">
        <f ca="1">INDIRECT("'按班级打印'!o"&amp;ROUNDDOWN((ROW()-1)/5,0)+2)</f>
        <v>66</v>
      </c>
      <c r="F2888" s="63">
        <f ca="1">INDIRECT("'按班级打印'!q"&amp;ROUNDDOWN((ROW()-1)/5,0)+2)</f>
        <v>69.5</v>
      </c>
      <c r="G2888" s="63">
        <f ca="1">IF(INDIRECT("'按班级打印'!s"&amp;ROUNDDOWN((ROW()-1)/5,0)+2)&gt;0,INDIRECT("'按班级打印'!s"&amp;ROUNDDOWN((ROW()-1)/5,0)+2),"")</f>
        <v>27</v>
      </c>
      <c r="H2888" s="63" t="str">
        <f ca="1">IF(INDIRECT("'按班级打印'!x"&amp;ROUNDDOWN((ROW()-1)/5,0)+2)&gt;0,INDIRECT("'按班级打印'!x"&amp;ROUNDDOWN((ROW()-1)/5,0)+2),"")</f>
        <v/>
      </c>
      <c r="I2888" s="63">
        <f ca="1">IF(INDIRECT("'按班级打印'!aa"&amp;ROUNDDOWN((ROW()-1)/5,0)+2)&gt;0,INDIRECT("'按班级打印'!aa"&amp;ROUNDDOWN((ROW()-1)/5,0)+2),"")</f>
        <v>59</v>
      </c>
      <c r="J2888" s="63" t="str">
        <f ca="1">IF(INDIRECT("'按班级打印'!ad"&amp;ROUNDDOWN((ROW()-1)/5,0)+2)&gt;0,INDIRECT("'按班级打印'!ad"&amp;ROUNDDOWN((ROW()-1)/5,0)+2),"")</f>
        <v/>
      </c>
      <c r="K2888" s="63" t="str">
        <f ca="1">IF(INDIRECT("'按班级打印'!u"&amp;ROUNDDOWN((ROW()-1)/5,0)+2)&gt;0,INDIRECT("'按班级打印'!u"&amp;ROUNDDOWN((ROW()-1)/5,0)+2),"")</f>
        <v/>
      </c>
      <c r="L2888" s="63">
        <f ca="1">IF(INDIRECT("'按班级打印'!ag"&amp;ROUNDDOWN((ROW()-1)/5,0)+2)&gt;0,INDIRECT("'按班级打印'!ag"&amp;ROUNDDOWN((ROW()-1)/5,0)+2),"")</f>
        <v>89</v>
      </c>
      <c r="M2888" s="63">
        <f ca="1">INDIRECT("'按班级打印'!I"&amp;ROUNDDOWN((ROW()-1)/5,0)+2)</f>
        <v>397.5</v>
      </c>
    </row>
    <row r="2889" customHeight="1" spans="1:13">
      <c r="A2889" s="63" t="str">
        <f ca="1">INDIRECT("'按班级打印'!E"&amp;ROUNDDOWN((ROW()-1)/5,0)+2)</f>
        <v>物理类</v>
      </c>
      <c r="B2889" s="14"/>
      <c r="C2889" s="63" t="s">
        <v>14</v>
      </c>
      <c r="D2889" s="65">
        <f>'质量分析(总分) '!$D$55</f>
        <v>105.000612745098</v>
      </c>
      <c r="E2889" s="65">
        <f>'质量分析(总分) '!$D$82</f>
        <v>91.5242034313726</v>
      </c>
      <c r="F2889" s="65">
        <f>'质量分析(总分) '!$D$109</f>
        <v>108.863970588235</v>
      </c>
      <c r="G2889" s="65">
        <f ca="1">IF(_xlfn.NUMBERVALUE(G2887)&gt;0,'质量分析(总分) '!$D$133,"")</f>
        <v>62.6521428571429</v>
      </c>
      <c r="H2889" s="65" t="str">
        <f ca="1">IF(_xlfn.NUMBERVALUE(H2887)&gt;0,'质量分析(总分) '!$D$157,"")</f>
        <v/>
      </c>
      <c r="I2889" s="65">
        <f ca="1">IF(_xlfn.NUMBERVALUE(I2887)&gt;0,'质量分析(总分) '!$D$180,"")</f>
        <v>83.3676470588235</v>
      </c>
      <c r="J2889" s="65" t="str">
        <f ca="1">IF(_xlfn.NUMBERVALUE(J2887)&gt;0,'质量分析(总分) '!$D$208,"")</f>
        <v/>
      </c>
      <c r="K2889" s="65" t="str">
        <f ca="1">IF(_xlfn.NUMBERVALUE(K2887)&gt;0,'质量分析(总分) '!$D$194,"")</f>
        <v/>
      </c>
      <c r="L2889" s="65">
        <f ca="1">IF(_xlfn.NUMBERVALUE(L2887)&gt;0,'质量分析(总分) '!$D$222,"")</f>
        <v>81.1694214876033</v>
      </c>
      <c r="M2889" s="65">
        <f ca="1">IF(_xlfn.NUMBERVALUE(G2887)&gt;0,'质量分析(总分) '!$D$23,'质量分析(总分) '!$D$28)</f>
        <v>535.869285714286</v>
      </c>
    </row>
    <row r="2891" customHeight="1" spans="1:13">
      <c r="A2891" s="58" t="s">
        <v>15</v>
      </c>
      <c r="B2891" s="59" t="s">
        <v>1</v>
      </c>
      <c r="C2891" s="59" t="s">
        <v>2</v>
      </c>
      <c r="D2891" s="60" t="s">
        <v>3</v>
      </c>
      <c r="E2891" s="60" t="s">
        <v>4</v>
      </c>
      <c r="F2891" s="60" t="s">
        <v>5</v>
      </c>
      <c r="G2891" s="60" t="s">
        <v>6</v>
      </c>
      <c r="H2891" s="60" t="s">
        <v>7</v>
      </c>
      <c r="I2891" s="60" t="s">
        <v>8</v>
      </c>
      <c r="J2891" s="60" t="s">
        <v>9</v>
      </c>
      <c r="K2891" s="60" t="s">
        <v>10</v>
      </c>
      <c r="L2891" s="61" t="s">
        <v>11</v>
      </c>
      <c r="M2891" s="61" t="s">
        <v>12</v>
      </c>
    </row>
    <row r="2892" customHeight="1" spans="1:13">
      <c r="A2892" s="62"/>
      <c r="B2892" s="63">
        <f ca="1">INDIRECT("'按班级打印'!G"&amp;ROUNDDOWN((ROW()-1)/5,0)+2)</f>
        <v>13</v>
      </c>
      <c r="C2892" s="63" t="str">
        <f ca="1">INDIRECT("'按班级打印'!A"&amp;ROUNDDOWN((ROW()-1)/5,0)+2)</f>
        <v>林奕</v>
      </c>
      <c r="D2892" s="63">
        <f ca="1">INDIRECT("'按班级打印'!M"&amp;ROUNDDOWN((ROW()-1)/5,0)+2)</f>
        <v>96</v>
      </c>
      <c r="E2892" s="63">
        <f ca="1">INDIRECT("'按班级打印'!o"&amp;ROUNDDOWN((ROW()-1)/5,0)+2)</f>
        <v>64</v>
      </c>
      <c r="F2892" s="63">
        <f ca="1">INDIRECT("'按班级打印'!q"&amp;ROUNDDOWN((ROW()-1)/5,0)+2)</f>
        <v>95.5</v>
      </c>
      <c r="G2892" s="63">
        <f ca="1">IF(INDIRECT("'按班级打印'!s"&amp;ROUNDDOWN((ROW()-1)/5,0)+2)&gt;0,INDIRECT("'按班级打印'!s"&amp;ROUNDDOWN((ROW()-1)/5,0)+2),"")</f>
        <v>32.5</v>
      </c>
      <c r="H2892" s="63" t="str">
        <f ca="1">IF(INDIRECT("'按班级打印'!w"&amp;ROUNDDOWN((ROW()-1)/5,0)+2)&gt;0,INDIRECT("'按班级打印'!w"&amp;ROUNDDOWN((ROW()-1)/5,0)+2),"")</f>
        <v/>
      </c>
      <c r="I2892" s="63">
        <f ca="1">IF(INDIRECT("'按班级打印'!z"&amp;ROUNDDOWN((ROW()-1)/5,0)+2)&gt;0,INDIRECT("'按班级打印'!z"&amp;ROUNDDOWN((ROW()-1)/5,0)+2),"")</f>
        <v>59.5</v>
      </c>
      <c r="J2892" s="63" t="str">
        <f ca="1">IF(INDIRECT("'按班级打印'!ac"&amp;ROUNDDOWN((ROW()-1)/5,0)+2)&gt;0,INDIRECT("'按班级打印'!ac"&amp;ROUNDDOWN((ROW()-1)/5,0)+2),"")</f>
        <v/>
      </c>
      <c r="K2892" s="63" t="str">
        <f ca="1">IF(INDIRECT("'按班级打印'!u"&amp;ROUNDDOWN((ROW()-1)/5,0)+2)&gt;0,INDIRECT("'按班级打印'!u"&amp;ROUNDDOWN((ROW()-1)/5,0)+2),"")</f>
        <v/>
      </c>
      <c r="L2892" s="63">
        <f ca="1">IF(INDIRECT("'按班级打印'!af"&amp;ROUNDDOWN((ROW()-1)/5,0)+2)&gt;0,INDIRECT("'按班级打印'!af"&amp;ROUNDDOWN((ROW()-1)/5,0)+2),"")</f>
        <v>58.5</v>
      </c>
      <c r="M2892" s="63">
        <f ca="1">INDIRECT("'按班级打印'!H"&amp;ROUNDDOWN((ROW()-1)/5,0)+2)</f>
        <v>406</v>
      </c>
    </row>
    <row r="2893" customHeight="1" spans="1:13">
      <c r="A2893" s="64"/>
      <c r="B2893" s="64"/>
      <c r="C2893" s="63" t="s">
        <v>13</v>
      </c>
      <c r="D2893" s="63">
        <f ca="1">INDIRECT("'按班级打印'!M"&amp;ROUNDDOWN((ROW()-1)/5,0)+2)</f>
        <v>96</v>
      </c>
      <c r="E2893" s="63">
        <f ca="1">INDIRECT("'按班级打印'!o"&amp;ROUNDDOWN((ROW()-1)/5,0)+2)</f>
        <v>64</v>
      </c>
      <c r="F2893" s="63">
        <f ca="1">INDIRECT("'按班级打印'!q"&amp;ROUNDDOWN((ROW()-1)/5,0)+2)</f>
        <v>95.5</v>
      </c>
      <c r="G2893" s="63">
        <f ca="1">IF(INDIRECT("'按班级打印'!s"&amp;ROUNDDOWN((ROW()-1)/5,0)+2)&gt;0,INDIRECT("'按班级打印'!s"&amp;ROUNDDOWN((ROW()-1)/5,0)+2),"")</f>
        <v>32.5</v>
      </c>
      <c r="H2893" s="63" t="str">
        <f ca="1">IF(INDIRECT("'按班级打印'!x"&amp;ROUNDDOWN((ROW()-1)/5,0)+2)&gt;0,INDIRECT("'按班级打印'!x"&amp;ROUNDDOWN((ROW()-1)/5,0)+2),"")</f>
        <v/>
      </c>
      <c r="I2893" s="63">
        <f ca="1">IF(INDIRECT("'按班级打印'!aa"&amp;ROUNDDOWN((ROW()-1)/5,0)+2)&gt;0,INDIRECT("'按班级打印'!aa"&amp;ROUNDDOWN((ROW()-1)/5,0)+2),"")</f>
        <v>69</v>
      </c>
      <c r="J2893" s="63" t="str">
        <f ca="1">IF(INDIRECT("'按班级打印'!ad"&amp;ROUNDDOWN((ROW()-1)/5,0)+2)&gt;0,INDIRECT("'按班级打印'!ad"&amp;ROUNDDOWN((ROW()-1)/5,0)+2),"")</f>
        <v/>
      </c>
      <c r="K2893" s="63" t="str">
        <f ca="1">IF(INDIRECT("'按班级打印'!u"&amp;ROUNDDOWN((ROW()-1)/5,0)+2)&gt;0,INDIRECT("'按班级打印'!u"&amp;ROUNDDOWN((ROW()-1)/5,0)+2),"")</f>
        <v/>
      </c>
      <c r="L2893" s="63">
        <f ca="1">IF(INDIRECT("'按班级打印'!ag"&amp;ROUNDDOWN((ROW()-1)/5,0)+2)&gt;0,INDIRECT("'按班级打印'!ag"&amp;ROUNDDOWN((ROW()-1)/5,0)+2),"")</f>
        <v>86</v>
      </c>
      <c r="M2893" s="63">
        <f ca="1">INDIRECT("'按班级打印'!I"&amp;ROUNDDOWN((ROW()-1)/5,0)+2)</f>
        <v>443</v>
      </c>
    </row>
    <row r="2894" customHeight="1" spans="1:13">
      <c r="A2894" s="63" t="str">
        <f ca="1">INDIRECT("'按班级打印'!E"&amp;ROUNDDOWN((ROW()-1)/5,0)+2)</f>
        <v>物理类</v>
      </c>
      <c r="B2894" s="14"/>
      <c r="C2894" s="63" t="s">
        <v>14</v>
      </c>
      <c r="D2894" s="65">
        <f>'质量分析(总分) '!$D$55</f>
        <v>105.000612745098</v>
      </c>
      <c r="E2894" s="65">
        <f>'质量分析(总分) '!$D$82</f>
        <v>91.5242034313726</v>
      </c>
      <c r="F2894" s="65">
        <f>'质量分析(总分) '!$D$109</f>
        <v>108.863970588235</v>
      </c>
      <c r="G2894" s="65">
        <f ca="1">IF(_xlfn.NUMBERVALUE(G2892)&gt;0,'质量分析(总分) '!$D$133,"")</f>
        <v>62.6521428571429</v>
      </c>
      <c r="H2894" s="65" t="str">
        <f ca="1">IF(_xlfn.NUMBERVALUE(H2892)&gt;0,'质量分析(总分) '!$D$157,"")</f>
        <v/>
      </c>
      <c r="I2894" s="65">
        <f ca="1">IF(_xlfn.NUMBERVALUE(I2892)&gt;0,'质量分析(总分) '!$D$180,"")</f>
        <v>83.3676470588235</v>
      </c>
      <c r="J2894" s="65" t="str">
        <f ca="1">IF(_xlfn.NUMBERVALUE(J2892)&gt;0,'质量分析(总分) '!$D$208,"")</f>
        <v/>
      </c>
      <c r="K2894" s="65" t="str">
        <f ca="1">IF(_xlfn.NUMBERVALUE(K2892)&gt;0,'质量分析(总分) '!$D$194,"")</f>
        <v/>
      </c>
      <c r="L2894" s="65">
        <f ca="1">IF(_xlfn.NUMBERVALUE(L2892)&gt;0,'质量分析(总分) '!$D$222,"")</f>
        <v>81.1694214876033</v>
      </c>
      <c r="M2894" s="65">
        <f ca="1">IF(_xlfn.NUMBERVALUE(G2892)&gt;0,'质量分析(总分) '!$D$23,'质量分析(总分) '!$D$28)</f>
        <v>535.869285714286</v>
      </c>
    </row>
    <row r="2896" customHeight="1" spans="1:13">
      <c r="A2896" s="58" t="s">
        <v>15</v>
      </c>
      <c r="B2896" s="59" t="s">
        <v>1</v>
      </c>
      <c r="C2896" s="59" t="s">
        <v>2</v>
      </c>
      <c r="D2896" s="60" t="s">
        <v>3</v>
      </c>
      <c r="E2896" s="60" t="s">
        <v>4</v>
      </c>
      <c r="F2896" s="60" t="s">
        <v>5</v>
      </c>
      <c r="G2896" s="60" t="s">
        <v>6</v>
      </c>
      <c r="H2896" s="60" t="s">
        <v>7</v>
      </c>
      <c r="I2896" s="60" t="s">
        <v>8</v>
      </c>
      <c r="J2896" s="60" t="s">
        <v>9</v>
      </c>
      <c r="K2896" s="60" t="s">
        <v>10</v>
      </c>
      <c r="L2896" s="61" t="s">
        <v>11</v>
      </c>
      <c r="M2896" s="61" t="s">
        <v>12</v>
      </c>
    </row>
    <row r="2897" customHeight="1" spans="1:13">
      <c r="A2897" s="62"/>
      <c r="B2897" s="63">
        <f ca="1">INDIRECT("'按班级打印'!G"&amp;ROUNDDOWN((ROW()-1)/5,0)+2)</f>
        <v>13</v>
      </c>
      <c r="C2897" s="63" t="str">
        <f ca="1">INDIRECT("'按班级打印'!A"&amp;ROUNDDOWN((ROW()-1)/5,0)+2)</f>
        <v>苏庭萱</v>
      </c>
      <c r="D2897" s="63">
        <f ca="1">INDIRECT("'按班级打印'!M"&amp;ROUNDDOWN((ROW()-1)/5,0)+2)</f>
        <v>105.5</v>
      </c>
      <c r="E2897" s="63">
        <f ca="1">INDIRECT("'按班级打印'!o"&amp;ROUNDDOWN((ROW()-1)/5,0)+2)</f>
        <v>85.5</v>
      </c>
      <c r="F2897" s="63">
        <f ca="1">INDIRECT("'按班级打印'!q"&amp;ROUNDDOWN((ROW()-1)/5,0)+2)</f>
        <v>123</v>
      </c>
      <c r="G2897" s="63">
        <f ca="1">IF(INDIRECT("'按班级打印'!s"&amp;ROUNDDOWN((ROW()-1)/5,0)+2)&gt;0,INDIRECT("'按班级打印'!s"&amp;ROUNDDOWN((ROW()-1)/5,0)+2),"")</f>
        <v>56</v>
      </c>
      <c r="H2897" s="63" t="str">
        <f ca="1">IF(INDIRECT("'按班级打印'!w"&amp;ROUNDDOWN((ROW()-1)/5,0)+2)&gt;0,INDIRECT("'按班级打印'!w"&amp;ROUNDDOWN((ROW()-1)/5,0)+2),"")</f>
        <v/>
      </c>
      <c r="I2897" s="63">
        <f ca="1">IF(INDIRECT("'按班级打印'!z"&amp;ROUNDDOWN((ROW()-1)/5,0)+2)&gt;0,INDIRECT("'按班级打印'!z"&amp;ROUNDDOWN((ROW()-1)/5,0)+2),"")</f>
        <v>72.5</v>
      </c>
      <c r="J2897" s="63" t="str">
        <f ca="1">IF(INDIRECT("'按班级打印'!ac"&amp;ROUNDDOWN((ROW()-1)/5,0)+2)&gt;0,INDIRECT("'按班级打印'!ac"&amp;ROUNDDOWN((ROW()-1)/5,0)+2),"")</f>
        <v/>
      </c>
      <c r="K2897" s="63" t="str">
        <f ca="1">IF(INDIRECT("'按班级打印'!u"&amp;ROUNDDOWN((ROW()-1)/5,0)+2)&gt;0,INDIRECT("'按班级打印'!u"&amp;ROUNDDOWN((ROW()-1)/5,0)+2),"")</f>
        <v/>
      </c>
      <c r="L2897" s="63">
        <f ca="1">IF(INDIRECT("'按班级打印'!af"&amp;ROUNDDOWN((ROW()-1)/5,0)+2)&gt;0,INDIRECT("'按班级打印'!af"&amp;ROUNDDOWN((ROW()-1)/5,0)+2),"")</f>
        <v>57.5</v>
      </c>
      <c r="M2897" s="63">
        <f ca="1">INDIRECT("'按班级打印'!H"&amp;ROUNDDOWN((ROW()-1)/5,0)+2)</f>
        <v>500</v>
      </c>
    </row>
    <row r="2898" customHeight="1" spans="1:13">
      <c r="A2898" s="64"/>
      <c r="B2898" s="64"/>
      <c r="C2898" s="63" t="s">
        <v>13</v>
      </c>
      <c r="D2898" s="63">
        <f ca="1">INDIRECT("'按班级打印'!M"&amp;ROUNDDOWN((ROW()-1)/5,0)+2)</f>
        <v>105.5</v>
      </c>
      <c r="E2898" s="63">
        <f ca="1">INDIRECT("'按班级打印'!o"&amp;ROUNDDOWN((ROW()-1)/5,0)+2)</f>
        <v>85.5</v>
      </c>
      <c r="F2898" s="63">
        <f ca="1">INDIRECT("'按班级打印'!q"&amp;ROUNDDOWN((ROW()-1)/5,0)+2)</f>
        <v>123</v>
      </c>
      <c r="G2898" s="63">
        <f ca="1">IF(INDIRECT("'按班级打印'!s"&amp;ROUNDDOWN((ROW()-1)/5,0)+2)&gt;0,INDIRECT("'按班级打印'!s"&amp;ROUNDDOWN((ROW()-1)/5,0)+2),"")</f>
        <v>56</v>
      </c>
      <c r="H2898" s="63" t="str">
        <f ca="1">IF(INDIRECT("'按班级打印'!x"&amp;ROUNDDOWN((ROW()-1)/5,0)+2)&gt;0,INDIRECT("'按班级打印'!x"&amp;ROUNDDOWN((ROW()-1)/5,0)+2),"")</f>
        <v/>
      </c>
      <c r="I2898" s="63">
        <f ca="1">IF(INDIRECT("'按班级打印'!aa"&amp;ROUNDDOWN((ROW()-1)/5,0)+2)&gt;0,INDIRECT("'按班级打印'!aa"&amp;ROUNDDOWN((ROW()-1)/5,0)+2),"")</f>
        <v>81</v>
      </c>
      <c r="J2898" s="63" t="str">
        <f ca="1">IF(INDIRECT("'按班级打印'!ad"&amp;ROUNDDOWN((ROW()-1)/5,0)+2)&gt;0,INDIRECT("'按班级打印'!ad"&amp;ROUNDDOWN((ROW()-1)/5,0)+2),"")</f>
        <v/>
      </c>
      <c r="K2898" s="63" t="str">
        <f ca="1">IF(INDIRECT("'按班级打印'!u"&amp;ROUNDDOWN((ROW()-1)/5,0)+2)&gt;0,INDIRECT("'按班级打印'!u"&amp;ROUNDDOWN((ROW()-1)/5,0)+2),"")</f>
        <v/>
      </c>
      <c r="L2898" s="63">
        <f ca="1">IF(INDIRECT("'按班级打印'!ag"&amp;ROUNDDOWN((ROW()-1)/5,0)+2)&gt;0,INDIRECT("'按班级打印'!ag"&amp;ROUNDDOWN((ROW()-1)/5,0)+2),"")</f>
        <v>86</v>
      </c>
      <c r="M2898" s="63">
        <f ca="1">INDIRECT("'按班级打印'!I"&amp;ROUNDDOWN((ROW()-1)/5,0)+2)</f>
        <v>537</v>
      </c>
    </row>
    <row r="2899" customHeight="1" spans="1:13">
      <c r="A2899" s="63" t="str">
        <f ca="1">INDIRECT("'按班级打印'!E"&amp;ROUNDDOWN((ROW()-1)/5,0)+2)</f>
        <v>物理类</v>
      </c>
      <c r="B2899" s="14"/>
      <c r="C2899" s="63" t="s">
        <v>14</v>
      </c>
      <c r="D2899" s="65">
        <f>'质量分析(总分) '!$D$55</f>
        <v>105.000612745098</v>
      </c>
      <c r="E2899" s="65">
        <f>'质量分析(总分) '!$D$82</f>
        <v>91.5242034313726</v>
      </c>
      <c r="F2899" s="65">
        <f>'质量分析(总分) '!$D$109</f>
        <v>108.863970588235</v>
      </c>
      <c r="G2899" s="65">
        <f ca="1">IF(_xlfn.NUMBERVALUE(G2897)&gt;0,'质量分析(总分) '!$D$133,"")</f>
        <v>62.6521428571429</v>
      </c>
      <c r="H2899" s="65" t="str">
        <f ca="1">IF(_xlfn.NUMBERVALUE(H2897)&gt;0,'质量分析(总分) '!$D$157,"")</f>
        <v/>
      </c>
      <c r="I2899" s="65">
        <f ca="1">IF(_xlfn.NUMBERVALUE(I2897)&gt;0,'质量分析(总分) '!$D$180,"")</f>
        <v>83.3676470588235</v>
      </c>
      <c r="J2899" s="65" t="str">
        <f ca="1">IF(_xlfn.NUMBERVALUE(J2897)&gt;0,'质量分析(总分) '!$D$208,"")</f>
        <v/>
      </c>
      <c r="K2899" s="65" t="str">
        <f ca="1">IF(_xlfn.NUMBERVALUE(K2897)&gt;0,'质量分析(总分) '!$D$194,"")</f>
        <v/>
      </c>
      <c r="L2899" s="65">
        <f ca="1">IF(_xlfn.NUMBERVALUE(L2897)&gt;0,'质量分析(总分) '!$D$222,"")</f>
        <v>81.1694214876033</v>
      </c>
      <c r="M2899" s="65">
        <f ca="1">IF(_xlfn.NUMBERVALUE(G2897)&gt;0,'质量分析(总分) '!$D$23,'质量分析(总分) '!$D$28)</f>
        <v>535.869285714286</v>
      </c>
    </row>
    <row r="2901" customHeight="1" spans="1:13">
      <c r="A2901" s="58" t="s">
        <v>15</v>
      </c>
      <c r="B2901" s="59" t="s">
        <v>1</v>
      </c>
      <c r="C2901" s="59" t="s">
        <v>2</v>
      </c>
      <c r="D2901" s="60" t="s">
        <v>3</v>
      </c>
      <c r="E2901" s="60" t="s">
        <v>4</v>
      </c>
      <c r="F2901" s="60" t="s">
        <v>5</v>
      </c>
      <c r="G2901" s="60" t="s">
        <v>6</v>
      </c>
      <c r="H2901" s="60" t="s">
        <v>7</v>
      </c>
      <c r="I2901" s="60" t="s">
        <v>8</v>
      </c>
      <c r="J2901" s="60" t="s">
        <v>9</v>
      </c>
      <c r="K2901" s="60" t="s">
        <v>10</v>
      </c>
      <c r="L2901" s="61" t="s">
        <v>11</v>
      </c>
      <c r="M2901" s="61" t="s">
        <v>12</v>
      </c>
    </row>
    <row r="2902" customHeight="1" spans="1:13">
      <c r="A2902" s="62"/>
      <c r="B2902" s="63">
        <f ca="1">INDIRECT("'按班级打印'!G"&amp;ROUNDDOWN((ROW()-1)/5,0)+2)</f>
        <v>13</v>
      </c>
      <c r="C2902" s="63" t="str">
        <f ca="1">INDIRECT("'按班级打印'!A"&amp;ROUNDDOWN((ROW()-1)/5,0)+2)</f>
        <v>缪婷钰</v>
      </c>
      <c r="D2902" s="63">
        <f ca="1">INDIRECT("'按班级打印'!M"&amp;ROUNDDOWN((ROW()-1)/5,0)+2)</f>
        <v>107.5</v>
      </c>
      <c r="E2902" s="63">
        <f ca="1">INDIRECT("'按班级打印'!o"&amp;ROUNDDOWN((ROW()-1)/5,0)+2)</f>
        <v>91</v>
      </c>
      <c r="F2902" s="63">
        <f ca="1">INDIRECT("'按班级打印'!q"&amp;ROUNDDOWN((ROW()-1)/5,0)+2)</f>
        <v>84</v>
      </c>
      <c r="G2902" s="63">
        <f ca="1">IF(INDIRECT("'按班级打印'!s"&amp;ROUNDDOWN((ROW()-1)/5,0)+2)&gt;0,INDIRECT("'按班级打印'!s"&amp;ROUNDDOWN((ROW()-1)/5,0)+2),"")</f>
        <v>48</v>
      </c>
      <c r="H2902" s="63">
        <f ca="1">IF(INDIRECT("'按班级打印'!w"&amp;ROUNDDOWN((ROW()-1)/5,0)+2)&gt;0,INDIRECT("'按班级打印'!w"&amp;ROUNDDOWN((ROW()-1)/5,0)+2),"")</f>
        <v>45.5</v>
      </c>
      <c r="I2902" s="63" t="str">
        <f ca="1">IF(INDIRECT("'按班级打印'!z"&amp;ROUNDDOWN((ROW()-1)/5,0)+2)&gt;0,INDIRECT("'按班级打印'!z"&amp;ROUNDDOWN((ROW()-1)/5,0)+2),"")</f>
        <v/>
      </c>
      <c r="J2902" s="63" t="str">
        <f ca="1">IF(INDIRECT("'按班级打印'!ac"&amp;ROUNDDOWN((ROW()-1)/5,0)+2)&gt;0,INDIRECT("'按班级打印'!ac"&amp;ROUNDDOWN((ROW()-1)/5,0)+2),"")</f>
        <v/>
      </c>
      <c r="K2902" s="63" t="str">
        <f ca="1">IF(INDIRECT("'按班级打印'!u"&amp;ROUNDDOWN((ROW()-1)/5,0)+2)&gt;0,INDIRECT("'按班级打印'!u"&amp;ROUNDDOWN((ROW()-1)/5,0)+2),"")</f>
        <v/>
      </c>
      <c r="L2902" s="63">
        <f ca="1">IF(INDIRECT("'按班级打印'!af"&amp;ROUNDDOWN((ROW()-1)/5,0)+2)&gt;0,INDIRECT("'按班级打印'!af"&amp;ROUNDDOWN((ROW()-1)/5,0)+2),"")</f>
        <v>60.5</v>
      </c>
      <c r="M2902" s="63">
        <f ca="1">INDIRECT("'按班级打印'!H"&amp;ROUNDDOWN((ROW()-1)/5,0)+2)</f>
        <v>436.5</v>
      </c>
    </row>
    <row r="2903" customHeight="1" spans="1:13">
      <c r="A2903" s="64"/>
      <c r="B2903" s="64"/>
      <c r="C2903" s="63" t="s">
        <v>13</v>
      </c>
      <c r="D2903" s="63">
        <f ca="1">INDIRECT("'按班级打印'!M"&amp;ROUNDDOWN((ROW()-1)/5,0)+2)</f>
        <v>107.5</v>
      </c>
      <c r="E2903" s="63">
        <f ca="1">INDIRECT("'按班级打印'!o"&amp;ROUNDDOWN((ROW()-1)/5,0)+2)</f>
        <v>91</v>
      </c>
      <c r="F2903" s="63">
        <f ca="1">INDIRECT("'按班级打印'!q"&amp;ROUNDDOWN((ROW()-1)/5,0)+2)</f>
        <v>84</v>
      </c>
      <c r="G2903" s="63">
        <f ca="1">IF(INDIRECT("'按班级打印'!s"&amp;ROUNDDOWN((ROW()-1)/5,0)+2)&gt;0,INDIRECT("'按班级打印'!s"&amp;ROUNDDOWN((ROW()-1)/5,0)+2),"")</f>
        <v>48</v>
      </c>
      <c r="H2903" s="63">
        <f ca="1">IF(INDIRECT("'按班级打印'!x"&amp;ROUNDDOWN((ROW()-1)/5,0)+2)&gt;0,INDIRECT("'按班级打印'!x"&amp;ROUNDDOWN((ROW()-1)/5,0)+2),"")</f>
        <v>73</v>
      </c>
      <c r="I2903" s="63" t="str">
        <f ca="1">IF(INDIRECT("'按班级打印'!aa"&amp;ROUNDDOWN((ROW()-1)/5,0)+2)&gt;0,INDIRECT("'按班级打印'!aa"&amp;ROUNDDOWN((ROW()-1)/5,0)+2),"")</f>
        <v/>
      </c>
      <c r="J2903" s="63" t="str">
        <f ca="1">IF(INDIRECT("'按班级打印'!ad"&amp;ROUNDDOWN((ROW()-1)/5,0)+2)&gt;0,INDIRECT("'按班级打印'!ad"&amp;ROUNDDOWN((ROW()-1)/5,0)+2),"")</f>
        <v/>
      </c>
      <c r="K2903" s="63" t="str">
        <f ca="1">IF(INDIRECT("'按班级打印'!u"&amp;ROUNDDOWN((ROW()-1)/5,0)+2)&gt;0,INDIRECT("'按班级打印'!u"&amp;ROUNDDOWN((ROW()-1)/5,0)+2),"")</f>
        <v/>
      </c>
      <c r="L2903" s="63">
        <f ca="1">IF(INDIRECT("'按班级打印'!ag"&amp;ROUNDDOWN((ROW()-1)/5,0)+2)&gt;0,INDIRECT("'按班级打印'!ag"&amp;ROUNDDOWN((ROW()-1)/5,0)+2),"")</f>
        <v>87</v>
      </c>
      <c r="M2903" s="63">
        <f ca="1">INDIRECT("'按班级打印'!I"&amp;ROUNDDOWN((ROW()-1)/5,0)+2)</f>
        <v>490.5</v>
      </c>
    </row>
    <row r="2904" customHeight="1" spans="1:13">
      <c r="A2904" s="63" t="str">
        <f ca="1">INDIRECT("'按班级打印'!E"&amp;ROUNDDOWN((ROW()-1)/5,0)+2)</f>
        <v>物理类</v>
      </c>
      <c r="B2904" s="14"/>
      <c r="C2904" s="63" t="s">
        <v>14</v>
      </c>
      <c r="D2904" s="65">
        <f>'质量分析(总分) '!$D$55</f>
        <v>105.000612745098</v>
      </c>
      <c r="E2904" s="65">
        <f>'质量分析(总分) '!$D$82</f>
        <v>91.5242034313726</v>
      </c>
      <c r="F2904" s="65">
        <f>'质量分析(总分) '!$D$109</f>
        <v>108.863970588235</v>
      </c>
      <c r="G2904" s="65">
        <f ca="1">IF(_xlfn.NUMBERVALUE(G2902)&gt;0,'质量分析(总分) '!$D$133,"")</f>
        <v>62.6521428571429</v>
      </c>
      <c r="H2904" s="65">
        <f ca="1">IF(_xlfn.NUMBERVALUE(H2902)&gt;0,'质量分析(总分) '!$D$157,"")</f>
        <v>81.8686131386861</v>
      </c>
      <c r="I2904" s="65" t="str">
        <f ca="1">IF(_xlfn.NUMBERVALUE(I2902)&gt;0,'质量分析(总分) '!$D$180,"")</f>
        <v/>
      </c>
      <c r="J2904" s="65" t="str">
        <f ca="1">IF(_xlfn.NUMBERVALUE(J2902)&gt;0,'质量分析(总分) '!$D$208,"")</f>
        <v/>
      </c>
      <c r="K2904" s="65" t="str">
        <f ca="1">IF(_xlfn.NUMBERVALUE(K2902)&gt;0,'质量分析(总分) '!$D$194,"")</f>
        <v/>
      </c>
      <c r="L2904" s="65">
        <f ca="1">IF(_xlfn.NUMBERVALUE(L2902)&gt;0,'质量分析(总分) '!$D$222,"")</f>
        <v>81.1694214876033</v>
      </c>
      <c r="M2904" s="65">
        <f ca="1">IF(_xlfn.NUMBERVALUE(G2902)&gt;0,'质量分析(总分) '!$D$23,'质量分析(总分) '!$D$28)</f>
        <v>535.869285714286</v>
      </c>
    </row>
    <row r="2906" customHeight="1" spans="1:13">
      <c r="A2906" s="58" t="s">
        <v>15</v>
      </c>
      <c r="B2906" s="59" t="s">
        <v>1</v>
      </c>
      <c r="C2906" s="59" t="s">
        <v>2</v>
      </c>
      <c r="D2906" s="60" t="s">
        <v>3</v>
      </c>
      <c r="E2906" s="60" t="s">
        <v>4</v>
      </c>
      <c r="F2906" s="60" t="s">
        <v>5</v>
      </c>
      <c r="G2906" s="60" t="s">
        <v>6</v>
      </c>
      <c r="H2906" s="60" t="s">
        <v>7</v>
      </c>
      <c r="I2906" s="60" t="s">
        <v>8</v>
      </c>
      <c r="J2906" s="60" t="s">
        <v>9</v>
      </c>
      <c r="K2906" s="60" t="s">
        <v>10</v>
      </c>
      <c r="L2906" s="61" t="s">
        <v>11</v>
      </c>
      <c r="M2906" s="61" t="s">
        <v>12</v>
      </c>
    </row>
    <row r="2907" customHeight="1" spans="1:13">
      <c r="A2907" s="62"/>
      <c r="B2907" s="63">
        <f ca="1">INDIRECT("'按班级打印'!G"&amp;ROUNDDOWN((ROW()-1)/5,0)+2)</f>
        <v>13</v>
      </c>
      <c r="C2907" s="63" t="str">
        <f ca="1">INDIRECT("'按班级打印'!A"&amp;ROUNDDOWN((ROW()-1)/5,0)+2)</f>
        <v>郭宇昊</v>
      </c>
      <c r="D2907" s="63">
        <f ca="1">INDIRECT("'按班级打印'!M"&amp;ROUNDDOWN((ROW()-1)/5,0)+2)</f>
        <v>93.5</v>
      </c>
      <c r="E2907" s="63">
        <f ca="1">INDIRECT("'按班级打印'!o"&amp;ROUNDDOWN((ROW()-1)/5,0)+2)</f>
        <v>72</v>
      </c>
      <c r="F2907" s="63">
        <f ca="1">INDIRECT("'按班级打印'!q"&amp;ROUNDDOWN((ROW()-1)/5,0)+2)</f>
        <v>101.5</v>
      </c>
      <c r="G2907" s="63">
        <f ca="1">IF(INDIRECT("'按班级打印'!s"&amp;ROUNDDOWN((ROW()-1)/5,0)+2)&gt;0,INDIRECT("'按班级打印'!s"&amp;ROUNDDOWN((ROW()-1)/5,0)+2),"")</f>
        <v>56</v>
      </c>
      <c r="H2907" s="63">
        <f ca="1">IF(INDIRECT("'按班级打印'!w"&amp;ROUNDDOWN((ROW()-1)/5,0)+2)&gt;0,INDIRECT("'按班级打印'!w"&amp;ROUNDDOWN((ROW()-1)/5,0)+2),"")</f>
        <v>23</v>
      </c>
      <c r="I2907" s="63" t="str">
        <f ca="1">IF(INDIRECT("'按班级打印'!z"&amp;ROUNDDOWN((ROW()-1)/5,0)+2)&gt;0,INDIRECT("'按班级打印'!z"&amp;ROUNDDOWN((ROW()-1)/5,0)+2),"")</f>
        <v/>
      </c>
      <c r="J2907" s="63" t="str">
        <f ca="1">IF(INDIRECT("'按班级打印'!ac"&amp;ROUNDDOWN((ROW()-1)/5,0)+2)&gt;0,INDIRECT("'按班级打印'!ac"&amp;ROUNDDOWN((ROW()-1)/5,0)+2),"")</f>
        <v/>
      </c>
      <c r="K2907" s="63" t="str">
        <f ca="1">IF(INDIRECT("'按班级打印'!u"&amp;ROUNDDOWN((ROW()-1)/5,0)+2)&gt;0,INDIRECT("'按班级打印'!u"&amp;ROUNDDOWN((ROW()-1)/5,0)+2),"")</f>
        <v/>
      </c>
      <c r="L2907" s="63">
        <f ca="1">IF(INDIRECT("'按班级打印'!af"&amp;ROUNDDOWN((ROW()-1)/5,0)+2)&gt;0,INDIRECT("'按班级打印'!af"&amp;ROUNDDOWN((ROW()-1)/5,0)+2),"")</f>
        <v>41</v>
      </c>
      <c r="M2907" s="63">
        <f ca="1">INDIRECT("'按班级打印'!H"&amp;ROUNDDOWN((ROW()-1)/5,0)+2)</f>
        <v>387</v>
      </c>
    </row>
    <row r="2908" customHeight="1" spans="1:13">
      <c r="A2908" s="64"/>
      <c r="B2908" s="64"/>
      <c r="C2908" s="63" t="s">
        <v>13</v>
      </c>
      <c r="D2908" s="63">
        <f ca="1">INDIRECT("'按班级打印'!M"&amp;ROUNDDOWN((ROW()-1)/5,0)+2)</f>
        <v>93.5</v>
      </c>
      <c r="E2908" s="63">
        <f ca="1">INDIRECT("'按班级打印'!o"&amp;ROUNDDOWN((ROW()-1)/5,0)+2)</f>
        <v>72</v>
      </c>
      <c r="F2908" s="63">
        <f ca="1">INDIRECT("'按班级打印'!q"&amp;ROUNDDOWN((ROW()-1)/5,0)+2)</f>
        <v>101.5</v>
      </c>
      <c r="G2908" s="63">
        <f ca="1">IF(INDIRECT("'按班级打印'!s"&amp;ROUNDDOWN((ROW()-1)/5,0)+2)&gt;0,INDIRECT("'按班级打印'!s"&amp;ROUNDDOWN((ROW()-1)/5,0)+2),"")</f>
        <v>56</v>
      </c>
      <c r="H2908" s="63">
        <f ca="1">IF(INDIRECT("'按班级打印'!x"&amp;ROUNDDOWN((ROW()-1)/5,0)+2)&gt;0,INDIRECT("'按班级打印'!x"&amp;ROUNDDOWN((ROW()-1)/5,0)+2),"")</f>
        <v>49</v>
      </c>
      <c r="I2908" s="63" t="str">
        <f ca="1">IF(INDIRECT("'按班级打印'!aa"&amp;ROUNDDOWN((ROW()-1)/5,0)+2)&gt;0,INDIRECT("'按班级打印'!aa"&amp;ROUNDDOWN((ROW()-1)/5,0)+2),"")</f>
        <v/>
      </c>
      <c r="J2908" s="63" t="str">
        <f ca="1">IF(INDIRECT("'按班级打印'!ad"&amp;ROUNDDOWN((ROW()-1)/5,0)+2)&gt;0,INDIRECT("'按班级打印'!ad"&amp;ROUNDDOWN((ROW()-1)/5,0)+2),"")</f>
        <v/>
      </c>
      <c r="K2908" s="63" t="str">
        <f ca="1">IF(INDIRECT("'按班级打印'!u"&amp;ROUNDDOWN((ROW()-1)/5,0)+2)&gt;0,INDIRECT("'按班级打印'!u"&amp;ROUNDDOWN((ROW()-1)/5,0)+2),"")</f>
        <v/>
      </c>
      <c r="L2908" s="63">
        <f ca="1">IF(INDIRECT("'按班级打印'!ag"&amp;ROUNDDOWN((ROW()-1)/5,0)+2)&gt;0,INDIRECT("'按班级打印'!ag"&amp;ROUNDDOWN((ROW()-1)/5,0)+2),"")</f>
        <v>63</v>
      </c>
      <c r="M2908" s="63">
        <f ca="1">INDIRECT("'按班级打印'!I"&amp;ROUNDDOWN((ROW()-1)/5,0)+2)</f>
        <v>435</v>
      </c>
    </row>
    <row r="2909" customHeight="1" spans="1:13">
      <c r="A2909" s="63" t="str">
        <f ca="1">INDIRECT("'按班级打印'!E"&amp;ROUNDDOWN((ROW()-1)/5,0)+2)</f>
        <v>物理类</v>
      </c>
      <c r="B2909" s="14"/>
      <c r="C2909" s="63" t="s">
        <v>14</v>
      </c>
      <c r="D2909" s="65">
        <f>'质量分析(总分) '!$D$55</f>
        <v>105.000612745098</v>
      </c>
      <c r="E2909" s="65">
        <f>'质量分析(总分) '!$D$82</f>
        <v>91.5242034313726</v>
      </c>
      <c r="F2909" s="65">
        <f>'质量分析(总分) '!$D$109</f>
        <v>108.863970588235</v>
      </c>
      <c r="G2909" s="65">
        <f ca="1">IF(_xlfn.NUMBERVALUE(G2907)&gt;0,'质量分析(总分) '!$D$133,"")</f>
        <v>62.6521428571429</v>
      </c>
      <c r="H2909" s="65">
        <f ca="1">IF(_xlfn.NUMBERVALUE(H2907)&gt;0,'质量分析(总分) '!$D$157,"")</f>
        <v>81.8686131386861</v>
      </c>
      <c r="I2909" s="65" t="str">
        <f ca="1">IF(_xlfn.NUMBERVALUE(I2907)&gt;0,'质量分析(总分) '!$D$180,"")</f>
        <v/>
      </c>
      <c r="J2909" s="65" t="str">
        <f ca="1">IF(_xlfn.NUMBERVALUE(J2907)&gt;0,'质量分析(总分) '!$D$208,"")</f>
        <v/>
      </c>
      <c r="K2909" s="65" t="str">
        <f ca="1">IF(_xlfn.NUMBERVALUE(K2907)&gt;0,'质量分析(总分) '!$D$194,"")</f>
        <v/>
      </c>
      <c r="L2909" s="65">
        <f ca="1">IF(_xlfn.NUMBERVALUE(L2907)&gt;0,'质量分析(总分) '!$D$222,"")</f>
        <v>81.1694214876033</v>
      </c>
      <c r="M2909" s="65">
        <f ca="1">IF(_xlfn.NUMBERVALUE(G2907)&gt;0,'质量分析(总分) '!$D$23,'质量分析(总分) '!$D$28)</f>
        <v>535.869285714286</v>
      </c>
    </row>
    <row r="2911" customHeight="1" spans="1:13">
      <c r="A2911" s="58" t="s">
        <v>15</v>
      </c>
      <c r="B2911" s="59" t="s">
        <v>1</v>
      </c>
      <c r="C2911" s="59" t="s">
        <v>2</v>
      </c>
      <c r="D2911" s="60" t="s">
        <v>3</v>
      </c>
      <c r="E2911" s="60" t="s">
        <v>4</v>
      </c>
      <c r="F2911" s="60" t="s">
        <v>5</v>
      </c>
      <c r="G2911" s="60" t="s">
        <v>6</v>
      </c>
      <c r="H2911" s="60" t="s">
        <v>7</v>
      </c>
      <c r="I2911" s="60" t="s">
        <v>8</v>
      </c>
      <c r="J2911" s="60" t="s">
        <v>9</v>
      </c>
      <c r="K2911" s="60" t="s">
        <v>10</v>
      </c>
      <c r="L2911" s="61" t="s">
        <v>11</v>
      </c>
      <c r="M2911" s="61" t="s">
        <v>12</v>
      </c>
    </row>
    <row r="2912" customHeight="1" spans="1:13">
      <c r="A2912" s="62"/>
      <c r="B2912" s="63">
        <f ca="1">INDIRECT("'按班级打印'!G"&amp;ROUNDDOWN((ROW()-1)/5,0)+2)</f>
        <v>13</v>
      </c>
      <c r="C2912" s="63" t="str">
        <f ca="1">INDIRECT("'按班级打印'!A"&amp;ROUNDDOWN((ROW()-1)/5,0)+2)</f>
        <v>詹妍</v>
      </c>
      <c r="D2912" s="63">
        <f ca="1">INDIRECT("'按班级打印'!M"&amp;ROUNDDOWN((ROW()-1)/5,0)+2)</f>
        <v>105.5</v>
      </c>
      <c r="E2912" s="63">
        <f ca="1">INDIRECT("'按班级打印'!o"&amp;ROUNDDOWN((ROW()-1)/5,0)+2)</f>
        <v>85.5</v>
      </c>
      <c r="F2912" s="63">
        <f ca="1">INDIRECT("'按班级打印'!q"&amp;ROUNDDOWN((ROW()-1)/5,0)+2)</f>
        <v>91</v>
      </c>
      <c r="G2912" s="63">
        <f ca="1">IF(INDIRECT("'按班级打印'!s"&amp;ROUNDDOWN((ROW()-1)/5,0)+2)&gt;0,INDIRECT("'按班级打印'!s"&amp;ROUNDDOWN((ROW()-1)/5,0)+2),"")</f>
        <v>27</v>
      </c>
      <c r="H2912" s="63" t="str">
        <f ca="1">IF(INDIRECT("'按班级打印'!w"&amp;ROUNDDOWN((ROW()-1)/5,0)+2)&gt;0,INDIRECT("'按班级打印'!w"&amp;ROUNDDOWN((ROW()-1)/5,0)+2),"")</f>
        <v/>
      </c>
      <c r="I2912" s="63">
        <f ca="1">IF(INDIRECT("'按班级打印'!z"&amp;ROUNDDOWN((ROW()-1)/5,0)+2)&gt;0,INDIRECT("'按班级打印'!z"&amp;ROUNDDOWN((ROW()-1)/5,0)+2),"")</f>
        <v>56.5</v>
      </c>
      <c r="J2912" s="63" t="str">
        <f ca="1">IF(INDIRECT("'按班级打印'!ac"&amp;ROUNDDOWN((ROW()-1)/5,0)+2)&gt;0,INDIRECT("'按班级打印'!ac"&amp;ROUNDDOWN((ROW()-1)/5,0)+2),"")</f>
        <v/>
      </c>
      <c r="K2912" s="63" t="str">
        <f ca="1">IF(INDIRECT("'按班级打印'!u"&amp;ROUNDDOWN((ROW()-1)/5,0)+2)&gt;0,INDIRECT("'按班级打印'!u"&amp;ROUNDDOWN((ROW()-1)/5,0)+2),"")</f>
        <v/>
      </c>
      <c r="L2912" s="63">
        <f ca="1">IF(INDIRECT("'按班级打印'!af"&amp;ROUNDDOWN((ROW()-1)/5,0)+2)&gt;0,INDIRECT("'按班级打印'!af"&amp;ROUNDDOWN((ROW()-1)/5,0)+2),"")</f>
        <v>55</v>
      </c>
      <c r="M2912" s="63">
        <f ca="1">INDIRECT("'按班级打印'!H"&amp;ROUNDDOWN((ROW()-1)/5,0)+2)</f>
        <v>420.5</v>
      </c>
    </row>
    <row r="2913" customHeight="1" spans="1:13">
      <c r="A2913" s="64"/>
      <c r="B2913" s="64"/>
      <c r="C2913" s="63" t="s">
        <v>13</v>
      </c>
      <c r="D2913" s="63">
        <f ca="1">INDIRECT("'按班级打印'!M"&amp;ROUNDDOWN((ROW()-1)/5,0)+2)</f>
        <v>105.5</v>
      </c>
      <c r="E2913" s="63">
        <f ca="1">INDIRECT("'按班级打印'!o"&amp;ROUNDDOWN((ROW()-1)/5,0)+2)</f>
        <v>85.5</v>
      </c>
      <c r="F2913" s="63">
        <f ca="1">INDIRECT("'按班级打印'!q"&amp;ROUNDDOWN((ROW()-1)/5,0)+2)</f>
        <v>91</v>
      </c>
      <c r="G2913" s="63">
        <f ca="1">IF(INDIRECT("'按班级打印'!s"&amp;ROUNDDOWN((ROW()-1)/5,0)+2)&gt;0,INDIRECT("'按班级打印'!s"&amp;ROUNDDOWN((ROW()-1)/5,0)+2),"")</f>
        <v>27</v>
      </c>
      <c r="H2913" s="63" t="str">
        <f ca="1">IF(INDIRECT("'按班级打印'!x"&amp;ROUNDDOWN((ROW()-1)/5,0)+2)&gt;0,INDIRECT("'按班级打印'!x"&amp;ROUNDDOWN((ROW()-1)/5,0)+2),"")</f>
        <v/>
      </c>
      <c r="I2913" s="63">
        <f ca="1">IF(INDIRECT("'按班级打印'!aa"&amp;ROUNDDOWN((ROW()-1)/5,0)+2)&gt;0,INDIRECT("'按班级打印'!aa"&amp;ROUNDDOWN((ROW()-1)/5,0)+2),"")</f>
        <v>66</v>
      </c>
      <c r="J2913" s="63" t="str">
        <f ca="1">IF(INDIRECT("'按班级打印'!ad"&amp;ROUNDDOWN((ROW()-1)/5,0)+2)&gt;0,INDIRECT("'按班级打印'!ad"&amp;ROUNDDOWN((ROW()-1)/5,0)+2),"")</f>
        <v/>
      </c>
      <c r="K2913" s="63" t="str">
        <f ca="1">IF(INDIRECT("'按班级打印'!u"&amp;ROUNDDOWN((ROW()-1)/5,0)+2)&gt;0,INDIRECT("'按班级打印'!u"&amp;ROUNDDOWN((ROW()-1)/5,0)+2),"")</f>
        <v/>
      </c>
      <c r="L2913" s="63">
        <f ca="1">IF(INDIRECT("'按班级打印'!ag"&amp;ROUNDDOWN((ROW()-1)/5,0)+2)&gt;0,INDIRECT("'按班级打印'!ag"&amp;ROUNDDOWN((ROW()-1)/5,0)+2),"")</f>
        <v>82</v>
      </c>
      <c r="M2913" s="63">
        <f ca="1">INDIRECT("'按班级打印'!I"&amp;ROUNDDOWN((ROW()-1)/5,0)+2)</f>
        <v>457</v>
      </c>
    </row>
    <row r="2914" customHeight="1" spans="1:13">
      <c r="A2914" s="63" t="str">
        <f ca="1">INDIRECT("'按班级打印'!E"&amp;ROUNDDOWN((ROW()-1)/5,0)+2)</f>
        <v>物理类</v>
      </c>
      <c r="B2914" s="14"/>
      <c r="C2914" s="63" t="s">
        <v>14</v>
      </c>
      <c r="D2914" s="65">
        <f>'质量分析(总分) '!$D$55</f>
        <v>105.000612745098</v>
      </c>
      <c r="E2914" s="65">
        <f>'质量分析(总分) '!$D$82</f>
        <v>91.5242034313726</v>
      </c>
      <c r="F2914" s="65">
        <f>'质量分析(总分) '!$D$109</f>
        <v>108.863970588235</v>
      </c>
      <c r="G2914" s="65">
        <f ca="1">IF(_xlfn.NUMBERVALUE(G2912)&gt;0,'质量分析(总分) '!$D$133,"")</f>
        <v>62.6521428571429</v>
      </c>
      <c r="H2914" s="65" t="str">
        <f ca="1">IF(_xlfn.NUMBERVALUE(H2912)&gt;0,'质量分析(总分) '!$D$157,"")</f>
        <v/>
      </c>
      <c r="I2914" s="65">
        <f ca="1">IF(_xlfn.NUMBERVALUE(I2912)&gt;0,'质量分析(总分) '!$D$180,"")</f>
        <v>83.3676470588235</v>
      </c>
      <c r="J2914" s="65" t="str">
        <f ca="1">IF(_xlfn.NUMBERVALUE(J2912)&gt;0,'质量分析(总分) '!$D$208,"")</f>
        <v/>
      </c>
      <c r="K2914" s="65" t="str">
        <f ca="1">IF(_xlfn.NUMBERVALUE(K2912)&gt;0,'质量分析(总分) '!$D$194,"")</f>
        <v/>
      </c>
      <c r="L2914" s="65">
        <f ca="1">IF(_xlfn.NUMBERVALUE(L2912)&gt;0,'质量分析(总分) '!$D$222,"")</f>
        <v>81.1694214876033</v>
      </c>
      <c r="M2914" s="65">
        <f ca="1">IF(_xlfn.NUMBERVALUE(G2912)&gt;0,'质量分析(总分) '!$D$23,'质量分析(总分) '!$D$28)</f>
        <v>535.869285714286</v>
      </c>
    </row>
    <row r="2916" customHeight="1" spans="1:13">
      <c r="A2916" s="58" t="s">
        <v>15</v>
      </c>
      <c r="B2916" s="59" t="s">
        <v>1</v>
      </c>
      <c r="C2916" s="59" t="s">
        <v>2</v>
      </c>
      <c r="D2916" s="60" t="s">
        <v>3</v>
      </c>
      <c r="E2916" s="60" t="s">
        <v>4</v>
      </c>
      <c r="F2916" s="60" t="s">
        <v>5</v>
      </c>
      <c r="G2916" s="60" t="s">
        <v>6</v>
      </c>
      <c r="H2916" s="60" t="s">
        <v>7</v>
      </c>
      <c r="I2916" s="60" t="s">
        <v>8</v>
      </c>
      <c r="J2916" s="60" t="s">
        <v>9</v>
      </c>
      <c r="K2916" s="60" t="s">
        <v>10</v>
      </c>
      <c r="L2916" s="61" t="s">
        <v>11</v>
      </c>
      <c r="M2916" s="61" t="s">
        <v>12</v>
      </c>
    </row>
    <row r="2917" customHeight="1" spans="1:13">
      <c r="A2917" s="62"/>
      <c r="B2917" s="63">
        <f ca="1">INDIRECT("'按班级打印'!G"&amp;ROUNDDOWN((ROW()-1)/5,0)+2)</f>
        <v>13</v>
      </c>
      <c r="C2917" s="63" t="str">
        <f ca="1">INDIRECT("'按班级打印'!A"&amp;ROUNDDOWN((ROW()-1)/5,0)+2)</f>
        <v>苏启梦</v>
      </c>
      <c r="D2917" s="63">
        <f ca="1">INDIRECT("'按班级打印'!M"&amp;ROUNDDOWN((ROW()-1)/5,0)+2)</f>
        <v>106</v>
      </c>
      <c r="E2917" s="63">
        <f ca="1">INDIRECT("'按班级打印'!o"&amp;ROUNDDOWN((ROW()-1)/5,0)+2)</f>
        <v>72.5</v>
      </c>
      <c r="F2917" s="63">
        <f ca="1">INDIRECT("'按班级打印'!q"&amp;ROUNDDOWN((ROW()-1)/5,0)+2)</f>
        <v>88</v>
      </c>
      <c r="G2917" s="63">
        <f ca="1">IF(INDIRECT("'按班级打印'!s"&amp;ROUNDDOWN((ROW()-1)/5,0)+2)&gt;0,INDIRECT("'按班级打印'!s"&amp;ROUNDDOWN((ROW()-1)/5,0)+2),"")</f>
        <v>41.5</v>
      </c>
      <c r="H2917" s="63" t="str">
        <f ca="1">IF(INDIRECT("'按班级打印'!w"&amp;ROUNDDOWN((ROW()-1)/5,0)+2)&gt;0,INDIRECT("'按班级打印'!w"&amp;ROUNDDOWN((ROW()-1)/5,0)+2),"")</f>
        <v/>
      </c>
      <c r="I2917" s="63">
        <f ca="1">IF(INDIRECT("'按班级打印'!z"&amp;ROUNDDOWN((ROW()-1)/5,0)+2)&gt;0,INDIRECT("'按班级打印'!z"&amp;ROUNDDOWN((ROW()-1)/5,0)+2),"")</f>
        <v>81</v>
      </c>
      <c r="J2917" s="63" t="str">
        <f ca="1">IF(INDIRECT("'按班级打印'!ac"&amp;ROUNDDOWN((ROW()-1)/5,0)+2)&gt;0,INDIRECT("'按班级打印'!ac"&amp;ROUNDDOWN((ROW()-1)/5,0)+2),"")</f>
        <v/>
      </c>
      <c r="K2917" s="63" t="str">
        <f ca="1">IF(INDIRECT("'按班级打印'!u"&amp;ROUNDDOWN((ROW()-1)/5,0)+2)&gt;0,INDIRECT("'按班级打印'!u"&amp;ROUNDDOWN((ROW()-1)/5,0)+2),"")</f>
        <v/>
      </c>
      <c r="L2917" s="63">
        <f ca="1">IF(INDIRECT("'按班级打印'!af"&amp;ROUNDDOWN((ROW()-1)/5,0)+2)&gt;0,INDIRECT("'按班级打印'!af"&amp;ROUNDDOWN((ROW()-1)/5,0)+2),"")</f>
        <v>62.5</v>
      </c>
      <c r="M2917" s="63">
        <f ca="1">INDIRECT("'按班级打印'!H"&amp;ROUNDDOWN((ROW()-1)/5,0)+2)</f>
        <v>451.5</v>
      </c>
    </row>
    <row r="2918" customHeight="1" spans="1:13">
      <c r="A2918" s="64"/>
      <c r="B2918" s="64"/>
      <c r="C2918" s="63" t="s">
        <v>13</v>
      </c>
      <c r="D2918" s="63">
        <f ca="1">INDIRECT("'按班级打印'!M"&amp;ROUNDDOWN((ROW()-1)/5,0)+2)</f>
        <v>106</v>
      </c>
      <c r="E2918" s="63">
        <f ca="1">INDIRECT("'按班级打印'!o"&amp;ROUNDDOWN((ROW()-1)/5,0)+2)</f>
        <v>72.5</v>
      </c>
      <c r="F2918" s="63">
        <f ca="1">INDIRECT("'按班级打印'!q"&amp;ROUNDDOWN((ROW()-1)/5,0)+2)</f>
        <v>88</v>
      </c>
      <c r="G2918" s="63">
        <f ca="1">IF(INDIRECT("'按班级打印'!s"&amp;ROUNDDOWN((ROW()-1)/5,0)+2)&gt;0,INDIRECT("'按班级打印'!s"&amp;ROUNDDOWN((ROW()-1)/5,0)+2),"")</f>
        <v>41.5</v>
      </c>
      <c r="H2918" s="63" t="str">
        <f ca="1">IF(INDIRECT("'按班级打印'!x"&amp;ROUNDDOWN((ROW()-1)/5,0)+2)&gt;0,INDIRECT("'按班级打印'!x"&amp;ROUNDDOWN((ROW()-1)/5,0)+2),"")</f>
        <v/>
      </c>
      <c r="I2918" s="63">
        <f ca="1">IF(INDIRECT("'按班级打印'!aa"&amp;ROUNDDOWN((ROW()-1)/5,0)+2)&gt;0,INDIRECT("'按班级打印'!aa"&amp;ROUNDDOWN((ROW()-1)/5,0)+2),"")</f>
        <v>89</v>
      </c>
      <c r="J2918" s="63" t="str">
        <f ca="1">IF(INDIRECT("'按班级打印'!ad"&amp;ROUNDDOWN((ROW()-1)/5,0)+2)&gt;0,INDIRECT("'按班级打印'!ad"&amp;ROUNDDOWN((ROW()-1)/5,0)+2),"")</f>
        <v/>
      </c>
      <c r="K2918" s="63" t="str">
        <f ca="1">IF(INDIRECT("'按班级打印'!u"&amp;ROUNDDOWN((ROW()-1)/5,0)+2)&gt;0,INDIRECT("'按班级打印'!u"&amp;ROUNDDOWN((ROW()-1)/5,0)+2),"")</f>
        <v/>
      </c>
      <c r="L2918" s="63">
        <f ca="1">IF(INDIRECT("'按班级打印'!ag"&amp;ROUNDDOWN((ROW()-1)/5,0)+2)&gt;0,INDIRECT("'按班级打印'!ag"&amp;ROUNDDOWN((ROW()-1)/5,0)+2),"")</f>
        <v>88</v>
      </c>
      <c r="M2918" s="63">
        <f ca="1">INDIRECT("'按班级打印'!I"&amp;ROUNDDOWN((ROW()-1)/5,0)+2)</f>
        <v>485</v>
      </c>
    </row>
    <row r="2919" customHeight="1" spans="1:13">
      <c r="A2919" s="63" t="str">
        <f ca="1">INDIRECT("'按班级打印'!E"&amp;ROUNDDOWN((ROW()-1)/5,0)+2)</f>
        <v>物理类</v>
      </c>
      <c r="B2919" s="14"/>
      <c r="C2919" s="63" t="s">
        <v>14</v>
      </c>
      <c r="D2919" s="65">
        <f>'质量分析(总分) '!$D$55</f>
        <v>105.000612745098</v>
      </c>
      <c r="E2919" s="65">
        <f>'质量分析(总分) '!$D$82</f>
        <v>91.5242034313726</v>
      </c>
      <c r="F2919" s="65">
        <f>'质量分析(总分) '!$D$109</f>
        <v>108.863970588235</v>
      </c>
      <c r="G2919" s="65">
        <f ca="1">IF(_xlfn.NUMBERVALUE(G2917)&gt;0,'质量分析(总分) '!$D$133,"")</f>
        <v>62.6521428571429</v>
      </c>
      <c r="H2919" s="65" t="str">
        <f ca="1">IF(_xlfn.NUMBERVALUE(H2917)&gt;0,'质量分析(总分) '!$D$157,"")</f>
        <v/>
      </c>
      <c r="I2919" s="65">
        <f ca="1">IF(_xlfn.NUMBERVALUE(I2917)&gt;0,'质量分析(总分) '!$D$180,"")</f>
        <v>83.3676470588235</v>
      </c>
      <c r="J2919" s="65" t="str">
        <f ca="1">IF(_xlfn.NUMBERVALUE(J2917)&gt;0,'质量分析(总分) '!$D$208,"")</f>
        <v/>
      </c>
      <c r="K2919" s="65" t="str">
        <f ca="1">IF(_xlfn.NUMBERVALUE(K2917)&gt;0,'质量分析(总分) '!$D$194,"")</f>
        <v/>
      </c>
      <c r="L2919" s="65">
        <f ca="1">IF(_xlfn.NUMBERVALUE(L2917)&gt;0,'质量分析(总分) '!$D$222,"")</f>
        <v>81.1694214876033</v>
      </c>
      <c r="M2919" s="65">
        <f ca="1">IF(_xlfn.NUMBERVALUE(G2917)&gt;0,'质量分析(总分) '!$D$23,'质量分析(总分) '!$D$28)</f>
        <v>535.869285714286</v>
      </c>
    </row>
    <row r="2921" customHeight="1" spans="1:13">
      <c r="A2921" s="58" t="s">
        <v>15</v>
      </c>
      <c r="B2921" s="59" t="s">
        <v>1</v>
      </c>
      <c r="C2921" s="59" t="s">
        <v>2</v>
      </c>
      <c r="D2921" s="60" t="s">
        <v>3</v>
      </c>
      <c r="E2921" s="60" t="s">
        <v>4</v>
      </c>
      <c r="F2921" s="60" t="s">
        <v>5</v>
      </c>
      <c r="G2921" s="60" t="s">
        <v>6</v>
      </c>
      <c r="H2921" s="60" t="s">
        <v>7</v>
      </c>
      <c r="I2921" s="60" t="s">
        <v>8</v>
      </c>
      <c r="J2921" s="60" t="s">
        <v>9</v>
      </c>
      <c r="K2921" s="60" t="s">
        <v>10</v>
      </c>
      <c r="L2921" s="61" t="s">
        <v>11</v>
      </c>
      <c r="M2921" s="61" t="s">
        <v>12</v>
      </c>
    </row>
    <row r="2922" customHeight="1" spans="1:13">
      <c r="A2922" s="62"/>
      <c r="B2922" s="63">
        <f ca="1">INDIRECT("'按班级打印'!G"&amp;ROUNDDOWN((ROW()-1)/5,0)+2)</f>
        <v>14</v>
      </c>
      <c r="C2922" s="63" t="str">
        <f ca="1">INDIRECT("'按班级打印'!A"&amp;ROUNDDOWN((ROW()-1)/5,0)+2)</f>
        <v>陈静瑶</v>
      </c>
      <c r="D2922" s="63">
        <f ca="1">INDIRECT("'按班级打印'!M"&amp;ROUNDDOWN((ROW()-1)/5,0)+2)</f>
        <v>111</v>
      </c>
      <c r="E2922" s="63">
        <f ca="1">INDIRECT("'按班级打印'!o"&amp;ROUNDDOWN((ROW()-1)/5,0)+2)</f>
        <v>101</v>
      </c>
      <c r="F2922" s="63">
        <f ca="1">INDIRECT("'按班级打印'!q"&amp;ROUNDDOWN((ROW()-1)/5,0)+2)</f>
        <v>112</v>
      </c>
      <c r="G2922" s="63">
        <f ca="1">IF(INDIRECT("'按班级打印'!s"&amp;ROUNDDOWN((ROW()-1)/5,0)+2)&gt;0,INDIRECT("'按班级打印'!s"&amp;ROUNDDOWN((ROW()-1)/5,0)+2),"")</f>
        <v>63.5</v>
      </c>
      <c r="H2922" s="63">
        <f ca="1">IF(INDIRECT("'按班级打印'!w"&amp;ROUNDDOWN((ROW()-1)/5,0)+2)&gt;0,INDIRECT("'按班级打印'!w"&amp;ROUNDDOWN((ROW()-1)/5,0)+2),"")</f>
        <v>58</v>
      </c>
      <c r="I2922" s="63" t="str">
        <f ca="1">IF(INDIRECT("'按班级打印'!z"&amp;ROUNDDOWN((ROW()-1)/5,0)+2)&gt;0,INDIRECT("'按班级打印'!z"&amp;ROUNDDOWN((ROW()-1)/5,0)+2),"")</f>
        <v/>
      </c>
      <c r="J2922" s="63">
        <f ca="1">IF(INDIRECT("'按班级打印'!ac"&amp;ROUNDDOWN((ROW()-1)/5,0)+2)&gt;0,INDIRECT("'按班级打印'!ac"&amp;ROUNDDOWN((ROW()-1)/5,0)+2),"")</f>
        <v>64.75</v>
      </c>
      <c r="K2922" s="63" t="str">
        <f ca="1">IF(INDIRECT("'按班级打印'!u"&amp;ROUNDDOWN((ROW()-1)/5,0)+2)&gt;0,INDIRECT("'按班级打印'!u"&amp;ROUNDDOWN((ROW()-1)/5,0)+2),"")</f>
        <v/>
      </c>
      <c r="L2922" s="63" t="str">
        <f ca="1">IF(INDIRECT("'按班级打印'!af"&amp;ROUNDDOWN((ROW()-1)/5,0)+2)&gt;0,INDIRECT("'按班级打印'!af"&amp;ROUNDDOWN((ROW()-1)/5,0)+2),"")</f>
        <v/>
      </c>
      <c r="M2922" s="63">
        <f ca="1">INDIRECT("'按班级打印'!H"&amp;ROUNDDOWN((ROW()-1)/5,0)+2)</f>
        <v>510.25</v>
      </c>
    </row>
    <row r="2923" customHeight="1" spans="1:13">
      <c r="A2923" s="64"/>
      <c r="B2923" s="64"/>
      <c r="C2923" s="63" t="s">
        <v>13</v>
      </c>
      <c r="D2923" s="63">
        <f ca="1">INDIRECT("'按班级打印'!M"&amp;ROUNDDOWN((ROW()-1)/5,0)+2)</f>
        <v>111</v>
      </c>
      <c r="E2923" s="63">
        <f ca="1">INDIRECT("'按班级打印'!o"&amp;ROUNDDOWN((ROW()-1)/5,0)+2)</f>
        <v>101</v>
      </c>
      <c r="F2923" s="63">
        <f ca="1">INDIRECT("'按班级打印'!q"&amp;ROUNDDOWN((ROW()-1)/5,0)+2)</f>
        <v>112</v>
      </c>
      <c r="G2923" s="63">
        <f ca="1">IF(INDIRECT("'按班级打印'!s"&amp;ROUNDDOWN((ROW()-1)/5,0)+2)&gt;0,INDIRECT("'按班级打印'!s"&amp;ROUNDDOWN((ROW()-1)/5,0)+2),"")</f>
        <v>63.5</v>
      </c>
      <c r="H2923" s="63">
        <f ca="1">IF(INDIRECT("'按班级打印'!x"&amp;ROUNDDOWN((ROW()-1)/5,0)+2)&gt;0,INDIRECT("'按班级打印'!x"&amp;ROUNDDOWN((ROW()-1)/5,0)+2),"")</f>
        <v>82</v>
      </c>
      <c r="I2923" s="63" t="str">
        <f ca="1">IF(INDIRECT("'按班级打印'!aa"&amp;ROUNDDOWN((ROW()-1)/5,0)+2)&gt;0,INDIRECT("'按班级打印'!aa"&amp;ROUNDDOWN((ROW()-1)/5,0)+2),"")</f>
        <v/>
      </c>
      <c r="J2923" s="63">
        <f ca="1">IF(INDIRECT("'按班级打印'!ad"&amp;ROUNDDOWN((ROW()-1)/5,0)+2)&gt;0,INDIRECT("'按班级打印'!ad"&amp;ROUNDDOWN((ROW()-1)/5,0)+2),"")</f>
        <v>88</v>
      </c>
      <c r="K2923" s="63" t="str">
        <f ca="1">IF(INDIRECT("'按班级打印'!u"&amp;ROUNDDOWN((ROW()-1)/5,0)+2)&gt;0,INDIRECT("'按班级打印'!u"&amp;ROUNDDOWN((ROW()-1)/5,0)+2),"")</f>
        <v/>
      </c>
      <c r="L2923" s="63" t="str">
        <f ca="1">IF(INDIRECT("'按班级打印'!ag"&amp;ROUNDDOWN((ROW()-1)/5,0)+2)&gt;0,INDIRECT("'按班级打印'!ag"&amp;ROUNDDOWN((ROW()-1)/5,0)+2),"")</f>
        <v/>
      </c>
      <c r="M2923" s="63">
        <f ca="1">INDIRECT("'按班级打印'!I"&amp;ROUNDDOWN((ROW()-1)/5,0)+2)</f>
        <v>557.5</v>
      </c>
    </row>
    <row r="2924" customHeight="1" spans="1:13">
      <c r="A2924" s="63" t="str">
        <f ca="1">INDIRECT("'按班级打印'!E"&amp;ROUNDDOWN((ROW()-1)/5,0)+2)</f>
        <v>物理类</v>
      </c>
      <c r="B2924" s="14"/>
      <c r="C2924" s="63" t="s">
        <v>14</v>
      </c>
      <c r="D2924" s="65">
        <f>'质量分析(总分) '!$D$55</f>
        <v>105.000612745098</v>
      </c>
      <c r="E2924" s="65">
        <f>'质量分析(总分) '!$D$82</f>
        <v>91.5242034313726</v>
      </c>
      <c r="F2924" s="65">
        <f>'质量分析(总分) '!$D$109</f>
        <v>108.863970588235</v>
      </c>
      <c r="G2924" s="65">
        <f ca="1">IF(_xlfn.NUMBERVALUE(G2922)&gt;0,'质量分析(总分) '!$D$133,"")</f>
        <v>62.6521428571429</v>
      </c>
      <c r="H2924" s="65">
        <f ca="1">IF(_xlfn.NUMBERVALUE(H2922)&gt;0,'质量分析(总分) '!$D$157,"")</f>
        <v>81.8686131386861</v>
      </c>
      <c r="I2924" s="65" t="str">
        <f ca="1">IF(_xlfn.NUMBERVALUE(I2922)&gt;0,'质量分析(总分) '!$D$180,"")</f>
        <v/>
      </c>
      <c r="J2924" s="65">
        <f ca="1">IF(_xlfn.NUMBERVALUE(J2922)&gt;0,'质量分析(总分) '!$D$208,"")</f>
        <v>82.7816593886463</v>
      </c>
      <c r="K2924" s="65" t="str">
        <f ca="1">IF(_xlfn.NUMBERVALUE(K2922)&gt;0,'质量分析(总分) '!$D$194,"")</f>
        <v/>
      </c>
      <c r="L2924" s="65" t="str">
        <f ca="1">IF(_xlfn.NUMBERVALUE(L2922)&gt;0,'质量分析(总分) '!$D$222,"")</f>
        <v/>
      </c>
      <c r="M2924" s="65">
        <f ca="1">IF(_xlfn.NUMBERVALUE(G2922)&gt;0,'质量分析(总分) '!$D$23,'质量分析(总分) '!$D$28)</f>
        <v>535.869285714286</v>
      </c>
    </row>
    <row r="2926" customHeight="1" spans="1:13">
      <c r="A2926" s="58" t="s">
        <v>15</v>
      </c>
      <c r="B2926" s="59" t="s">
        <v>1</v>
      </c>
      <c r="C2926" s="59" t="s">
        <v>2</v>
      </c>
      <c r="D2926" s="60" t="s">
        <v>3</v>
      </c>
      <c r="E2926" s="60" t="s">
        <v>4</v>
      </c>
      <c r="F2926" s="60" t="s">
        <v>5</v>
      </c>
      <c r="G2926" s="60" t="s">
        <v>6</v>
      </c>
      <c r="H2926" s="60" t="s">
        <v>7</v>
      </c>
      <c r="I2926" s="60" t="s">
        <v>8</v>
      </c>
      <c r="J2926" s="60" t="s">
        <v>9</v>
      </c>
      <c r="K2926" s="60" t="s">
        <v>10</v>
      </c>
      <c r="L2926" s="61" t="s">
        <v>11</v>
      </c>
      <c r="M2926" s="61" t="s">
        <v>12</v>
      </c>
    </row>
    <row r="2927" customHeight="1" spans="1:13">
      <c r="A2927" s="62"/>
      <c r="B2927" s="63">
        <f ca="1">INDIRECT("'按班级打印'!G"&amp;ROUNDDOWN((ROW()-1)/5,0)+2)</f>
        <v>14</v>
      </c>
      <c r="C2927" s="63" t="str">
        <f ca="1">INDIRECT("'按班级打印'!A"&amp;ROUNDDOWN((ROW()-1)/5,0)+2)</f>
        <v>刘耀文</v>
      </c>
      <c r="D2927" s="63">
        <f ca="1">INDIRECT("'按班级打印'!M"&amp;ROUNDDOWN((ROW()-1)/5,0)+2)</f>
        <v>104.5</v>
      </c>
      <c r="E2927" s="63">
        <f ca="1">INDIRECT("'按班级打印'!o"&amp;ROUNDDOWN((ROW()-1)/5,0)+2)</f>
        <v>108</v>
      </c>
      <c r="F2927" s="63">
        <f ca="1">INDIRECT("'按班级打印'!q"&amp;ROUNDDOWN((ROW()-1)/5,0)+2)</f>
        <v>112.5</v>
      </c>
      <c r="G2927" s="63">
        <f ca="1">IF(INDIRECT("'按班级打印'!s"&amp;ROUNDDOWN((ROW()-1)/5,0)+2)&gt;0,INDIRECT("'按班级打印'!s"&amp;ROUNDDOWN((ROW()-1)/5,0)+2),"")</f>
        <v>69</v>
      </c>
      <c r="H2927" s="63">
        <f ca="1">IF(INDIRECT("'按班级打印'!w"&amp;ROUNDDOWN((ROW()-1)/5,0)+2)&gt;0,INDIRECT("'按班级打印'!w"&amp;ROUNDDOWN((ROW()-1)/5,0)+2),"")</f>
        <v>59</v>
      </c>
      <c r="I2927" s="63" t="str">
        <f ca="1">IF(INDIRECT("'按班级打印'!z"&amp;ROUNDDOWN((ROW()-1)/5,0)+2)&gt;0,INDIRECT("'按班级打印'!z"&amp;ROUNDDOWN((ROW()-1)/5,0)+2),"")</f>
        <v/>
      </c>
      <c r="J2927" s="63">
        <f ca="1">IF(INDIRECT("'按班级打印'!ac"&amp;ROUNDDOWN((ROW()-1)/5,0)+2)&gt;0,INDIRECT("'按班级打印'!ac"&amp;ROUNDDOWN((ROW()-1)/5,0)+2),"")</f>
        <v>77.5</v>
      </c>
      <c r="K2927" s="63" t="str">
        <f ca="1">IF(INDIRECT("'按班级打印'!u"&amp;ROUNDDOWN((ROW()-1)/5,0)+2)&gt;0,INDIRECT("'按班级打印'!u"&amp;ROUNDDOWN((ROW()-1)/5,0)+2),"")</f>
        <v/>
      </c>
      <c r="L2927" s="63" t="str">
        <f ca="1">IF(INDIRECT("'按班级打印'!af"&amp;ROUNDDOWN((ROW()-1)/5,0)+2)&gt;0,INDIRECT("'按班级打印'!af"&amp;ROUNDDOWN((ROW()-1)/5,0)+2),"")</f>
        <v/>
      </c>
      <c r="M2927" s="63">
        <f ca="1">INDIRECT("'按班级打印'!H"&amp;ROUNDDOWN((ROW()-1)/5,0)+2)</f>
        <v>530.5</v>
      </c>
    </row>
    <row r="2928" customHeight="1" spans="1:13">
      <c r="A2928" s="64"/>
      <c r="B2928" s="64"/>
      <c r="C2928" s="63" t="s">
        <v>13</v>
      </c>
      <c r="D2928" s="63">
        <f ca="1">INDIRECT("'按班级打印'!M"&amp;ROUNDDOWN((ROW()-1)/5,0)+2)</f>
        <v>104.5</v>
      </c>
      <c r="E2928" s="63">
        <f ca="1">INDIRECT("'按班级打印'!o"&amp;ROUNDDOWN((ROW()-1)/5,0)+2)</f>
        <v>108</v>
      </c>
      <c r="F2928" s="63">
        <f ca="1">INDIRECT("'按班级打印'!q"&amp;ROUNDDOWN((ROW()-1)/5,0)+2)</f>
        <v>112.5</v>
      </c>
      <c r="G2928" s="63">
        <f ca="1">IF(INDIRECT("'按班级打印'!s"&amp;ROUNDDOWN((ROW()-1)/5,0)+2)&gt;0,INDIRECT("'按班级打印'!s"&amp;ROUNDDOWN((ROW()-1)/5,0)+2),"")</f>
        <v>69</v>
      </c>
      <c r="H2928" s="63">
        <f ca="1">IF(INDIRECT("'按班级打印'!x"&amp;ROUNDDOWN((ROW()-1)/5,0)+2)&gt;0,INDIRECT("'按班级打印'!x"&amp;ROUNDDOWN((ROW()-1)/5,0)+2),"")</f>
        <v>83</v>
      </c>
      <c r="I2928" s="63" t="str">
        <f ca="1">IF(INDIRECT("'按班级打印'!aa"&amp;ROUNDDOWN((ROW()-1)/5,0)+2)&gt;0,INDIRECT("'按班级打印'!aa"&amp;ROUNDDOWN((ROW()-1)/5,0)+2),"")</f>
        <v/>
      </c>
      <c r="J2928" s="63">
        <f ca="1">IF(INDIRECT("'按班级打印'!ad"&amp;ROUNDDOWN((ROW()-1)/5,0)+2)&gt;0,INDIRECT("'按班级打印'!ad"&amp;ROUNDDOWN((ROW()-1)/5,0)+2),"")</f>
        <v>95</v>
      </c>
      <c r="K2928" s="63" t="str">
        <f ca="1">IF(INDIRECT("'按班级打印'!u"&amp;ROUNDDOWN((ROW()-1)/5,0)+2)&gt;0,INDIRECT("'按班级打印'!u"&amp;ROUNDDOWN((ROW()-1)/5,0)+2),"")</f>
        <v/>
      </c>
      <c r="L2928" s="63" t="str">
        <f ca="1">IF(INDIRECT("'按班级打印'!ag"&amp;ROUNDDOWN((ROW()-1)/5,0)+2)&gt;0,INDIRECT("'按班级打印'!ag"&amp;ROUNDDOWN((ROW()-1)/5,0)+2),"")</f>
        <v/>
      </c>
      <c r="M2928" s="63">
        <f ca="1">INDIRECT("'按班级打印'!I"&amp;ROUNDDOWN((ROW()-1)/5,0)+2)</f>
        <v>572</v>
      </c>
    </row>
    <row r="2929" customHeight="1" spans="1:13">
      <c r="A2929" s="63" t="str">
        <f ca="1">INDIRECT("'按班级打印'!E"&amp;ROUNDDOWN((ROW()-1)/5,0)+2)</f>
        <v>物理类</v>
      </c>
      <c r="B2929" s="14"/>
      <c r="C2929" s="63" t="s">
        <v>14</v>
      </c>
      <c r="D2929" s="65">
        <f>'质量分析(总分) '!$D$55</f>
        <v>105.000612745098</v>
      </c>
      <c r="E2929" s="65">
        <f>'质量分析(总分) '!$D$82</f>
        <v>91.5242034313726</v>
      </c>
      <c r="F2929" s="65">
        <f>'质量分析(总分) '!$D$109</f>
        <v>108.863970588235</v>
      </c>
      <c r="G2929" s="65">
        <f ca="1">IF(_xlfn.NUMBERVALUE(G2927)&gt;0,'质量分析(总分) '!$D$133,"")</f>
        <v>62.6521428571429</v>
      </c>
      <c r="H2929" s="65">
        <f ca="1">IF(_xlfn.NUMBERVALUE(H2927)&gt;0,'质量分析(总分) '!$D$157,"")</f>
        <v>81.8686131386861</v>
      </c>
      <c r="I2929" s="65" t="str">
        <f ca="1">IF(_xlfn.NUMBERVALUE(I2927)&gt;0,'质量分析(总分) '!$D$180,"")</f>
        <v/>
      </c>
      <c r="J2929" s="65">
        <f ca="1">IF(_xlfn.NUMBERVALUE(J2927)&gt;0,'质量分析(总分) '!$D$208,"")</f>
        <v>82.7816593886463</v>
      </c>
      <c r="K2929" s="65" t="str">
        <f ca="1">IF(_xlfn.NUMBERVALUE(K2927)&gt;0,'质量分析(总分) '!$D$194,"")</f>
        <v/>
      </c>
      <c r="L2929" s="65" t="str">
        <f ca="1">IF(_xlfn.NUMBERVALUE(L2927)&gt;0,'质量分析(总分) '!$D$222,"")</f>
        <v/>
      </c>
      <c r="M2929" s="65">
        <f ca="1">IF(_xlfn.NUMBERVALUE(G2927)&gt;0,'质量分析(总分) '!$D$23,'质量分析(总分) '!$D$28)</f>
        <v>535.869285714286</v>
      </c>
    </row>
    <row r="2931" customHeight="1" spans="1:13">
      <c r="A2931" s="58" t="s">
        <v>15</v>
      </c>
      <c r="B2931" s="59" t="s">
        <v>1</v>
      </c>
      <c r="C2931" s="59" t="s">
        <v>2</v>
      </c>
      <c r="D2931" s="60" t="s">
        <v>3</v>
      </c>
      <c r="E2931" s="60" t="s">
        <v>4</v>
      </c>
      <c r="F2931" s="60" t="s">
        <v>5</v>
      </c>
      <c r="G2931" s="60" t="s">
        <v>6</v>
      </c>
      <c r="H2931" s="60" t="s">
        <v>7</v>
      </c>
      <c r="I2931" s="60" t="s">
        <v>8</v>
      </c>
      <c r="J2931" s="60" t="s">
        <v>9</v>
      </c>
      <c r="K2931" s="60" t="s">
        <v>10</v>
      </c>
      <c r="L2931" s="61" t="s">
        <v>11</v>
      </c>
      <c r="M2931" s="61" t="s">
        <v>12</v>
      </c>
    </row>
    <row r="2932" customHeight="1" spans="1:13">
      <c r="A2932" s="62"/>
      <c r="B2932" s="63">
        <f ca="1">INDIRECT("'按班级打印'!G"&amp;ROUNDDOWN((ROW()-1)/5,0)+2)</f>
        <v>14</v>
      </c>
      <c r="C2932" s="63" t="str">
        <f ca="1">INDIRECT("'按班级打印'!A"&amp;ROUNDDOWN((ROW()-1)/5,0)+2)</f>
        <v>陈芷妍</v>
      </c>
      <c r="D2932" s="63">
        <f ca="1">INDIRECT("'按班级打印'!M"&amp;ROUNDDOWN((ROW()-1)/5,0)+2)</f>
        <v>117.5</v>
      </c>
      <c r="E2932" s="63">
        <f ca="1">INDIRECT("'按班级打印'!o"&amp;ROUNDDOWN((ROW()-1)/5,0)+2)</f>
        <v>79.5</v>
      </c>
      <c r="F2932" s="63">
        <f ca="1">INDIRECT("'按班级打印'!q"&amp;ROUNDDOWN((ROW()-1)/5,0)+2)</f>
        <v>130.5</v>
      </c>
      <c r="G2932" s="63">
        <f ca="1">IF(INDIRECT("'按班级打印'!s"&amp;ROUNDDOWN((ROW()-1)/5,0)+2)&gt;0,INDIRECT("'按班级打印'!s"&amp;ROUNDDOWN((ROW()-1)/5,0)+2),"")</f>
        <v>52</v>
      </c>
      <c r="H2932" s="63">
        <f ca="1">IF(INDIRECT("'按班级打印'!w"&amp;ROUNDDOWN((ROW()-1)/5,0)+2)&gt;0,INDIRECT("'按班级打印'!w"&amp;ROUNDDOWN((ROW()-1)/5,0)+2),"")</f>
        <v>57</v>
      </c>
      <c r="I2932" s="63" t="str">
        <f ca="1">IF(INDIRECT("'按班级打印'!z"&amp;ROUNDDOWN((ROW()-1)/5,0)+2)&gt;0,INDIRECT("'按班级打印'!z"&amp;ROUNDDOWN((ROW()-1)/5,0)+2),"")</f>
        <v/>
      </c>
      <c r="J2932" s="63">
        <f ca="1">IF(INDIRECT("'按班级打印'!ac"&amp;ROUNDDOWN((ROW()-1)/5,0)+2)&gt;0,INDIRECT("'按班级打印'!ac"&amp;ROUNDDOWN((ROW()-1)/5,0)+2),"")</f>
        <v>66.75</v>
      </c>
      <c r="K2932" s="63" t="str">
        <f ca="1">IF(INDIRECT("'按班级打印'!u"&amp;ROUNDDOWN((ROW()-1)/5,0)+2)&gt;0,INDIRECT("'按班级打印'!u"&amp;ROUNDDOWN((ROW()-1)/5,0)+2),"")</f>
        <v/>
      </c>
      <c r="L2932" s="63" t="str">
        <f ca="1">IF(INDIRECT("'按班级打印'!af"&amp;ROUNDDOWN((ROW()-1)/5,0)+2)&gt;0,INDIRECT("'按班级打印'!af"&amp;ROUNDDOWN((ROW()-1)/5,0)+2),"")</f>
        <v/>
      </c>
      <c r="M2932" s="63">
        <f ca="1">INDIRECT("'按班级打印'!H"&amp;ROUNDDOWN((ROW()-1)/5,0)+2)</f>
        <v>503.25</v>
      </c>
    </row>
    <row r="2933" customHeight="1" spans="1:13">
      <c r="A2933" s="64"/>
      <c r="B2933" s="64"/>
      <c r="C2933" s="63" t="s">
        <v>13</v>
      </c>
      <c r="D2933" s="63">
        <f ca="1">INDIRECT("'按班级打印'!M"&amp;ROUNDDOWN((ROW()-1)/5,0)+2)</f>
        <v>117.5</v>
      </c>
      <c r="E2933" s="63">
        <f ca="1">INDIRECT("'按班级打印'!o"&amp;ROUNDDOWN((ROW()-1)/5,0)+2)</f>
        <v>79.5</v>
      </c>
      <c r="F2933" s="63">
        <f ca="1">INDIRECT("'按班级打印'!q"&amp;ROUNDDOWN((ROW()-1)/5,0)+2)</f>
        <v>130.5</v>
      </c>
      <c r="G2933" s="63">
        <f ca="1">IF(INDIRECT("'按班级打印'!s"&amp;ROUNDDOWN((ROW()-1)/5,0)+2)&gt;0,INDIRECT("'按班级打印'!s"&amp;ROUNDDOWN((ROW()-1)/5,0)+2),"")</f>
        <v>52</v>
      </c>
      <c r="H2933" s="63">
        <f ca="1">IF(INDIRECT("'按班级打印'!x"&amp;ROUNDDOWN((ROW()-1)/5,0)+2)&gt;0,INDIRECT("'按班级打印'!x"&amp;ROUNDDOWN((ROW()-1)/5,0)+2),"")</f>
        <v>81</v>
      </c>
      <c r="I2933" s="63" t="str">
        <f ca="1">IF(INDIRECT("'按班级打印'!aa"&amp;ROUNDDOWN((ROW()-1)/5,0)+2)&gt;0,INDIRECT("'按班级打印'!aa"&amp;ROUNDDOWN((ROW()-1)/5,0)+2),"")</f>
        <v/>
      </c>
      <c r="J2933" s="63">
        <f ca="1">IF(INDIRECT("'按班级打印'!ad"&amp;ROUNDDOWN((ROW()-1)/5,0)+2)&gt;0,INDIRECT("'按班级打印'!ad"&amp;ROUNDDOWN((ROW()-1)/5,0)+2),"")</f>
        <v>89</v>
      </c>
      <c r="K2933" s="63" t="str">
        <f ca="1">IF(INDIRECT("'按班级打印'!u"&amp;ROUNDDOWN((ROW()-1)/5,0)+2)&gt;0,INDIRECT("'按班级打印'!u"&amp;ROUNDDOWN((ROW()-1)/5,0)+2),"")</f>
        <v/>
      </c>
      <c r="L2933" s="63" t="str">
        <f ca="1">IF(INDIRECT("'按班级打印'!ag"&amp;ROUNDDOWN((ROW()-1)/5,0)+2)&gt;0,INDIRECT("'按班级打印'!ag"&amp;ROUNDDOWN((ROW()-1)/5,0)+2),"")</f>
        <v/>
      </c>
      <c r="M2933" s="63">
        <f ca="1">INDIRECT("'按班级打印'!I"&amp;ROUNDDOWN((ROW()-1)/5,0)+2)</f>
        <v>549.5</v>
      </c>
    </row>
    <row r="2934" customHeight="1" spans="1:13">
      <c r="A2934" s="63" t="str">
        <f ca="1">INDIRECT("'按班级打印'!E"&amp;ROUNDDOWN((ROW()-1)/5,0)+2)</f>
        <v>物理类</v>
      </c>
      <c r="B2934" s="14"/>
      <c r="C2934" s="63" t="s">
        <v>14</v>
      </c>
      <c r="D2934" s="65">
        <f>'质量分析(总分) '!$D$55</f>
        <v>105.000612745098</v>
      </c>
      <c r="E2934" s="65">
        <f>'质量分析(总分) '!$D$82</f>
        <v>91.5242034313726</v>
      </c>
      <c r="F2934" s="65">
        <f>'质量分析(总分) '!$D$109</f>
        <v>108.863970588235</v>
      </c>
      <c r="G2934" s="65">
        <f ca="1">IF(_xlfn.NUMBERVALUE(G2932)&gt;0,'质量分析(总分) '!$D$133,"")</f>
        <v>62.6521428571429</v>
      </c>
      <c r="H2934" s="65">
        <f ca="1">IF(_xlfn.NUMBERVALUE(H2932)&gt;0,'质量分析(总分) '!$D$157,"")</f>
        <v>81.8686131386861</v>
      </c>
      <c r="I2934" s="65" t="str">
        <f ca="1">IF(_xlfn.NUMBERVALUE(I2932)&gt;0,'质量分析(总分) '!$D$180,"")</f>
        <v/>
      </c>
      <c r="J2934" s="65">
        <f ca="1">IF(_xlfn.NUMBERVALUE(J2932)&gt;0,'质量分析(总分) '!$D$208,"")</f>
        <v>82.7816593886463</v>
      </c>
      <c r="K2934" s="65" t="str">
        <f ca="1">IF(_xlfn.NUMBERVALUE(K2932)&gt;0,'质量分析(总分) '!$D$194,"")</f>
        <v/>
      </c>
      <c r="L2934" s="65" t="str">
        <f ca="1">IF(_xlfn.NUMBERVALUE(L2932)&gt;0,'质量分析(总分) '!$D$222,"")</f>
        <v/>
      </c>
      <c r="M2934" s="65">
        <f ca="1">IF(_xlfn.NUMBERVALUE(G2932)&gt;0,'质量分析(总分) '!$D$23,'质量分析(总分) '!$D$28)</f>
        <v>535.869285714286</v>
      </c>
    </row>
    <row r="2936" customHeight="1" spans="1:13">
      <c r="A2936" s="58" t="s">
        <v>15</v>
      </c>
      <c r="B2936" s="59" t="s">
        <v>1</v>
      </c>
      <c r="C2936" s="59" t="s">
        <v>2</v>
      </c>
      <c r="D2936" s="60" t="s">
        <v>3</v>
      </c>
      <c r="E2936" s="60" t="s">
        <v>4</v>
      </c>
      <c r="F2936" s="60" t="s">
        <v>5</v>
      </c>
      <c r="G2936" s="60" t="s">
        <v>6</v>
      </c>
      <c r="H2936" s="60" t="s">
        <v>7</v>
      </c>
      <c r="I2936" s="60" t="s">
        <v>8</v>
      </c>
      <c r="J2936" s="60" t="s">
        <v>9</v>
      </c>
      <c r="K2936" s="60" t="s">
        <v>10</v>
      </c>
      <c r="L2936" s="61" t="s">
        <v>11</v>
      </c>
      <c r="M2936" s="61" t="s">
        <v>12</v>
      </c>
    </row>
    <row r="2937" customHeight="1" spans="1:13">
      <c r="A2937" s="62"/>
      <c r="B2937" s="63">
        <f ca="1">INDIRECT("'按班级打印'!G"&amp;ROUNDDOWN((ROW()-1)/5,0)+2)</f>
        <v>14</v>
      </c>
      <c r="C2937" s="63" t="str">
        <f ca="1">INDIRECT("'按班级打印'!A"&amp;ROUNDDOWN((ROW()-1)/5,0)+2)</f>
        <v>廖勇</v>
      </c>
      <c r="D2937" s="63">
        <f ca="1">INDIRECT("'按班级打印'!M"&amp;ROUNDDOWN((ROW()-1)/5,0)+2)</f>
        <v>108.5</v>
      </c>
      <c r="E2937" s="63">
        <f ca="1">INDIRECT("'按班级打印'!o"&amp;ROUNDDOWN((ROW()-1)/5,0)+2)</f>
        <v>87</v>
      </c>
      <c r="F2937" s="63">
        <f ca="1">INDIRECT("'按班级打印'!q"&amp;ROUNDDOWN((ROW()-1)/5,0)+2)</f>
        <v>123.5</v>
      </c>
      <c r="G2937" s="63">
        <f ca="1">IF(INDIRECT("'按班级打印'!s"&amp;ROUNDDOWN((ROW()-1)/5,0)+2)&gt;0,INDIRECT("'按班级打印'!s"&amp;ROUNDDOWN((ROW()-1)/5,0)+2),"")</f>
        <v>52.5</v>
      </c>
      <c r="H2937" s="63">
        <f ca="1">IF(INDIRECT("'按班级打印'!w"&amp;ROUNDDOWN((ROW()-1)/5,0)+2)&gt;0,INDIRECT("'按班级打印'!w"&amp;ROUNDDOWN((ROW()-1)/5,0)+2),"")</f>
        <v>74</v>
      </c>
      <c r="I2937" s="63" t="str">
        <f ca="1">IF(INDIRECT("'按班级打印'!z"&amp;ROUNDDOWN((ROW()-1)/5,0)+2)&gt;0,INDIRECT("'按班级打印'!z"&amp;ROUNDDOWN((ROW()-1)/5,0)+2),"")</f>
        <v/>
      </c>
      <c r="J2937" s="63">
        <f ca="1">IF(INDIRECT("'按班级打印'!ac"&amp;ROUNDDOWN((ROW()-1)/5,0)+2)&gt;0,INDIRECT("'按班级打印'!ac"&amp;ROUNDDOWN((ROW()-1)/5,0)+2),"")</f>
        <v>64.5</v>
      </c>
      <c r="K2937" s="63" t="str">
        <f ca="1">IF(INDIRECT("'按班级打印'!u"&amp;ROUNDDOWN((ROW()-1)/5,0)+2)&gt;0,INDIRECT("'按班级打印'!u"&amp;ROUNDDOWN((ROW()-1)/5,0)+2),"")</f>
        <v/>
      </c>
      <c r="L2937" s="63" t="str">
        <f ca="1">IF(INDIRECT("'按班级打印'!af"&amp;ROUNDDOWN((ROW()-1)/5,0)+2)&gt;0,INDIRECT("'按班级打印'!af"&amp;ROUNDDOWN((ROW()-1)/5,0)+2),"")</f>
        <v/>
      </c>
      <c r="M2937" s="63">
        <f ca="1">INDIRECT("'按班级打印'!H"&amp;ROUNDDOWN((ROW()-1)/5,0)+2)</f>
        <v>510</v>
      </c>
    </row>
    <row r="2938" customHeight="1" spans="1:13">
      <c r="A2938" s="64"/>
      <c r="B2938" s="64"/>
      <c r="C2938" s="63" t="s">
        <v>13</v>
      </c>
      <c r="D2938" s="63">
        <f ca="1">INDIRECT("'按班级打印'!M"&amp;ROUNDDOWN((ROW()-1)/5,0)+2)</f>
        <v>108.5</v>
      </c>
      <c r="E2938" s="63">
        <f ca="1">INDIRECT("'按班级打印'!o"&amp;ROUNDDOWN((ROW()-1)/5,0)+2)</f>
        <v>87</v>
      </c>
      <c r="F2938" s="63">
        <f ca="1">INDIRECT("'按班级打印'!q"&amp;ROUNDDOWN((ROW()-1)/5,0)+2)</f>
        <v>123.5</v>
      </c>
      <c r="G2938" s="63">
        <f ca="1">IF(INDIRECT("'按班级打印'!s"&amp;ROUNDDOWN((ROW()-1)/5,0)+2)&gt;0,INDIRECT("'按班级打印'!s"&amp;ROUNDDOWN((ROW()-1)/5,0)+2),"")</f>
        <v>52.5</v>
      </c>
      <c r="H2938" s="63">
        <f ca="1">IF(INDIRECT("'按班级打印'!x"&amp;ROUNDDOWN((ROW()-1)/5,0)+2)&gt;0,INDIRECT("'按班级打印'!x"&amp;ROUNDDOWN((ROW()-1)/5,0)+2),"")</f>
        <v>91</v>
      </c>
      <c r="I2938" s="63" t="str">
        <f ca="1">IF(INDIRECT("'按班级打印'!aa"&amp;ROUNDDOWN((ROW()-1)/5,0)+2)&gt;0,INDIRECT("'按班级打印'!aa"&amp;ROUNDDOWN((ROW()-1)/5,0)+2),"")</f>
        <v/>
      </c>
      <c r="J2938" s="63">
        <f ca="1">IF(INDIRECT("'按班级打印'!ad"&amp;ROUNDDOWN((ROW()-1)/5,0)+2)&gt;0,INDIRECT("'按班级打印'!ad"&amp;ROUNDDOWN((ROW()-1)/5,0)+2),"")</f>
        <v>88</v>
      </c>
      <c r="K2938" s="63" t="str">
        <f ca="1">IF(INDIRECT("'按班级打印'!u"&amp;ROUNDDOWN((ROW()-1)/5,0)+2)&gt;0,INDIRECT("'按班级打印'!u"&amp;ROUNDDOWN((ROW()-1)/5,0)+2),"")</f>
        <v/>
      </c>
      <c r="L2938" s="63" t="str">
        <f ca="1">IF(INDIRECT("'按班级打印'!ag"&amp;ROUNDDOWN((ROW()-1)/5,0)+2)&gt;0,INDIRECT("'按班级打印'!ag"&amp;ROUNDDOWN((ROW()-1)/5,0)+2),"")</f>
        <v/>
      </c>
      <c r="M2938" s="63">
        <f ca="1">INDIRECT("'按班级打印'!I"&amp;ROUNDDOWN((ROW()-1)/5,0)+2)</f>
        <v>550.5</v>
      </c>
    </row>
    <row r="2939" customHeight="1" spans="1:13">
      <c r="A2939" s="63" t="str">
        <f ca="1">INDIRECT("'按班级打印'!E"&amp;ROUNDDOWN((ROW()-1)/5,0)+2)</f>
        <v>物理类</v>
      </c>
      <c r="B2939" s="14"/>
      <c r="C2939" s="63" t="s">
        <v>14</v>
      </c>
      <c r="D2939" s="65">
        <f>'质量分析(总分) '!$D$55</f>
        <v>105.000612745098</v>
      </c>
      <c r="E2939" s="65">
        <f>'质量分析(总分) '!$D$82</f>
        <v>91.5242034313726</v>
      </c>
      <c r="F2939" s="65">
        <f>'质量分析(总分) '!$D$109</f>
        <v>108.863970588235</v>
      </c>
      <c r="G2939" s="65">
        <f ca="1">IF(_xlfn.NUMBERVALUE(G2937)&gt;0,'质量分析(总分) '!$D$133,"")</f>
        <v>62.6521428571429</v>
      </c>
      <c r="H2939" s="65">
        <f ca="1">IF(_xlfn.NUMBERVALUE(H2937)&gt;0,'质量分析(总分) '!$D$157,"")</f>
        <v>81.8686131386861</v>
      </c>
      <c r="I2939" s="65" t="str">
        <f ca="1">IF(_xlfn.NUMBERVALUE(I2937)&gt;0,'质量分析(总分) '!$D$180,"")</f>
        <v/>
      </c>
      <c r="J2939" s="65">
        <f ca="1">IF(_xlfn.NUMBERVALUE(J2937)&gt;0,'质量分析(总分) '!$D$208,"")</f>
        <v>82.7816593886463</v>
      </c>
      <c r="K2939" s="65" t="str">
        <f ca="1">IF(_xlfn.NUMBERVALUE(K2937)&gt;0,'质量分析(总分) '!$D$194,"")</f>
        <v/>
      </c>
      <c r="L2939" s="65" t="str">
        <f ca="1">IF(_xlfn.NUMBERVALUE(L2937)&gt;0,'质量分析(总分) '!$D$222,"")</f>
        <v/>
      </c>
      <c r="M2939" s="65">
        <f ca="1">IF(_xlfn.NUMBERVALUE(G2937)&gt;0,'质量分析(总分) '!$D$23,'质量分析(总分) '!$D$28)</f>
        <v>535.869285714286</v>
      </c>
    </row>
    <row r="2941" customHeight="1" spans="1:13">
      <c r="A2941" s="58" t="s">
        <v>15</v>
      </c>
      <c r="B2941" s="59" t="s">
        <v>1</v>
      </c>
      <c r="C2941" s="59" t="s">
        <v>2</v>
      </c>
      <c r="D2941" s="60" t="s">
        <v>3</v>
      </c>
      <c r="E2941" s="60" t="s">
        <v>4</v>
      </c>
      <c r="F2941" s="60" t="s">
        <v>5</v>
      </c>
      <c r="G2941" s="60" t="s">
        <v>6</v>
      </c>
      <c r="H2941" s="60" t="s">
        <v>7</v>
      </c>
      <c r="I2941" s="60" t="s">
        <v>8</v>
      </c>
      <c r="J2941" s="60" t="s">
        <v>9</v>
      </c>
      <c r="K2941" s="60" t="s">
        <v>10</v>
      </c>
      <c r="L2941" s="61" t="s">
        <v>11</v>
      </c>
      <c r="M2941" s="61" t="s">
        <v>12</v>
      </c>
    </row>
    <row r="2942" customHeight="1" spans="1:13">
      <c r="A2942" s="62"/>
      <c r="B2942" s="63">
        <f ca="1">INDIRECT("'按班级打印'!G"&amp;ROUNDDOWN((ROW()-1)/5,0)+2)</f>
        <v>14</v>
      </c>
      <c r="C2942" s="63" t="str">
        <f ca="1">INDIRECT("'按班级打印'!A"&amp;ROUNDDOWN((ROW()-1)/5,0)+2)</f>
        <v>郑少涵</v>
      </c>
      <c r="D2942" s="63">
        <f ca="1">INDIRECT("'按班级打印'!M"&amp;ROUNDDOWN((ROW()-1)/5,0)+2)</f>
        <v>103</v>
      </c>
      <c r="E2942" s="63">
        <f ca="1">INDIRECT("'按班级打印'!o"&amp;ROUNDDOWN((ROW()-1)/5,0)+2)</f>
        <v>77</v>
      </c>
      <c r="F2942" s="63">
        <f ca="1">INDIRECT("'按班级打印'!q"&amp;ROUNDDOWN((ROW()-1)/5,0)+2)</f>
        <v>98.5</v>
      </c>
      <c r="G2942" s="63">
        <f ca="1">IF(INDIRECT("'按班级打印'!s"&amp;ROUNDDOWN((ROW()-1)/5,0)+2)&gt;0,INDIRECT("'按班级打印'!s"&amp;ROUNDDOWN((ROW()-1)/5,0)+2),"")</f>
        <v>31</v>
      </c>
      <c r="H2942" s="63">
        <f ca="1">IF(INDIRECT("'按班级打印'!w"&amp;ROUNDDOWN((ROW()-1)/5,0)+2)&gt;0,INDIRECT("'按班级打印'!w"&amp;ROUNDDOWN((ROW()-1)/5,0)+2),"")</f>
        <v>28.5</v>
      </c>
      <c r="I2942" s="63" t="str">
        <f ca="1">IF(INDIRECT("'按班级打印'!z"&amp;ROUNDDOWN((ROW()-1)/5,0)+2)&gt;0,INDIRECT("'按班级打印'!z"&amp;ROUNDDOWN((ROW()-1)/5,0)+2),"")</f>
        <v/>
      </c>
      <c r="J2942" s="63">
        <f ca="1">IF(INDIRECT("'按班级打印'!ac"&amp;ROUNDDOWN((ROW()-1)/5,0)+2)&gt;0,INDIRECT("'按班级打印'!ac"&amp;ROUNDDOWN((ROW()-1)/5,0)+2),"")</f>
        <v>57.5</v>
      </c>
      <c r="K2942" s="63" t="str">
        <f ca="1">IF(INDIRECT("'按班级打印'!u"&amp;ROUNDDOWN((ROW()-1)/5,0)+2)&gt;0,INDIRECT("'按班级打印'!u"&amp;ROUNDDOWN((ROW()-1)/5,0)+2),"")</f>
        <v/>
      </c>
      <c r="L2942" s="63" t="str">
        <f ca="1">IF(INDIRECT("'按班级打印'!af"&amp;ROUNDDOWN((ROW()-1)/5,0)+2)&gt;0,INDIRECT("'按班级打印'!af"&amp;ROUNDDOWN((ROW()-1)/5,0)+2),"")</f>
        <v/>
      </c>
      <c r="M2942" s="63">
        <f ca="1">INDIRECT("'按班级打印'!H"&amp;ROUNDDOWN((ROW()-1)/5,0)+2)</f>
        <v>395.5</v>
      </c>
    </row>
    <row r="2943" customHeight="1" spans="1:13">
      <c r="A2943" s="64"/>
      <c r="B2943" s="64"/>
      <c r="C2943" s="63" t="s">
        <v>13</v>
      </c>
      <c r="D2943" s="63">
        <f ca="1">INDIRECT("'按班级打印'!M"&amp;ROUNDDOWN((ROW()-1)/5,0)+2)</f>
        <v>103</v>
      </c>
      <c r="E2943" s="63">
        <f ca="1">INDIRECT("'按班级打印'!o"&amp;ROUNDDOWN((ROW()-1)/5,0)+2)</f>
        <v>77</v>
      </c>
      <c r="F2943" s="63">
        <f ca="1">INDIRECT("'按班级打印'!q"&amp;ROUNDDOWN((ROW()-1)/5,0)+2)</f>
        <v>98.5</v>
      </c>
      <c r="G2943" s="63">
        <f ca="1">IF(INDIRECT("'按班级打印'!s"&amp;ROUNDDOWN((ROW()-1)/5,0)+2)&gt;0,INDIRECT("'按班级打印'!s"&amp;ROUNDDOWN((ROW()-1)/5,0)+2),"")</f>
        <v>31</v>
      </c>
      <c r="H2943" s="63">
        <f ca="1">IF(INDIRECT("'按班级打印'!x"&amp;ROUNDDOWN((ROW()-1)/5,0)+2)&gt;0,INDIRECT("'按班级打印'!x"&amp;ROUNDDOWN((ROW()-1)/5,0)+2),"")</f>
        <v>56</v>
      </c>
      <c r="I2943" s="63" t="str">
        <f ca="1">IF(INDIRECT("'按班级打印'!aa"&amp;ROUNDDOWN((ROW()-1)/5,0)+2)&gt;0,INDIRECT("'按班级打印'!aa"&amp;ROUNDDOWN((ROW()-1)/5,0)+2),"")</f>
        <v/>
      </c>
      <c r="J2943" s="63">
        <f ca="1">IF(INDIRECT("'按班级打印'!ad"&amp;ROUNDDOWN((ROW()-1)/5,0)+2)&gt;0,INDIRECT("'按班级打印'!ad"&amp;ROUNDDOWN((ROW()-1)/5,0)+2),"")</f>
        <v>80</v>
      </c>
      <c r="K2943" s="63" t="str">
        <f ca="1">IF(INDIRECT("'按班级打印'!u"&amp;ROUNDDOWN((ROW()-1)/5,0)+2)&gt;0,INDIRECT("'按班级打印'!u"&amp;ROUNDDOWN((ROW()-1)/5,0)+2),"")</f>
        <v/>
      </c>
      <c r="L2943" s="63" t="str">
        <f ca="1">IF(INDIRECT("'按班级打印'!ag"&amp;ROUNDDOWN((ROW()-1)/5,0)+2)&gt;0,INDIRECT("'按班级打印'!ag"&amp;ROUNDDOWN((ROW()-1)/5,0)+2),"")</f>
        <v/>
      </c>
      <c r="M2943" s="63">
        <f ca="1">INDIRECT("'按班级打印'!I"&amp;ROUNDDOWN((ROW()-1)/5,0)+2)</f>
        <v>445.5</v>
      </c>
    </row>
    <row r="2944" customHeight="1" spans="1:13">
      <c r="A2944" s="63" t="str">
        <f ca="1">INDIRECT("'按班级打印'!E"&amp;ROUNDDOWN((ROW()-1)/5,0)+2)</f>
        <v>物理类</v>
      </c>
      <c r="B2944" s="14"/>
      <c r="C2944" s="63" t="s">
        <v>14</v>
      </c>
      <c r="D2944" s="65">
        <f>'质量分析(总分) '!$D$55</f>
        <v>105.000612745098</v>
      </c>
      <c r="E2944" s="65">
        <f>'质量分析(总分) '!$D$82</f>
        <v>91.5242034313726</v>
      </c>
      <c r="F2944" s="65">
        <f>'质量分析(总分) '!$D$109</f>
        <v>108.863970588235</v>
      </c>
      <c r="G2944" s="65">
        <f ca="1">IF(_xlfn.NUMBERVALUE(G2942)&gt;0,'质量分析(总分) '!$D$133,"")</f>
        <v>62.6521428571429</v>
      </c>
      <c r="H2944" s="65">
        <f ca="1">IF(_xlfn.NUMBERVALUE(H2942)&gt;0,'质量分析(总分) '!$D$157,"")</f>
        <v>81.8686131386861</v>
      </c>
      <c r="I2944" s="65" t="str">
        <f ca="1">IF(_xlfn.NUMBERVALUE(I2942)&gt;0,'质量分析(总分) '!$D$180,"")</f>
        <v/>
      </c>
      <c r="J2944" s="65">
        <f ca="1">IF(_xlfn.NUMBERVALUE(J2942)&gt;0,'质量分析(总分) '!$D$208,"")</f>
        <v>82.7816593886463</v>
      </c>
      <c r="K2944" s="65" t="str">
        <f ca="1">IF(_xlfn.NUMBERVALUE(K2942)&gt;0,'质量分析(总分) '!$D$194,"")</f>
        <v/>
      </c>
      <c r="L2944" s="65" t="str">
        <f ca="1">IF(_xlfn.NUMBERVALUE(L2942)&gt;0,'质量分析(总分) '!$D$222,"")</f>
        <v/>
      </c>
      <c r="M2944" s="65">
        <f ca="1">IF(_xlfn.NUMBERVALUE(G2942)&gt;0,'质量分析(总分) '!$D$23,'质量分析(总分) '!$D$28)</f>
        <v>535.869285714286</v>
      </c>
    </row>
    <row r="2946" customHeight="1" spans="1:13">
      <c r="A2946" s="58" t="s">
        <v>15</v>
      </c>
      <c r="B2946" s="59" t="s">
        <v>1</v>
      </c>
      <c r="C2946" s="59" t="s">
        <v>2</v>
      </c>
      <c r="D2946" s="60" t="s">
        <v>3</v>
      </c>
      <c r="E2946" s="60" t="s">
        <v>4</v>
      </c>
      <c r="F2946" s="60" t="s">
        <v>5</v>
      </c>
      <c r="G2946" s="60" t="s">
        <v>6</v>
      </c>
      <c r="H2946" s="60" t="s">
        <v>7</v>
      </c>
      <c r="I2946" s="60" t="s">
        <v>8</v>
      </c>
      <c r="J2946" s="60" t="s">
        <v>9</v>
      </c>
      <c r="K2946" s="60" t="s">
        <v>10</v>
      </c>
      <c r="L2946" s="61" t="s">
        <v>11</v>
      </c>
      <c r="M2946" s="61" t="s">
        <v>12</v>
      </c>
    </row>
    <row r="2947" customHeight="1" spans="1:13">
      <c r="A2947" s="62"/>
      <c r="B2947" s="63">
        <f ca="1">INDIRECT("'按班级打印'!G"&amp;ROUNDDOWN((ROW()-1)/5,0)+2)</f>
        <v>14</v>
      </c>
      <c r="C2947" s="63" t="str">
        <f ca="1">INDIRECT("'按班级打印'!A"&amp;ROUNDDOWN((ROW()-1)/5,0)+2)</f>
        <v>陈韵烨</v>
      </c>
      <c r="D2947" s="63">
        <f ca="1">INDIRECT("'按班级打印'!M"&amp;ROUNDDOWN((ROW()-1)/5,0)+2)</f>
        <v>105.5</v>
      </c>
      <c r="E2947" s="63">
        <f ca="1">INDIRECT("'按班级打印'!o"&amp;ROUNDDOWN((ROW()-1)/5,0)+2)</f>
        <v>76.5</v>
      </c>
      <c r="F2947" s="63">
        <f ca="1">INDIRECT("'按班级打印'!q"&amp;ROUNDDOWN((ROW()-1)/5,0)+2)</f>
        <v>107</v>
      </c>
      <c r="G2947" s="63">
        <f ca="1">IF(INDIRECT("'按班级打印'!s"&amp;ROUNDDOWN((ROW()-1)/5,0)+2)&gt;0,INDIRECT("'按班级打印'!s"&amp;ROUNDDOWN((ROW()-1)/5,0)+2),"")</f>
        <v>63.5</v>
      </c>
      <c r="H2947" s="63">
        <f ca="1">IF(INDIRECT("'按班级打印'!w"&amp;ROUNDDOWN((ROW()-1)/5,0)+2)&gt;0,INDIRECT("'按班级打印'!w"&amp;ROUNDDOWN((ROW()-1)/5,0)+2),"")</f>
        <v>46.5</v>
      </c>
      <c r="I2947" s="63" t="str">
        <f ca="1">IF(INDIRECT("'按班级打印'!z"&amp;ROUNDDOWN((ROW()-1)/5,0)+2)&gt;0,INDIRECT("'按班级打印'!z"&amp;ROUNDDOWN((ROW()-1)/5,0)+2),"")</f>
        <v/>
      </c>
      <c r="J2947" s="63">
        <f ca="1">IF(INDIRECT("'按班级打印'!ac"&amp;ROUNDDOWN((ROW()-1)/5,0)+2)&gt;0,INDIRECT("'按班级打印'!ac"&amp;ROUNDDOWN((ROW()-1)/5,0)+2),"")</f>
        <v>62.5</v>
      </c>
      <c r="K2947" s="63" t="str">
        <f ca="1">IF(INDIRECT("'按班级打印'!u"&amp;ROUNDDOWN((ROW()-1)/5,0)+2)&gt;0,INDIRECT("'按班级打印'!u"&amp;ROUNDDOWN((ROW()-1)/5,0)+2),"")</f>
        <v/>
      </c>
      <c r="L2947" s="63" t="str">
        <f ca="1">IF(INDIRECT("'按班级打印'!af"&amp;ROUNDDOWN((ROW()-1)/5,0)+2)&gt;0,INDIRECT("'按班级打印'!af"&amp;ROUNDDOWN((ROW()-1)/5,0)+2),"")</f>
        <v/>
      </c>
      <c r="M2947" s="63">
        <f ca="1">INDIRECT("'按班级打印'!H"&amp;ROUNDDOWN((ROW()-1)/5,0)+2)</f>
        <v>461.5</v>
      </c>
    </row>
    <row r="2948" customHeight="1" spans="1:13">
      <c r="A2948" s="64"/>
      <c r="B2948" s="64"/>
      <c r="C2948" s="63" t="s">
        <v>13</v>
      </c>
      <c r="D2948" s="63">
        <f ca="1">INDIRECT("'按班级打印'!M"&amp;ROUNDDOWN((ROW()-1)/5,0)+2)</f>
        <v>105.5</v>
      </c>
      <c r="E2948" s="63">
        <f ca="1">INDIRECT("'按班级打印'!o"&amp;ROUNDDOWN((ROW()-1)/5,0)+2)</f>
        <v>76.5</v>
      </c>
      <c r="F2948" s="63">
        <f ca="1">INDIRECT("'按班级打印'!q"&amp;ROUNDDOWN((ROW()-1)/5,0)+2)</f>
        <v>107</v>
      </c>
      <c r="G2948" s="63">
        <f ca="1">IF(INDIRECT("'按班级打印'!s"&amp;ROUNDDOWN((ROW()-1)/5,0)+2)&gt;0,INDIRECT("'按班级打印'!s"&amp;ROUNDDOWN((ROW()-1)/5,0)+2),"")</f>
        <v>63.5</v>
      </c>
      <c r="H2948" s="63">
        <f ca="1">IF(INDIRECT("'按班级打印'!x"&amp;ROUNDDOWN((ROW()-1)/5,0)+2)&gt;0,INDIRECT("'按班级打印'!x"&amp;ROUNDDOWN((ROW()-1)/5,0)+2),"")</f>
        <v>73</v>
      </c>
      <c r="I2948" s="63" t="str">
        <f ca="1">IF(INDIRECT("'按班级打印'!aa"&amp;ROUNDDOWN((ROW()-1)/5,0)+2)&gt;0,INDIRECT("'按班级打印'!aa"&amp;ROUNDDOWN((ROW()-1)/5,0)+2),"")</f>
        <v/>
      </c>
      <c r="J2948" s="63">
        <f ca="1">IF(INDIRECT("'按班级打印'!ad"&amp;ROUNDDOWN((ROW()-1)/5,0)+2)&gt;0,INDIRECT("'按班级打印'!ad"&amp;ROUNDDOWN((ROW()-1)/5,0)+2),"")</f>
        <v>87</v>
      </c>
      <c r="K2948" s="63" t="str">
        <f ca="1">IF(INDIRECT("'按班级打印'!u"&amp;ROUNDDOWN((ROW()-1)/5,0)+2)&gt;0,INDIRECT("'按班级打印'!u"&amp;ROUNDDOWN((ROW()-1)/5,0)+2),"")</f>
        <v/>
      </c>
      <c r="L2948" s="63" t="str">
        <f ca="1">IF(INDIRECT("'按班级打印'!ag"&amp;ROUNDDOWN((ROW()-1)/5,0)+2)&gt;0,INDIRECT("'按班级打印'!ag"&amp;ROUNDDOWN((ROW()-1)/5,0)+2),"")</f>
        <v/>
      </c>
      <c r="M2948" s="63">
        <f ca="1">INDIRECT("'按班级打印'!I"&amp;ROUNDDOWN((ROW()-1)/5,0)+2)</f>
        <v>512.5</v>
      </c>
    </row>
    <row r="2949" customHeight="1" spans="1:13">
      <c r="A2949" s="63" t="str">
        <f ca="1">INDIRECT("'按班级打印'!E"&amp;ROUNDDOWN((ROW()-1)/5,0)+2)</f>
        <v>物理类</v>
      </c>
      <c r="B2949" s="14"/>
      <c r="C2949" s="63" t="s">
        <v>14</v>
      </c>
      <c r="D2949" s="65">
        <f>'质量分析(总分) '!$D$55</f>
        <v>105.000612745098</v>
      </c>
      <c r="E2949" s="65">
        <f>'质量分析(总分) '!$D$82</f>
        <v>91.5242034313726</v>
      </c>
      <c r="F2949" s="65">
        <f>'质量分析(总分) '!$D$109</f>
        <v>108.863970588235</v>
      </c>
      <c r="G2949" s="65">
        <f ca="1">IF(_xlfn.NUMBERVALUE(G2947)&gt;0,'质量分析(总分) '!$D$133,"")</f>
        <v>62.6521428571429</v>
      </c>
      <c r="H2949" s="65">
        <f ca="1">IF(_xlfn.NUMBERVALUE(H2947)&gt;0,'质量分析(总分) '!$D$157,"")</f>
        <v>81.8686131386861</v>
      </c>
      <c r="I2949" s="65" t="str">
        <f ca="1">IF(_xlfn.NUMBERVALUE(I2947)&gt;0,'质量分析(总分) '!$D$180,"")</f>
        <v/>
      </c>
      <c r="J2949" s="65">
        <f ca="1">IF(_xlfn.NUMBERVALUE(J2947)&gt;0,'质量分析(总分) '!$D$208,"")</f>
        <v>82.7816593886463</v>
      </c>
      <c r="K2949" s="65" t="str">
        <f ca="1">IF(_xlfn.NUMBERVALUE(K2947)&gt;0,'质量分析(总分) '!$D$194,"")</f>
        <v/>
      </c>
      <c r="L2949" s="65" t="str">
        <f ca="1">IF(_xlfn.NUMBERVALUE(L2947)&gt;0,'质量分析(总分) '!$D$222,"")</f>
        <v/>
      </c>
      <c r="M2949" s="65">
        <f ca="1">IF(_xlfn.NUMBERVALUE(G2947)&gt;0,'质量分析(总分) '!$D$23,'质量分析(总分) '!$D$28)</f>
        <v>535.869285714286</v>
      </c>
    </row>
    <row r="2951" customHeight="1" spans="1:13">
      <c r="A2951" s="58" t="s">
        <v>15</v>
      </c>
      <c r="B2951" s="59" t="s">
        <v>1</v>
      </c>
      <c r="C2951" s="59" t="s">
        <v>2</v>
      </c>
      <c r="D2951" s="60" t="s">
        <v>3</v>
      </c>
      <c r="E2951" s="60" t="s">
        <v>4</v>
      </c>
      <c r="F2951" s="60" t="s">
        <v>5</v>
      </c>
      <c r="G2951" s="60" t="s">
        <v>6</v>
      </c>
      <c r="H2951" s="60" t="s">
        <v>7</v>
      </c>
      <c r="I2951" s="60" t="s">
        <v>8</v>
      </c>
      <c r="J2951" s="60" t="s">
        <v>9</v>
      </c>
      <c r="K2951" s="60" t="s">
        <v>10</v>
      </c>
      <c r="L2951" s="61" t="s">
        <v>11</v>
      </c>
      <c r="M2951" s="61" t="s">
        <v>12</v>
      </c>
    </row>
    <row r="2952" customHeight="1" spans="1:13">
      <c r="A2952" s="62"/>
      <c r="B2952" s="63">
        <f ca="1">INDIRECT("'按班级打印'!G"&amp;ROUNDDOWN((ROW()-1)/5,0)+2)</f>
        <v>14</v>
      </c>
      <c r="C2952" s="63" t="str">
        <f ca="1">INDIRECT("'按班级打印'!A"&amp;ROUNDDOWN((ROW()-1)/5,0)+2)</f>
        <v>王博毅</v>
      </c>
      <c r="D2952" s="63">
        <f ca="1">INDIRECT("'按班级打印'!M"&amp;ROUNDDOWN((ROW()-1)/5,0)+2)</f>
        <v>107</v>
      </c>
      <c r="E2952" s="63">
        <f ca="1">INDIRECT("'按班级打印'!o"&amp;ROUNDDOWN((ROW()-1)/5,0)+2)</f>
        <v>96.5</v>
      </c>
      <c r="F2952" s="63">
        <f ca="1">INDIRECT("'按班级打印'!q"&amp;ROUNDDOWN((ROW()-1)/5,0)+2)</f>
        <v>119</v>
      </c>
      <c r="G2952" s="63">
        <f ca="1">IF(INDIRECT("'按班级打印'!s"&amp;ROUNDDOWN((ROW()-1)/5,0)+2)&gt;0,INDIRECT("'按班级打印'!s"&amp;ROUNDDOWN((ROW()-1)/5,0)+2),"")</f>
        <v>73.5</v>
      </c>
      <c r="H2952" s="63">
        <f ca="1">IF(INDIRECT("'按班级打印'!w"&amp;ROUNDDOWN((ROW()-1)/5,0)+2)&gt;0,INDIRECT("'按班级打印'!w"&amp;ROUNDDOWN((ROW()-1)/5,0)+2),"")</f>
        <v>52</v>
      </c>
      <c r="I2952" s="63" t="str">
        <f ca="1">IF(INDIRECT("'按班级打印'!z"&amp;ROUNDDOWN((ROW()-1)/5,0)+2)&gt;0,INDIRECT("'按班级打印'!z"&amp;ROUNDDOWN((ROW()-1)/5,0)+2),"")</f>
        <v/>
      </c>
      <c r="J2952" s="63">
        <f ca="1">IF(INDIRECT("'按班级打印'!ac"&amp;ROUNDDOWN((ROW()-1)/5,0)+2)&gt;0,INDIRECT("'按班级打印'!ac"&amp;ROUNDDOWN((ROW()-1)/5,0)+2),"")</f>
        <v>65</v>
      </c>
      <c r="K2952" s="63" t="str">
        <f ca="1">IF(INDIRECT("'按班级打印'!u"&amp;ROUNDDOWN((ROW()-1)/5,0)+2)&gt;0,INDIRECT("'按班级打印'!u"&amp;ROUNDDOWN((ROW()-1)/5,0)+2),"")</f>
        <v/>
      </c>
      <c r="L2952" s="63" t="str">
        <f ca="1">IF(INDIRECT("'按班级打印'!af"&amp;ROUNDDOWN((ROW()-1)/5,0)+2)&gt;0,INDIRECT("'按班级打印'!af"&amp;ROUNDDOWN((ROW()-1)/5,0)+2),"")</f>
        <v/>
      </c>
      <c r="M2952" s="63">
        <f ca="1">INDIRECT("'按班级打印'!H"&amp;ROUNDDOWN((ROW()-1)/5,0)+2)</f>
        <v>513</v>
      </c>
    </row>
    <row r="2953" customHeight="1" spans="1:13">
      <c r="A2953" s="64"/>
      <c r="B2953" s="64"/>
      <c r="C2953" s="63" t="s">
        <v>13</v>
      </c>
      <c r="D2953" s="63">
        <f ca="1">INDIRECT("'按班级打印'!M"&amp;ROUNDDOWN((ROW()-1)/5,0)+2)</f>
        <v>107</v>
      </c>
      <c r="E2953" s="63">
        <f ca="1">INDIRECT("'按班级打印'!o"&amp;ROUNDDOWN((ROW()-1)/5,0)+2)</f>
        <v>96.5</v>
      </c>
      <c r="F2953" s="63">
        <f ca="1">INDIRECT("'按班级打印'!q"&amp;ROUNDDOWN((ROW()-1)/5,0)+2)</f>
        <v>119</v>
      </c>
      <c r="G2953" s="63">
        <f ca="1">IF(INDIRECT("'按班级打印'!s"&amp;ROUNDDOWN((ROW()-1)/5,0)+2)&gt;0,INDIRECT("'按班级打印'!s"&amp;ROUNDDOWN((ROW()-1)/5,0)+2),"")</f>
        <v>73.5</v>
      </c>
      <c r="H2953" s="63">
        <f ca="1">IF(INDIRECT("'按班级打印'!x"&amp;ROUNDDOWN((ROW()-1)/5,0)+2)&gt;0,INDIRECT("'按班级打印'!x"&amp;ROUNDDOWN((ROW()-1)/5,0)+2),"")</f>
        <v>77</v>
      </c>
      <c r="I2953" s="63" t="str">
        <f ca="1">IF(INDIRECT("'按班级打印'!aa"&amp;ROUNDDOWN((ROW()-1)/5,0)+2)&gt;0,INDIRECT("'按班级打印'!aa"&amp;ROUNDDOWN((ROW()-1)/5,0)+2),"")</f>
        <v/>
      </c>
      <c r="J2953" s="63">
        <f ca="1">IF(INDIRECT("'按班级打印'!ad"&amp;ROUNDDOWN((ROW()-1)/5,0)+2)&gt;0,INDIRECT("'按班级打印'!ad"&amp;ROUNDDOWN((ROW()-1)/5,0)+2),"")</f>
        <v>88</v>
      </c>
      <c r="K2953" s="63" t="str">
        <f ca="1">IF(INDIRECT("'按班级打印'!u"&amp;ROUNDDOWN((ROW()-1)/5,0)+2)&gt;0,INDIRECT("'按班级打印'!u"&amp;ROUNDDOWN((ROW()-1)/5,0)+2),"")</f>
        <v/>
      </c>
      <c r="L2953" s="63" t="str">
        <f ca="1">IF(INDIRECT("'按班级打印'!ag"&amp;ROUNDDOWN((ROW()-1)/5,0)+2)&gt;0,INDIRECT("'按班级打印'!ag"&amp;ROUNDDOWN((ROW()-1)/5,0)+2),"")</f>
        <v/>
      </c>
      <c r="M2953" s="63">
        <f ca="1">INDIRECT("'按班级打印'!I"&amp;ROUNDDOWN((ROW()-1)/5,0)+2)</f>
        <v>561</v>
      </c>
    </row>
    <row r="2954" customHeight="1" spans="1:13">
      <c r="A2954" s="63" t="str">
        <f ca="1">INDIRECT("'按班级打印'!E"&amp;ROUNDDOWN((ROW()-1)/5,0)+2)</f>
        <v>物理类</v>
      </c>
      <c r="B2954" s="14"/>
      <c r="C2954" s="63" t="s">
        <v>14</v>
      </c>
      <c r="D2954" s="65">
        <f>'质量分析(总分) '!$D$55</f>
        <v>105.000612745098</v>
      </c>
      <c r="E2954" s="65">
        <f>'质量分析(总分) '!$D$82</f>
        <v>91.5242034313726</v>
      </c>
      <c r="F2954" s="65">
        <f>'质量分析(总分) '!$D$109</f>
        <v>108.863970588235</v>
      </c>
      <c r="G2954" s="65">
        <f ca="1">IF(_xlfn.NUMBERVALUE(G2952)&gt;0,'质量分析(总分) '!$D$133,"")</f>
        <v>62.6521428571429</v>
      </c>
      <c r="H2954" s="65">
        <f ca="1">IF(_xlfn.NUMBERVALUE(H2952)&gt;0,'质量分析(总分) '!$D$157,"")</f>
        <v>81.8686131386861</v>
      </c>
      <c r="I2954" s="65" t="str">
        <f ca="1">IF(_xlfn.NUMBERVALUE(I2952)&gt;0,'质量分析(总分) '!$D$180,"")</f>
        <v/>
      </c>
      <c r="J2954" s="65">
        <f ca="1">IF(_xlfn.NUMBERVALUE(J2952)&gt;0,'质量分析(总分) '!$D$208,"")</f>
        <v>82.7816593886463</v>
      </c>
      <c r="K2954" s="65" t="str">
        <f ca="1">IF(_xlfn.NUMBERVALUE(K2952)&gt;0,'质量分析(总分) '!$D$194,"")</f>
        <v/>
      </c>
      <c r="L2954" s="65" t="str">
        <f ca="1">IF(_xlfn.NUMBERVALUE(L2952)&gt;0,'质量分析(总分) '!$D$222,"")</f>
        <v/>
      </c>
      <c r="M2954" s="65">
        <f ca="1">IF(_xlfn.NUMBERVALUE(G2952)&gt;0,'质量分析(总分) '!$D$23,'质量分析(总分) '!$D$28)</f>
        <v>535.869285714286</v>
      </c>
    </row>
    <row r="2956" customHeight="1" spans="1:13">
      <c r="A2956" s="58" t="s">
        <v>15</v>
      </c>
      <c r="B2956" s="59" t="s">
        <v>1</v>
      </c>
      <c r="C2956" s="59" t="s">
        <v>2</v>
      </c>
      <c r="D2956" s="60" t="s">
        <v>3</v>
      </c>
      <c r="E2956" s="60" t="s">
        <v>4</v>
      </c>
      <c r="F2956" s="60" t="s">
        <v>5</v>
      </c>
      <c r="G2956" s="60" t="s">
        <v>6</v>
      </c>
      <c r="H2956" s="60" t="s">
        <v>7</v>
      </c>
      <c r="I2956" s="60" t="s">
        <v>8</v>
      </c>
      <c r="J2956" s="60" t="s">
        <v>9</v>
      </c>
      <c r="K2956" s="60" t="s">
        <v>10</v>
      </c>
      <c r="L2956" s="61" t="s">
        <v>11</v>
      </c>
      <c r="M2956" s="61" t="s">
        <v>12</v>
      </c>
    </row>
    <row r="2957" customHeight="1" spans="1:13">
      <c r="A2957" s="62"/>
      <c r="B2957" s="63">
        <f ca="1">INDIRECT("'按班级打印'!G"&amp;ROUNDDOWN((ROW()-1)/5,0)+2)</f>
        <v>14</v>
      </c>
      <c r="C2957" s="63" t="str">
        <f ca="1">INDIRECT("'按班级打印'!A"&amp;ROUNDDOWN((ROW()-1)/5,0)+2)</f>
        <v>罗芊与</v>
      </c>
      <c r="D2957" s="63">
        <f ca="1">INDIRECT("'按班级打印'!M"&amp;ROUNDDOWN((ROW()-1)/5,0)+2)</f>
        <v>112</v>
      </c>
      <c r="E2957" s="63">
        <f ca="1">INDIRECT("'按班级打印'!o"&amp;ROUNDDOWN((ROW()-1)/5,0)+2)</f>
        <v>81.5</v>
      </c>
      <c r="F2957" s="63">
        <f ca="1">INDIRECT("'按班级打印'!q"&amp;ROUNDDOWN((ROW()-1)/5,0)+2)</f>
        <v>122.5</v>
      </c>
      <c r="G2957" s="63">
        <f ca="1">IF(INDIRECT("'按班级打印'!s"&amp;ROUNDDOWN((ROW()-1)/5,0)+2)&gt;0,INDIRECT("'按班级打印'!s"&amp;ROUNDDOWN((ROW()-1)/5,0)+2),"")</f>
        <v>61.5</v>
      </c>
      <c r="H2957" s="63">
        <f ca="1">IF(INDIRECT("'按班级打印'!w"&amp;ROUNDDOWN((ROW()-1)/5,0)+2)&gt;0,INDIRECT("'按班级打印'!w"&amp;ROUNDDOWN((ROW()-1)/5,0)+2),"")</f>
        <v>56</v>
      </c>
      <c r="I2957" s="63" t="str">
        <f ca="1">IF(INDIRECT("'按班级打印'!z"&amp;ROUNDDOWN((ROW()-1)/5,0)+2)&gt;0,INDIRECT("'按班级打印'!z"&amp;ROUNDDOWN((ROW()-1)/5,0)+2),"")</f>
        <v/>
      </c>
      <c r="J2957" s="63">
        <f ca="1">IF(INDIRECT("'按班级打印'!ac"&amp;ROUNDDOWN((ROW()-1)/5,0)+2)&gt;0,INDIRECT("'按班级打印'!ac"&amp;ROUNDDOWN((ROW()-1)/5,0)+2),"")</f>
        <v>64.5</v>
      </c>
      <c r="K2957" s="63" t="str">
        <f ca="1">IF(INDIRECT("'按班级打印'!u"&amp;ROUNDDOWN((ROW()-1)/5,0)+2)&gt;0,INDIRECT("'按班级打印'!u"&amp;ROUNDDOWN((ROW()-1)/5,0)+2),"")</f>
        <v/>
      </c>
      <c r="L2957" s="63" t="str">
        <f ca="1">IF(INDIRECT("'按班级打印'!af"&amp;ROUNDDOWN((ROW()-1)/5,0)+2)&gt;0,INDIRECT("'按班级打印'!af"&amp;ROUNDDOWN((ROW()-1)/5,0)+2),"")</f>
        <v/>
      </c>
      <c r="M2957" s="63">
        <f ca="1">INDIRECT("'按班级打印'!H"&amp;ROUNDDOWN((ROW()-1)/5,0)+2)</f>
        <v>498</v>
      </c>
    </row>
    <row r="2958" customHeight="1" spans="1:13">
      <c r="A2958" s="64"/>
      <c r="B2958" s="64"/>
      <c r="C2958" s="63" t="s">
        <v>13</v>
      </c>
      <c r="D2958" s="63">
        <f ca="1">INDIRECT("'按班级打印'!M"&amp;ROUNDDOWN((ROW()-1)/5,0)+2)</f>
        <v>112</v>
      </c>
      <c r="E2958" s="63">
        <f ca="1">INDIRECT("'按班级打印'!o"&amp;ROUNDDOWN((ROW()-1)/5,0)+2)</f>
        <v>81.5</v>
      </c>
      <c r="F2958" s="63">
        <f ca="1">INDIRECT("'按班级打印'!q"&amp;ROUNDDOWN((ROW()-1)/5,0)+2)</f>
        <v>122.5</v>
      </c>
      <c r="G2958" s="63">
        <f ca="1">IF(INDIRECT("'按班级打印'!s"&amp;ROUNDDOWN((ROW()-1)/5,0)+2)&gt;0,INDIRECT("'按班级打印'!s"&amp;ROUNDDOWN((ROW()-1)/5,0)+2),"")</f>
        <v>61.5</v>
      </c>
      <c r="H2958" s="63">
        <f ca="1">IF(INDIRECT("'按班级打印'!x"&amp;ROUNDDOWN((ROW()-1)/5,0)+2)&gt;0,INDIRECT("'按班级打印'!x"&amp;ROUNDDOWN((ROW()-1)/5,0)+2),"")</f>
        <v>80</v>
      </c>
      <c r="I2958" s="63" t="str">
        <f ca="1">IF(INDIRECT("'按班级打印'!aa"&amp;ROUNDDOWN((ROW()-1)/5,0)+2)&gt;0,INDIRECT("'按班级打印'!aa"&amp;ROUNDDOWN((ROW()-1)/5,0)+2),"")</f>
        <v/>
      </c>
      <c r="J2958" s="63">
        <f ca="1">IF(INDIRECT("'按班级打印'!ad"&amp;ROUNDDOWN((ROW()-1)/5,0)+2)&gt;0,INDIRECT("'按班级打印'!ad"&amp;ROUNDDOWN((ROW()-1)/5,0)+2),"")</f>
        <v>88</v>
      </c>
      <c r="K2958" s="63" t="str">
        <f ca="1">IF(INDIRECT("'按班级打印'!u"&amp;ROUNDDOWN((ROW()-1)/5,0)+2)&gt;0,INDIRECT("'按班级打印'!u"&amp;ROUNDDOWN((ROW()-1)/5,0)+2),"")</f>
        <v/>
      </c>
      <c r="L2958" s="63" t="str">
        <f ca="1">IF(INDIRECT("'按班级打印'!ag"&amp;ROUNDDOWN((ROW()-1)/5,0)+2)&gt;0,INDIRECT("'按班级打印'!ag"&amp;ROUNDDOWN((ROW()-1)/5,0)+2),"")</f>
        <v/>
      </c>
      <c r="M2958" s="63">
        <f ca="1">INDIRECT("'按班级打印'!I"&amp;ROUNDDOWN((ROW()-1)/5,0)+2)</f>
        <v>545.5</v>
      </c>
    </row>
    <row r="2959" customHeight="1" spans="1:13">
      <c r="A2959" s="63" t="str">
        <f ca="1">INDIRECT("'按班级打印'!E"&amp;ROUNDDOWN((ROW()-1)/5,0)+2)</f>
        <v>物理类</v>
      </c>
      <c r="B2959" s="14"/>
      <c r="C2959" s="63" t="s">
        <v>14</v>
      </c>
      <c r="D2959" s="65">
        <f>'质量分析(总分) '!$D$55</f>
        <v>105.000612745098</v>
      </c>
      <c r="E2959" s="65">
        <f>'质量分析(总分) '!$D$82</f>
        <v>91.5242034313726</v>
      </c>
      <c r="F2959" s="65">
        <f>'质量分析(总分) '!$D$109</f>
        <v>108.863970588235</v>
      </c>
      <c r="G2959" s="65">
        <f ca="1">IF(_xlfn.NUMBERVALUE(G2957)&gt;0,'质量分析(总分) '!$D$133,"")</f>
        <v>62.6521428571429</v>
      </c>
      <c r="H2959" s="65">
        <f ca="1">IF(_xlfn.NUMBERVALUE(H2957)&gt;0,'质量分析(总分) '!$D$157,"")</f>
        <v>81.8686131386861</v>
      </c>
      <c r="I2959" s="65" t="str">
        <f ca="1">IF(_xlfn.NUMBERVALUE(I2957)&gt;0,'质量分析(总分) '!$D$180,"")</f>
        <v/>
      </c>
      <c r="J2959" s="65">
        <f ca="1">IF(_xlfn.NUMBERVALUE(J2957)&gt;0,'质量分析(总分) '!$D$208,"")</f>
        <v>82.7816593886463</v>
      </c>
      <c r="K2959" s="65" t="str">
        <f ca="1">IF(_xlfn.NUMBERVALUE(K2957)&gt;0,'质量分析(总分) '!$D$194,"")</f>
        <v/>
      </c>
      <c r="L2959" s="65" t="str">
        <f ca="1">IF(_xlfn.NUMBERVALUE(L2957)&gt;0,'质量分析(总分) '!$D$222,"")</f>
        <v/>
      </c>
      <c r="M2959" s="65">
        <f ca="1">IF(_xlfn.NUMBERVALUE(G2957)&gt;0,'质量分析(总分) '!$D$23,'质量分析(总分) '!$D$28)</f>
        <v>535.869285714286</v>
      </c>
    </row>
    <row r="2961" customHeight="1" spans="1:13">
      <c r="A2961" s="58" t="s">
        <v>15</v>
      </c>
      <c r="B2961" s="59" t="s">
        <v>1</v>
      </c>
      <c r="C2961" s="59" t="s">
        <v>2</v>
      </c>
      <c r="D2961" s="60" t="s">
        <v>3</v>
      </c>
      <c r="E2961" s="60" t="s">
        <v>4</v>
      </c>
      <c r="F2961" s="60" t="s">
        <v>5</v>
      </c>
      <c r="G2961" s="60" t="s">
        <v>6</v>
      </c>
      <c r="H2961" s="60" t="s">
        <v>7</v>
      </c>
      <c r="I2961" s="60" t="s">
        <v>8</v>
      </c>
      <c r="J2961" s="60" t="s">
        <v>9</v>
      </c>
      <c r="K2961" s="60" t="s">
        <v>10</v>
      </c>
      <c r="L2961" s="61" t="s">
        <v>11</v>
      </c>
      <c r="M2961" s="61" t="s">
        <v>12</v>
      </c>
    </row>
    <row r="2962" customHeight="1" spans="1:13">
      <c r="A2962" s="62"/>
      <c r="B2962" s="63">
        <f ca="1">INDIRECT("'按班级打印'!G"&amp;ROUNDDOWN((ROW()-1)/5,0)+2)</f>
        <v>14</v>
      </c>
      <c r="C2962" s="63" t="str">
        <f ca="1">INDIRECT("'按班级打印'!A"&amp;ROUNDDOWN((ROW()-1)/5,0)+2)</f>
        <v>郑云露</v>
      </c>
      <c r="D2962" s="63">
        <f ca="1">INDIRECT("'按班级打印'!M"&amp;ROUNDDOWN((ROW()-1)/5,0)+2)</f>
        <v>113.5</v>
      </c>
      <c r="E2962" s="63">
        <f ca="1">INDIRECT("'按班级打印'!o"&amp;ROUNDDOWN((ROW()-1)/5,0)+2)</f>
        <v>79.5</v>
      </c>
      <c r="F2962" s="63">
        <f ca="1">INDIRECT("'按班级打印'!q"&amp;ROUNDDOWN((ROW()-1)/5,0)+2)</f>
        <v>94</v>
      </c>
      <c r="G2962" s="63">
        <f ca="1">IF(INDIRECT("'按班级打印'!s"&amp;ROUNDDOWN((ROW()-1)/5,0)+2)&gt;0,INDIRECT("'按班级打印'!s"&amp;ROUNDDOWN((ROW()-1)/5,0)+2),"")</f>
        <v>63</v>
      </c>
      <c r="H2962" s="63">
        <f ca="1">IF(INDIRECT("'按班级打印'!w"&amp;ROUNDDOWN((ROW()-1)/5,0)+2)&gt;0,INDIRECT("'按班级打印'!w"&amp;ROUNDDOWN((ROW()-1)/5,0)+2),"")</f>
        <v>34.5</v>
      </c>
      <c r="I2962" s="63" t="str">
        <f ca="1">IF(INDIRECT("'按班级打印'!z"&amp;ROUNDDOWN((ROW()-1)/5,0)+2)&gt;0,INDIRECT("'按班级打印'!z"&amp;ROUNDDOWN((ROW()-1)/5,0)+2),"")</f>
        <v/>
      </c>
      <c r="J2962" s="63">
        <f ca="1">IF(INDIRECT("'按班级打印'!ac"&amp;ROUNDDOWN((ROW()-1)/5,0)+2)&gt;0,INDIRECT("'按班级打印'!ac"&amp;ROUNDDOWN((ROW()-1)/5,0)+2),"")</f>
        <v>47.5</v>
      </c>
      <c r="K2962" s="63" t="str">
        <f ca="1">IF(INDIRECT("'按班级打印'!u"&amp;ROUNDDOWN((ROW()-1)/5,0)+2)&gt;0,INDIRECT("'按班级打印'!u"&amp;ROUNDDOWN((ROW()-1)/5,0)+2),"")</f>
        <v/>
      </c>
      <c r="L2962" s="63" t="str">
        <f ca="1">IF(INDIRECT("'按班级打印'!af"&amp;ROUNDDOWN((ROW()-1)/5,0)+2)&gt;0,INDIRECT("'按班级打印'!af"&amp;ROUNDDOWN((ROW()-1)/5,0)+2),"")</f>
        <v/>
      </c>
      <c r="M2962" s="63">
        <f ca="1">INDIRECT("'按班级打印'!H"&amp;ROUNDDOWN((ROW()-1)/5,0)+2)</f>
        <v>432</v>
      </c>
    </row>
    <row r="2963" customHeight="1" spans="1:13">
      <c r="A2963" s="64"/>
      <c r="B2963" s="64"/>
      <c r="C2963" s="63" t="s">
        <v>13</v>
      </c>
      <c r="D2963" s="63">
        <f ca="1">INDIRECT("'按班级打印'!M"&amp;ROUNDDOWN((ROW()-1)/5,0)+2)</f>
        <v>113.5</v>
      </c>
      <c r="E2963" s="63">
        <f ca="1">INDIRECT("'按班级打印'!o"&amp;ROUNDDOWN((ROW()-1)/5,0)+2)</f>
        <v>79.5</v>
      </c>
      <c r="F2963" s="63">
        <f ca="1">INDIRECT("'按班级打印'!q"&amp;ROUNDDOWN((ROW()-1)/5,0)+2)</f>
        <v>94</v>
      </c>
      <c r="G2963" s="63">
        <f ca="1">IF(INDIRECT("'按班级打印'!s"&amp;ROUNDDOWN((ROW()-1)/5,0)+2)&gt;0,INDIRECT("'按班级打印'!s"&amp;ROUNDDOWN((ROW()-1)/5,0)+2),"")</f>
        <v>63</v>
      </c>
      <c r="H2963" s="63">
        <f ca="1">IF(INDIRECT("'按班级打印'!x"&amp;ROUNDDOWN((ROW()-1)/5,0)+2)&gt;0,INDIRECT("'按班级打印'!x"&amp;ROUNDDOWN((ROW()-1)/5,0)+2),"")</f>
        <v>62</v>
      </c>
      <c r="I2963" s="63" t="str">
        <f ca="1">IF(INDIRECT("'按班级打印'!aa"&amp;ROUNDDOWN((ROW()-1)/5,0)+2)&gt;0,INDIRECT("'按班级打印'!aa"&amp;ROUNDDOWN((ROW()-1)/5,0)+2),"")</f>
        <v/>
      </c>
      <c r="J2963" s="63">
        <f ca="1">IF(INDIRECT("'按班级打印'!ad"&amp;ROUNDDOWN((ROW()-1)/5,0)+2)&gt;0,INDIRECT("'按班级打印'!ad"&amp;ROUNDDOWN((ROW()-1)/5,0)+2),"")</f>
        <v>68</v>
      </c>
      <c r="K2963" s="63" t="str">
        <f ca="1">IF(INDIRECT("'按班级打印'!u"&amp;ROUNDDOWN((ROW()-1)/5,0)+2)&gt;0,INDIRECT("'按班级打印'!u"&amp;ROUNDDOWN((ROW()-1)/5,0)+2),"")</f>
        <v/>
      </c>
      <c r="L2963" s="63" t="str">
        <f ca="1">IF(INDIRECT("'按班级打印'!ag"&amp;ROUNDDOWN((ROW()-1)/5,0)+2)&gt;0,INDIRECT("'按班级打印'!ag"&amp;ROUNDDOWN((ROW()-1)/5,0)+2),"")</f>
        <v/>
      </c>
      <c r="M2963" s="63">
        <f ca="1">INDIRECT("'按班级打印'!I"&amp;ROUNDDOWN((ROW()-1)/5,0)+2)</f>
        <v>480</v>
      </c>
    </row>
    <row r="2964" customHeight="1" spans="1:13">
      <c r="A2964" s="63" t="str">
        <f ca="1">INDIRECT("'按班级打印'!E"&amp;ROUNDDOWN((ROW()-1)/5,0)+2)</f>
        <v>物理类</v>
      </c>
      <c r="B2964" s="14"/>
      <c r="C2964" s="63" t="s">
        <v>14</v>
      </c>
      <c r="D2964" s="65">
        <f>'质量分析(总分) '!$D$55</f>
        <v>105.000612745098</v>
      </c>
      <c r="E2964" s="65">
        <f>'质量分析(总分) '!$D$82</f>
        <v>91.5242034313726</v>
      </c>
      <c r="F2964" s="65">
        <f>'质量分析(总分) '!$D$109</f>
        <v>108.863970588235</v>
      </c>
      <c r="G2964" s="65">
        <f ca="1">IF(_xlfn.NUMBERVALUE(G2962)&gt;0,'质量分析(总分) '!$D$133,"")</f>
        <v>62.6521428571429</v>
      </c>
      <c r="H2964" s="65">
        <f ca="1">IF(_xlfn.NUMBERVALUE(H2962)&gt;0,'质量分析(总分) '!$D$157,"")</f>
        <v>81.8686131386861</v>
      </c>
      <c r="I2964" s="65" t="str">
        <f ca="1">IF(_xlfn.NUMBERVALUE(I2962)&gt;0,'质量分析(总分) '!$D$180,"")</f>
        <v/>
      </c>
      <c r="J2964" s="65">
        <f ca="1">IF(_xlfn.NUMBERVALUE(J2962)&gt;0,'质量分析(总分) '!$D$208,"")</f>
        <v>82.7816593886463</v>
      </c>
      <c r="K2964" s="65" t="str">
        <f ca="1">IF(_xlfn.NUMBERVALUE(K2962)&gt;0,'质量分析(总分) '!$D$194,"")</f>
        <v/>
      </c>
      <c r="L2964" s="65" t="str">
        <f ca="1">IF(_xlfn.NUMBERVALUE(L2962)&gt;0,'质量分析(总分) '!$D$222,"")</f>
        <v/>
      </c>
      <c r="M2964" s="65">
        <f ca="1">IF(_xlfn.NUMBERVALUE(G2962)&gt;0,'质量分析(总分) '!$D$23,'质量分析(总分) '!$D$28)</f>
        <v>535.869285714286</v>
      </c>
    </row>
    <row r="2966" customHeight="1" spans="1:13">
      <c r="A2966" s="58" t="s">
        <v>15</v>
      </c>
      <c r="B2966" s="59" t="s">
        <v>1</v>
      </c>
      <c r="C2966" s="59" t="s">
        <v>2</v>
      </c>
      <c r="D2966" s="60" t="s">
        <v>3</v>
      </c>
      <c r="E2966" s="60" t="s">
        <v>4</v>
      </c>
      <c r="F2966" s="60" t="s">
        <v>5</v>
      </c>
      <c r="G2966" s="60" t="s">
        <v>6</v>
      </c>
      <c r="H2966" s="60" t="s">
        <v>7</v>
      </c>
      <c r="I2966" s="60" t="s">
        <v>8</v>
      </c>
      <c r="J2966" s="60" t="s">
        <v>9</v>
      </c>
      <c r="K2966" s="60" t="s">
        <v>10</v>
      </c>
      <c r="L2966" s="61" t="s">
        <v>11</v>
      </c>
      <c r="M2966" s="61" t="s">
        <v>12</v>
      </c>
    </row>
    <row r="2967" customHeight="1" spans="1:13">
      <c r="A2967" s="62"/>
      <c r="B2967" s="63">
        <f ca="1">INDIRECT("'按班级打印'!G"&amp;ROUNDDOWN((ROW()-1)/5,0)+2)</f>
        <v>14</v>
      </c>
      <c r="C2967" s="63" t="str">
        <f ca="1">INDIRECT("'按班级打印'!A"&amp;ROUNDDOWN((ROW()-1)/5,0)+2)</f>
        <v>吴昊霖</v>
      </c>
      <c r="D2967" s="63">
        <f ca="1">INDIRECT("'按班级打印'!M"&amp;ROUNDDOWN((ROW()-1)/5,0)+2)</f>
        <v>110.5</v>
      </c>
      <c r="E2967" s="63">
        <f ca="1">INDIRECT("'按班级打印'!o"&amp;ROUNDDOWN((ROW()-1)/5,0)+2)</f>
        <v>102.5</v>
      </c>
      <c r="F2967" s="63">
        <f ca="1">INDIRECT("'按班级打印'!q"&amp;ROUNDDOWN((ROW()-1)/5,0)+2)</f>
        <v>115</v>
      </c>
      <c r="G2967" s="63">
        <f ca="1">IF(INDIRECT("'按班级打印'!s"&amp;ROUNDDOWN((ROW()-1)/5,0)+2)&gt;0,INDIRECT("'按班级打印'!s"&amp;ROUNDDOWN((ROW()-1)/5,0)+2),"")</f>
        <v>76.5</v>
      </c>
      <c r="H2967" s="63">
        <f ca="1">IF(INDIRECT("'按班级打印'!w"&amp;ROUNDDOWN((ROW()-1)/5,0)+2)&gt;0,INDIRECT("'按班级打印'!w"&amp;ROUNDDOWN((ROW()-1)/5,0)+2),"")</f>
        <v>55</v>
      </c>
      <c r="I2967" s="63" t="str">
        <f ca="1">IF(INDIRECT("'按班级打印'!z"&amp;ROUNDDOWN((ROW()-1)/5,0)+2)&gt;0,INDIRECT("'按班级打印'!z"&amp;ROUNDDOWN((ROW()-1)/5,0)+2),"")</f>
        <v/>
      </c>
      <c r="J2967" s="63">
        <f ca="1">IF(INDIRECT("'按班级打印'!ac"&amp;ROUNDDOWN((ROW()-1)/5,0)+2)&gt;0,INDIRECT("'按班级打印'!ac"&amp;ROUNDDOWN((ROW()-1)/5,0)+2),"")</f>
        <v>65</v>
      </c>
      <c r="K2967" s="63" t="str">
        <f ca="1">IF(INDIRECT("'按班级打印'!u"&amp;ROUNDDOWN((ROW()-1)/5,0)+2)&gt;0,INDIRECT("'按班级打印'!u"&amp;ROUNDDOWN((ROW()-1)/5,0)+2),"")</f>
        <v/>
      </c>
      <c r="L2967" s="63" t="str">
        <f ca="1">IF(INDIRECT("'按班级打印'!af"&amp;ROUNDDOWN((ROW()-1)/5,0)+2)&gt;0,INDIRECT("'按班级打印'!af"&amp;ROUNDDOWN((ROW()-1)/5,0)+2),"")</f>
        <v/>
      </c>
      <c r="M2967" s="63">
        <f ca="1">INDIRECT("'按班级打印'!H"&amp;ROUNDDOWN((ROW()-1)/5,0)+2)</f>
        <v>524.5</v>
      </c>
    </row>
    <row r="2968" customHeight="1" spans="1:13">
      <c r="A2968" s="64"/>
      <c r="B2968" s="64"/>
      <c r="C2968" s="63" t="s">
        <v>13</v>
      </c>
      <c r="D2968" s="63">
        <f ca="1">INDIRECT("'按班级打印'!M"&amp;ROUNDDOWN((ROW()-1)/5,0)+2)</f>
        <v>110.5</v>
      </c>
      <c r="E2968" s="63">
        <f ca="1">INDIRECT("'按班级打印'!o"&amp;ROUNDDOWN((ROW()-1)/5,0)+2)</f>
        <v>102.5</v>
      </c>
      <c r="F2968" s="63">
        <f ca="1">INDIRECT("'按班级打印'!q"&amp;ROUNDDOWN((ROW()-1)/5,0)+2)</f>
        <v>115</v>
      </c>
      <c r="G2968" s="63">
        <f ca="1">IF(INDIRECT("'按班级打印'!s"&amp;ROUNDDOWN((ROW()-1)/5,0)+2)&gt;0,INDIRECT("'按班级打印'!s"&amp;ROUNDDOWN((ROW()-1)/5,0)+2),"")</f>
        <v>76.5</v>
      </c>
      <c r="H2968" s="63">
        <f ca="1">IF(INDIRECT("'按班级打印'!x"&amp;ROUNDDOWN((ROW()-1)/5,0)+2)&gt;0,INDIRECT("'按班级打印'!x"&amp;ROUNDDOWN((ROW()-1)/5,0)+2),"")</f>
        <v>80</v>
      </c>
      <c r="I2968" s="63" t="str">
        <f ca="1">IF(INDIRECT("'按班级打印'!aa"&amp;ROUNDDOWN((ROW()-1)/5,0)+2)&gt;0,INDIRECT("'按班级打印'!aa"&amp;ROUNDDOWN((ROW()-1)/5,0)+2),"")</f>
        <v/>
      </c>
      <c r="J2968" s="63">
        <f ca="1">IF(INDIRECT("'按班级打印'!ad"&amp;ROUNDDOWN((ROW()-1)/5,0)+2)&gt;0,INDIRECT("'按班级打印'!ad"&amp;ROUNDDOWN((ROW()-1)/5,0)+2),"")</f>
        <v>88</v>
      </c>
      <c r="K2968" s="63" t="str">
        <f ca="1">IF(INDIRECT("'按班级打印'!u"&amp;ROUNDDOWN((ROW()-1)/5,0)+2)&gt;0,INDIRECT("'按班级打印'!u"&amp;ROUNDDOWN((ROW()-1)/5,0)+2),"")</f>
        <v/>
      </c>
      <c r="L2968" s="63" t="str">
        <f ca="1">IF(INDIRECT("'按班级打印'!ag"&amp;ROUNDDOWN((ROW()-1)/5,0)+2)&gt;0,INDIRECT("'按班级打印'!ag"&amp;ROUNDDOWN((ROW()-1)/5,0)+2),"")</f>
        <v/>
      </c>
      <c r="M2968" s="63">
        <f ca="1">INDIRECT("'按班级打印'!I"&amp;ROUNDDOWN((ROW()-1)/5,0)+2)</f>
        <v>572.5</v>
      </c>
    </row>
    <row r="2969" customHeight="1" spans="1:13">
      <c r="A2969" s="63" t="str">
        <f ca="1">INDIRECT("'按班级打印'!E"&amp;ROUNDDOWN((ROW()-1)/5,0)+2)</f>
        <v>物理类</v>
      </c>
      <c r="B2969" s="14"/>
      <c r="C2969" s="63" t="s">
        <v>14</v>
      </c>
      <c r="D2969" s="65">
        <f>'质量分析(总分) '!$D$55</f>
        <v>105.000612745098</v>
      </c>
      <c r="E2969" s="65">
        <f>'质量分析(总分) '!$D$82</f>
        <v>91.5242034313726</v>
      </c>
      <c r="F2969" s="65">
        <f>'质量分析(总分) '!$D$109</f>
        <v>108.863970588235</v>
      </c>
      <c r="G2969" s="65">
        <f ca="1">IF(_xlfn.NUMBERVALUE(G2967)&gt;0,'质量分析(总分) '!$D$133,"")</f>
        <v>62.6521428571429</v>
      </c>
      <c r="H2969" s="65">
        <f ca="1">IF(_xlfn.NUMBERVALUE(H2967)&gt;0,'质量分析(总分) '!$D$157,"")</f>
        <v>81.8686131386861</v>
      </c>
      <c r="I2969" s="65" t="str">
        <f ca="1">IF(_xlfn.NUMBERVALUE(I2967)&gt;0,'质量分析(总分) '!$D$180,"")</f>
        <v/>
      </c>
      <c r="J2969" s="65">
        <f ca="1">IF(_xlfn.NUMBERVALUE(J2967)&gt;0,'质量分析(总分) '!$D$208,"")</f>
        <v>82.7816593886463</v>
      </c>
      <c r="K2969" s="65" t="str">
        <f ca="1">IF(_xlfn.NUMBERVALUE(K2967)&gt;0,'质量分析(总分) '!$D$194,"")</f>
        <v/>
      </c>
      <c r="L2969" s="65" t="str">
        <f ca="1">IF(_xlfn.NUMBERVALUE(L2967)&gt;0,'质量分析(总分) '!$D$222,"")</f>
        <v/>
      </c>
      <c r="M2969" s="65">
        <f ca="1">IF(_xlfn.NUMBERVALUE(G2967)&gt;0,'质量分析(总分) '!$D$23,'质量分析(总分) '!$D$28)</f>
        <v>535.869285714286</v>
      </c>
    </row>
    <row r="2971" customHeight="1" spans="1:13">
      <c r="A2971" s="58" t="s">
        <v>15</v>
      </c>
      <c r="B2971" s="59" t="s">
        <v>1</v>
      </c>
      <c r="C2971" s="59" t="s">
        <v>2</v>
      </c>
      <c r="D2971" s="60" t="s">
        <v>3</v>
      </c>
      <c r="E2971" s="60" t="s">
        <v>4</v>
      </c>
      <c r="F2971" s="60" t="s">
        <v>5</v>
      </c>
      <c r="G2971" s="60" t="s">
        <v>6</v>
      </c>
      <c r="H2971" s="60" t="s">
        <v>7</v>
      </c>
      <c r="I2971" s="60" t="s">
        <v>8</v>
      </c>
      <c r="J2971" s="60" t="s">
        <v>9</v>
      </c>
      <c r="K2971" s="60" t="s">
        <v>10</v>
      </c>
      <c r="L2971" s="61" t="s">
        <v>11</v>
      </c>
      <c r="M2971" s="61" t="s">
        <v>12</v>
      </c>
    </row>
    <row r="2972" customHeight="1" spans="1:13">
      <c r="A2972" s="62"/>
      <c r="B2972" s="63">
        <f ca="1">INDIRECT("'按班级打印'!G"&amp;ROUNDDOWN((ROW()-1)/5,0)+2)</f>
        <v>14</v>
      </c>
      <c r="C2972" s="63" t="str">
        <f ca="1">INDIRECT("'按班级打印'!A"&amp;ROUNDDOWN((ROW()-1)/5,0)+2)</f>
        <v>王子怡</v>
      </c>
      <c r="D2972" s="63">
        <f ca="1">INDIRECT("'按班级打印'!M"&amp;ROUNDDOWN((ROW()-1)/5,0)+2)</f>
        <v>112</v>
      </c>
      <c r="E2972" s="63">
        <f ca="1">INDIRECT("'按班级打印'!o"&amp;ROUNDDOWN((ROW()-1)/5,0)+2)</f>
        <v>78</v>
      </c>
      <c r="F2972" s="63">
        <f ca="1">INDIRECT("'按班级打印'!q"&amp;ROUNDDOWN((ROW()-1)/5,0)+2)</f>
        <v>117.5</v>
      </c>
      <c r="G2972" s="63">
        <f ca="1">IF(INDIRECT("'按班级打印'!s"&amp;ROUNDDOWN((ROW()-1)/5,0)+2)&gt;0,INDIRECT("'按班级打印'!s"&amp;ROUNDDOWN((ROW()-1)/5,0)+2),"")</f>
        <v>56</v>
      </c>
      <c r="H2972" s="63">
        <f ca="1">IF(INDIRECT("'按班级打印'!w"&amp;ROUNDDOWN((ROW()-1)/5,0)+2)&gt;0,INDIRECT("'按班级打印'!w"&amp;ROUNDDOWN((ROW()-1)/5,0)+2),"")</f>
        <v>53.5</v>
      </c>
      <c r="I2972" s="63" t="str">
        <f ca="1">IF(INDIRECT("'按班级打印'!z"&amp;ROUNDDOWN((ROW()-1)/5,0)+2)&gt;0,INDIRECT("'按班级打印'!z"&amp;ROUNDDOWN((ROW()-1)/5,0)+2),"")</f>
        <v/>
      </c>
      <c r="J2972" s="63">
        <f ca="1">IF(INDIRECT("'按班级打印'!ac"&amp;ROUNDDOWN((ROW()-1)/5,0)+2)&gt;0,INDIRECT("'按班级打印'!ac"&amp;ROUNDDOWN((ROW()-1)/5,0)+2),"")</f>
        <v>44.25</v>
      </c>
      <c r="K2972" s="63" t="str">
        <f ca="1">IF(INDIRECT("'按班级打印'!u"&amp;ROUNDDOWN((ROW()-1)/5,0)+2)&gt;0,INDIRECT("'按班级打印'!u"&amp;ROUNDDOWN((ROW()-1)/5,0)+2),"")</f>
        <v/>
      </c>
      <c r="L2972" s="63" t="str">
        <f ca="1">IF(INDIRECT("'按班级打印'!af"&amp;ROUNDDOWN((ROW()-1)/5,0)+2)&gt;0,INDIRECT("'按班级打印'!af"&amp;ROUNDDOWN((ROW()-1)/5,0)+2),"")</f>
        <v/>
      </c>
      <c r="M2972" s="63">
        <f ca="1">INDIRECT("'按班级打印'!H"&amp;ROUNDDOWN((ROW()-1)/5,0)+2)</f>
        <v>461.25</v>
      </c>
    </row>
    <row r="2973" customHeight="1" spans="1:13">
      <c r="A2973" s="64"/>
      <c r="B2973" s="64"/>
      <c r="C2973" s="63" t="s">
        <v>13</v>
      </c>
      <c r="D2973" s="63">
        <f ca="1">INDIRECT("'按班级打印'!M"&amp;ROUNDDOWN((ROW()-1)/5,0)+2)</f>
        <v>112</v>
      </c>
      <c r="E2973" s="63">
        <f ca="1">INDIRECT("'按班级打印'!o"&amp;ROUNDDOWN((ROW()-1)/5,0)+2)</f>
        <v>78</v>
      </c>
      <c r="F2973" s="63">
        <f ca="1">INDIRECT("'按班级打印'!q"&amp;ROUNDDOWN((ROW()-1)/5,0)+2)</f>
        <v>117.5</v>
      </c>
      <c r="G2973" s="63">
        <f ca="1">IF(INDIRECT("'按班级打印'!s"&amp;ROUNDDOWN((ROW()-1)/5,0)+2)&gt;0,INDIRECT("'按班级打印'!s"&amp;ROUNDDOWN((ROW()-1)/5,0)+2),"")</f>
        <v>56</v>
      </c>
      <c r="H2973" s="63">
        <f ca="1">IF(INDIRECT("'按班级打印'!x"&amp;ROUNDDOWN((ROW()-1)/5,0)+2)&gt;0,INDIRECT("'按班级打印'!x"&amp;ROUNDDOWN((ROW()-1)/5,0)+2),"")</f>
        <v>79</v>
      </c>
      <c r="I2973" s="63" t="str">
        <f ca="1">IF(INDIRECT("'按班级打印'!aa"&amp;ROUNDDOWN((ROW()-1)/5,0)+2)&gt;0,INDIRECT("'按班级打印'!aa"&amp;ROUNDDOWN((ROW()-1)/5,0)+2),"")</f>
        <v/>
      </c>
      <c r="J2973" s="63">
        <f ca="1">IF(INDIRECT("'按班级打印'!ad"&amp;ROUNDDOWN((ROW()-1)/5,0)+2)&gt;0,INDIRECT("'按班级打印'!ad"&amp;ROUNDDOWN((ROW()-1)/5,0)+2),"")</f>
        <v>64</v>
      </c>
      <c r="K2973" s="63" t="str">
        <f ca="1">IF(INDIRECT("'按班级打印'!u"&amp;ROUNDDOWN((ROW()-1)/5,0)+2)&gt;0,INDIRECT("'按班级打印'!u"&amp;ROUNDDOWN((ROW()-1)/5,0)+2),"")</f>
        <v/>
      </c>
      <c r="L2973" s="63" t="str">
        <f ca="1">IF(INDIRECT("'按班级打印'!ag"&amp;ROUNDDOWN((ROW()-1)/5,0)+2)&gt;0,INDIRECT("'按班级打印'!ag"&amp;ROUNDDOWN((ROW()-1)/5,0)+2),"")</f>
        <v/>
      </c>
      <c r="M2973" s="63">
        <f ca="1">INDIRECT("'按班级打印'!I"&amp;ROUNDDOWN((ROW()-1)/5,0)+2)</f>
        <v>506.5</v>
      </c>
    </row>
    <row r="2974" customHeight="1" spans="1:13">
      <c r="A2974" s="63" t="str">
        <f ca="1">INDIRECT("'按班级打印'!E"&amp;ROUNDDOWN((ROW()-1)/5,0)+2)</f>
        <v>物理类</v>
      </c>
      <c r="B2974" s="14"/>
      <c r="C2974" s="63" t="s">
        <v>14</v>
      </c>
      <c r="D2974" s="65">
        <f>'质量分析(总分) '!$D$55</f>
        <v>105.000612745098</v>
      </c>
      <c r="E2974" s="65">
        <f>'质量分析(总分) '!$D$82</f>
        <v>91.5242034313726</v>
      </c>
      <c r="F2974" s="65">
        <f>'质量分析(总分) '!$D$109</f>
        <v>108.863970588235</v>
      </c>
      <c r="G2974" s="65">
        <f ca="1">IF(_xlfn.NUMBERVALUE(G2972)&gt;0,'质量分析(总分) '!$D$133,"")</f>
        <v>62.6521428571429</v>
      </c>
      <c r="H2974" s="65">
        <f ca="1">IF(_xlfn.NUMBERVALUE(H2972)&gt;0,'质量分析(总分) '!$D$157,"")</f>
        <v>81.8686131386861</v>
      </c>
      <c r="I2974" s="65" t="str">
        <f ca="1">IF(_xlfn.NUMBERVALUE(I2972)&gt;0,'质量分析(总分) '!$D$180,"")</f>
        <v/>
      </c>
      <c r="J2974" s="65">
        <f ca="1">IF(_xlfn.NUMBERVALUE(J2972)&gt;0,'质量分析(总分) '!$D$208,"")</f>
        <v>82.7816593886463</v>
      </c>
      <c r="K2974" s="65" t="str">
        <f ca="1">IF(_xlfn.NUMBERVALUE(K2972)&gt;0,'质量分析(总分) '!$D$194,"")</f>
        <v/>
      </c>
      <c r="L2974" s="65" t="str">
        <f ca="1">IF(_xlfn.NUMBERVALUE(L2972)&gt;0,'质量分析(总分) '!$D$222,"")</f>
        <v/>
      </c>
      <c r="M2974" s="65">
        <f ca="1">IF(_xlfn.NUMBERVALUE(G2972)&gt;0,'质量分析(总分) '!$D$23,'质量分析(总分) '!$D$28)</f>
        <v>535.869285714286</v>
      </c>
    </row>
    <row r="2976" customHeight="1" spans="1:13">
      <c r="A2976" s="58" t="s">
        <v>15</v>
      </c>
      <c r="B2976" s="59" t="s">
        <v>1</v>
      </c>
      <c r="C2976" s="59" t="s">
        <v>2</v>
      </c>
      <c r="D2976" s="60" t="s">
        <v>3</v>
      </c>
      <c r="E2976" s="60" t="s">
        <v>4</v>
      </c>
      <c r="F2976" s="60" t="s">
        <v>5</v>
      </c>
      <c r="G2976" s="60" t="s">
        <v>6</v>
      </c>
      <c r="H2976" s="60" t="s">
        <v>7</v>
      </c>
      <c r="I2976" s="60" t="s">
        <v>8</v>
      </c>
      <c r="J2976" s="60" t="s">
        <v>9</v>
      </c>
      <c r="K2976" s="60" t="s">
        <v>10</v>
      </c>
      <c r="L2976" s="61" t="s">
        <v>11</v>
      </c>
      <c r="M2976" s="61" t="s">
        <v>12</v>
      </c>
    </row>
    <row r="2977" customHeight="1" spans="1:13">
      <c r="A2977" s="62"/>
      <c r="B2977" s="63">
        <f ca="1">INDIRECT("'按班级打印'!G"&amp;ROUNDDOWN((ROW()-1)/5,0)+2)</f>
        <v>14</v>
      </c>
      <c r="C2977" s="63" t="str">
        <f ca="1">INDIRECT("'按班级打印'!A"&amp;ROUNDDOWN((ROW()-1)/5,0)+2)</f>
        <v>游易晴</v>
      </c>
      <c r="D2977" s="63">
        <f ca="1">INDIRECT("'按班级打印'!M"&amp;ROUNDDOWN((ROW()-1)/5,0)+2)</f>
        <v>93.5</v>
      </c>
      <c r="E2977" s="63">
        <f ca="1">INDIRECT("'按班级打印'!o"&amp;ROUNDDOWN((ROW()-1)/5,0)+2)</f>
        <v>85.5</v>
      </c>
      <c r="F2977" s="63">
        <f ca="1">INDIRECT("'按班级打印'!q"&amp;ROUNDDOWN((ROW()-1)/5,0)+2)</f>
        <v>90</v>
      </c>
      <c r="G2977" s="63">
        <f ca="1">IF(INDIRECT("'按班级打印'!s"&amp;ROUNDDOWN((ROW()-1)/5,0)+2)&gt;0,INDIRECT("'按班级打印'!s"&amp;ROUNDDOWN((ROW()-1)/5,0)+2),"")</f>
        <v>37</v>
      </c>
      <c r="H2977" s="63">
        <f ca="1">IF(INDIRECT("'按班级打印'!w"&amp;ROUNDDOWN((ROW()-1)/5,0)+2)&gt;0,INDIRECT("'按班级打印'!w"&amp;ROUNDDOWN((ROW()-1)/5,0)+2),"")</f>
        <v>31.5</v>
      </c>
      <c r="I2977" s="63" t="str">
        <f ca="1">IF(INDIRECT("'按班级打印'!z"&amp;ROUNDDOWN((ROW()-1)/5,0)+2)&gt;0,INDIRECT("'按班级打印'!z"&amp;ROUNDDOWN((ROW()-1)/5,0)+2),"")</f>
        <v/>
      </c>
      <c r="J2977" s="63">
        <f ca="1">IF(INDIRECT("'按班级打印'!ac"&amp;ROUNDDOWN((ROW()-1)/5,0)+2)&gt;0,INDIRECT("'按班级打印'!ac"&amp;ROUNDDOWN((ROW()-1)/5,0)+2),"")</f>
        <v>53.25</v>
      </c>
      <c r="K2977" s="63" t="str">
        <f ca="1">IF(INDIRECT("'按班级打印'!u"&amp;ROUNDDOWN((ROW()-1)/5,0)+2)&gt;0,INDIRECT("'按班级打印'!u"&amp;ROUNDDOWN((ROW()-1)/5,0)+2),"")</f>
        <v/>
      </c>
      <c r="L2977" s="63" t="str">
        <f ca="1">IF(INDIRECT("'按班级打印'!af"&amp;ROUNDDOWN((ROW()-1)/5,0)+2)&gt;0,INDIRECT("'按班级打印'!af"&amp;ROUNDDOWN((ROW()-1)/5,0)+2),"")</f>
        <v/>
      </c>
      <c r="M2977" s="63">
        <f ca="1">INDIRECT("'按班级打印'!H"&amp;ROUNDDOWN((ROW()-1)/5,0)+2)</f>
        <v>390.75</v>
      </c>
    </row>
    <row r="2978" customHeight="1" spans="1:13">
      <c r="A2978" s="64"/>
      <c r="B2978" s="64"/>
      <c r="C2978" s="63" t="s">
        <v>13</v>
      </c>
      <c r="D2978" s="63">
        <f ca="1">INDIRECT("'按班级打印'!M"&amp;ROUNDDOWN((ROW()-1)/5,0)+2)</f>
        <v>93.5</v>
      </c>
      <c r="E2978" s="63">
        <f ca="1">INDIRECT("'按班级打印'!o"&amp;ROUNDDOWN((ROW()-1)/5,0)+2)</f>
        <v>85.5</v>
      </c>
      <c r="F2978" s="63">
        <f ca="1">INDIRECT("'按班级打印'!q"&amp;ROUNDDOWN((ROW()-1)/5,0)+2)</f>
        <v>90</v>
      </c>
      <c r="G2978" s="63">
        <f ca="1">IF(INDIRECT("'按班级打印'!s"&amp;ROUNDDOWN((ROW()-1)/5,0)+2)&gt;0,INDIRECT("'按班级打印'!s"&amp;ROUNDDOWN((ROW()-1)/5,0)+2),"")</f>
        <v>37</v>
      </c>
      <c r="H2978" s="63">
        <f ca="1">IF(INDIRECT("'按班级打印'!x"&amp;ROUNDDOWN((ROW()-1)/5,0)+2)&gt;0,INDIRECT("'按班级打印'!x"&amp;ROUNDDOWN((ROW()-1)/5,0)+2),"")</f>
        <v>59</v>
      </c>
      <c r="I2978" s="63" t="str">
        <f ca="1">IF(INDIRECT("'按班级打印'!aa"&amp;ROUNDDOWN((ROW()-1)/5,0)+2)&gt;0,INDIRECT("'按班级打印'!aa"&amp;ROUNDDOWN((ROW()-1)/5,0)+2),"")</f>
        <v/>
      </c>
      <c r="J2978" s="63">
        <f ca="1">IF(INDIRECT("'按班级打印'!ad"&amp;ROUNDDOWN((ROW()-1)/5,0)+2)&gt;0,INDIRECT("'按班级打印'!ad"&amp;ROUNDDOWN((ROW()-1)/5,0)+2),"")</f>
        <v>75</v>
      </c>
      <c r="K2978" s="63" t="str">
        <f ca="1">IF(INDIRECT("'按班级打印'!u"&amp;ROUNDDOWN((ROW()-1)/5,0)+2)&gt;0,INDIRECT("'按班级打印'!u"&amp;ROUNDDOWN((ROW()-1)/5,0)+2),"")</f>
        <v/>
      </c>
      <c r="L2978" s="63" t="str">
        <f ca="1">IF(INDIRECT("'按班级打印'!ag"&amp;ROUNDDOWN((ROW()-1)/5,0)+2)&gt;0,INDIRECT("'按班级打印'!ag"&amp;ROUNDDOWN((ROW()-1)/5,0)+2),"")</f>
        <v/>
      </c>
      <c r="M2978" s="63">
        <f ca="1">INDIRECT("'按班级打印'!I"&amp;ROUNDDOWN((ROW()-1)/5,0)+2)</f>
        <v>440</v>
      </c>
    </row>
    <row r="2979" customHeight="1" spans="1:13">
      <c r="A2979" s="63" t="str">
        <f ca="1">INDIRECT("'按班级打印'!E"&amp;ROUNDDOWN((ROW()-1)/5,0)+2)</f>
        <v>物理类</v>
      </c>
      <c r="B2979" s="14"/>
      <c r="C2979" s="63" t="s">
        <v>14</v>
      </c>
      <c r="D2979" s="65">
        <f>'质量分析(总分) '!$D$55</f>
        <v>105.000612745098</v>
      </c>
      <c r="E2979" s="65">
        <f>'质量分析(总分) '!$D$82</f>
        <v>91.5242034313726</v>
      </c>
      <c r="F2979" s="65">
        <f>'质量分析(总分) '!$D$109</f>
        <v>108.863970588235</v>
      </c>
      <c r="G2979" s="65">
        <f ca="1">IF(_xlfn.NUMBERVALUE(G2977)&gt;0,'质量分析(总分) '!$D$133,"")</f>
        <v>62.6521428571429</v>
      </c>
      <c r="H2979" s="65">
        <f ca="1">IF(_xlfn.NUMBERVALUE(H2977)&gt;0,'质量分析(总分) '!$D$157,"")</f>
        <v>81.8686131386861</v>
      </c>
      <c r="I2979" s="65" t="str">
        <f ca="1">IF(_xlfn.NUMBERVALUE(I2977)&gt;0,'质量分析(总分) '!$D$180,"")</f>
        <v/>
      </c>
      <c r="J2979" s="65">
        <f ca="1">IF(_xlfn.NUMBERVALUE(J2977)&gt;0,'质量分析(总分) '!$D$208,"")</f>
        <v>82.7816593886463</v>
      </c>
      <c r="K2979" s="65" t="str">
        <f ca="1">IF(_xlfn.NUMBERVALUE(K2977)&gt;0,'质量分析(总分) '!$D$194,"")</f>
        <v/>
      </c>
      <c r="L2979" s="65" t="str">
        <f ca="1">IF(_xlfn.NUMBERVALUE(L2977)&gt;0,'质量分析(总分) '!$D$222,"")</f>
        <v/>
      </c>
      <c r="M2979" s="65">
        <f ca="1">IF(_xlfn.NUMBERVALUE(G2977)&gt;0,'质量分析(总分) '!$D$23,'质量分析(总分) '!$D$28)</f>
        <v>535.869285714286</v>
      </c>
    </row>
    <row r="2981" customHeight="1" spans="1:13">
      <c r="A2981" s="58" t="s">
        <v>15</v>
      </c>
      <c r="B2981" s="59" t="s">
        <v>1</v>
      </c>
      <c r="C2981" s="59" t="s">
        <v>2</v>
      </c>
      <c r="D2981" s="60" t="s">
        <v>3</v>
      </c>
      <c r="E2981" s="60" t="s">
        <v>4</v>
      </c>
      <c r="F2981" s="60" t="s">
        <v>5</v>
      </c>
      <c r="G2981" s="60" t="s">
        <v>6</v>
      </c>
      <c r="H2981" s="60" t="s">
        <v>7</v>
      </c>
      <c r="I2981" s="60" t="s">
        <v>8</v>
      </c>
      <c r="J2981" s="60" t="s">
        <v>9</v>
      </c>
      <c r="K2981" s="60" t="s">
        <v>10</v>
      </c>
      <c r="L2981" s="61" t="s">
        <v>11</v>
      </c>
      <c r="M2981" s="61" t="s">
        <v>12</v>
      </c>
    </row>
    <row r="2982" customHeight="1" spans="1:13">
      <c r="A2982" s="62"/>
      <c r="B2982" s="63">
        <f ca="1">INDIRECT("'按班级打印'!G"&amp;ROUNDDOWN((ROW()-1)/5,0)+2)</f>
        <v>14</v>
      </c>
      <c r="C2982" s="63" t="str">
        <f ca="1">INDIRECT("'按班级打印'!A"&amp;ROUNDDOWN((ROW()-1)/5,0)+2)</f>
        <v>刘子庆</v>
      </c>
      <c r="D2982" s="63">
        <f ca="1">INDIRECT("'按班级打印'!M"&amp;ROUNDDOWN((ROW()-1)/5,0)+2)</f>
        <v>97</v>
      </c>
      <c r="E2982" s="63">
        <f ca="1">INDIRECT("'按班级打印'!o"&amp;ROUNDDOWN((ROW()-1)/5,0)+2)</f>
        <v>84.5</v>
      </c>
      <c r="F2982" s="63">
        <f ca="1">INDIRECT("'按班级打印'!q"&amp;ROUNDDOWN((ROW()-1)/5,0)+2)</f>
        <v>117.5</v>
      </c>
      <c r="G2982" s="63">
        <f ca="1">IF(INDIRECT("'按班级打印'!s"&amp;ROUNDDOWN((ROW()-1)/5,0)+2)&gt;0,INDIRECT("'按班级打印'!s"&amp;ROUNDDOWN((ROW()-1)/5,0)+2),"")</f>
        <v>63</v>
      </c>
      <c r="H2982" s="63">
        <f ca="1">IF(INDIRECT("'按班级打印'!w"&amp;ROUNDDOWN((ROW()-1)/5,0)+2)&gt;0,INDIRECT("'按班级打印'!w"&amp;ROUNDDOWN((ROW()-1)/5,0)+2),"")</f>
        <v>56</v>
      </c>
      <c r="I2982" s="63" t="str">
        <f ca="1">IF(INDIRECT("'按班级打印'!z"&amp;ROUNDDOWN((ROW()-1)/5,0)+2)&gt;0,INDIRECT("'按班级打印'!z"&amp;ROUNDDOWN((ROW()-1)/5,0)+2),"")</f>
        <v/>
      </c>
      <c r="J2982" s="63">
        <f ca="1">IF(INDIRECT("'按班级打印'!ac"&amp;ROUNDDOWN((ROW()-1)/5,0)+2)&gt;0,INDIRECT("'按班级打印'!ac"&amp;ROUNDDOWN((ROW()-1)/5,0)+2),"")</f>
        <v>53.25</v>
      </c>
      <c r="K2982" s="63" t="str">
        <f ca="1">IF(INDIRECT("'按班级打印'!u"&amp;ROUNDDOWN((ROW()-1)/5,0)+2)&gt;0,INDIRECT("'按班级打印'!u"&amp;ROUNDDOWN((ROW()-1)/5,0)+2),"")</f>
        <v/>
      </c>
      <c r="L2982" s="63" t="str">
        <f ca="1">IF(INDIRECT("'按班级打印'!af"&amp;ROUNDDOWN((ROW()-1)/5,0)+2)&gt;0,INDIRECT("'按班级打印'!af"&amp;ROUNDDOWN((ROW()-1)/5,0)+2),"")</f>
        <v/>
      </c>
      <c r="M2982" s="63">
        <f ca="1">INDIRECT("'按班级打印'!H"&amp;ROUNDDOWN((ROW()-1)/5,0)+2)</f>
        <v>471.25</v>
      </c>
    </row>
    <row r="2983" customHeight="1" spans="1:13">
      <c r="A2983" s="64"/>
      <c r="B2983" s="64"/>
      <c r="C2983" s="63" t="s">
        <v>13</v>
      </c>
      <c r="D2983" s="63">
        <f ca="1">INDIRECT("'按班级打印'!M"&amp;ROUNDDOWN((ROW()-1)/5,0)+2)</f>
        <v>97</v>
      </c>
      <c r="E2983" s="63">
        <f ca="1">INDIRECT("'按班级打印'!o"&amp;ROUNDDOWN((ROW()-1)/5,0)+2)</f>
        <v>84.5</v>
      </c>
      <c r="F2983" s="63">
        <f ca="1">INDIRECT("'按班级打印'!q"&amp;ROUNDDOWN((ROW()-1)/5,0)+2)</f>
        <v>117.5</v>
      </c>
      <c r="G2983" s="63">
        <f ca="1">IF(INDIRECT("'按班级打印'!s"&amp;ROUNDDOWN((ROW()-1)/5,0)+2)&gt;0,INDIRECT("'按班级打印'!s"&amp;ROUNDDOWN((ROW()-1)/5,0)+2),"")</f>
        <v>63</v>
      </c>
      <c r="H2983" s="63">
        <f ca="1">IF(INDIRECT("'按班级打印'!x"&amp;ROUNDDOWN((ROW()-1)/5,0)+2)&gt;0,INDIRECT("'按班级打印'!x"&amp;ROUNDDOWN((ROW()-1)/5,0)+2),"")</f>
        <v>80</v>
      </c>
      <c r="I2983" s="63" t="str">
        <f ca="1">IF(INDIRECT("'按班级打印'!aa"&amp;ROUNDDOWN((ROW()-1)/5,0)+2)&gt;0,INDIRECT("'按班级打印'!aa"&amp;ROUNDDOWN((ROW()-1)/5,0)+2),"")</f>
        <v/>
      </c>
      <c r="J2983" s="63">
        <f ca="1">IF(INDIRECT("'按班级打印'!ad"&amp;ROUNDDOWN((ROW()-1)/5,0)+2)&gt;0,INDIRECT("'按班级打印'!ad"&amp;ROUNDDOWN((ROW()-1)/5,0)+2),"")</f>
        <v>75</v>
      </c>
      <c r="K2983" s="63" t="str">
        <f ca="1">IF(INDIRECT("'按班级打印'!u"&amp;ROUNDDOWN((ROW()-1)/5,0)+2)&gt;0,INDIRECT("'按班级打印'!u"&amp;ROUNDDOWN((ROW()-1)/5,0)+2),"")</f>
        <v/>
      </c>
      <c r="L2983" s="63" t="str">
        <f ca="1">IF(INDIRECT("'按班级打印'!ag"&amp;ROUNDDOWN((ROW()-1)/5,0)+2)&gt;0,INDIRECT("'按班级打印'!ag"&amp;ROUNDDOWN((ROW()-1)/5,0)+2),"")</f>
        <v/>
      </c>
      <c r="M2983" s="63">
        <f ca="1">INDIRECT("'按班级打印'!I"&amp;ROUNDDOWN((ROW()-1)/5,0)+2)</f>
        <v>517</v>
      </c>
    </row>
    <row r="2984" customHeight="1" spans="1:13">
      <c r="A2984" s="63" t="str">
        <f ca="1">INDIRECT("'按班级打印'!E"&amp;ROUNDDOWN((ROW()-1)/5,0)+2)</f>
        <v>物理类</v>
      </c>
      <c r="B2984" s="14"/>
      <c r="C2984" s="63" t="s">
        <v>14</v>
      </c>
      <c r="D2984" s="65">
        <f>'质量分析(总分) '!$D$55</f>
        <v>105.000612745098</v>
      </c>
      <c r="E2984" s="65">
        <f>'质量分析(总分) '!$D$82</f>
        <v>91.5242034313726</v>
      </c>
      <c r="F2984" s="65">
        <f>'质量分析(总分) '!$D$109</f>
        <v>108.863970588235</v>
      </c>
      <c r="G2984" s="65">
        <f ca="1">IF(_xlfn.NUMBERVALUE(G2982)&gt;0,'质量分析(总分) '!$D$133,"")</f>
        <v>62.6521428571429</v>
      </c>
      <c r="H2984" s="65">
        <f ca="1">IF(_xlfn.NUMBERVALUE(H2982)&gt;0,'质量分析(总分) '!$D$157,"")</f>
        <v>81.8686131386861</v>
      </c>
      <c r="I2984" s="65" t="str">
        <f ca="1">IF(_xlfn.NUMBERVALUE(I2982)&gt;0,'质量分析(总分) '!$D$180,"")</f>
        <v/>
      </c>
      <c r="J2984" s="65">
        <f ca="1">IF(_xlfn.NUMBERVALUE(J2982)&gt;0,'质量分析(总分) '!$D$208,"")</f>
        <v>82.7816593886463</v>
      </c>
      <c r="K2984" s="65" t="str">
        <f ca="1">IF(_xlfn.NUMBERVALUE(K2982)&gt;0,'质量分析(总分) '!$D$194,"")</f>
        <v/>
      </c>
      <c r="L2984" s="65" t="str">
        <f ca="1">IF(_xlfn.NUMBERVALUE(L2982)&gt;0,'质量分析(总分) '!$D$222,"")</f>
        <v/>
      </c>
      <c r="M2984" s="65">
        <f ca="1">IF(_xlfn.NUMBERVALUE(G2982)&gt;0,'质量分析(总分) '!$D$23,'质量分析(总分) '!$D$28)</f>
        <v>535.869285714286</v>
      </c>
    </row>
    <row r="2986" customHeight="1" spans="1:13">
      <c r="A2986" s="58" t="s">
        <v>15</v>
      </c>
      <c r="B2986" s="59" t="s">
        <v>1</v>
      </c>
      <c r="C2986" s="59" t="s">
        <v>2</v>
      </c>
      <c r="D2986" s="60" t="s">
        <v>3</v>
      </c>
      <c r="E2986" s="60" t="s">
        <v>4</v>
      </c>
      <c r="F2986" s="60" t="s">
        <v>5</v>
      </c>
      <c r="G2986" s="60" t="s">
        <v>6</v>
      </c>
      <c r="H2986" s="60" t="s">
        <v>7</v>
      </c>
      <c r="I2986" s="60" t="s">
        <v>8</v>
      </c>
      <c r="J2986" s="60" t="s">
        <v>9</v>
      </c>
      <c r="K2986" s="60" t="s">
        <v>10</v>
      </c>
      <c r="L2986" s="61" t="s">
        <v>11</v>
      </c>
      <c r="M2986" s="61" t="s">
        <v>12</v>
      </c>
    </row>
    <row r="2987" customHeight="1" spans="1:13">
      <c r="A2987" s="62"/>
      <c r="B2987" s="63">
        <f ca="1">INDIRECT("'按班级打印'!G"&amp;ROUNDDOWN((ROW()-1)/5,0)+2)</f>
        <v>14</v>
      </c>
      <c r="C2987" s="63" t="str">
        <f ca="1">INDIRECT("'按班级打印'!A"&amp;ROUNDDOWN((ROW()-1)/5,0)+2)</f>
        <v>缪妍</v>
      </c>
      <c r="D2987" s="63">
        <f ca="1">INDIRECT("'按班级打印'!M"&amp;ROUNDDOWN((ROW()-1)/5,0)+2)</f>
        <v>111.5</v>
      </c>
      <c r="E2987" s="63">
        <f ca="1">INDIRECT("'按班级打印'!o"&amp;ROUNDDOWN((ROW()-1)/5,0)+2)</f>
        <v>90</v>
      </c>
      <c r="F2987" s="63">
        <f ca="1">INDIRECT("'按班级打印'!q"&amp;ROUNDDOWN((ROW()-1)/5,0)+2)</f>
        <v>109.5</v>
      </c>
      <c r="G2987" s="63">
        <f ca="1">IF(INDIRECT("'按班级打印'!s"&amp;ROUNDDOWN((ROW()-1)/5,0)+2)&gt;0,INDIRECT("'按班级打印'!s"&amp;ROUNDDOWN((ROW()-1)/5,0)+2),"")</f>
        <v>38.5</v>
      </c>
      <c r="H2987" s="63">
        <f ca="1">IF(INDIRECT("'按班级打印'!w"&amp;ROUNDDOWN((ROW()-1)/5,0)+2)&gt;0,INDIRECT("'按班级打印'!w"&amp;ROUNDDOWN((ROW()-1)/5,0)+2),"")</f>
        <v>46.5</v>
      </c>
      <c r="I2987" s="63" t="str">
        <f ca="1">IF(INDIRECT("'按班级打印'!z"&amp;ROUNDDOWN((ROW()-1)/5,0)+2)&gt;0,INDIRECT("'按班级打印'!z"&amp;ROUNDDOWN((ROW()-1)/5,0)+2),"")</f>
        <v/>
      </c>
      <c r="J2987" s="63">
        <f ca="1">IF(INDIRECT("'按班级打印'!ac"&amp;ROUNDDOWN((ROW()-1)/5,0)+2)&gt;0,INDIRECT("'按班级打印'!ac"&amp;ROUNDDOWN((ROW()-1)/5,0)+2),"")</f>
        <v>58</v>
      </c>
      <c r="K2987" s="63" t="str">
        <f ca="1">IF(INDIRECT("'按班级打印'!u"&amp;ROUNDDOWN((ROW()-1)/5,0)+2)&gt;0,INDIRECT("'按班级打印'!u"&amp;ROUNDDOWN((ROW()-1)/5,0)+2),"")</f>
        <v/>
      </c>
      <c r="L2987" s="63" t="str">
        <f ca="1">IF(INDIRECT("'按班级打印'!af"&amp;ROUNDDOWN((ROW()-1)/5,0)+2)&gt;0,INDIRECT("'按班级打印'!af"&amp;ROUNDDOWN((ROW()-1)/5,0)+2),"")</f>
        <v/>
      </c>
      <c r="M2987" s="63">
        <f ca="1">INDIRECT("'按班级打印'!H"&amp;ROUNDDOWN((ROW()-1)/5,0)+2)</f>
        <v>454</v>
      </c>
    </row>
    <row r="2988" customHeight="1" spans="1:13">
      <c r="A2988" s="64"/>
      <c r="B2988" s="64"/>
      <c r="C2988" s="63" t="s">
        <v>13</v>
      </c>
      <c r="D2988" s="63">
        <f ca="1">INDIRECT("'按班级打印'!M"&amp;ROUNDDOWN((ROW()-1)/5,0)+2)</f>
        <v>111.5</v>
      </c>
      <c r="E2988" s="63">
        <f ca="1">INDIRECT("'按班级打印'!o"&amp;ROUNDDOWN((ROW()-1)/5,0)+2)</f>
        <v>90</v>
      </c>
      <c r="F2988" s="63">
        <f ca="1">INDIRECT("'按班级打印'!q"&amp;ROUNDDOWN((ROW()-1)/5,0)+2)</f>
        <v>109.5</v>
      </c>
      <c r="G2988" s="63">
        <f ca="1">IF(INDIRECT("'按班级打印'!s"&amp;ROUNDDOWN((ROW()-1)/5,0)+2)&gt;0,INDIRECT("'按班级打印'!s"&amp;ROUNDDOWN((ROW()-1)/5,0)+2),"")</f>
        <v>38.5</v>
      </c>
      <c r="H2988" s="63">
        <f ca="1">IF(INDIRECT("'按班级打印'!x"&amp;ROUNDDOWN((ROW()-1)/5,0)+2)&gt;0,INDIRECT("'按班级打印'!x"&amp;ROUNDDOWN((ROW()-1)/5,0)+2),"")</f>
        <v>73</v>
      </c>
      <c r="I2988" s="63" t="str">
        <f ca="1">IF(INDIRECT("'按班级打印'!aa"&amp;ROUNDDOWN((ROW()-1)/5,0)+2)&gt;0,INDIRECT("'按班级打印'!aa"&amp;ROUNDDOWN((ROW()-1)/5,0)+2),"")</f>
        <v/>
      </c>
      <c r="J2988" s="63">
        <f ca="1">IF(INDIRECT("'按班级打印'!ad"&amp;ROUNDDOWN((ROW()-1)/5,0)+2)&gt;0,INDIRECT("'按班级打印'!ad"&amp;ROUNDDOWN((ROW()-1)/5,0)+2),"")</f>
        <v>81</v>
      </c>
      <c r="K2988" s="63" t="str">
        <f ca="1">IF(INDIRECT("'按班级打印'!u"&amp;ROUNDDOWN((ROW()-1)/5,0)+2)&gt;0,INDIRECT("'按班级打印'!u"&amp;ROUNDDOWN((ROW()-1)/5,0)+2),"")</f>
        <v/>
      </c>
      <c r="L2988" s="63" t="str">
        <f ca="1">IF(INDIRECT("'按班级打印'!ag"&amp;ROUNDDOWN((ROW()-1)/5,0)+2)&gt;0,INDIRECT("'按班级打印'!ag"&amp;ROUNDDOWN((ROW()-1)/5,0)+2),"")</f>
        <v/>
      </c>
      <c r="M2988" s="63">
        <f ca="1">INDIRECT("'按班级打印'!I"&amp;ROUNDDOWN((ROW()-1)/5,0)+2)</f>
        <v>503.5</v>
      </c>
    </row>
    <row r="2989" customHeight="1" spans="1:13">
      <c r="A2989" s="63" t="str">
        <f ca="1">INDIRECT("'按班级打印'!E"&amp;ROUNDDOWN((ROW()-1)/5,0)+2)</f>
        <v>物理类</v>
      </c>
      <c r="B2989" s="14"/>
      <c r="C2989" s="63" t="s">
        <v>14</v>
      </c>
      <c r="D2989" s="65">
        <f>'质量分析(总分) '!$D$55</f>
        <v>105.000612745098</v>
      </c>
      <c r="E2989" s="65">
        <f>'质量分析(总分) '!$D$82</f>
        <v>91.5242034313726</v>
      </c>
      <c r="F2989" s="65">
        <f>'质量分析(总分) '!$D$109</f>
        <v>108.863970588235</v>
      </c>
      <c r="G2989" s="65">
        <f ca="1">IF(_xlfn.NUMBERVALUE(G2987)&gt;0,'质量分析(总分) '!$D$133,"")</f>
        <v>62.6521428571429</v>
      </c>
      <c r="H2989" s="65">
        <f ca="1">IF(_xlfn.NUMBERVALUE(H2987)&gt;0,'质量分析(总分) '!$D$157,"")</f>
        <v>81.8686131386861</v>
      </c>
      <c r="I2989" s="65" t="str">
        <f ca="1">IF(_xlfn.NUMBERVALUE(I2987)&gt;0,'质量分析(总分) '!$D$180,"")</f>
        <v/>
      </c>
      <c r="J2989" s="65">
        <f ca="1">IF(_xlfn.NUMBERVALUE(J2987)&gt;0,'质量分析(总分) '!$D$208,"")</f>
        <v>82.7816593886463</v>
      </c>
      <c r="K2989" s="65" t="str">
        <f ca="1">IF(_xlfn.NUMBERVALUE(K2987)&gt;0,'质量分析(总分) '!$D$194,"")</f>
        <v/>
      </c>
      <c r="L2989" s="65" t="str">
        <f ca="1">IF(_xlfn.NUMBERVALUE(L2987)&gt;0,'质量分析(总分) '!$D$222,"")</f>
        <v/>
      </c>
      <c r="M2989" s="65">
        <f ca="1">IF(_xlfn.NUMBERVALUE(G2987)&gt;0,'质量分析(总分) '!$D$23,'质量分析(总分) '!$D$28)</f>
        <v>535.869285714286</v>
      </c>
    </row>
    <row r="2991" customHeight="1" spans="1:13">
      <c r="A2991" s="58" t="s">
        <v>15</v>
      </c>
      <c r="B2991" s="59" t="s">
        <v>1</v>
      </c>
      <c r="C2991" s="59" t="s">
        <v>2</v>
      </c>
      <c r="D2991" s="60" t="s">
        <v>3</v>
      </c>
      <c r="E2991" s="60" t="s">
        <v>4</v>
      </c>
      <c r="F2991" s="60" t="s">
        <v>5</v>
      </c>
      <c r="G2991" s="60" t="s">
        <v>6</v>
      </c>
      <c r="H2991" s="60" t="s">
        <v>7</v>
      </c>
      <c r="I2991" s="60" t="s">
        <v>8</v>
      </c>
      <c r="J2991" s="60" t="s">
        <v>9</v>
      </c>
      <c r="K2991" s="60" t="s">
        <v>10</v>
      </c>
      <c r="L2991" s="61" t="s">
        <v>11</v>
      </c>
      <c r="M2991" s="61" t="s">
        <v>12</v>
      </c>
    </row>
    <row r="2992" customHeight="1" spans="1:13">
      <c r="A2992" s="62"/>
      <c r="B2992" s="63">
        <f ca="1">INDIRECT("'按班级打印'!G"&amp;ROUNDDOWN((ROW()-1)/5,0)+2)</f>
        <v>14</v>
      </c>
      <c r="C2992" s="63" t="str">
        <f ca="1">INDIRECT("'按班级打印'!A"&amp;ROUNDDOWN((ROW()-1)/5,0)+2)</f>
        <v>王思妍</v>
      </c>
      <c r="D2992" s="63">
        <f ca="1">INDIRECT("'按班级打印'!M"&amp;ROUNDDOWN((ROW()-1)/5,0)+2)</f>
        <v>109</v>
      </c>
      <c r="E2992" s="63">
        <f ca="1">INDIRECT("'按班级打印'!o"&amp;ROUNDDOWN((ROW()-1)/5,0)+2)</f>
        <v>91.5</v>
      </c>
      <c r="F2992" s="63">
        <f ca="1">INDIRECT("'按班级打印'!q"&amp;ROUNDDOWN((ROW()-1)/5,0)+2)</f>
        <v>105.5</v>
      </c>
      <c r="G2992" s="63">
        <f ca="1">IF(INDIRECT("'按班级打印'!s"&amp;ROUNDDOWN((ROW()-1)/5,0)+2)&gt;0,INDIRECT("'按班级打印'!s"&amp;ROUNDDOWN((ROW()-1)/5,0)+2),"")</f>
        <v>49</v>
      </c>
      <c r="H2992" s="63">
        <f ca="1">IF(INDIRECT("'按班级打印'!w"&amp;ROUNDDOWN((ROW()-1)/5,0)+2)&gt;0,INDIRECT("'按班级打印'!w"&amp;ROUNDDOWN((ROW()-1)/5,0)+2),"")</f>
        <v>66.5</v>
      </c>
      <c r="I2992" s="63" t="str">
        <f ca="1">IF(INDIRECT("'按班级打印'!z"&amp;ROUNDDOWN((ROW()-1)/5,0)+2)&gt;0,INDIRECT("'按班级打印'!z"&amp;ROUNDDOWN((ROW()-1)/5,0)+2),"")</f>
        <v/>
      </c>
      <c r="J2992" s="63">
        <f ca="1">IF(INDIRECT("'按班级打印'!ac"&amp;ROUNDDOWN((ROW()-1)/5,0)+2)&gt;0,INDIRECT("'按班级打印'!ac"&amp;ROUNDDOWN((ROW()-1)/5,0)+2),"")</f>
        <v>62.25</v>
      </c>
      <c r="K2992" s="63" t="str">
        <f ca="1">IF(INDIRECT("'按班级打印'!u"&amp;ROUNDDOWN((ROW()-1)/5,0)+2)&gt;0,INDIRECT("'按班级打印'!u"&amp;ROUNDDOWN((ROW()-1)/5,0)+2),"")</f>
        <v/>
      </c>
      <c r="L2992" s="63" t="str">
        <f ca="1">IF(INDIRECT("'按班级打印'!af"&amp;ROUNDDOWN((ROW()-1)/5,0)+2)&gt;0,INDIRECT("'按班级打印'!af"&amp;ROUNDDOWN((ROW()-1)/5,0)+2),"")</f>
        <v/>
      </c>
      <c r="M2992" s="63">
        <f ca="1">INDIRECT("'按班级打印'!H"&amp;ROUNDDOWN((ROW()-1)/5,0)+2)</f>
        <v>483.75</v>
      </c>
    </row>
    <row r="2993" customHeight="1" spans="1:13">
      <c r="A2993" s="64"/>
      <c r="B2993" s="64"/>
      <c r="C2993" s="63" t="s">
        <v>13</v>
      </c>
      <c r="D2993" s="63">
        <f ca="1">INDIRECT("'按班级打印'!M"&amp;ROUNDDOWN((ROW()-1)/5,0)+2)</f>
        <v>109</v>
      </c>
      <c r="E2993" s="63">
        <f ca="1">INDIRECT("'按班级打印'!o"&amp;ROUNDDOWN((ROW()-1)/5,0)+2)</f>
        <v>91.5</v>
      </c>
      <c r="F2993" s="63">
        <f ca="1">INDIRECT("'按班级打印'!q"&amp;ROUNDDOWN((ROW()-1)/5,0)+2)</f>
        <v>105.5</v>
      </c>
      <c r="G2993" s="63">
        <f ca="1">IF(INDIRECT("'按班级打印'!s"&amp;ROUNDDOWN((ROW()-1)/5,0)+2)&gt;0,INDIRECT("'按班级打印'!s"&amp;ROUNDDOWN((ROW()-1)/5,0)+2),"")</f>
        <v>49</v>
      </c>
      <c r="H2993" s="63">
        <f ca="1">IF(INDIRECT("'按班级打印'!x"&amp;ROUNDDOWN((ROW()-1)/5,0)+2)&gt;0,INDIRECT("'按班级打印'!x"&amp;ROUNDDOWN((ROW()-1)/5,0)+2),"")</f>
        <v>88</v>
      </c>
      <c r="I2993" s="63" t="str">
        <f ca="1">IF(INDIRECT("'按班级打印'!aa"&amp;ROUNDDOWN((ROW()-1)/5,0)+2)&gt;0,INDIRECT("'按班级打印'!aa"&amp;ROUNDDOWN((ROW()-1)/5,0)+2),"")</f>
        <v/>
      </c>
      <c r="J2993" s="63">
        <f ca="1">IF(INDIRECT("'按班级打印'!ad"&amp;ROUNDDOWN((ROW()-1)/5,0)+2)&gt;0,INDIRECT("'按班级打印'!ad"&amp;ROUNDDOWN((ROW()-1)/5,0)+2),"")</f>
        <v>86</v>
      </c>
      <c r="K2993" s="63" t="str">
        <f ca="1">IF(INDIRECT("'按班级打印'!u"&amp;ROUNDDOWN((ROW()-1)/5,0)+2)&gt;0,INDIRECT("'按班级打印'!u"&amp;ROUNDDOWN((ROW()-1)/5,0)+2),"")</f>
        <v/>
      </c>
      <c r="L2993" s="63" t="str">
        <f ca="1">IF(INDIRECT("'按班级打印'!ag"&amp;ROUNDDOWN((ROW()-1)/5,0)+2)&gt;0,INDIRECT("'按班级打印'!ag"&amp;ROUNDDOWN((ROW()-1)/5,0)+2),"")</f>
        <v/>
      </c>
      <c r="M2993" s="63">
        <f ca="1">INDIRECT("'按班级打印'!I"&amp;ROUNDDOWN((ROW()-1)/5,0)+2)</f>
        <v>529</v>
      </c>
    </row>
    <row r="2994" customHeight="1" spans="1:13">
      <c r="A2994" s="63" t="str">
        <f ca="1">INDIRECT("'按班级打印'!E"&amp;ROUNDDOWN((ROW()-1)/5,0)+2)</f>
        <v>物理类</v>
      </c>
      <c r="B2994" s="14"/>
      <c r="C2994" s="63" t="s">
        <v>14</v>
      </c>
      <c r="D2994" s="65">
        <f>'质量分析(总分) '!$D$55</f>
        <v>105.000612745098</v>
      </c>
      <c r="E2994" s="65">
        <f>'质量分析(总分) '!$D$82</f>
        <v>91.5242034313726</v>
      </c>
      <c r="F2994" s="65">
        <f>'质量分析(总分) '!$D$109</f>
        <v>108.863970588235</v>
      </c>
      <c r="G2994" s="65">
        <f ca="1">IF(_xlfn.NUMBERVALUE(G2992)&gt;0,'质量分析(总分) '!$D$133,"")</f>
        <v>62.6521428571429</v>
      </c>
      <c r="H2994" s="65">
        <f ca="1">IF(_xlfn.NUMBERVALUE(H2992)&gt;0,'质量分析(总分) '!$D$157,"")</f>
        <v>81.8686131386861</v>
      </c>
      <c r="I2994" s="65" t="str">
        <f ca="1">IF(_xlfn.NUMBERVALUE(I2992)&gt;0,'质量分析(总分) '!$D$180,"")</f>
        <v/>
      </c>
      <c r="J2994" s="65">
        <f ca="1">IF(_xlfn.NUMBERVALUE(J2992)&gt;0,'质量分析(总分) '!$D$208,"")</f>
        <v>82.7816593886463</v>
      </c>
      <c r="K2994" s="65" t="str">
        <f ca="1">IF(_xlfn.NUMBERVALUE(K2992)&gt;0,'质量分析(总分) '!$D$194,"")</f>
        <v/>
      </c>
      <c r="L2994" s="65" t="str">
        <f ca="1">IF(_xlfn.NUMBERVALUE(L2992)&gt;0,'质量分析(总分) '!$D$222,"")</f>
        <v/>
      </c>
      <c r="M2994" s="65">
        <f ca="1">IF(_xlfn.NUMBERVALUE(G2992)&gt;0,'质量分析(总分) '!$D$23,'质量分析(总分) '!$D$28)</f>
        <v>535.869285714286</v>
      </c>
    </row>
    <row r="2996" customHeight="1" spans="1:13">
      <c r="A2996" s="58" t="s">
        <v>15</v>
      </c>
      <c r="B2996" s="59" t="s">
        <v>1</v>
      </c>
      <c r="C2996" s="59" t="s">
        <v>2</v>
      </c>
      <c r="D2996" s="60" t="s">
        <v>3</v>
      </c>
      <c r="E2996" s="60" t="s">
        <v>4</v>
      </c>
      <c r="F2996" s="60" t="s">
        <v>5</v>
      </c>
      <c r="G2996" s="60" t="s">
        <v>6</v>
      </c>
      <c r="H2996" s="60" t="s">
        <v>7</v>
      </c>
      <c r="I2996" s="60" t="s">
        <v>8</v>
      </c>
      <c r="J2996" s="60" t="s">
        <v>9</v>
      </c>
      <c r="K2996" s="60" t="s">
        <v>10</v>
      </c>
      <c r="L2996" s="61" t="s">
        <v>11</v>
      </c>
      <c r="M2996" s="61" t="s">
        <v>12</v>
      </c>
    </row>
    <row r="2997" customHeight="1" spans="1:13">
      <c r="A2997" s="62"/>
      <c r="B2997" s="63">
        <f ca="1">INDIRECT("'按班级打印'!G"&amp;ROUNDDOWN((ROW()-1)/5,0)+2)</f>
        <v>14</v>
      </c>
      <c r="C2997" s="63" t="str">
        <f ca="1">INDIRECT("'按班级打印'!A"&amp;ROUNDDOWN((ROW()-1)/5,0)+2)</f>
        <v>葛政杰</v>
      </c>
      <c r="D2997" s="63">
        <f ca="1">INDIRECT("'按班级打印'!M"&amp;ROUNDDOWN((ROW()-1)/5,0)+2)</f>
        <v>94.5</v>
      </c>
      <c r="E2997" s="63">
        <f ca="1">INDIRECT("'按班级打印'!o"&amp;ROUNDDOWN((ROW()-1)/5,0)+2)</f>
        <v>95</v>
      </c>
      <c r="F2997" s="63">
        <f ca="1">INDIRECT("'按班级打印'!q"&amp;ROUNDDOWN((ROW()-1)/5,0)+2)</f>
        <v>93</v>
      </c>
      <c r="G2997" s="63">
        <f ca="1">IF(INDIRECT("'按班级打印'!s"&amp;ROUNDDOWN((ROW()-1)/5,0)+2)&gt;0,INDIRECT("'按班级打印'!s"&amp;ROUNDDOWN((ROW()-1)/5,0)+2),"")</f>
        <v>60</v>
      </c>
      <c r="H2997" s="63">
        <f ca="1">IF(INDIRECT("'按班级打印'!w"&amp;ROUNDDOWN((ROW()-1)/5,0)+2)&gt;0,INDIRECT("'按班级打印'!w"&amp;ROUNDDOWN((ROW()-1)/5,0)+2),"")</f>
        <v>62.5</v>
      </c>
      <c r="I2997" s="63" t="str">
        <f ca="1">IF(INDIRECT("'按班级打印'!z"&amp;ROUNDDOWN((ROW()-1)/5,0)+2)&gt;0,INDIRECT("'按班级打印'!z"&amp;ROUNDDOWN((ROW()-1)/5,0)+2),"")</f>
        <v/>
      </c>
      <c r="J2997" s="63">
        <f ca="1">IF(INDIRECT("'按班级打印'!ac"&amp;ROUNDDOWN((ROW()-1)/5,0)+2)&gt;0,INDIRECT("'按班级打印'!ac"&amp;ROUNDDOWN((ROW()-1)/5,0)+2),"")</f>
        <v>54.5</v>
      </c>
      <c r="K2997" s="63" t="str">
        <f ca="1">IF(INDIRECT("'按班级打印'!u"&amp;ROUNDDOWN((ROW()-1)/5,0)+2)&gt;0,INDIRECT("'按班级打印'!u"&amp;ROUNDDOWN((ROW()-1)/5,0)+2),"")</f>
        <v/>
      </c>
      <c r="L2997" s="63" t="str">
        <f ca="1">IF(INDIRECT("'按班级打印'!af"&amp;ROUNDDOWN((ROW()-1)/5,0)+2)&gt;0,INDIRECT("'按班级打印'!af"&amp;ROUNDDOWN((ROW()-1)/5,0)+2),"")</f>
        <v/>
      </c>
      <c r="M2997" s="63">
        <f ca="1">INDIRECT("'按班级打印'!H"&amp;ROUNDDOWN((ROW()-1)/5,0)+2)</f>
        <v>459.5</v>
      </c>
    </row>
    <row r="2998" customHeight="1" spans="1:13">
      <c r="A2998" s="64"/>
      <c r="B2998" s="64"/>
      <c r="C2998" s="63" t="s">
        <v>13</v>
      </c>
      <c r="D2998" s="63">
        <f ca="1">INDIRECT("'按班级打印'!M"&amp;ROUNDDOWN((ROW()-1)/5,0)+2)</f>
        <v>94.5</v>
      </c>
      <c r="E2998" s="63">
        <f ca="1">INDIRECT("'按班级打印'!o"&amp;ROUNDDOWN((ROW()-1)/5,0)+2)</f>
        <v>95</v>
      </c>
      <c r="F2998" s="63">
        <f ca="1">INDIRECT("'按班级打印'!q"&amp;ROUNDDOWN((ROW()-1)/5,0)+2)</f>
        <v>93</v>
      </c>
      <c r="G2998" s="63">
        <f ca="1">IF(INDIRECT("'按班级打印'!s"&amp;ROUNDDOWN((ROW()-1)/5,0)+2)&gt;0,INDIRECT("'按班级打印'!s"&amp;ROUNDDOWN((ROW()-1)/5,0)+2),"")</f>
        <v>60</v>
      </c>
      <c r="H2998" s="63">
        <f ca="1">IF(INDIRECT("'按班级打印'!x"&amp;ROUNDDOWN((ROW()-1)/5,0)+2)&gt;0,INDIRECT("'按班级打印'!x"&amp;ROUNDDOWN((ROW()-1)/5,0)+2),"")</f>
        <v>86</v>
      </c>
      <c r="I2998" s="63" t="str">
        <f ca="1">IF(INDIRECT("'按班级打印'!aa"&amp;ROUNDDOWN((ROW()-1)/5,0)+2)&gt;0,INDIRECT("'按班级打印'!aa"&amp;ROUNDDOWN((ROW()-1)/5,0)+2),"")</f>
        <v/>
      </c>
      <c r="J2998" s="63">
        <f ca="1">IF(INDIRECT("'按班级打印'!ad"&amp;ROUNDDOWN((ROW()-1)/5,0)+2)&gt;0,INDIRECT("'按班级打印'!ad"&amp;ROUNDDOWN((ROW()-1)/5,0)+2),"")</f>
        <v>77</v>
      </c>
      <c r="K2998" s="63" t="str">
        <f ca="1">IF(INDIRECT("'按班级打印'!u"&amp;ROUNDDOWN((ROW()-1)/5,0)+2)&gt;0,INDIRECT("'按班级打印'!u"&amp;ROUNDDOWN((ROW()-1)/5,0)+2),"")</f>
        <v/>
      </c>
      <c r="L2998" s="63" t="str">
        <f ca="1">IF(INDIRECT("'按班级打印'!ag"&amp;ROUNDDOWN((ROW()-1)/5,0)+2)&gt;0,INDIRECT("'按班级打印'!ag"&amp;ROUNDDOWN((ROW()-1)/5,0)+2),"")</f>
        <v/>
      </c>
      <c r="M2998" s="63">
        <f ca="1">INDIRECT("'按班级打印'!I"&amp;ROUNDDOWN((ROW()-1)/5,0)+2)</f>
        <v>505.5</v>
      </c>
    </row>
    <row r="2999" customHeight="1" spans="1:13">
      <c r="A2999" s="63" t="str">
        <f ca="1">INDIRECT("'按班级打印'!E"&amp;ROUNDDOWN((ROW()-1)/5,0)+2)</f>
        <v>物理类</v>
      </c>
      <c r="B2999" s="14"/>
      <c r="C2999" s="63" t="s">
        <v>14</v>
      </c>
      <c r="D2999" s="65">
        <f>'质量分析(总分) '!$D$55</f>
        <v>105.000612745098</v>
      </c>
      <c r="E2999" s="65">
        <f>'质量分析(总分) '!$D$82</f>
        <v>91.5242034313726</v>
      </c>
      <c r="F2999" s="65">
        <f>'质量分析(总分) '!$D$109</f>
        <v>108.863970588235</v>
      </c>
      <c r="G2999" s="65">
        <f ca="1">IF(_xlfn.NUMBERVALUE(G2997)&gt;0,'质量分析(总分) '!$D$133,"")</f>
        <v>62.6521428571429</v>
      </c>
      <c r="H2999" s="65">
        <f ca="1">IF(_xlfn.NUMBERVALUE(H2997)&gt;0,'质量分析(总分) '!$D$157,"")</f>
        <v>81.8686131386861</v>
      </c>
      <c r="I2999" s="65" t="str">
        <f ca="1">IF(_xlfn.NUMBERVALUE(I2997)&gt;0,'质量分析(总分) '!$D$180,"")</f>
        <v/>
      </c>
      <c r="J2999" s="65">
        <f ca="1">IF(_xlfn.NUMBERVALUE(J2997)&gt;0,'质量分析(总分) '!$D$208,"")</f>
        <v>82.7816593886463</v>
      </c>
      <c r="K2999" s="65" t="str">
        <f ca="1">IF(_xlfn.NUMBERVALUE(K2997)&gt;0,'质量分析(总分) '!$D$194,"")</f>
        <v/>
      </c>
      <c r="L2999" s="65" t="str">
        <f ca="1">IF(_xlfn.NUMBERVALUE(L2997)&gt;0,'质量分析(总分) '!$D$222,"")</f>
        <v/>
      </c>
      <c r="M2999" s="65">
        <f ca="1">IF(_xlfn.NUMBERVALUE(G2997)&gt;0,'质量分析(总分) '!$D$23,'质量分析(总分) '!$D$28)</f>
        <v>535.869285714286</v>
      </c>
    </row>
    <row r="3001" customHeight="1" spans="1:13">
      <c r="A3001" s="58" t="s">
        <v>15</v>
      </c>
      <c r="B3001" s="59" t="s">
        <v>1</v>
      </c>
      <c r="C3001" s="59" t="s">
        <v>2</v>
      </c>
      <c r="D3001" s="60" t="s">
        <v>3</v>
      </c>
      <c r="E3001" s="60" t="s">
        <v>4</v>
      </c>
      <c r="F3001" s="60" t="s">
        <v>5</v>
      </c>
      <c r="G3001" s="60" t="s">
        <v>6</v>
      </c>
      <c r="H3001" s="60" t="s">
        <v>7</v>
      </c>
      <c r="I3001" s="60" t="s">
        <v>8</v>
      </c>
      <c r="J3001" s="60" t="s">
        <v>9</v>
      </c>
      <c r="K3001" s="60" t="s">
        <v>10</v>
      </c>
      <c r="L3001" s="61" t="s">
        <v>11</v>
      </c>
      <c r="M3001" s="61" t="s">
        <v>12</v>
      </c>
    </row>
    <row r="3002" customHeight="1" spans="1:13">
      <c r="A3002" s="62"/>
      <c r="B3002" s="63">
        <f ca="1">INDIRECT("'按班级打印'!G"&amp;ROUNDDOWN((ROW()-1)/5,0)+2)</f>
        <v>14</v>
      </c>
      <c r="C3002" s="63" t="str">
        <f ca="1">INDIRECT("'按班级打印'!A"&amp;ROUNDDOWN((ROW()-1)/5,0)+2)</f>
        <v>林捷然</v>
      </c>
      <c r="D3002" s="63">
        <f ca="1">INDIRECT("'按班级打印'!M"&amp;ROUNDDOWN((ROW()-1)/5,0)+2)</f>
        <v>113</v>
      </c>
      <c r="E3002" s="63">
        <f ca="1">INDIRECT("'按班级打印'!o"&amp;ROUNDDOWN((ROW()-1)/5,0)+2)</f>
        <v>103.5</v>
      </c>
      <c r="F3002" s="63">
        <f ca="1">INDIRECT("'按班级打印'!q"&amp;ROUNDDOWN((ROW()-1)/5,0)+2)</f>
        <v>117.5</v>
      </c>
      <c r="G3002" s="63">
        <f ca="1">IF(INDIRECT("'按班级打印'!s"&amp;ROUNDDOWN((ROW()-1)/5,0)+2)&gt;0,INDIRECT("'按班级打印'!s"&amp;ROUNDDOWN((ROW()-1)/5,0)+2),"")</f>
        <v>70</v>
      </c>
      <c r="H3002" s="63">
        <f ca="1">IF(INDIRECT("'按班级打印'!w"&amp;ROUNDDOWN((ROW()-1)/5,0)+2)&gt;0,INDIRECT("'按班级打印'!w"&amp;ROUNDDOWN((ROW()-1)/5,0)+2),"")</f>
        <v>68.5</v>
      </c>
      <c r="I3002" s="63" t="str">
        <f ca="1">IF(INDIRECT("'按班级打印'!z"&amp;ROUNDDOWN((ROW()-1)/5,0)+2)&gt;0,INDIRECT("'按班级打印'!z"&amp;ROUNDDOWN((ROW()-1)/5,0)+2),"")</f>
        <v/>
      </c>
      <c r="J3002" s="63">
        <f ca="1">IF(INDIRECT("'按班级打印'!ac"&amp;ROUNDDOWN((ROW()-1)/5,0)+2)&gt;0,INDIRECT("'按班级打印'!ac"&amp;ROUNDDOWN((ROW()-1)/5,0)+2),"")</f>
        <v>67.25</v>
      </c>
      <c r="K3002" s="63" t="str">
        <f ca="1">IF(INDIRECT("'按班级打印'!u"&amp;ROUNDDOWN((ROW()-1)/5,0)+2)&gt;0,INDIRECT("'按班级打印'!u"&amp;ROUNDDOWN((ROW()-1)/5,0)+2),"")</f>
        <v/>
      </c>
      <c r="L3002" s="63" t="str">
        <f ca="1">IF(INDIRECT("'按班级打印'!af"&amp;ROUNDDOWN((ROW()-1)/5,0)+2)&gt;0,INDIRECT("'按班级打印'!af"&amp;ROUNDDOWN((ROW()-1)/5,0)+2),"")</f>
        <v/>
      </c>
      <c r="M3002" s="63">
        <f ca="1">INDIRECT("'按班级打印'!H"&amp;ROUNDDOWN((ROW()-1)/5,0)+2)</f>
        <v>539.75</v>
      </c>
    </row>
    <row r="3003" customHeight="1" spans="1:13">
      <c r="A3003" s="64"/>
      <c r="B3003" s="64"/>
      <c r="C3003" s="63" t="s">
        <v>13</v>
      </c>
      <c r="D3003" s="63">
        <f ca="1">INDIRECT("'按班级打印'!M"&amp;ROUNDDOWN((ROW()-1)/5,0)+2)</f>
        <v>113</v>
      </c>
      <c r="E3003" s="63">
        <f ca="1">INDIRECT("'按班级打印'!o"&amp;ROUNDDOWN((ROW()-1)/5,0)+2)</f>
        <v>103.5</v>
      </c>
      <c r="F3003" s="63">
        <f ca="1">INDIRECT("'按班级打印'!q"&amp;ROUNDDOWN((ROW()-1)/5,0)+2)</f>
        <v>117.5</v>
      </c>
      <c r="G3003" s="63">
        <f ca="1">IF(INDIRECT("'按班级打印'!s"&amp;ROUNDDOWN((ROW()-1)/5,0)+2)&gt;0,INDIRECT("'按班级打印'!s"&amp;ROUNDDOWN((ROW()-1)/5,0)+2),"")</f>
        <v>70</v>
      </c>
      <c r="H3003" s="63">
        <f ca="1">IF(INDIRECT("'按班级打印'!x"&amp;ROUNDDOWN((ROW()-1)/5,0)+2)&gt;0,INDIRECT("'按班级打印'!x"&amp;ROUNDDOWN((ROW()-1)/5,0)+2),"")</f>
        <v>88</v>
      </c>
      <c r="I3003" s="63" t="str">
        <f ca="1">IF(INDIRECT("'按班级打印'!aa"&amp;ROUNDDOWN((ROW()-1)/5,0)+2)&gt;0,INDIRECT("'按班级打印'!aa"&amp;ROUNDDOWN((ROW()-1)/5,0)+2),"")</f>
        <v/>
      </c>
      <c r="J3003" s="63">
        <f ca="1">IF(INDIRECT("'按班级打印'!ad"&amp;ROUNDDOWN((ROW()-1)/5,0)+2)&gt;0,INDIRECT("'按班级打印'!ad"&amp;ROUNDDOWN((ROW()-1)/5,0)+2),"")</f>
        <v>89</v>
      </c>
      <c r="K3003" s="63" t="str">
        <f ca="1">IF(INDIRECT("'按班级打印'!u"&amp;ROUNDDOWN((ROW()-1)/5,0)+2)&gt;0,INDIRECT("'按班级打印'!u"&amp;ROUNDDOWN((ROW()-1)/5,0)+2),"")</f>
        <v/>
      </c>
      <c r="L3003" s="63" t="str">
        <f ca="1">IF(INDIRECT("'按班级打印'!ag"&amp;ROUNDDOWN((ROW()-1)/5,0)+2)&gt;0,INDIRECT("'按班级打印'!ag"&amp;ROUNDDOWN((ROW()-1)/5,0)+2),"")</f>
        <v/>
      </c>
      <c r="M3003" s="63">
        <f ca="1">INDIRECT("'按班级打印'!I"&amp;ROUNDDOWN((ROW()-1)/5,0)+2)</f>
        <v>581</v>
      </c>
    </row>
    <row r="3004" customHeight="1" spans="1:13">
      <c r="A3004" s="63" t="str">
        <f ca="1">INDIRECT("'按班级打印'!E"&amp;ROUNDDOWN((ROW()-1)/5,0)+2)</f>
        <v>物理类</v>
      </c>
      <c r="B3004" s="14"/>
      <c r="C3004" s="63" t="s">
        <v>14</v>
      </c>
      <c r="D3004" s="65">
        <f>'质量分析(总分) '!$D$55</f>
        <v>105.000612745098</v>
      </c>
      <c r="E3004" s="65">
        <f>'质量分析(总分) '!$D$82</f>
        <v>91.5242034313726</v>
      </c>
      <c r="F3004" s="65">
        <f>'质量分析(总分) '!$D$109</f>
        <v>108.863970588235</v>
      </c>
      <c r="G3004" s="65">
        <f ca="1">IF(_xlfn.NUMBERVALUE(G3002)&gt;0,'质量分析(总分) '!$D$133,"")</f>
        <v>62.6521428571429</v>
      </c>
      <c r="H3004" s="65">
        <f ca="1">IF(_xlfn.NUMBERVALUE(H3002)&gt;0,'质量分析(总分) '!$D$157,"")</f>
        <v>81.8686131386861</v>
      </c>
      <c r="I3004" s="65" t="str">
        <f ca="1">IF(_xlfn.NUMBERVALUE(I3002)&gt;0,'质量分析(总分) '!$D$180,"")</f>
        <v/>
      </c>
      <c r="J3004" s="65">
        <f ca="1">IF(_xlfn.NUMBERVALUE(J3002)&gt;0,'质量分析(总分) '!$D$208,"")</f>
        <v>82.7816593886463</v>
      </c>
      <c r="K3004" s="65" t="str">
        <f ca="1">IF(_xlfn.NUMBERVALUE(K3002)&gt;0,'质量分析(总分) '!$D$194,"")</f>
        <v/>
      </c>
      <c r="L3004" s="65" t="str">
        <f ca="1">IF(_xlfn.NUMBERVALUE(L3002)&gt;0,'质量分析(总分) '!$D$222,"")</f>
        <v/>
      </c>
      <c r="M3004" s="65">
        <f ca="1">IF(_xlfn.NUMBERVALUE(G3002)&gt;0,'质量分析(总分) '!$D$23,'质量分析(总分) '!$D$28)</f>
        <v>535.869285714286</v>
      </c>
    </row>
    <row r="3006" customHeight="1" spans="1:13">
      <c r="A3006" s="58" t="s">
        <v>15</v>
      </c>
      <c r="B3006" s="59" t="s">
        <v>1</v>
      </c>
      <c r="C3006" s="59" t="s">
        <v>2</v>
      </c>
      <c r="D3006" s="60" t="s">
        <v>3</v>
      </c>
      <c r="E3006" s="60" t="s">
        <v>4</v>
      </c>
      <c r="F3006" s="60" t="s">
        <v>5</v>
      </c>
      <c r="G3006" s="60" t="s">
        <v>6</v>
      </c>
      <c r="H3006" s="60" t="s">
        <v>7</v>
      </c>
      <c r="I3006" s="60" t="s">
        <v>8</v>
      </c>
      <c r="J3006" s="60" t="s">
        <v>9</v>
      </c>
      <c r="K3006" s="60" t="s">
        <v>10</v>
      </c>
      <c r="L3006" s="61" t="s">
        <v>11</v>
      </c>
      <c r="M3006" s="61" t="s">
        <v>12</v>
      </c>
    </row>
    <row r="3007" customHeight="1" spans="1:13">
      <c r="A3007" s="62"/>
      <c r="B3007" s="63">
        <f ca="1">INDIRECT("'按班级打印'!G"&amp;ROUNDDOWN((ROW()-1)/5,0)+2)</f>
        <v>14</v>
      </c>
      <c r="C3007" s="63" t="str">
        <f ca="1">INDIRECT("'按班级打印'!A"&amp;ROUNDDOWN((ROW()-1)/5,0)+2)</f>
        <v>汤紫怡</v>
      </c>
      <c r="D3007" s="63">
        <f ca="1">INDIRECT("'按班级打印'!M"&amp;ROUNDDOWN((ROW()-1)/5,0)+2)</f>
        <v>99.5</v>
      </c>
      <c r="E3007" s="63">
        <f ca="1">INDIRECT("'按班级打印'!o"&amp;ROUNDDOWN((ROW()-1)/5,0)+2)</f>
        <v>90</v>
      </c>
      <c r="F3007" s="63">
        <f ca="1">INDIRECT("'按班级打印'!q"&amp;ROUNDDOWN((ROW()-1)/5,0)+2)</f>
        <v>87.5</v>
      </c>
      <c r="G3007" s="63">
        <f ca="1">IF(INDIRECT("'按班级打印'!s"&amp;ROUNDDOWN((ROW()-1)/5,0)+2)&gt;0,INDIRECT("'按班级打印'!s"&amp;ROUNDDOWN((ROW()-1)/5,0)+2),"")</f>
        <v>56</v>
      </c>
      <c r="H3007" s="63">
        <f ca="1">IF(INDIRECT("'按班级打印'!w"&amp;ROUNDDOWN((ROW()-1)/5,0)+2)&gt;0,INDIRECT("'按班级打印'!w"&amp;ROUNDDOWN((ROW()-1)/5,0)+2),"")</f>
        <v>42</v>
      </c>
      <c r="I3007" s="63" t="str">
        <f ca="1">IF(INDIRECT("'按班级打印'!z"&amp;ROUNDDOWN((ROW()-1)/5,0)+2)&gt;0,INDIRECT("'按班级打印'!z"&amp;ROUNDDOWN((ROW()-1)/5,0)+2),"")</f>
        <v/>
      </c>
      <c r="J3007" s="63">
        <f ca="1">IF(INDIRECT("'按班级打印'!ac"&amp;ROUNDDOWN((ROW()-1)/5,0)+2)&gt;0,INDIRECT("'按班级打印'!ac"&amp;ROUNDDOWN((ROW()-1)/5,0)+2),"")</f>
        <v>52.75</v>
      </c>
      <c r="K3007" s="63" t="str">
        <f ca="1">IF(INDIRECT("'按班级打印'!u"&amp;ROUNDDOWN((ROW()-1)/5,0)+2)&gt;0,INDIRECT("'按班级打印'!u"&amp;ROUNDDOWN((ROW()-1)/5,0)+2),"")</f>
        <v/>
      </c>
      <c r="L3007" s="63" t="str">
        <f ca="1">IF(INDIRECT("'按班级打印'!af"&amp;ROUNDDOWN((ROW()-1)/5,0)+2)&gt;0,INDIRECT("'按班级打印'!af"&amp;ROUNDDOWN((ROW()-1)/5,0)+2),"")</f>
        <v/>
      </c>
      <c r="M3007" s="63">
        <f ca="1">INDIRECT("'按班级打印'!H"&amp;ROUNDDOWN((ROW()-1)/5,0)+2)</f>
        <v>427.75</v>
      </c>
    </row>
    <row r="3008" customHeight="1" spans="1:13">
      <c r="A3008" s="64"/>
      <c r="B3008" s="64"/>
      <c r="C3008" s="63" t="s">
        <v>13</v>
      </c>
      <c r="D3008" s="63">
        <f ca="1">INDIRECT("'按班级打印'!M"&amp;ROUNDDOWN((ROW()-1)/5,0)+2)</f>
        <v>99.5</v>
      </c>
      <c r="E3008" s="63">
        <f ca="1">INDIRECT("'按班级打印'!o"&amp;ROUNDDOWN((ROW()-1)/5,0)+2)</f>
        <v>90</v>
      </c>
      <c r="F3008" s="63">
        <f ca="1">INDIRECT("'按班级打印'!q"&amp;ROUNDDOWN((ROW()-1)/5,0)+2)</f>
        <v>87.5</v>
      </c>
      <c r="G3008" s="63">
        <f ca="1">IF(INDIRECT("'按班级打印'!s"&amp;ROUNDDOWN((ROW()-1)/5,0)+2)&gt;0,INDIRECT("'按班级打印'!s"&amp;ROUNDDOWN((ROW()-1)/5,0)+2),"")</f>
        <v>56</v>
      </c>
      <c r="H3008" s="63">
        <f ca="1">IF(INDIRECT("'按班级打印'!x"&amp;ROUNDDOWN((ROW()-1)/5,0)+2)&gt;0,INDIRECT("'按班级打印'!x"&amp;ROUNDDOWN((ROW()-1)/5,0)+2),"")</f>
        <v>69</v>
      </c>
      <c r="I3008" s="63" t="str">
        <f ca="1">IF(INDIRECT("'按班级打印'!aa"&amp;ROUNDDOWN((ROW()-1)/5,0)+2)&gt;0,INDIRECT("'按班级打印'!aa"&amp;ROUNDDOWN((ROW()-1)/5,0)+2),"")</f>
        <v/>
      </c>
      <c r="J3008" s="63">
        <f ca="1">IF(INDIRECT("'按班级打印'!ad"&amp;ROUNDDOWN((ROW()-1)/5,0)+2)&gt;0,INDIRECT("'按班级打印'!ad"&amp;ROUNDDOWN((ROW()-1)/5,0)+2),"")</f>
        <v>75</v>
      </c>
      <c r="K3008" s="63" t="str">
        <f ca="1">IF(INDIRECT("'按班级打印'!u"&amp;ROUNDDOWN((ROW()-1)/5,0)+2)&gt;0,INDIRECT("'按班级打印'!u"&amp;ROUNDDOWN((ROW()-1)/5,0)+2),"")</f>
        <v/>
      </c>
      <c r="L3008" s="63" t="str">
        <f ca="1">IF(INDIRECT("'按班级打印'!ag"&amp;ROUNDDOWN((ROW()-1)/5,0)+2)&gt;0,INDIRECT("'按班级打印'!ag"&amp;ROUNDDOWN((ROW()-1)/5,0)+2),"")</f>
        <v/>
      </c>
      <c r="M3008" s="63">
        <f ca="1">INDIRECT("'按班级打印'!I"&amp;ROUNDDOWN((ROW()-1)/5,0)+2)</f>
        <v>477</v>
      </c>
    </row>
    <row r="3009" customHeight="1" spans="1:13">
      <c r="A3009" s="63" t="str">
        <f ca="1">INDIRECT("'按班级打印'!E"&amp;ROUNDDOWN((ROW()-1)/5,0)+2)</f>
        <v>物理类</v>
      </c>
      <c r="B3009" s="14"/>
      <c r="C3009" s="63" t="s">
        <v>14</v>
      </c>
      <c r="D3009" s="65">
        <f>'质量分析(总分) '!$D$55</f>
        <v>105.000612745098</v>
      </c>
      <c r="E3009" s="65">
        <f>'质量分析(总分) '!$D$82</f>
        <v>91.5242034313726</v>
      </c>
      <c r="F3009" s="65">
        <f>'质量分析(总分) '!$D$109</f>
        <v>108.863970588235</v>
      </c>
      <c r="G3009" s="65">
        <f ca="1">IF(_xlfn.NUMBERVALUE(G3007)&gt;0,'质量分析(总分) '!$D$133,"")</f>
        <v>62.6521428571429</v>
      </c>
      <c r="H3009" s="65">
        <f ca="1">IF(_xlfn.NUMBERVALUE(H3007)&gt;0,'质量分析(总分) '!$D$157,"")</f>
        <v>81.8686131386861</v>
      </c>
      <c r="I3009" s="65" t="str">
        <f ca="1">IF(_xlfn.NUMBERVALUE(I3007)&gt;0,'质量分析(总分) '!$D$180,"")</f>
        <v/>
      </c>
      <c r="J3009" s="65">
        <f ca="1">IF(_xlfn.NUMBERVALUE(J3007)&gt;0,'质量分析(总分) '!$D$208,"")</f>
        <v>82.7816593886463</v>
      </c>
      <c r="K3009" s="65" t="str">
        <f ca="1">IF(_xlfn.NUMBERVALUE(K3007)&gt;0,'质量分析(总分) '!$D$194,"")</f>
        <v/>
      </c>
      <c r="L3009" s="65" t="str">
        <f ca="1">IF(_xlfn.NUMBERVALUE(L3007)&gt;0,'质量分析(总分) '!$D$222,"")</f>
        <v/>
      </c>
      <c r="M3009" s="65">
        <f ca="1">IF(_xlfn.NUMBERVALUE(G3007)&gt;0,'质量分析(总分) '!$D$23,'质量分析(总分) '!$D$28)</f>
        <v>535.869285714286</v>
      </c>
    </row>
    <row r="3011" customHeight="1" spans="1:13">
      <c r="A3011" s="58" t="s">
        <v>15</v>
      </c>
      <c r="B3011" s="59" t="s">
        <v>1</v>
      </c>
      <c r="C3011" s="59" t="s">
        <v>2</v>
      </c>
      <c r="D3011" s="60" t="s">
        <v>3</v>
      </c>
      <c r="E3011" s="60" t="s">
        <v>4</v>
      </c>
      <c r="F3011" s="60" t="s">
        <v>5</v>
      </c>
      <c r="G3011" s="60" t="s">
        <v>6</v>
      </c>
      <c r="H3011" s="60" t="s">
        <v>7</v>
      </c>
      <c r="I3011" s="60" t="s">
        <v>8</v>
      </c>
      <c r="J3011" s="60" t="s">
        <v>9</v>
      </c>
      <c r="K3011" s="60" t="s">
        <v>10</v>
      </c>
      <c r="L3011" s="61" t="s">
        <v>11</v>
      </c>
      <c r="M3011" s="61" t="s">
        <v>12</v>
      </c>
    </row>
    <row r="3012" customHeight="1" spans="1:13">
      <c r="A3012" s="62"/>
      <c r="B3012" s="63">
        <f ca="1">INDIRECT("'按班级打印'!G"&amp;ROUNDDOWN((ROW()-1)/5,0)+2)</f>
        <v>14</v>
      </c>
      <c r="C3012" s="63" t="str">
        <f ca="1">INDIRECT("'按班级打印'!A"&amp;ROUNDDOWN((ROW()-1)/5,0)+2)</f>
        <v>缪依霖</v>
      </c>
      <c r="D3012" s="63">
        <f ca="1">INDIRECT("'按班级打印'!M"&amp;ROUNDDOWN((ROW()-1)/5,0)+2)</f>
        <v>106</v>
      </c>
      <c r="E3012" s="63">
        <f ca="1">INDIRECT("'按班级打印'!o"&amp;ROUNDDOWN((ROW()-1)/5,0)+2)</f>
        <v>87.5</v>
      </c>
      <c r="F3012" s="63">
        <f ca="1">INDIRECT("'按班级打印'!q"&amp;ROUNDDOWN((ROW()-1)/5,0)+2)</f>
        <v>118.5</v>
      </c>
      <c r="G3012" s="63">
        <f ca="1">IF(INDIRECT("'按班级打印'!s"&amp;ROUNDDOWN((ROW()-1)/5,0)+2)&gt;0,INDIRECT("'按班级打印'!s"&amp;ROUNDDOWN((ROW()-1)/5,0)+2),"")</f>
        <v>53</v>
      </c>
      <c r="H3012" s="63">
        <f ca="1">IF(INDIRECT("'按班级打印'!w"&amp;ROUNDDOWN((ROW()-1)/5,0)+2)&gt;0,INDIRECT("'按班级打印'!w"&amp;ROUNDDOWN((ROW()-1)/5,0)+2),"")</f>
        <v>44.5</v>
      </c>
      <c r="I3012" s="63" t="str">
        <f ca="1">IF(INDIRECT("'按班级打印'!z"&amp;ROUNDDOWN((ROW()-1)/5,0)+2)&gt;0,INDIRECT("'按班级打印'!z"&amp;ROUNDDOWN((ROW()-1)/5,0)+2),"")</f>
        <v/>
      </c>
      <c r="J3012" s="63">
        <f ca="1">IF(INDIRECT("'按班级打印'!ac"&amp;ROUNDDOWN((ROW()-1)/5,0)+2)&gt;0,INDIRECT("'按班级打印'!ac"&amp;ROUNDDOWN((ROW()-1)/5,0)+2),"")</f>
        <v>49.5</v>
      </c>
      <c r="K3012" s="63" t="str">
        <f ca="1">IF(INDIRECT("'按班级打印'!u"&amp;ROUNDDOWN((ROW()-1)/5,0)+2)&gt;0,INDIRECT("'按班级打印'!u"&amp;ROUNDDOWN((ROW()-1)/5,0)+2),"")</f>
        <v/>
      </c>
      <c r="L3012" s="63" t="str">
        <f ca="1">IF(INDIRECT("'按班级打印'!af"&amp;ROUNDDOWN((ROW()-1)/5,0)+2)&gt;0,INDIRECT("'按班级打印'!af"&amp;ROUNDDOWN((ROW()-1)/5,0)+2),"")</f>
        <v/>
      </c>
      <c r="M3012" s="63">
        <f ca="1">INDIRECT("'按班级打印'!H"&amp;ROUNDDOWN((ROW()-1)/5,0)+2)</f>
        <v>459</v>
      </c>
    </row>
    <row r="3013" customHeight="1" spans="1:13">
      <c r="A3013" s="64"/>
      <c r="B3013" s="64"/>
      <c r="C3013" s="63" t="s">
        <v>13</v>
      </c>
      <c r="D3013" s="63">
        <f ca="1">INDIRECT("'按班级打印'!M"&amp;ROUNDDOWN((ROW()-1)/5,0)+2)</f>
        <v>106</v>
      </c>
      <c r="E3013" s="63">
        <f ca="1">INDIRECT("'按班级打印'!o"&amp;ROUNDDOWN((ROW()-1)/5,0)+2)</f>
        <v>87.5</v>
      </c>
      <c r="F3013" s="63">
        <f ca="1">INDIRECT("'按班级打印'!q"&amp;ROUNDDOWN((ROW()-1)/5,0)+2)</f>
        <v>118.5</v>
      </c>
      <c r="G3013" s="63">
        <f ca="1">IF(INDIRECT("'按班级打印'!s"&amp;ROUNDDOWN((ROW()-1)/5,0)+2)&gt;0,INDIRECT("'按班级打印'!s"&amp;ROUNDDOWN((ROW()-1)/5,0)+2),"")</f>
        <v>53</v>
      </c>
      <c r="H3013" s="63">
        <f ca="1">IF(INDIRECT("'按班级打印'!x"&amp;ROUNDDOWN((ROW()-1)/5,0)+2)&gt;0,INDIRECT("'按班级打印'!x"&amp;ROUNDDOWN((ROW()-1)/5,0)+2),"")</f>
        <v>72</v>
      </c>
      <c r="I3013" s="63" t="str">
        <f ca="1">IF(INDIRECT("'按班级打印'!aa"&amp;ROUNDDOWN((ROW()-1)/5,0)+2)&gt;0,INDIRECT("'按班级打印'!aa"&amp;ROUNDDOWN((ROW()-1)/5,0)+2),"")</f>
        <v/>
      </c>
      <c r="J3013" s="63">
        <f ca="1">IF(INDIRECT("'按班级打印'!ad"&amp;ROUNDDOWN((ROW()-1)/5,0)+2)&gt;0,INDIRECT("'按班级打印'!ad"&amp;ROUNDDOWN((ROW()-1)/5,0)+2),"")</f>
        <v>70</v>
      </c>
      <c r="K3013" s="63" t="str">
        <f ca="1">IF(INDIRECT("'按班级打印'!u"&amp;ROUNDDOWN((ROW()-1)/5,0)+2)&gt;0,INDIRECT("'按班级打印'!u"&amp;ROUNDDOWN((ROW()-1)/5,0)+2),"")</f>
        <v/>
      </c>
      <c r="L3013" s="63" t="str">
        <f ca="1">IF(INDIRECT("'按班级打印'!ag"&amp;ROUNDDOWN((ROW()-1)/5,0)+2)&gt;0,INDIRECT("'按班级打印'!ag"&amp;ROUNDDOWN((ROW()-1)/5,0)+2),"")</f>
        <v/>
      </c>
      <c r="M3013" s="63">
        <f ca="1">INDIRECT("'按班级打印'!I"&amp;ROUNDDOWN((ROW()-1)/5,0)+2)</f>
        <v>507</v>
      </c>
    </row>
    <row r="3014" customHeight="1" spans="1:13">
      <c r="A3014" s="63" t="str">
        <f ca="1">INDIRECT("'按班级打印'!E"&amp;ROUNDDOWN((ROW()-1)/5,0)+2)</f>
        <v>物理类</v>
      </c>
      <c r="B3014" s="14"/>
      <c r="C3014" s="63" t="s">
        <v>14</v>
      </c>
      <c r="D3014" s="65">
        <f>'质量分析(总分) '!$D$55</f>
        <v>105.000612745098</v>
      </c>
      <c r="E3014" s="65">
        <f>'质量分析(总分) '!$D$82</f>
        <v>91.5242034313726</v>
      </c>
      <c r="F3014" s="65">
        <f>'质量分析(总分) '!$D$109</f>
        <v>108.863970588235</v>
      </c>
      <c r="G3014" s="65">
        <f ca="1">IF(_xlfn.NUMBERVALUE(G3012)&gt;0,'质量分析(总分) '!$D$133,"")</f>
        <v>62.6521428571429</v>
      </c>
      <c r="H3014" s="65">
        <f ca="1">IF(_xlfn.NUMBERVALUE(H3012)&gt;0,'质量分析(总分) '!$D$157,"")</f>
        <v>81.8686131386861</v>
      </c>
      <c r="I3014" s="65" t="str">
        <f ca="1">IF(_xlfn.NUMBERVALUE(I3012)&gt;0,'质量分析(总分) '!$D$180,"")</f>
        <v/>
      </c>
      <c r="J3014" s="65">
        <f ca="1">IF(_xlfn.NUMBERVALUE(J3012)&gt;0,'质量分析(总分) '!$D$208,"")</f>
        <v>82.7816593886463</v>
      </c>
      <c r="K3014" s="65" t="str">
        <f ca="1">IF(_xlfn.NUMBERVALUE(K3012)&gt;0,'质量分析(总分) '!$D$194,"")</f>
        <v/>
      </c>
      <c r="L3014" s="65" t="str">
        <f ca="1">IF(_xlfn.NUMBERVALUE(L3012)&gt;0,'质量分析(总分) '!$D$222,"")</f>
        <v/>
      </c>
      <c r="M3014" s="65">
        <f ca="1">IF(_xlfn.NUMBERVALUE(G3012)&gt;0,'质量分析(总分) '!$D$23,'质量分析(总分) '!$D$28)</f>
        <v>535.869285714286</v>
      </c>
    </row>
    <row r="3016" customHeight="1" spans="1:13">
      <c r="A3016" s="58" t="s">
        <v>15</v>
      </c>
      <c r="B3016" s="59" t="s">
        <v>1</v>
      </c>
      <c r="C3016" s="59" t="s">
        <v>2</v>
      </c>
      <c r="D3016" s="60" t="s">
        <v>3</v>
      </c>
      <c r="E3016" s="60" t="s">
        <v>4</v>
      </c>
      <c r="F3016" s="60" t="s">
        <v>5</v>
      </c>
      <c r="G3016" s="60" t="s">
        <v>6</v>
      </c>
      <c r="H3016" s="60" t="s">
        <v>7</v>
      </c>
      <c r="I3016" s="60" t="s">
        <v>8</v>
      </c>
      <c r="J3016" s="60" t="s">
        <v>9</v>
      </c>
      <c r="K3016" s="60" t="s">
        <v>10</v>
      </c>
      <c r="L3016" s="61" t="s">
        <v>11</v>
      </c>
      <c r="M3016" s="61" t="s">
        <v>12</v>
      </c>
    </row>
    <row r="3017" customHeight="1" spans="1:13">
      <c r="A3017" s="62"/>
      <c r="B3017" s="63">
        <f ca="1">INDIRECT("'按班级打印'!G"&amp;ROUNDDOWN((ROW()-1)/5,0)+2)</f>
        <v>14</v>
      </c>
      <c r="C3017" s="63" t="str">
        <f ca="1">INDIRECT("'按班级打印'!A"&amp;ROUNDDOWN((ROW()-1)/5,0)+2)</f>
        <v>王颖萱</v>
      </c>
      <c r="D3017" s="63">
        <f ca="1">INDIRECT("'按班级打印'!M"&amp;ROUNDDOWN((ROW()-1)/5,0)+2)</f>
        <v>107</v>
      </c>
      <c r="E3017" s="63">
        <f ca="1">INDIRECT("'按班级打印'!o"&amp;ROUNDDOWN((ROW()-1)/5,0)+2)</f>
        <v>67</v>
      </c>
      <c r="F3017" s="63">
        <f ca="1">INDIRECT("'按班级打印'!q"&amp;ROUNDDOWN((ROW()-1)/5,0)+2)</f>
        <v>99.5</v>
      </c>
      <c r="G3017" s="63">
        <f ca="1">IF(INDIRECT("'按班级打印'!s"&amp;ROUNDDOWN((ROW()-1)/5,0)+2)&gt;0,INDIRECT("'按班级打印'!s"&amp;ROUNDDOWN((ROW()-1)/5,0)+2),"")</f>
        <v>34.5</v>
      </c>
      <c r="H3017" s="63">
        <f ca="1">IF(INDIRECT("'按班级打印'!w"&amp;ROUNDDOWN((ROW()-1)/5,0)+2)&gt;0,INDIRECT("'按班级打印'!w"&amp;ROUNDDOWN((ROW()-1)/5,0)+2),"")</f>
        <v>44</v>
      </c>
      <c r="I3017" s="63" t="str">
        <f ca="1">IF(INDIRECT("'按班级打印'!z"&amp;ROUNDDOWN((ROW()-1)/5,0)+2)&gt;0,INDIRECT("'按班级打印'!z"&amp;ROUNDDOWN((ROW()-1)/5,0)+2),"")</f>
        <v/>
      </c>
      <c r="J3017" s="63">
        <f ca="1">IF(INDIRECT("'按班级打印'!ac"&amp;ROUNDDOWN((ROW()-1)/5,0)+2)&gt;0,INDIRECT("'按班级打印'!ac"&amp;ROUNDDOWN((ROW()-1)/5,0)+2),"")</f>
        <v>56.5</v>
      </c>
      <c r="K3017" s="63" t="str">
        <f ca="1">IF(INDIRECT("'按班级打印'!u"&amp;ROUNDDOWN((ROW()-1)/5,0)+2)&gt;0,INDIRECT("'按班级打印'!u"&amp;ROUNDDOWN((ROW()-1)/5,0)+2),"")</f>
        <v/>
      </c>
      <c r="L3017" s="63" t="str">
        <f ca="1">IF(INDIRECT("'按班级打印'!af"&amp;ROUNDDOWN((ROW()-1)/5,0)+2)&gt;0,INDIRECT("'按班级打印'!af"&amp;ROUNDDOWN((ROW()-1)/5,0)+2),"")</f>
        <v/>
      </c>
      <c r="M3017" s="63">
        <f ca="1">INDIRECT("'按班级打印'!H"&amp;ROUNDDOWN((ROW()-1)/5,0)+2)</f>
        <v>408.5</v>
      </c>
    </row>
    <row r="3018" customHeight="1" spans="1:13">
      <c r="A3018" s="64"/>
      <c r="B3018" s="64"/>
      <c r="C3018" s="63" t="s">
        <v>13</v>
      </c>
      <c r="D3018" s="63">
        <f ca="1">INDIRECT("'按班级打印'!M"&amp;ROUNDDOWN((ROW()-1)/5,0)+2)</f>
        <v>107</v>
      </c>
      <c r="E3018" s="63">
        <f ca="1">INDIRECT("'按班级打印'!o"&amp;ROUNDDOWN((ROW()-1)/5,0)+2)</f>
        <v>67</v>
      </c>
      <c r="F3018" s="63">
        <f ca="1">INDIRECT("'按班级打印'!q"&amp;ROUNDDOWN((ROW()-1)/5,0)+2)</f>
        <v>99.5</v>
      </c>
      <c r="G3018" s="63">
        <f ca="1">IF(INDIRECT("'按班级打印'!s"&amp;ROUNDDOWN((ROW()-1)/5,0)+2)&gt;0,INDIRECT("'按班级打印'!s"&amp;ROUNDDOWN((ROW()-1)/5,0)+2),"")</f>
        <v>34.5</v>
      </c>
      <c r="H3018" s="63">
        <f ca="1">IF(INDIRECT("'按班级打印'!x"&amp;ROUNDDOWN((ROW()-1)/5,0)+2)&gt;0,INDIRECT("'按班级打印'!x"&amp;ROUNDDOWN((ROW()-1)/5,0)+2),"")</f>
        <v>71</v>
      </c>
      <c r="I3018" s="63" t="str">
        <f ca="1">IF(INDIRECT("'按班级打印'!aa"&amp;ROUNDDOWN((ROW()-1)/5,0)+2)&gt;0,INDIRECT("'按班级打印'!aa"&amp;ROUNDDOWN((ROW()-1)/5,0)+2),"")</f>
        <v/>
      </c>
      <c r="J3018" s="63">
        <f ca="1">IF(INDIRECT("'按班级打印'!ad"&amp;ROUNDDOWN((ROW()-1)/5,0)+2)&gt;0,INDIRECT("'按班级打印'!ad"&amp;ROUNDDOWN((ROW()-1)/5,0)+2),"")</f>
        <v>79</v>
      </c>
      <c r="K3018" s="63" t="str">
        <f ca="1">IF(INDIRECT("'按班级打印'!u"&amp;ROUNDDOWN((ROW()-1)/5,0)+2)&gt;0,INDIRECT("'按班级打印'!u"&amp;ROUNDDOWN((ROW()-1)/5,0)+2),"")</f>
        <v/>
      </c>
      <c r="L3018" s="63" t="str">
        <f ca="1">IF(INDIRECT("'按班级打印'!ag"&amp;ROUNDDOWN((ROW()-1)/5,0)+2)&gt;0,INDIRECT("'按班级打印'!ag"&amp;ROUNDDOWN((ROW()-1)/5,0)+2),"")</f>
        <v/>
      </c>
      <c r="M3018" s="63">
        <f ca="1">INDIRECT("'按班级打印'!I"&amp;ROUNDDOWN((ROW()-1)/5,0)+2)</f>
        <v>458</v>
      </c>
    </row>
    <row r="3019" customHeight="1" spans="1:13">
      <c r="A3019" s="63" t="str">
        <f ca="1">INDIRECT("'按班级打印'!E"&amp;ROUNDDOWN((ROW()-1)/5,0)+2)</f>
        <v>物理类</v>
      </c>
      <c r="B3019" s="14"/>
      <c r="C3019" s="63" t="s">
        <v>14</v>
      </c>
      <c r="D3019" s="65">
        <f>'质量分析(总分) '!$D$55</f>
        <v>105.000612745098</v>
      </c>
      <c r="E3019" s="65">
        <f>'质量分析(总分) '!$D$82</f>
        <v>91.5242034313726</v>
      </c>
      <c r="F3019" s="65">
        <f>'质量分析(总分) '!$D$109</f>
        <v>108.863970588235</v>
      </c>
      <c r="G3019" s="65">
        <f ca="1">IF(_xlfn.NUMBERVALUE(G3017)&gt;0,'质量分析(总分) '!$D$133,"")</f>
        <v>62.6521428571429</v>
      </c>
      <c r="H3019" s="65">
        <f ca="1">IF(_xlfn.NUMBERVALUE(H3017)&gt;0,'质量分析(总分) '!$D$157,"")</f>
        <v>81.8686131386861</v>
      </c>
      <c r="I3019" s="65" t="str">
        <f ca="1">IF(_xlfn.NUMBERVALUE(I3017)&gt;0,'质量分析(总分) '!$D$180,"")</f>
        <v/>
      </c>
      <c r="J3019" s="65">
        <f ca="1">IF(_xlfn.NUMBERVALUE(J3017)&gt;0,'质量分析(总分) '!$D$208,"")</f>
        <v>82.7816593886463</v>
      </c>
      <c r="K3019" s="65" t="str">
        <f ca="1">IF(_xlfn.NUMBERVALUE(K3017)&gt;0,'质量分析(总分) '!$D$194,"")</f>
        <v/>
      </c>
      <c r="L3019" s="65" t="str">
        <f ca="1">IF(_xlfn.NUMBERVALUE(L3017)&gt;0,'质量分析(总分) '!$D$222,"")</f>
        <v/>
      </c>
      <c r="M3019" s="65">
        <f ca="1">IF(_xlfn.NUMBERVALUE(G3017)&gt;0,'质量分析(总分) '!$D$23,'质量分析(总分) '!$D$28)</f>
        <v>535.869285714286</v>
      </c>
    </row>
    <row r="3021" customHeight="1" spans="1:13">
      <c r="A3021" s="58" t="s">
        <v>15</v>
      </c>
      <c r="B3021" s="59" t="s">
        <v>1</v>
      </c>
      <c r="C3021" s="59" t="s">
        <v>2</v>
      </c>
      <c r="D3021" s="60" t="s">
        <v>3</v>
      </c>
      <c r="E3021" s="60" t="s">
        <v>4</v>
      </c>
      <c r="F3021" s="60" t="s">
        <v>5</v>
      </c>
      <c r="G3021" s="60" t="s">
        <v>6</v>
      </c>
      <c r="H3021" s="60" t="s">
        <v>7</v>
      </c>
      <c r="I3021" s="60" t="s">
        <v>8</v>
      </c>
      <c r="J3021" s="60" t="s">
        <v>9</v>
      </c>
      <c r="K3021" s="60" t="s">
        <v>10</v>
      </c>
      <c r="L3021" s="61" t="s">
        <v>11</v>
      </c>
      <c r="M3021" s="61" t="s">
        <v>12</v>
      </c>
    </row>
    <row r="3022" customHeight="1" spans="1:13">
      <c r="A3022" s="62"/>
      <c r="B3022" s="63">
        <f ca="1">INDIRECT("'按班级打印'!G"&amp;ROUNDDOWN((ROW()-1)/5,0)+2)</f>
        <v>14</v>
      </c>
      <c r="C3022" s="63" t="str">
        <f ca="1">INDIRECT("'按班级打印'!A"&amp;ROUNDDOWN((ROW()-1)/5,0)+2)</f>
        <v>吴宇彤</v>
      </c>
      <c r="D3022" s="63">
        <f ca="1">INDIRECT("'按班级打印'!M"&amp;ROUNDDOWN((ROW()-1)/5,0)+2)</f>
        <v>110.5</v>
      </c>
      <c r="E3022" s="63">
        <f ca="1">INDIRECT("'按班级打印'!o"&amp;ROUNDDOWN((ROW()-1)/5,0)+2)</f>
        <v>70</v>
      </c>
      <c r="F3022" s="63">
        <f ca="1">INDIRECT("'按班级打印'!q"&amp;ROUNDDOWN((ROW()-1)/5,0)+2)</f>
        <v>129.5</v>
      </c>
      <c r="G3022" s="63">
        <f ca="1">IF(INDIRECT("'按班级打印'!s"&amp;ROUNDDOWN((ROW()-1)/5,0)+2)&gt;0,INDIRECT("'按班级打印'!s"&amp;ROUNDDOWN((ROW()-1)/5,0)+2),"")</f>
        <v>43.5</v>
      </c>
      <c r="H3022" s="63">
        <f ca="1">IF(INDIRECT("'按班级打印'!w"&amp;ROUNDDOWN((ROW()-1)/5,0)+2)&gt;0,INDIRECT("'按班级打印'!w"&amp;ROUNDDOWN((ROW()-1)/5,0)+2),"")</f>
        <v>40</v>
      </c>
      <c r="I3022" s="63" t="str">
        <f ca="1">IF(INDIRECT("'按班级打印'!z"&amp;ROUNDDOWN((ROW()-1)/5,0)+2)&gt;0,INDIRECT("'按班级打印'!z"&amp;ROUNDDOWN((ROW()-1)/5,0)+2),"")</f>
        <v/>
      </c>
      <c r="J3022" s="63">
        <f ca="1">IF(INDIRECT("'按班级打印'!ac"&amp;ROUNDDOWN((ROW()-1)/5,0)+2)&gt;0,INDIRECT("'按班级打印'!ac"&amp;ROUNDDOWN((ROW()-1)/5,0)+2),"")</f>
        <v>65.5</v>
      </c>
      <c r="K3022" s="63" t="str">
        <f ca="1">IF(INDIRECT("'按班级打印'!u"&amp;ROUNDDOWN((ROW()-1)/5,0)+2)&gt;0,INDIRECT("'按班级打印'!u"&amp;ROUNDDOWN((ROW()-1)/5,0)+2),"")</f>
        <v/>
      </c>
      <c r="L3022" s="63" t="str">
        <f ca="1">IF(INDIRECT("'按班级打印'!af"&amp;ROUNDDOWN((ROW()-1)/5,0)+2)&gt;0,INDIRECT("'按班级打印'!af"&amp;ROUNDDOWN((ROW()-1)/5,0)+2),"")</f>
        <v/>
      </c>
      <c r="M3022" s="63">
        <f ca="1">INDIRECT("'按班级打印'!H"&amp;ROUNDDOWN((ROW()-1)/5,0)+2)</f>
        <v>459</v>
      </c>
    </row>
    <row r="3023" customHeight="1" spans="1:13">
      <c r="A3023" s="64"/>
      <c r="B3023" s="64"/>
      <c r="C3023" s="63" t="s">
        <v>13</v>
      </c>
      <c r="D3023" s="63">
        <f ca="1">INDIRECT("'按班级打印'!M"&amp;ROUNDDOWN((ROW()-1)/5,0)+2)</f>
        <v>110.5</v>
      </c>
      <c r="E3023" s="63">
        <f ca="1">INDIRECT("'按班级打印'!o"&amp;ROUNDDOWN((ROW()-1)/5,0)+2)</f>
        <v>70</v>
      </c>
      <c r="F3023" s="63">
        <f ca="1">INDIRECT("'按班级打印'!q"&amp;ROUNDDOWN((ROW()-1)/5,0)+2)</f>
        <v>129.5</v>
      </c>
      <c r="G3023" s="63">
        <f ca="1">IF(INDIRECT("'按班级打印'!s"&amp;ROUNDDOWN((ROW()-1)/5,0)+2)&gt;0,INDIRECT("'按班级打印'!s"&amp;ROUNDDOWN((ROW()-1)/5,0)+2),"")</f>
        <v>43.5</v>
      </c>
      <c r="H3023" s="63">
        <f ca="1">IF(INDIRECT("'按班级打印'!x"&amp;ROUNDDOWN((ROW()-1)/5,0)+2)&gt;0,INDIRECT("'按班级打印'!x"&amp;ROUNDDOWN((ROW()-1)/5,0)+2),"")</f>
        <v>67</v>
      </c>
      <c r="I3023" s="63" t="str">
        <f ca="1">IF(INDIRECT("'按班级打印'!aa"&amp;ROUNDDOWN((ROW()-1)/5,0)+2)&gt;0,INDIRECT("'按班级打印'!aa"&amp;ROUNDDOWN((ROW()-1)/5,0)+2),"")</f>
        <v/>
      </c>
      <c r="J3023" s="63">
        <f ca="1">IF(INDIRECT("'按班级打印'!ad"&amp;ROUNDDOWN((ROW()-1)/5,0)+2)&gt;0,INDIRECT("'按班级打印'!ad"&amp;ROUNDDOWN((ROW()-1)/5,0)+2),"")</f>
        <v>88</v>
      </c>
      <c r="K3023" s="63" t="str">
        <f ca="1">IF(INDIRECT("'按班级打印'!u"&amp;ROUNDDOWN((ROW()-1)/5,0)+2)&gt;0,INDIRECT("'按班级打印'!u"&amp;ROUNDDOWN((ROW()-1)/5,0)+2),"")</f>
        <v/>
      </c>
      <c r="L3023" s="63" t="str">
        <f ca="1">IF(INDIRECT("'按班级打印'!ag"&amp;ROUNDDOWN((ROW()-1)/5,0)+2)&gt;0,INDIRECT("'按班级打印'!ag"&amp;ROUNDDOWN((ROW()-1)/5,0)+2),"")</f>
        <v/>
      </c>
      <c r="M3023" s="63">
        <f ca="1">INDIRECT("'按班级打印'!I"&amp;ROUNDDOWN((ROW()-1)/5,0)+2)</f>
        <v>508.5</v>
      </c>
    </row>
    <row r="3024" customHeight="1" spans="1:13">
      <c r="A3024" s="63" t="str">
        <f ca="1">INDIRECT("'按班级打印'!E"&amp;ROUNDDOWN((ROW()-1)/5,0)+2)</f>
        <v>物理类</v>
      </c>
      <c r="B3024" s="14"/>
      <c r="C3024" s="63" t="s">
        <v>14</v>
      </c>
      <c r="D3024" s="65">
        <f>'质量分析(总分) '!$D$55</f>
        <v>105.000612745098</v>
      </c>
      <c r="E3024" s="65">
        <f>'质量分析(总分) '!$D$82</f>
        <v>91.5242034313726</v>
      </c>
      <c r="F3024" s="65">
        <f>'质量分析(总分) '!$D$109</f>
        <v>108.863970588235</v>
      </c>
      <c r="G3024" s="65">
        <f ca="1">IF(_xlfn.NUMBERVALUE(G3022)&gt;0,'质量分析(总分) '!$D$133,"")</f>
        <v>62.6521428571429</v>
      </c>
      <c r="H3024" s="65">
        <f ca="1">IF(_xlfn.NUMBERVALUE(H3022)&gt;0,'质量分析(总分) '!$D$157,"")</f>
        <v>81.8686131386861</v>
      </c>
      <c r="I3024" s="65" t="str">
        <f ca="1">IF(_xlfn.NUMBERVALUE(I3022)&gt;0,'质量分析(总分) '!$D$180,"")</f>
        <v/>
      </c>
      <c r="J3024" s="65">
        <f ca="1">IF(_xlfn.NUMBERVALUE(J3022)&gt;0,'质量分析(总分) '!$D$208,"")</f>
        <v>82.7816593886463</v>
      </c>
      <c r="K3024" s="65" t="str">
        <f ca="1">IF(_xlfn.NUMBERVALUE(K3022)&gt;0,'质量分析(总分) '!$D$194,"")</f>
        <v/>
      </c>
      <c r="L3024" s="65" t="str">
        <f ca="1">IF(_xlfn.NUMBERVALUE(L3022)&gt;0,'质量分析(总分) '!$D$222,"")</f>
        <v/>
      </c>
      <c r="M3024" s="65">
        <f ca="1">IF(_xlfn.NUMBERVALUE(G3022)&gt;0,'质量分析(总分) '!$D$23,'质量分析(总分) '!$D$28)</f>
        <v>535.869285714286</v>
      </c>
    </row>
    <row r="3026" customHeight="1" spans="1:13">
      <c r="A3026" s="58" t="s">
        <v>15</v>
      </c>
      <c r="B3026" s="59" t="s">
        <v>1</v>
      </c>
      <c r="C3026" s="59" t="s">
        <v>2</v>
      </c>
      <c r="D3026" s="60" t="s">
        <v>3</v>
      </c>
      <c r="E3026" s="60" t="s">
        <v>4</v>
      </c>
      <c r="F3026" s="60" t="s">
        <v>5</v>
      </c>
      <c r="G3026" s="60" t="s">
        <v>6</v>
      </c>
      <c r="H3026" s="60" t="s">
        <v>7</v>
      </c>
      <c r="I3026" s="60" t="s">
        <v>8</v>
      </c>
      <c r="J3026" s="60" t="s">
        <v>9</v>
      </c>
      <c r="K3026" s="60" t="s">
        <v>10</v>
      </c>
      <c r="L3026" s="61" t="s">
        <v>11</v>
      </c>
      <c r="M3026" s="61" t="s">
        <v>12</v>
      </c>
    </row>
    <row r="3027" customHeight="1" spans="1:13">
      <c r="A3027" s="62"/>
      <c r="B3027" s="63">
        <f ca="1">INDIRECT("'按班级打印'!G"&amp;ROUNDDOWN((ROW()-1)/5,0)+2)</f>
        <v>14</v>
      </c>
      <c r="C3027" s="63" t="str">
        <f ca="1">INDIRECT("'按班级打印'!A"&amp;ROUNDDOWN((ROW()-1)/5,0)+2)</f>
        <v>姚青妍</v>
      </c>
      <c r="D3027" s="63">
        <f ca="1">INDIRECT("'按班级打印'!M"&amp;ROUNDDOWN((ROW()-1)/5,0)+2)</f>
        <v>95</v>
      </c>
      <c r="E3027" s="63">
        <f ca="1">INDIRECT("'按班级打印'!o"&amp;ROUNDDOWN((ROW()-1)/5,0)+2)</f>
        <v>64.5</v>
      </c>
      <c r="F3027" s="63">
        <f ca="1">INDIRECT("'按班级打印'!q"&amp;ROUNDDOWN((ROW()-1)/5,0)+2)</f>
        <v>90.5</v>
      </c>
      <c r="G3027" s="63">
        <f ca="1">IF(INDIRECT("'按班级打印'!s"&amp;ROUNDDOWN((ROW()-1)/5,0)+2)&gt;0,INDIRECT("'按班级打印'!s"&amp;ROUNDDOWN((ROW()-1)/5,0)+2),"")</f>
        <v>67.5</v>
      </c>
      <c r="H3027" s="63">
        <f ca="1">IF(INDIRECT("'按班级打印'!w"&amp;ROUNDDOWN((ROW()-1)/5,0)+2)&gt;0,INDIRECT("'按班级打印'!w"&amp;ROUNDDOWN((ROW()-1)/5,0)+2),"")</f>
        <v>46.5</v>
      </c>
      <c r="I3027" s="63" t="str">
        <f ca="1">IF(INDIRECT("'按班级打印'!z"&amp;ROUNDDOWN((ROW()-1)/5,0)+2)&gt;0,INDIRECT("'按班级打印'!z"&amp;ROUNDDOWN((ROW()-1)/5,0)+2),"")</f>
        <v/>
      </c>
      <c r="J3027" s="63">
        <f ca="1">IF(INDIRECT("'按班级打印'!ac"&amp;ROUNDDOWN((ROW()-1)/5,0)+2)&gt;0,INDIRECT("'按班级打印'!ac"&amp;ROUNDDOWN((ROW()-1)/5,0)+2),"")</f>
        <v>47.5</v>
      </c>
      <c r="K3027" s="63" t="str">
        <f ca="1">IF(INDIRECT("'按班级打印'!u"&amp;ROUNDDOWN((ROW()-1)/5,0)+2)&gt;0,INDIRECT("'按班级打印'!u"&amp;ROUNDDOWN((ROW()-1)/5,0)+2),"")</f>
        <v/>
      </c>
      <c r="L3027" s="63" t="str">
        <f ca="1">IF(INDIRECT("'按班级打印'!af"&amp;ROUNDDOWN((ROW()-1)/5,0)+2)&gt;0,INDIRECT("'按班级打印'!af"&amp;ROUNDDOWN((ROW()-1)/5,0)+2),"")</f>
        <v/>
      </c>
      <c r="M3027" s="63">
        <f ca="1">INDIRECT("'按班级打印'!H"&amp;ROUNDDOWN((ROW()-1)/5,0)+2)</f>
        <v>411.5</v>
      </c>
    </row>
    <row r="3028" customHeight="1" spans="1:13">
      <c r="A3028" s="64"/>
      <c r="B3028" s="64"/>
      <c r="C3028" s="63" t="s">
        <v>13</v>
      </c>
      <c r="D3028" s="63">
        <f ca="1">INDIRECT("'按班级打印'!M"&amp;ROUNDDOWN((ROW()-1)/5,0)+2)</f>
        <v>95</v>
      </c>
      <c r="E3028" s="63">
        <f ca="1">INDIRECT("'按班级打印'!o"&amp;ROUNDDOWN((ROW()-1)/5,0)+2)</f>
        <v>64.5</v>
      </c>
      <c r="F3028" s="63">
        <f ca="1">INDIRECT("'按班级打印'!q"&amp;ROUNDDOWN((ROW()-1)/5,0)+2)</f>
        <v>90.5</v>
      </c>
      <c r="G3028" s="63">
        <f ca="1">IF(INDIRECT("'按班级打印'!s"&amp;ROUNDDOWN((ROW()-1)/5,0)+2)&gt;0,INDIRECT("'按班级打印'!s"&amp;ROUNDDOWN((ROW()-1)/5,0)+2),"")</f>
        <v>67.5</v>
      </c>
      <c r="H3028" s="63">
        <f ca="1">IF(INDIRECT("'按班级打印'!x"&amp;ROUNDDOWN((ROW()-1)/5,0)+2)&gt;0,INDIRECT("'按班级打印'!x"&amp;ROUNDDOWN((ROW()-1)/5,0)+2),"")</f>
        <v>73</v>
      </c>
      <c r="I3028" s="63" t="str">
        <f ca="1">IF(INDIRECT("'按班级打印'!aa"&amp;ROUNDDOWN((ROW()-1)/5,0)+2)&gt;0,INDIRECT("'按班级打印'!aa"&amp;ROUNDDOWN((ROW()-1)/5,0)+2),"")</f>
        <v/>
      </c>
      <c r="J3028" s="63">
        <f ca="1">IF(INDIRECT("'按班级打印'!ad"&amp;ROUNDDOWN((ROW()-1)/5,0)+2)&gt;0,INDIRECT("'按班级打印'!ad"&amp;ROUNDDOWN((ROW()-1)/5,0)+2),"")</f>
        <v>68</v>
      </c>
      <c r="K3028" s="63" t="str">
        <f ca="1">IF(INDIRECT("'按班级打印'!u"&amp;ROUNDDOWN((ROW()-1)/5,0)+2)&gt;0,INDIRECT("'按班级打印'!u"&amp;ROUNDDOWN((ROW()-1)/5,0)+2),"")</f>
        <v/>
      </c>
      <c r="L3028" s="63" t="str">
        <f ca="1">IF(INDIRECT("'按班级打印'!ag"&amp;ROUNDDOWN((ROW()-1)/5,0)+2)&gt;0,INDIRECT("'按班级打印'!ag"&amp;ROUNDDOWN((ROW()-1)/5,0)+2),"")</f>
        <v/>
      </c>
      <c r="M3028" s="63">
        <f ca="1">INDIRECT("'按班级打印'!I"&amp;ROUNDDOWN((ROW()-1)/5,0)+2)</f>
        <v>458.5</v>
      </c>
    </row>
    <row r="3029" customHeight="1" spans="1:13">
      <c r="A3029" s="63" t="str">
        <f ca="1">INDIRECT("'按班级打印'!E"&amp;ROUNDDOWN((ROW()-1)/5,0)+2)</f>
        <v>物理类</v>
      </c>
      <c r="B3029" s="14"/>
      <c r="C3029" s="63" t="s">
        <v>14</v>
      </c>
      <c r="D3029" s="65">
        <f>'质量分析(总分) '!$D$55</f>
        <v>105.000612745098</v>
      </c>
      <c r="E3029" s="65">
        <f>'质量分析(总分) '!$D$82</f>
        <v>91.5242034313726</v>
      </c>
      <c r="F3029" s="65">
        <f>'质量分析(总分) '!$D$109</f>
        <v>108.863970588235</v>
      </c>
      <c r="G3029" s="65">
        <f ca="1">IF(_xlfn.NUMBERVALUE(G3027)&gt;0,'质量分析(总分) '!$D$133,"")</f>
        <v>62.6521428571429</v>
      </c>
      <c r="H3029" s="65">
        <f ca="1">IF(_xlfn.NUMBERVALUE(H3027)&gt;0,'质量分析(总分) '!$D$157,"")</f>
        <v>81.8686131386861</v>
      </c>
      <c r="I3029" s="65" t="str">
        <f ca="1">IF(_xlfn.NUMBERVALUE(I3027)&gt;0,'质量分析(总分) '!$D$180,"")</f>
        <v/>
      </c>
      <c r="J3029" s="65">
        <f ca="1">IF(_xlfn.NUMBERVALUE(J3027)&gt;0,'质量分析(总分) '!$D$208,"")</f>
        <v>82.7816593886463</v>
      </c>
      <c r="K3029" s="65" t="str">
        <f ca="1">IF(_xlfn.NUMBERVALUE(K3027)&gt;0,'质量分析(总分) '!$D$194,"")</f>
        <v/>
      </c>
      <c r="L3029" s="65" t="str">
        <f ca="1">IF(_xlfn.NUMBERVALUE(L3027)&gt;0,'质量分析(总分) '!$D$222,"")</f>
        <v/>
      </c>
      <c r="M3029" s="65">
        <f ca="1">IF(_xlfn.NUMBERVALUE(G3027)&gt;0,'质量分析(总分) '!$D$23,'质量分析(总分) '!$D$28)</f>
        <v>535.869285714286</v>
      </c>
    </row>
    <row r="3031" customHeight="1" spans="1:13">
      <c r="A3031" s="58" t="s">
        <v>15</v>
      </c>
      <c r="B3031" s="59" t="s">
        <v>1</v>
      </c>
      <c r="C3031" s="59" t="s">
        <v>2</v>
      </c>
      <c r="D3031" s="60" t="s">
        <v>3</v>
      </c>
      <c r="E3031" s="60" t="s">
        <v>4</v>
      </c>
      <c r="F3031" s="60" t="s">
        <v>5</v>
      </c>
      <c r="G3031" s="60" t="s">
        <v>6</v>
      </c>
      <c r="H3031" s="60" t="s">
        <v>7</v>
      </c>
      <c r="I3031" s="60" t="s">
        <v>8</v>
      </c>
      <c r="J3031" s="60" t="s">
        <v>9</v>
      </c>
      <c r="K3031" s="60" t="s">
        <v>10</v>
      </c>
      <c r="L3031" s="61" t="s">
        <v>11</v>
      </c>
      <c r="M3031" s="61" t="s">
        <v>12</v>
      </c>
    </row>
    <row r="3032" customHeight="1" spans="1:13">
      <c r="A3032" s="62"/>
      <c r="B3032" s="63">
        <f ca="1">INDIRECT("'按班级打印'!G"&amp;ROUNDDOWN((ROW()-1)/5,0)+2)</f>
        <v>14</v>
      </c>
      <c r="C3032" s="63" t="str">
        <f ca="1">INDIRECT("'按班级打印'!A"&amp;ROUNDDOWN((ROW()-1)/5,0)+2)</f>
        <v>郑清源</v>
      </c>
      <c r="D3032" s="63">
        <f ca="1">INDIRECT("'按班级打印'!M"&amp;ROUNDDOWN((ROW()-1)/5,0)+2)</f>
        <v>110</v>
      </c>
      <c r="E3032" s="63">
        <f ca="1">INDIRECT("'按班级打印'!o"&amp;ROUNDDOWN((ROW()-1)/5,0)+2)</f>
        <v>64.5</v>
      </c>
      <c r="F3032" s="63">
        <f ca="1">INDIRECT("'按班级打印'!q"&amp;ROUNDDOWN((ROW()-1)/5,0)+2)</f>
        <v>95.5</v>
      </c>
      <c r="G3032" s="63">
        <f ca="1">IF(INDIRECT("'按班级打印'!s"&amp;ROUNDDOWN((ROW()-1)/5,0)+2)&gt;0,INDIRECT("'按班级打印'!s"&amp;ROUNDDOWN((ROW()-1)/5,0)+2),"")</f>
        <v>41.5</v>
      </c>
      <c r="H3032" s="63">
        <f ca="1">IF(INDIRECT("'按班级打印'!w"&amp;ROUNDDOWN((ROW()-1)/5,0)+2)&gt;0,INDIRECT("'按班级打印'!w"&amp;ROUNDDOWN((ROW()-1)/5,0)+2),"")</f>
        <v>42</v>
      </c>
      <c r="I3032" s="63" t="str">
        <f ca="1">IF(INDIRECT("'按班级打印'!z"&amp;ROUNDDOWN((ROW()-1)/5,0)+2)&gt;0,INDIRECT("'按班级打印'!z"&amp;ROUNDDOWN((ROW()-1)/5,0)+2),"")</f>
        <v/>
      </c>
      <c r="J3032" s="63">
        <f ca="1">IF(INDIRECT("'按班级打印'!ac"&amp;ROUNDDOWN((ROW()-1)/5,0)+2)&gt;0,INDIRECT("'按班级打印'!ac"&amp;ROUNDDOWN((ROW()-1)/5,0)+2),"")</f>
        <v>59.25</v>
      </c>
      <c r="K3032" s="63" t="str">
        <f ca="1">IF(INDIRECT("'按班级打印'!u"&amp;ROUNDDOWN((ROW()-1)/5,0)+2)&gt;0,INDIRECT("'按班级打印'!u"&amp;ROUNDDOWN((ROW()-1)/5,0)+2),"")</f>
        <v/>
      </c>
      <c r="L3032" s="63" t="str">
        <f ca="1">IF(INDIRECT("'按班级打印'!af"&amp;ROUNDDOWN((ROW()-1)/5,0)+2)&gt;0,INDIRECT("'按班级打印'!af"&amp;ROUNDDOWN((ROW()-1)/5,0)+2),"")</f>
        <v/>
      </c>
      <c r="M3032" s="63">
        <f ca="1">INDIRECT("'按班级打印'!H"&amp;ROUNDDOWN((ROW()-1)/5,0)+2)</f>
        <v>412.75</v>
      </c>
    </row>
    <row r="3033" customHeight="1" spans="1:13">
      <c r="A3033" s="64"/>
      <c r="B3033" s="64"/>
      <c r="C3033" s="63" t="s">
        <v>13</v>
      </c>
      <c r="D3033" s="63">
        <f ca="1">INDIRECT("'按班级打印'!M"&amp;ROUNDDOWN((ROW()-1)/5,0)+2)</f>
        <v>110</v>
      </c>
      <c r="E3033" s="63">
        <f ca="1">INDIRECT("'按班级打印'!o"&amp;ROUNDDOWN((ROW()-1)/5,0)+2)</f>
        <v>64.5</v>
      </c>
      <c r="F3033" s="63">
        <f ca="1">INDIRECT("'按班级打印'!q"&amp;ROUNDDOWN((ROW()-1)/5,0)+2)</f>
        <v>95.5</v>
      </c>
      <c r="G3033" s="63">
        <f ca="1">IF(INDIRECT("'按班级打印'!s"&amp;ROUNDDOWN((ROW()-1)/5,0)+2)&gt;0,INDIRECT("'按班级打印'!s"&amp;ROUNDDOWN((ROW()-1)/5,0)+2),"")</f>
        <v>41.5</v>
      </c>
      <c r="H3033" s="63">
        <f ca="1">IF(INDIRECT("'按班级打印'!x"&amp;ROUNDDOWN((ROW()-1)/5,0)+2)&gt;0,INDIRECT("'按班级打印'!x"&amp;ROUNDDOWN((ROW()-1)/5,0)+2),"")</f>
        <v>69</v>
      </c>
      <c r="I3033" s="63" t="str">
        <f ca="1">IF(INDIRECT("'按班级打印'!aa"&amp;ROUNDDOWN((ROW()-1)/5,0)+2)&gt;0,INDIRECT("'按班级打印'!aa"&amp;ROUNDDOWN((ROW()-1)/5,0)+2),"")</f>
        <v/>
      </c>
      <c r="J3033" s="63">
        <f ca="1">IF(INDIRECT("'按班级打印'!ad"&amp;ROUNDDOWN((ROW()-1)/5,0)+2)&gt;0,INDIRECT("'按班级打印'!ad"&amp;ROUNDDOWN((ROW()-1)/5,0)+2),"")</f>
        <v>83</v>
      </c>
      <c r="K3033" s="63" t="str">
        <f ca="1">IF(INDIRECT("'按班级打印'!u"&amp;ROUNDDOWN((ROW()-1)/5,0)+2)&gt;0,INDIRECT("'按班级打印'!u"&amp;ROUNDDOWN((ROW()-1)/5,0)+2),"")</f>
        <v/>
      </c>
      <c r="L3033" s="63" t="str">
        <f ca="1">IF(INDIRECT("'按班级打印'!ag"&amp;ROUNDDOWN((ROW()-1)/5,0)+2)&gt;0,INDIRECT("'按班级打印'!ag"&amp;ROUNDDOWN((ROW()-1)/5,0)+2),"")</f>
        <v/>
      </c>
      <c r="M3033" s="63">
        <f ca="1">INDIRECT("'按班级打印'!I"&amp;ROUNDDOWN((ROW()-1)/5,0)+2)</f>
        <v>463.5</v>
      </c>
    </row>
    <row r="3034" customHeight="1" spans="1:13">
      <c r="A3034" s="63" t="str">
        <f ca="1">INDIRECT("'按班级打印'!E"&amp;ROUNDDOWN((ROW()-1)/5,0)+2)</f>
        <v>物理类</v>
      </c>
      <c r="B3034" s="14"/>
      <c r="C3034" s="63" t="s">
        <v>14</v>
      </c>
      <c r="D3034" s="65">
        <f>'质量分析(总分) '!$D$55</f>
        <v>105.000612745098</v>
      </c>
      <c r="E3034" s="65">
        <f>'质量分析(总分) '!$D$82</f>
        <v>91.5242034313726</v>
      </c>
      <c r="F3034" s="65">
        <f>'质量分析(总分) '!$D$109</f>
        <v>108.863970588235</v>
      </c>
      <c r="G3034" s="65">
        <f ca="1">IF(_xlfn.NUMBERVALUE(G3032)&gt;0,'质量分析(总分) '!$D$133,"")</f>
        <v>62.6521428571429</v>
      </c>
      <c r="H3034" s="65">
        <f ca="1">IF(_xlfn.NUMBERVALUE(H3032)&gt;0,'质量分析(总分) '!$D$157,"")</f>
        <v>81.8686131386861</v>
      </c>
      <c r="I3034" s="65" t="str">
        <f ca="1">IF(_xlfn.NUMBERVALUE(I3032)&gt;0,'质量分析(总分) '!$D$180,"")</f>
        <v/>
      </c>
      <c r="J3034" s="65">
        <f ca="1">IF(_xlfn.NUMBERVALUE(J3032)&gt;0,'质量分析(总分) '!$D$208,"")</f>
        <v>82.7816593886463</v>
      </c>
      <c r="K3034" s="65" t="str">
        <f ca="1">IF(_xlfn.NUMBERVALUE(K3032)&gt;0,'质量分析(总分) '!$D$194,"")</f>
        <v/>
      </c>
      <c r="L3034" s="65" t="str">
        <f ca="1">IF(_xlfn.NUMBERVALUE(L3032)&gt;0,'质量分析(总分) '!$D$222,"")</f>
        <v/>
      </c>
      <c r="M3034" s="65">
        <f ca="1">IF(_xlfn.NUMBERVALUE(G3032)&gt;0,'质量分析(总分) '!$D$23,'质量分析(总分) '!$D$28)</f>
        <v>535.869285714286</v>
      </c>
    </row>
    <row r="3036" customHeight="1" spans="1:13">
      <c r="A3036" s="58" t="s">
        <v>15</v>
      </c>
      <c r="B3036" s="59" t="s">
        <v>1</v>
      </c>
      <c r="C3036" s="59" t="s">
        <v>2</v>
      </c>
      <c r="D3036" s="60" t="s">
        <v>3</v>
      </c>
      <c r="E3036" s="60" t="s">
        <v>4</v>
      </c>
      <c r="F3036" s="60" t="s">
        <v>5</v>
      </c>
      <c r="G3036" s="60" t="s">
        <v>6</v>
      </c>
      <c r="H3036" s="60" t="s">
        <v>7</v>
      </c>
      <c r="I3036" s="60" t="s">
        <v>8</v>
      </c>
      <c r="J3036" s="60" t="s">
        <v>9</v>
      </c>
      <c r="K3036" s="60" t="s">
        <v>10</v>
      </c>
      <c r="L3036" s="61" t="s">
        <v>11</v>
      </c>
      <c r="M3036" s="61" t="s">
        <v>12</v>
      </c>
    </row>
    <row r="3037" customHeight="1" spans="1:13">
      <c r="A3037" s="62"/>
      <c r="B3037" s="63">
        <f ca="1">INDIRECT("'按班级打印'!G"&amp;ROUNDDOWN((ROW()-1)/5,0)+2)</f>
        <v>14</v>
      </c>
      <c r="C3037" s="63" t="str">
        <f ca="1">INDIRECT("'按班级打印'!A"&amp;ROUNDDOWN((ROW()-1)/5,0)+2)</f>
        <v>李梓桐</v>
      </c>
      <c r="D3037" s="63">
        <f ca="1">INDIRECT("'按班级打印'!M"&amp;ROUNDDOWN((ROW()-1)/5,0)+2)</f>
        <v>107.5</v>
      </c>
      <c r="E3037" s="63">
        <f ca="1">INDIRECT("'按班级打印'!o"&amp;ROUNDDOWN((ROW()-1)/5,0)+2)</f>
        <v>93.5</v>
      </c>
      <c r="F3037" s="63">
        <f ca="1">INDIRECT("'按班级打印'!q"&amp;ROUNDDOWN((ROW()-1)/5,0)+2)</f>
        <v>118</v>
      </c>
      <c r="G3037" s="63">
        <f ca="1">IF(INDIRECT("'按班级打印'!s"&amp;ROUNDDOWN((ROW()-1)/5,0)+2)&gt;0,INDIRECT("'按班级打印'!s"&amp;ROUNDDOWN((ROW()-1)/5,0)+2),"")</f>
        <v>62</v>
      </c>
      <c r="H3037" s="63">
        <f ca="1">IF(INDIRECT("'按班级打印'!w"&amp;ROUNDDOWN((ROW()-1)/5,0)+2)&gt;0,INDIRECT("'按班级打印'!w"&amp;ROUNDDOWN((ROW()-1)/5,0)+2),"")</f>
        <v>55.5</v>
      </c>
      <c r="I3037" s="63" t="str">
        <f ca="1">IF(INDIRECT("'按班级打印'!z"&amp;ROUNDDOWN((ROW()-1)/5,0)+2)&gt;0,INDIRECT("'按班级打印'!z"&amp;ROUNDDOWN((ROW()-1)/5,0)+2),"")</f>
        <v/>
      </c>
      <c r="J3037" s="63">
        <f ca="1">IF(INDIRECT("'按班级打印'!ac"&amp;ROUNDDOWN((ROW()-1)/5,0)+2)&gt;0,INDIRECT("'按班级打印'!ac"&amp;ROUNDDOWN((ROW()-1)/5,0)+2),"")</f>
        <v>56.5</v>
      </c>
      <c r="K3037" s="63" t="str">
        <f ca="1">IF(INDIRECT("'按班级打印'!u"&amp;ROUNDDOWN((ROW()-1)/5,0)+2)&gt;0,INDIRECT("'按班级打印'!u"&amp;ROUNDDOWN((ROW()-1)/5,0)+2),"")</f>
        <v/>
      </c>
      <c r="L3037" s="63" t="str">
        <f ca="1">IF(INDIRECT("'按班级打印'!af"&amp;ROUNDDOWN((ROW()-1)/5,0)+2)&gt;0,INDIRECT("'按班级打印'!af"&amp;ROUNDDOWN((ROW()-1)/5,0)+2),"")</f>
        <v/>
      </c>
      <c r="M3037" s="63">
        <f ca="1">INDIRECT("'按班级打印'!H"&amp;ROUNDDOWN((ROW()-1)/5,0)+2)</f>
        <v>493</v>
      </c>
    </row>
    <row r="3038" customHeight="1" spans="1:13">
      <c r="A3038" s="64"/>
      <c r="B3038" s="64"/>
      <c r="C3038" s="63" t="s">
        <v>13</v>
      </c>
      <c r="D3038" s="63">
        <f ca="1">INDIRECT("'按班级打印'!M"&amp;ROUNDDOWN((ROW()-1)/5,0)+2)</f>
        <v>107.5</v>
      </c>
      <c r="E3038" s="63">
        <f ca="1">INDIRECT("'按班级打印'!o"&amp;ROUNDDOWN((ROW()-1)/5,0)+2)</f>
        <v>93.5</v>
      </c>
      <c r="F3038" s="63">
        <f ca="1">INDIRECT("'按班级打印'!q"&amp;ROUNDDOWN((ROW()-1)/5,0)+2)</f>
        <v>118</v>
      </c>
      <c r="G3038" s="63">
        <f ca="1">IF(INDIRECT("'按班级打印'!s"&amp;ROUNDDOWN((ROW()-1)/5,0)+2)&gt;0,INDIRECT("'按班级打印'!s"&amp;ROUNDDOWN((ROW()-1)/5,0)+2),"")</f>
        <v>62</v>
      </c>
      <c r="H3038" s="63">
        <f ca="1">IF(INDIRECT("'按班级打印'!x"&amp;ROUNDDOWN((ROW()-1)/5,0)+2)&gt;0,INDIRECT("'按班级打印'!x"&amp;ROUNDDOWN((ROW()-1)/5,0)+2),"")</f>
        <v>80</v>
      </c>
      <c r="I3038" s="63" t="str">
        <f ca="1">IF(INDIRECT("'按班级打印'!aa"&amp;ROUNDDOWN((ROW()-1)/5,0)+2)&gt;0,INDIRECT("'按班级打印'!aa"&amp;ROUNDDOWN((ROW()-1)/5,0)+2),"")</f>
        <v/>
      </c>
      <c r="J3038" s="63">
        <f ca="1">IF(INDIRECT("'按班级打印'!ad"&amp;ROUNDDOWN((ROW()-1)/5,0)+2)&gt;0,INDIRECT("'按班级打印'!ad"&amp;ROUNDDOWN((ROW()-1)/5,0)+2),"")</f>
        <v>79</v>
      </c>
      <c r="K3038" s="63" t="str">
        <f ca="1">IF(INDIRECT("'按班级打印'!u"&amp;ROUNDDOWN((ROW()-1)/5,0)+2)&gt;0,INDIRECT("'按班级打印'!u"&amp;ROUNDDOWN((ROW()-1)/5,0)+2),"")</f>
        <v/>
      </c>
      <c r="L3038" s="63" t="str">
        <f ca="1">IF(INDIRECT("'按班级打印'!ag"&amp;ROUNDDOWN((ROW()-1)/5,0)+2)&gt;0,INDIRECT("'按班级打印'!ag"&amp;ROUNDDOWN((ROW()-1)/5,0)+2),"")</f>
        <v/>
      </c>
      <c r="M3038" s="63">
        <f ca="1">INDIRECT("'按班级打印'!I"&amp;ROUNDDOWN((ROW()-1)/5,0)+2)</f>
        <v>540</v>
      </c>
    </row>
    <row r="3039" customHeight="1" spans="1:13">
      <c r="A3039" s="63" t="str">
        <f ca="1">INDIRECT("'按班级打印'!E"&amp;ROUNDDOWN((ROW()-1)/5,0)+2)</f>
        <v>物理类</v>
      </c>
      <c r="B3039" s="14"/>
      <c r="C3039" s="63" t="s">
        <v>14</v>
      </c>
      <c r="D3039" s="65">
        <f>'质量分析(总分) '!$D$55</f>
        <v>105.000612745098</v>
      </c>
      <c r="E3039" s="65">
        <f>'质量分析(总分) '!$D$82</f>
        <v>91.5242034313726</v>
      </c>
      <c r="F3039" s="65">
        <f>'质量分析(总分) '!$D$109</f>
        <v>108.863970588235</v>
      </c>
      <c r="G3039" s="65">
        <f ca="1">IF(_xlfn.NUMBERVALUE(G3037)&gt;0,'质量分析(总分) '!$D$133,"")</f>
        <v>62.6521428571429</v>
      </c>
      <c r="H3039" s="65">
        <f ca="1">IF(_xlfn.NUMBERVALUE(H3037)&gt;0,'质量分析(总分) '!$D$157,"")</f>
        <v>81.8686131386861</v>
      </c>
      <c r="I3039" s="65" t="str">
        <f ca="1">IF(_xlfn.NUMBERVALUE(I3037)&gt;0,'质量分析(总分) '!$D$180,"")</f>
        <v/>
      </c>
      <c r="J3039" s="65">
        <f ca="1">IF(_xlfn.NUMBERVALUE(J3037)&gt;0,'质量分析(总分) '!$D$208,"")</f>
        <v>82.7816593886463</v>
      </c>
      <c r="K3039" s="65" t="str">
        <f ca="1">IF(_xlfn.NUMBERVALUE(K3037)&gt;0,'质量分析(总分) '!$D$194,"")</f>
        <v/>
      </c>
      <c r="L3039" s="65" t="str">
        <f ca="1">IF(_xlfn.NUMBERVALUE(L3037)&gt;0,'质量分析(总分) '!$D$222,"")</f>
        <v/>
      </c>
      <c r="M3039" s="65">
        <f ca="1">IF(_xlfn.NUMBERVALUE(G3037)&gt;0,'质量分析(总分) '!$D$23,'质量分析(总分) '!$D$28)</f>
        <v>535.869285714286</v>
      </c>
    </row>
    <row r="3041" customHeight="1" spans="1:13">
      <c r="A3041" s="58" t="s">
        <v>15</v>
      </c>
      <c r="B3041" s="59" t="s">
        <v>1</v>
      </c>
      <c r="C3041" s="59" t="s">
        <v>2</v>
      </c>
      <c r="D3041" s="60" t="s">
        <v>3</v>
      </c>
      <c r="E3041" s="60" t="s">
        <v>4</v>
      </c>
      <c r="F3041" s="60" t="s">
        <v>5</v>
      </c>
      <c r="G3041" s="60" t="s">
        <v>6</v>
      </c>
      <c r="H3041" s="60" t="s">
        <v>7</v>
      </c>
      <c r="I3041" s="60" t="s">
        <v>8</v>
      </c>
      <c r="J3041" s="60" t="s">
        <v>9</v>
      </c>
      <c r="K3041" s="60" t="s">
        <v>10</v>
      </c>
      <c r="L3041" s="61" t="s">
        <v>11</v>
      </c>
      <c r="M3041" s="61" t="s">
        <v>12</v>
      </c>
    </row>
    <row r="3042" customHeight="1" spans="1:13">
      <c r="A3042" s="62"/>
      <c r="B3042" s="63">
        <f ca="1">INDIRECT("'按班级打印'!G"&amp;ROUNDDOWN((ROW()-1)/5,0)+2)</f>
        <v>14</v>
      </c>
      <c r="C3042" s="63" t="str">
        <f ca="1">INDIRECT("'按班级打印'!A"&amp;ROUNDDOWN((ROW()-1)/5,0)+2)</f>
        <v>张佳童</v>
      </c>
      <c r="D3042" s="63">
        <f ca="1">INDIRECT("'按班级打印'!M"&amp;ROUNDDOWN((ROW()-1)/5,0)+2)</f>
        <v>101</v>
      </c>
      <c r="E3042" s="63">
        <f ca="1">INDIRECT("'按班级打印'!o"&amp;ROUNDDOWN((ROW()-1)/5,0)+2)</f>
        <v>81.5</v>
      </c>
      <c r="F3042" s="63">
        <f ca="1">INDIRECT("'按班级打印'!q"&amp;ROUNDDOWN((ROW()-1)/5,0)+2)</f>
        <v>114.5</v>
      </c>
      <c r="G3042" s="63">
        <f ca="1">IF(INDIRECT("'按班级打印'!s"&amp;ROUNDDOWN((ROW()-1)/5,0)+2)&gt;0,INDIRECT("'按班级打印'!s"&amp;ROUNDDOWN((ROW()-1)/5,0)+2),"")</f>
        <v>74</v>
      </c>
      <c r="H3042" s="63">
        <f ca="1">IF(INDIRECT("'按班级打印'!w"&amp;ROUNDDOWN((ROW()-1)/5,0)+2)&gt;0,INDIRECT("'按班级打印'!w"&amp;ROUNDDOWN((ROW()-1)/5,0)+2),"")</f>
        <v>49.5</v>
      </c>
      <c r="I3042" s="63" t="str">
        <f ca="1">IF(INDIRECT("'按班级打印'!z"&amp;ROUNDDOWN((ROW()-1)/5,0)+2)&gt;0,INDIRECT("'按班级打印'!z"&amp;ROUNDDOWN((ROW()-1)/5,0)+2),"")</f>
        <v/>
      </c>
      <c r="J3042" s="63">
        <f ca="1">IF(INDIRECT("'按班级打印'!ac"&amp;ROUNDDOWN((ROW()-1)/5,0)+2)&gt;0,INDIRECT("'按班级打印'!ac"&amp;ROUNDDOWN((ROW()-1)/5,0)+2),"")</f>
        <v>61.75</v>
      </c>
      <c r="K3042" s="63" t="str">
        <f ca="1">IF(INDIRECT("'按班级打印'!u"&amp;ROUNDDOWN((ROW()-1)/5,0)+2)&gt;0,INDIRECT("'按班级打印'!u"&amp;ROUNDDOWN((ROW()-1)/5,0)+2),"")</f>
        <v/>
      </c>
      <c r="L3042" s="63" t="str">
        <f ca="1">IF(INDIRECT("'按班级打印'!af"&amp;ROUNDDOWN((ROW()-1)/5,0)+2)&gt;0,INDIRECT("'按班级打印'!af"&amp;ROUNDDOWN((ROW()-1)/5,0)+2),"")</f>
        <v/>
      </c>
      <c r="M3042" s="63">
        <f ca="1">INDIRECT("'按班级打印'!H"&amp;ROUNDDOWN((ROW()-1)/5,0)+2)</f>
        <v>482.25</v>
      </c>
    </row>
    <row r="3043" customHeight="1" spans="1:13">
      <c r="A3043" s="64"/>
      <c r="B3043" s="64"/>
      <c r="C3043" s="63" t="s">
        <v>13</v>
      </c>
      <c r="D3043" s="63">
        <f ca="1">INDIRECT("'按班级打印'!M"&amp;ROUNDDOWN((ROW()-1)/5,0)+2)</f>
        <v>101</v>
      </c>
      <c r="E3043" s="63">
        <f ca="1">INDIRECT("'按班级打印'!o"&amp;ROUNDDOWN((ROW()-1)/5,0)+2)</f>
        <v>81.5</v>
      </c>
      <c r="F3043" s="63">
        <f ca="1">INDIRECT("'按班级打印'!q"&amp;ROUNDDOWN((ROW()-1)/5,0)+2)</f>
        <v>114.5</v>
      </c>
      <c r="G3043" s="63">
        <f ca="1">IF(INDIRECT("'按班级打印'!s"&amp;ROUNDDOWN((ROW()-1)/5,0)+2)&gt;0,INDIRECT("'按班级打印'!s"&amp;ROUNDDOWN((ROW()-1)/5,0)+2),"")</f>
        <v>74</v>
      </c>
      <c r="H3043" s="63">
        <f ca="1">IF(INDIRECT("'按班级打印'!x"&amp;ROUNDDOWN((ROW()-1)/5,0)+2)&gt;0,INDIRECT("'按班级打印'!x"&amp;ROUNDDOWN((ROW()-1)/5,0)+2),"")</f>
        <v>76</v>
      </c>
      <c r="I3043" s="63" t="str">
        <f ca="1">IF(INDIRECT("'按班级打印'!aa"&amp;ROUNDDOWN((ROW()-1)/5,0)+2)&gt;0,INDIRECT("'按班级打印'!aa"&amp;ROUNDDOWN((ROW()-1)/5,0)+2),"")</f>
        <v/>
      </c>
      <c r="J3043" s="63">
        <f ca="1">IF(INDIRECT("'按班级打印'!ad"&amp;ROUNDDOWN((ROW()-1)/5,0)+2)&gt;0,INDIRECT("'按班级打印'!ad"&amp;ROUNDDOWN((ROW()-1)/5,0)+2),"")</f>
        <v>86</v>
      </c>
      <c r="K3043" s="63" t="str">
        <f ca="1">IF(INDIRECT("'按班级打印'!u"&amp;ROUNDDOWN((ROW()-1)/5,0)+2)&gt;0,INDIRECT("'按班级打印'!u"&amp;ROUNDDOWN((ROW()-1)/5,0)+2),"")</f>
        <v/>
      </c>
      <c r="L3043" s="63" t="str">
        <f ca="1">IF(INDIRECT("'按班级打印'!ag"&amp;ROUNDDOWN((ROW()-1)/5,0)+2)&gt;0,INDIRECT("'按班级打印'!ag"&amp;ROUNDDOWN((ROW()-1)/5,0)+2),"")</f>
        <v/>
      </c>
      <c r="M3043" s="63">
        <f ca="1">INDIRECT("'按班级打印'!I"&amp;ROUNDDOWN((ROW()-1)/5,0)+2)</f>
        <v>533</v>
      </c>
    </row>
    <row r="3044" customHeight="1" spans="1:13">
      <c r="A3044" s="63" t="str">
        <f ca="1">INDIRECT("'按班级打印'!E"&amp;ROUNDDOWN((ROW()-1)/5,0)+2)</f>
        <v>物理类</v>
      </c>
      <c r="B3044" s="14"/>
      <c r="C3044" s="63" t="s">
        <v>14</v>
      </c>
      <c r="D3044" s="65">
        <f>'质量分析(总分) '!$D$55</f>
        <v>105.000612745098</v>
      </c>
      <c r="E3044" s="65">
        <f>'质量分析(总分) '!$D$82</f>
        <v>91.5242034313726</v>
      </c>
      <c r="F3044" s="65">
        <f>'质量分析(总分) '!$D$109</f>
        <v>108.863970588235</v>
      </c>
      <c r="G3044" s="65">
        <f ca="1">IF(_xlfn.NUMBERVALUE(G3042)&gt;0,'质量分析(总分) '!$D$133,"")</f>
        <v>62.6521428571429</v>
      </c>
      <c r="H3044" s="65">
        <f ca="1">IF(_xlfn.NUMBERVALUE(H3042)&gt;0,'质量分析(总分) '!$D$157,"")</f>
        <v>81.8686131386861</v>
      </c>
      <c r="I3044" s="65" t="str">
        <f ca="1">IF(_xlfn.NUMBERVALUE(I3042)&gt;0,'质量分析(总分) '!$D$180,"")</f>
        <v/>
      </c>
      <c r="J3044" s="65">
        <f ca="1">IF(_xlfn.NUMBERVALUE(J3042)&gt;0,'质量分析(总分) '!$D$208,"")</f>
        <v>82.7816593886463</v>
      </c>
      <c r="K3044" s="65" t="str">
        <f ca="1">IF(_xlfn.NUMBERVALUE(K3042)&gt;0,'质量分析(总分) '!$D$194,"")</f>
        <v/>
      </c>
      <c r="L3044" s="65" t="str">
        <f ca="1">IF(_xlfn.NUMBERVALUE(L3042)&gt;0,'质量分析(总分) '!$D$222,"")</f>
        <v/>
      </c>
      <c r="M3044" s="65">
        <f ca="1">IF(_xlfn.NUMBERVALUE(G3042)&gt;0,'质量分析(总分) '!$D$23,'质量分析(总分) '!$D$28)</f>
        <v>535.869285714286</v>
      </c>
    </row>
    <row r="3046" customHeight="1" spans="1:13">
      <c r="A3046" s="58" t="s">
        <v>15</v>
      </c>
      <c r="B3046" s="59" t="s">
        <v>1</v>
      </c>
      <c r="C3046" s="59" t="s">
        <v>2</v>
      </c>
      <c r="D3046" s="60" t="s">
        <v>3</v>
      </c>
      <c r="E3046" s="60" t="s">
        <v>4</v>
      </c>
      <c r="F3046" s="60" t="s">
        <v>5</v>
      </c>
      <c r="G3046" s="60" t="s">
        <v>6</v>
      </c>
      <c r="H3046" s="60" t="s">
        <v>7</v>
      </c>
      <c r="I3046" s="60" t="s">
        <v>8</v>
      </c>
      <c r="J3046" s="60" t="s">
        <v>9</v>
      </c>
      <c r="K3046" s="60" t="s">
        <v>10</v>
      </c>
      <c r="L3046" s="61" t="s">
        <v>11</v>
      </c>
      <c r="M3046" s="61" t="s">
        <v>12</v>
      </c>
    </row>
    <row r="3047" customHeight="1" spans="1:13">
      <c r="A3047" s="62"/>
      <c r="B3047" s="63">
        <f ca="1">INDIRECT("'按班级打印'!G"&amp;ROUNDDOWN((ROW()-1)/5,0)+2)</f>
        <v>14</v>
      </c>
      <c r="C3047" s="63" t="str">
        <f ca="1">INDIRECT("'按班级打印'!A"&amp;ROUNDDOWN((ROW()-1)/5,0)+2)</f>
        <v>郭雅璐</v>
      </c>
      <c r="D3047" s="63">
        <f ca="1">INDIRECT("'按班级打印'!M"&amp;ROUNDDOWN((ROW()-1)/5,0)+2)</f>
        <v>103</v>
      </c>
      <c r="E3047" s="63">
        <f ca="1">INDIRECT("'按班级打印'!o"&amp;ROUNDDOWN((ROW()-1)/5,0)+2)</f>
        <v>94.5</v>
      </c>
      <c r="F3047" s="63">
        <f ca="1">INDIRECT("'按班级打印'!q"&amp;ROUNDDOWN((ROW()-1)/5,0)+2)</f>
        <v>118.5</v>
      </c>
      <c r="G3047" s="63">
        <f ca="1">IF(INDIRECT("'按班级打印'!s"&amp;ROUNDDOWN((ROW()-1)/5,0)+2)&gt;0,INDIRECT("'按班级打印'!s"&amp;ROUNDDOWN((ROW()-1)/5,0)+2),"")</f>
        <v>61.5</v>
      </c>
      <c r="H3047" s="63">
        <f ca="1">IF(INDIRECT("'按班级打印'!w"&amp;ROUNDDOWN((ROW()-1)/5,0)+2)&gt;0,INDIRECT("'按班级打印'!w"&amp;ROUNDDOWN((ROW()-1)/5,0)+2),"")</f>
        <v>65</v>
      </c>
      <c r="I3047" s="63" t="str">
        <f ca="1">IF(INDIRECT("'按班级打印'!z"&amp;ROUNDDOWN((ROW()-1)/5,0)+2)&gt;0,INDIRECT("'按班级打印'!z"&amp;ROUNDDOWN((ROW()-1)/5,0)+2),"")</f>
        <v/>
      </c>
      <c r="J3047" s="63">
        <f ca="1">IF(INDIRECT("'按班级打印'!ac"&amp;ROUNDDOWN((ROW()-1)/5,0)+2)&gt;0,INDIRECT("'按班级打印'!ac"&amp;ROUNDDOWN((ROW()-1)/5,0)+2),"")</f>
        <v>62.75</v>
      </c>
      <c r="K3047" s="63" t="str">
        <f ca="1">IF(INDIRECT("'按班级打印'!u"&amp;ROUNDDOWN((ROW()-1)/5,0)+2)&gt;0,INDIRECT("'按班级打印'!u"&amp;ROUNDDOWN((ROW()-1)/5,0)+2),"")</f>
        <v/>
      </c>
      <c r="L3047" s="63" t="str">
        <f ca="1">IF(INDIRECT("'按班级打印'!af"&amp;ROUNDDOWN((ROW()-1)/5,0)+2)&gt;0,INDIRECT("'按班级打印'!af"&amp;ROUNDDOWN((ROW()-1)/5,0)+2),"")</f>
        <v/>
      </c>
      <c r="M3047" s="63">
        <f ca="1">INDIRECT("'按班级打印'!H"&amp;ROUNDDOWN((ROW()-1)/5,0)+2)</f>
        <v>505.25</v>
      </c>
    </row>
    <row r="3048" customHeight="1" spans="1:13">
      <c r="A3048" s="64"/>
      <c r="B3048" s="64"/>
      <c r="C3048" s="63" t="s">
        <v>13</v>
      </c>
      <c r="D3048" s="63">
        <f ca="1">INDIRECT("'按班级打印'!M"&amp;ROUNDDOWN((ROW()-1)/5,0)+2)</f>
        <v>103</v>
      </c>
      <c r="E3048" s="63">
        <f ca="1">INDIRECT("'按班级打印'!o"&amp;ROUNDDOWN((ROW()-1)/5,0)+2)</f>
        <v>94.5</v>
      </c>
      <c r="F3048" s="63">
        <f ca="1">INDIRECT("'按班级打印'!q"&amp;ROUNDDOWN((ROW()-1)/5,0)+2)</f>
        <v>118.5</v>
      </c>
      <c r="G3048" s="63">
        <f ca="1">IF(INDIRECT("'按班级打印'!s"&amp;ROUNDDOWN((ROW()-1)/5,0)+2)&gt;0,INDIRECT("'按班级打印'!s"&amp;ROUNDDOWN((ROW()-1)/5,0)+2),"")</f>
        <v>61.5</v>
      </c>
      <c r="H3048" s="63">
        <f ca="1">IF(INDIRECT("'按班级打印'!x"&amp;ROUNDDOWN((ROW()-1)/5,0)+2)&gt;0,INDIRECT("'按班级打印'!x"&amp;ROUNDDOWN((ROW()-1)/5,0)+2),"")</f>
        <v>87</v>
      </c>
      <c r="I3048" s="63" t="str">
        <f ca="1">IF(INDIRECT("'按班级打印'!aa"&amp;ROUNDDOWN((ROW()-1)/5,0)+2)&gt;0,INDIRECT("'按班级打印'!aa"&amp;ROUNDDOWN((ROW()-1)/5,0)+2),"")</f>
        <v/>
      </c>
      <c r="J3048" s="63">
        <f ca="1">IF(INDIRECT("'按班级打印'!ad"&amp;ROUNDDOWN((ROW()-1)/5,0)+2)&gt;0,INDIRECT("'按班级打印'!ad"&amp;ROUNDDOWN((ROW()-1)/5,0)+2),"")</f>
        <v>87</v>
      </c>
      <c r="K3048" s="63" t="str">
        <f ca="1">IF(INDIRECT("'按班级打印'!u"&amp;ROUNDDOWN((ROW()-1)/5,0)+2)&gt;0,INDIRECT("'按班级打印'!u"&amp;ROUNDDOWN((ROW()-1)/5,0)+2),"")</f>
        <v/>
      </c>
      <c r="L3048" s="63" t="str">
        <f ca="1">IF(INDIRECT("'按班级打印'!ag"&amp;ROUNDDOWN((ROW()-1)/5,0)+2)&gt;0,INDIRECT("'按班级打印'!ag"&amp;ROUNDDOWN((ROW()-1)/5,0)+2),"")</f>
        <v/>
      </c>
      <c r="M3048" s="63">
        <f ca="1">INDIRECT("'按班级打印'!I"&amp;ROUNDDOWN((ROW()-1)/5,0)+2)</f>
        <v>551.5</v>
      </c>
    </row>
    <row r="3049" customHeight="1" spans="1:13">
      <c r="A3049" s="63" t="str">
        <f ca="1">INDIRECT("'按班级打印'!E"&amp;ROUNDDOWN((ROW()-1)/5,0)+2)</f>
        <v>物理类</v>
      </c>
      <c r="B3049" s="14"/>
      <c r="C3049" s="63" t="s">
        <v>14</v>
      </c>
      <c r="D3049" s="65">
        <f>'质量分析(总分) '!$D$55</f>
        <v>105.000612745098</v>
      </c>
      <c r="E3049" s="65">
        <f>'质量分析(总分) '!$D$82</f>
        <v>91.5242034313726</v>
      </c>
      <c r="F3049" s="65">
        <f>'质量分析(总分) '!$D$109</f>
        <v>108.863970588235</v>
      </c>
      <c r="G3049" s="65">
        <f ca="1">IF(_xlfn.NUMBERVALUE(G3047)&gt;0,'质量分析(总分) '!$D$133,"")</f>
        <v>62.6521428571429</v>
      </c>
      <c r="H3049" s="65">
        <f ca="1">IF(_xlfn.NUMBERVALUE(H3047)&gt;0,'质量分析(总分) '!$D$157,"")</f>
        <v>81.8686131386861</v>
      </c>
      <c r="I3049" s="65" t="str">
        <f ca="1">IF(_xlfn.NUMBERVALUE(I3047)&gt;0,'质量分析(总分) '!$D$180,"")</f>
        <v/>
      </c>
      <c r="J3049" s="65">
        <f ca="1">IF(_xlfn.NUMBERVALUE(J3047)&gt;0,'质量分析(总分) '!$D$208,"")</f>
        <v>82.7816593886463</v>
      </c>
      <c r="K3049" s="65" t="str">
        <f ca="1">IF(_xlfn.NUMBERVALUE(K3047)&gt;0,'质量分析(总分) '!$D$194,"")</f>
        <v/>
      </c>
      <c r="L3049" s="65" t="str">
        <f ca="1">IF(_xlfn.NUMBERVALUE(L3047)&gt;0,'质量分析(总分) '!$D$222,"")</f>
        <v/>
      </c>
      <c r="M3049" s="65">
        <f ca="1">IF(_xlfn.NUMBERVALUE(G3047)&gt;0,'质量分析(总分) '!$D$23,'质量分析(总分) '!$D$28)</f>
        <v>535.869285714286</v>
      </c>
    </row>
    <row r="3051" customHeight="1" spans="1:13">
      <c r="A3051" s="58" t="s">
        <v>15</v>
      </c>
      <c r="B3051" s="59" t="s">
        <v>1</v>
      </c>
      <c r="C3051" s="59" t="s">
        <v>2</v>
      </c>
      <c r="D3051" s="60" t="s">
        <v>3</v>
      </c>
      <c r="E3051" s="60" t="s">
        <v>4</v>
      </c>
      <c r="F3051" s="60" t="s">
        <v>5</v>
      </c>
      <c r="G3051" s="60" t="s">
        <v>6</v>
      </c>
      <c r="H3051" s="60" t="s">
        <v>7</v>
      </c>
      <c r="I3051" s="60" t="s">
        <v>8</v>
      </c>
      <c r="J3051" s="60" t="s">
        <v>9</v>
      </c>
      <c r="K3051" s="60" t="s">
        <v>10</v>
      </c>
      <c r="L3051" s="61" t="s">
        <v>11</v>
      </c>
      <c r="M3051" s="61" t="s">
        <v>12</v>
      </c>
    </row>
    <row r="3052" customHeight="1" spans="1:13">
      <c r="A3052" s="62"/>
      <c r="B3052" s="63">
        <f ca="1">INDIRECT("'按班级打印'!G"&amp;ROUNDDOWN((ROW()-1)/5,0)+2)</f>
        <v>14</v>
      </c>
      <c r="C3052" s="63" t="str">
        <f ca="1">INDIRECT("'按班级打印'!A"&amp;ROUNDDOWN((ROW()-1)/5,0)+2)</f>
        <v>姜雨若</v>
      </c>
      <c r="D3052" s="63">
        <f ca="1">INDIRECT("'按班级打印'!M"&amp;ROUNDDOWN((ROW()-1)/5,0)+2)</f>
        <v>99.5</v>
      </c>
      <c r="E3052" s="63">
        <f ca="1">INDIRECT("'按班级打印'!o"&amp;ROUNDDOWN((ROW()-1)/5,0)+2)</f>
        <v>101.5</v>
      </c>
      <c r="F3052" s="63">
        <f ca="1">INDIRECT("'按班级打印'!q"&amp;ROUNDDOWN((ROW()-1)/5,0)+2)</f>
        <v>107</v>
      </c>
      <c r="G3052" s="63">
        <f ca="1">IF(INDIRECT("'按班级打印'!s"&amp;ROUNDDOWN((ROW()-1)/5,0)+2)&gt;0,INDIRECT("'按班级打印'!s"&amp;ROUNDDOWN((ROW()-1)/5,0)+2),"")</f>
        <v>60</v>
      </c>
      <c r="H3052" s="63">
        <f ca="1">IF(INDIRECT("'按班级打印'!w"&amp;ROUNDDOWN((ROW()-1)/5,0)+2)&gt;0,INDIRECT("'按班级打印'!w"&amp;ROUNDDOWN((ROW()-1)/5,0)+2),"")</f>
        <v>49</v>
      </c>
      <c r="I3052" s="63" t="str">
        <f ca="1">IF(INDIRECT("'按班级打印'!z"&amp;ROUNDDOWN((ROW()-1)/5,0)+2)&gt;0,INDIRECT("'按班级打印'!z"&amp;ROUNDDOWN((ROW()-1)/5,0)+2),"")</f>
        <v/>
      </c>
      <c r="J3052" s="63">
        <f ca="1">IF(INDIRECT("'按班级打印'!ac"&amp;ROUNDDOWN((ROW()-1)/5,0)+2)&gt;0,INDIRECT("'按班级打印'!ac"&amp;ROUNDDOWN((ROW()-1)/5,0)+2),"")</f>
        <v>52.75</v>
      </c>
      <c r="K3052" s="63" t="str">
        <f ca="1">IF(INDIRECT("'按班级打印'!u"&amp;ROUNDDOWN((ROW()-1)/5,0)+2)&gt;0,INDIRECT("'按班级打印'!u"&amp;ROUNDDOWN((ROW()-1)/5,0)+2),"")</f>
        <v/>
      </c>
      <c r="L3052" s="63" t="str">
        <f ca="1">IF(INDIRECT("'按班级打印'!af"&amp;ROUNDDOWN((ROW()-1)/5,0)+2)&gt;0,INDIRECT("'按班级打印'!af"&amp;ROUNDDOWN((ROW()-1)/5,0)+2),"")</f>
        <v/>
      </c>
      <c r="M3052" s="63">
        <f ca="1">INDIRECT("'按班级打印'!H"&amp;ROUNDDOWN((ROW()-1)/5,0)+2)</f>
        <v>469.75</v>
      </c>
    </row>
    <row r="3053" customHeight="1" spans="1:13">
      <c r="A3053" s="64"/>
      <c r="B3053" s="64"/>
      <c r="C3053" s="63" t="s">
        <v>13</v>
      </c>
      <c r="D3053" s="63">
        <f ca="1">INDIRECT("'按班级打印'!M"&amp;ROUNDDOWN((ROW()-1)/5,0)+2)</f>
        <v>99.5</v>
      </c>
      <c r="E3053" s="63">
        <f ca="1">INDIRECT("'按班级打印'!o"&amp;ROUNDDOWN((ROW()-1)/5,0)+2)</f>
        <v>101.5</v>
      </c>
      <c r="F3053" s="63">
        <f ca="1">INDIRECT("'按班级打印'!q"&amp;ROUNDDOWN((ROW()-1)/5,0)+2)</f>
        <v>107</v>
      </c>
      <c r="G3053" s="63">
        <f ca="1">IF(INDIRECT("'按班级打印'!s"&amp;ROUNDDOWN((ROW()-1)/5,0)+2)&gt;0,INDIRECT("'按班级打印'!s"&amp;ROUNDDOWN((ROW()-1)/5,0)+2),"")</f>
        <v>60</v>
      </c>
      <c r="H3053" s="63">
        <f ca="1">IF(INDIRECT("'按班级打印'!x"&amp;ROUNDDOWN((ROW()-1)/5,0)+2)&gt;0,INDIRECT("'按班级打印'!x"&amp;ROUNDDOWN((ROW()-1)/5,0)+2),"")</f>
        <v>75</v>
      </c>
      <c r="I3053" s="63" t="str">
        <f ca="1">IF(INDIRECT("'按班级打印'!aa"&amp;ROUNDDOWN((ROW()-1)/5,0)+2)&gt;0,INDIRECT("'按班级打印'!aa"&amp;ROUNDDOWN((ROW()-1)/5,0)+2),"")</f>
        <v/>
      </c>
      <c r="J3053" s="63">
        <f ca="1">IF(INDIRECT("'按班级打印'!ad"&amp;ROUNDDOWN((ROW()-1)/5,0)+2)&gt;0,INDIRECT("'按班级打印'!ad"&amp;ROUNDDOWN((ROW()-1)/5,0)+2),"")</f>
        <v>75</v>
      </c>
      <c r="K3053" s="63" t="str">
        <f ca="1">IF(INDIRECT("'按班级打印'!u"&amp;ROUNDDOWN((ROW()-1)/5,0)+2)&gt;0,INDIRECT("'按班级打印'!u"&amp;ROUNDDOWN((ROW()-1)/5,0)+2),"")</f>
        <v/>
      </c>
      <c r="L3053" s="63" t="str">
        <f ca="1">IF(INDIRECT("'按班级打印'!ag"&amp;ROUNDDOWN((ROW()-1)/5,0)+2)&gt;0,INDIRECT("'按班级打印'!ag"&amp;ROUNDDOWN((ROW()-1)/5,0)+2),"")</f>
        <v/>
      </c>
      <c r="M3053" s="63">
        <f ca="1">INDIRECT("'按班级打印'!I"&amp;ROUNDDOWN((ROW()-1)/5,0)+2)</f>
        <v>518</v>
      </c>
    </row>
    <row r="3054" customHeight="1" spans="1:13">
      <c r="A3054" s="63" t="str">
        <f ca="1">INDIRECT("'按班级打印'!E"&amp;ROUNDDOWN((ROW()-1)/5,0)+2)</f>
        <v>物理类</v>
      </c>
      <c r="B3054" s="14"/>
      <c r="C3054" s="63" t="s">
        <v>14</v>
      </c>
      <c r="D3054" s="65">
        <f>'质量分析(总分) '!$D$55</f>
        <v>105.000612745098</v>
      </c>
      <c r="E3054" s="65">
        <f>'质量分析(总分) '!$D$82</f>
        <v>91.5242034313726</v>
      </c>
      <c r="F3054" s="65">
        <f>'质量分析(总分) '!$D$109</f>
        <v>108.863970588235</v>
      </c>
      <c r="G3054" s="65">
        <f ca="1">IF(_xlfn.NUMBERVALUE(G3052)&gt;0,'质量分析(总分) '!$D$133,"")</f>
        <v>62.6521428571429</v>
      </c>
      <c r="H3054" s="65">
        <f ca="1">IF(_xlfn.NUMBERVALUE(H3052)&gt;0,'质量分析(总分) '!$D$157,"")</f>
        <v>81.8686131386861</v>
      </c>
      <c r="I3054" s="65" t="str">
        <f ca="1">IF(_xlfn.NUMBERVALUE(I3052)&gt;0,'质量分析(总分) '!$D$180,"")</f>
        <v/>
      </c>
      <c r="J3054" s="65">
        <f ca="1">IF(_xlfn.NUMBERVALUE(J3052)&gt;0,'质量分析(总分) '!$D$208,"")</f>
        <v>82.7816593886463</v>
      </c>
      <c r="K3054" s="65" t="str">
        <f ca="1">IF(_xlfn.NUMBERVALUE(K3052)&gt;0,'质量分析(总分) '!$D$194,"")</f>
        <v/>
      </c>
      <c r="L3054" s="65" t="str">
        <f ca="1">IF(_xlfn.NUMBERVALUE(L3052)&gt;0,'质量分析(总分) '!$D$222,"")</f>
        <v/>
      </c>
      <c r="M3054" s="65">
        <f ca="1">IF(_xlfn.NUMBERVALUE(G3052)&gt;0,'质量分析(总分) '!$D$23,'质量分析(总分) '!$D$28)</f>
        <v>535.869285714286</v>
      </c>
    </row>
    <row r="3056" customHeight="1" spans="1:13">
      <c r="A3056" s="58" t="s">
        <v>15</v>
      </c>
      <c r="B3056" s="59" t="s">
        <v>1</v>
      </c>
      <c r="C3056" s="59" t="s">
        <v>2</v>
      </c>
      <c r="D3056" s="60" t="s">
        <v>3</v>
      </c>
      <c r="E3056" s="60" t="s">
        <v>4</v>
      </c>
      <c r="F3056" s="60" t="s">
        <v>5</v>
      </c>
      <c r="G3056" s="60" t="s">
        <v>6</v>
      </c>
      <c r="H3056" s="60" t="s">
        <v>7</v>
      </c>
      <c r="I3056" s="60" t="s">
        <v>8</v>
      </c>
      <c r="J3056" s="60" t="s">
        <v>9</v>
      </c>
      <c r="K3056" s="60" t="s">
        <v>10</v>
      </c>
      <c r="L3056" s="61" t="s">
        <v>11</v>
      </c>
      <c r="M3056" s="61" t="s">
        <v>12</v>
      </c>
    </row>
    <row r="3057" customHeight="1" spans="1:13">
      <c r="A3057" s="62"/>
      <c r="B3057" s="63">
        <f ca="1">INDIRECT("'按班级打印'!G"&amp;ROUNDDOWN((ROW()-1)/5,0)+2)</f>
        <v>14</v>
      </c>
      <c r="C3057" s="63" t="str">
        <f ca="1">INDIRECT("'按班级打印'!A"&amp;ROUNDDOWN((ROW()-1)/5,0)+2)</f>
        <v>毛苡昕</v>
      </c>
      <c r="D3057" s="63">
        <f ca="1">INDIRECT("'按班级打印'!M"&amp;ROUNDDOWN((ROW()-1)/5,0)+2)</f>
        <v>111.5</v>
      </c>
      <c r="E3057" s="63">
        <f ca="1">INDIRECT("'按班级打印'!o"&amp;ROUNDDOWN((ROW()-1)/5,0)+2)</f>
        <v>56</v>
      </c>
      <c r="F3057" s="63">
        <f ca="1">INDIRECT("'按班级打印'!q"&amp;ROUNDDOWN((ROW()-1)/5,0)+2)</f>
        <v>113.5</v>
      </c>
      <c r="G3057" s="63">
        <f ca="1">IF(INDIRECT("'按班级打印'!s"&amp;ROUNDDOWN((ROW()-1)/5,0)+2)&gt;0,INDIRECT("'按班级打印'!s"&amp;ROUNDDOWN((ROW()-1)/5,0)+2),"")</f>
        <v>20.5</v>
      </c>
      <c r="H3057" s="63">
        <f ca="1">IF(INDIRECT("'按班级打印'!w"&amp;ROUNDDOWN((ROW()-1)/5,0)+2)&gt;0,INDIRECT("'按班级打印'!w"&amp;ROUNDDOWN((ROW()-1)/5,0)+2),"")</f>
        <v>29</v>
      </c>
      <c r="I3057" s="63" t="str">
        <f ca="1">IF(INDIRECT("'按班级打印'!z"&amp;ROUNDDOWN((ROW()-1)/5,0)+2)&gt;0,INDIRECT("'按班级打印'!z"&amp;ROUNDDOWN((ROW()-1)/5,0)+2),"")</f>
        <v/>
      </c>
      <c r="J3057" s="63">
        <f ca="1">IF(INDIRECT("'按班级打印'!ac"&amp;ROUNDDOWN((ROW()-1)/5,0)+2)&gt;0,INDIRECT("'按班级打印'!ac"&amp;ROUNDDOWN((ROW()-1)/5,0)+2),"")</f>
        <v>38.25</v>
      </c>
      <c r="K3057" s="63" t="str">
        <f ca="1">IF(INDIRECT("'按班级打印'!u"&amp;ROUNDDOWN((ROW()-1)/5,0)+2)&gt;0,INDIRECT("'按班级打印'!u"&amp;ROUNDDOWN((ROW()-1)/5,0)+2),"")</f>
        <v/>
      </c>
      <c r="L3057" s="63" t="str">
        <f ca="1">IF(INDIRECT("'按班级打印'!af"&amp;ROUNDDOWN((ROW()-1)/5,0)+2)&gt;0,INDIRECT("'按班级打印'!af"&amp;ROUNDDOWN((ROW()-1)/5,0)+2),"")</f>
        <v/>
      </c>
      <c r="M3057" s="63">
        <f ca="1">INDIRECT("'按班级打印'!H"&amp;ROUNDDOWN((ROW()-1)/5,0)+2)</f>
        <v>368.75</v>
      </c>
    </row>
    <row r="3058" customHeight="1" spans="1:13">
      <c r="A3058" s="64"/>
      <c r="B3058" s="64"/>
      <c r="C3058" s="63" t="s">
        <v>13</v>
      </c>
      <c r="D3058" s="63">
        <f ca="1">INDIRECT("'按班级打印'!M"&amp;ROUNDDOWN((ROW()-1)/5,0)+2)</f>
        <v>111.5</v>
      </c>
      <c r="E3058" s="63">
        <f ca="1">INDIRECT("'按班级打印'!o"&amp;ROUNDDOWN((ROW()-1)/5,0)+2)</f>
        <v>56</v>
      </c>
      <c r="F3058" s="63">
        <f ca="1">INDIRECT("'按班级打印'!q"&amp;ROUNDDOWN((ROW()-1)/5,0)+2)</f>
        <v>113.5</v>
      </c>
      <c r="G3058" s="63">
        <f ca="1">IF(INDIRECT("'按班级打印'!s"&amp;ROUNDDOWN((ROW()-1)/5,0)+2)&gt;0,INDIRECT("'按班级打印'!s"&amp;ROUNDDOWN((ROW()-1)/5,0)+2),"")</f>
        <v>20.5</v>
      </c>
      <c r="H3058" s="63">
        <f ca="1">IF(INDIRECT("'按班级打印'!x"&amp;ROUNDDOWN((ROW()-1)/5,0)+2)&gt;0,INDIRECT("'按班级打印'!x"&amp;ROUNDDOWN((ROW()-1)/5,0)+2),"")</f>
        <v>57</v>
      </c>
      <c r="I3058" s="63" t="str">
        <f ca="1">IF(INDIRECT("'按班级打印'!aa"&amp;ROUNDDOWN((ROW()-1)/5,0)+2)&gt;0,INDIRECT("'按班级打印'!aa"&amp;ROUNDDOWN((ROW()-1)/5,0)+2),"")</f>
        <v/>
      </c>
      <c r="J3058" s="63">
        <f ca="1">IF(INDIRECT("'按班级打印'!ad"&amp;ROUNDDOWN((ROW()-1)/5,0)+2)&gt;0,INDIRECT("'按班级打印'!ad"&amp;ROUNDDOWN((ROW()-1)/5,0)+2),"")</f>
        <v>58</v>
      </c>
      <c r="K3058" s="63" t="str">
        <f ca="1">IF(INDIRECT("'按班级打印'!u"&amp;ROUNDDOWN((ROW()-1)/5,0)+2)&gt;0,INDIRECT("'按班级打印'!u"&amp;ROUNDDOWN((ROW()-1)/5,0)+2),"")</f>
        <v/>
      </c>
      <c r="L3058" s="63" t="str">
        <f ca="1">IF(INDIRECT("'按班级打印'!ag"&amp;ROUNDDOWN((ROW()-1)/5,0)+2)&gt;0,INDIRECT("'按班级打印'!ag"&amp;ROUNDDOWN((ROW()-1)/5,0)+2),"")</f>
        <v/>
      </c>
      <c r="M3058" s="63">
        <f ca="1">INDIRECT("'按班级打印'!I"&amp;ROUNDDOWN((ROW()-1)/5,0)+2)</f>
        <v>416.5</v>
      </c>
    </row>
    <row r="3059" customHeight="1" spans="1:13">
      <c r="A3059" s="63" t="str">
        <f ca="1">INDIRECT("'按班级打印'!E"&amp;ROUNDDOWN((ROW()-1)/5,0)+2)</f>
        <v>物理类</v>
      </c>
      <c r="B3059" s="14"/>
      <c r="C3059" s="63" t="s">
        <v>14</v>
      </c>
      <c r="D3059" s="65">
        <f>'质量分析(总分) '!$D$55</f>
        <v>105.000612745098</v>
      </c>
      <c r="E3059" s="65">
        <f>'质量分析(总分) '!$D$82</f>
        <v>91.5242034313726</v>
      </c>
      <c r="F3059" s="65">
        <f>'质量分析(总分) '!$D$109</f>
        <v>108.863970588235</v>
      </c>
      <c r="G3059" s="65">
        <f ca="1">IF(_xlfn.NUMBERVALUE(G3057)&gt;0,'质量分析(总分) '!$D$133,"")</f>
        <v>62.6521428571429</v>
      </c>
      <c r="H3059" s="65">
        <f ca="1">IF(_xlfn.NUMBERVALUE(H3057)&gt;0,'质量分析(总分) '!$D$157,"")</f>
        <v>81.8686131386861</v>
      </c>
      <c r="I3059" s="65" t="str">
        <f ca="1">IF(_xlfn.NUMBERVALUE(I3057)&gt;0,'质量分析(总分) '!$D$180,"")</f>
        <v/>
      </c>
      <c r="J3059" s="65">
        <f ca="1">IF(_xlfn.NUMBERVALUE(J3057)&gt;0,'质量分析(总分) '!$D$208,"")</f>
        <v>82.7816593886463</v>
      </c>
      <c r="K3059" s="65" t="str">
        <f ca="1">IF(_xlfn.NUMBERVALUE(K3057)&gt;0,'质量分析(总分) '!$D$194,"")</f>
        <v/>
      </c>
      <c r="L3059" s="65" t="str">
        <f ca="1">IF(_xlfn.NUMBERVALUE(L3057)&gt;0,'质量分析(总分) '!$D$222,"")</f>
        <v/>
      </c>
      <c r="M3059" s="65">
        <f ca="1">IF(_xlfn.NUMBERVALUE(G3057)&gt;0,'质量分析(总分) '!$D$23,'质量分析(总分) '!$D$28)</f>
        <v>535.869285714286</v>
      </c>
    </row>
    <row r="3061" customHeight="1" spans="1:13">
      <c r="A3061" s="58" t="s">
        <v>15</v>
      </c>
      <c r="B3061" s="59" t="s">
        <v>1</v>
      </c>
      <c r="C3061" s="59" t="s">
        <v>2</v>
      </c>
      <c r="D3061" s="60" t="s">
        <v>3</v>
      </c>
      <c r="E3061" s="60" t="s">
        <v>4</v>
      </c>
      <c r="F3061" s="60" t="s">
        <v>5</v>
      </c>
      <c r="G3061" s="60" t="s">
        <v>6</v>
      </c>
      <c r="H3061" s="60" t="s">
        <v>7</v>
      </c>
      <c r="I3061" s="60" t="s">
        <v>8</v>
      </c>
      <c r="J3061" s="60" t="s">
        <v>9</v>
      </c>
      <c r="K3061" s="60" t="s">
        <v>10</v>
      </c>
      <c r="L3061" s="61" t="s">
        <v>11</v>
      </c>
      <c r="M3061" s="61" t="s">
        <v>12</v>
      </c>
    </row>
    <row r="3062" customHeight="1" spans="1:13">
      <c r="A3062" s="62"/>
      <c r="B3062" s="63">
        <f ca="1">INDIRECT("'按班级打印'!G"&amp;ROUNDDOWN((ROW()-1)/5,0)+2)</f>
        <v>14</v>
      </c>
      <c r="C3062" s="63" t="str">
        <f ca="1">INDIRECT("'按班级打印'!A"&amp;ROUNDDOWN((ROW()-1)/5,0)+2)</f>
        <v>黄梓轩</v>
      </c>
      <c r="D3062" s="63">
        <f ca="1">INDIRECT("'按班级打印'!M"&amp;ROUNDDOWN((ROW()-1)/5,0)+2)</f>
        <v>97</v>
      </c>
      <c r="E3062" s="63">
        <f ca="1">INDIRECT("'按班级打印'!o"&amp;ROUNDDOWN((ROW()-1)/5,0)+2)</f>
        <v>102</v>
      </c>
      <c r="F3062" s="63">
        <f ca="1">INDIRECT("'按班级打印'!q"&amp;ROUNDDOWN((ROW()-1)/5,0)+2)</f>
        <v>106</v>
      </c>
      <c r="G3062" s="63">
        <f ca="1">IF(INDIRECT("'按班级打印'!s"&amp;ROUNDDOWN((ROW()-1)/5,0)+2)&gt;0,INDIRECT("'按班级打印'!s"&amp;ROUNDDOWN((ROW()-1)/5,0)+2),"")</f>
        <v>65.5</v>
      </c>
      <c r="H3062" s="63">
        <f ca="1">IF(INDIRECT("'按班级打印'!w"&amp;ROUNDDOWN((ROW()-1)/5,0)+2)&gt;0,INDIRECT("'按班级打印'!w"&amp;ROUNDDOWN((ROW()-1)/5,0)+2),"")</f>
        <v>83</v>
      </c>
      <c r="I3062" s="63" t="str">
        <f ca="1">IF(INDIRECT("'按班级打印'!z"&amp;ROUNDDOWN((ROW()-1)/5,0)+2)&gt;0,INDIRECT("'按班级打印'!z"&amp;ROUNDDOWN((ROW()-1)/5,0)+2),"")</f>
        <v/>
      </c>
      <c r="J3062" s="63">
        <f ca="1">IF(INDIRECT("'按班级打印'!ac"&amp;ROUNDDOWN((ROW()-1)/5,0)+2)&gt;0,INDIRECT("'按班级打印'!ac"&amp;ROUNDDOWN((ROW()-1)/5,0)+2),"")</f>
        <v>66</v>
      </c>
      <c r="K3062" s="63" t="str">
        <f ca="1">IF(INDIRECT("'按班级打印'!u"&amp;ROUNDDOWN((ROW()-1)/5,0)+2)&gt;0,INDIRECT("'按班级打印'!u"&amp;ROUNDDOWN((ROW()-1)/5,0)+2),"")</f>
        <v/>
      </c>
      <c r="L3062" s="63" t="str">
        <f ca="1">IF(INDIRECT("'按班级打印'!af"&amp;ROUNDDOWN((ROW()-1)/5,0)+2)&gt;0,INDIRECT("'按班级打印'!af"&amp;ROUNDDOWN((ROW()-1)/5,0)+2),"")</f>
        <v/>
      </c>
      <c r="M3062" s="63">
        <f ca="1">INDIRECT("'按班级打印'!H"&amp;ROUNDDOWN((ROW()-1)/5,0)+2)</f>
        <v>519.5</v>
      </c>
    </row>
    <row r="3063" customHeight="1" spans="1:13">
      <c r="A3063" s="64"/>
      <c r="B3063" s="64"/>
      <c r="C3063" s="63" t="s">
        <v>13</v>
      </c>
      <c r="D3063" s="63">
        <f ca="1">INDIRECT("'按班级打印'!M"&amp;ROUNDDOWN((ROW()-1)/5,0)+2)</f>
        <v>97</v>
      </c>
      <c r="E3063" s="63">
        <f ca="1">INDIRECT("'按班级打印'!o"&amp;ROUNDDOWN((ROW()-1)/5,0)+2)</f>
        <v>102</v>
      </c>
      <c r="F3063" s="63">
        <f ca="1">INDIRECT("'按班级打印'!q"&amp;ROUNDDOWN((ROW()-1)/5,0)+2)</f>
        <v>106</v>
      </c>
      <c r="G3063" s="63">
        <f ca="1">IF(INDIRECT("'按班级打印'!s"&amp;ROUNDDOWN((ROW()-1)/5,0)+2)&gt;0,INDIRECT("'按班级打印'!s"&amp;ROUNDDOWN((ROW()-1)/5,0)+2),"")</f>
        <v>65.5</v>
      </c>
      <c r="H3063" s="63">
        <f ca="1">IF(INDIRECT("'按班级打印'!x"&amp;ROUNDDOWN((ROW()-1)/5,0)+2)&gt;0,INDIRECT("'按班级打印'!x"&amp;ROUNDDOWN((ROW()-1)/5,0)+2),"")</f>
        <v>94</v>
      </c>
      <c r="I3063" s="63" t="str">
        <f ca="1">IF(INDIRECT("'按班级打印'!aa"&amp;ROUNDDOWN((ROW()-1)/5,0)+2)&gt;0,INDIRECT("'按班级打印'!aa"&amp;ROUNDDOWN((ROW()-1)/5,0)+2),"")</f>
        <v/>
      </c>
      <c r="J3063" s="63">
        <f ca="1">IF(INDIRECT("'按班级打印'!ad"&amp;ROUNDDOWN((ROW()-1)/5,0)+2)&gt;0,INDIRECT("'按班级打印'!ad"&amp;ROUNDDOWN((ROW()-1)/5,0)+2),"")</f>
        <v>89</v>
      </c>
      <c r="K3063" s="63" t="str">
        <f ca="1">IF(INDIRECT("'按班级打印'!u"&amp;ROUNDDOWN((ROW()-1)/5,0)+2)&gt;0,INDIRECT("'按班级打印'!u"&amp;ROUNDDOWN((ROW()-1)/5,0)+2),"")</f>
        <v/>
      </c>
      <c r="L3063" s="63" t="str">
        <f ca="1">IF(INDIRECT("'按班级打印'!ag"&amp;ROUNDDOWN((ROW()-1)/5,0)+2)&gt;0,INDIRECT("'按班级打印'!ag"&amp;ROUNDDOWN((ROW()-1)/5,0)+2),"")</f>
        <v/>
      </c>
      <c r="M3063" s="63">
        <f ca="1">INDIRECT("'按班级打印'!I"&amp;ROUNDDOWN((ROW()-1)/5,0)+2)</f>
        <v>553.5</v>
      </c>
    </row>
    <row r="3064" customHeight="1" spans="1:13">
      <c r="A3064" s="63" t="str">
        <f ca="1">INDIRECT("'按班级打印'!E"&amp;ROUNDDOWN((ROW()-1)/5,0)+2)</f>
        <v>物理类</v>
      </c>
      <c r="B3064" s="14"/>
      <c r="C3064" s="63" t="s">
        <v>14</v>
      </c>
      <c r="D3064" s="65">
        <f>'质量分析(总分) '!$D$55</f>
        <v>105.000612745098</v>
      </c>
      <c r="E3064" s="65">
        <f>'质量分析(总分) '!$D$82</f>
        <v>91.5242034313726</v>
      </c>
      <c r="F3064" s="65">
        <f>'质量分析(总分) '!$D$109</f>
        <v>108.863970588235</v>
      </c>
      <c r="G3064" s="65">
        <f ca="1">IF(_xlfn.NUMBERVALUE(G3062)&gt;0,'质量分析(总分) '!$D$133,"")</f>
        <v>62.6521428571429</v>
      </c>
      <c r="H3064" s="65">
        <f ca="1">IF(_xlfn.NUMBERVALUE(H3062)&gt;0,'质量分析(总分) '!$D$157,"")</f>
        <v>81.8686131386861</v>
      </c>
      <c r="I3064" s="65" t="str">
        <f ca="1">IF(_xlfn.NUMBERVALUE(I3062)&gt;0,'质量分析(总分) '!$D$180,"")</f>
        <v/>
      </c>
      <c r="J3064" s="65">
        <f ca="1">IF(_xlfn.NUMBERVALUE(J3062)&gt;0,'质量分析(总分) '!$D$208,"")</f>
        <v>82.7816593886463</v>
      </c>
      <c r="K3064" s="65" t="str">
        <f ca="1">IF(_xlfn.NUMBERVALUE(K3062)&gt;0,'质量分析(总分) '!$D$194,"")</f>
        <v/>
      </c>
      <c r="L3064" s="65" t="str">
        <f ca="1">IF(_xlfn.NUMBERVALUE(L3062)&gt;0,'质量分析(总分) '!$D$222,"")</f>
        <v/>
      </c>
      <c r="M3064" s="65">
        <f ca="1">IF(_xlfn.NUMBERVALUE(G3062)&gt;0,'质量分析(总分) '!$D$23,'质量分析(总分) '!$D$28)</f>
        <v>535.869285714286</v>
      </c>
    </row>
    <row r="3066" customHeight="1" spans="1:13">
      <c r="A3066" s="58" t="s">
        <v>15</v>
      </c>
      <c r="B3066" s="59" t="s">
        <v>1</v>
      </c>
      <c r="C3066" s="59" t="s">
        <v>2</v>
      </c>
      <c r="D3066" s="60" t="s">
        <v>3</v>
      </c>
      <c r="E3066" s="60" t="s">
        <v>4</v>
      </c>
      <c r="F3066" s="60" t="s">
        <v>5</v>
      </c>
      <c r="G3066" s="60" t="s">
        <v>6</v>
      </c>
      <c r="H3066" s="60" t="s">
        <v>7</v>
      </c>
      <c r="I3066" s="60" t="s">
        <v>8</v>
      </c>
      <c r="J3066" s="60" t="s">
        <v>9</v>
      </c>
      <c r="K3066" s="60" t="s">
        <v>10</v>
      </c>
      <c r="L3066" s="61" t="s">
        <v>11</v>
      </c>
      <c r="M3066" s="61" t="s">
        <v>12</v>
      </c>
    </row>
    <row r="3067" customHeight="1" spans="1:13">
      <c r="A3067" s="62"/>
      <c r="B3067" s="63">
        <f ca="1">INDIRECT("'按班级打印'!G"&amp;ROUNDDOWN((ROW()-1)/5,0)+2)</f>
        <v>14</v>
      </c>
      <c r="C3067" s="63" t="str">
        <f ca="1">INDIRECT("'按班级打印'!A"&amp;ROUNDDOWN((ROW()-1)/5,0)+2)</f>
        <v>连艺舒</v>
      </c>
      <c r="D3067" s="63">
        <f ca="1">INDIRECT("'按班级打印'!M"&amp;ROUNDDOWN((ROW()-1)/5,0)+2)</f>
        <v>110.5</v>
      </c>
      <c r="E3067" s="63">
        <f ca="1">INDIRECT("'按班级打印'!o"&amp;ROUNDDOWN((ROW()-1)/5,0)+2)</f>
        <v>89.5</v>
      </c>
      <c r="F3067" s="63">
        <f ca="1">INDIRECT("'按班级打印'!q"&amp;ROUNDDOWN((ROW()-1)/5,0)+2)</f>
        <v>114</v>
      </c>
      <c r="G3067" s="63">
        <f ca="1">IF(INDIRECT("'按班级打印'!s"&amp;ROUNDDOWN((ROW()-1)/5,0)+2)&gt;0,INDIRECT("'按班级打印'!s"&amp;ROUNDDOWN((ROW()-1)/5,0)+2),"")</f>
        <v>56</v>
      </c>
      <c r="H3067" s="63">
        <f ca="1">IF(INDIRECT("'按班级打印'!w"&amp;ROUNDDOWN((ROW()-1)/5,0)+2)&gt;0,INDIRECT("'按班级打印'!w"&amp;ROUNDDOWN((ROW()-1)/5,0)+2),"")</f>
        <v>56.5</v>
      </c>
      <c r="I3067" s="63" t="str">
        <f ca="1">IF(INDIRECT("'按班级打印'!z"&amp;ROUNDDOWN((ROW()-1)/5,0)+2)&gt;0,INDIRECT("'按班级打印'!z"&amp;ROUNDDOWN((ROW()-1)/5,0)+2),"")</f>
        <v/>
      </c>
      <c r="J3067" s="63">
        <f ca="1">IF(INDIRECT("'按班级打印'!ac"&amp;ROUNDDOWN((ROW()-1)/5,0)+2)&gt;0,INDIRECT("'按班级打印'!ac"&amp;ROUNDDOWN((ROW()-1)/5,0)+2),"")</f>
        <v>70.25</v>
      </c>
      <c r="K3067" s="63" t="str">
        <f ca="1">IF(INDIRECT("'按班级打印'!u"&amp;ROUNDDOWN((ROW()-1)/5,0)+2)&gt;0,INDIRECT("'按班级打印'!u"&amp;ROUNDDOWN((ROW()-1)/5,0)+2),"")</f>
        <v/>
      </c>
      <c r="L3067" s="63" t="str">
        <f ca="1">IF(INDIRECT("'按班级打印'!af"&amp;ROUNDDOWN((ROW()-1)/5,0)+2)&gt;0,INDIRECT("'按班级打印'!af"&amp;ROUNDDOWN((ROW()-1)/5,0)+2),"")</f>
        <v/>
      </c>
      <c r="M3067" s="63">
        <f ca="1">INDIRECT("'按班级打印'!H"&amp;ROUNDDOWN((ROW()-1)/5,0)+2)</f>
        <v>496.75</v>
      </c>
    </row>
    <row r="3068" customHeight="1" spans="1:13">
      <c r="A3068" s="64"/>
      <c r="B3068" s="64"/>
      <c r="C3068" s="63" t="s">
        <v>13</v>
      </c>
      <c r="D3068" s="63">
        <f ca="1">INDIRECT("'按班级打印'!M"&amp;ROUNDDOWN((ROW()-1)/5,0)+2)</f>
        <v>110.5</v>
      </c>
      <c r="E3068" s="63">
        <f ca="1">INDIRECT("'按班级打印'!o"&amp;ROUNDDOWN((ROW()-1)/5,0)+2)</f>
        <v>89.5</v>
      </c>
      <c r="F3068" s="63">
        <f ca="1">INDIRECT("'按班级打印'!q"&amp;ROUNDDOWN((ROW()-1)/5,0)+2)</f>
        <v>114</v>
      </c>
      <c r="G3068" s="63">
        <f ca="1">IF(INDIRECT("'按班级打印'!s"&amp;ROUNDDOWN((ROW()-1)/5,0)+2)&gt;0,INDIRECT("'按班级打印'!s"&amp;ROUNDDOWN((ROW()-1)/5,0)+2),"")</f>
        <v>56</v>
      </c>
      <c r="H3068" s="63">
        <f ca="1">IF(INDIRECT("'按班级打印'!x"&amp;ROUNDDOWN((ROW()-1)/5,0)+2)&gt;0,INDIRECT("'按班级打印'!x"&amp;ROUNDDOWN((ROW()-1)/5,0)+2),"")</f>
        <v>81</v>
      </c>
      <c r="I3068" s="63" t="str">
        <f ca="1">IF(INDIRECT("'按班级打印'!aa"&amp;ROUNDDOWN((ROW()-1)/5,0)+2)&gt;0,INDIRECT("'按班级打印'!aa"&amp;ROUNDDOWN((ROW()-1)/5,0)+2),"")</f>
        <v/>
      </c>
      <c r="J3068" s="63">
        <f ca="1">IF(INDIRECT("'按班级打印'!ad"&amp;ROUNDDOWN((ROW()-1)/5,0)+2)&gt;0,INDIRECT("'按班级打印'!ad"&amp;ROUNDDOWN((ROW()-1)/5,0)+2),"")</f>
        <v>91</v>
      </c>
      <c r="K3068" s="63" t="str">
        <f ca="1">IF(INDIRECT("'按班级打印'!u"&amp;ROUNDDOWN((ROW()-1)/5,0)+2)&gt;0,INDIRECT("'按班级打印'!u"&amp;ROUNDDOWN((ROW()-1)/5,0)+2),"")</f>
        <v/>
      </c>
      <c r="L3068" s="63" t="str">
        <f ca="1">IF(INDIRECT("'按班级打印'!ag"&amp;ROUNDDOWN((ROW()-1)/5,0)+2)&gt;0,INDIRECT("'按班级打印'!ag"&amp;ROUNDDOWN((ROW()-1)/5,0)+2),"")</f>
        <v/>
      </c>
      <c r="M3068" s="63">
        <f ca="1">INDIRECT("'按班级打印'!I"&amp;ROUNDDOWN((ROW()-1)/5,0)+2)</f>
        <v>542</v>
      </c>
    </row>
    <row r="3069" customHeight="1" spans="1:13">
      <c r="A3069" s="63" t="str">
        <f ca="1">INDIRECT("'按班级打印'!E"&amp;ROUNDDOWN((ROW()-1)/5,0)+2)</f>
        <v>物理类</v>
      </c>
      <c r="B3069" s="14"/>
      <c r="C3069" s="63" t="s">
        <v>14</v>
      </c>
      <c r="D3069" s="65">
        <f>'质量分析(总分) '!$D$55</f>
        <v>105.000612745098</v>
      </c>
      <c r="E3069" s="65">
        <f>'质量分析(总分) '!$D$82</f>
        <v>91.5242034313726</v>
      </c>
      <c r="F3069" s="65">
        <f>'质量分析(总分) '!$D$109</f>
        <v>108.863970588235</v>
      </c>
      <c r="G3069" s="65">
        <f ca="1">IF(_xlfn.NUMBERVALUE(G3067)&gt;0,'质量分析(总分) '!$D$133,"")</f>
        <v>62.6521428571429</v>
      </c>
      <c r="H3069" s="65">
        <f ca="1">IF(_xlfn.NUMBERVALUE(H3067)&gt;0,'质量分析(总分) '!$D$157,"")</f>
        <v>81.8686131386861</v>
      </c>
      <c r="I3069" s="65" t="str">
        <f ca="1">IF(_xlfn.NUMBERVALUE(I3067)&gt;0,'质量分析(总分) '!$D$180,"")</f>
        <v/>
      </c>
      <c r="J3069" s="65">
        <f ca="1">IF(_xlfn.NUMBERVALUE(J3067)&gt;0,'质量分析(总分) '!$D$208,"")</f>
        <v>82.7816593886463</v>
      </c>
      <c r="K3069" s="65" t="str">
        <f ca="1">IF(_xlfn.NUMBERVALUE(K3067)&gt;0,'质量分析(总分) '!$D$194,"")</f>
        <v/>
      </c>
      <c r="L3069" s="65" t="str">
        <f ca="1">IF(_xlfn.NUMBERVALUE(L3067)&gt;0,'质量分析(总分) '!$D$222,"")</f>
        <v/>
      </c>
      <c r="M3069" s="65">
        <f ca="1">IF(_xlfn.NUMBERVALUE(G3067)&gt;0,'质量分析(总分) '!$D$23,'质量分析(总分) '!$D$28)</f>
        <v>535.869285714286</v>
      </c>
    </row>
    <row r="3071" customHeight="1" spans="1:13">
      <c r="A3071" s="58" t="s">
        <v>15</v>
      </c>
      <c r="B3071" s="59" t="s">
        <v>1</v>
      </c>
      <c r="C3071" s="59" t="s">
        <v>2</v>
      </c>
      <c r="D3071" s="60" t="s">
        <v>3</v>
      </c>
      <c r="E3071" s="60" t="s">
        <v>4</v>
      </c>
      <c r="F3071" s="60" t="s">
        <v>5</v>
      </c>
      <c r="G3071" s="60" t="s">
        <v>6</v>
      </c>
      <c r="H3071" s="60" t="s">
        <v>7</v>
      </c>
      <c r="I3071" s="60" t="s">
        <v>8</v>
      </c>
      <c r="J3071" s="60" t="s">
        <v>9</v>
      </c>
      <c r="K3071" s="60" t="s">
        <v>10</v>
      </c>
      <c r="L3071" s="61" t="s">
        <v>11</v>
      </c>
      <c r="M3071" s="61" t="s">
        <v>12</v>
      </c>
    </row>
    <row r="3072" customHeight="1" spans="1:13">
      <c r="A3072" s="62"/>
      <c r="B3072" s="63">
        <f ca="1">INDIRECT("'按班级打印'!G"&amp;ROUNDDOWN((ROW()-1)/5,0)+2)</f>
        <v>14</v>
      </c>
      <c r="C3072" s="63" t="str">
        <f ca="1">INDIRECT("'按班级打印'!A"&amp;ROUNDDOWN((ROW()-1)/5,0)+2)</f>
        <v>缪岑晗</v>
      </c>
      <c r="D3072" s="63">
        <f ca="1">INDIRECT("'按班级打印'!M"&amp;ROUNDDOWN((ROW()-1)/5,0)+2)</f>
        <v>100</v>
      </c>
      <c r="E3072" s="63">
        <f ca="1">INDIRECT("'按班级打印'!o"&amp;ROUNDDOWN((ROW()-1)/5,0)+2)</f>
        <v>48.5</v>
      </c>
      <c r="F3072" s="63">
        <f ca="1">INDIRECT("'按班级打印'!q"&amp;ROUNDDOWN((ROW()-1)/5,0)+2)</f>
        <v>108.5</v>
      </c>
      <c r="G3072" s="63">
        <f ca="1">IF(INDIRECT("'按班级打印'!s"&amp;ROUNDDOWN((ROW()-1)/5,0)+2)&gt;0,INDIRECT("'按班级打印'!s"&amp;ROUNDDOWN((ROW()-1)/5,0)+2),"")</f>
        <v>25</v>
      </c>
      <c r="H3072" s="63">
        <f ca="1">IF(INDIRECT("'按班级打印'!w"&amp;ROUNDDOWN((ROW()-1)/5,0)+2)&gt;0,INDIRECT("'按班级打印'!w"&amp;ROUNDDOWN((ROW()-1)/5,0)+2),"")</f>
        <v>36</v>
      </c>
      <c r="I3072" s="63" t="str">
        <f ca="1">IF(INDIRECT("'按班级打印'!z"&amp;ROUNDDOWN((ROW()-1)/5,0)+2)&gt;0,INDIRECT("'按班级打印'!z"&amp;ROUNDDOWN((ROW()-1)/5,0)+2),"")</f>
        <v/>
      </c>
      <c r="J3072" s="63">
        <f ca="1">IF(INDIRECT("'按班级打印'!ac"&amp;ROUNDDOWN((ROW()-1)/5,0)+2)&gt;0,INDIRECT("'按班级打印'!ac"&amp;ROUNDDOWN((ROW()-1)/5,0)+2),"")</f>
        <v>49.25</v>
      </c>
      <c r="K3072" s="63" t="str">
        <f ca="1">IF(INDIRECT("'按班级打印'!u"&amp;ROUNDDOWN((ROW()-1)/5,0)+2)&gt;0,INDIRECT("'按班级打印'!u"&amp;ROUNDDOWN((ROW()-1)/5,0)+2),"")</f>
        <v/>
      </c>
      <c r="L3072" s="63" t="str">
        <f ca="1">IF(INDIRECT("'按班级打印'!af"&amp;ROUNDDOWN((ROW()-1)/5,0)+2)&gt;0,INDIRECT("'按班级打印'!af"&amp;ROUNDDOWN((ROW()-1)/5,0)+2),"")</f>
        <v/>
      </c>
      <c r="M3072" s="63">
        <f ca="1">INDIRECT("'按班级打印'!H"&amp;ROUNDDOWN((ROW()-1)/5,0)+2)</f>
        <v>367.25</v>
      </c>
    </row>
    <row r="3073" customHeight="1" spans="1:13">
      <c r="A3073" s="64"/>
      <c r="B3073" s="64"/>
      <c r="C3073" s="63" t="s">
        <v>13</v>
      </c>
      <c r="D3073" s="63">
        <f ca="1">INDIRECT("'按班级打印'!M"&amp;ROUNDDOWN((ROW()-1)/5,0)+2)</f>
        <v>100</v>
      </c>
      <c r="E3073" s="63">
        <f ca="1">INDIRECT("'按班级打印'!o"&amp;ROUNDDOWN((ROW()-1)/5,0)+2)</f>
        <v>48.5</v>
      </c>
      <c r="F3073" s="63">
        <f ca="1">INDIRECT("'按班级打印'!q"&amp;ROUNDDOWN((ROW()-1)/5,0)+2)</f>
        <v>108.5</v>
      </c>
      <c r="G3073" s="63">
        <f ca="1">IF(INDIRECT("'按班级打印'!s"&amp;ROUNDDOWN((ROW()-1)/5,0)+2)&gt;0,INDIRECT("'按班级打印'!s"&amp;ROUNDDOWN((ROW()-1)/5,0)+2),"")</f>
        <v>25</v>
      </c>
      <c r="H3073" s="63">
        <f ca="1">IF(INDIRECT("'按班级打印'!x"&amp;ROUNDDOWN((ROW()-1)/5,0)+2)&gt;0,INDIRECT("'按班级打印'!x"&amp;ROUNDDOWN((ROW()-1)/5,0)+2),"")</f>
        <v>63</v>
      </c>
      <c r="I3073" s="63" t="str">
        <f ca="1">IF(INDIRECT("'按班级打印'!aa"&amp;ROUNDDOWN((ROW()-1)/5,0)+2)&gt;0,INDIRECT("'按班级打印'!aa"&amp;ROUNDDOWN((ROW()-1)/5,0)+2),"")</f>
        <v/>
      </c>
      <c r="J3073" s="63">
        <f ca="1">IF(INDIRECT("'按班级打印'!ad"&amp;ROUNDDOWN((ROW()-1)/5,0)+2)&gt;0,INDIRECT("'按班级打印'!ad"&amp;ROUNDDOWN((ROW()-1)/5,0)+2),"")</f>
        <v>70</v>
      </c>
      <c r="K3073" s="63" t="str">
        <f ca="1">IF(INDIRECT("'按班级打印'!u"&amp;ROUNDDOWN((ROW()-1)/5,0)+2)&gt;0,INDIRECT("'按班级打印'!u"&amp;ROUNDDOWN((ROW()-1)/5,0)+2),"")</f>
        <v/>
      </c>
      <c r="L3073" s="63" t="str">
        <f ca="1">IF(INDIRECT("'按班级打印'!ag"&amp;ROUNDDOWN((ROW()-1)/5,0)+2)&gt;0,INDIRECT("'按班级打印'!ag"&amp;ROUNDDOWN((ROW()-1)/5,0)+2),"")</f>
        <v/>
      </c>
      <c r="M3073" s="63">
        <f ca="1">INDIRECT("'按班级打印'!I"&amp;ROUNDDOWN((ROW()-1)/5,0)+2)</f>
        <v>415</v>
      </c>
    </row>
    <row r="3074" customHeight="1" spans="1:13">
      <c r="A3074" s="63" t="str">
        <f ca="1">INDIRECT("'按班级打印'!E"&amp;ROUNDDOWN((ROW()-1)/5,0)+2)</f>
        <v>物理类</v>
      </c>
      <c r="B3074" s="14"/>
      <c r="C3074" s="63" t="s">
        <v>14</v>
      </c>
      <c r="D3074" s="65">
        <f>'质量分析(总分) '!$D$55</f>
        <v>105.000612745098</v>
      </c>
      <c r="E3074" s="65">
        <f>'质量分析(总分) '!$D$82</f>
        <v>91.5242034313726</v>
      </c>
      <c r="F3074" s="65">
        <f>'质量分析(总分) '!$D$109</f>
        <v>108.863970588235</v>
      </c>
      <c r="G3074" s="65">
        <f ca="1">IF(_xlfn.NUMBERVALUE(G3072)&gt;0,'质量分析(总分) '!$D$133,"")</f>
        <v>62.6521428571429</v>
      </c>
      <c r="H3074" s="65">
        <f ca="1">IF(_xlfn.NUMBERVALUE(H3072)&gt;0,'质量分析(总分) '!$D$157,"")</f>
        <v>81.8686131386861</v>
      </c>
      <c r="I3074" s="65" t="str">
        <f ca="1">IF(_xlfn.NUMBERVALUE(I3072)&gt;0,'质量分析(总分) '!$D$180,"")</f>
        <v/>
      </c>
      <c r="J3074" s="65">
        <f ca="1">IF(_xlfn.NUMBERVALUE(J3072)&gt;0,'质量分析(总分) '!$D$208,"")</f>
        <v>82.7816593886463</v>
      </c>
      <c r="K3074" s="65" t="str">
        <f ca="1">IF(_xlfn.NUMBERVALUE(K3072)&gt;0,'质量分析(总分) '!$D$194,"")</f>
        <v/>
      </c>
      <c r="L3074" s="65" t="str">
        <f ca="1">IF(_xlfn.NUMBERVALUE(L3072)&gt;0,'质量分析(总分) '!$D$222,"")</f>
        <v/>
      </c>
      <c r="M3074" s="65">
        <f ca="1">IF(_xlfn.NUMBERVALUE(G3072)&gt;0,'质量分析(总分) '!$D$23,'质量分析(总分) '!$D$28)</f>
        <v>535.869285714286</v>
      </c>
    </row>
    <row r="3076" customHeight="1" spans="1:13">
      <c r="A3076" s="58" t="s">
        <v>15</v>
      </c>
      <c r="B3076" s="59" t="s">
        <v>1</v>
      </c>
      <c r="C3076" s="59" t="s">
        <v>2</v>
      </c>
      <c r="D3076" s="60" t="s">
        <v>3</v>
      </c>
      <c r="E3076" s="60" t="s">
        <v>4</v>
      </c>
      <c r="F3076" s="60" t="s">
        <v>5</v>
      </c>
      <c r="G3076" s="60" t="s">
        <v>6</v>
      </c>
      <c r="H3076" s="60" t="s">
        <v>7</v>
      </c>
      <c r="I3076" s="60" t="s">
        <v>8</v>
      </c>
      <c r="J3076" s="60" t="s">
        <v>9</v>
      </c>
      <c r="K3076" s="60" t="s">
        <v>10</v>
      </c>
      <c r="L3076" s="61" t="s">
        <v>11</v>
      </c>
      <c r="M3076" s="61" t="s">
        <v>12</v>
      </c>
    </row>
    <row r="3077" customHeight="1" spans="1:13">
      <c r="A3077" s="62"/>
      <c r="B3077" s="63">
        <f ca="1">INDIRECT("'按班级打印'!G"&amp;ROUNDDOWN((ROW()-1)/5,0)+2)</f>
        <v>14</v>
      </c>
      <c r="C3077" s="63" t="str">
        <f ca="1">INDIRECT("'按班级打印'!A"&amp;ROUNDDOWN((ROW()-1)/5,0)+2)</f>
        <v>陈双喆</v>
      </c>
      <c r="D3077" s="63">
        <f ca="1">INDIRECT("'按班级打印'!M"&amp;ROUNDDOWN((ROW()-1)/5,0)+2)</f>
        <v>94</v>
      </c>
      <c r="E3077" s="63">
        <f ca="1">INDIRECT("'按班级打印'!o"&amp;ROUNDDOWN((ROW()-1)/5,0)+2)</f>
        <v>80.5</v>
      </c>
      <c r="F3077" s="63">
        <f ca="1">INDIRECT("'按班级打印'!q"&amp;ROUNDDOWN((ROW()-1)/5,0)+2)</f>
        <v>92</v>
      </c>
      <c r="G3077" s="63">
        <f ca="1">IF(INDIRECT("'按班级打印'!s"&amp;ROUNDDOWN((ROW()-1)/5,0)+2)&gt;0,INDIRECT("'按班级打印'!s"&amp;ROUNDDOWN((ROW()-1)/5,0)+2),"")</f>
        <v>54</v>
      </c>
      <c r="H3077" s="63">
        <f ca="1">IF(INDIRECT("'按班级打印'!w"&amp;ROUNDDOWN((ROW()-1)/5,0)+2)&gt;0,INDIRECT("'按班级打印'!w"&amp;ROUNDDOWN((ROW()-1)/5,0)+2),"")</f>
        <v>56.5</v>
      </c>
      <c r="I3077" s="63" t="str">
        <f ca="1">IF(INDIRECT("'按班级打印'!z"&amp;ROUNDDOWN((ROW()-1)/5,0)+2)&gt;0,INDIRECT("'按班级打印'!z"&amp;ROUNDDOWN((ROW()-1)/5,0)+2),"")</f>
        <v/>
      </c>
      <c r="J3077" s="63">
        <f ca="1">IF(INDIRECT("'按班级打印'!ac"&amp;ROUNDDOWN((ROW()-1)/5,0)+2)&gt;0,INDIRECT("'按班级打印'!ac"&amp;ROUNDDOWN((ROW()-1)/5,0)+2),"")</f>
        <v>56.25</v>
      </c>
      <c r="K3077" s="63" t="str">
        <f ca="1">IF(INDIRECT("'按班级打印'!u"&amp;ROUNDDOWN((ROW()-1)/5,0)+2)&gt;0,INDIRECT("'按班级打印'!u"&amp;ROUNDDOWN((ROW()-1)/5,0)+2),"")</f>
        <v/>
      </c>
      <c r="L3077" s="63" t="str">
        <f ca="1">IF(INDIRECT("'按班级打印'!af"&amp;ROUNDDOWN((ROW()-1)/5,0)+2)&gt;0,INDIRECT("'按班级打印'!af"&amp;ROUNDDOWN((ROW()-1)/5,0)+2),"")</f>
        <v/>
      </c>
      <c r="M3077" s="63">
        <f ca="1">INDIRECT("'按班级打印'!H"&amp;ROUNDDOWN((ROW()-1)/5,0)+2)</f>
        <v>433.25</v>
      </c>
    </row>
    <row r="3078" customHeight="1" spans="1:13">
      <c r="A3078" s="64"/>
      <c r="B3078" s="64"/>
      <c r="C3078" s="63" t="s">
        <v>13</v>
      </c>
      <c r="D3078" s="63">
        <f ca="1">INDIRECT("'按班级打印'!M"&amp;ROUNDDOWN((ROW()-1)/5,0)+2)</f>
        <v>94</v>
      </c>
      <c r="E3078" s="63">
        <f ca="1">INDIRECT("'按班级打印'!o"&amp;ROUNDDOWN((ROW()-1)/5,0)+2)</f>
        <v>80.5</v>
      </c>
      <c r="F3078" s="63">
        <f ca="1">INDIRECT("'按班级打印'!q"&amp;ROUNDDOWN((ROW()-1)/5,0)+2)</f>
        <v>92</v>
      </c>
      <c r="G3078" s="63">
        <f ca="1">IF(INDIRECT("'按班级打印'!s"&amp;ROUNDDOWN((ROW()-1)/5,0)+2)&gt;0,INDIRECT("'按班级打印'!s"&amp;ROUNDDOWN((ROW()-1)/5,0)+2),"")</f>
        <v>54</v>
      </c>
      <c r="H3078" s="63">
        <f ca="1">IF(INDIRECT("'按班级打印'!x"&amp;ROUNDDOWN((ROW()-1)/5,0)+2)&gt;0,INDIRECT("'按班级打印'!x"&amp;ROUNDDOWN((ROW()-1)/5,0)+2),"")</f>
        <v>81</v>
      </c>
      <c r="I3078" s="63" t="str">
        <f ca="1">IF(INDIRECT("'按班级打印'!aa"&amp;ROUNDDOWN((ROW()-1)/5,0)+2)&gt;0,INDIRECT("'按班级打印'!aa"&amp;ROUNDDOWN((ROW()-1)/5,0)+2),"")</f>
        <v/>
      </c>
      <c r="J3078" s="63">
        <f ca="1">IF(INDIRECT("'按班级打印'!ad"&amp;ROUNDDOWN((ROW()-1)/5,0)+2)&gt;0,INDIRECT("'按班级打印'!ad"&amp;ROUNDDOWN((ROW()-1)/5,0)+2),"")</f>
        <v>79</v>
      </c>
      <c r="K3078" s="63" t="str">
        <f ca="1">IF(INDIRECT("'按班级打印'!u"&amp;ROUNDDOWN((ROW()-1)/5,0)+2)&gt;0,INDIRECT("'按班级打印'!u"&amp;ROUNDDOWN((ROW()-1)/5,0)+2),"")</f>
        <v/>
      </c>
      <c r="L3078" s="63" t="str">
        <f ca="1">IF(INDIRECT("'按班级打印'!ag"&amp;ROUNDDOWN((ROW()-1)/5,0)+2)&gt;0,INDIRECT("'按班级打印'!ag"&amp;ROUNDDOWN((ROW()-1)/5,0)+2),"")</f>
        <v/>
      </c>
      <c r="M3078" s="63">
        <f ca="1">INDIRECT("'按班级打印'!I"&amp;ROUNDDOWN((ROW()-1)/5,0)+2)</f>
        <v>480.5</v>
      </c>
    </row>
    <row r="3079" customHeight="1" spans="1:13">
      <c r="A3079" s="63" t="str">
        <f ca="1">INDIRECT("'按班级打印'!E"&amp;ROUNDDOWN((ROW()-1)/5,0)+2)</f>
        <v>物理类</v>
      </c>
      <c r="B3079" s="14"/>
      <c r="C3079" s="63" t="s">
        <v>14</v>
      </c>
      <c r="D3079" s="65">
        <f>'质量分析(总分) '!$D$55</f>
        <v>105.000612745098</v>
      </c>
      <c r="E3079" s="65">
        <f>'质量分析(总分) '!$D$82</f>
        <v>91.5242034313726</v>
      </c>
      <c r="F3079" s="65">
        <f>'质量分析(总分) '!$D$109</f>
        <v>108.863970588235</v>
      </c>
      <c r="G3079" s="65">
        <f ca="1">IF(_xlfn.NUMBERVALUE(G3077)&gt;0,'质量分析(总分) '!$D$133,"")</f>
        <v>62.6521428571429</v>
      </c>
      <c r="H3079" s="65">
        <f ca="1">IF(_xlfn.NUMBERVALUE(H3077)&gt;0,'质量分析(总分) '!$D$157,"")</f>
        <v>81.8686131386861</v>
      </c>
      <c r="I3079" s="65" t="str">
        <f ca="1">IF(_xlfn.NUMBERVALUE(I3077)&gt;0,'质量分析(总分) '!$D$180,"")</f>
        <v/>
      </c>
      <c r="J3079" s="65">
        <f ca="1">IF(_xlfn.NUMBERVALUE(J3077)&gt;0,'质量分析(总分) '!$D$208,"")</f>
        <v>82.7816593886463</v>
      </c>
      <c r="K3079" s="65" t="str">
        <f ca="1">IF(_xlfn.NUMBERVALUE(K3077)&gt;0,'质量分析(总分) '!$D$194,"")</f>
        <v/>
      </c>
      <c r="L3079" s="65" t="str">
        <f ca="1">IF(_xlfn.NUMBERVALUE(L3077)&gt;0,'质量分析(总分) '!$D$222,"")</f>
        <v/>
      </c>
      <c r="M3079" s="65">
        <f ca="1">IF(_xlfn.NUMBERVALUE(G3077)&gt;0,'质量分析(总分) '!$D$23,'质量分析(总分) '!$D$28)</f>
        <v>535.869285714286</v>
      </c>
    </row>
    <row r="3081" customHeight="1" spans="1:13">
      <c r="A3081" s="58" t="s">
        <v>15</v>
      </c>
      <c r="B3081" s="59" t="s">
        <v>1</v>
      </c>
      <c r="C3081" s="59" t="s">
        <v>2</v>
      </c>
      <c r="D3081" s="60" t="s">
        <v>3</v>
      </c>
      <c r="E3081" s="60" t="s">
        <v>4</v>
      </c>
      <c r="F3081" s="60" t="s">
        <v>5</v>
      </c>
      <c r="G3081" s="60" t="s">
        <v>6</v>
      </c>
      <c r="H3081" s="60" t="s">
        <v>7</v>
      </c>
      <c r="I3081" s="60" t="s">
        <v>8</v>
      </c>
      <c r="J3081" s="60" t="s">
        <v>9</v>
      </c>
      <c r="K3081" s="60" t="s">
        <v>10</v>
      </c>
      <c r="L3081" s="61" t="s">
        <v>11</v>
      </c>
      <c r="M3081" s="61" t="s">
        <v>12</v>
      </c>
    </row>
    <row r="3082" customHeight="1" spans="1:13">
      <c r="A3082" s="62"/>
      <c r="B3082" s="63">
        <f ca="1">INDIRECT("'按班级打印'!G"&amp;ROUNDDOWN((ROW()-1)/5,0)+2)</f>
        <v>14</v>
      </c>
      <c r="C3082" s="63" t="str">
        <f ca="1">INDIRECT("'按班级打印'!A"&amp;ROUNDDOWN((ROW()-1)/5,0)+2)</f>
        <v>池妍欣</v>
      </c>
      <c r="D3082" s="63">
        <f ca="1">INDIRECT("'按班级打印'!M"&amp;ROUNDDOWN((ROW()-1)/5,0)+2)</f>
        <v>113</v>
      </c>
      <c r="E3082" s="63">
        <f ca="1">INDIRECT("'按班级打印'!o"&amp;ROUNDDOWN((ROW()-1)/5,0)+2)</f>
        <v>84.5</v>
      </c>
      <c r="F3082" s="63">
        <f ca="1">INDIRECT("'按班级打印'!q"&amp;ROUNDDOWN((ROW()-1)/5,0)+2)</f>
        <v>111</v>
      </c>
      <c r="G3082" s="63">
        <f ca="1">IF(INDIRECT("'按班级打印'!s"&amp;ROUNDDOWN((ROW()-1)/5,0)+2)&gt;0,INDIRECT("'按班级打印'!s"&amp;ROUNDDOWN((ROW()-1)/5,0)+2),"")</f>
        <v>60.5</v>
      </c>
      <c r="H3082" s="63">
        <f ca="1">IF(INDIRECT("'按班级打印'!w"&amp;ROUNDDOWN((ROW()-1)/5,0)+2)&gt;0,INDIRECT("'按班级打印'!w"&amp;ROUNDDOWN((ROW()-1)/5,0)+2),"")</f>
        <v>54</v>
      </c>
      <c r="I3082" s="63" t="str">
        <f ca="1">IF(INDIRECT("'按班级打印'!z"&amp;ROUNDDOWN((ROW()-1)/5,0)+2)&gt;0,INDIRECT("'按班级打印'!z"&amp;ROUNDDOWN((ROW()-1)/5,0)+2),"")</f>
        <v/>
      </c>
      <c r="J3082" s="63">
        <f ca="1">IF(INDIRECT("'按班级打印'!ac"&amp;ROUNDDOWN((ROW()-1)/5,0)+2)&gt;0,INDIRECT("'按班级打印'!ac"&amp;ROUNDDOWN((ROW()-1)/5,0)+2),"")</f>
        <v>69.5</v>
      </c>
      <c r="K3082" s="63" t="str">
        <f ca="1">IF(INDIRECT("'按班级打印'!u"&amp;ROUNDDOWN((ROW()-1)/5,0)+2)&gt;0,INDIRECT("'按班级打印'!u"&amp;ROUNDDOWN((ROW()-1)/5,0)+2),"")</f>
        <v/>
      </c>
      <c r="L3082" s="63" t="str">
        <f ca="1">IF(INDIRECT("'按班级打印'!af"&amp;ROUNDDOWN((ROW()-1)/5,0)+2)&gt;0,INDIRECT("'按班级打印'!af"&amp;ROUNDDOWN((ROW()-1)/5,0)+2),"")</f>
        <v/>
      </c>
      <c r="M3082" s="63">
        <f ca="1">INDIRECT("'按班级打印'!H"&amp;ROUNDDOWN((ROW()-1)/5,0)+2)</f>
        <v>492.5</v>
      </c>
    </row>
    <row r="3083" customHeight="1" spans="1:13">
      <c r="A3083" s="64"/>
      <c r="B3083" s="64"/>
      <c r="C3083" s="63" t="s">
        <v>13</v>
      </c>
      <c r="D3083" s="63">
        <f ca="1">INDIRECT("'按班级打印'!M"&amp;ROUNDDOWN((ROW()-1)/5,0)+2)</f>
        <v>113</v>
      </c>
      <c r="E3083" s="63">
        <f ca="1">INDIRECT("'按班级打印'!o"&amp;ROUNDDOWN((ROW()-1)/5,0)+2)</f>
        <v>84.5</v>
      </c>
      <c r="F3083" s="63">
        <f ca="1">INDIRECT("'按班级打印'!q"&amp;ROUNDDOWN((ROW()-1)/5,0)+2)</f>
        <v>111</v>
      </c>
      <c r="G3083" s="63">
        <f ca="1">IF(INDIRECT("'按班级打印'!s"&amp;ROUNDDOWN((ROW()-1)/5,0)+2)&gt;0,INDIRECT("'按班级打印'!s"&amp;ROUNDDOWN((ROW()-1)/5,0)+2),"")</f>
        <v>60.5</v>
      </c>
      <c r="H3083" s="63">
        <f ca="1">IF(INDIRECT("'按班级打印'!x"&amp;ROUNDDOWN((ROW()-1)/5,0)+2)&gt;0,INDIRECT("'按班级打印'!x"&amp;ROUNDDOWN((ROW()-1)/5,0)+2),"")</f>
        <v>79</v>
      </c>
      <c r="I3083" s="63" t="str">
        <f ca="1">IF(INDIRECT("'按班级打印'!aa"&amp;ROUNDDOWN((ROW()-1)/5,0)+2)&gt;0,INDIRECT("'按班级打印'!aa"&amp;ROUNDDOWN((ROW()-1)/5,0)+2),"")</f>
        <v/>
      </c>
      <c r="J3083" s="63">
        <f ca="1">IF(INDIRECT("'按班级打印'!ad"&amp;ROUNDDOWN((ROW()-1)/5,0)+2)&gt;0,INDIRECT("'按班级打印'!ad"&amp;ROUNDDOWN((ROW()-1)/5,0)+2),"")</f>
        <v>91</v>
      </c>
      <c r="K3083" s="63" t="str">
        <f ca="1">IF(INDIRECT("'按班级打印'!u"&amp;ROUNDDOWN((ROW()-1)/5,0)+2)&gt;0,INDIRECT("'按班级打印'!u"&amp;ROUNDDOWN((ROW()-1)/5,0)+2),"")</f>
        <v/>
      </c>
      <c r="L3083" s="63" t="str">
        <f ca="1">IF(INDIRECT("'按班级打印'!ag"&amp;ROUNDDOWN((ROW()-1)/5,0)+2)&gt;0,INDIRECT("'按班级打印'!ag"&amp;ROUNDDOWN((ROW()-1)/5,0)+2),"")</f>
        <v/>
      </c>
      <c r="M3083" s="63">
        <f ca="1">INDIRECT("'按班级打印'!I"&amp;ROUNDDOWN((ROW()-1)/5,0)+2)</f>
        <v>539</v>
      </c>
    </row>
    <row r="3084" customHeight="1" spans="1:13">
      <c r="A3084" s="63" t="str">
        <f ca="1">INDIRECT("'按班级打印'!E"&amp;ROUNDDOWN((ROW()-1)/5,0)+2)</f>
        <v>物理类</v>
      </c>
      <c r="B3084" s="14"/>
      <c r="C3084" s="63" t="s">
        <v>14</v>
      </c>
      <c r="D3084" s="65">
        <f>'质量分析(总分) '!$D$55</f>
        <v>105.000612745098</v>
      </c>
      <c r="E3084" s="65">
        <f>'质量分析(总分) '!$D$82</f>
        <v>91.5242034313726</v>
      </c>
      <c r="F3084" s="65">
        <f>'质量分析(总分) '!$D$109</f>
        <v>108.863970588235</v>
      </c>
      <c r="G3084" s="65">
        <f ca="1">IF(_xlfn.NUMBERVALUE(G3082)&gt;0,'质量分析(总分) '!$D$133,"")</f>
        <v>62.6521428571429</v>
      </c>
      <c r="H3084" s="65">
        <f ca="1">IF(_xlfn.NUMBERVALUE(H3082)&gt;0,'质量分析(总分) '!$D$157,"")</f>
        <v>81.8686131386861</v>
      </c>
      <c r="I3084" s="65" t="str">
        <f ca="1">IF(_xlfn.NUMBERVALUE(I3082)&gt;0,'质量分析(总分) '!$D$180,"")</f>
        <v/>
      </c>
      <c r="J3084" s="65">
        <f ca="1">IF(_xlfn.NUMBERVALUE(J3082)&gt;0,'质量分析(总分) '!$D$208,"")</f>
        <v>82.7816593886463</v>
      </c>
      <c r="K3084" s="65" t="str">
        <f ca="1">IF(_xlfn.NUMBERVALUE(K3082)&gt;0,'质量分析(总分) '!$D$194,"")</f>
        <v/>
      </c>
      <c r="L3084" s="65" t="str">
        <f ca="1">IF(_xlfn.NUMBERVALUE(L3082)&gt;0,'质量分析(总分) '!$D$222,"")</f>
        <v/>
      </c>
      <c r="M3084" s="65">
        <f ca="1">IF(_xlfn.NUMBERVALUE(G3082)&gt;0,'质量分析(总分) '!$D$23,'质量分析(总分) '!$D$28)</f>
        <v>535.869285714286</v>
      </c>
    </row>
    <row r="3086" customHeight="1" spans="1:13">
      <c r="A3086" s="58" t="s">
        <v>15</v>
      </c>
      <c r="B3086" s="59" t="s">
        <v>1</v>
      </c>
      <c r="C3086" s="59" t="s">
        <v>2</v>
      </c>
      <c r="D3086" s="60" t="s">
        <v>3</v>
      </c>
      <c r="E3086" s="60" t="s">
        <v>4</v>
      </c>
      <c r="F3086" s="60" t="s">
        <v>5</v>
      </c>
      <c r="G3086" s="60" t="s">
        <v>6</v>
      </c>
      <c r="H3086" s="60" t="s">
        <v>7</v>
      </c>
      <c r="I3086" s="60" t="s">
        <v>8</v>
      </c>
      <c r="J3086" s="60" t="s">
        <v>9</v>
      </c>
      <c r="K3086" s="60" t="s">
        <v>10</v>
      </c>
      <c r="L3086" s="61" t="s">
        <v>11</v>
      </c>
      <c r="M3086" s="61" t="s">
        <v>12</v>
      </c>
    </row>
    <row r="3087" customHeight="1" spans="1:13">
      <c r="A3087" s="62"/>
      <c r="B3087" s="63">
        <f ca="1">INDIRECT("'按班级打印'!G"&amp;ROUNDDOWN((ROW()-1)/5,0)+2)</f>
        <v>14</v>
      </c>
      <c r="C3087" s="63" t="str">
        <f ca="1">INDIRECT("'按班级打印'!A"&amp;ROUNDDOWN((ROW()-1)/5,0)+2)</f>
        <v>陈宇珊</v>
      </c>
      <c r="D3087" s="63">
        <f ca="1">INDIRECT("'按班级打印'!M"&amp;ROUNDDOWN((ROW()-1)/5,0)+2)</f>
        <v>114</v>
      </c>
      <c r="E3087" s="63">
        <f ca="1">INDIRECT("'按班级打印'!o"&amp;ROUNDDOWN((ROW()-1)/5,0)+2)</f>
        <v>98.5</v>
      </c>
      <c r="F3087" s="63">
        <f ca="1">INDIRECT("'按班级打印'!q"&amp;ROUNDDOWN((ROW()-1)/5,0)+2)</f>
        <v>114</v>
      </c>
      <c r="G3087" s="63">
        <f ca="1">IF(INDIRECT("'按班级打印'!s"&amp;ROUNDDOWN((ROW()-1)/5,0)+2)&gt;0,INDIRECT("'按班级打印'!s"&amp;ROUNDDOWN((ROW()-1)/5,0)+2),"")</f>
        <v>64</v>
      </c>
      <c r="H3087" s="63">
        <f ca="1">IF(INDIRECT("'按班级打印'!w"&amp;ROUNDDOWN((ROW()-1)/5,0)+2)&gt;0,INDIRECT("'按班级打印'!w"&amp;ROUNDDOWN((ROW()-1)/5,0)+2),"")</f>
        <v>54.5</v>
      </c>
      <c r="I3087" s="63" t="str">
        <f ca="1">IF(INDIRECT("'按班级打印'!z"&amp;ROUNDDOWN((ROW()-1)/5,0)+2)&gt;0,INDIRECT("'按班级打印'!z"&amp;ROUNDDOWN((ROW()-1)/5,0)+2),"")</f>
        <v/>
      </c>
      <c r="J3087" s="63">
        <f ca="1">IF(INDIRECT("'按班级打印'!ac"&amp;ROUNDDOWN((ROW()-1)/5,0)+2)&gt;0,INDIRECT("'按班级打印'!ac"&amp;ROUNDDOWN((ROW()-1)/5,0)+2),"")</f>
        <v>71.5</v>
      </c>
      <c r="K3087" s="63" t="str">
        <f ca="1">IF(INDIRECT("'按班级打印'!u"&amp;ROUNDDOWN((ROW()-1)/5,0)+2)&gt;0,INDIRECT("'按班级打印'!u"&amp;ROUNDDOWN((ROW()-1)/5,0)+2),"")</f>
        <v/>
      </c>
      <c r="L3087" s="63" t="str">
        <f ca="1">IF(INDIRECT("'按班级打印'!af"&amp;ROUNDDOWN((ROW()-1)/5,0)+2)&gt;0,INDIRECT("'按班级打印'!af"&amp;ROUNDDOWN((ROW()-1)/5,0)+2),"")</f>
        <v/>
      </c>
      <c r="M3087" s="63">
        <f ca="1">INDIRECT("'按班级打印'!H"&amp;ROUNDDOWN((ROW()-1)/5,0)+2)</f>
        <v>516.5</v>
      </c>
    </row>
    <row r="3088" customHeight="1" spans="1:13">
      <c r="A3088" s="64"/>
      <c r="B3088" s="64"/>
      <c r="C3088" s="63" t="s">
        <v>13</v>
      </c>
      <c r="D3088" s="63">
        <f ca="1">INDIRECT("'按班级打印'!M"&amp;ROUNDDOWN((ROW()-1)/5,0)+2)</f>
        <v>114</v>
      </c>
      <c r="E3088" s="63">
        <f ca="1">INDIRECT("'按班级打印'!o"&amp;ROUNDDOWN((ROW()-1)/5,0)+2)</f>
        <v>98.5</v>
      </c>
      <c r="F3088" s="63">
        <f ca="1">INDIRECT("'按班级打印'!q"&amp;ROUNDDOWN((ROW()-1)/5,0)+2)</f>
        <v>114</v>
      </c>
      <c r="G3088" s="63">
        <f ca="1">IF(INDIRECT("'按班级打印'!s"&amp;ROUNDDOWN((ROW()-1)/5,0)+2)&gt;0,INDIRECT("'按班级打印'!s"&amp;ROUNDDOWN((ROW()-1)/5,0)+2),"")</f>
        <v>64</v>
      </c>
      <c r="H3088" s="63">
        <f ca="1">IF(INDIRECT("'按班级打印'!x"&amp;ROUNDDOWN((ROW()-1)/5,0)+2)&gt;0,INDIRECT("'按班级打印'!x"&amp;ROUNDDOWN((ROW()-1)/5,0)+2),"")</f>
        <v>79</v>
      </c>
      <c r="I3088" s="63" t="str">
        <f ca="1">IF(INDIRECT("'按班级打印'!aa"&amp;ROUNDDOWN((ROW()-1)/5,0)+2)&gt;0,INDIRECT("'按班级打印'!aa"&amp;ROUNDDOWN((ROW()-1)/5,0)+2),"")</f>
        <v/>
      </c>
      <c r="J3088" s="63">
        <f ca="1">IF(INDIRECT("'按班级打印'!ad"&amp;ROUNDDOWN((ROW()-1)/5,0)+2)&gt;0,INDIRECT("'按班级打印'!ad"&amp;ROUNDDOWN((ROW()-1)/5,0)+2),"")</f>
        <v>92</v>
      </c>
      <c r="K3088" s="63" t="str">
        <f ca="1">IF(INDIRECT("'按班级打印'!u"&amp;ROUNDDOWN((ROW()-1)/5,0)+2)&gt;0,INDIRECT("'按班级打印'!u"&amp;ROUNDDOWN((ROW()-1)/5,0)+2),"")</f>
        <v/>
      </c>
      <c r="L3088" s="63" t="str">
        <f ca="1">IF(INDIRECT("'按班级打印'!ag"&amp;ROUNDDOWN((ROW()-1)/5,0)+2)&gt;0,INDIRECT("'按班级打印'!ag"&amp;ROUNDDOWN((ROW()-1)/5,0)+2),"")</f>
        <v/>
      </c>
      <c r="M3088" s="63">
        <f ca="1">INDIRECT("'按班级打印'!I"&amp;ROUNDDOWN((ROW()-1)/5,0)+2)</f>
        <v>561.5</v>
      </c>
    </row>
    <row r="3089" customHeight="1" spans="1:13">
      <c r="A3089" s="63" t="str">
        <f ca="1">INDIRECT("'按班级打印'!E"&amp;ROUNDDOWN((ROW()-1)/5,0)+2)</f>
        <v>物理类</v>
      </c>
      <c r="B3089" s="14"/>
      <c r="C3089" s="63" t="s">
        <v>14</v>
      </c>
      <c r="D3089" s="65">
        <f>'质量分析(总分) '!$D$55</f>
        <v>105.000612745098</v>
      </c>
      <c r="E3089" s="65">
        <f>'质量分析(总分) '!$D$82</f>
        <v>91.5242034313726</v>
      </c>
      <c r="F3089" s="65">
        <f>'质量分析(总分) '!$D$109</f>
        <v>108.863970588235</v>
      </c>
      <c r="G3089" s="65">
        <f ca="1">IF(_xlfn.NUMBERVALUE(G3087)&gt;0,'质量分析(总分) '!$D$133,"")</f>
        <v>62.6521428571429</v>
      </c>
      <c r="H3089" s="65">
        <f ca="1">IF(_xlfn.NUMBERVALUE(H3087)&gt;0,'质量分析(总分) '!$D$157,"")</f>
        <v>81.8686131386861</v>
      </c>
      <c r="I3089" s="65" t="str">
        <f ca="1">IF(_xlfn.NUMBERVALUE(I3087)&gt;0,'质量分析(总分) '!$D$180,"")</f>
        <v/>
      </c>
      <c r="J3089" s="65">
        <f ca="1">IF(_xlfn.NUMBERVALUE(J3087)&gt;0,'质量分析(总分) '!$D$208,"")</f>
        <v>82.7816593886463</v>
      </c>
      <c r="K3089" s="65" t="str">
        <f ca="1">IF(_xlfn.NUMBERVALUE(K3087)&gt;0,'质量分析(总分) '!$D$194,"")</f>
        <v/>
      </c>
      <c r="L3089" s="65" t="str">
        <f ca="1">IF(_xlfn.NUMBERVALUE(L3087)&gt;0,'质量分析(总分) '!$D$222,"")</f>
        <v/>
      </c>
      <c r="M3089" s="65">
        <f ca="1">IF(_xlfn.NUMBERVALUE(G3087)&gt;0,'质量分析(总分) '!$D$23,'质量分析(总分) '!$D$28)</f>
        <v>535.869285714286</v>
      </c>
    </row>
    <row r="3091" customHeight="1" spans="1:13">
      <c r="A3091" s="58" t="s">
        <v>15</v>
      </c>
      <c r="B3091" s="59" t="s">
        <v>1</v>
      </c>
      <c r="C3091" s="59" t="s">
        <v>2</v>
      </c>
      <c r="D3091" s="60" t="s">
        <v>3</v>
      </c>
      <c r="E3091" s="60" t="s">
        <v>4</v>
      </c>
      <c r="F3091" s="60" t="s">
        <v>5</v>
      </c>
      <c r="G3091" s="60" t="s">
        <v>6</v>
      </c>
      <c r="H3091" s="60" t="s">
        <v>7</v>
      </c>
      <c r="I3091" s="60" t="s">
        <v>8</v>
      </c>
      <c r="J3091" s="60" t="s">
        <v>9</v>
      </c>
      <c r="K3091" s="60" t="s">
        <v>10</v>
      </c>
      <c r="L3091" s="61" t="s">
        <v>11</v>
      </c>
      <c r="M3091" s="61" t="s">
        <v>12</v>
      </c>
    </row>
    <row r="3092" customHeight="1" spans="1:13">
      <c r="A3092" s="62"/>
      <c r="B3092" s="63">
        <f ca="1">INDIRECT("'按班级打印'!G"&amp;ROUNDDOWN((ROW()-1)/5,0)+2)</f>
        <v>14</v>
      </c>
      <c r="C3092" s="63" t="str">
        <f ca="1">INDIRECT("'按班级打印'!A"&amp;ROUNDDOWN((ROW()-1)/5,0)+2)</f>
        <v>王锦玉</v>
      </c>
      <c r="D3092" s="63">
        <f ca="1">INDIRECT("'按班级打印'!M"&amp;ROUNDDOWN((ROW()-1)/5,0)+2)</f>
        <v>102.5</v>
      </c>
      <c r="E3092" s="63">
        <f ca="1">INDIRECT("'按班级打印'!o"&amp;ROUNDDOWN((ROW()-1)/5,0)+2)</f>
        <v>83</v>
      </c>
      <c r="F3092" s="63">
        <f ca="1">INDIRECT("'按班级打印'!q"&amp;ROUNDDOWN((ROW()-1)/5,0)+2)</f>
        <v>115</v>
      </c>
      <c r="G3092" s="63">
        <f ca="1">IF(INDIRECT("'按班级打印'!s"&amp;ROUNDDOWN((ROW()-1)/5,0)+2)&gt;0,INDIRECT("'按班级打印'!s"&amp;ROUNDDOWN((ROW()-1)/5,0)+2),"")</f>
        <v>70.5</v>
      </c>
      <c r="H3092" s="63">
        <f ca="1">IF(INDIRECT("'按班级打印'!w"&amp;ROUNDDOWN((ROW()-1)/5,0)+2)&gt;0,INDIRECT("'按班级打印'!w"&amp;ROUNDDOWN((ROW()-1)/5,0)+2),"")</f>
        <v>68</v>
      </c>
      <c r="I3092" s="63" t="str">
        <f ca="1">IF(INDIRECT("'按班级打印'!z"&amp;ROUNDDOWN((ROW()-1)/5,0)+2)&gt;0,INDIRECT("'按班级打印'!z"&amp;ROUNDDOWN((ROW()-1)/5,0)+2),"")</f>
        <v/>
      </c>
      <c r="J3092" s="63">
        <f ca="1">IF(INDIRECT("'按班级打印'!ac"&amp;ROUNDDOWN((ROW()-1)/5,0)+2)&gt;0,INDIRECT("'按班级打印'!ac"&amp;ROUNDDOWN((ROW()-1)/5,0)+2),"")</f>
        <v>57</v>
      </c>
      <c r="K3092" s="63" t="str">
        <f ca="1">IF(INDIRECT("'按班级打印'!u"&amp;ROUNDDOWN((ROW()-1)/5,0)+2)&gt;0,INDIRECT("'按班级打印'!u"&amp;ROUNDDOWN((ROW()-1)/5,0)+2),"")</f>
        <v/>
      </c>
      <c r="L3092" s="63" t="str">
        <f ca="1">IF(INDIRECT("'按班级打印'!af"&amp;ROUNDDOWN((ROW()-1)/5,0)+2)&gt;0,INDIRECT("'按班级打印'!af"&amp;ROUNDDOWN((ROW()-1)/5,0)+2),"")</f>
        <v/>
      </c>
      <c r="M3092" s="63">
        <f ca="1">INDIRECT("'按班级打印'!H"&amp;ROUNDDOWN((ROW()-1)/5,0)+2)</f>
        <v>496</v>
      </c>
    </row>
    <row r="3093" customHeight="1" spans="1:13">
      <c r="A3093" s="64"/>
      <c r="B3093" s="64"/>
      <c r="C3093" s="63" t="s">
        <v>13</v>
      </c>
      <c r="D3093" s="63">
        <f ca="1">INDIRECT("'按班级打印'!M"&amp;ROUNDDOWN((ROW()-1)/5,0)+2)</f>
        <v>102.5</v>
      </c>
      <c r="E3093" s="63">
        <f ca="1">INDIRECT("'按班级打印'!o"&amp;ROUNDDOWN((ROW()-1)/5,0)+2)</f>
        <v>83</v>
      </c>
      <c r="F3093" s="63">
        <f ca="1">INDIRECT("'按班级打印'!q"&amp;ROUNDDOWN((ROW()-1)/5,0)+2)</f>
        <v>115</v>
      </c>
      <c r="G3093" s="63">
        <f ca="1">IF(INDIRECT("'按班级打印'!s"&amp;ROUNDDOWN((ROW()-1)/5,0)+2)&gt;0,INDIRECT("'按班级打印'!s"&amp;ROUNDDOWN((ROW()-1)/5,0)+2),"")</f>
        <v>70.5</v>
      </c>
      <c r="H3093" s="63">
        <f ca="1">IF(INDIRECT("'按班级打印'!x"&amp;ROUNDDOWN((ROW()-1)/5,0)+2)&gt;0,INDIRECT("'按班级打印'!x"&amp;ROUNDDOWN((ROW()-1)/5,0)+2),"")</f>
        <v>88</v>
      </c>
      <c r="I3093" s="63" t="str">
        <f ca="1">IF(INDIRECT("'按班级打印'!aa"&amp;ROUNDDOWN((ROW()-1)/5,0)+2)&gt;0,INDIRECT("'按班级打印'!aa"&amp;ROUNDDOWN((ROW()-1)/5,0)+2),"")</f>
        <v/>
      </c>
      <c r="J3093" s="63">
        <f ca="1">IF(INDIRECT("'按班级打印'!ad"&amp;ROUNDDOWN((ROW()-1)/5,0)+2)&gt;0,INDIRECT("'按班级打印'!ad"&amp;ROUNDDOWN((ROW()-1)/5,0)+2),"")</f>
        <v>80</v>
      </c>
      <c r="K3093" s="63" t="str">
        <f ca="1">IF(INDIRECT("'按班级打印'!u"&amp;ROUNDDOWN((ROW()-1)/5,0)+2)&gt;0,INDIRECT("'按班级打印'!u"&amp;ROUNDDOWN((ROW()-1)/5,0)+2),"")</f>
        <v/>
      </c>
      <c r="L3093" s="63" t="str">
        <f ca="1">IF(INDIRECT("'按班级打印'!ag"&amp;ROUNDDOWN((ROW()-1)/5,0)+2)&gt;0,INDIRECT("'按班级打印'!ag"&amp;ROUNDDOWN((ROW()-1)/5,0)+2),"")</f>
        <v/>
      </c>
      <c r="M3093" s="63">
        <f ca="1">INDIRECT("'按班级打印'!I"&amp;ROUNDDOWN((ROW()-1)/5,0)+2)</f>
        <v>539</v>
      </c>
    </row>
    <row r="3094" customHeight="1" spans="1:13">
      <c r="A3094" s="63" t="str">
        <f ca="1">INDIRECT("'按班级打印'!E"&amp;ROUNDDOWN((ROW()-1)/5,0)+2)</f>
        <v>物理类</v>
      </c>
      <c r="B3094" s="14"/>
      <c r="C3094" s="63" t="s">
        <v>14</v>
      </c>
      <c r="D3094" s="65">
        <f>'质量分析(总分) '!$D$55</f>
        <v>105.000612745098</v>
      </c>
      <c r="E3094" s="65">
        <f>'质量分析(总分) '!$D$82</f>
        <v>91.5242034313726</v>
      </c>
      <c r="F3094" s="65">
        <f>'质量分析(总分) '!$D$109</f>
        <v>108.863970588235</v>
      </c>
      <c r="G3094" s="65">
        <f ca="1">IF(_xlfn.NUMBERVALUE(G3092)&gt;0,'质量分析(总分) '!$D$133,"")</f>
        <v>62.6521428571429</v>
      </c>
      <c r="H3094" s="65">
        <f ca="1">IF(_xlfn.NUMBERVALUE(H3092)&gt;0,'质量分析(总分) '!$D$157,"")</f>
        <v>81.8686131386861</v>
      </c>
      <c r="I3094" s="65" t="str">
        <f ca="1">IF(_xlfn.NUMBERVALUE(I3092)&gt;0,'质量分析(总分) '!$D$180,"")</f>
        <v/>
      </c>
      <c r="J3094" s="65">
        <f ca="1">IF(_xlfn.NUMBERVALUE(J3092)&gt;0,'质量分析(总分) '!$D$208,"")</f>
        <v>82.7816593886463</v>
      </c>
      <c r="K3094" s="65" t="str">
        <f ca="1">IF(_xlfn.NUMBERVALUE(K3092)&gt;0,'质量分析(总分) '!$D$194,"")</f>
        <v/>
      </c>
      <c r="L3094" s="65" t="str">
        <f ca="1">IF(_xlfn.NUMBERVALUE(L3092)&gt;0,'质量分析(总分) '!$D$222,"")</f>
        <v/>
      </c>
      <c r="M3094" s="65">
        <f ca="1">IF(_xlfn.NUMBERVALUE(G3092)&gt;0,'质量分析(总分) '!$D$23,'质量分析(总分) '!$D$28)</f>
        <v>535.869285714286</v>
      </c>
    </row>
    <row r="3096" customHeight="1" spans="1:13">
      <c r="A3096" s="58" t="s">
        <v>15</v>
      </c>
      <c r="B3096" s="59" t="s">
        <v>1</v>
      </c>
      <c r="C3096" s="59" t="s">
        <v>2</v>
      </c>
      <c r="D3096" s="60" t="s">
        <v>3</v>
      </c>
      <c r="E3096" s="60" t="s">
        <v>4</v>
      </c>
      <c r="F3096" s="60" t="s">
        <v>5</v>
      </c>
      <c r="G3096" s="60" t="s">
        <v>6</v>
      </c>
      <c r="H3096" s="60" t="s">
        <v>7</v>
      </c>
      <c r="I3096" s="60" t="s">
        <v>8</v>
      </c>
      <c r="J3096" s="60" t="s">
        <v>9</v>
      </c>
      <c r="K3096" s="60" t="s">
        <v>10</v>
      </c>
      <c r="L3096" s="61" t="s">
        <v>11</v>
      </c>
      <c r="M3096" s="61" t="s">
        <v>12</v>
      </c>
    </row>
    <row r="3097" customHeight="1" spans="1:13">
      <c r="A3097" s="62"/>
      <c r="B3097" s="63">
        <f ca="1">INDIRECT("'按班级打印'!G"&amp;ROUNDDOWN((ROW()-1)/5,0)+2)</f>
        <v>14</v>
      </c>
      <c r="C3097" s="63" t="str">
        <f ca="1">INDIRECT("'按班级打印'!A"&amp;ROUNDDOWN((ROW()-1)/5,0)+2)</f>
        <v>张子慧</v>
      </c>
      <c r="D3097" s="63">
        <f ca="1">INDIRECT("'按班级打印'!M"&amp;ROUNDDOWN((ROW()-1)/5,0)+2)</f>
        <v>110.5</v>
      </c>
      <c r="E3097" s="63">
        <f ca="1">INDIRECT("'按班级打印'!o"&amp;ROUNDDOWN((ROW()-1)/5,0)+2)</f>
        <v>87.5</v>
      </c>
      <c r="F3097" s="63">
        <f ca="1">INDIRECT("'按班级打印'!q"&amp;ROUNDDOWN((ROW()-1)/5,0)+2)</f>
        <v>132.5</v>
      </c>
      <c r="G3097" s="63">
        <f ca="1">IF(INDIRECT("'按班级打印'!s"&amp;ROUNDDOWN((ROW()-1)/5,0)+2)&gt;0,INDIRECT("'按班级打印'!s"&amp;ROUNDDOWN((ROW()-1)/5,0)+2),"")</f>
        <v>68.5</v>
      </c>
      <c r="H3097" s="63">
        <f ca="1">IF(INDIRECT("'按班级打印'!w"&amp;ROUNDDOWN((ROW()-1)/5,0)+2)&gt;0,INDIRECT("'按班级打印'!w"&amp;ROUNDDOWN((ROW()-1)/5,0)+2),"")</f>
        <v>48</v>
      </c>
      <c r="I3097" s="63" t="str">
        <f ca="1">IF(INDIRECT("'按班级打印'!z"&amp;ROUNDDOWN((ROW()-1)/5,0)+2)&gt;0,INDIRECT("'按班级打印'!z"&amp;ROUNDDOWN((ROW()-1)/5,0)+2),"")</f>
        <v/>
      </c>
      <c r="J3097" s="63">
        <f ca="1">IF(INDIRECT("'按班级打印'!ac"&amp;ROUNDDOWN((ROW()-1)/5,0)+2)&gt;0,INDIRECT("'按班级打印'!ac"&amp;ROUNDDOWN((ROW()-1)/5,0)+2),"")</f>
        <v>58.5</v>
      </c>
      <c r="K3097" s="63" t="str">
        <f ca="1">IF(INDIRECT("'按班级打印'!u"&amp;ROUNDDOWN((ROW()-1)/5,0)+2)&gt;0,INDIRECT("'按班级打印'!u"&amp;ROUNDDOWN((ROW()-1)/5,0)+2),"")</f>
        <v/>
      </c>
      <c r="L3097" s="63" t="str">
        <f ca="1">IF(INDIRECT("'按班级打印'!af"&amp;ROUNDDOWN((ROW()-1)/5,0)+2)&gt;0,INDIRECT("'按班级打印'!af"&amp;ROUNDDOWN((ROW()-1)/5,0)+2),"")</f>
        <v/>
      </c>
      <c r="M3097" s="63">
        <f ca="1">INDIRECT("'按班级打印'!H"&amp;ROUNDDOWN((ROW()-1)/5,0)+2)</f>
        <v>505.5</v>
      </c>
    </row>
    <row r="3098" customHeight="1" spans="1:13">
      <c r="A3098" s="64"/>
      <c r="B3098" s="64"/>
      <c r="C3098" s="63" t="s">
        <v>13</v>
      </c>
      <c r="D3098" s="63">
        <f ca="1">INDIRECT("'按班级打印'!M"&amp;ROUNDDOWN((ROW()-1)/5,0)+2)</f>
        <v>110.5</v>
      </c>
      <c r="E3098" s="63">
        <f ca="1">INDIRECT("'按班级打印'!o"&amp;ROUNDDOWN((ROW()-1)/5,0)+2)</f>
        <v>87.5</v>
      </c>
      <c r="F3098" s="63">
        <f ca="1">INDIRECT("'按班级打印'!q"&amp;ROUNDDOWN((ROW()-1)/5,0)+2)</f>
        <v>132.5</v>
      </c>
      <c r="G3098" s="63">
        <f ca="1">IF(INDIRECT("'按班级打印'!s"&amp;ROUNDDOWN((ROW()-1)/5,0)+2)&gt;0,INDIRECT("'按班级打印'!s"&amp;ROUNDDOWN((ROW()-1)/5,0)+2),"")</f>
        <v>68.5</v>
      </c>
      <c r="H3098" s="63">
        <f ca="1">IF(INDIRECT("'按班级打印'!x"&amp;ROUNDDOWN((ROW()-1)/5,0)+2)&gt;0,INDIRECT("'按班级打印'!x"&amp;ROUNDDOWN((ROW()-1)/5,0)+2),"")</f>
        <v>74</v>
      </c>
      <c r="I3098" s="63" t="str">
        <f ca="1">IF(INDIRECT("'按班级打印'!aa"&amp;ROUNDDOWN((ROW()-1)/5,0)+2)&gt;0,INDIRECT("'按班级打印'!aa"&amp;ROUNDDOWN((ROW()-1)/5,0)+2),"")</f>
        <v/>
      </c>
      <c r="J3098" s="63">
        <f ca="1">IF(INDIRECT("'按班级打印'!ad"&amp;ROUNDDOWN((ROW()-1)/5,0)+2)&gt;0,INDIRECT("'按班级打印'!ad"&amp;ROUNDDOWN((ROW()-1)/5,0)+2),"")</f>
        <v>82</v>
      </c>
      <c r="K3098" s="63" t="str">
        <f ca="1">IF(INDIRECT("'按班级打印'!u"&amp;ROUNDDOWN((ROW()-1)/5,0)+2)&gt;0,INDIRECT("'按班级打印'!u"&amp;ROUNDDOWN((ROW()-1)/5,0)+2),"")</f>
        <v/>
      </c>
      <c r="L3098" s="63" t="str">
        <f ca="1">IF(INDIRECT("'按班级打印'!ag"&amp;ROUNDDOWN((ROW()-1)/5,0)+2)&gt;0,INDIRECT("'按班级打印'!ag"&amp;ROUNDDOWN((ROW()-1)/5,0)+2),"")</f>
        <v/>
      </c>
      <c r="M3098" s="63">
        <f ca="1">INDIRECT("'按班级打印'!I"&amp;ROUNDDOWN((ROW()-1)/5,0)+2)</f>
        <v>555</v>
      </c>
    </row>
    <row r="3099" customHeight="1" spans="1:13">
      <c r="A3099" s="63" t="str">
        <f ca="1">INDIRECT("'按班级打印'!E"&amp;ROUNDDOWN((ROW()-1)/5,0)+2)</f>
        <v>物理类</v>
      </c>
      <c r="B3099" s="14"/>
      <c r="C3099" s="63" t="s">
        <v>14</v>
      </c>
      <c r="D3099" s="65">
        <f>'质量分析(总分) '!$D$55</f>
        <v>105.000612745098</v>
      </c>
      <c r="E3099" s="65">
        <f>'质量分析(总分) '!$D$82</f>
        <v>91.5242034313726</v>
      </c>
      <c r="F3099" s="65">
        <f>'质量分析(总分) '!$D$109</f>
        <v>108.863970588235</v>
      </c>
      <c r="G3099" s="65">
        <f ca="1">IF(_xlfn.NUMBERVALUE(G3097)&gt;0,'质量分析(总分) '!$D$133,"")</f>
        <v>62.6521428571429</v>
      </c>
      <c r="H3099" s="65">
        <f ca="1">IF(_xlfn.NUMBERVALUE(H3097)&gt;0,'质量分析(总分) '!$D$157,"")</f>
        <v>81.8686131386861</v>
      </c>
      <c r="I3099" s="65" t="str">
        <f ca="1">IF(_xlfn.NUMBERVALUE(I3097)&gt;0,'质量分析(总分) '!$D$180,"")</f>
        <v/>
      </c>
      <c r="J3099" s="65">
        <f ca="1">IF(_xlfn.NUMBERVALUE(J3097)&gt;0,'质量分析(总分) '!$D$208,"")</f>
        <v>82.7816593886463</v>
      </c>
      <c r="K3099" s="65" t="str">
        <f ca="1">IF(_xlfn.NUMBERVALUE(K3097)&gt;0,'质量分析(总分) '!$D$194,"")</f>
        <v/>
      </c>
      <c r="L3099" s="65" t="str">
        <f ca="1">IF(_xlfn.NUMBERVALUE(L3097)&gt;0,'质量分析(总分) '!$D$222,"")</f>
        <v/>
      </c>
      <c r="M3099" s="65">
        <f ca="1">IF(_xlfn.NUMBERVALUE(G3097)&gt;0,'质量分析(总分) '!$D$23,'质量分析(总分) '!$D$28)</f>
        <v>535.869285714286</v>
      </c>
    </row>
    <row r="3101" customHeight="1" spans="1:13">
      <c r="A3101" s="58" t="s">
        <v>15</v>
      </c>
      <c r="B3101" s="59" t="s">
        <v>1</v>
      </c>
      <c r="C3101" s="59" t="s">
        <v>2</v>
      </c>
      <c r="D3101" s="60" t="s">
        <v>3</v>
      </c>
      <c r="E3101" s="60" t="s">
        <v>4</v>
      </c>
      <c r="F3101" s="60" t="s">
        <v>5</v>
      </c>
      <c r="G3101" s="60" t="s">
        <v>6</v>
      </c>
      <c r="H3101" s="60" t="s">
        <v>7</v>
      </c>
      <c r="I3101" s="60" t="s">
        <v>8</v>
      </c>
      <c r="J3101" s="60" t="s">
        <v>9</v>
      </c>
      <c r="K3101" s="60" t="s">
        <v>10</v>
      </c>
      <c r="L3101" s="61" t="s">
        <v>11</v>
      </c>
      <c r="M3101" s="61" t="s">
        <v>12</v>
      </c>
    </row>
    <row r="3102" customHeight="1" spans="1:13">
      <c r="A3102" s="62"/>
      <c r="B3102" s="63">
        <f ca="1">INDIRECT("'按班级打印'!G"&amp;ROUNDDOWN((ROW()-1)/5,0)+2)</f>
        <v>14</v>
      </c>
      <c r="C3102" s="63" t="str">
        <f ca="1">INDIRECT("'按班级打印'!A"&amp;ROUNDDOWN((ROW()-1)/5,0)+2)</f>
        <v>陈鑫萌</v>
      </c>
      <c r="D3102" s="63">
        <f ca="1">INDIRECT("'按班级打印'!M"&amp;ROUNDDOWN((ROW()-1)/5,0)+2)</f>
        <v>104.5</v>
      </c>
      <c r="E3102" s="63">
        <f ca="1">INDIRECT("'按班级打印'!o"&amp;ROUNDDOWN((ROW()-1)/5,0)+2)</f>
        <v>106</v>
      </c>
      <c r="F3102" s="63">
        <f ca="1">INDIRECT("'按班级打印'!q"&amp;ROUNDDOWN((ROW()-1)/5,0)+2)</f>
        <v>125</v>
      </c>
      <c r="G3102" s="63">
        <f ca="1">IF(INDIRECT("'按班级打印'!s"&amp;ROUNDDOWN((ROW()-1)/5,0)+2)&gt;0,INDIRECT("'按班级打印'!s"&amp;ROUNDDOWN((ROW()-1)/5,0)+2),"")</f>
        <v>65</v>
      </c>
      <c r="H3102" s="63">
        <f ca="1">IF(INDIRECT("'按班级打印'!w"&amp;ROUNDDOWN((ROW()-1)/5,0)+2)&gt;0,INDIRECT("'按班级打印'!w"&amp;ROUNDDOWN((ROW()-1)/5,0)+2),"")</f>
        <v>52.5</v>
      </c>
      <c r="I3102" s="63" t="str">
        <f ca="1">IF(INDIRECT("'按班级打印'!z"&amp;ROUNDDOWN((ROW()-1)/5,0)+2)&gt;0,INDIRECT("'按班级打印'!z"&amp;ROUNDDOWN((ROW()-1)/5,0)+2),"")</f>
        <v/>
      </c>
      <c r="J3102" s="63">
        <f ca="1">IF(INDIRECT("'按班级打印'!ac"&amp;ROUNDDOWN((ROW()-1)/5,0)+2)&gt;0,INDIRECT("'按班级打印'!ac"&amp;ROUNDDOWN((ROW()-1)/5,0)+2),"")</f>
        <v>64.5</v>
      </c>
      <c r="K3102" s="63" t="str">
        <f ca="1">IF(INDIRECT("'按班级打印'!u"&amp;ROUNDDOWN((ROW()-1)/5,0)+2)&gt;0,INDIRECT("'按班级打印'!u"&amp;ROUNDDOWN((ROW()-1)/5,0)+2),"")</f>
        <v/>
      </c>
      <c r="L3102" s="63" t="str">
        <f ca="1">IF(INDIRECT("'按班级打印'!af"&amp;ROUNDDOWN((ROW()-1)/5,0)+2)&gt;0,INDIRECT("'按班级打印'!af"&amp;ROUNDDOWN((ROW()-1)/5,0)+2),"")</f>
        <v/>
      </c>
      <c r="M3102" s="63">
        <f ca="1">INDIRECT("'按班级打印'!H"&amp;ROUNDDOWN((ROW()-1)/5,0)+2)</f>
        <v>517.5</v>
      </c>
    </row>
    <row r="3103" customHeight="1" spans="1:13">
      <c r="A3103" s="64"/>
      <c r="B3103" s="64"/>
      <c r="C3103" s="63" t="s">
        <v>13</v>
      </c>
      <c r="D3103" s="63">
        <f ca="1">INDIRECT("'按班级打印'!M"&amp;ROUNDDOWN((ROW()-1)/5,0)+2)</f>
        <v>104.5</v>
      </c>
      <c r="E3103" s="63">
        <f ca="1">INDIRECT("'按班级打印'!o"&amp;ROUNDDOWN((ROW()-1)/5,0)+2)</f>
        <v>106</v>
      </c>
      <c r="F3103" s="63">
        <f ca="1">INDIRECT("'按班级打印'!q"&amp;ROUNDDOWN((ROW()-1)/5,0)+2)</f>
        <v>125</v>
      </c>
      <c r="G3103" s="63">
        <f ca="1">IF(INDIRECT("'按班级打印'!s"&amp;ROUNDDOWN((ROW()-1)/5,0)+2)&gt;0,INDIRECT("'按班级打印'!s"&amp;ROUNDDOWN((ROW()-1)/5,0)+2),"")</f>
        <v>65</v>
      </c>
      <c r="H3103" s="63">
        <f ca="1">IF(INDIRECT("'按班级打印'!x"&amp;ROUNDDOWN((ROW()-1)/5,0)+2)&gt;0,INDIRECT("'按班级打印'!x"&amp;ROUNDDOWN((ROW()-1)/5,0)+2),"")</f>
        <v>78</v>
      </c>
      <c r="I3103" s="63" t="str">
        <f ca="1">IF(INDIRECT("'按班级打印'!aa"&amp;ROUNDDOWN((ROW()-1)/5,0)+2)&gt;0,INDIRECT("'按班级打印'!aa"&amp;ROUNDDOWN((ROW()-1)/5,0)+2),"")</f>
        <v/>
      </c>
      <c r="J3103" s="63">
        <f ca="1">IF(INDIRECT("'按班级打印'!ad"&amp;ROUNDDOWN((ROW()-1)/5,0)+2)&gt;0,INDIRECT("'按班级打印'!ad"&amp;ROUNDDOWN((ROW()-1)/5,0)+2),"")</f>
        <v>88</v>
      </c>
      <c r="K3103" s="63" t="str">
        <f ca="1">IF(INDIRECT("'按班级打印'!u"&amp;ROUNDDOWN((ROW()-1)/5,0)+2)&gt;0,INDIRECT("'按班级打印'!u"&amp;ROUNDDOWN((ROW()-1)/5,0)+2),"")</f>
        <v/>
      </c>
      <c r="L3103" s="63" t="str">
        <f ca="1">IF(INDIRECT("'按班级打印'!ag"&amp;ROUNDDOWN((ROW()-1)/5,0)+2)&gt;0,INDIRECT("'按班级打印'!ag"&amp;ROUNDDOWN((ROW()-1)/5,0)+2),"")</f>
        <v/>
      </c>
      <c r="M3103" s="63">
        <f ca="1">INDIRECT("'按班级打印'!I"&amp;ROUNDDOWN((ROW()-1)/5,0)+2)</f>
        <v>566.5</v>
      </c>
    </row>
    <row r="3104" customHeight="1" spans="1:13">
      <c r="A3104" s="63" t="str">
        <f ca="1">INDIRECT("'按班级打印'!E"&amp;ROUNDDOWN((ROW()-1)/5,0)+2)</f>
        <v>物理类</v>
      </c>
      <c r="B3104" s="14"/>
      <c r="C3104" s="63" t="s">
        <v>14</v>
      </c>
      <c r="D3104" s="65">
        <f>'质量分析(总分) '!$D$55</f>
        <v>105.000612745098</v>
      </c>
      <c r="E3104" s="65">
        <f>'质量分析(总分) '!$D$82</f>
        <v>91.5242034313726</v>
      </c>
      <c r="F3104" s="65">
        <f>'质量分析(总分) '!$D$109</f>
        <v>108.863970588235</v>
      </c>
      <c r="G3104" s="65">
        <f ca="1">IF(_xlfn.NUMBERVALUE(G3102)&gt;0,'质量分析(总分) '!$D$133,"")</f>
        <v>62.6521428571429</v>
      </c>
      <c r="H3104" s="65">
        <f ca="1">IF(_xlfn.NUMBERVALUE(H3102)&gt;0,'质量分析(总分) '!$D$157,"")</f>
        <v>81.8686131386861</v>
      </c>
      <c r="I3104" s="65" t="str">
        <f ca="1">IF(_xlfn.NUMBERVALUE(I3102)&gt;0,'质量分析(总分) '!$D$180,"")</f>
        <v/>
      </c>
      <c r="J3104" s="65">
        <f ca="1">IF(_xlfn.NUMBERVALUE(J3102)&gt;0,'质量分析(总分) '!$D$208,"")</f>
        <v>82.7816593886463</v>
      </c>
      <c r="K3104" s="65" t="str">
        <f ca="1">IF(_xlfn.NUMBERVALUE(K3102)&gt;0,'质量分析(总分) '!$D$194,"")</f>
        <v/>
      </c>
      <c r="L3104" s="65" t="str">
        <f ca="1">IF(_xlfn.NUMBERVALUE(L3102)&gt;0,'质量分析(总分) '!$D$222,"")</f>
        <v/>
      </c>
      <c r="M3104" s="65">
        <f ca="1">IF(_xlfn.NUMBERVALUE(G3102)&gt;0,'质量分析(总分) '!$D$23,'质量分析(总分) '!$D$28)</f>
        <v>535.869285714286</v>
      </c>
    </row>
    <row r="3106" customHeight="1" spans="1:13">
      <c r="A3106" s="58" t="s">
        <v>15</v>
      </c>
      <c r="B3106" s="59" t="s">
        <v>1</v>
      </c>
      <c r="C3106" s="59" t="s">
        <v>2</v>
      </c>
      <c r="D3106" s="60" t="s">
        <v>3</v>
      </c>
      <c r="E3106" s="60" t="s">
        <v>4</v>
      </c>
      <c r="F3106" s="60" t="s">
        <v>5</v>
      </c>
      <c r="G3106" s="60" t="s">
        <v>6</v>
      </c>
      <c r="H3106" s="60" t="s">
        <v>7</v>
      </c>
      <c r="I3106" s="60" t="s">
        <v>8</v>
      </c>
      <c r="J3106" s="60" t="s">
        <v>9</v>
      </c>
      <c r="K3106" s="60" t="s">
        <v>10</v>
      </c>
      <c r="L3106" s="61" t="s">
        <v>11</v>
      </c>
      <c r="M3106" s="61" t="s">
        <v>12</v>
      </c>
    </row>
    <row r="3107" customHeight="1" spans="1:13">
      <c r="A3107" s="62"/>
      <c r="B3107" s="63">
        <f ca="1">INDIRECT("'按班级打印'!G"&amp;ROUNDDOWN((ROW()-1)/5,0)+2)</f>
        <v>14</v>
      </c>
      <c r="C3107" s="63" t="str">
        <f ca="1">INDIRECT("'按班级打印'!A"&amp;ROUNDDOWN((ROW()-1)/5,0)+2)</f>
        <v>高迎祥</v>
      </c>
      <c r="D3107" s="63">
        <f ca="1">INDIRECT("'按班级打印'!M"&amp;ROUNDDOWN((ROW()-1)/5,0)+2)</f>
        <v>101</v>
      </c>
      <c r="E3107" s="63">
        <f ca="1">INDIRECT("'按班级打印'!o"&amp;ROUNDDOWN((ROW()-1)/5,0)+2)</f>
        <v>88.5</v>
      </c>
      <c r="F3107" s="63">
        <f ca="1">INDIRECT("'按班级打印'!q"&amp;ROUNDDOWN((ROW()-1)/5,0)+2)</f>
        <v>72.5</v>
      </c>
      <c r="G3107" s="63">
        <f ca="1">IF(INDIRECT("'按班级打印'!s"&amp;ROUNDDOWN((ROW()-1)/5,0)+2)&gt;0,INDIRECT("'按班级打印'!s"&amp;ROUNDDOWN((ROW()-1)/5,0)+2),"")</f>
        <v>37</v>
      </c>
      <c r="H3107" s="63">
        <f ca="1">IF(INDIRECT("'按班级打印'!w"&amp;ROUNDDOWN((ROW()-1)/5,0)+2)&gt;0,INDIRECT("'按班级打印'!w"&amp;ROUNDDOWN((ROW()-1)/5,0)+2),"")</f>
        <v>43</v>
      </c>
      <c r="I3107" s="63" t="str">
        <f ca="1">IF(INDIRECT("'按班级打印'!z"&amp;ROUNDDOWN((ROW()-1)/5,0)+2)&gt;0,INDIRECT("'按班级打印'!z"&amp;ROUNDDOWN((ROW()-1)/5,0)+2),"")</f>
        <v/>
      </c>
      <c r="J3107" s="63">
        <f ca="1">IF(INDIRECT("'按班级打印'!ac"&amp;ROUNDDOWN((ROW()-1)/5,0)+2)&gt;0,INDIRECT("'按班级打印'!ac"&amp;ROUNDDOWN((ROW()-1)/5,0)+2),"")</f>
        <v>44.5</v>
      </c>
      <c r="K3107" s="63" t="str">
        <f ca="1">IF(INDIRECT("'按班级打印'!u"&amp;ROUNDDOWN((ROW()-1)/5,0)+2)&gt;0,INDIRECT("'按班级打印'!u"&amp;ROUNDDOWN((ROW()-1)/5,0)+2),"")</f>
        <v/>
      </c>
      <c r="L3107" s="63" t="str">
        <f ca="1">IF(INDIRECT("'按班级打印'!af"&amp;ROUNDDOWN((ROW()-1)/5,0)+2)&gt;0,INDIRECT("'按班级打印'!af"&amp;ROUNDDOWN((ROW()-1)/5,0)+2),"")</f>
        <v/>
      </c>
      <c r="M3107" s="63">
        <f ca="1">INDIRECT("'按班级打印'!H"&amp;ROUNDDOWN((ROW()-1)/5,0)+2)</f>
        <v>386.5</v>
      </c>
    </row>
    <row r="3108" customHeight="1" spans="1:13">
      <c r="A3108" s="64"/>
      <c r="B3108" s="64"/>
      <c r="C3108" s="63" t="s">
        <v>13</v>
      </c>
      <c r="D3108" s="63">
        <f ca="1">INDIRECT("'按班级打印'!M"&amp;ROUNDDOWN((ROW()-1)/5,0)+2)</f>
        <v>101</v>
      </c>
      <c r="E3108" s="63">
        <f ca="1">INDIRECT("'按班级打印'!o"&amp;ROUNDDOWN((ROW()-1)/5,0)+2)</f>
        <v>88.5</v>
      </c>
      <c r="F3108" s="63">
        <f ca="1">INDIRECT("'按班级打印'!q"&amp;ROUNDDOWN((ROW()-1)/5,0)+2)</f>
        <v>72.5</v>
      </c>
      <c r="G3108" s="63">
        <f ca="1">IF(INDIRECT("'按班级打印'!s"&amp;ROUNDDOWN((ROW()-1)/5,0)+2)&gt;0,INDIRECT("'按班级打印'!s"&amp;ROUNDDOWN((ROW()-1)/5,0)+2),"")</f>
        <v>37</v>
      </c>
      <c r="H3108" s="63">
        <f ca="1">IF(INDIRECT("'按班级打印'!x"&amp;ROUNDDOWN((ROW()-1)/5,0)+2)&gt;0,INDIRECT("'按班级打印'!x"&amp;ROUNDDOWN((ROW()-1)/5,0)+2),"")</f>
        <v>70</v>
      </c>
      <c r="I3108" s="63" t="str">
        <f ca="1">IF(INDIRECT("'按班级打印'!aa"&amp;ROUNDDOWN((ROW()-1)/5,0)+2)&gt;0,INDIRECT("'按班级打印'!aa"&amp;ROUNDDOWN((ROW()-1)/5,0)+2),"")</f>
        <v/>
      </c>
      <c r="J3108" s="63">
        <f ca="1">IF(INDIRECT("'按班级打印'!ad"&amp;ROUNDDOWN((ROW()-1)/5,0)+2)&gt;0,INDIRECT("'按班级打印'!ad"&amp;ROUNDDOWN((ROW()-1)/5,0)+2),"")</f>
        <v>65</v>
      </c>
      <c r="K3108" s="63" t="str">
        <f ca="1">IF(INDIRECT("'按班级打印'!u"&amp;ROUNDDOWN((ROW()-1)/5,0)+2)&gt;0,INDIRECT("'按班级打印'!u"&amp;ROUNDDOWN((ROW()-1)/5,0)+2),"")</f>
        <v/>
      </c>
      <c r="L3108" s="63" t="str">
        <f ca="1">IF(INDIRECT("'按班级打印'!ag"&amp;ROUNDDOWN((ROW()-1)/5,0)+2)&gt;0,INDIRECT("'按班级打印'!ag"&amp;ROUNDDOWN((ROW()-1)/5,0)+2),"")</f>
        <v/>
      </c>
      <c r="M3108" s="63">
        <f ca="1">INDIRECT("'按班级打印'!I"&amp;ROUNDDOWN((ROW()-1)/5,0)+2)</f>
        <v>434</v>
      </c>
    </row>
    <row r="3109" customHeight="1" spans="1:13">
      <c r="A3109" s="63" t="str">
        <f ca="1">INDIRECT("'按班级打印'!E"&amp;ROUNDDOWN((ROW()-1)/5,0)+2)</f>
        <v>物理类</v>
      </c>
      <c r="B3109" s="14"/>
      <c r="C3109" s="63" t="s">
        <v>14</v>
      </c>
      <c r="D3109" s="65">
        <f>'质量分析(总分) '!$D$55</f>
        <v>105.000612745098</v>
      </c>
      <c r="E3109" s="65">
        <f>'质量分析(总分) '!$D$82</f>
        <v>91.5242034313726</v>
      </c>
      <c r="F3109" s="65">
        <f>'质量分析(总分) '!$D$109</f>
        <v>108.863970588235</v>
      </c>
      <c r="G3109" s="65">
        <f ca="1">IF(_xlfn.NUMBERVALUE(G3107)&gt;0,'质量分析(总分) '!$D$133,"")</f>
        <v>62.6521428571429</v>
      </c>
      <c r="H3109" s="65">
        <f ca="1">IF(_xlfn.NUMBERVALUE(H3107)&gt;0,'质量分析(总分) '!$D$157,"")</f>
        <v>81.8686131386861</v>
      </c>
      <c r="I3109" s="65" t="str">
        <f ca="1">IF(_xlfn.NUMBERVALUE(I3107)&gt;0,'质量分析(总分) '!$D$180,"")</f>
        <v/>
      </c>
      <c r="J3109" s="65">
        <f ca="1">IF(_xlfn.NUMBERVALUE(J3107)&gt;0,'质量分析(总分) '!$D$208,"")</f>
        <v>82.7816593886463</v>
      </c>
      <c r="K3109" s="65" t="str">
        <f ca="1">IF(_xlfn.NUMBERVALUE(K3107)&gt;0,'质量分析(总分) '!$D$194,"")</f>
        <v/>
      </c>
      <c r="L3109" s="65" t="str">
        <f ca="1">IF(_xlfn.NUMBERVALUE(L3107)&gt;0,'质量分析(总分) '!$D$222,"")</f>
        <v/>
      </c>
      <c r="M3109" s="65">
        <f ca="1">IF(_xlfn.NUMBERVALUE(G3107)&gt;0,'质量分析(总分) '!$D$23,'质量分析(总分) '!$D$28)</f>
        <v>535.869285714286</v>
      </c>
    </row>
    <row r="3111" customHeight="1" spans="1:13">
      <c r="A3111" s="58" t="s">
        <v>15</v>
      </c>
      <c r="B3111" s="59" t="s">
        <v>1</v>
      </c>
      <c r="C3111" s="59" t="s">
        <v>2</v>
      </c>
      <c r="D3111" s="60" t="s">
        <v>3</v>
      </c>
      <c r="E3111" s="60" t="s">
        <v>4</v>
      </c>
      <c r="F3111" s="60" t="s">
        <v>5</v>
      </c>
      <c r="G3111" s="60" t="s">
        <v>6</v>
      </c>
      <c r="H3111" s="60" t="s">
        <v>7</v>
      </c>
      <c r="I3111" s="60" t="s">
        <v>8</v>
      </c>
      <c r="J3111" s="60" t="s">
        <v>9</v>
      </c>
      <c r="K3111" s="60" t="s">
        <v>10</v>
      </c>
      <c r="L3111" s="61" t="s">
        <v>11</v>
      </c>
      <c r="M3111" s="61" t="s">
        <v>12</v>
      </c>
    </row>
    <row r="3112" customHeight="1" spans="1:13">
      <c r="A3112" s="62"/>
      <c r="B3112" s="63">
        <f ca="1">INDIRECT("'按班级打印'!G"&amp;ROUNDDOWN((ROW()-1)/5,0)+2)</f>
        <v>14</v>
      </c>
      <c r="C3112" s="63" t="str">
        <f ca="1">INDIRECT("'按班级打印'!A"&amp;ROUNDDOWN((ROW()-1)/5,0)+2)</f>
        <v>林哲涵</v>
      </c>
      <c r="D3112" s="63">
        <f ca="1">INDIRECT("'按班级打印'!M"&amp;ROUNDDOWN((ROW()-1)/5,0)+2)</f>
        <v>99</v>
      </c>
      <c r="E3112" s="63">
        <f ca="1">INDIRECT("'按班级打印'!o"&amp;ROUNDDOWN((ROW()-1)/5,0)+2)</f>
        <v>59.5</v>
      </c>
      <c r="F3112" s="63">
        <f ca="1">INDIRECT("'按班级打印'!q"&amp;ROUNDDOWN((ROW()-1)/5,0)+2)</f>
        <v>91</v>
      </c>
      <c r="G3112" s="63">
        <f ca="1">IF(INDIRECT("'按班级打印'!s"&amp;ROUNDDOWN((ROW()-1)/5,0)+2)&gt;0,INDIRECT("'按班级打印'!s"&amp;ROUNDDOWN((ROW()-1)/5,0)+2),"")</f>
        <v>49.5</v>
      </c>
      <c r="H3112" s="63">
        <f ca="1">IF(INDIRECT("'按班级打印'!w"&amp;ROUNDDOWN((ROW()-1)/5,0)+2)&gt;0,INDIRECT("'按班级打印'!w"&amp;ROUNDDOWN((ROW()-1)/5,0)+2),"")</f>
        <v>33.5</v>
      </c>
      <c r="I3112" s="63" t="str">
        <f ca="1">IF(INDIRECT("'按班级打印'!z"&amp;ROUNDDOWN((ROW()-1)/5,0)+2)&gt;0,INDIRECT("'按班级打印'!z"&amp;ROUNDDOWN((ROW()-1)/5,0)+2),"")</f>
        <v/>
      </c>
      <c r="J3112" s="63">
        <f ca="1">IF(INDIRECT("'按班级打印'!ac"&amp;ROUNDDOWN((ROW()-1)/5,0)+2)&gt;0,INDIRECT("'按班级打印'!ac"&amp;ROUNDDOWN((ROW()-1)/5,0)+2),"")</f>
        <v>59.75</v>
      </c>
      <c r="K3112" s="63" t="str">
        <f ca="1">IF(INDIRECT("'按班级打印'!u"&amp;ROUNDDOWN((ROW()-1)/5,0)+2)&gt;0,INDIRECT("'按班级打印'!u"&amp;ROUNDDOWN((ROW()-1)/5,0)+2),"")</f>
        <v/>
      </c>
      <c r="L3112" s="63" t="str">
        <f ca="1">IF(INDIRECT("'按班级打印'!af"&amp;ROUNDDOWN((ROW()-1)/5,0)+2)&gt;0,INDIRECT("'按班级打印'!af"&amp;ROUNDDOWN((ROW()-1)/5,0)+2),"")</f>
        <v/>
      </c>
      <c r="M3112" s="63">
        <f ca="1">INDIRECT("'按班级打印'!H"&amp;ROUNDDOWN((ROW()-1)/5,0)+2)</f>
        <v>392.25</v>
      </c>
    </row>
    <row r="3113" customHeight="1" spans="1:13">
      <c r="A3113" s="64"/>
      <c r="B3113" s="64"/>
      <c r="C3113" s="63" t="s">
        <v>13</v>
      </c>
      <c r="D3113" s="63">
        <f ca="1">INDIRECT("'按班级打印'!M"&amp;ROUNDDOWN((ROW()-1)/5,0)+2)</f>
        <v>99</v>
      </c>
      <c r="E3113" s="63">
        <f ca="1">INDIRECT("'按班级打印'!o"&amp;ROUNDDOWN((ROW()-1)/5,0)+2)</f>
        <v>59.5</v>
      </c>
      <c r="F3113" s="63">
        <f ca="1">INDIRECT("'按班级打印'!q"&amp;ROUNDDOWN((ROW()-1)/5,0)+2)</f>
        <v>91</v>
      </c>
      <c r="G3113" s="63">
        <f ca="1">IF(INDIRECT("'按班级打印'!s"&amp;ROUNDDOWN((ROW()-1)/5,0)+2)&gt;0,INDIRECT("'按班级打印'!s"&amp;ROUNDDOWN((ROW()-1)/5,0)+2),"")</f>
        <v>49.5</v>
      </c>
      <c r="H3113" s="63">
        <f ca="1">IF(INDIRECT("'按班级打印'!x"&amp;ROUNDDOWN((ROW()-1)/5,0)+2)&gt;0,INDIRECT("'按班级打印'!x"&amp;ROUNDDOWN((ROW()-1)/5,0)+2),"")</f>
        <v>61</v>
      </c>
      <c r="I3113" s="63" t="str">
        <f ca="1">IF(INDIRECT("'按班级打印'!aa"&amp;ROUNDDOWN((ROW()-1)/5,0)+2)&gt;0,INDIRECT("'按班级打印'!aa"&amp;ROUNDDOWN((ROW()-1)/5,0)+2),"")</f>
        <v/>
      </c>
      <c r="J3113" s="63">
        <f ca="1">IF(INDIRECT("'按班级打印'!ad"&amp;ROUNDDOWN((ROW()-1)/5,0)+2)&gt;0,INDIRECT("'按班级打印'!ad"&amp;ROUNDDOWN((ROW()-1)/5,0)+2),"")</f>
        <v>83</v>
      </c>
      <c r="K3113" s="63" t="str">
        <f ca="1">IF(INDIRECT("'按班级打印'!u"&amp;ROUNDDOWN((ROW()-1)/5,0)+2)&gt;0,INDIRECT("'按班级打印'!u"&amp;ROUNDDOWN((ROW()-1)/5,0)+2),"")</f>
        <v/>
      </c>
      <c r="L3113" s="63" t="str">
        <f ca="1">IF(INDIRECT("'按班级打印'!ag"&amp;ROUNDDOWN((ROW()-1)/5,0)+2)&gt;0,INDIRECT("'按班级打印'!ag"&amp;ROUNDDOWN((ROW()-1)/5,0)+2),"")</f>
        <v/>
      </c>
      <c r="M3113" s="63">
        <f ca="1">INDIRECT("'按班级打印'!I"&amp;ROUNDDOWN((ROW()-1)/5,0)+2)</f>
        <v>443</v>
      </c>
    </row>
    <row r="3114" customHeight="1" spans="1:13">
      <c r="A3114" s="63" t="str">
        <f ca="1">INDIRECT("'按班级打印'!E"&amp;ROUNDDOWN((ROW()-1)/5,0)+2)</f>
        <v>物理类</v>
      </c>
      <c r="B3114" s="14"/>
      <c r="C3114" s="63" t="s">
        <v>14</v>
      </c>
      <c r="D3114" s="65">
        <f>'质量分析(总分) '!$D$55</f>
        <v>105.000612745098</v>
      </c>
      <c r="E3114" s="65">
        <f>'质量分析(总分) '!$D$82</f>
        <v>91.5242034313726</v>
      </c>
      <c r="F3114" s="65">
        <f>'质量分析(总分) '!$D$109</f>
        <v>108.863970588235</v>
      </c>
      <c r="G3114" s="65">
        <f ca="1">IF(_xlfn.NUMBERVALUE(G3112)&gt;0,'质量分析(总分) '!$D$133,"")</f>
        <v>62.6521428571429</v>
      </c>
      <c r="H3114" s="65">
        <f ca="1">IF(_xlfn.NUMBERVALUE(H3112)&gt;0,'质量分析(总分) '!$D$157,"")</f>
        <v>81.8686131386861</v>
      </c>
      <c r="I3114" s="65" t="str">
        <f ca="1">IF(_xlfn.NUMBERVALUE(I3112)&gt;0,'质量分析(总分) '!$D$180,"")</f>
        <v/>
      </c>
      <c r="J3114" s="65">
        <f ca="1">IF(_xlfn.NUMBERVALUE(J3112)&gt;0,'质量分析(总分) '!$D$208,"")</f>
        <v>82.7816593886463</v>
      </c>
      <c r="K3114" s="65" t="str">
        <f ca="1">IF(_xlfn.NUMBERVALUE(K3112)&gt;0,'质量分析(总分) '!$D$194,"")</f>
        <v/>
      </c>
      <c r="L3114" s="65" t="str">
        <f ca="1">IF(_xlfn.NUMBERVALUE(L3112)&gt;0,'质量分析(总分) '!$D$222,"")</f>
        <v/>
      </c>
      <c r="M3114" s="65">
        <f ca="1">IF(_xlfn.NUMBERVALUE(G3112)&gt;0,'质量分析(总分) '!$D$23,'质量分析(总分) '!$D$28)</f>
        <v>535.869285714286</v>
      </c>
    </row>
    <row r="3116" customHeight="1" spans="1:13">
      <c r="A3116" s="58" t="s">
        <v>15</v>
      </c>
      <c r="B3116" s="59" t="s">
        <v>1</v>
      </c>
      <c r="C3116" s="59" t="s">
        <v>2</v>
      </c>
      <c r="D3116" s="60" t="s">
        <v>3</v>
      </c>
      <c r="E3116" s="60" t="s">
        <v>4</v>
      </c>
      <c r="F3116" s="60" t="s">
        <v>5</v>
      </c>
      <c r="G3116" s="60" t="s">
        <v>6</v>
      </c>
      <c r="H3116" s="60" t="s">
        <v>7</v>
      </c>
      <c r="I3116" s="60" t="s">
        <v>8</v>
      </c>
      <c r="J3116" s="60" t="s">
        <v>9</v>
      </c>
      <c r="K3116" s="60" t="s">
        <v>10</v>
      </c>
      <c r="L3116" s="61" t="s">
        <v>11</v>
      </c>
      <c r="M3116" s="61" t="s">
        <v>12</v>
      </c>
    </row>
    <row r="3117" customHeight="1" spans="1:13">
      <c r="A3117" s="62"/>
      <c r="B3117" s="63">
        <f ca="1">INDIRECT("'按班级打印'!G"&amp;ROUNDDOWN((ROW()-1)/5,0)+2)</f>
        <v>14</v>
      </c>
      <c r="C3117" s="63" t="str">
        <f ca="1">INDIRECT("'按班级打印'!A"&amp;ROUNDDOWN((ROW()-1)/5,0)+2)</f>
        <v>陈若兮</v>
      </c>
      <c r="D3117" s="63">
        <f ca="1">INDIRECT("'按班级打印'!M"&amp;ROUNDDOWN((ROW()-1)/5,0)+2)</f>
        <v>100.5</v>
      </c>
      <c r="E3117" s="63">
        <f ca="1">INDIRECT("'按班级打印'!o"&amp;ROUNDDOWN((ROW()-1)/5,0)+2)</f>
        <v>88.5</v>
      </c>
      <c r="F3117" s="63">
        <f ca="1">INDIRECT("'按班级打印'!q"&amp;ROUNDDOWN((ROW()-1)/5,0)+2)</f>
        <v>87</v>
      </c>
      <c r="G3117" s="63">
        <f ca="1">IF(INDIRECT("'按班级打印'!s"&amp;ROUNDDOWN((ROW()-1)/5,0)+2)&gt;0,INDIRECT("'按班级打印'!s"&amp;ROUNDDOWN((ROW()-1)/5,0)+2),"")</f>
        <v>41.5</v>
      </c>
      <c r="H3117" s="63">
        <f ca="1">IF(INDIRECT("'按班级打印'!w"&amp;ROUNDDOWN((ROW()-1)/5,0)+2)&gt;0,INDIRECT("'按班级打印'!w"&amp;ROUNDDOWN((ROW()-1)/5,0)+2),"")</f>
        <v>33</v>
      </c>
      <c r="I3117" s="63" t="str">
        <f ca="1">IF(INDIRECT("'按班级打印'!z"&amp;ROUNDDOWN((ROW()-1)/5,0)+2)&gt;0,INDIRECT("'按班级打印'!z"&amp;ROUNDDOWN((ROW()-1)/5,0)+2),"")</f>
        <v/>
      </c>
      <c r="J3117" s="63">
        <f ca="1">IF(INDIRECT("'按班级打印'!ac"&amp;ROUNDDOWN((ROW()-1)/5,0)+2)&gt;0,INDIRECT("'按班级打印'!ac"&amp;ROUNDDOWN((ROW()-1)/5,0)+2),"")</f>
        <v>57.25</v>
      </c>
      <c r="K3117" s="63" t="str">
        <f ca="1">IF(INDIRECT("'按班级打印'!u"&amp;ROUNDDOWN((ROW()-1)/5,0)+2)&gt;0,INDIRECT("'按班级打印'!u"&amp;ROUNDDOWN((ROW()-1)/5,0)+2),"")</f>
        <v/>
      </c>
      <c r="L3117" s="63" t="str">
        <f ca="1">IF(INDIRECT("'按班级打印'!af"&amp;ROUNDDOWN((ROW()-1)/5,0)+2)&gt;0,INDIRECT("'按班级打印'!af"&amp;ROUNDDOWN((ROW()-1)/5,0)+2),"")</f>
        <v/>
      </c>
      <c r="M3117" s="63">
        <f ca="1">INDIRECT("'按班级打印'!H"&amp;ROUNDDOWN((ROW()-1)/5,0)+2)</f>
        <v>407.75</v>
      </c>
    </row>
    <row r="3118" customHeight="1" spans="1:13">
      <c r="A3118" s="64"/>
      <c r="B3118" s="64"/>
      <c r="C3118" s="63" t="s">
        <v>13</v>
      </c>
      <c r="D3118" s="63">
        <f ca="1">INDIRECT("'按班级打印'!M"&amp;ROUNDDOWN((ROW()-1)/5,0)+2)</f>
        <v>100.5</v>
      </c>
      <c r="E3118" s="63">
        <f ca="1">INDIRECT("'按班级打印'!o"&amp;ROUNDDOWN((ROW()-1)/5,0)+2)</f>
        <v>88.5</v>
      </c>
      <c r="F3118" s="63">
        <f ca="1">INDIRECT("'按班级打印'!q"&amp;ROUNDDOWN((ROW()-1)/5,0)+2)</f>
        <v>87</v>
      </c>
      <c r="G3118" s="63">
        <f ca="1">IF(INDIRECT("'按班级打印'!s"&amp;ROUNDDOWN((ROW()-1)/5,0)+2)&gt;0,INDIRECT("'按班级打印'!s"&amp;ROUNDDOWN((ROW()-1)/5,0)+2),"")</f>
        <v>41.5</v>
      </c>
      <c r="H3118" s="63">
        <f ca="1">IF(INDIRECT("'按班级打印'!x"&amp;ROUNDDOWN((ROW()-1)/5,0)+2)&gt;0,INDIRECT("'按班级打印'!x"&amp;ROUNDDOWN((ROW()-1)/5,0)+2),"")</f>
        <v>61</v>
      </c>
      <c r="I3118" s="63" t="str">
        <f ca="1">IF(INDIRECT("'按班级打印'!aa"&amp;ROUNDDOWN((ROW()-1)/5,0)+2)&gt;0,INDIRECT("'按班级打印'!aa"&amp;ROUNDDOWN((ROW()-1)/5,0)+2),"")</f>
        <v/>
      </c>
      <c r="J3118" s="63">
        <f ca="1">IF(INDIRECT("'按班级打印'!ad"&amp;ROUNDDOWN((ROW()-1)/5,0)+2)&gt;0,INDIRECT("'按班级打印'!ad"&amp;ROUNDDOWN((ROW()-1)/5,0)+2),"")</f>
        <v>80</v>
      </c>
      <c r="K3118" s="63" t="str">
        <f ca="1">IF(INDIRECT("'按班级打印'!u"&amp;ROUNDDOWN((ROW()-1)/5,0)+2)&gt;0,INDIRECT("'按班级打印'!u"&amp;ROUNDDOWN((ROW()-1)/5,0)+2),"")</f>
        <v/>
      </c>
      <c r="L3118" s="63" t="str">
        <f ca="1">IF(INDIRECT("'按班级打印'!ag"&amp;ROUNDDOWN((ROW()-1)/5,0)+2)&gt;0,INDIRECT("'按班级打印'!ag"&amp;ROUNDDOWN((ROW()-1)/5,0)+2),"")</f>
        <v/>
      </c>
      <c r="M3118" s="63">
        <f ca="1">INDIRECT("'按班级打印'!I"&amp;ROUNDDOWN((ROW()-1)/5,0)+2)</f>
        <v>458.5</v>
      </c>
    </row>
    <row r="3119" customHeight="1" spans="1:13">
      <c r="A3119" s="63" t="str">
        <f ca="1">INDIRECT("'按班级打印'!E"&amp;ROUNDDOWN((ROW()-1)/5,0)+2)</f>
        <v>物理类</v>
      </c>
      <c r="B3119" s="14"/>
      <c r="C3119" s="63" t="s">
        <v>14</v>
      </c>
      <c r="D3119" s="65">
        <f>'质量分析(总分) '!$D$55</f>
        <v>105.000612745098</v>
      </c>
      <c r="E3119" s="65">
        <f>'质量分析(总分) '!$D$82</f>
        <v>91.5242034313726</v>
      </c>
      <c r="F3119" s="65">
        <f>'质量分析(总分) '!$D$109</f>
        <v>108.863970588235</v>
      </c>
      <c r="G3119" s="65">
        <f ca="1">IF(_xlfn.NUMBERVALUE(G3117)&gt;0,'质量分析(总分) '!$D$133,"")</f>
        <v>62.6521428571429</v>
      </c>
      <c r="H3119" s="65">
        <f ca="1">IF(_xlfn.NUMBERVALUE(H3117)&gt;0,'质量分析(总分) '!$D$157,"")</f>
        <v>81.8686131386861</v>
      </c>
      <c r="I3119" s="65" t="str">
        <f ca="1">IF(_xlfn.NUMBERVALUE(I3117)&gt;0,'质量分析(总分) '!$D$180,"")</f>
        <v/>
      </c>
      <c r="J3119" s="65">
        <f ca="1">IF(_xlfn.NUMBERVALUE(J3117)&gt;0,'质量分析(总分) '!$D$208,"")</f>
        <v>82.7816593886463</v>
      </c>
      <c r="K3119" s="65" t="str">
        <f ca="1">IF(_xlfn.NUMBERVALUE(K3117)&gt;0,'质量分析(总分) '!$D$194,"")</f>
        <v/>
      </c>
      <c r="L3119" s="65" t="str">
        <f ca="1">IF(_xlfn.NUMBERVALUE(L3117)&gt;0,'质量分析(总分) '!$D$222,"")</f>
        <v/>
      </c>
      <c r="M3119" s="65">
        <f ca="1">IF(_xlfn.NUMBERVALUE(G3117)&gt;0,'质量分析(总分) '!$D$23,'质量分析(总分) '!$D$28)</f>
        <v>535.869285714286</v>
      </c>
    </row>
    <row r="3121" customHeight="1" spans="1:13">
      <c r="A3121" s="58" t="s">
        <v>15</v>
      </c>
      <c r="B3121" s="59" t="s">
        <v>1</v>
      </c>
      <c r="C3121" s="59" t="s">
        <v>2</v>
      </c>
      <c r="D3121" s="60" t="s">
        <v>3</v>
      </c>
      <c r="E3121" s="60" t="s">
        <v>4</v>
      </c>
      <c r="F3121" s="60" t="s">
        <v>5</v>
      </c>
      <c r="G3121" s="60" t="s">
        <v>6</v>
      </c>
      <c r="H3121" s="60" t="s">
        <v>7</v>
      </c>
      <c r="I3121" s="60" t="s">
        <v>8</v>
      </c>
      <c r="J3121" s="60" t="s">
        <v>9</v>
      </c>
      <c r="K3121" s="60" t="s">
        <v>10</v>
      </c>
      <c r="L3121" s="61" t="s">
        <v>11</v>
      </c>
      <c r="M3121" s="61" t="s">
        <v>12</v>
      </c>
    </row>
    <row r="3122" customHeight="1" spans="1:13">
      <c r="A3122" s="62"/>
      <c r="B3122" s="63">
        <f ca="1">INDIRECT("'按班级打印'!G"&amp;ROUNDDOWN((ROW()-1)/5,0)+2)</f>
        <v>14</v>
      </c>
      <c r="C3122" s="63" t="str">
        <f ca="1">INDIRECT("'按班级打印'!A"&amp;ROUNDDOWN((ROW()-1)/5,0)+2)</f>
        <v>孙杰炎</v>
      </c>
      <c r="D3122" s="63">
        <f ca="1">INDIRECT("'按班级打印'!M"&amp;ROUNDDOWN((ROW()-1)/5,0)+2)</f>
        <v>98</v>
      </c>
      <c r="E3122" s="63">
        <f ca="1">INDIRECT("'按班级打印'!o"&amp;ROUNDDOWN((ROW()-1)/5,0)+2)</f>
        <v>82</v>
      </c>
      <c r="F3122" s="63">
        <f ca="1">INDIRECT("'按班级打印'!q"&amp;ROUNDDOWN((ROW()-1)/5,0)+2)</f>
        <v>92</v>
      </c>
      <c r="G3122" s="63">
        <f ca="1">IF(INDIRECT("'按班级打印'!s"&amp;ROUNDDOWN((ROW()-1)/5,0)+2)&gt;0,INDIRECT("'按班级打印'!s"&amp;ROUNDDOWN((ROW()-1)/5,0)+2),"")</f>
        <v>49</v>
      </c>
      <c r="H3122" s="63">
        <f ca="1">IF(INDIRECT("'按班级打印'!w"&amp;ROUNDDOWN((ROW()-1)/5,0)+2)&gt;0,INDIRECT("'按班级打印'!w"&amp;ROUNDDOWN((ROW()-1)/5,0)+2),"")</f>
        <v>44.5</v>
      </c>
      <c r="I3122" s="63" t="str">
        <f ca="1">IF(INDIRECT("'按班级打印'!z"&amp;ROUNDDOWN((ROW()-1)/5,0)+2)&gt;0,INDIRECT("'按班级打印'!z"&amp;ROUNDDOWN((ROW()-1)/5,0)+2),"")</f>
        <v/>
      </c>
      <c r="J3122" s="63">
        <f ca="1">IF(INDIRECT("'按班级打印'!ac"&amp;ROUNDDOWN((ROW()-1)/5,0)+2)&gt;0,INDIRECT("'按班级打印'!ac"&amp;ROUNDDOWN((ROW()-1)/5,0)+2),"")</f>
        <v>61</v>
      </c>
      <c r="K3122" s="63" t="str">
        <f ca="1">IF(INDIRECT("'按班级打印'!u"&amp;ROUNDDOWN((ROW()-1)/5,0)+2)&gt;0,INDIRECT("'按班级打印'!u"&amp;ROUNDDOWN((ROW()-1)/5,0)+2),"")</f>
        <v/>
      </c>
      <c r="L3122" s="63" t="str">
        <f ca="1">IF(INDIRECT("'按班级打印'!af"&amp;ROUNDDOWN((ROW()-1)/5,0)+2)&gt;0,INDIRECT("'按班级打印'!af"&amp;ROUNDDOWN((ROW()-1)/5,0)+2),"")</f>
        <v/>
      </c>
      <c r="M3122" s="63">
        <f ca="1">INDIRECT("'按班级打印'!H"&amp;ROUNDDOWN((ROW()-1)/5,0)+2)</f>
        <v>426.5</v>
      </c>
    </row>
    <row r="3123" customHeight="1" spans="1:13">
      <c r="A3123" s="64"/>
      <c r="B3123" s="64"/>
      <c r="C3123" s="63" t="s">
        <v>13</v>
      </c>
      <c r="D3123" s="63">
        <f ca="1">INDIRECT("'按班级打印'!M"&amp;ROUNDDOWN((ROW()-1)/5,0)+2)</f>
        <v>98</v>
      </c>
      <c r="E3123" s="63">
        <f ca="1">INDIRECT("'按班级打印'!o"&amp;ROUNDDOWN((ROW()-1)/5,0)+2)</f>
        <v>82</v>
      </c>
      <c r="F3123" s="63">
        <f ca="1">INDIRECT("'按班级打印'!q"&amp;ROUNDDOWN((ROW()-1)/5,0)+2)</f>
        <v>92</v>
      </c>
      <c r="G3123" s="63">
        <f ca="1">IF(INDIRECT("'按班级打印'!s"&amp;ROUNDDOWN((ROW()-1)/5,0)+2)&gt;0,INDIRECT("'按班级打印'!s"&amp;ROUNDDOWN((ROW()-1)/5,0)+2),"")</f>
        <v>49</v>
      </c>
      <c r="H3123" s="63">
        <f ca="1">IF(INDIRECT("'按班级打印'!x"&amp;ROUNDDOWN((ROW()-1)/5,0)+2)&gt;0,INDIRECT("'按班级打印'!x"&amp;ROUNDDOWN((ROW()-1)/5,0)+2),"")</f>
        <v>72</v>
      </c>
      <c r="I3123" s="63" t="str">
        <f ca="1">IF(INDIRECT("'按班级打印'!aa"&amp;ROUNDDOWN((ROW()-1)/5,0)+2)&gt;0,INDIRECT("'按班级打印'!aa"&amp;ROUNDDOWN((ROW()-1)/5,0)+2),"")</f>
        <v/>
      </c>
      <c r="J3123" s="63">
        <f ca="1">IF(INDIRECT("'按班级打印'!ad"&amp;ROUNDDOWN((ROW()-1)/5,0)+2)&gt;0,INDIRECT("'按班级打印'!ad"&amp;ROUNDDOWN((ROW()-1)/5,0)+2),"")</f>
        <v>85</v>
      </c>
      <c r="K3123" s="63" t="str">
        <f ca="1">IF(INDIRECT("'按班级打印'!u"&amp;ROUNDDOWN((ROW()-1)/5,0)+2)&gt;0,INDIRECT("'按班级打印'!u"&amp;ROUNDDOWN((ROW()-1)/5,0)+2),"")</f>
        <v/>
      </c>
      <c r="L3123" s="63" t="str">
        <f ca="1">IF(INDIRECT("'按班级打印'!ag"&amp;ROUNDDOWN((ROW()-1)/5,0)+2)&gt;0,INDIRECT("'按班级打印'!ag"&amp;ROUNDDOWN((ROW()-1)/5,0)+2),"")</f>
        <v/>
      </c>
      <c r="M3123" s="63">
        <f ca="1">INDIRECT("'按班级打印'!I"&amp;ROUNDDOWN((ROW()-1)/5,0)+2)</f>
        <v>478</v>
      </c>
    </row>
    <row r="3124" customHeight="1" spans="1:13">
      <c r="A3124" s="63" t="str">
        <f ca="1">INDIRECT("'按班级打印'!E"&amp;ROUNDDOWN((ROW()-1)/5,0)+2)</f>
        <v>物理类</v>
      </c>
      <c r="B3124" s="14"/>
      <c r="C3124" s="63" t="s">
        <v>14</v>
      </c>
      <c r="D3124" s="65">
        <f>'质量分析(总分) '!$D$55</f>
        <v>105.000612745098</v>
      </c>
      <c r="E3124" s="65">
        <f>'质量分析(总分) '!$D$82</f>
        <v>91.5242034313726</v>
      </c>
      <c r="F3124" s="65">
        <f>'质量分析(总分) '!$D$109</f>
        <v>108.863970588235</v>
      </c>
      <c r="G3124" s="65">
        <f ca="1">IF(_xlfn.NUMBERVALUE(G3122)&gt;0,'质量分析(总分) '!$D$133,"")</f>
        <v>62.6521428571429</v>
      </c>
      <c r="H3124" s="65">
        <f ca="1">IF(_xlfn.NUMBERVALUE(H3122)&gt;0,'质量分析(总分) '!$D$157,"")</f>
        <v>81.8686131386861</v>
      </c>
      <c r="I3124" s="65" t="str">
        <f ca="1">IF(_xlfn.NUMBERVALUE(I3122)&gt;0,'质量分析(总分) '!$D$180,"")</f>
        <v/>
      </c>
      <c r="J3124" s="65">
        <f ca="1">IF(_xlfn.NUMBERVALUE(J3122)&gt;0,'质量分析(总分) '!$D$208,"")</f>
        <v>82.7816593886463</v>
      </c>
      <c r="K3124" s="65" t="str">
        <f ca="1">IF(_xlfn.NUMBERVALUE(K3122)&gt;0,'质量分析(总分) '!$D$194,"")</f>
        <v/>
      </c>
      <c r="L3124" s="65" t="str">
        <f ca="1">IF(_xlfn.NUMBERVALUE(L3122)&gt;0,'质量分析(总分) '!$D$222,"")</f>
        <v/>
      </c>
      <c r="M3124" s="65">
        <f ca="1">IF(_xlfn.NUMBERVALUE(G3122)&gt;0,'质量分析(总分) '!$D$23,'质量分析(总分) '!$D$28)</f>
        <v>535.869285714286</v>
      </c>
    </row>
    <row r="3126" customHeight="1" spans="1:13">
      <c r="A3126" s="58" t="s">
        <v>15</v>
      </c>
      <c r="B3126" s="59" t="s">
        <v>1</v>
      </c>
      <c r="C3126" s="59" t="s">
        <v>2</v>
      </c>
      <c r="D3126" s="60" t="s">
        <v>3</v>
      </c>
      <c r="E3126" s="60" t="s">
        <v>4</v>
      </c>
      <c r="F3126" s="60" t="s">
        <v>5</v>
      </c>
      <c r="G3126" s="60" t="s">
        <v>6</v>
      </c>
      <c r="H3126" s="60" t="s">
        <v>7</v>
      </c>
      <c r="I3126" s="60" t="s">
        <v>8</v>
      </c>
      <c r="J3126" s="60" t="s">
        <v>9</v>
      </c>
      <c r="K3126" s="60" t="s">
        <v>10</v>
      </c>
      <c r="L3126" s="61" t="s">
        <v>11</v>
      </c>
      <c r="M3126" s="61" t="s">
        <v>12</v>
      </c>
    </row>
    <row r="3127" customHeight="1" spans="1:13">
      <c r="A3127" s="62"/>
      <c r="B3127" s="63">
        <f ca="1">INDIRECT("'按班级打印'!G"&amp;ROUNDDOWN((ROW()-1)/5,0)+2)</f>
        <v>14</v>
      </c>
      <c r="C3127" s="63" t="str">
        <f ca="1">INDIRECT("'按班级打印'!A"&amp;ROUNDDOWN((ROW()-1)/5,0)+2)</f>
        <v>雷民杰</v>
      </c>
      <c r="D3127" s="63">
        <f ca="1">INDIRECT("'按班级打印'!M"&amp;ROUNDDOWN((ROW()-1)/5,0)+2)</f>
        <v>100</v>
      </c>
      <c r="E3127" s="63">
        <f ca="1">INDIRECT("'按班级打印'!o"&amp;ROUNDDOWN((ROW()-1)/5,0)+2)</f>
        <v>84.5</v>
      </c>
      <c r="F3127" s="63">
        <f ca="1">INDIRECT("'按班级打印'!q"&amp;ROUNDDOWN((ROW()-1)/5,0)+2)</f>
        <v>110.5</v>
      </c>
      <c r="G3127" s="63">
        <f ca="1">IF(INDIRECT("'按班级打印'!s"&amp;ROUNDDOWN((ROW()-1)/5,0)+2)&gt;0,INDIRECT("'按班级打印'!s"&amp;ROUNDDOWN((ROW()-1)/5,0)+2),"")</f>
        <v>62.25</v>
      </c>
      <c r="H3127" s="63">
        <f ca="1">IF(INDIRECT("'按班级打印'!w"&amp;ROUNDDOWN((ROW()-1)/5,0)+2)&gt;0,INDIRECT("'按班级打印'!w"&amp;ROUNDDOWN((ROW()-1)/5,0)+2),"")</f>
        <v>40</v>
      </c>
      <c r="I3127" s="63" t="str">
        <f ca="1">IF(INDIRECT("'按班级打印'!z"&amp;ROUNDDOWN((ROW()-1)/5,0)+2)&gt;0,INDIRECT("'按班级打印'!z"&amp;ROUNDDOWN((ROW()-1)/5,0)+2),"")</f>
        <v/>
      </c>
      <c r="J3127" s="63">
        <f ca="1">IF(INDIRECT("'按班级打印'!ac"&amp;ROUNDDOWN((ROW()-1)/5,0)+2)&gt;0,INDIRECT("'按班级打印'!ac"&amp;ROUNDDOWN((ROW()-1)/5,0)+2),"")</f>
        <v>61.5</v>
      </c>
      <c r="K3127" s="63" t="str">
        <f ca="1">IF(INDIRECT("'按班级打印'!u"&amp;ROUNDDOWN((ROW()-1)/5,0)+2)&gt;0,INDIRECT("'按班级打印'!u"&amp;ROUNDDOWN((ROW()-1)/5,0)+2),"")</f>
        <v/>
      </c>
      <c r="L3127" s="63" t="str">
        <f ca="1">IF(INDIRECT("'按班级打印'!af"&amp;ROUNDDOWN((ROW()-1)/5,0)+2)&gt;0,INDIRECT("'按班级打印'!af"&amp;ROUNDDOWN((ROW()-1)/5,0)+2),"")</f>
        <v/>
      </c>
      <c r="M3127" s="63">
        <f ca="1">INDIRECT("'按班级打印'!H"&amp;ROUNDDOWN((ROW()-1)/5,0)+2)</f>
        <v>458.75</v>
      </c>
    </row>
    <row r="3128" customHeight="1" spans="1:13">
      <c r="A3128" s="64"/>
      <c r="B3128" s="64"/>
      <c r="C3128" s="63" t="s">
        <v>13</v>
      </c>
      <c r="D3128" s="63">
        <f ca="1">INDIRECT("'按班级打印'!M"&amp;ROUNDDOWN((ROW()-1)/5,0)+2)</f>
        <v>100</v>
      </c>
      <c r="E3128" s="63">
        <f ca="1">INDIRECT("'按班级打印'!o"&amp;ROUNDDOWN((ROW()-1)/5,0)+2)</f>
        <v>84.5</v>
      </c>
      <c r="F3128" s="63">
        <f ca="1">INDIRECT("'按班级打印'!q"&amp;ROUNDDOWN((ROW()-1)/5,0)+2)</f>
        <v>110.5</v>
      </c>
      <c r="G3128" s="63">
        <f ca="1">IF(INDIRECT("'按班级打印'!s"&amp;ROUNDDOWN((ROW()-1)/5,0)+2)&gt;0,INDIRECT("'按班级打印'!s"&amp;ROUNDDOWN((ROW()-1)/5,0)+2),"")</f>
        <v>62.25</v>
      </c>
      <c r="H3128" s="63">
        <f ca="1">IF(INDIRECT("'按班级打印'!x"&amp;ROUNDDOWN((ROW()-1)/5,0)+2)&gt;0,INDIRECT("'按班级打印'!x"&amp;ROUNDDOWN((ROW()-1)/5,0)+2),"")</f>
        <v>67</v>
      </c>
      <c r="I3128" s="63" t="str">
        <f ca="1">IF(INDIRECT("'按班级打印'!aa"&amp;ROUNDDOWN((ROW()-1)/5,0)+2)&gt;0,INDIRECT("'按班级打印'!aa"&amp;ROUNDDOWN((ROW()-1)/5,0)+2),"")</f>
        <v/>
      </c>
      <c r="J3128" s="63">
        <f ca="1">IF(INDIRECT("'按班级打印'!ad"&amp;ROUNDDOWN((ROW()-1)/5,0)+2)&gt;0,INDIRECT("'按班级打印'!ad"&amp;ROUNDDOWN((ROW()-1)/5,0)+2),"")</f>
        <v>86</v>
      </c>
      <c r="K3128" s="63" t="str">
        <f ca="1">IF(INDIRECT("'按班级打印'!u"&amp;ROUNDDOWN((ROW()-1)/5,0)+2)&gt;0,INDIRECT("'按班级打印'!u"&amp;ROUNDDOWN((ROW()-1)/5,0)+2),"")</f>
        <v/>
      </c>
      <c r="L3128" s="63" t="str">
        <f ca="1">IF(INDIRECT("'按班级打印'!ag"&amp;ROUNDDOWN((ROW()-1)/5,0)+2)&gt;0,INDIRECT("'按班级打印'!ag"&amp;ROUNDDOWN((ROW()-1)/5,0)+2),"")</f>
        <v/>
      </c>
      <c r="M3128" s="63">
        <f ca="1">INDIRECT("'按班级打印'!I"&amp;ROUNDDOWN((ROW()-1)/5,0)+2)</f>
        <v>510.25</v>
      </c>
    </row>
    <row r="3129" customHeight="1" spans="1:13">
      <c r="A3129" s="63" t="str">
        <f ca="1">INDIRECT("'按班级打印'!E"&amp;ROUNDDOWN((ROW()-1)/5,0)+2)</f>
        <v>物理类</v>
      </c>
      <c r="B3129" s="14"/>
      <c r="C3129" s="63" t="s">
        <v>14</v>
      </c>
      <c r="D3129" s="65">
        <f>'质量分析(总分) '!$D$55</f>
        <v>105.000612745098</v>
      </c>
      <c r="E3129" s="65">
        <f>'质量分析(总分) '!$D$82</f>
        <v>91.5242034313726</v>
      </c>
      <c r="F3129" s="65">
        <f>'质量分析(总分) '!$D$109</f>
        <v>108.863970588235</v>
      </c>
      <c r="G3129" s="65">
        <f ca="1">IF(_xlfn.NUMBERVALUE(G3127)&gt;0,'质量分析(总分) '!$D$133,"")</f>
        <v>62.6521428571429</v>
      </c>
      <c r="H3129" s="65">
        <f ca="1">IF(_xlfn.NUMBERVALUE(H3127)&gt;0,'质量分析(总分) '!$D$157,"")</f>
        <v>81.8686131386861</v>
      </c>
      <c r="I3129" s="65" t="str">
        <f ca="1">IF(_xlfn.NUMBERVALUE(I3127)&gt;0,'质量分析(总分) '!$D$180,"")</f>
        <v/>
      </c>
      <c r="J3129" s="65">
        <f ca="1">IF(_xlfn.NUMBERVALUE(J3127)&gt;0,'质量分析(总分) '!$D$208,"")</f>
        <v>82.7816593886463</v>
      </c>
      <c r="K3129" s="65" t="str">
        <f ca="1">IF(_xlfn.NUMBERVALUE(K3127)&gt;0,'质量分析(总分) '!$D$194,"")</f>
        <v/>
      </c>
      <c r="L3129" s="65" t="str">
        <f ca="1">IF(_xlfn.NUMBERVALUE(L3127)&gt;0,'质量分析(总分) '!$D$222,"")</f>
        <v/>
      </c>
      <c r="M3129" s="65">
        <f ca="1">IF(_xlfn.NUMBERVALUE(G3127)&gt;0,'质量分析(总分) '!$D$23,'质量分析(总分) '!$D$28)</f>
        <v>535.869285714286</v>
      </c>
    </row>
    <row r="3131" customHeight="1" spans="1:13">
      <c r="A3131" s="58" t="s">
        <v>15</v>
      </c>
      <c r="B3131" s="59" t="s">
        <v>1</v>
      </c>
      <c r="C3131" s="59" t="s">
        <v>2</v>
      </c>
      <c r="D3131" s="60" t="s">
        <v>3</v>
      </c>
      <c r="E3131" s="60" t="s">
        <v>4</v>
      </c>
      <c r="F3131" s="60" t="s">
        <v>5</v>
      </c>
      <c r="G3131" s="60" t="s">
        <v>6</v>
      </c>
      <c r="H3131" s="60" t="s">
        <v>7</v>
      </c>
      <c r="I3131" s="60" t="s">
        <v>8</v>
      </c>
      <c r="J3131" s="60" t="s">
        <v>9</v>
      </c>
      <c r="K3131" s="60" t="s">
        <v>10</v>
      </c>
      <c r="L3131" s="61" t="s">
        <v>11</v>
      </c>
      <c r="M3131" s="61" t="s">
        <v>12</v>
      </c>
    </row>
    <row r="3132" customHeight="1" spans="1:13">
      <c r="A3132" s="62"/>
      <c r="B3132" s="63">
        <f ca="1">INDIRECT("'按班级打印'!G"&amp;ROUNDDOWN((ROW()-1)/5,0)+2)</f>
        <v>14</v>
      </c>
      <c r="C3132" s="63" t="str">
        <f ca="1">INDIRECT("'按班级打印'!A"&amp;ROUNDDOWN((ROW()-1)/5,0)+2)</f>
        <v>高亮月</v>
      </c>
      <c r="D3132" s="63">
        <f ca="1">INDIRECT("'按班级打印'!M"&amp;ROUNDDOWN((ROW()-1)/5,0)+2)</f>
        <v>111</v>
      </c>
      <c r="E3132" s="63">
        <f ca="1">INDIRECT("'按班级打印'!o"&amp;ROUNDDOWN((ROW()-1)/5,0)+2)</f>
        <v>97</v>
      </c>
      <c r="F3132" s="63">
        <f ca="1">INDIRECT("'按班级打印'!q"&amp;ROUNDDOWN((ROW()-1)/5,0)+2)</f>
        <v>104.5</v>
      </c>
      <c r="G3132" s="63">
        <f ca="1">IF(INDIRECT("'按班级打印'!s"&amp;ROUNDDOWN((ROW()-1)/5,0)+2)&gt;0,INDIRECT("'按班级打印'!s"&amp;ROUNDDOWN((ROW()-1)/5,0)+2),"")</f>
        <v>48.5</v>
      </c>
      <c r="H3132" s="63">
        <f ca="1">IF(INDIRECT("'按班级打印'!w"&amp;ROUNDDOWN((ROW()-1)/5,0)+2)&gt;0,INDIRECT("'按班级打印'!w"&amp;ROUNDDOWN((ROW()-1)/5,0)+2),"")</f>
        <v>57.5</v>
      </c>
      <c r="I3132" s="63" t="str">
        <f ca="1">IF(INDIRECT("'按班级打印'!z"&amp;ROUNDDOWN((ROW()-1)/5,0)+2)&gt;0,INDIRECT("'按班级打印'!z"&amp;ROUNDDOWN((ROW()-1)/5,0)+2),"")</f>
        <v/>
      </c>
      <c r="J3132" s="63">
        <f ca="1">IF(INDIRECT("'按班级打印'!ac"&amp;ROUNDDOWN((ROW()-1)/5,0)+2)&gt;0,INDIRECT("'按班级打印'!ac"&amp;ROUNDDOWN((ROW()-1)/5,0)+2),"")</f>
        <v>64</v>
      </c>
      <c r="K3132" s="63" t="str">
        <f ca="1">IF(INDIRECT("'按班级打印'!u"&amp;ROUNDDOWN((ROW()-1)/5,0)+2)&gt;0,INDIRECT("'按班级打印'!u"&amp;ROUNDDOWN((ROW()-1)/5,0)+2),"")</f>
        <v/>
      </c>
      <c r="L3132" s="63" t="str">
        <f ca="1">IF(INDIRECT("'按班级打印'!af"&amp;ROUNDDOWN((ROW()-1)/5,0)+2)&gt;0,INDIRECT("'按班级打印'!af"&amp;ROUNDDOWN((ROW()-1)/5,0)+2),"")</f>
        <v/>
      </c>
      <c r="M3132" s="63">
        <f ca="1">INDIRECT("'按班级打印'!H"&amp;ROUNDDOWN((ROW()-1)/5,0)+2)</f>
        <v>482.5</v>
      </c>
    </row>
    <row r="3133" customHeight="1" spans="1:13">
      <c r="A3133" s="64"/>
      <c r="B3133" s="64"/>
      <c r="C3133" s="63" t="s">
        <v>13</v>
      </c>
      <c r="D3133" s="63">
        <f ca="1">INDIRECT("'按班级打印'!M"&amp;ROUNDDOWN((ROW()-1)/5,0)+2)</f>
        <v>111</v>
      </c>
      <c r="E3133" s="63">
        <f ca="1">INDIRECT("'按班级打印'!o"&amp;ROUNDDOWN((ROW()-1)/5,0)+2)</f>
        <v>97</v>
      </c>
      <c r="F3133" s="63">
        <f ca="1">INDIRECT("'按班级打印'!q"&amp;ROUNDDOWN((ROW()-1)/5,0)+2)</f>
        <v>104.5</v>
      </c>
      <c r="G3133" s="63">
        <f ca="1">IF(INDIRECT("'按班级打印'!s"&amp;ROUNDDOWN((ROW()-1)/5,0)+2)&gt;0,INDIRECT("'按班级打印'!s"&amp;ROUNDDOWN((ROW()-1)/5,0)+2),"")</f>
        <v>48.5</v>
      </c>
      <c r="H3133" s="63">
        <f ca="1">IF(INDIRECT("'按班级打印'!x"&amp;ROUNDDOWN((ROW()-1)/5,0)+2)&gt;0,INDIRECT("'按班级打印'!x"&amp;ROUNDDOWN((ROW()-1)/5,0)+2),"")</f>
        <v>82</v>
      </c>
      <c r="I3133" s="63" t="str">
        <f ca="1">IF(INDIRECT("'按班级打印'!aa"&amp;ROUNDDOWN((ROW()-1)/5,0)+2)&gt;0,INDIRECT("'按班级打印'!aa"&amp;ROUNDDOWN((ROW()-1)/5,0)+2),"")</f>
        <v/>
      </c>
      <c r="J3133" s="63">
        <f ca="1">IF(INDIRECT("'按班级打印'!ad"&amp;ROUNDDOWN((ROW()-1)/5,0)+2)&gt;0,INDIRECT("'按班级打印'!ad"&amp;ROUNDDOWN((ROW()-1)/5,0)+2),"")</f>
        <v>87</v>
      </c>
      <c r="K3133" s="63" t="str">
        <f ca="1">IF(INDIRECT("'按班级打印'!u"&amp;ROUNDDOWN((ROW()-1)/5,0)+2)&gt;0,INDIRECT("'按班级打印'!u"&amp;ROUNDDOWN((ROW()-1)/5,0)+2),"")</f>
        <v/>
      </c>
      <c r="L3133" s="63" t="str">
        <f ca="1">IF(INDIRECT("'按班级打印'!ag"&amp;ROUNDDOWN((ROW()-1)/5,0)+2)&gt;0,INDIRECT("'按班级打印'!ag"&amp;ROUNDDOWN((ROW()-1)/5,0)+2),"")</f>
        <v/>
      </c>
      <c r="M3133" s="63">
        <f ca="1">INDIRECT("'按班级打印'!I"&amp;ROUNDDOWN((ROW()-1)/5,0)+2)</f>
        <v>530</v>
      </c>
    </row>
    <row r="3134" customHeight="1" spans="1:13">
      <c r="A3134" s="63" t="str">
        <f ca="1">INDIRECT("'按班级打印'!E"&amp;ROUNDDOWN((ROW()-1)/5,0)+2)</f>
        <v>物理类</v>
      </c>
      <c r="B3134" s="14"/>
      <c r="C3134" s="63" t="s">
        <v>14</v>
      </c>
      <c r="D3134" s="65">
        <f>'质量分析(总分) '!$D$55</f>
        <v>105.000612745098</v>
      </c>
      <c r="E3134" s="65">
        <f>'质量分析(总分) '!$D$82</f>
        <v>91.5242034313726</v>
      </c>
      <c r="F3134" s="65">
        <f>'质量分析(总分) '!$D$109</f>
        <v>108.863970588235</v>
      </c>
      <c r="G3134" s="65">
        <f ca="1">IF(_xlfn.NUMBERVALUE(G3132)&gt;0,'质量分析(总分) '!$D$133,"")</f>
        <v>62.6521428571429</v>
      </c>
      <c r="H3134" s="65">
        <f ca="1">IF(_xlfn.NUMBERVALUE(H3132)&gt;0,'质量分析(总分) '!$D$157,"")</f>
        <v>81.8686131386861</v>
      </c>
      <c r="I3134" s="65" t="str">
        <f ca="1">IF(_xlfn.NUMBERVALUE(I3132)&gt;0,'质量分析(总分) '!$D$180,"")</f>
        <v/>
      </c>
      <c r="J3134" s="65">
        <f ca="1">IF(_xlfn.NUMBERVALUE(J3132)&gt;0,'质量分析(总分) '!$D$208,"")</f>
        <v>82.7816593886463</v>
      </c>
      <c r="K3134" s="65" t="str">
        <f ca="1">IF(_xlfn.NUMBERVALUE(K3132)&gt;0,'质量分析(总分) '!$D$194,"")</f>
        <v/>
      </c>
      <c r="L3134" s="65" t="str">
        <f ca="1">IF(_xlfn.NUMBERVALUE(L3132)&gt;0,'质量分析(总分) '!$D$222,"")</f>
        <v/>
      </c>
      <c r="M3134" s="65">
        <f ca="1">IF(_xlfn.NUMBERVALUE(G3132)&gt;0,'质量分析(总分) '!$D$23,'质量分析(总分) '!$D$28)</f>
        <v>535.869285714286</v>
      </c>
    </row>
    <row r="3136" customHeight="1" spans="1:13">
      <c r="A3136" s="58" t="s">
        <v>15</v>
      </c>
      <c r="B3136" s="59" t="s">
        <v>1</v>
      </c>
      <c r="C3136" s="59" t="s">
        <v>2</v>
      </c>
      <c r="D3136" s="60" t="s">
        <v>3</v>
      </c>
      <c r="E3136" s="60" t="s">
        <v>4</v>
      </c>
      <c r="F3136" s="60" t="s">
        <v>5</v>
      </c>
      <c r="G3136" s="60" t="s">
        <v>6</v>
      </c>
      <c r="H3136" s="60" t="s">
        <v>7</v>
      </c>
      <c r="I3136" s="60" t="s">
        <v>8</v>
      </c>
      <c r="J3136" s="60" t="s">
        <v>9</v>
      </c>
      <c r="K3136" s="60" t="s">
        <v>10</v>
      </c>
      <c r="L3136" s="61" t="s">
        <v>11</v>
      </c>
      <c r="M3136" s="61" t="s">
        <v>12</v>
      </c>
    </row>
    <row r="3137" customHeight="1" spans="1:13">
      <c r="A3137" s="62"/>
      <c r="B3137" s="63">
        <f ca="1">INDIRECT("'按班级打印'!G"&amp;ROUNDDOWN((ROW()-1)/5,0)+2)</f>
        <v>14</v>
      </c>
      <c r="C3137" s="63" t="str">
        <f ca="1">INDIRECT("'按班级打印'!A"&amp;ROUNDDOWN((ROW()-1)/5,0)+2)</f>
        <v>彭雨萱</v>
      </c>
      <c r="D3137" s="63">
        <f ca="1">INDIRECT("'按班级打印'!M"&amp;ROUNDDOWN((ROW()-1)/5,0)+2)</f>
        <v>101</v>
      </c>
      <c r="E3137" s="63">
        <f ca="1">INDIRECT("'按班级打印'!o"&amp;ROUNDDOWN((ROW()-1)/5,0)+2)</f>
        <v>72.5</v>
      </c>
      <c r="F3137" s="63">
        <f ca="1">INDIRECT("'按班级打印'!q"&amp;ROUNDDOWN((ROW()-1)/5,0)+2)</f>
        <v>98</v>
      </c>
      <c r="G3137" s="63">
        <f ca="1">IF(INDIRECT("'按班级打印'!s"&amp;ROUNDDOWN((ROW()-1)/5,0)+2)&gt;0,INDIRECT("'按班级打印'!s"&amp;ROUNDDOWN((ROW()-1)/5,0)+2),"")</f>
        <v>62.5</v>
      </c>
      <c r="H3137" s="63">
        <f ca="1">IF(INDIRECT("'按班级打印'!w"&amp;ROUNDDOWN((ROW()-1)/5,0)+2)&gt;0,INDIRECT("'按班级打印'!w"&amp;ROUNDDOWN((ROW()-1)/5,0)+2),"")</f>
        <v>48</v>
      </c>
      <c r="I3137" s="63" t="str">
        <f ca="1">IF(INDIRECT("'按班级打印'!z"&amp;ROUNDDOWN((ROW()-1)/5,0)+2)&gt;0,INDIRECT("'按班级打印'!z"&amp;ROUNDDOWN((ROW()-1)/5,0)+2),"")</f>
        <v/>
      </c>
      <c r="J3137" s="63">
        <f ca="1">IF(INDIRECT("'按班级打印'!ac"&amp;ROUNDDOWN((ROW()-1)/5,0)+2)&gt;0,INDIRECT("'按班级打印'!ac"&amp;ROUNDDOWN((ROW()-1)/5,0)+2),"")</f>
        <v>58.25</v>
      </c>
      <c r="K3137" s="63" t="str">
        <f ca="1">IF(INDIRECT("'按班级打印'!u"&amp;ROUNDDOWN((ROW()-1)/5,0)+2)&gt;0,INDIRECT("'按班级打印'!u"&amp;ROUNDDOWN((ROW()-1)/5,0)+2),"")</f>
        <v/>
      </c>
      <c r="L3137" s="63" t="str">
        <f ca="1">IF(INDIRECT("'按班级打印'!af"&amp;ROUNDDOWN((ROW()-1)/5,0)+2)&gt;0,INDIRECT("'按班级打印'!af"&amp;ROUNDDOWN((ROW()-1)/5,0)+2),"")</f>
        <v/>
      </c>
      <c r="M3137" s="63">
        <f ca="1">INDIRECT("'按班级打印'!H"&amp;ROUNDDOWN((ROW()-1)/5,0)+2)</f>
        <v>440.25</v>
      </c>
    </row>
    <row r="3138" customHeight="1" spans="1:13">
      <c r="A3138" s="64"/>
      <c r="B3138" s="64"/>
      <c r="C3138" s="63" t="s">
        <v>13</v>
      </c>
      <c r="D3138" s="63">
        <f ca="1">INDIRECT("'按班级打印'!M"&amp;ROUNDDOWN((ROW()-1)/5,0)+2)</f>
        <v>101</v>
      </c>
      <c r="E3138" s="63">
        <f ca="1">INDIRECT("'按班级打印'!o"&amp;ROUNDDOWN((ROW()-1)/5,0)+2)</f>
        <v>72.5</v>
      </c>
      <c r="F3138" s="63">
        <f ca="1">INDIRECT("'按班级打印'!q"&amp;ROUNDDOWN((ROW()-1)/5,0)+2)</f>
        <v>98</v>
      </c>
      <c r="G3138" s="63">
        <f ca="1">IF(INDIRECT("'按班级打印'!s"&amp;ROUNDDOWN((ROW()-1)/5,0)+2)&gt;0,INDIRECT("'按班级打印'!s"&amp;ROUNDDOWN((ROW()-1)/5,0)+2),"")</f>
        <v>62.5</v>
      </c>
      <c r="H3138" s="63">
        <f ca="1">IF(INDIRECT("'按班级打印'!x"&amp;ROUNDDOWN((ROW()-1)/5,0)+2)&gt;0,INDIRECT("'按班级打印'!x"&amp;ROUNDDOWN((ROW()-1)/5,0)+2),"")</f>
        <v>74</v>
      </c>
      <c r="I3138" s="63" t="str">
        <f ca="1">IF(INDIRECT("'按班级打印'!aa"&amp;ROUNDDOWN((ROW()-1)/5,0)+2)&gt;0,INDIRECT("'按班级打印'!aa"&amp;ROUNDDOWN((ROW()-1)/5,0)+2),"")</f>
        <v/>
      </c>
      <c r="J3138" s="63">
        <f ca="1">IF(INDIRECT("'按班级打印'!ad"&amp;ROUNDDOWN((ROW()-1)/5,0)+2)&gt;0,INDIRECT("'按班级打印'!ad"&amp;ROUNDDOWN((ROW()-1)/5,0)+2),"")</f>
        <v>81</v>
      </c>
      <c r="K3138" s="63" t="str">
        <f ca="1">IF(INDIRECT("'按班级打印'!u"&amp;ROUNDDOWN((ROW()-1)/5,0)+2)&gt;0,INDIRECT("'按班级打印'!u"&amp;ROUNDDOWN((ROW()-1)/5,0)+2),"")</f>
        <v/>
      </c>
      <c r="L3138" s="63" t="str">
        <f ca="1">IF(INDIRECT("'按班级打印'!ag"&amp;ROUNDDOWN((ROW()-1)/5,0)+2)&gt;0,INDIRECT("'按班级打印'!ag"&amp;ROUNDDOWN((ROW()-1)/5,0)+2),"")</f>
        <v/>
      </c>
      <c r="M3138" s="63">
        <f ca="1">INDIRECT("'按班级打印'!I"&amp;ROUNDDOWN((ROW()-1)/5,0)+2)</f>
        <v>489</v>
      </c>
    </row>
    <row r="3139" customHeight="1" spans="1:13">
      <c r="A3139" s="63" t="str">
        <f ca="1">INDIRECT("'按班级打印'!E"&amp;ROUNDDOWN((ROW()-1)/5,0)+2)</f>
        <v>物理类</v>
      </c>
      <c r="B3139" s="14"/>
      <c r="C3139" s="63" t="s">
        <v>14</v>
      </c>
      <c r="D3139" s="65">
        <f>'质量分析(总分) '!$D$55</f>
        <v>105.000612745098</v>
      </c>
      <c r="E3139" s="65">
        <f>'质量分析(总分) '!$D$82</f>
        <v>91.5242034313726</v>
      </c>
      <c r="F3139" s="65">
        <f>'质量分析(总分) '!$D$109</f>
        <v>108.863970588235</v>
      </c>
      <c r="G3139" s="65">
        <f ca="1">IF(_xlfn.NUMBERVALUE(G3137)&gt;0,'质量分析(总分) '!$D$133,"")</f>
        <v>62.6521428571429</v>
      </c>
      <c r="H3139" s="65">
        <f ca="1">IF(_xlfn.NUMBERVALUE(H3137)&gt;0,'质量分析(总分) '!$D$157,"")</f>
        <v>81.8686131386861</v>
      </c>
      <c r="I3139" s="65" t="str">
        <f ca="1">IF(_xlfn.NUMBERVALUE(I3137)&gt;0,'质量分析(总分) '!$D$180,"")</f>
        <v/>
      </c>
      <c r="J3139" s="65">
        <f ca="1">IF(_xlfn.NUMBERVALUE(J3137)&gt;0,'质量分析(总分) '!$D$208,"")</f>
        <v>82.7816593886463</v>
      </c>
      <c r="K3139" s="65" t="str">
        <f ca="1">IF(_xlfn.NUMBERVALUE(K3137)&gt;0,'质量分析(总分) '!$D$194,"")</f>
        <v/>
      </c>
      <c r="L3139" s="65" t="str">
        <f ca="1">IF(_xlfn.NUMBERVALUE(L3137)&gt;0,'质量分析(总分) '!$D$222,"")</f>
        <v/>
      </c>
      <c r="M3139" s="65">
        <f ca="1">IF(_xlfn.NUMBERVALUE(G3137)&gt;0,'质量分析(总分) '!$D$23,'质量分析(总分) '!$D$28)</f>
        <v>535.869285714286</v>
      </c>
    </row>
    <row r="3141" customHeight="1" spans="1:13">
      <c r="A3141" s="58" t="s">
        <v>15</v>
      </c>
      <c r="B3141" s="59" t="s">
        <v>1</v>
      </c>
      <c r="C3141" s="59" t="s">
        <v>2</v>
      </c>
      <c r="D3141" s="60" t="s">
        <v>3</v>
      </c>
      <c r="E3141" s="60" t="s">
        <v>4</v>
      </c>
      <c r="F3141" s="60" t="s">
        <v>5</v>
      </c>
      <c r="G3141" s="60" t="s">
        <v>6</v>
      </c>
      <c r="H3141" s="60" t="s">
        <v>7</v>
      </c>
      <c r="I3141" s="60" t="s">
        <v>8</v>
      </c>
      <c r="J3141" s="60" t="s">
        <v>9</v>
      </c>
      <c r="K3141" s="60" t="s">
        <v>10</v>
      </c>
      <c r="L3141" s="61" t="s">
        <v>11</v>
      </c>
      <c r="M3141" s="61" t="s">
        <v>12</v>
      </c>
    </row>
    <row r="3142" customHeight="1" spans="1:13">
      <c r="A3142" s="62"/>
      <c r="B3142" s="63">
        <f ca="1">INDIRECT("'按班级打印'!G"&amp;ROUNDDOWN((ROW()-1)/5,0)+2)</f>
        <v>14</v>
      </c>
      <c r="C3142" s="63" t="str">
        <f ca="1">INDIRECT("'按班级打印'!A"&amp;ROUNDDOWN((ROW()-1)/5,0)+2)</f>
        <v>陈颢恺</v>
      </c>
      <c r="D3142" s="63">
        <f ca="1">INDIRECT("'按班级打印'!M"&amp;ROUNDDOWN((ROW()-1)/5,0)+2)</f>
        <v>86.5</v>
      </c>
      <c r="E3142" s="63">
        <f ca="1">INDIRECT("'按班级打印'!o"&amp;ROUNDDOWN((ROW()-1)/5,0)+2)</f>
        <v>50</v>
      </c>
      <c r="F3142" s="63">
        <f ca="1">INDIRECT("'按班级打印'!q"&amp;ROUNDDOWN((ROW()-1)/5,0)+2)</f>
        <v>49.5</v>
      </c>
      <c r="G3142" s="63">
        <f ca="1">IF(INDIRECT("'按班级打印'!s"&amp;ROUNDDOWN((ROW()-1)/5,0)+2)&gt;0,INDIRECT("'按班级打印'!s"&amp;ROUNDDOWN((ROW()-1)/5,0)+2),"")</f>
        <v>29</v>
      </c>
      <c r="H3142" s="63">
        <f ca="1">IF(INDIRECT("'按班级打印'!w"&amp;ROUNDDOWN((ROW()-1)/5,0)+2)&gt;0,INDIRECT("'按班级打印'!w"&amp;ROUNDDOWN((ROW()-1)/5,0)+2),"")</f>
        <v>43.5</v>
      </c>
      <c r="I3142" s="63" t="str">
        <f ca="1">IF(INDIRECT("'按班级打印'!z"&amp;ROUNDDOWN((ROW()-1)/5,0)+2)&gt;0,INDIRECT("'按班级打印'!z"&amp;ROUNDDOWN((ROW()-1)/5,0)+2),"")</f>
        <v/>
      </c>
      <c r="J3142" s="63">
        <f ca="1">IF(INDIRECT("'按班级打印'!ac"&amp;ROUNDDOWN((ROW()-1)/5,0)+2)&gt;0,INDIRECT("'按班级打印'!ac"&amp;ROUNDDOWN((ROW()-1)/5,0)+2),"")</f>
        <v>43.75</v>
      </c>
      <c r="K3142" s="63" t="str">
        <f ca="1">IF(INDIRECT("'按班级打印'!u"&amp;ROUNDDOWN((ROW()-1)/5,0)+2)&gt;0,INDIRECT("'按班级打印'!u"&amp;ROUNDDOWN((ROW()-1)/5,0)+2),"")</f>
        <v/>
      </c>
      <c r="L3142" s="63" t="str">
        <f ca="1">IF(INDIRECT("'按班级打印'!af"&amp;ROUNDDOWN((ROW()-1)/5,0)+2)&gt;0,INDIRECT("'按班级打印'!af"&amp;ROUNDDOWN((ROW()-1)/5,0)+2),"")</f>
        <v/>
      </c>
      <c r="M3142" s="63">
        <f ca="1">INDIRECT("'按班级打印'!H"&amp;ROUNDDOWN((ROW()-1)/5,0)+2)</f>
        <v>302.25</v>
      </c>
    </row>
    <row r="3143" customHeight="1" spans="1:13">
      <c r="A3143" s="64"/>
      <c r="B3143" s="64"/>
      <c r="C3143" s="63" t="s">
        <v>13</v>
      </c>
      <c r="D3143" s="63">
        <f ca="1">INDIRECT("'按班级打印'!M"&amp;ROUNDDOWN((ROW()-1)/5,0)+2)</f>
        <v>86.5</v>
      </c>
      <c r="E3143" s="63">
        <f ca="1">INDIRECT("'按班级打印'!o"&amp;ROUNDDOWN((ROW()-1)/5,0)+2)</f>
        <v>50</v>
      </c>
      <c r="F3143" s="63">
        <f ca="1">INDIRECT("'按班级打印'!q"&amp;ROUNDDOWN((ROW()-1)/5,0)+2)</f>
        <v>49.5</v>
      </c>
      <c r="G3143" s="63">
        <f ca="1">IF(INDIRECT("'按班级打印'!s"&amp;ROUNDDOWN((ROW()-1)/5,0)+2)&gt;0,INDIRECT("'按班级打印'!s"&amp;ROUNDDOWN((ROW()-1)/5,0)+2),"")</f>
        <v>29</v>
      </c>
      <c r="H3143" s="63">
        <f ca="1">IF(INDIRECT("'按班级打印'!x"&amp;ROUNDDOWN((ROW()-1)/5,0)+2)&gt;0,INDIRECT("'按班级打印'!x"&amp;ROUNDDOWN((ROW()-1)/5,0)+2),"")</f>
        <v>71</v>
      </c>
      <c r="I3143" s="63" t="str">
        <f ca="1">IF(INDIRECT("'按班级打印'!aa"&amp;ROUNDDOWN((ROW()-1)/5,0)+2)&gt;0,INDIRECT("'按班级打印'!aa"&amp;ROUNDDOWN((ROW()-1)/5,0)+2),"")</f>
        <v/>
      </c>
      <c r="J3143" s="63">
        <f ca="1">IF(INDIRECT("'按班级打印'!ad"&amp;ROUNDDOWN((ROW()-1)/5,0)+2)&gt;0,INDIRECT("'按班级打印'!ad"&amp;ROUNDDOWN((ROW()-1)/5,0)+2),"")</f>
        <v>64</v>
      </c>
      <c r="K3143" s="63" t="str">
        <f ca="1">IF(INDIRECT("'按班级打印'!u"&amp;ROUNDDOWN((ROW()-1)/5,0)+2)&gt;0,INDIRECT("'按班级打印'!u"&amp;ROUNDDOWN((ROW()-1)/5,0)+2),"")</f>
        <v/>
      </c>
      <c r="L3143" s="63" t="str">
        <f ca="1">IF(INDIRECT("'按班级打印'!ag"&amp;ROUNDDOWN((ROW()-1)/5,0)+2)&gt;0,INDIRECT("'按班级打印'!ag"&amp;ROUNDDOWN((ROW()-1)/5,0)+2),"")</f>
        <v/>
      </c>
      <c r="M3143" s="63">
        <f ca="1">INDIRECT("'按班级打印'!I"&amp;ROUNDDOWN((ROW()-1)/5,0)+2)</f>
        <v>350</v>
      </c>
    </row>
    <row r="3144" customHeight="1" spans="1:13">
      <c r="A3144" s="63" t="str">
        <f ca="1">INDIRECT("'按班级打印'!E"&amp;ROUNDDOWN((ROW()-1)/5,0)+2)</f>
        <v>物理类</v>
      </c>
      <c r="B3144" s="14"/>
      <c r="C3144" s="63" t="s">
        <v>14</v>
      </c>
      <c r="D3144" s="65">
        <f>'质量分析(总分) '!$D$55</f>
        <v>105.000612745098</v>
      </c>
      <c r="E3144" s="65">
        <f>'质量分析(总分) '!$D$82</f>
        <v>91.5242034313726</v>
      </c>
      <c r="F3144" s="65">
        <f>'质量分析(总分) '!$D$109</f>
        <v>108.863970588235</v>
      </c>
      <c r="G3144" s="65">
        <f ca="1">IF(_xlfn.NUMBERVALUE(G3142)&gt;0,'质量分析(总分) '!$D$133,"")</f>
        <v>62.6521428571429</v>
      </c>
      <c r="H3144" s="65">
        <f ca="1">IF(_xlfn.NUMBERVALUE(H3142)&gt;0,'质量分析(总分) '!$D$157,"")</f>
        <v>81.8686131386861</v>
      </c>
      <c r="I3144" s="65" t="str">
        <f ca="1">IF(_xlfn.NUMBERVALUE(I3142)&gt;0,'质量分析(总分) '!$D$180,"")</f>
        <v/>
      </c>
      <c r="J3144" s="65">
        <f ca="1">IF(_xlfn.NUMBERVALUE(J3142)&gt;0,'质量分析(总分) '!$D$208,"")</f>
        <v>82.7816593886463</v>
      </c>
      <c r="K3144" s="65" t="str">
        <f ca="1">IF(_xlfn.NUMBERVALUE(K3142)&gt;0,'质量分析(总分) '!$D$194,"")</f>
        <v/>
      </c>
      <c r="L3144" s="65" t="str">
        <f ca="1">IF(_xlfn.NUMBERVALUE(L3142)&gt;0,'质量分析(总分) '!$D$222,"")</f>
        <v/>
      </c>
      <c r="M3144" s="65">
        <f ca="1">IF(_xlfn.NUMBERVALUE(G3142)&gt;0,'质量分析(总分) '!$D$23,'质量分析(总分) '!$D$28)</f>
        <v>535.869285714286</v>
      </c>
    </row>
    <row r="3146" customHeight="1" spans="1:13">
      <c r="A3146" s="58" t="s">
        <v>15</v>
      </c>
      <c r="B3146" s="59" t="s">
        <v>1</v>
      </c>
      <c r="C3146" s="59" t="s">
        <v>2</v>
      </c>
      <c r="D3146" s="60" t="s">
        <v>3</v>
      </c>
      <c r="E3146" s="60" t="s">
        <v>4</v>
      </c>
      <c r="F3146" s="60" t="s">
        <v>5</v>
      </c>
      <c r="G3146" s="60" t="s">
        <v>6</v>
      </c>
      <c r="H3146" s="60" t="s">
        <v>7</v>
      </c>
      <c r="I3146" s="60" t="s">
        <v>8</v>
      </c>
      <c r="J3146" s="60" t="s">
        <v>9</v>
      </c>
      <c r="K3146" s="60" t="s">
        <v>10</v>
      </c>
      <c r="L3146" s="61" t="s">
        <v>11</v>
      </c>
      <c r="M3146" s="61" t="s">
        <v>12</v>
      </c>
    </row>
    <row r="3147" customHeight="1" spans="1:13">
      <c r="A3147" s="62"/>
      <c r="B3147" s="63">
        <f ca="1">INDIRECT("'按班级打印'!G"&amp;ROUNDDOWN((ROW()-1)/5,0)+2)</f>
        <v>14</v>
      </c>
      <c r="C3147" s="63" t="str">
        <f ca="1">INDIRECT("'按班级打印'!A"&amp;ROUNDDOWN((ROW()-1)/5,0)+2)</f>
        <v>王心恬</v>
      </c>
      <c r="D3147" s="63">
        <f ca="1">INDIRECT("'按班级打印'!M"&amp;ROUNDDOWN((ROW()-1)/5,0)+2)</f>
        <v>104.5</v>
      </c>
      <c r="E3147" s="63">
        <f ca="1">INDIRECT("'按班级打印'!o"&amp;ROUNDDOWN((ROW()-1)/5,0)+2)</f>
        <v>55</v>
      </c>
      <c r="F3147" s="63">
        <f ca="1">INDIRECT("'按班级打印'!q"&amp;ROUNDDOWN((ROW()-1)/5,0)+2)</f>
        <v>99.5</v>
      </c>
      <c r="G3147" s="63">
        <f ca="1">IF(INDIRECT("'按班级打印'!s"&amp;ROUNDDOWN((ROW()-1)/5,0)+2)&gt;0,INDIRECT("'按班级打印'!s"&amp;ROUNDDOWN((ROW()-1)/5,0)+2),"")</f>
        <v>14.5</v>
      </c>
      <c r="H3147" s="63">
        <f ca="1">IF(INDIRECT("'按班级打印'!w"&amp;ROUNDDOWN((ROW()-1)/5,0)+2)&gt;0,INDIRECT("'按班级打印'!w"&amp;ROUNDDOWN((ROW()-1)/5,0)+2),"")</f>
        <v>26</v>
      </c>
      <c r="I3147" s="63" t="str">
        <f ca="1">IF(INDIRECT("'按班级打印'!z"&amp;ROUNDDOWN((ROW()-1)/5,0)+2)&gt;0,INDIRECT("'按班级打印'!z"&amp;ROUNDDOWN((ROW()-1)/5,0)+2),"")</f>
        <v/>
      </c>
      <c r="J3147" s="63">
        <f ca="1">IF(INDIRECT("'按班级打印'!ac"&amp;ROUNDDOWN((ROW()-1)/5,0)+2)&gt;0,INDIRECT("'按班级打印'!ac"&amp;ROUNDDOWN((ROW()-1)/5,0)+2),"")</f>
        <v>52</v>
      </c>
      <c r="K3147" s="63" t="str">
        <f ca="1">IF(INDIRECT("'按班级打印'!u"&amp;ROUNDDOWN((ROW()-1)/5,0)+2)&gt;0,INDIRECT("'按班级打印'!u"&amp;ROUNDDOWN((ROW()-1)/5,0)+2),"")</f>
        <v/>
      </c>
      <c r="L3147" s="63" t="str">
        <f ca="1">IF(INDIRECT("'按班级打印'!af"&amp;ROUNDDOWN((ROW()-1)/5,0)+2)&gt;0,INDIRECT("'按班级打印'!af"&amp;ROUNDDOWN((ROW()-1)/5,0)+2),"")</f>
        <v/>
      </c>
      <c r="M3147" s="63">
        <f ca="1">INDIRECT("'按班级打印'!H"&amp;ROUNDDOWN((ROW()-1)/5,0)+2)</f>
        <v>351.5</v>
      </c>
    </row>
    <row r="3148" customHeight="1" spans="1:13">
      <c r="A3148" s="64"/>
      <c r="B3148" s="64"/>
      <c r="C3148" s="63" t="s">
        <v>13</v>
      </c>
      <c r="D3148" s="63">
        <f ca="1">INDIRECT("'按班级打印'!M"&amp;ROUNDDOWN((ROW()-1)/5,0)+2)</f>
        <v>104.5</v>
      </c>
      <c r="E3148" s="63">
        <f ca="1">INDIRECT("'按班级打印'!o"&amp;ROUNDDOWN((ROW()-1)/5,0)+2)</f>
        <v>55</v>
      </c>
      <c r="F3148" s="63">
        <f ca="1">INDIRECT("'按班级打印'!q"&amp;ROUNDDOWN((ROW()-1)/5,0)+2)</f>
        <v>99.5</v>
      </c>
      <c r="G3148" s="63">
        <f ca="1">IF(INDIRECT("'按班级打印'!s"&amp;ROUNDDOWN((ROW()-1)/5,0)+2)&gt;0,INDIRECT("'按班级打印'!s"&amp;ROUNDDOWN((ROW()-1)/5,0)+2),"")</f>
        <v>14.5</v>
      </c>
      <c r="H3148" s="63">
        <f ca="1">IF(INDIRECT("'按班级打印'!x"&amp;ROUNDDOWN((ROW()-1)/5,0)+2)&gt;0,INDIRECT("'按班级打印'!x"&amp;ROUNDDOWN((ROW()-1)/5,0)+2),"")</f>
        <v>53</v>
      </c>
      <c r="I3148" s="63" t="str">
        <f ca="1">IF(INDIRECT("'按班级打印'!aa"&amp;ROUNDDOWN((ROW()-1)/5,0)+2)&gt;0,INDIRECT("'按班级打印'!aa"&amp;ROUNDDOWN((ROW()-1)/5,0)+2),"")</f>
        <v/>
      </c>
      <c r="J3148" s="63">
        <f ca="1">IF(INDIRECT("'按班级打印'!ad"&amp;ROUNDDOWN((ROW()-1)/5,0)+2)&gt;0,INDIRECT("'按班级打印'!ad"&amp;ROUNDDOWN((ROW()-1)/5,0)+2),"")</f>
        <v>74</v>
      </c>
      <c r="K3148" s="63" t="str">
        <f ca="1">IF(INDIRECT("'按班级打印'!u"&amp;ROUNDDOWN((ROW()-1)/5,0)+2)&gt;0,INDIRECT("'按班级打印'!u"&amp;ROUNDDOWN((ROW()-1)/5,0)+2),"")</f>
        <v/>
      </c>
      <c r="L3148" s="63" t="str">
        <f ca="1">IF(INDIRECT("'按班级打印'!ag"&amp;ROUNDDOWN((ROW()-1)/5,0)+2)&gt;0,INDIRECT("'按班级打印'!ag"&amp;ROUNDDOWN((ROW()-1)/5,0)+2),"")</f>
        <v/>
      </c>
      <c r="M3148" s="63">
        <f ca="1">INDIRECT("'按班级打印'!I"&amp;ROUNDDOWN((ROW()-1)/5,0)+2)</f>
        <v>400.5</v>
      </c>
    </row>
    <row r="3149" customHeight="1" spans="1:13">
      <c r="A3149" s="63" t="str">
        <f ca="1">INDIRECT("'按班级打印'!E"&amp;ROUNDDOWN((ROW()-1)/5,0)+2)</f>
        <v>物理类</v>
      </c>
      <c r="B3149" s="14"/>
      <c r="C3149" s="63" t="s">
        <v>14</v>
      </c>
      <c r="D3149" s="65">
        <f>'质量分析(总分) '!$D$55</f>
        <v>105.000612745098</v>
      </c>
      <c r="E3149" s="65">
        <f>'质量分析(总分) '!$D$82</f>
        <v>91.5242034313726</v>
      </c>
      <c r="F3149" s="65">
        <f>'质量分析(总分) '!$D$109</f>
        <v>108.863970588235</v>
      </c>
      <c r="G3149" s="65">
        <f ca="1">IF(_xlfn.NUMBERVALUE(G3147)&gt;0,'质量分析(总分) '!$D$133,"")</f>
        <v>62.6521428571429</v>
      </c>
      <c r="H3149" s="65">
        <f ca="1">IF(_xlfn.NUMBERVALUE(H3147)&gt;0,'质量分析(总分) '!$D$157,"")</f>
        <v>81.8686131386861</v>
      </c>
      <c r="I3149" s="65" t="str">
        <f ca="1">IF(_xlfn.NUMBERVALUE(I3147)&gt;0,'质量分析(总分) '!$D$180,"")</f>
        <v/>
      </c>
      <c r="J3149" s="65">
        <f ca="1">IF(_xlfn.NUMBERVALUE(J3147)&gt;0,'质量分析(总分) '!$D$208,"")</f>
        <v>82.7816593886463</v>
      </c>
      <c r="K3149" s="65" t="str">
        <f ca="1">IF(_xlfn.NUMBERVALUE(K3147)&gt;0,'质量分析(总分) '!$D$194,"")</f>
        <v/>
      </c>
      <c r="L3149" s="65" t="str">
        <f ca="1">IF(_xlfn.NUMBERVALUE(L3147)&gt;0,'质量分析(总分) '!$D$222,"")</f>
        <v/>
      </c>
      <c r="M3149" s="65">
        <f ca="1">IF(_xlfn.NUMBERVALUE(G3147)&gt;0,'质量分析(总分) '!$D$23,'质量分析(总分) '!$D$28)</f>
        <v>535.869285714286</v>
      </c>
    </row>
    <row r="3151" customHeight="1" spans="1:13">
      <c r="A3151" s="58" t="s">
        <v>15</v>
      </c>
      <c r="B3151" s="59" t="s">
        <v>1</v>
      </c>
      <c r="C3151" s="59" t="s">
        <v>2</v>
      </c>
      <c r="D3151" s="60" t="s">
        <v>3</v>
      </c>
      <c r="E3151" s="60" t="s">
        <v>4</v>
      </c>
      <c r="F3151" s="60" t="s">
        <v>5</v>
      </c>
      <c r="G3151" s="60" t="s">
        <v>6</v>
      </c>
      <c r="H3151" s="60" t="s">
        <v>7</v>
      </c>
      <c r="I3151" s="60" t="s">
        <v>8</v>
      </c>
      <c r="J3151" s="60" t="s">
        <v>9</v>
      </c>
      <c r="K3151" s="60" t="s">
        <v>10</v>
      </c>
      <c r="L3151" s="61" t="s">
        <v>11</v>
      </c>
      <c r="M3151" s="61" t="s">
        <v>12</v>
      </c>
    </row>
    <row r="3152" customHeight="1" spans="1:13">
      <c r="A3152" s="62"/>
      <c r="B3152" s="63">
        <f ca="1">INDIRECT("'按班级打印'!G"&amp;ROUNDDOWN((ROW()-1)/5,0)+2)</f>
        <v>14</v>
      </c>
      <c r="C3152" s="63" t="str">
        <f ca="1">INDIRECT("'按班级打印'!A"&amp;ROUNDDOWN((ROW()-1)/5,0)+2)</f>
        <v>黄祺欢</v>
      </c>
      <c r="D3152" s="63">
        <f ca="1">INDIRECT("'按班级打印'!M"&amp;ROUNDDOWN((ROW()-1)/5,0)+2)</f>
        <v>97</v>
      </c>
      <c r="E3152" s="63">
        <f ca="1">INDIRECT("'按班级打印'!o"&amp;ROUNDDOWN((ROW()-1)/5,0)+2)</f>
        <v>65.5</v>
      </c>
      <c r="F3152" s="63">
        <f ca="1">INDIRECT("'按班级打印'!q"&amp;ROUNDDOWN((ROW()-1)/5,0)+2)</f>
        <v>107.5</v>
      </c>
      <c r="G3152" s="63">
        <f ca="1">IF(INDIRECT("'按班级打印'!s"&amp;ROUNDDOWN((ROW()-1)/5,0)+2)&gt;0,INDIRECT("'按班级打印'!s"&amp;ROUNDDOWN((ROW()-1)/5,0)+2),"")</f>
        <v>47.5</v>
      </c>
      <c r="H3152" s="63">
        <f ca="1">IF(INDIRECT("'按班级打印'!w"&amp;ROUNDDOWN((ROW()-1)/5,0)+2)&gt;0,INDIRECT("'按班级打印'!w"&amp;ROUNDDOWN((ROW()-1)/5,0)+2),"")</f>
        <v>30.5</v>
      </c>
      <c r="I3152" s="63" t="str">
        <f ca="1">IF(INDIRECT("'按班级打印'!z"&amp;ROUNDDOWN((ROW()-1)/5,0)+2)&gt;0,INDIRECT("'按班级打印'!z"&amp;ROUNDDOWN((ROW()-1)/5,0)+2),"")</f>
        <v/>
      </c>
      <c r="J3152" s="63">
        <f ca="1">IF(INDIRECT("'按班级打印'!ac"&amp;ROUNDDOWN((ROW()-1)/5,0)+2)&gt;0,INDIRECT("'按班级打印'!ac"&amp;ROUNDDOWN((ROW()-1)/5,0)+2),"")</f>
        <v>62.25</v>
      </c>
      <c r="K3152" s="63" t="str">
        <f ca="1">IF(INDIRECT("'按班级打印'!u"&amp;ROUNDDOWN((ROW()-1)/5,0)+2)&gt;0,INDIRECT("'按班级打印'!u"&amp;ROUNDDOWN((ROW()-1)/5,0)+2),"")</f>
        <v/>
      </c>
      <c r="L3152" s="63" t="str">
        <f ca="1">IF(INDIRECT("'按班级打印'!af"&amp;ROUNDDOWN((ROW()-1)/5,0)+2)&gt;0,INDIRECT("'按班级打印'!af"&amp;ROUNDDOWN((ROW()-1)/5,0)+2),"")</f>
        <v/>
      </c>
      <c r="M3152" s="63">
        <f ca="1">INDIRECT("'按班级打印'!H"&amp;ROUNDDOWN((ROW()-1)/5,0)+2)</f>
        <v>410.25</v>
      </c>
    </row>
    <row r="3153" customHeight="1" spans="1:13">
      <c r="A3153" s="64"/>
      <c r="B3153" s="64"/>
      <c r="C3153" s="63" t="s">
        <v>13</v>
      </c>
      <c r="D3153" s="63">
        <f ca="1">INDIRECT("'按班级打印'!M"&amp;ROUNDDOWN((ROW()-1)/5,0)+2)</f>
        <v>97</v>
      </c>
      <c r="E3153" s="63">
        <f ca="1">INDIRECT("'按班级打印'!o"&amp;ROUNDDOWN((ROW()-1)/5,0)+2)</f>
        <v>65.5</v>
      </c>
      <c r="F3153" s="63">
        <f ca="1">INDIRECT("'按班级打印'!q"&amp;ROUNDDOWN((ROW()-1)/5,0)+2)</f>
        <v>107.5</v>
      </c>
      <c r="G3153" s="63">
        <f ca="1">IF(INDIRECT("'按班级打印'!s"&amp;ROUNDDOWN((ROW()-1)/5,0)+2)&gt;0,INDIRECT("'按班级打印'!s"&amp;ROUNDDOWN((ROW()-1)/5,0)+2),"")</f>
        <v>47.5</v>
      </c>
      <c r="H3153" s="63">
        <f ca="1">IF(INDIRECT("'按班级打印'!x"&amp;ROUNDDOWN((ROW()-1)/5,0)+2)&gt;0,INDIRECT("'按班级打印'!x"&amp;ROUNDDOWN((ROW()-1)/5,0)+2),"")</f>
        <v>58</v>
      </c>
      <c r="I3153" s="63" t="str">
        <f ca="1">IF(INDIRECT("'按班级打印'!aa"&amp;ROUNDDOWN((ROW()-1)/5,0)+2)&gt;0,INDIRECT("'按班级打印'!aa"&amp;ROUNDDOWN((ROW()-1)/5,0)+2),"")</f>
        <v/>
      </c>
      <c r="J3153" s="63">
        <f ca="1">IF(INDIRECT("'按班级打印'!ad"&amp;ROUNDDOWN((ROW()-1)/5,0)+2)&gt;0,INDIRECT("'按班级打印'!ad"&amp;ROUNDDOWN((ROW()-1)/5,0)+2),"")</f>
        <v>86</v>
      </c>
      <c r="K3153" s="63" t="str">
        <f ca="1">IF(INDIRECT("'按班级打印'!u"&amp;ROUNDDOWN((ROW()-1)/5,0)+2)&gt;0,INDIRECT("'按班级打印'!u"&amp;ROUNDDOWN((ROW()-1)/5,0)+2),"")</f>
        <v/>
      </c>
      <c r="L3153" s="63" t="str">
        <f ca="1">IF(INDIRECT("'按班级打印'!ag"&amp;ROUNDDOWN((ROW()-1)/5,0)+2)&gt;0,INDIRECT("'按班级打印'!ag"&amp;ROUNDDOWN((ROW()-1)/5,0)+2),"")</f>
        <v/>
      </c>
      <c r="M3153" s="63">
        <f ca="1">INDIRECT("'按班级打印'!I"&amp;ROUNDDOWN((ROW()-1)/5,0)+2)</f>
        <v>461.5</v>
      </c>
    </row>
    <row r="3154" customHeight="1" spans="1:13">
      <c r="A3154" s="63" t="str">
        <f ca="1">INDIRECT("'按班级打印'!E"&amp;ROUNDDOWN((ROW()-1)/5,0)+2)</f>
        <v>物理类</v>
      </c>
      <c r="B3154" s="14"/>
      <c r="C3154" s="63" t="s">
        <v>14</v>
      </c>
      <c r="D3154" s="65">
        <f>'质量分析(总分) '!$D$55</f>
        <v>105.000612745098</v>
      </c>
      <c r="E3154" s="65">
        <f>'质量分析(总分) '!$D$82</f>
        <v>91.5242034313726</v>
      </c>
      <c r="F3154" s="65">
        <f>'质量分析(总分) '!$D$109</f>
        <v>108.863970588235</v>
      </c>
      <c r="G3154" s="65">
        <f ca="1">IF(_xlfn.NUMBERVALUE(G3152)&gt;0,'质量分析(总分) '!$D$133,"")</f>
        <v>62.6521428571429</v>
      </c>
      <c r="H3154" s="65">
        <f ca="1">IF(_xlfn.NUMBERVALUE(H3152)&gt;0,'质量分析(总分) '!$D$157,"")</f>
        <v>81.8686131386861</v>
      </c>
      <c r="I3154" s="65" t="str">
        <f ca="1">IF(_xlfn.NUMBERVALUE(I3152)&gt;0,'质量分析(总分) '!$D$180,"")</f>
        <v/>
      </c>
      <c r="J3154" s="65">
        <f ca="1">IF(_xlfn.NUMBERVALUE(J3152)&gt;0,'质量分析(总分) '!$D$208,"")</f>
        <v>82.7816593886463</v>
      </c>
      <c r="K3154" s="65" t="str">
        <f ca="1">IF(_xlfn.NUMBERVALUE(K3152)&gt;0,'质量分析(总分) '!$D$194,"")</f>
        <v/>
      </c>
      <c r="L3154" s="65" t="str">
        <f ca="1">IF(_xlfn.NUMBERVALUE(L3152)&gt;0,'质量分析(总分) '!$D$222,"")</f>
        <v/>
      </c>
      <c r="M3154" s="65">
        <f ca="1">IF(_xlfn.NUMBERVALUE(G3152)&gt;0,'质量分析(总分) '!$D$23,'质量分析(总分) '!$D$28)</f>
        <v>535.869285714286</v>
      </c>
    </row>
    <row r="3156" customHeight="1" spans="1:13">
      <c r="A3156" s="58" t="s">
        <v>15</v>
      </c>
      <c r="B3156" s="59" t="s">
        <v>1</v>
      </c>
      <c r="C3156" s="59" t="s">
        <v>2</v>
      </c>
      <c r="D3156" s="60" t="s">
        <v>3</v>
      </c>
      <c r="E3156" s="60" t="s">
        <v>4</v>
      </c>
      <c r="F3156" s="60" t="s">
        <v>5</v>
      </c>
      <c r="G3156" s="60" t="s">
        <v>6</v>
      </c>
      <c r="H3156" s="60" t="s">
        <v>7</v>
      </c>
      <c r="I3156" s="60" t="s">
        <v>8</v>
      </c>
      <c r="J3156" s="60" t="s">
        <v>9</v>
      </c>
      <c r="K3156" s="60" t="s">
        <v>10</v>
      </c>
      <c r="L3156" s="61" t="s">
        <v>11</v>
      </c>
      <c r="M3156" s="61" t="s">
        <v>12</v>
      </c>
    </row>
    <row r="3157" customHeight="1" spans="1:13">
      <c r="A3157" s="62"/>
      <c r="B3157" s="63">
        <f ca="1">INDIRECT("'按班级打印'!G"&amp;ROUNDDOWN((ROW()-1)/5,0)+2)</f>
        <v>14</v>
      </c>
      <c r="C3157" s="63" t="str">
        <f ca="1">INDIRECT("'按班级打印'!A"&amp;ROUNDDOWN((ROW()-1)/5,0)+2)</f>
        <v>王颖欣</v>
      </c>
      <c r="D3157" s="63">
        <f ca="1">INDIRECT("'按班级打印'!M"&amp;ROUNDDOWN((ROW()-1)/5,0)+2)</f>
        <v>104</v>
      </c>
      <c r="E3157" s="63">
        <f ca="1">INDIRECT("'按班级打印'!o"&amp;ROUNDDOWN((ROW()-1)/5,0)+2)</f>
        <v>77.5</v>
      </c>
      <c r="F3157" s="63">
        <f ca="1">INDIRECT("'按班级打印'!q"&amp;ROUNDDOWN((ROW()-1)/5,0)+2)</f>
        <v>103</v>
      </c>
      <c r="G3157" s="63">
        <f ca="1">IF(INDIRECT("'按班级打印'!s"&amp;ROUNDDOWN((ROW()-1)/5,0)+2)&gt;0,INDIRECT("'按班级打印'!s"&amp;ROUNDDOWN((ROW()-1)/5,0)+2),"")</f>
        <v>38</v>
      </c>
      <c r="H3157" s="63">
        <f ca="1">IF(INDIRECT("'按班级打印'!w"&amp;ROUNDDOWN((ROW()-1)/5,0)+2)&gt;0,INDIRECT("'按班级打印'!w"&amp;ROUNDDOWN((ROW()-1)/5,0)+2),"")</f>
        <v>47</v>
      </c>
      <c r="I3157" s="63" t="str">
        <f ca="1">IF(INDIRECT("'按班级打印'!z"&amp;ROUNDDOWN((ROW()-1)/5,0)+2)&gt;0,INDIRECT("'按班级打印'!z"&amp;ROUNDDOWN((ROW()-1)/5,0)+2),"")</f>
        <v/>
      </c>
      <c r="J3157" s="63">
        <f ca="1">IF(INDIRECT("'按班级打印'!ac"&amp;ROUNDDOWN((ROW()-1)/5,0)+2)&gt;0,INDIRECT("'按班级打印'!ac"&amp;ROUNDDOWN((ROW()-1)/5,0)+2),"")</f>
        <v>41</v>
      </c>
      <c r="K3157" s="63" t="str">
        <f ca="1">IF(INDIRECT("'按班级打印'!u"&amp;ROUNDDOWN((ROW()-1)/5,0)+2)&gt;0,INDIRECT("'按班级打印'!u"&amp;ROUNDDOWN((ROW()-1)/5,0)+2),"")</f>
        <v/>
      </c>
      <c r="L3157" s="63" t="str">
        <f ca="1">IF(INDIRECT("'按班级打印'!af"&amp;ROUNDDOWN((ROW()-1)/5,0)+2)&gt;0,INDIRECT("'按班级打印'!af"&amp;ROUNDDOWN((ROW()-1)/5,0)+2),"")</f>
        <v/>
      </c>
      <c r="M3157" s="63">
        <f ca="1">INDIRECT("'按班级打印'!H"&amp;ROUNDDOWN((ROW()-1)/5,0)+2)</f>
        <v>410.5</v>
      </c>
    </row>
    <row r="3158" customHeight="1" spans="1:13">
      <c r="A3158" s="64"/>
      <c r="B3158" s="64"/>
      <c r="C3158" s="63" t="s">
        <v>13</v>
      </c>
      <c r="D3158" s="63">
        <f ca="1">INDIRECT("'按班级打印'!M"&amp;ROUNDDOWN((ROW()-1)/5,0)+2)</f>
        <v>104</v>
      </c>
      <c r="E3158" s="63">
        <f ca="1">INDIRECT("'按班级打印'!o"&amp;ROUNDDOWN((ROW()-1)/5,0)+2)</f>
        <v>77.5</v>
      </c>
      <c r="F3158" s="63">
        <f ca="1">INDIRECT("'按班级打印'!q"&amp;ROUNDDOWN((ROW()-1)/5,0)+2)</f>
        <v>103</v>
      </c>
      <c r="G3158" s="63">
        <f ca="1">IF(INDIRECT("'按班级打印'!s"&amp;ROUNDDOWN((ROW()-1)/5,0)+2)&gt;0,INDIRECT("'按班级打印'!s"&amp;ROUNDDOWN((ROW()-1)/5,0)+2),"")</f>
        <v>38</v>
      </c>
      <c r="H3158" s="63">
        <f ca="1">IF(INDIRECT("'按班级打印'!x"&amp;ROUNDDOWN((ROW()-1)/5,0)+2)&gt;0,INDIRECT("'按班级打印'!x"&amp;ROUNDDOWN((ROW()-1)/5,0)+2),"")</f>
        <v>74</v>
      </c>
      <c r="I3158" s="63" t="str">
        <f ca="1">IF(INDIRECT("'按班级打印'!aa"&amp;ROUNDDOWN((ROW()-1)/5,0)+2)&gt;0,INDIRECT("'按班级打印'!aa"&amp;ROUNDDOWN((ROW()-1)/5,0)+2),"")</f>
        <v/>
      </c>
      <c r="J3158" s="63">
        <f ca="1">IF(INDIRECT("'按班级打印'!ad"&amp;ROUNDDOWN((ROW()-1)/5,0)+2)&gt;0,INDIRECT("'按班级打印'!ad"&amp;ROUNDDOWN((ROW()-1)/5,0)+2),"")</f>
        <v>61</v>
      </c>
      <c r="K3158" s="63" t="str">
        <f ca="1">IF(INDIRECT("'按班级打印'!u"&amp;ROUNDDOWN((ROW()-1)/5,0)+2)&gt;0,INDIRECT("'按班级打印'!u"&amp;ROUNDDOWN((ROW()-1)/5,0)+2),"")</f>
        <v/>
      </c>
      <c r="L3158" s="63" t="str">
        <f ca="1">IF(INDIRECT("'按班级打印'!ag"&amp;ROUNDDOWN((ROW()-1)/5,0)+2)&gt;0,INDIRECT("'按班级打印'!ag"&amp;ROUNDDOWN((ROW()-1)/5,0)+2),"")</f>
        <v/>
      </c>
      <c r="M3158" s="63">
        <f ca="1">INDIRECT("'按班级打印'!I"&amp;ROUNDDOWN((ROW()-1)/5,0)+2)</f>
        <v>457.5</v>
      </c>
    </row>
    <row r="3159" customHeight="1" spans="1:13">
      <c r="A3159" s="63" t="str">
        <f ca="1">INDIRECT("'按班级打印'!E"&amp;ROUNDDOWN((ROW()-1)/5,0)+2)</f>
        <v>物理类</v>
      </c>
      <c r="B3159" s="14"/>
      <c r="C3159" s="63" t="s">
        <v>14</v>
      </c>
      <c r="D3159" s="65">
        <f>'质量分析(总分) '!$D$55</f>
        <v>105.000612745098</v>
      </c>
      <c r="E3159" s="65">
        <f>'质量分析(总分) '!$D$82</f>
        <v>91.5242034313726</v>
      </c>
      <c r="F3159" s="65">
        <f>'质量分析(总分) '!$D$109</f>
        <v>108.863970588235</v>
      </c>
      <c r="G3159" s="65">
        <f ca="1">IF(_xlfn.NUMBERVALUE(G3157)&gt;0,'质量分析(总分) '!$D$133,"")</f>
        <v>62.6521428571429</v>
      </c>
      <c r="H3159" s="65">
        <f ca="1">IF(_xlfn.NUMBERVALUE(H3157)&gt;0,'质量分析(总分) '!$D$157,"")</f>
        <v>81.8686131386861</v>
      </c>
      <c r="I3159" s="65" t="str">
        <f ca="1">IF(_xlfn.NUMBERVALUE(I3157)&gt;0,'质量分析(总分) '!$D$180,"")</f>
        <v/>
      </c>
      <c r="J3159" s="65">
        <f ca="1">IF(_xlfn.NUMBERVALUE(J3157)&gt;0,'质量分析(总分) '!$D$208,"")</f>
        <v>82.7816593886463</v>
      </c>
      <c r="K3159" s="65" t="str">
        <f ca="1">IF(_xlfn.NUMBERVALUE(K3157)&gt;0,'质量分析(总分) '!$D$194,"")</f>
        <v/>
      </c>
      <c r="L3159" s="65" t="str">
        <f ca="1">IF(_xlfn.NUMBERVALUE(L3157)&gt;0,'质量分析(总分) '!$D$222,"")</f>
        <v/>
      </c>
      <c r="M3159" s="65">
        <f ca="1">IF(_xlfn.NUMBERVALUE(G3157)&gt;0,'质量分析(总分) '!$D$23,'质量分析(总分) '!$D$28)</f>
        <v>535.869285714286</v>
      </c>
    </row>
    <row r="3161" customHeight="1" spans="1:13">
      <c r="A3161" s="58" t="s">
        <v>15</v>
      </c>
      <c r="B3161" s="59" t="s">
        <v>1</v>
      </c>
      <c r="C3161" s="59" t="s">
        <v>2</v>
      </c>
      <c r="D3161" s="60" t="s">
        <v>3</v>
      </c>
      <c r="E3161" s="60" t="s">
        <v>4</v>
      </c>
      <c r="F3161" s="60" t="s">
        <v>5</v>
      </c>
      <c r="G3161" s="60" t="s">
        <v>6</v>
      </c>
      <c r="H3161" s="60" t="s">
        <v>7</v>
      </c>
      <c r="I3161" s="60" t="s">
        <v>8</v>
      </c>
      <c r="J3161" s="60" t="s">
        <v>9</v>
      </c>
      <c r="K3161" s="60" t="s">
        <v>10</v>
      </c>
      <c r="L3161" s="61" t="s">
        <v>11</v>
      </c>
      <c r="M3161" s="61" t="s">
        <v>12</v>
      </c>
    </row>
    <row r="3162" customHeight="1" spans="1:13">
      <c r="A3162" s="62"/>
      <c r="B3162" s="63">
        <f ca="1">INDIRECT("'按班级打印'!G"&amp;ROUNDDOWN((ROW()-1)/5,0)+2)</f>
        <v>14</v>
      </c>
      <c r="C3162" s="63" t="str">
        <f ca="1">INDIRECT("'按班级打印'!A"&amp;ROUNDDOWN((ROW()-1)/5,0)+2)</f>
        <v>李一诺</v>
      </c>
      <c r="D3162" s="63">
        <f ca="1">INDIRECT("'按班级打印'!M"&amp;ROUNDDOWN((ROW()-1)/5,0)+2)</f>
        <v>108</v>
      </c>
      <c r="E3162" s="63">
        <f ca="1">INDIRECT("'按班级打印'!o"&amp;ROUNDDOWN((ROW()-1)/5,0)+2)</f>
        <v>82.5</v>
      </c>
      <c r="F3162" s="63">
        <f ca="1">INDIRECT("'按班级打印'!q"&amp;ROUNDDOWN((ROW()-1)/5,0)+2)</f>
        <v>115</v>
      </c>
      <c r="G3162" s="63">
        <f ca="1">IF(INDIRECT("'按班级打印'!s"&amp;ROUNDDOWN((ROW()-1)/5,0)+2)&gt;0,INDIRECT("'按班级打印'!s"&amp;ROUNDDOWN((ROW()-1)/5,0)+2),"")</f>
        <v>56</v>
      </c>
      <c r="H3162" s="63">
        <f ca="1">IF(INDIRECT("'按班级打印'!w"&amp;ROUNDDOWN((ROW()-1)/5,0)+2)&gt;0,INDIRECT("'按班级打印'!w"&amp;ROUNDDOWN((ROW()-1)/5,0)+2),"")</f>
        <v>43.5</v>
      </c>
      <c r="I3162" s="63" t="str">
        <f ca="1">IF(INDIRECT("'按班级打印'!z"&amp;ROUNDDOWN((ROW()-1)/5,0)+2)&gt;0,INDIRECT("'按班级打印'!z"&amp;ROUNDDOWN((ROW()-1)/5,0)+2),"")</f>
        <v/>
      </c>
      <c r="J3162" s="63">
        <f ca="1">IF(INDIRECT("'按班级打印'!ac"&amp;ROUNDDOWN((ROW()-1)/5,0)+2)&gt;0,INDIRECT("'按班级打印'!ac"&amp;ROUNDDOWN((ROW()-1)/5,0)+2),"")</f>
        <v>66.5</v>
      </c>
      <c r="K3162" s="63" t="str">
        <f ca="1">IF(INDIRECT("'按班级打印'!u"&amp;ROUNDDOWN((ROW()-1)/5,0)+2)&gt;0,INDIRECT("'按班级打印'!u"&amp;ROUNDDOWN((ROW()-1)/5,0)+2),"")</f>
        <v/>
      </c>
      <c r="L3162" s="63" t="str">
        <f ca="1">IF(INDIRECT("'按班级打印'!af"&amp;ROUNDDOWN((ROW()-1)/5,0)+2)&gt;0,INDIRECT("'按班级打印'!af"&amp;ROUNDDOWN((ROW()-1)/5,0)+2),"")</f>
        <v/>
      </c>
      <c r="M3162" s="63">
        <f ca="1">INDIRECT("'按班级打印'!H"&amp;ROUNDDOWN((ROW()-1)/5,0)+2)</f>
        <v>471.5</v>
      </c>
    </row>
    <row r="3163" customHeight="1" spans="1:13">
      <c r="A3163" s="64"/>
      <c r="B3163" s="64"/>
      <c r="C3163" s="63" t="s">
        <v>13</v>
      </c>
      <c r="D3163" s="63">
        <f ca="1">INDIRECT("'按班级打印'!M"&amp;ROUNDDOWN((ROW()-1)/5,0)+2)</f>
        <v>108</v>
      </c>
      <c r="E3163" s="63">
        <f ca="1">INDIRECT("'按班级打印'!o"&amp;ROUNDDOWN((ROW()-1)/5,0)+2)</f>
        <v>82.5</v>
      </c>
      <c r="F3163" s="63">
        <f ca="1">INDIRECT("'按班级打印'!q"&amp;ROUNDDOWN((ROW()-1)/5,0)+2)</f>
        <v>115</v>
      </c>
      <c r="G3163" s="63">
        <f ca="1">IF(INDIRECT("'按班级打印'!s"&amp;ROUNDDOWN((ROW()-1)/5,0)+2)&gt;0,INDIRECT("'按班级打印'!s"&amp;ROUNDDOWN((ROW()-1)/5,0)+2),"")</f>
        <v>56</v>
      </c>
      <c r="H3163" s="63">
        <f ca="1">IF(INDIRECT("'按班级打印'!x"&amp;ROUNDDOWN((ROW()-1)/5,0)+2)&gt;0,INDIRECT("'按班级打印'!x"&amp;ROUNDDOWN((ROW()-1)/5,0)+2),"")</f>
        <v>71</v>
      </c>
      <c r="I3163" s="63" t="str">
        <f ca="1">IF(INDIRECT("'按班级打印'!aa"&amp;ROUNDDOWN((ROW()-1)/5,0)+2)&gt;0,INDIRECT("'按班级打印'!aa"&amp;ROUNDDOWN((ROW()-1)/5,0)+2),"")</f>
        <v/>
      </c>
      <c r="J3163" s="63">
        <f ca="1">IF(INDIRECT("'按班级打印'!ad"&amp;ROUNDDOWN((ROW()-1)/5,0)+2)&gt;0,INDIRECT("'按班级打印'!ad"&amp;ROUNDDOWN((ROW()-1)/5,0)+2),"")</f>
        <v>89</v>
      </c>
      <c r="K3163" s="63" t="str">
        <f ca="1">IF(INDIRECT("'按班级打印'!u"&amp;ROUNDDOWN((ROW()-1)/5,0)+2)&gt;0,INDIRECT("'按班级打印'!u"&amp;ROUNDDOWN((ROW()-1)/5,0)+2),"")</f>
        <v/>
      </c>
      <c r="L3163" s="63" t="str">
        <f ca="1">IF(INDIRECT("'按班级打印'!ag"&amp;ROUNDDOWN((ROW()-1)/5,0)+2)&gt;0,INDIRECT("'按班级打印'!ag"&amp;ROUNDDOWN((ROW()-1)/5,0)+2),"")</f>
        <v/>
      </c>
      <c r="M3163" s="63">
        <f ca="1">INDIRECT("'按班级打印'!I"&amp;ROUNDDOWN((ROW()-1)/5,0)+2)</f>
        <v>521.5</v>
      </c>
    </row>
    <row r="3164" customHeight="1" spans="1:13">
      <c r="A3164" s="63" t="str">
        <f ca="1">INDIRECT("'按班级打印'!E"&amp;ROUNDDOWN((ROW()-1)/5,0)+2)</f>
        <v>物理类</v>
      </c>
      <c r="B3164" s="14"/>
      <c r="C3164" s="63" t="s">
        <v>14</v>
      </c>
      <c r="D3164" s="65">
        <f>'质量分析(总分) '!$D$55</f>
        <v>105.000612745098</v>
      </c>
      <c r="E3164" s="65">
        <f>'质量分析(总分) '!$D$82</f>
        <v>91.5242034313726</v>
      </c>
      <c r="F3164" s="65">
        <f>'质量分析(总分) '!$D$109</f>
        <v>108.863970588235</v>
      </c>
      <c r="G3164" s="65">
        <f ca="1">IF(_xlfn.NUMBERVALUE(G3162)&gt;0,'质量分析(总分) '!$D$133,"")</f>
        <v>62.6521428571429</v>
      </c>
      <c r="H3164" s="65">
        <f ca="1">IF(_xlfn.NUMBERVALUE(H3162)&gt;0,'质量分析(总分) '!$D$157,"")</f>
        <v>81.8686131386861</v>
      </c>
      <c r="I3164" s="65" t="str">
        <f ca="1">IF(_xlfn.NUMBERVALUE(I3162)&gt;0,'质量分析(总分) '!$D$180,"")</f>
        <v/>
      </c>
      <c r="J3164" s="65">
        <f ca="1">IF(_xlfn.NUMBERVALUE(J3162)&gt;0,'质量分析(总分) '!$D$208,"")</f>
        <v>82.7816593886463</v>
      </c>
      <c r="K3164" s="65" t="str">
        <f ca="1">IF(_xlfn.NUMBERVALUE(K3162)&gt;0,'质量分析(总分) '!$D$194,"")</f>
        <v/>
      </c>
      <c r="L3164" s="65" t="str">
        <f ca="1">IF(_xlfn.NUMBERVALUE(L3162)&gt;0,'质量分析(总分) '!$D$222,"")</f>
        <v/>
      </c>
      <c r="M3164" s="65">
        <f ca="1">IF(_xlfn.NUMBERVALUE(G3162)&gt;0,'质量分析(总分) '!$D$23,'质量分析(总分) '!$D$28)</f>
        <v>535.869285714286</v>
      </c>
    </row>
    <row r="3166" customHeight="1" spans="1:13">
      <c r="A3166" s="58" t="s">
        <v>15</v>
      </c>
      <c r="B3166" s="59" t="s">
        <v>1</v>
      </c>
      <c r="C3166" s="59" t="s">
        <v>2</v>
      </c>
      <c r="D3166" s="60" t="s">
        <v>3</v>
      </c>
      <c r="E3166" s="60" t="s">
        <v>4</v>
      </c>
      <c r="F3166" s="60" t="s">
        <v>5</v>
      </c>
      <c r="G3166" s="60" t="s">
        <v>6</v>
      </c>
      <c r="H3166" s="60" t="s">
        <v>7</v>
      </c>
      <c r="I3166" s="60" t="s">
        <v>8</v>
      </c>
      <c r="J3166" s="60" t="s">
        <v>9</v>
      </c>
      <c r="K3166" s="60" t="s">
        <v>10</v>
      </c>
      <c r="L3166" s="61" t="s">
        <v>11</v>
      </c>
      <c r="M3166" s="61" t="s">
        <v>12</v>
      </c>
    </row>
    <row r="3167" customHeight="1" spans="1:13">
      <c r="A3167" s="62"/>
      <c r="B3167" s="63">
        <f ca="1">INDIRECT("'按班级打印'!G"&amp;ROUNDDOWN((ROW()-1)/5,0)+2)</f>
        <v>15</v>
      </c>
      <c r="C3167" s="63" t="str">
        <f ca="1">INDIRECT("'按班级打印'!A"&amp;ROUNDDOWN((ROW()-1)/5,0)+2)</f>
        <v>谢宇江</v>
      </c>
      <c r="D3167" s="63">
        <f ca="1">INDIRECT("'按班级打印'!M"&amp;ROUNDDOWN((ROW()-1)/5,0)+2)</f>
        <v>96.5</v>
      </c>
      <c r="E3167" s="63">
        <f ca="1">INDIRECT("'按班级打印'!o"&amp;ROUNDDOWN((ROW()-1)/5,0)+2)</f>
        <v>76</v>
      </c>
      <c r="F3167" s="63">
        <f ca="1">INDIRECT("'按班级打印'!q"&amp;ROUNDDOWN((ROW()-1)/5,0)+2)</f>
        <v>106.5</v>
      </c>
      <c r="G3167" s="63">
        <f ca="1">IF(INDIRECT("'按班级打印'!s"&amp;ROUNDDOWN((ROW()-1)/5,0)+2)&gt;0,INDIRECT("'按班级打印'!s"&amp;ROUNDDOWN((ROW()-1)/5,0)+2),"")</f>
        <v>70</v>
      </c>
      <c r="H3167" s="63">
        <f ca="1">IF(INDIRECT("'按班级打印'!w"&amp;ROUNDDOWN((ROW()-1)/5,0)+2)&gt;0,INDIRECT("'按班级打印'!w"&amp;ROUNDDOWN((ROW()-1)/5,0)+2),"")</f>
        <v>47.5</v>
      </c>
      <c r="I3167" s="63" t="str">
        <f ca="1">IF(INDIRECT("'按班级打印'!z"&amp;ROUNDDOWN((ROW()-1)/5,0)+2)&gt;0,INDIRECT("'按班级打印'!z"&amp;ROUNDDOWN((ROW()-1)/5,0)+2),"")</f>
        <v/>
      </c>
      <c r="J3167" s="63">
        <f ca="1">IF(INDIRECT("'按班级打印'!ac"&amp;ROUNDDOWN((ROW()-1)/5,0)+2)&gt;0,INDIRECT("'按班级打印'!ac"&amp;ROUNDDOWN((ROW()-1)/5,0)+2),"")</f>
        <v>62</v>
      </c>
      <c r="K3167" s="63" t="str">
        <f ca="1">IF(INDIRECT("'按班级打印'!u"&amp;ROUNDDOWN((ROW()-1)/5,0)+2)&gt;0,INDIRECT("'按班级打印'!u"&amp;ROUNDDOWN((ROW()-1)/5,0)+2),"")</f>
        <v/>
      </c>
      <c r="L3167" s="63" t="str">
        <f ca="1">IF(INDIRECT("'按班级打印'!af"&amp;ROUNDDOWN((ROW()-1)/5,0)+2)&gt;0,INDIRECT("'按班级打印'!af"&amp;ROUNDDOWN((ROW()-1)/5,0)+2),"")</f>
        <v/>
      </c>
      <c r="M3167" s="63">
        <f ca="1">INDIRECT("'按班级打印'!H"&amp;ROUNDDOWN((ROW()-1)/5,0)+2)</f>
        <v>458.5</v>
      </c>
    </row>
    <row r="3168" customHeight="1" spans="1:13">
      <c r="A3168" s="64"/>
      <c r="B3168" s="64"/>
      <c r="C3168" s="63" t="s">
        <v>13</v>
      </c>
      <c r="D3168" s="63">
        <f ca="1">INDIRECT("'按班级打印'!M"&amp;ROUNDDOWN((ROW()-1)/5,0)+2)</f>
        <v>96.5</v>
      </c>
      <c r="E3168" s="63">
        <f ca="1">INDIRECT("'按班级打印'!o"&amp;ROUNDDOWN((ROW()-1)/5,0)+2)</f>
        <v>76</v>
      </c>
      <c r="F3168" s="63">
        <f ca="1">INDIRECT("'按班级打印'!q"&amp;ROUNDDOWN((ROW()-1)/5,0)+2)</f>
        <v>106.5</v>
      </c>
      <c r="G3168" s="63">
        <f ca="1">IF(INDIRECT("'按班级打印'!s"&amp;ROUNDDOWN((ROW()-1)/5,0)+2)&gt;0,INDIRECT("'按班级打印'!s"&amp;ROUNDDOWN((ROW()-1)/5,0)+2),"")</f>
        <v>70</v>
      </c>
      <c r="H3168" s="63">
        <f ca="1">IF(INDIRECT("'按班级打印'!x"&amp;ROUNDDOWN((ROW()-1)/5,0)+2)&gt;0,INDIRECT("'按班级打印'!x"&amp;ROUNDDOWN((ROW()-1)/5,0)+2),"")</f>
        <v>74</v>
      </c>
      <c r="I3168" s="63" t="str">
        <f ca="1">IF(INDIRECT("'按班级打印'!aa"&amp;ROUNDDOWN((ROW()-1)/5,0)+2)&gt;0,INDIRECT("'按班级打印'!aa"&amp;ROUNDDOWN((ROW()-1)/5,0)+2),"")</f>
        <v/>
      </c>
      <c r="J3168" s="63">
        <f ca="1">IF(INDIRECT("'按班级打印'!ad"&amp;ROUNDDOWN((ROW()-1)/5,0)+2)&gt;0,INDIRECT("'按班级打印'!ad"&amp;ROUNDDOWN((ROW()-1)/5,0)+2),"")</f>
        <v>86</v>
      </c>
      <c r="K3168" s="63" t="str">
        <f ca="1">IF(INDIRECT("'按班级打印'!u"&amp;ROUNDDOWN((ROW()-1)/5,0)+2)&gt;0,INDIRECT("'按班级打印'!u"&amp;ROUNDDOWN((ROW()-1)/5,0)+2),"")</f>
        <v/>
      </c>
      <c r="L3168" s="63" t="str">
        <f ca="1">IF(INDIRECT("'按班级打印'!ag"&amp;ROUNDDOWN((ROW()-1)/5,0)+2)&gt;0,INDIRECT("'按班级打印'!ag"&amp;ROUNDDOWN((ROW()-1)/5,0)+2),"")</f>
        <v/>
      </c>
      <c r="M3168" s="63">
        <f ca="1">INDIRECT("'按班级打印'!I"&amp;ROUNDDOWN((ROW()-1)/5,0)+2)</f>
        <v>509</v>
      </c>
    </row>
    <row r="3169" customHeight="1" spans="1:13">
      <c r="A3169" s="63" t="str">
        <f ca="1">INDIRECT("'按班级打印'!E"&amp;ROUNDDOWN((ROW()-1)/5,0)+2)</f>
        <v>物理类</v>
      </c>
      <c r="B3169" s="14"/>
      <c r="C3169" s="63" t="s">
        <v>14</v>
      </c>
      <c r="D3169" s="65">
        <f>'质量分析(总分) '!$D$55</f>
        <v>105.000612745098</v>
      </c>
      <c r="E3169" s="65">
        <f>'质量分析(总分) '!$D$82</f>
        <v>91.5242034313726</v>
      </c>
      <c r="F3169" s="65">
        <f>'质量分析(总分) '!$D$109</f>
        <v>108.863970588235</v>
      </c>
      <c r="G3169" s="65">
        <f ca="1">IF(_xlfn.NUMBERVALUE(G3167)&gt;0,'质量分析(总分) '!$D$133,"")</f>
        <v>62.6521428571429</v>
      </c>
      <c r="H3169" s="65">
        <f ca="1">IF(_xlfn.NUMBERVALUE(H3167)&gt;0,'质量分析(总分) '!$D$157,"")</f>
        <v>81.8686131386861</v>
      </c>
      <c r="I3169" s="65" t="str">
        <f ca="1">IF(_xlfn.NUMBERVALUE(I3167)&gt;0,'质量分析(总分) '!$D$180,"")</f>
        <v/>
      </c>
      <c r="J3169" s="65">
        <f ca="1">IF(_xlfn.NUMBERVALUE(J3167)&gt;0,'质量分析(总分) '!$D$208,"")</f>
        <v>82.7816593886463</v>
      </c>
      <c r="K3169" s="65" t="str">
        <f ca="1">IF(_xlfn.NUMBERVALUE(K3167)&gt;0,'质量分析(总分) '!$D$194,"")</f>
        <v/>
      </c>
      <c r="L3169" s="65" t="str">
        <f ca="1">IF(_xlfn.NUMBERVALUE(L3167)&gt;0,'质量分析(总分) '!$D$222,"")</f>
        <v/>
      </c>
      <c r="M3169" s="65">
        <f ca="1">IF(_xlfn.NUMBERVALUE(G3167)&gt;0,'质量分析(总分) '!$D$23,'质量分析(总分) '!$D$28)</f>
        <v>535.869285714286</v>
      </c>
    </row>
    <row r="3171" customHeight="1" spans="1:13">
      <c r="A3171" s="58" t="s">
        <v>15</v>
      </c>
      <c r="B3171" s="59" t="s">
        <v>1</v>
      </c>
      <c r="C3171" s="59" t="s">
        <v>2</v>
      </c>
      <c r="D3171" s="60" t="s">
        <v>3</v>
      </c>
      <c r="E3171" s="60" t="s">
        <v>4</v>
      </c>
      <c r="F3171" s="60" t="s">
        <v>5</v>
      </c>
      <c r="G3171" s="60" t="s">
        <v>6</v>
      </c>
      <c r="H3171" s="60" t="s">
        <v>7</v>
      </c>
      <c r="I3171" s="60" t="s">
        <v>8</v>
      </c>
      <c r="J3171" s="60" t="s">
        <v>9</v>
      </c>
      <c r="K3171" s="60" t="s">
        <v>10</v>
      </c>
      <c r="L3171" s="61" t="s">
        <v>11</v>
      </c>
      <c r="M3171" s="61" t="s">
        <v>12</v>
      </c>
    </row>
    <row r="3172" customHeight="1" spans="1:13">
      <c r="A3172" s="62"/>
      <c r="B3172" s="63">
        <f ca="1">INDIRECT("'按班级打印'!G"&amp;ROUNDDOWN((ROW()-1)/5,0)+2)</f>
        <v>15</v>
      </c>
      <c r="C3172" s="63" t="str">
        <f ca="1">INDIRECT("'按班级打印'!A"&amp;ROUNDDOWN((ROW()-1)/5,0)+2)</f>
        <v>苏沫婗</v>
      </c>
      <c r="D3172" s="63">
        <f ca="1">INDIRECT("'按班级打印'!M"&amp;ROUNDDOWN((ROW()-1)/5,0)+2)</f>
        <v>98.5</v>
      </c>
      <c r="E3172" s="63">
        <f ca="1">INDIRECT("'按班级打印'!o"&amp;ROUNDDOWN((ROW()-1)/5,0)+2)</f>
        <v>86.5</v>
      </c>
      <c r="F3172" s="63">
        <f ca="1">INDIRECT("'按班级打印'!q"&amp;ROUNDDOWN((ROW()-1)/5,0)+2)</f>
        <v>101</v>
      </c>
      <c r="G3172" s="63">
        <f ca="1">IF(INDIRECT("'按班级打印'!s"&amp;ROUNDDOWN((ROW()-1)/5,0)+2)&gt;0,INDIRECT("'按班级打印'!s"&amp;ROUNDDOWN((ROW()-1)/5,0)+2),"")</f>
        <v>67.5</v>
      </c>
      <c r="H3172" s="63">
        <f ca="1">IF(INDIRECT("'按班级打印'!w"&amp;ROUNDDOWN((ROW()-1)/5,0)+2)&gt;0,INDIRECT("'按班级打印'!w"&amp;ROUNDDOWN((ROW()-1)/5,0)+2),"")</f>
        <v>57</v>
      </c>
      <c r="I3172" s="63" t="str">
        <f ca="1">IF(INDIRECT("'按班级打印'!z"&amp;ROUNDDOWN((ROW()-1)/5,0)+2)&gt;0,INDIRECT("'按班级打印'!z"&amp;ROUNDDOWN((ROW()-1)/5,0)+2),"")</f>
        <v/>
      </c>
      <c r="J3172" s="63">
        <f ca="1">IF(INDIRECT("'按班级打印'!ac"&amp;ROUNDDOWN((ROW()-1)/5,0)+2)&gt;0,INDIRECT("'按班级打印'!ac"&amp;ROUNDDOWN((ROW()-1)/5,0)+2),"")</f>
        <v>66.5</v>
      </c>
      <c r="K3172" s="63" t="str">
        <f ca="1">IF(INDIRECT("'按班级打印'!u"&amp;ROUNDDOWN((ROW()-1)/5,0)+2)&gt;0,INDIRECT("'按班级打印'!u"&amp;ROUNDDOWN((ROW()-1)/5,0)+2),"")</f>
        <v/>
      </c>
      <c r="L3172" s="63" t="str">
        <f ca="1">IF(INDIRECT("'按班级打印'!af"&amp;ROUNDDOWN((ROW()-1)/5,0)+2)&gt;0,INDIRECT("'按班级打印'!af"&amp;ROUNDDOWN((ROW()-1)/5,0)+2),"")</f>
        <v/>
      </c>
      <c r="M3172" s="63">
        <f ca="1">INDIRECT("'按班级打印'!H"&amp;ROUNDDOWN((ROW()-1)/5,0)+2)</f>
        <v>477</v>
      </c>
    </row>
    <row r="3173" customHeight="1" spans="1:13">
      <c r="A3173" s="64"/>
      <c r="B3173" s="64"/>
      <c r="C3173" s="63" t="s">
        <v>13</v>
      </c>
      <c r="D3173" s="63">
        <f ca="1">INDIRECT("'按班级打印'!M"&amp;ROUNDDOWN((ROW()-1)/5,0)+2)</f>
        <v>98.5</v>
      </c>
      <c r="E3173" s="63">
        <f ca="1">INDIRECT("'按班级打印'!o"&amp;ROUNDDOWN((ROW()-1)/5,0)+2)</f>
        <v>86.5</v>
      </c>
      <c r="F3173" s="63">
        <f ca="1">INDIRECT("'按班级打印'!q"&amp;ROUNDDOWN((ROW()-1)/5,0)+2)</f>
        <v>101</v>
      </c>
      <c r="G3173" s="63">
        <f ca="1">IF(INDIRECT("'按班级打印'!s"&amp;ROUNDDOWN((ROW()-1)/5,0)+2)&gt;0,INDIRECT("'按班级打印'!s"&amp;ROUNDDOWN((ROW()-1)/5,0)+2),"")</f>
        <v>67.5</v>
      </c>
      <c r="H3173" s="63">
        <f ca="1">IF(INDIRECT("'按班级打印'!x"&amp;ROUNDDOWN((ROW()-1)/5,0)+2)&gt;0,INDIRECT("'按班级打印'!x"&amp;ROUNDDOWN((ROW()-1)/5,0)+2),"")</f>
        <v>81</v>
      </c>
      <c r="I3173" s="63" t="str">
        <f ca="1">IF(INDIRECT("'按班级打印'!aa"&amp;ROUNDDOWN((ROW()-1)/5,0)+2)&gt;0,INDIRECT("'按班级打印'!aa"&amp;ROUNDDOWN((ROW()-1)/5,0)+2),"")</f>
        <v/>
      </c>
      <c r="J3173" s="63">
        <f ca="1">IF(INDIRECT("'按班级打印'!ad"&amp;ROUNDDOWN((ROW()-1)/5,0)+2)&gt;0,INDIRECT("'按班级打印'!ad"&amp;ROUNDDOWN((ROW()-1)/5,0)+2),"")</f>
        <v>89</v>
      </c>
      <c r="K3173" s="63" t="str">
        <f ca="1">IF(INDIRECT("'按班级打印'!u"&amp;ROUNDDOWN((ROW()-1)/5,0)+2)&gt;0,INDIRECT("'按班级打印'!u"&amp;ROUNDDOWN((ROW()-1)/5,0)+2),"")</f>
        <v/>
      </c>
      <c r="L3173" s="63" t="str">
        <f ca="1">IF(INDIRECT("'按班级打印'!ag"&amp;ROUNDDOWN((ROW()-1)/5,0)+2)&gt;0,INDIRECT("'按班级打印'!ag"&amp;ROUNDDOWN((ROW()-1)/5,0)+2),"")</f>
        <v/>
      </c>
      <c r="M3173" s="63">
        <f ca="1">INDIRECT("'按班级打印'!I"&amp;ROUNDDOWN((ROW()-1)/5,0)+2)</f>
        <v>523.5</v>
      </c>
    </row>
    <row r="3174" customHeight="1" spans="1:13">
      <c r="A3174" s="63" t="str">
        <f ca="1">INDIRECT("'按班级打印'!E"&amp;ROUNDDOWN((ROW()-1)/5,0)+2)</f>
        <v>物理类</v>
      </c>
      <c r="B3174" s="14"/>
      <c r="C3174" s="63" t="s">
        <v>14</v>
      </c>
      <c r="D3174" s="65">
        <f>'质量分析(总分) '!$D$55</f>
        <v>105.000612745098</v>
      </c>
      <c r="E3174" s="65">
        <f>'质量分析(总分) '!$D$82</f>
        <v>91.5242034313726</v>
      </c>
      <c r="F3174" s="65">
        <f>'质量分析(总分) '!$D$109</f>
        <v>108.863970588235</v>
      </c>
      <c r="G3174" s="65">
        <f ca="1">IF(_xlfn.NUMBERVALUE(G3172)&gt;0,'质量分析(总分) '!$D$133,"")</f>
        <v>62.6521428571429</v>
      </c>
      <c r="H3174" s="65">
        <f ca="1">IF(_xlfn.NUMBERVALUE(H3172)&gt;0,'质量分析(总分) '!$D$157,"")</f>
        <v>81.8686131386861</v>
      </c>
      <c r="I3174" s="65" t="str">
        <f ca="1">IF(_xlfn.NUMBERVALUE(I3172)&gt;0,'质量分析(总分) '!$D$180,"")</f>
        <v/>
      </c>
      <c r="J3174" s="65">
        <f ca="1">IF(_xlfn.NUMBERVALUE(J3172)&gt;0,'质量分析(总分) '!$D$208,"")</f>
        <v>82.7816593886463</v>
      </c>
      <c r="K3174" s="65" t="str">
        <f ca="1">IF(_xlfn.NUMBERVALUE(K3172)&gt;0,'质量分析(总分) '!$D$194,"")</f>
        <v/>
      </c>
      <c r="L3174" s="65" t="str">
        <f ca="1">IF(_xlfn.NUMBERVALUE(L3172)&gt;0,'质量分析(总分) '!$D$222,"")</f>
        <v/>
      </c>
      <c r="M3174" s="65">
        <f ca="1">IF(_xlfn.NUMBERVALUE(G3172)&gt;0,'质量分析(总分) '!$D$23,'质量分析(总分) '!$D$28)</f>
        <v>535.869285714286</v>
      </c>
    </row>
    <row r="3176" customHeight="1" spans="1:13">
      <c r="A3176" s="58" t="s">
        <v>15</v>
      </c>
      <c r="B3176" s="59" t="s">
        <v>1</v>
      </c>
      <c r="C3176" s="59" t="s">
        <v>2</v>
      </c>
      <c r="D3176" s="60" t="s">
        <v>3</v>
      </c>
      <c r="E3176" s="60" t="s">
        <v>4</v>
      </c>
      <c r="F3176" s="60" t="s">
        <v>5</v>
      </c>
      <c r="G3176" s="60" t="s">
        <v>6</v>
      </c>
      <c r="H3176" s="60" t="s">
        <v>7</v>
      </c>
      <c r="I3176" s="60" t="s">
        <v>8</v>
      </c>
      <c r="J3176" s="60" t="s">
        <v>9</v>
      </c>
      <c r="K3176" s="60" t="s">
        <v>10</v>
      </c>
      <c r="L3176" s="61" t="s">
        <v>11</v>
      </c>
      <c r="M3176" s="61" t="s">
        <v>12</v>
      </c>
    </row>
    <row r="3177" customHeight="1" spans="1:13">
      <c r="A3177" s="62"/>
      <c r="B3177" s="63">
        <f ca="1">INDIRECT("'按班级打印'!G"&amp;ROUNDDOWN((ROW()-1)/5,0)+2)</f>
        <v>15</v>
      </c>
      <c r="C3177" s="63" t="str">
        <f ca="1">INDIRECT("'按班级打印'!A"&amp;ROUNDDOWN((ROW()-1)/5,0)+2)</f>
        <v>郑旭舒</v>
      </c>
      <c r="D3177" s="63">
        <f ca="1">INDIRECT("'按班级打印'!M"&amp;ROUNDDOWN((ROW()-1)/5,0)+2)</f>
        <v>107.5</v>
      </c>
      <c r="E3177" s="63">
        <f ca="1">INDIRECT("'按班级打印'!o"&amp;ROUNDDOWN((ROW()-1)/5,0)+2)</f>
        <v>89</v>
      </c>
      <c r="F3177" s="63">
        <f ca="1">INDIRECT("'按班级打印'!q"&amp;ROUNDDOWN((ROW()-1)/5,0)+2)</f>
        <v>103.5</v>
      </c>
      <c r="G3177" s="63">
        <f ca="1">IF(INDIRECT("'按班级打印'!s"&amp;ROUNDDOWN((ROW()-1)/5,0)+2)&gt;0,INDIRECT("'按班级打印'!s"&amp;ROUNDDOWN((ROW()-1)/5,0)+2),"")</f>
        <v>45</v>
      </c>
      <c r="H3177" s="63">
        <f ca="1">IF(INDIRECT("'按班级打印'!w"&amp;ROUNDDOWN((ROW()-1)/5,0)+2)&gt;0,INDIRECT("'按班级打印'!w"&amp;ROUNDDOWN((ROW()-1)/5,0)+2),"")</f>
        <v>46.5</v>
      </c>
      <c r="I3177" s="63" t="str">
        <f ca="1">IF(INDIRECT("'按班级打印'!z"&amp;ROUNDDOWN((ROW()-1)/5,0)+2)&gt;0,INDIRECT("'按班级打印'!z"&amp;ROUNDDOWN((ROW()-1)/5,0)+2),"")</f>
        <v/>
      </c>
      <c r="J3177" s="63">
        <f ca="1">IF(INDIRECT("'按班级打印'!ac"&amp;ROUNDDOWN((ROW()-1)/5,0)+2)&gt;0,INDIRECT("'按班级打印'!ac"&amp;ROUNDDOWN((ROW()-1)/5,0)+2),"")</f>
        <v>54.5</v>
      </c>
      <c r="K3177" s="63" t="str">
        <f ca="1">IF(INDIRECT("'按班级打印'!u"&amp;ROUNDDOWN((ROW()-1)/5,0)+2)&gt;0,INDIRECT("'按班级打印'!u"&amp;ROUNDDOWN((ROW()-1)/5,0)+2),"")</f>
        <v/>
      </c>
      <c r="L3177" s="63" t="str">
        <f ca="1">IF(INDIRECT("'按班级打印'!af"&amp;ROUNDDOWN((ROW()-1)/5,0)+2)&gt;0,INDIRECT("'按班级打印'!af"&amp;ROUNDDOWN((ROW()-1)/5,0)+2),"")</f>
        <v/>
      </c>
      <c r="M3177" s="63">
        <f ca="1">INDIRECT("'按班级打印'!H"&amp;ROUNDDOWN((ROW()-1)/5,0)+2)</f>
        <v>446</v>
      </c>
    </row>
    <row r="3178" customHeight="1" spans="1:13">
      <c r="A3178" s="64"/>
      <c r="B3178" s="64"/>
      <c r="C3178" s="63" t="s">
        <v>13</v>
      </c>
      <c r="D3178" s="63">
        <f ca="1">INDIRECT("'按班级打印'!M"&amp;ROUNDDOWN((ROW()-1)/5,0)+2)</f>
        <v>107.5</v>
      </c>
      <c r="E3178" s="63">
        <f ca="1">INDIRECT("'按班级打印'!o"&amp;ROUNDDOWN((ROW()-1)/5,0)+2)</f>
        <v>89</v>
      </c>
      <c r="F3178" s="63">
        <f ca="1">INDIRECT("'按班级打印'!q"&amp;ROUNDDOWN((ROW()-1)/5,0)+2)</f>
        <v>103.5</v>
      </c>
      <c r="G3178" s="63">
        <f ca="1">IF(INDIRECT("'按班级打印'!s"&amp;ROUNDDOWN((ROW()-1)/5,0)+2)&gt;0,INDIRECT("'按班级打印'!s"&amp;ROUNDDOWN((ROW()-1)/5,0)+2),"")</f>
        <v>45</v>
      </c>
      <c r="H3178" s="63">
        <f ca="1">IF(INDIRECT("'按班级打印'!x"&amp;ROUNDDOWN((ROW()-1)/5,0)+2)&gt;0,INDIRECT("'按班级打印'!x"&amp;ROUNDDOWN((ROW()-1)/5,0)+2),"")</f>
        <v>73</v>
      </c>
      <c r="I3178" s="63" t="str">
        <f ca="1">IF(INDIRECT("'按班级打印'!aa"&amp;ROUNDDOWN((ROW()-1)/5,0)+2)&gt;0,INDIRECT("'按班级打印'!aa"&amp;ROUNDDOWN((ROW()-1)/5,0)+2),"")</f>
        <v/>
      </c>
      <c r="J3178" s="63">
        <f ca="1">IF(INDIRECT("'按班级打印'!ad"&amp;ROUNDDOWN((ROW()-1)/5,0)+2)&gt;0,INDIRECT("'按班级打印'!ad"&amp;ROUNDDOWN((ROW()-1)/5,0)+2),"")</f>
        <v>77</v>
      </c>
      <c r="K3178" s="63" t="str">
        <f ca="1">IF(INDIRECT("'按班级打印'!u"&amp;ROUNDDOWN((ROW()-1)/5,0)+2)&gt;0,INDIRECT("'按班级打印'!u"&amp;ROUNDDOWN((ROW()-1)/5,0)+2),"")</f>
        <v/>
      </c>
      <c r="L3178" s="63" t="str">
        <f ca="1">IF(INDIRECT("'按班级打印'!ag"&amp;ROUNDDOWN((ROW()-1)/5,0)+2)&gt;0,INDIRECT("'按班级打印'!ag"&amp;ROUNDDOWN((ROW()-1)/5,0)+2),"")</f>
        <v/>
      </c>
      <c r="M3178" s="63">
        <f ca="1">INDIRECT("'按班级打印'!I"&amp;ROUNDDOWN((ROW()-1)/5,0)+2)</f>
        <v>495</v>
      </c>
    </row>
    <row r="3179" customHeight="1" spans="1:13">
      <c r="A3179" s="63" t="str">
        <f ca="1">INDIRECT("'按班级打印'!E"&amp;ROUNDDOWN((ROW()-1)/5,0)+2)</f>
        <v>物理类</v>
      </c>
      <c r="B3179" s="14"/>
      <c r="C3179" s="63" t="s">
        <v>14</v>
      </c>
      <c r="D3179" s="65">
        <f>'质量分析(总分) '!$D$55</f>
        <v>105.000612745098</v>
      </c>
      <c r="E3179" s="65">
        <f>'质量分析(总分) '!$D$82</f>
        <v>91.5242034313726</v>
      </c>
      <c r="F3179" s="65">
        <f>'质量分析(总分) '!$D$109</f>
        <v>108.863970588235</v>
      </c>
      <c r="G3179" s="65">
        <f ca="1">IF(_xlfn.NUMBERVALUE(G3177)&gt;0,'质量分析(总分) '!$D$133,"")</f>
        <v>62.6521428571429</v>
      </c>
      <c r="H3179" s="65">
        <f ca="1">IF(_xlfn.NUMBERVALUE(H3177)&gt;0,'质量分析(总分) '!$D$157,"")</f>
        <v>81.8686131386861</v>
      </c>
      <c r="I3179" s="65" t="str">
        <f ca="1">IF(_xlfn.NUMBERVALUE(I3177)&gt;0,'质量分析(总分) '!$D$180,"")</f>
        <v/>
      </c>
      <c r="J3179" s="65">
        <f ca="1">IF(_xlfn.NUMBERVALUE(J3177)&gt;0,'质量分析(总分) '!$D$208,"")</f>
        <v>82.7816593886463</v>
      </c>
      <c r="K3179" s="65" t="str">
        <f ca="1">IF(_xlfn.NUMBERVALUE(K3177)&gt;0,'质量分析(总分) '!$D$194,"")</f>
        <v/>
      </c>
      <c r="L3179" s="65" t="str">
        <f ca="1">IF(_xlfn.NUMBERVALUE(L3177)&gt;0,'质量分析(总分) '!$D$222,"")</f>
        <v/>
      </c>
      <c r="M3179" s="65">
        <f ca="1">IF(_xlfn.NUMBERVALUE(G3177)&gt;0,'质量分析(总分) '!$D$23,'质量分析(总分) '!$D$28)</f>
        <v>535.869285714286</v>
      </c>
    </row>
    <row r="3181" customHeight="1" spans="1:13">
      <c r="A3181" s="58" t="s">
        <v>15</v>
      </c>
      <c r="B3181" s="59" t="s">
        <v>1</v>
      </c>
      <c r="C3181" s="59" t="s">
        <v>2</v>
      </c>
      <c r="D3181" s="60" t="s">
        <v>3</v>
      </c>
      <c r="E3181" s="60" t="s">
        <v>4</v>
      </c>
      <c r="F3181" s="60" t="s">
        <v>5</v>
      </c>
      <c r="G3181" s="60" t="s">
        <v>6</v>
      </c>
      <c r="H3181" s="60" t="s">
        <v>7</v>
      </c>
      <c r="I3181" s="60" t="s">
        <v>8</v>
      </c>
      <c r="J3181" s="60" t="s">
        <v>9</v>
      </c>
      <c r="K3181" s="60" t="s">
        <v>10</v>
      </c>
      <c r="L3181" s="61" t="s">
        <v>11</v>
      </c>
      <c r="M3181" s="61" t="s">
        <v>12</v>
      </c>
    </row>
    <row r="3182" customHeight="1" spans="1:13">
      <c r="A3182" s="62"/>
      <c r="B3182" s="63">
        <f ca="1">INDIRECT("'按班级打印'!G"&amp;ROUNDDOWN((ROW()-1)/5,0)+2)</f>
        <v>15</v>
      </c>
      <c r="C3182" s="63" t="str">
        <f ca="1">INDIRECT("'按班级打印'!A"&amp;ROUNDDOWN((ROW()-1)/5,0)+2)</f>
        <v>谢茗鋆</v>
      </c>
      <c r="D3182" s="63">
        <f ca="1">INDIRECT("'按班级打印'!M"&amp;ROUNDDOWN((ROW()-1)/5,0)+2)</f>
        <v>108</v>
      </c>
      <c r="E3182" s="63">
        <f ca="1">INDIRECT("'按班级打印'!o"&amp;ROUNDDOWN((ROW()-1)/5,0)+2)</f>
        <v>84.5</v>
      </c>
      <c r="F3182" s="63">
        <f ca="1">INDIRECT("'按班级打印'!q"&amp;ROUNDDOWN((ROW()-1)/5,0)+2)</f>
        <v>101.5</v>
      </c>
      <c r="G3182" s="63">
        <f ca="1">IF(INDIRECT("'按班级打印'!s"&amp;ROUNDDOWN((ROW()-1)/5,0)+2)&gt;0,INDIRECT("'按班级打印'!s"&amp;ROUNDDOWN((ROW()-1)/5,0)+2),"")</f>
        <v>36</v>
      </c>
      <c r="H3182" s="63">
        <f ca="1">IF(INDIRECT("'按班级打印'!w"&amp;ROUNDDOWN((ROW()-1)/5,0)+2)&gt;0,INDIRECT("'按班级打印'!w"&amp;ROUNDDOWN((ROW()-1)/5,0)+2),"")</f>
        <v>53.5</v>
      </c>
      <c r="I3182" s="63" t="str">
        <f ca="1">IF(INDIRECT("'按班级打印'!z"&amp;ROUNDDOWN((ROW()-1)/5,0)+2)&gt;0,INDIRECT("'按班级打印'!z"&amp;ROUNDDOWN((ROW()-1)/5,0)+2),"")</f>
        <v/>
      </c>
      <c r="J3182" s="63">
        <f ca="1">IF(INDIRECT("'按班级打印'!ac"&amp;ROUNDDOWN((ROW()-1)/5,0)+2)&gt;0,INDIRECT("'按班级打印'!ac"&amp;ROUNDDOWN((ROW()-1)/5,0)+2),"")</f>
        <v>45.75</v>
      </c>
      <c r="K3182" s="63" t="str">
        <f ca="1">IF(INDIRECT("'按班级打印'!u"&amp;ROUNDDOWN((ROW()-1)/5,0)+2)&gt;0,INDIRECT("'按班级打印'!u"&amp;ROUNDDOWN((ROW()-1)/5,0)+2),"")</f>
        <v/>
      </c>
      <c r="L3182" s="63" t="str">
        <f ca="1">IF(INDIRECT("'按班级打印'!af"&amp;ROUNDDOWN((ROW()-1)/5,0)+2)&gt;0,INDIRECT("'按班级打印'!af"&amp;ROUNDDOWN((ROW()-1)/5,0)+2),"")</f>
        <v/>
      </c>
      <c r="M3182" s="63">
        <f ca="1">INDIRECT("'按班级打印'!H"&amp;ROUNDDOWN((ROW()-1)/5,0)+2)</f>
        <v>429.25</v>
      </c>
    </row>
    <row r="3183" customHeight="1" spans="1:13">
      <c r="A3183" s="64"/>
      <c r="B3183" s="64"/>
      <c r="C3183" s="63" t="s">
        <v>13</v>
      </c>
      <c r="D3183" s="63">
        <f ca="1">INDIRECT("'按班级打印'!M"&amp;ROUNDDOWN((ROW()-1)/5,0)+2)</f>
        <v>108</v>
      </c>
      <c r="E3183" s="63">
        <f ca="1">INDIRECT("'按班级打印'!o"&amp;ROUNDDOWN((ROW()-1)/5,0)+2)</f>
        <v>84.5</v>
      </c>
      <c r="F3183" s="63">
        <f ca="1">INDIRECT("'按班级打印'!q"&amp;ROUNDDOWN((ROW()-1)/5,0)+2)</f>
        <v>101.5</v>
      </c>
      <c r="G3183" s="63">
        <f ca="1">IF(INDIRECT("'按班级打印'!s"&amp;ROUNDDOWN((ROW()-1)/5,0)+2)&gt;0,INDIRECT("'按班级打印'!s"&amp;ROUNDDOWN((ROW()-1)/5,0)+2),"")</f>
        <v>36</v>
      </c>
      <c r="H3183" s="63">
        <f ca="1">IF(INDIRECT("'按班级打印'!x"&amp;ROUNDDOWN((ROW()-1)/5,0)+2)&gt;0,INDIRECT("'按班级打印'!x"&amp;ROUNDDOWN((ROW()-1)/5,0)+2),"")</f>
        <v>79</v>
      </c>
      <c r="I3183" s="63" t="str">
        <f ca="1">IF(INDIRECT("'按班级打印'!aa"&amp;ROUNDDOWN((ROW()-1)/5,0)+2)&gt;0,INDIRECT("'按班级打印'!aa"&amp;ROUNDDOWN((ROW()-1)/5,0)+2),"")</f>
        <v/>
      </c>
      <c r="J3183" s="63">
        <f ca="1">IF(INDIRECT("'按班级打印'!ad"&amp;ROUNDDOWN((ROW()-1)/5,0)+2)&gt;0,INDIRECT("'按班级打印'!ad"&amp;ROUNDDOWN((ROW()-1)/5,0)+2),"")</f>
        <v>66</v>
      </c>
      <c r="K3183" s="63" t="str">
        <f ca="1">IF(INDIRECT("'按班级打印'!u"&amp;ROUNDDOWN((ROW()-1)/5,0)+2)&gt;0,INDIRECT("'按班级打印'!u"&amp;ROUNDDOWN((ROW()-1)/5,0)+2),"")</f>
        <v/>
      </c>
      <c r="L3183" s="63" t="str">
        <f ca="1">IF(INDIRECT("'按班级打印'!ag"&amp;ROUNDDOWN((ROW()-1)/5,0)+2)&gt;0,INDIRECT("'按班级打印'!ag"&amp;ROUNDDOWN((ROW()-1)/5,0)+2),"")</f>
        <v/>
      </c>
      <c r="M3183" s="63">
        <f ca="1">INDIRECT("'按班级打印'!I"&amp;ROUNDDOWN((ROW()-1)/5,0)+2)</f>
        <v>475</v>
      </c>
    </row>
    <row r="3184" customHeight="1" spans="1:13">
      <c r="A3184" s="63" t="str">
        <f ca="1">INDIRECT("'按班级打印'!E"&amp;ROUNDDOWN((ROW()-1)/5,0)+2)</f>
        <v>物理类</v>
      </c>
      <c r="B3184" s="14"/>
      <c r="C3184" s="63" t="s">
        <v>14</v>
      </c>
      <c r="D3184" s="65">
        <f>'质量分析(总分) '!$D$55</f>
        <v>105.000612745098</v>
      </c>
      <c r="E3184" s="65">
        <f>'质量分析(总分) '!$D$82</f>
        <v>91.5242034313726</v>
      </c>
      <c r="F3184" s="65">
        <f>'质量分析(总分) '!$D$109</f>
        <v>108.863970588235</v>
      </c>
      <c r="G3184" s="65">
        <f ca="1">IF(_xlfn.NUMBERVALUE(G3182)&gt;0,'质量分析(总分) '!$D$133,"")</f>
        <v>62.6521428571429</v>
      </c>
      <c r="H3184" s="65">
        <f ca="1">IF(_xlfn.NUMBERVALUE(H3182)&gt;0,'质量分析(总分) '!$D$157,"")</f>
        <v>81.8686131386861</v>
      </c>
      <c r="I3184" s="65" t="str">
        <f ca="1">IF(_xlfn.NUMBERVALUE(I3182)&gt;0,'质量分析(总分) '!$D$180,"")</f>
        <v/>
      </c>
      <c r="J3184" s="65">
        <f ca="1">IF(_xlfn.NUMBERVALUE(J3182)&gt;0,'质量分析(总分) '!$D$208,"")</f>
        <v>82.7816593886463</v>
      </c>
      <c r="K3184" s="65" t="str">
        <f ca="1">IF(_xlfn.NUMBERVALUE(K3182)&gt;0,'质量分析(总分) '!$D$194,"")</f>
        <v/>
      </c>
      <c r="L3184" s="65" t="str">
        <f ca="1">IF(_xlfn.NUMBERVALUE(L3182)&gt;0,'质量分析(总分) '!$D$222,"")</f>
        <v/>
      </c>
      <c r="M3184" s="65">
        <f ca="1">IF(_xlfn.NUMBERVALUE(G3182)&gt;0,'质量分析(总分) '!$D$23,'质量分析(总分) '!$D$28)</f>
        <v>535.869285714286</v>
      </c>
    </row>
    <row r="3186" customHeight="1" spans="1:13">
      <c r="A3186" s="58" t="s">
        <v>15</v>
      </c>
      <c r="B3186" s="59" t="s">
        <v>1</v>
      </c>
      <c r="C3186" s="59" t="s">
        <v>2</v>
      </c>
      <c r="D3186" s="60" t="s">
        <v>3</v>
      </c>
      <c r="E3186" s="60" t="s">
        <v>4</v>
      </c>
      <c r="F3186" s="60" t="s">
        <v>5</v>
      </c>
      <c r="G3186" s="60" t="s">
        <v>6</v>
      </c>
      <c r="H3186" s="60" t="s">
        <v>7</v>
      </c>
      <c r="I3186" s="60" t="s">
        <v>8</v>
      </c>
      <c r="J3186" s="60" t="s">
        <v>9</v>
      </c>
      <c r="K3186" s="60" t="s">
        <v>10</v>
      </c>
      <c r="L3186" s="61" t="s">
        <v>11</v>
      </c>
      <c r="M3186" s="61" t="s">
        <v>12</v>
      </c>
    </row>
    <row r="3187" customHeight="1" spans="1:13">
      <c r="A3187" s="62"/>
      <c r="B3187" s="63">
        <f ca="1">INDIRECT("'按班级打印'!G"&amp;ROUNDDOWN((ROW()-1)/5,0)+2)</f>
        <v>15</v>
      </c>
      <c r="C3187" s="63" t="str">
        <f ca="1">INDIRECT("'按班级打印'!A"&amp;ROUNDDOWN((ROW()-1)/5,0)+2)</f>
        <v>史佳瑶</v>
      </c>
      <c r="D3187" s="63">
        <f ca="1">INDIRECT("'按班级打印'!M"&amp;ROUNDDOWN((ROW()-1)/5,0)+2)</f>
        <v>99</v>
      </c>
      <c r="E3187" s="63">
        <f ca="1">INDIRECT("'按班级打印'!o"&amp;ROUNDDOWN((ROW()-1)/5,0)+2)</f>
        <v>92</v>
      </c>
      <c r="F3187" s="63">
        <f ca="1">INDIRECT("'按班级打印'!q"&amp;ROUNDDOWN((ROW()-1)/5,0)+2)</f>
        <v>108.5</v>
      </c>
      <c r="G3187" s="63">
        <f ca="1">IF(INDIRECT("'按班级打印'!s"&amp;ROUNDDOWN((ROW()-1)/5,0)+2)&gt;0,INDIRECT("'按班级打印'!s"&amp;ROUNDDOWN((ROW()-1)/5,0)+2),"")</f>
        <v>46.5</v>
      </c>
      <c r="H3187" s="63">
        <f ca="1">IF(INDIRECT("'按班级打印'!w"&amp;ROUNDDOWN((ROW()-1)/5,0)+2)&gt;0,INDIRECT("'按班级打印'!w"&amp;ROUNDDOWN((ROW()-1)/5,0)+2),"")</f>
        <v>37.5</v>
      </c>
      <c r="I3187" s="63" t="str">
        <f ca="1">IF(INDIRECT("'按班级打印'!z"&amp;ROUNDDOWN((ROW()-1)/5,0)+2)&gt;0,INDIRECT("'按班级打印'!z"&amp;ROUNDDOWN((ROW()-1)/5,0)+2),"")</f>
        <v/>
      </c>
      <c r="J3187" s="63">
        <f ca="1">IF(INDIRECT("'按班级打印'!ac"&amp;ROUNDDOWN((ROW()-1)/5,0)+2)&gt;0,INDIRECT("'按班级打印'!ac"&amp;ROUNDDOWN((ROW()-1)/5,0)+2),"")</f>
        <v>62.5</v>
      </c>
      <c r="K3187" s="63" t="str">
        <f ca="1">IF(INDIRECT("'按班级打印'!u"&amp;ROUNDDOWN((ROW()-1)/5,0)+2)&gt;0,INDIRECT("'按班级打印'!u"&amp;ROUNDDOWN((ROW()-1)/5,0)+2),"")</f>
        <v/>
      </c>
      <c r="L3187" s="63" t="str">
        <f ca="1">IF(INDIRECT("'按班级打印'!af"&amp;ROUNDDOWN((ROW()-1)/5,0)+2)&gt;0,INDIRECT("'按班级打印'!af"&amp;ROUNDDOWN((ROW()-1)/5,0)+2),"")</f>
        <v/>
      </c>
      <c r="M3187" s="63">
        <f ca="1">INDIRECT("'按班级打印'!H"&amp;ROUNDDOWN((ROW()-1)/5,0)+2)</f>
        <v>446</v>
      </c>
    </row>
    <row r="3188" customHeight="1" spans="1:13">
      <c r="A3188" s="64"/>
      <c r="B3188" s="64"/>
      <c r="C3188" s="63" t="s">
        <v>13</v>
      </c>
      <c r="D3188" s="63">
        <f ca="1">INDIRECT("'按班级打印'!M"&amp;ROUNDDOWN((ROW()-1)/5,0)+2)</f>
        <v>99</v>
      </c>
      <c r="E3188" s="63">
        <f ca="1">INDIRECT("'按班级打印'!o"&amp;ROUNDDOWN((ROW()-1)/5,0)+2)</f>
        <v>92</v>
      </c>
      <c r="F3188" s="63">
        <f ca="1">INDIRECT("'按班级打印'!q"&amp;ROUNDDOWN((ROW()-1)/5,0)+2)</f>
        <v>108.5</v>
      </c>
      <c r="G3188" s="63">
        <f ca="1">IF(INDIRECT("'按班级打印'!s"&amp;ROUNDDOWN((ROW()-1)/5,0)+2)&gt;0,INDIRECT("'按班级打印'!s"&amp;ROUNDDOWN((ROW()-1)/5,0)+2),"")</f>
        <v>46.5</v>
      </c>
      <c r="H3188" s="63">
        <f ca="1">IF(INDIRECT("'按班级打印'!x"&amp;ROUNDDOWN((ROW()-1)/5,0)+2)&gt;0,INDIRECT("'按班级打印'!x"&amp;ROUNDDOWN((ROW()-1)/5,0)+2),"")</f>
        <v>65</v>
      </c>
      <c r="I3188" s="63" t="str">
        <f ca="1">IF(INDIRECT("'按班级打印'!aa"&amp;ROUNDDOWN((ROW()-1)/5,0)+2)&gt;0,INDIRECT("'按班级打印'!aa"&amp;ROUNDDOWN((ROW()-1)/5,0)+2),"")</f>
        <v/>
      </c>
      <c r="J3188" s="63">
        <f ca="1">IF(INDIRECT("'按班级打印'!ad"&amp;ROUNDDOWN((ROW()-1)/5,0)+2)&gt;0,INDIRECT("'按班级打印'!ad"&amp;ROUNDDOWN((ROW()-1)/5,0)+2),"")</f>
        <v>87</v>
      </c>
      <c r="K3188" s="63" t="str">
        <f ca="1">IF(INDIRECT("'按班级打印'!u"&amp;ROUNDDOWN((ROW()-1)/5,0)+2)&gt;0,INDIRECT("'按班级打印'!u"&amp;ROUNDDOWN((ROW()-1)/5,0)+2),"")</f>
        <v/>
      </c>
      <c r="L3188" s="63" t="str">
        <f ca="1">IF(INDIRECT("'按班级打印'!ag"&amp;ROUNDDOWN((ROW()-1)/5,0)+2)&gt;0,INDIRECT("'按班级打印'!ag"&amp;ROUNDDOWN((ROW()-1)/5,0)+2),"")</f>
        <v/>
      </c>
      <c r="M3188" s="63">
        <f ca="1">INDIRECT("'按班级打印'!I"&amp;ROUNDDOWN((ROW()-1)/5,0)+2)</f>
        <v>498</v>
      </c>
    </row>
    <row r="3189" customHeight="1" spans="1:13">
      <c r="A3189" s="63" t="str">
        <f ca="1">INDIRECT("'按班级打印'!E"&amp;ROUNDDOWN((ROW()-1)/5,0)+2)</f>
        <v>物理类</v>
      </c>
      <c r="B3189" s="14"/>
      <c r="C3189" s="63" t="s">
        <v>14</v>
      </c>
      <c r="D3189" s="65">
        <f>'质量分析(总分) '!$D$55</f>
        <v>105.000612745098</v>
      </c>
      <c r="E3189" s="65">
        <f>'质量分析(总分) '!$D$82</f>
        <v>91.5242034313726</v>
      </c>
      <c r="F3189" s="65">
        <f>'质量分析(总分) '!$D$109</f>
        <v>108.863970588235</v>
      </c>
      <c r="G3189" s="65">
        <f ca="1">IF(_xlfn.NUMBERVALUE(G3187)&gt;0,'质量分析(总分) '!$D$133,"")</f>
        <v>62.6521428571429</v>
      </c>
      <c r="H3189" s="65">
        <f ca="1">IF(_xlfn.NUMBERVALUE(H3187)&gt;0,'质量分析(总分) '!$D$157,"")</f>
        <v>81.8686131386861</v>
      </c>
      <c r="I3189" s="65" t="str">
        <f ca="1">IF(_xlfn.NUMBERVALUE(I3187)&gt;0,'质量分析(总分) '!$D$180,"")</f>
        <v/>
      </c>
      <c r="J3189" s="65">
        <f ca="1">IF(_xlfn.NUMBERVALUE(J3187)&gt;0,'质量分析(总分) '!$D$208,"")</f>
        <v>82.7816593886463</v>
      </c>
      <c r="K3189" s="65" t="str">
        <f ca="1">IF(_xlfn.NUMBERVALUE(K3187)&gt;0,'质量分析(总分) '!$D$194,"")</f>
        <v/>
      </c>
      <c r="L3189" s="65" t="str">
        <f ca="1">IF(_xlfn.NUMBERVALUE(L3187)&gt;0,'质量分析(总分) '!$D$222,"")</f>
        <v/>
      </c>
      <c r="M3189" s="65">
        <f ca="1">IF(_xlfn.NUMBERVALUE(G3187)&gt;0,'质量分析(总分) '!$D$23,'质量分析(总分) '!$D$28)</f>
        <v>535.869285714286</v>
      </c>
    </row>
    <row r="3191" customHeight="1" spans="1:13">
      <c r="A3191" s="58" t="s">
        <v>15</v>
      </c>
      <c r="B3191" s="59" t="s">
        <v>1</v>
      </c>
      <c r="C3191" s="59" t="s">
        <v>2</v>
      </c>
      <c r="D3191" s="60" t="s">
        <v>3</v>
      </c>
      <c r="E3191" s="60" t="s">
        <v>4</v>
      </c>
      <c r="F3191" s="60" t="s">
        <v>5</v>
      </c>
      <c r="G3191" s="60" t="s">
        <v>6</v>
      </c>
      <c r="H3191" s="60" t="s">
        <v>7</v>
      </c>
      <c r="I3191" s="60" t="s">
        <v>8</v>
      </c>
      <c r="J3191" s="60" t="s">
        <v>9</v>
      </c>
      <c r="K3191" s="60" t="s">
        <v>10</v>
      </c>
      <c r="L3191" s="61" t="s">
        <v>11</v>
      </c>
      <c r="M3191" s="61" t="s">
        <v>12</v>
      </c>
    </row>
    <row r="3192" customHeight="1" spans="1:13">
      <c r="A3192" s="62"/>
      <c r="B3192" s="63">
        <f ca="1">INDIRECT("'按班级打印'!G"&amp;ROUNDDOWN((ROW()-1)/5,0)+2)</f>
        <v>15</v>
      </c>
      <c r="C3192" s="63" t="str">
        <f ca="1">INDIRECT("'按班级打印'!A"&amp;ROUNDDOWN((ROW()-1)/5,0)+2)</f>
        <v>姚翔</v>
      </c>
      <c r="D3192" s="63">
        <f ca="1">INDIRECT("'按班级打印'!M"&amp;ROUNDDOWN((ROW()-1)/5,0)+2)</f>
        <v>91.5</v>
      </c>
      <c r="E3192" s="63">
        <f ca="1">INDIRECT("'按班级打印'!o"&amp;ROUNDDOWN((ROW()-1)/5,0)+2)</f>
        <v>101.5</v>
      </c>
      <c r="F3192" s="63">
        <f ca="1">INDIRECT("'按班级打印'!q"&amp;ROUNDDOWN((ROW()-1)/5,0)+2)</f>
        <v>115</v>
      </c>
      <c r="G3192" s="63">
        <f ca="1">IF(INDIRECT("'按班级打印'!s"&amp;ROUNDDOWN((ROW()-1)/5,0)+2)&gt;0,INDIRECT("'按班级打印'!s"&amp;ROUNDDOWN((ROW()-1)/5,0)+2),"")</f>
        <v>66</v>
      </c>
      <c r="H3192" s="63">
        <f ca="1">IF(INDIRECT("'按班级打印'!w"&amp;ROUNDDOWN((ROW()-1)/5,0)+2)&gt;0,INDIRECT("'按班级打印'!w"&amp;ROUNDDOWN((ROW()-1)/5,0)+2),"")</f>
        <v>59.5</v>
      </c>
      <c r="I3192" s="63" t="str">
        <f ca="1">IF(INDIRECT("'按班级打印'!z"&amp;ROUNDDOWN((ROW()-1)/5,0)+2)&gt;0,INDIRECT("'按班级打印'!z"&amp;ROUNDDOWN((ROW()-1)/5,0)+2),"")</f>
        <v/>
      </c>
      <c r="J3192" s="63">
        <f ca="1">IF(INDIRECT("'按班级打印'!ac"&amp;ROUNDDOWN((ROW()-1)/5,0)+2)&gt;0,INDIRECT("'按班级打印'!ac"&amp;ROUNDDOWN((ROW()-1)/5,0)+2),"")</f>
        <v>65.5</v>
      </c>
      <c r="K3192" s="63" t="str">
        <f ca="1">IF(INDIRECT("'按班级打印'!u"&amp;ROUNDDOWN((ROW()-1)/5,0)+2)&gt;0,INDIRECT("'按班级打印'!u"&amp;ROUNDDOWN((ROW()-1)/5,0)+2),"")</f>
        <v/>
      </c>
      <c r="L3192" s="63" t="str">
        <f ca="1">IF(INDIRECT("'按班级打印'!af"&amp;ROUNDDOWN((ROW()-1)/5,0)+2)&gt;0,INDIRECT("'按班级打印'!af"&amp;ROUNDDOWN((ROW()-1)/5,0)+2),"")</f>
        <v/>
      </c>
      <c r="M3192" s="63">
        <f ca="1">INDIRECT("'按班级打印'!H"&amp;ROUNDDOWN((ROW()-1)/5,0)+2)</f>
        <v>499</v>
      </c>
    </row>
    <row r="3193" customHeight="1" spans="1:13">
      <c r="A3193" s="64"/>
      <c r="B3193" s="64"/>
      <c r="C3193" s="63" t="s">
        <v>13</v>
      </c>
      <c r="D3193" s="63">
        <f ca="1">INDIRECT("'按班级打印'!M"&amp;ROUNDDOWN((ROW()-1)/5,0)+2)</f>
        <v>91.5</v>
      </c>
      <c r="E3193" s="63">
        <f ca="1">INDIRECT("'按班级打印'!o"&amp;ROUNDDOWN((ROW()-1)/5,0)+2)</f>
        <v>101.5</v>
      </c>
      <c r="F3193" s="63">
        <f ca="1">INDIRECT("'按班级打印'!q"&amp;ROUNDDOWN((ROW()-1)/5,0)+2)</f>
        <v>115</v>
      </c>
      <c r="G3193" s="63">
        <f ca="1">IF(INDIRECT("'按班级打印'!s"&amp;ROUNDDOWN((ROW()-1)/5,0)+2)&gt;0,INDIRECT("'按班级打印'!s"&amp;ROUNDDOWN((ROW()-1)/5,0)+2),"")</f>
        <v>66</v>
      </c>
      <c r="H3193" s="63">
        <f ca="1">IF(INDIRECT("'按班级打印'!x"&amp;ROUNDDOWN((ROW()-1)/5,0)+2)&gt;0,INDIRECT("'按班级打印'!x"&amp;ROUNDDOWN((ROW()-1)/5,0)+2),"")</f>
        <v>83</v>
      </c>
      <c r="I3193" s="63" t="str">
        <f ca="1">IF(INDIRECT("'按班级打印'!aa"&amp;ROUNDDOWN((ROW()-1)/5,0)+2)&gt;0,INDIRECT("'按班级打印'!aa"&amp;ROUNDDOWN((ROW()-1)/5,0)+2),"")</f>
        <v/>
      </c>
      <c r="J3193" s="63">
        <f ca="1">IF(INDIRECT("'按班级打印'!ad"&amp;ROUNDDOWN((ROW()-1)/5,0)+2)&gt;0,INDIRECT("'按班级打印'!ad"&amp;ROUNDDOWN((ROW()-1)/5,0)+2),"")</f>
        <v>88</v>
      </c>
      <c r="K3193" s="63" t="str">
        <f ca="1">IF(INDIRECT("'按班级打印'!u"&amp;ROUNDDOWN((ROW()-1)/5,0)+2)&gt;0,INDIRECT("'按班级打印'!u"&amp;ROUNDDOWN((ROW()-1)/5,0)+2),"")</f>
        <v/>
      </c>
      <c r="L3193" s="63" t="str">
        <f ca="1">IF(INDIRECT("'按班级打印'!ag"&amp;ROUNDDOWN((ROW()-1)/5,0)+2)&gt;0,INDIRECT("'按班级打印'!ag"&amp;ROUNDDOWN((ROW()-1)/5,0)+2),"")</f>
        <v/>
      </c>
      <c r="M3193" s="63">
        <f ca="1">INDIRECT("'按班级打印'!I"&amp;ROUNDDOWN((ROW()-1)/5,0)+2)</f>
        <v>545</v>
      </c>
    </row>
    <row r="3194" customHeight="1" spans="1:13">
      <c r="A3194" s="63" t="str">
        <f ca="1">INDIRECT("'按班级打印'!E"&amp;ROUNDDOWN((ROW()-1)/5,0)+2)</f>
        <v>物理类</v>
      </c>
      <c r="B3194" s="14"/>
      <c r="C3194" s="63" t="s">
        <v>14</v>
      </c>
      <c r="D3194" s="65">
        <f>'质量分析(总分) '!$D$55</f>
        <v>105.000612745098</v>
      </c>
      <c r="E3194" s="65">
        <f>'质量分析(总分) '!$D$82</f>
        <v>91.5242034313726</v>
      </c>
      <c r="F3194" s="65">
        <f>'质量分析(总分) '!$D$109</f>
        <v>108.863970588235</v>
      </c>
      <c r="G3194" s="65">
        <f ca="1">IF(_xlfn.NUMBERVALUE(G3192)&gt;0,'质量分析(总分) '!$D$133,"")</f>
        <v>62.6521428571429</v>
      </c>
      <c r="H3194" s="65">
        <f ca="1">IF(_xlfn.NUMBERVALUE(H3192)&gt;0,'质量分析(总分) '!$D$157,"")</f>
        <v>81.8686131386861</v>
      </c>
      <c r="I3194" s="65" t="str">
        <f ca="1">IF(_xlfn.NUMBERVALUE(I3192)&gt;0,'质量分析(总分) '!$D$180,"")</f>
        <v/>
      </c>
      <c r="J3194" s="65">
        <f ca="1">IF(_xlfn.NUMBERVALUE(J3192)&gt;0,'质量分析(总分) '!$D$208,"")</f>
        <v>82.7816593886463</v>
      </c>
      <c r="K3194" s="65" t="str">
        <f ca="1">IF(_xlfn.NUMBERVALUE(K3192)&gt;0,'质量分析(总分) '!$D$194,"")</f>
        <v/>
      </c>
      <c r="L3194" s="65" t="str">
        <f ca="1">IF(_xlfn.NUMBERVALUE(L3192)&gt;0,'质量分析(总分) '!$D$222,"")</f>
        <v/>
      </c>
      <c r="M3194" s="65">
        <f ca="1">IF(_xlfn.NUMBERVALUE(G3192)&gt;0,'质量分析(总分) '!$D$23,'质量分析(总分) '!$D$28)</f>
        <v>535.869285714286</v>
      </c>
    </row>
    <row r="3196" customHeight="1" spans="1:13">
      <c r="A3196" s="58" t="s">
        <v>15</v>
      </c>
      <c r="B3196" s="59" t="s">
        <v>1</v>
      </c>
      <c r="C3196" s="59" t="s">
        <v>2</v>
      </c>
      <c r="D3196" s="60" t="s">
        <v>3</v>
      </c>
      <c r="E3196" s="60" t="s">
        <v>4</v>
      </c>
      <c r="F3196" s="60" t="s">
        <v>5</v>
      </c>
      <c r="G3196" s="60" t="s">
        <v>6</v>
      </c>
      <c r="H3196" s="60" t="s">
        <v>7</v>
      </c>
      <c r="I3196" s="60" t="s">
        <v>8</v>
      </c>
      <c r="J3196" s="60" t="s">
        <v>9</v>
      </c>
      <c r="K3196" s="60" t="s">
        <v>10</v>
      </c>
      <c r="L3196" s="61" t="s">
        <v>11</v>
      </c>
      <c r="M3196" s="61" t="s">
        <v>12</v>
      </c>
    </row>
    <row r="3197" customHeight="1" spans="1:13">
      <c r="A3197" s="62"/>
      <c r="B3197" s="63">
        <f ca="1">INDIRECT("'按班级打印'!G"&amp;ROUNDDOWN((ROW()-1)/5,0)+2)</f>
        <v>15</v>
      </c>
      <c r="C3197" s="63" t="str">
        <f ca="1">INDIRECT("'按班级打印'!A"&amp;ROUNDDOWN((ROW()-1)/5,0)+2)</f>
        <v>陈雅欣</v>
      </c>
      <c r="D3197" s="63">
        <f ca="1">INDIRECT("'按班级打印'!M"&amp;ROUNDDOWN((ROW()-1)/5,0)+2)</f>
        <v>93.5</v>
      </c>
      <c r="E3197" s="63">
        <f ca="1">INDIRECT("'按班级打印'!o"&amp;ROUNDDOWN((ROW()-1)/5,0)+2)</f>
        <v>100</v>
      </c>
      <c r="F3197" s="63">
        <f ca="1">INDIRECT("'按班级打印'!q"&amp;ROUNDDOWN((ROW()-1)/5,0)+2)</f>
        <v>108.5</v>
      </c>
      <c r="G3197" s="63">
        <f ca="1">IF(INDIRECT("'按班级打印'!s"&amp;ROUNDDOWN((ROW()-1)/5,0)+2)&gt;0,INDIRECT("'按班级打印'!s"&amp;ROUNDDOWN((ROW()-1)/5,0)+2),"")</f>
        <v>64.5</v>
      </c>
      <c r="H3197" s="63">
        <f ca="1">IF(INDIRECT("'按班级打印'!w"&amp;ROUNDDOWN((ROW()-1)/5,0)+2)&gt;0,INDIRECT("'按班级打印'!w"&amp;ROUNDDOWN((ROW()-1)/5,0)+2),"")</f>
        <v>49.5</v>
      </c>
      <c r="I3197" s="63" t="str">
        <f ca="1">IF(INDIRECT("'按班级打印'!z"&amp;ROUNDDOWN((ROW()-1)/5,0)+2)&gt;0,INDIRECT("'按班级打印'!z"&amp;ROUNDDOWN((ROW()-1)/5,0)+2),"")</f>
        <v/>
      </c>
      <c r="J3197" s="63">
        <f ca="1">IF(INDIRECT("'按班级打印'!ac"&amp;ROUNDDOWN((ROW()-1)/5,0)+2)&gt;0,INDIRECT("'按班级打印'!ac"&amp;ROUNDDOWN((ROW()-1)/5,0)+2),"")</f>
        <v>62.5</v>
      </c>
      <c r="K3197" s="63" t="str">
        <f ca="1">IF(INDIRECT("'按班级打印'!u"&amp;ROUNDDOWN((ROW()-1)/5,0)+2)&gt;0,INDIRECT("'按班级打印'!u"&amp;ROUNDDOWN((ROW()-1)/5,0)+2),"")</f>
        <v/>
      </c>
      <c r="L3197" s="63" t="str">
        <f ca="1">IF(INDIRECT("'按班级打印'!af"&amp;ROUNDDOWN((ROW()-1)/5,0)+2)&gt;0,INDIRECT("'按班级打印'!af"&amp;ROUNDDOWN((ROW()-1)/5,0)+2),"")</f>
        <v/>
      </c>
      <c r="M3197" s="63">
        <f ca="1">INDIRECT("'按班级打印'!H"&amp;ROUNDDOWN((ROW()-1)/5,0)+2)</f>
        <v>478.5</v>
      </c>
    </row>
    <row r="3198" customHeight="1" spans="1:13">
      <c r="A3198" s="64"/>
      <c r="B3198" s="64"/>
      <c r="C3198" s="63" t="s">
        <v>13</v>
      </c>
      <c r="D3198" s="63">
        <f ca="1">INDIRECT("'按班级打印'!M"&amp;ROUNDDOWN((ROW()-1)/5,0)+2)</f>
        <v>93.5</v>
      </c>
      <c r="E3198" s="63">
        <f ca="1">INDIRECT("'按班级打印'!o"&amp;ROUNDDOWN((ROW()-1)/5,0)+2)</f>
        <v>100</v>
      </c>
      <c r="F3198" s="63">
        <f ca="1">INDIRECT("'按班级打印'!q"&amp;ROUNDDOWN((ROW()-1)/5,0)+2)</f>
        <v>108.5</v>
      </c>
      <c r="G3198" s="63">
        <f ca="1">IF(INDIRECT("'按班级打印'!s"&amp;ROUNDDOWN((ROW()-1)/5,0)+2)&gt;0,INDIRECT("'按班级打印'!s"&amp;ROUNDDOWN((ROW()-1)/5,0)+2),"")</f>
        <v>64.5</v>
      </c>
      <c r="H3198" s="63">
        <f ca="1">IF(INDIRECT("'按班级打印'!x"&amp;ROUNDDOWN((ROW()-1)/5,0)+2)&gt;0,INDIRECT("'按班级打印'!x"&amp;ROUNDDOWN((ROW()-1)/5,0)+2),"")</f>
        <v>76</v>
      </c>
      <c r="I3198" s="63" t="str">
        <f ca="1">IF(INDIRECT("'按班级打印'!aa"&amp;ROUNDDOWN((ROW()-1)/5,0)+2)&gt;0,INDIRECT("'按班级打印'!aa"&amp;ROUNDDOWN((ROW()-1)/5,0)+2),"")</f>
        <v/>
      </c>
      <c r="J3198" s="63">
        <f ca="1">IF(INDIRECT("'按班级打印'!ad"&amp;ROUNDDOWN((ROW()-1)/5,0)+2)&gt;0,INDIRECT("'按班级打印'!ad"&amp;ROUNDDOWN((ROW()-1)/5,0)+2),"")</f>
        <v>87</v>
      </c>
      <c r="K3198" s="63" t="str">
        <f ca="1">IF(INDIRECT("'按班级打印'!u"&amp;ROUNDDOWN((ROW()-1)/5,0)+2)&gt;0,INDIRECT("'按班级打印'!u"&amp;ROUNDDOWN((ROW()-1)/5,0)+2),"")</f>
        <v/>
      </c>
      <c r="L3198" s="63" t="str">
        <f ca="1">IF(INDIRECT("'按班级打印'!ag"&amp;ROUNDDOWN((ROW()-1)/5,0)+2)&gt;0,INDIRECT("'按班级打印'!ag"&amp;ROUNDDOWN((ROW()-1)/5,0)+2),"")</f>
        <v/>
      </c>
      <c r="M3198" s="63">
        <f ca="1">INDIRECT("'按班级打印'!I"&amp;ROUNDDOWN((ROW()-1)/5,0)+2)</f>
        <v>529.5</v>
      </c>
    </row>
    <row r="3199" customHeight="1" spans="1:13">
      <c r="A3199" s="63" t="str">
        <f ca="1">INDIRECT("'按班级打印'!E"&amp;ROUNDDOWN((ROW()-1)/5,0)+2)</f>
        <v>物理类</v>
      </c>
      <c r="B3199" s="14"/>
      <c r="C3199" s="63" t="s">
        <v>14</v>
      </c>
      <c r="D3199" s="65">
        <f>'质量分析(总分) '!$D$55</f>
        <v>105.000612745098</v>
      </c>
      <c r="E3199" s="65">
        <f>'质量分析(总分) '!$D$82</f>
        <v>91.5242034313726</v>
      </c>
      <c r="F3199" s="65">
        <f>'质量分析(总分) '!$D$109</f>
        <v>108.863970588235</v>
      </c>
      <c r="G3199" s="65">
        <f ca="1">IF(_xlfn.NUMBERVALUE(G3197)&gt;0,'质量分析(总分) '!$D$133,"")</f>
        <v>62.6521428571429</v>
      </c>
      <c r="H3199" s="65">
        <f ca="1">IF(_xlfn.NUMBERVALUE(H3197)&gt;0,'质量分析(总分) '!$D$157,"")</f>
        <v>81.8686131386861</v>
      </c>
      <c r="I3199" s="65" t="str">
        <f ca="1">IF(_xlfn.NUMBERVALUE(I3197)&gt;0,'质量分析(总分) '!$D$180,"")</f>
        <v/>
      </c>
      <c r="J3199" s="65">
        <f ca="1">IF(_xlfn.NUMBERVALUE(J3197)&gt;0,'质量分析(总分) '!$D$208,"")</f>
        <v>82.7816593886463</v>
      </c>
      <c r="K3199" s="65" t="str">
        <f ca="1">IF(_xlfn.NUMBERVALUE(K3197)&gt;0,'质量分析(总分) '!$D$194,"")</f>
        <v/>
      </c>
      <c r="L3199" s="65" t="str">
        <f ca="1">IF(_xlfn.NUMBERVALUE(L3197)&gt;0,'质量分析(总分) '!$D$222,"")</f>
        <v/>
      </c>
      <c r="M3199" s="65">
        <f ca="1">IF(_xlfn.NUMBERVALUE(G3197)&gt;0,'质量分析(总分) '!$D$23,'质量分析(总分) '!$D$28)</f>
        <v>535.869285714286</v>
      </c>
    </row>
    <row r="3201" customHeight="1" spans="1:13">
      <c r="A3201" s="58" t="s">
        <v>15</v>
      </c>
      <c r="B3201" s="59" t="s">
        <v>1</v>
      </c>
      <c r="C3201" s="59" t="s">
        <v>2</v>
      </c>
      <c r="D3201" s="60" t="s">
        <v>3</v>
      </c>
      <c r="E3201" s="60" t="s">
        <v>4</v>
      </c>
      <c r="F3201" s="60" t="s">
        <v>5</v>
      </c>
      <c r="G3201" s="60" t="s">
        <v>6</v>
      </c>
      <c r="H3201" s="60" t="s">
        <v>7</v>
      </c>
      <c r="I3201" s="60" t="s">
        <v>8</v>
      </c>
      <c r="J3201" s="60" t="s">
        <v>9</v>
      </c>
      <c r="K3201" s="60" t="s">
        <v>10</v>
      </c>
      <c r="L3201" s="61" t="s">
        <v>11</v>
      </c>
      <c r="M3201" s="61" t="s">
        <v>12</v>
      </c>
    </row>
    <row r="3202" customHeight="1" spans="1:13">
      <c r="A3202" s="62"/>
      <c r="B3202" s="63">
        <f ca="1">INDIRECT("'按班级打印'!G"&amp;ROUNDDOWN((ROW()-1)/5,0)+2)</f>
        <v>15</v>
      </c>
      <c r="C3202" s="63" t="str">
        <f ca="1">INDIRECT("'按班级打印'!A"&amp;ROUNDDOWN((ROW()-1)/5,0)+2)</f>
        <v>谢垚华</v>
      </c>
      <c r="D3202" s="63">
        <f ca="1">INDIRECT("'按班级打印'!M"&amp;ROUNDDOWN((ROW()-1)/5,0)+2)</f>
        <v>102.5</v>
      </c>
      <c r="E3202" s="63">
        <f ca="1">INDIRECT("'按班级打印'!o"&amp;ROUNDDOWN((ROW()-1)/5,0)+2)</f>
        <v>70.5</v>
      </c>
      <c r="F3202" s="63">
        <f ca="1">INDIRECT("'按班级打印'!q"&amp;ROUNDDOWN((ROW()-1)/5,0)+2)</f>
        <v>123</v>
      </c>
      <c r="G3202" s="63">
        <f ca="1">IF(INDIRECT("'按班级打印'!s"&amp;ROUNDDOWN((ROW()-1)/5,0)+2)&gt;0,INDIRECT("'按班级打印'!s"&amp;ROUNDDOWN((ROW()-1)/5,0)+2),"")</f>
        <v>60.5</v>
      </c>
      <c r="H3202" s="63">
        <f ca="1">IF(INDIRECT("'按班级打印'!w"&amp;ROUNDDOWN((ROW()-1)/5,0)+2)&gt;0,INDIRECT("'按班级打印'!w"&amp;ROUNDDOWN((ROW()-1)/5,0)+2),"")</f>
        <v>56.5</v>
      </c>
      <c r="I3202" s="63" t="str">
        <f ca="1">IF(INDIRECT("'按班级打印'!z"&amp;ROUNDDOWN((ROW()-1)/5,0)+2)&gt;0,INDIRECT("'按班级打印'!z"&amp;ROUNDDOWN((ROW()-1)/5,0)+2),"")</f>
        <v/>
      </c>
      <c r="J3202" s="63">
        <f ca="1">IF(INDIRECT("'按班级打印'!ac"&amp;ROUNDDOWN((ROW()-1)/5,0)+2)&gt;0,INDIRECT("'按班级打印'!ac"&amp;ROUNDDOWN((ROW()-1)/5,0)+2),"")</f>
        <v>51.5</v>
      </c>
      <c r="K3202" s="63" t="str">
        <f ca="1">IF(INDIRECT("'按班级打印'!u"&amp;ROUNDDOWN((ROW()-1)/5,0)+2)&gt;0,INDIRECT("'按班级打印'!u"&amp;ROUNDDOWN((ROW()-1)/5,0)+2),"")</f>
        <v/>
      </c>
      <c r="L3202" s="63" t="str">
        <f ca="1">IF(INDIRECT("'按班级打印'!af"&amp;ROUNDDOWN((ROW()-1)/5,0)+2)&gt;0,INDIRECT("'按班级打印'!af"&amp;ROUNDDOWN((ROW()-1)/5,0)+2),"")</f>
        <v/>
      </c>
      <c r="M3202" s="63">
        <f ca="1">INDIRECT("'按班级打印'!H"&amp;ROUNDDOWN((ROW()-1)/5,0)+2)</f>
        <v>464.5</v>
      </c>
    </row>
    <row r="3203" customHeight="1" spans="1:13">
      <c r="A3203" s="64"/>
      <c r="B3203" s="64"/>
      <c r="C3203" s="63" t="s">
        <v>13</v>
      </c>
      <c r="D3203" s="63">
        <f ca="1">INDIRECT("'按班级打印'!M"&amp;ROUNDDOWN((ROW()-1)/5,0)+2)</f>
        <v>102.5</v>
      </c>
      <c r="E3203" s="63">
        <f ca="1">INDIRECT("'按班级打印'!o"&amp;ROUNDDOWN((ROW()-1)/5,0)+2)</f>
        <v>70.5</v>
      </c>
      <c r="F3203" s="63">
        <f ca="1">INDIRECT("'按班级打印'!q"&amp;ROUNDDOWN((ROW()-1)/5,0)+2)</f>
        <v>123</v>
      </c>
      <c r="G3203" s="63">
        <f ca="1">IF(INDIRECT("'按班级打印'!s"&amp;ROUNDDOWN((ROW()-1)/5,0)+2)&gt;0,INDIRECT("'按班级打印'!s"&amp;ROUNDDOWN((ROW()-1)/5,0)+2),"")</f>
        <v>60.5</v>
      </c>
      <c r="H3203" s="63">
        <f ca="1">IF(INDIRECT("'按班级打印'!x"&amp;ROUNDDOWN((ROW()-1)/5,0)+2)&gt;0,INDIRECT("'按班级打印'!x"&amp;ROUNDDOWN((ROW()-1)/5,0)+2),"")</f>
        <v>81</v>
      </c>
      <c r="I3203" s="63" t="str">
        <f ca="1">IF(INDIRECT("'按班级打印'!aa"&amp;ROUNDDOWN((ROW()-1)/5,0)+2)&gt;0,INDIRECT("'按班级打印'!aa"&amp;ROUNDDOWN((ROW()-1)/5,0)+2),"")</f>
        <v/>
      </c>
      <c r="J3203" s="63">
        <f ca="1">IF(INDIRECT("'按班级打印'!ad"&amp;ROUNDDOWN((ROW()-1)/5,0)+2)&gt;0,INDIRECT("'按班级打印'!ad"&amp;ROUNDDOWN((ROW()-1)/5,0)+2),"")</f>
        <v>73</v>
      </c>
      <c r="K3203" s="63" t="str">
        <f ca="1">IF(INDIRECT("'按班级打印'!u"&amp;ROUNDDOWN((ROW()-1)/5,0)+2)&gt;0,INDIRECT("'按班级打印'!u"&amp;ROUNDDOWN((ROW()-1)/5,0)+2),"")</f>
        <v/>
      </c>
      <c r="L3203" s="63" t="str">
        <f ca="1">IF(INDIRECT("'按班级打印'!ag"&amp;ROUNDDOWN((ROW()-1)/5,0)+2)&gt;0,INDIRECT("'按班级打印'!ag"&amp;ROUNDDOWN((ROW()-1)/5,0)+2),"")</f>
        <v/>
      </c>
      <c r="M3203" s="63">
        <f ca="1">INDIRECT("'按班级打印'!I"&amp;ROUNDDOWN((ROW()-1)/5,0)+2)</f>
        <v>510.5</v>
      </c>
    </row>
    <row r="3204" customHeight="1" spans="1:13">
      <c r="A3204" s="63" t="str">
        <f ca="1">INDIRECT("'按班级打印'!E"&amp;ROUNDDOWN((ROW()-1)/5,0)+2)</f>
        <v>物理类</v>
      </c>
      <c r="B3204" s="14"/>
      <c r="C3204" s="63" t="s">
        <v>14</v>
      </c>
      <c r="D3204" s="65">
        <f>'质量分析(总分) '!$D$55</f>
        <v>105.000612745098</v>
      </c>
      <c r="E3204" s="65">
        <f>'质量分析(总分) '!$D$82</f>
        <v>91.5242034313726</v>
      </c>
      <c r="F3204" s="65">
        <f>'质量分析(总分) '!$D$109</f>
        <v>108.863970588235</v>
      </c>
      <c r="G3204" s="65">
        <f ca="1">IF(_xlfn.NUMBERVALUE(G3202)&gt;0,'质量分析(总分) '!$D$133,"")</f>
        <v>62.6521428571429</v>
      </c>
      <c r="H3204" s="65">
        <f ca="1">IF(_xlfn.NUMBERVALUE(H3202)&gt;0,'质量分析(总分) '!$D$157,"")</f>
        <v>81.8686131386861</v>
      </c>
      <c r="I3204" s="65" t="str">
        <f ca="1">IF(_xlfn.NUMBERVALUE(I3202)&gt;0,'质量分析(总分) '!$D$180,"")</f>
        <v/>
      </c>
      <c r="J3204" s="65">
        <f ca="1">IF(_xlfn.NUMBERVALUE(J3202)&gt;0,'质量分析(总分) '!$D$208,"")</f>
        <v>82.7816593886463</v>
      </c>
      <c r="K3204" s="65" t="str">
        <f ca="1">IF(_xlfn.NUMBERVALUE(K3202)&gt;0,'质量分析(总分) '!$D$194,"")</f>
        <v/>
      </c>
      <c r="L3204" s="65" t="str">
        <f ca="1">IF(_xlfn.NUMBERVALUE(L3202)&gt;0,'质量分析(总分) '!$D$222,"")</f>
        <v/>
      </c>
      <c r="M3204" s="65">
        <f ca="1">IF(_xlfn.NUMBERVALUE(G3202)&gt;0,'质量分析(总分) '!$D$23,'质量分析(总分) '!$D$28)</f>
        <v>535.869285714286</v>
      </c>
    </row>
    <row r="3206" customHeight="1" spans="1:13">
      <c r="A3206" s="58" t="s">
        <v>15</v>
      </c>
      <c r="B3206" s="59" t="s">
        <v>1</v>
      </c>
      <c r="C3206" s="59" t="s">
        <v>2</v>
      </c>
      <c r="D3206" s="60" t="s">
        <v>3</v>
      </c>
      <c r="E3206" s="60" t="s">
        <v>4</v>
      </c>
      <c r="F3206" s="60" t="s">
        <v>5</v>
      </c>
      <c r="G3206" s="60" t="s">
        <v>6</v>
      </c>
      <c r="H3206" s="60" t="s">
        <v>7</v>
      </c>
      <c r="I3206" s="60" t="s">
        <v>8</v>
      </c>
      <c r="J3206" s="60" t="s">
        <v>9</v>
      </c>
      <c r="K3206" s="60" t="s">
        <v>10</v>
      </c>
      <c r="L3206" s="61" t="s">
        <v>11</v>
      </c>
      <c r="M3206" s="61" t="s">
        <v>12</v>
      </c>
    </row>
    <row r="3207" customHeight="1" spans="1:13">
      <c r="A3207" s="62"/>
      <c r="B3207" s="63">
        <f ca="1">INDIRECT("'按班级打印'!G"&amp;ROUNDDOWN((ROW()-1)/5,0)+2)</f>
        <v>15</v>
      </c>
      <c r="C3207" s="63" t="str">
        <f ca="1">INDIRECT("'按班级打印'!A"&amp;ROUNDDOWN((ROW()-1)/5,0)+2)</f>
        <v>黄芝宁</v>
      </c>
      <c r="D3207" s="63">
        <f ca="1">INDIRECT("'按班级打印'!M"&amp;ROUNDDOWN((ROW()-1)/5,0)+2)</f>
        <v>102.5</v>
      </c>
      <c r="E3207" s="63">
        <f ca="1">INDIRECT("'按班级打印'!o"&amp;ROUNDDOWN((ROW()-1)/5,0)+2)</f>
        <v>92.5</v>
      </c>
      <c r="F3207" s="63">
        <f ca="1">INDIRECT("'按班级打印'!q"&amp;ROUNDDOWN((ROW()-1)/5,0)+2)</f>
        <v>109.5</v>
      </c>
      <c r="G3207" s="63">
        <f ca="1">IF(INDIRECT("'按班级打印'!s"&amp;ROUNDDOWN((ROW()-1)/5,0)+2)&gt;0,INDIRECT("'按班级打印'!s"&amp;ROUNDDOWN((ROW()-1)/5,0)+2),"")</f>
        <v>38.5</v>
      </c>
      <c r="H3207" s="63">
        <f ca="1">IF(INDIRECT("'按班级打印'!w"&amp;ROUNDDOWN((ROW()-1)/5,0)+2)&gt;0,INDIRECT("'按班级打印'!w"&amp;ROUNDDOWN((ROW()-1)/5,0)+2),"")</f>
        <v>61.5</v>
      </c>
      <c r="I3207" s="63" t="str">
        <f ca="1">IF(INDIRECT("'按班级打印'!z"&amp;ROUNDDOWN((ROW()-1)/5,0)+2)&gt;0,INDIRECT("'按班级打印'!z"&amp;ROUNDDOWN((ROW()-1)/5,0)+2),"")</f>
        <v/>
      </c>
      <c r="J3207" s="63">
        <f ca="1">IF(INDIRECT("'按班级打印'!ac"&amp;ROUNDDOWN((ROW()-1)/5,0)+2)&gt;0,INDIRECT("'按班级打印'!ac"&amp;ROUNDDOWN((ROW()-1)/5,0)+2),"")</f>
        <v>57.75</v>
      </c>
      <c r="K3207" s="63" t="str">
        <f ca="1">IF(INDIRECT("'按班级打印'!u"&amp;ROUNDDOWN((ROW()-1)/5,0)+2)&gt;0,INDIRECT("'按班级打印'!u"&amp;ROUNDDOWN((ROW()-1)/5,0)+2),"")</f>
        <v/>
      </c>
      <c r="L3207" s="63" t="str">
        <f ca="1">IF(INDIRECT("'按班级打印'!af"&amp;ROUNDDOWN((ROW()-1)/5,0)+2)&gt;0,INDIRECT("'按班级打印'!af"&amp;ROUNDDOWN((ROW()-1)/5,0)+2),"")</f>
        <v/>
      </c>
      <c r="M3207" s="63">
        <f ca="1">INDIRECT("'按班级打印'!H"&amp;ROUNDDOWN((ROW()-1)/5,0)+2)</f>
        <v>462.25</v>
      </c>
    </row>
    <row r="3208" customHeight="1" spans="1:13">
      <c r="A3208" s="64"/>
      <c r="B3208" s="64"/>
      <c r="C3208" s="63" t="s">
        <v>13</v>
      </c>
      <c r="D3208" s="63">
        <f ca="1">INDIRECT("'按班级打印'!M"&amp;ROUNDDOWN((ROW()-1)/5,0)+2)</f>
        <v>102.5</v>
      </c>
      <c r="E3208" s="63">
        <f ca="1">INDIRECT("'按班级打印'!o"&amp;ROUNDDOWN((ROW()-1)/5,0)+2)</f>
        <v>92.5</v>
      </c>
      <c r="F3208" s="63">
        <f ca="1">INDIRECT("'按班级打印'!q"&amp;ROUNDDOWN((ROW()-1)/5,0)+2)</f>
        <v>109.5</v>
      </c>
      <c r="G3208" s="63">
        <f ca="1">IF(INDIRECT("'按班级打印'!s"&amp;ROUNDDOWN((ROW()-1)/5,0)+2)&gt;0,INDIRECT("'按班级打印'!s"&amp;ROUNDDOWN((ROW()-1)/5,0)+2),"")</f>
        <v>38.5</v>
      </c>
      <c r="H3208" s="63">
        <f ca="1">IF(INDIRECT("'按班级打印'!x"&amp;ROUNDDOWN((ROW()-1)/5,0)+2)&gt;0,INDIRECT("'按班级打印'!x"&amp;ROUNDDOWN((ROW()-1)/5,0)+2),"")</f>
        <v>85</v>
      </c>
      <c r="I3208" s="63" t="str">
        <f ca="1">IF(INDIRECT("'按班级打印'!aa"&amp;ROUNDDOWN((ROW()-1)/5,0)+2)&gt;0,INDIRECT("'按班级打印'!aa"&amp;ROUNDDOWN((ROW()-1)/5,0)+2),"")</f>
        <v/>
      </c>
      <c r="J3208" s="63">
        <f ca="1">IF(INDIRECT("'按班级打印'!ad"&amp;ROUNDDOWN((ROW()-1)/5,0)+2)&gt;0,INDIRECT("'按班级打印'!ad"&amp;ROUNDDOWN((ROW()-1)/5,0)+2),"")</f>
        <v>81</v>
      </c>
      <c r="K3208" s="63" t="str">
        <f ca="1">IF(INDIRECT("'按班级打印'!u"&amp;ROUNDDOWN((ROW()-1)/5,0)+2)&gt;0,INDIRECT("'按班级打印'!u"&amp;ROUNDDOWN((ROW()-1)/5,0)+2),"")</f>
        <v/>
      </c>
      <c r="L3208" s="63" t="str">
        <f ca="1">IF(INDIRECT("'按班级打印'!ag"&amp;ROUNDDOWN((ROW()-1)/5,0)+2)&gt;0,INDIRECT("'按班级打印'!ag"&amp;ROUNDDOWN((ROW()-1)/5,0)+2),"")</f>
        <v/>
      </c>
      <c r="M3208" s="63">
        <f ca="1">INDIRECT("'按班级打印'!I"&amp;ROUNDDOWN((ROW()-1)/5,0)+2)</f>
        <v>509</v>
      </c>
    </row>
    <row r="3209" customHeight="1" spans="1:13">
      <c r="A3209" s="63" t="str">
        <f ca="1">INDIRECT("'按班级打印'!E"&amp;ROUNDDOWN((ROW()-1)/5,0)+2)</f>
        <v>物理类</v>
      </c>
      <c r="B3209" s="14"/>
      <c r="C3209" s="63" t="s">
        <v>14</v>
      </c>
      <c r="D3209" s="65">
        <f>'质量分析(总分) '!$D$55</f>
        <v>105.000612745098</v>
      </c>
      <c r="E3209" s="65">
        <f>'质量分析(总分) '!$D$82</f>
        <v>91.5242034313726</v>
      </c>
      <c r="F3209" s="65">
        <f>'质量分析(总分) '!$D$109</f>
        <v>108.863970588235</v>
      </c>
      <c r="G3209" s="65">
        <f ca="1">IF(_xlfn.NUMBERVALUE(G3207)&gt;0,'质量分析(总分) '!$D$133,"")</f>
        <v>62.6521428571429</v>
      </c>
      <c r="H3209" s="65">
        <f ca="1">IF(_xlfn.NUMBERVALUE(H3207)&gt;0,'质量分析(总分) '!$D$157,"")</f>
        <v>81.8686131386861</v>
      </c>
      <c r="I3209" s="65" t="str">
        <f ca="1">IF(_xlfn.NUMBERVALUE(I3207)&gt;0,'质量分析(总分) '!$D$180,"")</f>
        <v/>
      </c>
      <c r="J3209" s="65">
        <f ca="1">IF(_xlfn.NUMBERVALUE(J3207)&gt;0,'质量分析(总分) '!$D$208,"")</f>
        <v>82.7816593886463</v>
      </c>
      <c r="K3209" s="65" t="str">
        <f ca="1">IF(_xlfn.NUMBERVALUE(K3207)&gt;0,'质量分析(总分) '!$D$194,"")</f>
        <v/>
      </c>
      <c r="L3209" s="65" t="str">
        <f ca="1">IF(_xlfn.NUMBERVALUE(L3207)&gt;0,'质量分析(总分) '!$D$222,"")</f>
        <v/>
      </c>
      <c r="M3209" s="65">
        <f ca="1">IF(_xlfn.NUMBERVALUE(G3207)&gt;0,'质量分析(总分) '!$D$23,'质量分析(总分) '!$D$28)</f>
        <v>535.869285714286</v>
      </c>
    </row>
    <row r="3211" customHeight="1" spans="1:13">
      <c r="A3211" s="58" t="s">
        <v>15</v>
      </c>
      <c r="B3211" s="59" t="s">
        <v>1</v>
      </c>
      <c r="C3211" s="59" t="s">
        <v>2</v>
      </c>
      <c r="D3211" s="60" t="s">
        <v>3</v>
      </c>
      <c r="E3211" s="60" t="s">
        <v>4</v>
      </c>
      <c r="F3211" s="60" t="s">
        <v>5</v>
      </c>
      <c r="G3211" s="60" t="s">
        <v>6</v>
      </c>
      <c r="H3211" s="60" t="s">
        <v>7</v>
      </c>
      <c r="I3211" s="60" t="s">
        <v>8</v>
      </c>
      <c r="J3211" s="60" t="s">
        <v>9</v>
      </c>
      <c r="K3211" s="60" t="s">
        <v>10</v>
      </c>
      <c r="L3211" s="61" t="s">
        <v>11</v>
      </c>
      <c r="M3211" s="61" t="s">
        <v>12</v>
      </c>
    </row>
    <row r="3212" customHeight="1" spans="1:13">
      <c r="A3212" s="62"/>
      <c r="B3212" s="63">
        <f ca="1">INDIRECT("'按班级打印'!G"&amp;ROUNDDOWN((ROW()-1)/5,0)+2)</f>
        <v>15</v>
      </c>
      <c r="C3212" s="63" t="str">
        <f ca="1">INDIRECT("'按班级打印'!A"&amp;ROUNDDOWN((ROW()-1)/5,0)+2)</f>
        <v>钟淇琪</v>
      </c>
      <c r="D3212" s="63">
        <f ca="1">INDIRECT("'按班级打印'!M"&amp;ROUNDDOWN((ROW()-1)/5,0)+2)</f>
        <v>92</v>
      </c>
      <c r="E3212" s="63">
        <f ca="1">INDIRECT("'按班级打印'!o"&amp;ROUNDDOWN((ROW()-1)/5,0)+2)</f>
        <v>94</v>
      </c>
      <c r="F3212" s="63">
        <f ca="1">INDIRECT("'按班级打印'!q"&amp;ROUNDDOWN((ROW()-1)/5,0)+2)</f>
        <v>123.5</v>
      </c>
      <c r="G3212" s="63">
        <f ca="1">IF(INDIRECT("'按班级打印'!s"&amp;ROUNDDOWN((ROW()-1)/5,0)+2)&gt;0,INDIRECT("'按班级打印'!s"&amp;ROUNDDOWN((ROW()-1)/5,0)+2),"")</f>
        <v>52</v>
      </c>
      <c r="H3212" s="63">
        <f ca="1">IF(INDIRECT("'按班级打印'!w"&amp;ROUNDDOWN((ROW()-1)/5,0)+2)&gt;0,INDIRECT("'按班级打印'!w"&amp;ROUNDDOWN((ROW()-1)/5,0)+2),"")</f>
        <v>60.5</v>
      </c>
      <c r="I3212" s="63" t="str">
        <f ca="1">IF(INDIRECT("'按班级打印'!z"&amp;ROUNDDOWN((ROW()-1)/5,0)+2)&gt;0,INDIRECT("'按班级打印'!z"&amp;ROUNDDOWN((ROW()-1)/5,0)+2),"")</f>
        <v/>
      </c>
      <c r="J3212" s="63">
        <f ca="1">IF(INDIRECT("'按班级打印'!ac"&amp;ROUNDDOWN((ROW()-1)/5,0)+2)&gt;0,INDIRECT("'按班级打印'!ac"&amp;ROUNDDOWN((ROW()-1)/5,0)+2),"")</f>
        <v>58.25</v>
      </c>
      <c r="K3212" s="63" t="str">
        <f ca="1">IF(INDIRECT("'按班级打印'!u"&amp;ROUNDDOWN((ROW()-1)/5,0)+2)&gt;0,INDIRECT("'按班级打印'!u"&amp;ROUNDDOWN((ROW()-1)/5,0)+2),"")</f>
        <v/>
      </c>
      <c r="L3212" s="63" t="str">
        <f ca="1">IF(INDIRECT("'按班级打印'!af"&amp;ROUNDDOWN((ROW()-1)/5,0)+2)&gt;0,INDIRECT("'按班级打印'!af"&amp;ROUNDDOWN((ROW()-1)/5,0)+2),"")</f>
        <v/>
      </c>
      <c r="M3212" s="63">
        <f ca="1">INDIRECT("'按班级打印'!H"&amp;ROUNDDOWN((ROW()-1)/5,0)+2)</f>
        <v>480.25</v>
      </c>
    </row>
    <row r="3213" customHeight="1" spans="1:13">
      <c r="A3213" s="64"/>
      <c r="B3213" s="64"/>
      <c r="C3213" s="63" t="s">
        <v>13</v>
      </c>
      <c r="D3213" s="63">
        <f ca="1">INDIRECT("'按班级打印'!M"&amp;ROUNDDOWN((ROW()-1)/5,0)+2)</f>
        <v>92</v>
      </c>
      <c r="E3213" s="63">
        <f ca="1">INDIRECT("'按班级打印'!o"&amp;ROUNDDOWN((ROW()-1)/5,0)+2)</f>
        <v>94</v>
      </c>
      <c r="F3213" s="63">
        <f ca="1">INDIRECT("'按班级打印'!q"&amp;ROUNDDOWN((ROW()-1)/5,0)+2)</f>
        <v>123.5</v>
      </c>
      <c r="G3213" s="63">
        <f ca="1">IF(INDIRECT("'按班级打印'!s"&amp;ROUNDDOWN((ROW()-1)/5,0)+2)&gt;0,INDIRECT("'按班级打印'!s"&amp;ROUNDDOWN((ROW()-1)/5,0)+2),"")</f>
        <v>52</v>
      </c>
      <c r="H3213" s="63">
        <f ca="1">IF(INDIRECT("'按班级打印'!x"&amp;ROUNDDOWN((ROW()-1)/5,0)+2)&gt;0,INDIRECT("'按班级打印'!x"&amp;ROUNDDOWN((ROW()-1)/5,0)+2),"")</f>
        <v>84</v>
      </c>
      <c r="I3213" s="63" t="str">
        <f ca="1">IF(INDIRECT("'按班级打印'!aa"&amp;ROUNDDOWN((ROW()-1)/5,0)+2)&gt;0,INDIRECT("'按班级打印'!aa"&amp;ROUNDDOWN((ROW()-1)/5,0)+2),"")</f>
        <v/>
      </c>
      <c r="J3213" s="63">
        <f ca="1">IF(INDIRECT("'按班级打印'!ad"&amp;ROUNDDOWN((ROW()-1)/5,0)+2)&gt;0,INDIRECT("'按班级打印'!ad"&amp;ROUNDDOWN((ROW()-1)/5,0)+2),"")</f>
        <v>81</v>
      </c>
      <c r="K3213" s="63" t="str">
        <f ca="1">IF(INDIRECT("'按班级打印'!u"&amp;ROUNDDOWN((ROW()-1)/5,0)+2)&gt;0,INDIRECT("'按班级打印'!u"&amp;ROUNDDOWN((ROW()-1)/5,0)+2),"")</f>
        <v/>
      </c>
      <c r="L3213" s="63" t="str">
        <f ca="1">IF(INDIRECT("'按班级打印'!ag"&amp;ROUNDDOWN((ROW()-1)/5,0)+2)&gt;0,INDIRECT("'按班级打印'!ag"&amp;ROUNDDOWN((ROW()-1)/5,0)+2),"")</f>
        <v/>
      </c>
      <c r="M3213" s="63">
        <f ca="1">INDIRECT("'按班级打印'!I"&amp;ROUNDDOWN((ROW()-1)/5,0)+2)</f>
        <v>526.5</v>
      </c>
    </row>
    <row r="3214" customHeight="1" spans="1:13">
      <c r="A3214" s="63" t="str">
        <f ca="1">INDIRECT("'按班级打印'!E"&amp;ROUNDDOWN((ROW()-1)/5,0)+2)</f>
        <v>物理类</v>
      </c>
      <c r="B3214" s="14"/>
      <c r="C3214" s="63" t="s">
        <v>14</v>
      </c>
      <c r="D3214" s="65">
        <f>'质量分析(总分) '!$D$55</f>
        <v>105.000612745098</v>
      </c>
      <c r="E3214" s="65">
        <f>'质量分析(总分) '!$D$82</f>
        <v>91.5242034313726</v>
      </c>
      <c r="F3214" s="65">
        <f>'质量分析(总分) '!$D$109</f>
        <v>108.863970588235</v>
      </c>
      <c r="G3214" s="65">
        <f ca="1">IF(_xlfn.NUMBERVALUE(G3212)&gt;0,'质量分析(总分) '!$D$133,"")</f>
        <v>62.6521428571429</v>
      </c>
      <c r="H3214" s="65">
        <f ca="1">IF(_xlfn.NUMBERVALUE(H3212)&gt;0,'质量分析(总分) '!$D$157,"")</f>
        <v>81.8686131386861</v>
      </c>
      <c r="I3214" s="65" t="str">
        <f ca="1">IF(_xlfn.NUMBERVALUE(I3212)&gt;0,'质量分析(总分) '!$D$180,"")</f>
        <v/>
      </c>
      <c r="J3214" s="65">
        <f ca="1">IF(_xlfn.NUMBERVALUE(J3212)&gt;0,'质量分析(总分) '!$D$208,"")</f>
        <v>82.7816593886463</v>
      </c>
      <c r="K3214" s="65" t="str">
        <f ca="1">IF(_xlfn.NUMBERVALUE(K3212)&gt;0,'质量分析(总分) '!$D$194,"")</f>
        <v/>
      </c>
      <c r="L3214" s="65" t="str">
        <f ca="1">IF(_xlfn.NUMBERVALUE(L3212)&gt;0,'质量分析(总分) '!$D$222,"")</f>
        <v/>
      </c>
      <c r="M3214" s="65">
        <f ca="1">IF(_xlfn.NUMBERVALUE(G3212)&gt;0,'质量分析(总分) '!$D$23,'质量分析(总分) '!$D$28)</f>
        <v>535.869285714286</v>
      </c>
    </row>
    <row r="3216" customHeight="1" spans="1:13">
      <c r="A3216" s="58" t="s">
        <v>15</v>
      </c>
      <c r="B3216" s="59" t="s">
        <v>1</v>
      </c>
      <c r="C3216" s="59" t="s">
        <v>2</v>
      </c>
      <c r="D3216" s="60" t="s">
        <v>3</v>
      </c>
      <c r="E3216" s="60" t="s">
        <v>4</v>
      </c>
      <c r="F3216" s="60" t="s">
        <v>5</v>
      </c>
      <c r="G3216" s="60" t="s">
        <v>6</v>
      </c>
      <c r="H3216" s="60" t="s">
        <v>7</v>
      </c>
      <c r="I3216" s="60" t="s">
        <v>8</v>
      </c>
      <c r="J3216" s="60" t="s">
        <v>9</v>
      </c>
      <c r="K3216" s="60" t="s">
        <v>10</v>
      </c>
      <c r="L3216" s="61" t="s">
        <v>11</v>
      </c>
      <c r="M3216" s="61" t="s">
        <v>12</v>
      </c>
    </row>
    <row r="3217" customHeight="1" spans="1:13">
      <c r="A3217" s="62"/>
      <c r="B3217" s="63">
        <f ca="1">INDIRECT("'按班级打印'!G"&amp;ROUNDDOWN((ROW()-1)/5,0)+2)</f>
        <v>15</v>
      </c>
      <c r="C3217" s="63" t="str">
        <f ca="1">INDIRECT("'按班级打印'!A"&amp;ROUNDDOWN((ROW()-1)/5,0)+2)</f>
        <v>兰兰</v>
      </c>
      <c r="D3217" s="63">
        <f ca="1">INDIRECT("'按班级打印'!M"&amp;ROUNDDOWN((ROW()-1)/5,0)+2)</f>
        <v>98</v>
      </c>
      <c r="E3217" s="63">
        <f ca="1">INDIRECT("'按班级打印'!o"&amp;ROUNDDOWN((ROW()-1)/5,0)+2)</f>
        <v>118.5</v>
      </c>
      <c r="F3217" s="63">
        <f ca="1">INDIRECT("'按班级打印'!q"&amp;ROUNDDOWN((ROW()-1)/5,0)+2)</f>
        <v>118.5</v>
      </c>
      <c r="G3217" s="63">
        <f ca="1">IF(INDIRECT("'按班级打印'!s"&amp;ROUNDDOWN((ROW()-1)/5,0)+2)&gt;0,INDIRECT("'按班级打印'!s"&amp;ROUNDDOWN((ROW()-1)/5,0)+2),"")</f>
        <v>58.5</v>
      </c>
      <c r="H3217" s="63">
        <f ca="1">IF(INDIRECT("'按班级打印'!w"&amp;ROUNDDOWN((ROW()-1)/5,0)+2)&gt;0,INDIRECT("'按班级打印'!w"&amp;ROUNDDOWN((ROW()-1)/5,0)+2),"")</f>
        <v>67</v>
      </c>
      <c r="I3217" s="63" t="str">
        <f ca="1">IF(INDIRECT("'按班级打印'!z"&amp;ROUNDDOWN((ROW()-1)/5,0)+2)&gt;0,INDIRECT("'按班级打印'!z"&amp;ROUNDDOWN((ROW()-1)/5,0)+2),"")</f>
        <v/>
      </c>
      <c r="J3217" s="63">
        <f ca="1">IF(INDIRECT("'按班级打印'!ac"&amp;ROUNDDOWN((ROW()-1)/5,0)+2)&gt;0,INDIRECT("'按班级打印'!ac"&amp;ROUNDDOWN((ROW()-1)/5,0)+2),"")</f>
        <v>69.75</v>
      </c>
      <c r="K3217" s="63" t="str">
        <f ca="1">IF(INDIRECT("'按班级打印'!u"&amp;ROUNDDOWN((ROW()-1)/5,0)+2)&gt;0,INDIRECT("'按班级打印'!u"&amp;ROUNDDOWN((ROW()-1)/5,0)+2),"")</f>
        <v/>
      </c>
      <c r="L3217" s="63" t="str">
        <f ca="1">IF(INDIRECT("'按班级打印'!af"&amp;ROUNDDOWN((ROW()-1)/5,0)+2)&gt;0,INDIRECT("'按班级打印'!af"&amp;ROUNDDOWN((ROW()-1)/5,0)+2),"")</f>
        <v/>
      </c>
      <c r="M3217" s="63">
        <f ca="1">INDIRECT("'按班级打印'!H"&amp;ROUNDDOWN((ROW()-1)/5,0)+2)</f>
        <v>530.25</v>
      </c>
    </row>
    <row r="3218" customHeight="1" spans="1:13">
      <c r="A3218" s="64"/>
      <c r="B3218" s="64"/>
      <c r="C3218" s="63" t="s">
        <v>13</v>
      </c>
      <c r="D3218" s="63">
        <f ca="1">INDIRECT("'按班级打印'!M"&amp;ROUNDDOWN((ROW()-1)/5,0)+2)</f>
        <v>98</v>
      </c>
      <c r="E3218" s="63">
        <f ca="1">INDIRECT("'按班级打印'!o"&amp;ROUNDDOWN((ROW()-1)/5,0)+2)</f>
        <v>118.5</v>
      </c>
      <c r="F3218" s="63">
        <f ca="1">INDIRECT("'按班级打印'!q"&amp;ROUNDDOWN((ROW()-1)/5,0)+2)</f>
        <v>118.5</v>
      </c>
      <c r="G3218" s="63">
        <f ca="1">IF(INDIRECT("'按班级打印'!s"&amp;ROUNDDOWN((ROW()-1)/5,0)+2)&gt;0,INDIRECT("'按班级打印'!s"&amp;ROUNDDOWN((ROW()-1)/5,0)+2),"")</f>
        <v>58.5</v>
      </c>
      <c r="H3218" s="63">
        <f ca="1">IF(INDIRECT("'按班级打印'!x"&amp;ROUNDDOWN((ROW()-1)/5,0)+2)&gt;0,INDIRECT("'按班级打印'!x"&amp;ROUNDDOWN((ROW()-1)/5,0)+2),"")</f>
        <v>88</v>
      </c>
      <c r="I3218" s="63" t="str">
        <f ca="1">IF(INDIRECT("'按班级打印'!aa"&amp;ROUNDDOWN((ROW()-1)/5,0)+2)&gt;0,INDIRECT("'按班级打印'!aa"&amp;ROUNDDOWN((ROW()-1)/5,0)+2),"")</f>
        <v/>
      </c>
      <c r="J3218" s="63">
        <f ca="1">IF(INDIRECT("'按班级打印'!ad"&amp;ROUNDDOWN((ROW()-1)/5,0)+2)&gt;0,INDIRECT("'按班级打印'!ad"&amp;ROUNDDOWN((ROW()-1)/5,0)+2),"")</f>
        <v>91</v>
      </c>
      <c r="K3218" s="63" t="str">
        <f ca="1">IF(INDIRECT("'按班级打印'!u"&amp;ROUNDDOWN((ROW()-1)/5,0)+2)&gt;0,INDIRECT("'按班级打印'!u"&amp;ROUNDDOWN((ROW()-1)/5,0)+2),"")</f>
        <v/>
      </c>
      <c r="L3218" s="63" t="str">
        <f ca="1">IF(INDIRECT("'按班级打印'!ag"&amp;ROUNDDOWN((ROW()-1)/5,0)+2)&gt;0,INDIRECT("'按班级打印'!ag"&amp;ROUNDDOWN((ROW()-1)/5,0)+2),"")</f>
        <v/>
      </c>
      <c r="M3218" s="63">
        <f ca="1">INDIRECT("'按班级打印'!I"&amp;ROUNDDOWN((ROW()-1)/5,0)+2)</f>
        <v>572.5</v>
      </c>
    </row>
    <row r="3219" customHeight="1" spans="1:13">
      <c r="A3219" s="63" t="str">
        <f ca="1">INDIRECT("'按班级打印'!E"&amp;ROUNDDOWN((ROW()-1)/5,0)+2)</f>
        <v>物理类</v>
      </c>
      <c r="B3219" s="14"/>
      <c r="C3219" s="63" t="s">
        <v>14</v>
      </c>
      <c r="D3219" s="65">
        <f>'质量分析(总分) '!$D$55</f>
        <v>105.000612745098</v>
      </c>
      <c r="E3219" s="65">
        <f>'质量分析(总分) '!$D$82</f>
        <v>91.5242034313726</v>
      </c>
      <c r="F3219" s="65">
        <f>'质量分析(总分) '!$D$109</f>
        <v>108.863970588235</v>
      </c>
      <c r="G3219" s="65">
        <f ca="1">IF(_xlfn.NUMBERVALUE(G3217)&gt;0,'质量分析(总分) '!$D$133,"")</f>
        <v>62.6521428571429</v>
      </c>
      <c r="H3219" s="65">
        <f ca="1">IF(_xlfn.NUMBERVALUE(H3217)&gt;0,'质量分析(总分) '!$D$157,"")</f>
        <v>81.8686131386861</v>
      </c>
      <c r="I3219" s="65" t="str">
        <f ca="1">IF(_xlfn.NUMBERVALUE(I3217)&gt;0,'质量分析(总分) '!$D$180,"")</f>
        <v/>
      </c>
      <c r="J3219" s="65">
        <f ca="1">IF(_xlfn.NUMBERVALUE(J3217)&gt;0,'质量分析(总分) '!$D$208,"")</f>
        <v>82.7816593886463</v>
      </c>
      <c r="K3219" s="65" t="str">
        <f ca="1">IF(_xlfn.NUMBERVALUE(K3217)&gt;0,'质量分析(总分) '!$D$194,"")</f>
        <v/>
      </c>
      <c r="L3219" s="65" t="str">
        <f ca="1">IF(_xlfn.NUMBERVALUE(L3217)&gt;0,'质量分析(总分) '!$D$222,"")</f>
        <v/>
      </c>
      <c r="M3219" s="65">
        <f ca="1">IF(_xlfn.NUMBERVALUE(G3217)&gt;0,'质量分析(总分) '!$D$23,'质量分析(总分) '!$D$28)</f>
        <v>535.869285714286</v>
      </c>
    </row>
    <row r="3221" customHeight="1" spans="1:13">
      <c r="A3221" s="58" t="s">
        <v>15</v>
      </c>
      <c r="B3221" s="59" t="s">
        <v>1</v>
      </c>
      <c r="C3221" s="59" t="s">
        <v>2</v>
      </c>
      <c r="D3221" s="60" t="s">
        <v>3</v>
      </c>
      <c r="E3221" s="60" t="s">
        <v>4</v>
      </c>
      <c r="F3221" s="60" t="s">
        <v>5</v>
      </c>
      <c r="G3221" s="60" t="s">
        <v>6</v>
      </c>
      <c r="H3221" s="60" t="s">
        <v>7</v>
      </c>
      <c r="I3221" s="60" t="s">
        <v>8</v>
      </c>
      <c r="J3221" s="60" t="s">
        <v>9</v>
      </c>
      <c r="K3221" s="60" t="s">
        <v>10</v>
      </c>
      <c r="L3221" s="61" t="s">
        <v>11</v>
      </c>
      <c r="M3221" s="61" t="s">
        <v>12</v>
      </c>
    </row>
    <row r="3222" customHeight="1" spans="1:13">
      <c r="A3222" s="62"/>
      <c r="B3222" s="63">
        <f ca="1">INDIRECT("'按班级打印'!G"&amp;ROUNDDOWN((ROW()-1)/5,0)+2)</f>
        <v>15</v>
      </c>
      <c r="C3222" s="63" t="str">
        <f ca="1">INDIRECT("'按班级打印'!A"&amp;ROUNDDOWN((ROW()-1)/5,0)+2)</f>
        <v>汤楚鋆</v>
      </c>
      <c r="D3222" s="63">
        <f ca="1">INDIRECT("'按班级打印'!M"&amp;ROUNDDOWN((ROW()-1)/5,0)+2)</f>
        <v>100.5</v>
      </c>
      <c r="E3222" s="63">
        <f ca="1">INDIRECT("'按班级打印'!o"&amp;ROUNDDOWN((ROW()-1)/5,0)+2)</f>
        <v>70</v>
      </c>
      <c r="F3222" s="63">
        <f ca="1">INDIRECT("'按班级打印'!q"&amp;ROUNDDOWN((ROW()-1)/5,0)+2)</f>
        <v>97</v>
      </c>
      <c r="G3222" s="63">
        <f ca="1">IF(INDIRECT("'按班级打印'!s"&amp;ROUNDDOWN((ROW()-1)/5,0)+2)&gt;0,INDIRECT("'按班级打印'!s"&amp;ROUNDDOWN((ROW()-1)/5,0)+2),"")</f>
        <v>62.5</v>
      </c>
      <c r="H3222" s="63">
        <f ca="1">IF(INDIRECT("'按班级打印'!w"&amp;ROUNDDOWN((ROW()-1)/5,0)+2)&gt;0,INDIRECT("'按班级打印'!w"&amp;ROUNDDOWN((ROW()-1)/5,0)+2),"")</f>
        <v>46.5</v>
      </c>
      <c r="I3222" s="63" t="str">
        <f ca="1">IF(INDIRECT("'按班级打印'!z"&amp;ROUNDDOWN((ROW()-1)/5,0)+2)&gt;0,INDIRECT("'按班级打印'!z"&amp;ROUNDDOWN((ROW()-1)/5,0)+2),"")</f>
        <v/>
      </c>
      <c r="J3222" s="63">
        <f ca="1">IF(INDIRECT("'按班级打印'!ac"&amp;ROUNDDOWN((ROW()-1)/5,0)+2)&gt;0,INDIRECT("'按班级打印'!ac"&amp;ROUNDDOWN((ROW()-1)/5,0)+2),"")</f>
        <v>56.5</v>
      </c>
      <c r="K3222" s="63" t="str">
        <f ca="1">IF(INDIRECT("'按班级打印'!u"&amp;ROUNDDOWN((ROW()-1)/5,0)+2)&gt;0,INDIRECT("'按班级打印'!u"&amp;ROUNDDOWN((ROW()-1)/5,0)+2),"")</f>
        <v/>
      </c>
      <c r="L3222" s="63" t="str">
        <f ca="1">IF(INDIRECT("'按班级打印'!af"&amp;ROUNDDOWN((ROW()-1)/5,0)+2)&gt;0,INDIRECT("'按班级打印'!af"&amp;ROUNDDOWN((ROW()-1)/5,0)+2),"")</f>
        <v/>
      </c>
      <c r="M3222" s="63">
        <f ca="1">INDIRECT("'按班级打印'!H"&amp;ROUNDDOWN((ROW()-1)/5,0)+2)</f>
        <v>433</v>
      </c>
    </row>
    <row r="3223" customHeight="1" spans="1:13">
      <c r="A3223" s="64"/>
      <c r="B3223" s="64"/>
      <c r="C3223" s="63" t="s">
        <v>13</v>
      </c>
      <c r="D3223" s="63">
        <f ca="1">INDIRECT("'按班级打印'!M"&amp;ROUNDDOWN((ROW()-1)/5,0)+2)</f>
        <v>100.5</v>
      </c>
      <c r="E3223" s="63">
        <f ca="1">INDIRECT("'按班级打印'!o"&amp;ROUNDDOWN((ROW()-1)/5,0)+2)</f>
        <v>70</v>
      </c>
      <c r="F3223" s="63">
        <f ca="1">INDIRECT("'按班级打印'!q"&amp;ROUNDDOWN((ROW()-1)/5,0)+2)</f>
        <v>97</v>
      </c>
      <c r="G3223" s="63">
        <f ca="1">IF(INDIRECT("'按班级打印'!s"&amp;ROUNDDOWN((ROW()-1)/5,0)+2)&gt;0,INDIRECT("'按班级打印'!s"&amp;ROUNDDOWN((ROW()-1)/5,0)+2),"")</f>
        <v>62.5</v>
      </c>
      <c r="H3223" s="63">
        <f ca="1">IF(INDIRECT("'按班级打印'!x"&amp;ROUNDDOWN((ROW()-1)/5,0)+2)&gt;0,INDIRECT("'按班级打印'!x"&amp;ROUNDDOWN((ROW()-1)/5,0)+2),"")</f>
        <v>73</v>
      </c>
      <c r="I3223" s="63" t="str">
        <f ca="1">IF(INDIRECT("'按班级打印'!aa"&amp;ROUNDDOWN((ROW()-1)/5,0)+2)&gt;0,INDIRECT("'按班级打印'!aa"&amp;ROUNDDOWN((ROW()-1)/5,0)+2),"")</f>
        <v/>
      </c>
      <c r="J3223" s="63">
        <f ca="1">IF(INDIRECT("'按班级打印'!ad"&amp;ROUNDDOWN((ROW()-1)/5,0)+2)&gt;0,INDIRECT("'按班级打印'!ad"&amp;ROUNDDOWN((ROW()-1)/5,0)+2),"")</f>
        <v>79</v>
      </c>
      <c r="K3223" s="63" t="str">
        <f ca="1">IF(INDIRECT("'按班级打印'!u"&amp;ROUNDDOWN((ROW()-1)/5,0)+2)&gt;0,INDIRECT("'按班级打印'!u"&amp;ROUNDDOWN((ROW()-1)/5,0)+2),"")</f>
        <v/>
      </c>
      <c r="L3223" s="63" t="str">
        <f ca="1">IF(INDIRECT("'按班级打印'!ag"&amp;ROUNDDOWN((ROW()-1)/5,0)+2)&gt;0,INDIRECT("'按班级打印'!ag"&amp;ROUNDDOWN((ROW()-1)/5,0)+2),"")</f>
        <v/>
      </c>
      <c r="M3223" s="63">
        <f ca="1">INDIRECT("'按班级打印'!I"&amp;ROUNDDOWN((ROW()-1)/5,0)+2)</f>
        <v>482</v>
      </c>
    </row>
    <row r="3224" customHeight="1" spans="1:13">
      <c r="A3224" s="63" t="str">
        <f ca="1">INDIRECT("'按班级打印'!E"&amp;ROUNDDOWN((ROW()-1)/5,0)+2)</f>
        <v>物理类</v>
      </c>
      <c r="B3224" s="14"/>
      <c r="C3224" s="63" t="s">
        <v>14</v>
      </c>
      <c r="D3224" s="65">
        <f>'质量分析(总分) '!$D$55</f>
        <v>105.000612745098</v>
      </c>
      <c r="E3224" s="65">
        <f>'质量分析(总分) '!$D$82</f>
        <v>91.5242034313726</v>
      </c>
      <c r="F3224" s="65">
        <f>'质量分析(总分) '!$D$109</f>
        <v>108.863970588235</v>
      </c>
      <c r="G3224" s="65">
        <f ca="1">IF(_xlfn.NUMBERVALUE(G3222)&gt;0,'质量分析(总分) '!$D$133,"")</f>
        <v>62.6521428571429</v>
      </c>
      <c r="H3224" s="65">
        <f ca="1">IF(_xlfn.NUMBERVALUE(H3222)&gt;0,'质量分析(总分) '!$D$157,"")</f>
        <v>81.8686131386861</v>
      </c>
      <c r="I3224" s="65" t="str">
        <f ca="1">IF(_xlfn.NUMBERVALUE(I3222)&gt;0,'质量分析(总分) '!$D$180,"")</f>
        <v/>
      </c>
      <c r="J3224" s="65">
        <f ca="1">IF(_xlfn.NUMBERVALUE(J3222)&gt;0,'质量分析(总分) '!$D$208,"")</f>
        <v>82.7816593886463</v>
      </c>
      <c r="K3224" s="65" t="str">
        <f ca="1">IF(_xlfn.NUMBERVALUE(K3222)&gt;0,'质量分析(总分) '!$D$194,"")</f>
        <v/>
      </c>
      <c r="L3224" s="65" t="str">
        <f ca="1">IF(_xlfn.NUMBERVALUE(L3222)&gt;0,'质量分析(总分) '!$D$222,"")</f>
        <v/>
      </c>
      <c r="M3224" s="65">
        <f ca="1">IF(_xlfn.NUMBERVALUE(G3222)&gt;0,'质量分析(总分) '!$D$23,'质量分析(总分) '!$D$28)</f>
        <v>535.869285714286</v>
      </c>
    </row>
    <row r="3226" customHeight="1" spans="1:13">
      <c r="A3226" s="58" t="s">
        <v>15</v>
      </c>
      <c r="B3226" s="59" t="s">
        <v>1</v>
      </c>
      <c r="C3226" s="59" t="s">
        <v>2</v>
      </c>
      <c r="D3226" s="60" t="s">
        <v>3</v>
      </c>
      <c r="E3226" s="60" t="s">
        <v>4</v>
      </c>
      <c r="F3226" s="60" t="s">
        <v>5</v>
      </c>
      <c r="G3226" s="60" t="s">
        <v>6</v>
      </c>
      <c r="H3226" s="60" t="s">
        <v>7</v>
      </c>
      <c r="I3226" s="60" t="s">
        <v>8</v>
      </c>
      <c r="J3226" s="60" t="s">
        <v>9</v>
      </c>
      <c r="K3226" s="60" t="s">
        <v>10</v>
      </c>
      <c r="L3226" s="61" t="s">
        <v>11</v>
      </c>
      <c r="M3226" s="61" t="s">
        <v>12</v>
      </c>
    </row>
    <row r="3227" customHeight="1" spans="1:13">
      <c r="A3227" s="62"/>
      <c r="B3227" s="63">
        <f ca="1">INDIRECT("'按班级打印'!G"&amp;ROUNDDOWN((ROW()-1)/5,0)+2)</f>
        <v>15</v>
      </c>
      <c r="C3227" s="63" t="str">
        <f ca="1">INDIRECT("'按班级打印'!A"&amp;ROUNDDOWN((ROW()-1)/5,0)+2)</f>
        <v>林诗颖</v>
      </c>
      <c r="D3227" s="63">
        <f ca="1">INDIRECT("'按班级打印'!M"&amp;ROUNDDOWN((ROW()-1)/5,0)+2)</f>
        <v>103</v>
      </c>
      <c r="E3227" s="63">
        <f ca="1">INDIRECT("'按班级打印'!o"&amp;ROUNDDOWN((ROW()-1)/5,0)+2)</f>
        <v>85</v>
      </c>
      <c r="F3227" s="63">
        <f ca="1">INDIRECT("'按班级打印'!q"&amp;ROUNDDOWN((ROW()-1)/5,0)+2)</f>
        <v>106</v>
      </c>
      <c r="G3227" s="63">
        <f ca="1">IF(INDIRECT("'按班级打印'!s"&amp;ROUNDDOWN((ROW()-1)/5,0)+2)&gt;0,INDIRECT("'按班级打印'!s"&amp;ROUNDDOWN((ROW()-1)/5,0)+2),"")</f>
        <v>40.5</v>
      </c>
      <c r="H3227" s="63">
        <f ca="1">IF(INDIRECT("'按班级打印'!w"&amp;ROUNDDOWN((ROW()-1)/5,0)+2)&gt;0,INDIRECT("'按班级打印'!w"&amp;ROUNDDOWN((ROW()-1)/5,0)+2),"")</f>
        <v>57.5</v>
      </c>
      <c r="I3227" s="63" t="str">
        <f ca="1">IF(INDIRECT("'按班级打印'!z"&amp;ROUNDDOWN((ROW()-1)/5,0)+2)&gt;0,INDIRECT("'按班级打印'!z"&amp;ROUNDDOWN((ROW()-1)/5,0)+2),"")</f>
        <v/>
      </c>
      <c r="J3227" s="63">
        <f ca="1">IF(INDIRECT("'按班级打印'!ac"&amp;ROUNDDOWN((ROW()-1)/5,0)+2)&gt;0,INDIRECT("'按班级打印'!ac"&amp;ROUNDDOWN((ROW()-1)/5,0)+2),"")</f>
        <v>59.25</v>
      </c>
      <c r="K3227" s="63" t="str">
        <f ca="1">IF(INDIRECT("'按班级打印'!u"&amp;ROUNDDOWN((ROW()-1)/5,0)+2)&gt;0,INDIRECT("'按班级打印'!u"&amp;ROUNDDOWN((ROW()-1)/5,0)+2),"")</f>
        <v/>
      </c>
      <c r="L3227" s="63" t="str">
        <f ca="1">IF(INDIRECT("'按班级打印'!af"&amp;ROUNDDOWN((ROW()-1)/5,0)+2)&gt;0,INDIRECT("'按班级打印'!af"&amp;ROUNDDOWN((ROW()-1)/5,0)+2),"")</f>
        <v/>
      </c>
      <c r="M3227" s="63">
        <f ca="1">INDIRECT("'按班级打印'!H"&amp;ROUNDDOWN((ROW()-1)/5,0)+2)</f>
        <v>451.25</v>
      </c>
    </row>
    <row r="3228" customHeight="1" spans="1:13">
      <c r="A3228" s="64"/>
      <c r="B3228" s="64"/>
      <c r="C3228" s="63" t="s">
        <v>13</v>
      </c>
      <c r="D3228" s="63">
        <f ca="1">INDIRECT("'按班级打印'!M"&amp;ROUNDDOWN((ROW()-1)/5,0)+2)</f>
        <v>103</v>
      </c>
      <c r="E3228" s="63">
        <f ca="1">INDIRECT("'按班级打印'!o"&amp;ROUNDDOWN((ROW()-1)/5,0)+2)</f>
        <v>85</v>
      </c>
      <c r="F3228" s="63">
        <f ca="1">INDIRECT("'按班级打印'!q"&amp;ROUNDDOWN((ROW()-1)/5,0)+2)</f>
        <v>106</v>
      </c>
      <c r="G3228" s="63">
        <f ca="1">IF(INDIRECT("'按班级打印'!s"&amp;ROUNDDOWN((ROW()-1)/5,0)+2)&gt;0,INDIRECT("'按班级打印'!s"&amp;ROUNDDOWN((ROW()-1)/5,0)+2),"")</f>
        <v>40.5</v>
      </c>
      <c r="H3228" s="63">
        <f ca="1">IF(INDIRECT("'按班级打印'!x"&amp;ROUNDDOWN((ROW()-1)/5,0)+2)&gt;0,INDIRECT("'按班级打印'!x"&amp;ROUNDDOWN((ROW()-1)/5,0)+2),"")</f>
        <v>82</v>
      </c>
      <c r="I3228" s="63" t="str">
        <f ca="1">IF(INDIRECT("'按班级打印'!aa"&amp;ROUNDDOWN((ROW()-1)/5,0)+2)&gt;0,INDIRECT("'按班级打印'!aa"&amp;ROUNDDOWN((ROW()-1)/5,0)+2),"")</f>
        <v/>
      </c>
      <c r="J3228" s="63">
        <f ca="1">IF(INDIRECT("'按班级打印'!ad"&amp;ROUNDDOWN((ROW()-1)/5,0)+2)&gt;0,INDIRECT("'按班级打印'!ad"&amp;ROUNDDOWN((ROW()-1)/5,0)+2),"")</f>
        <v>83</v>
      </c>
      <c r="K3228" s="63" t="str">
        <f ca="1">IF(INDIRECT("'按班级打印'!u"&amp;ROUNDDOWN((ROW()-1)/5,0)+2)&gt;0,INDIRECT("'按班级打印'!u"&amp;ROUNDDOWN((ROW()-1)/5,0)+2),"")</f>
        <v/>
      </c>
      <c r="L3228" s="63" t="str">
        <f ca="1">IF(INDIRECT("'按班级打印'!ag"&amp;ROUNDDOWN((ROW()-1)/5,0)+2)&gt;0,INDIRECT("'按班级打印'!ag"&amp;ROUNDDOWN((ROW()-1)/5,0)+2),"")</f>
        <v/>
      </c>
      <c r="M3228" s="63">
        <f ca="1">INDIRECT("'按班级打印'!I"&amp;ROUNDDOWN((ROW()-1)/5,0)+2)</f>
        <v>499.5</v>
      </c>
    </row>
    <row r="3229" customHeight="1" spans="1:13">
      <c r="A3229" s="63" t="str">
        <f ca="1">INDIRECT("'按班级打印'!E"&amp;ROUNDDOWN((ROW()-1)/5,0)+2)</f>
        <v>物理类</v>
      </c>
      <c r="B3229" s="14"/>
      <c r="C3229" s="63" t="s">
        <v>14</v>
      </c>
      <c r="D3229" s="65">
        <f>'质量分析(总分) '!$D$55</f>
        <v>105.000612745098</v>
      </c>
      <c r="E3229" s="65">
        <f>'质量分析(总分) '!$D$82</f>
        <v>91.5242034313726</v>
      </c>
      <c r="F3229" s="65">
        <f>'质量分析(总分) '!$D$109</f>
        <v>108.863970588235</v>
      </c>
      <c r="G3229" s="65">
        <f ca="1">IF(_xlfn.NUMBERVALUE(G3227)&gt;0,'质量分析(总分) '!$D$133,"")</f>
        <v>62.6521428571429</v>
      </c>
      <c r="H3229" s="65">
        <f ca="1">IF(_xlfn.NUMBERVALUE(H3227)&gt;0,'质量分析(总分) '!$D$157,"")</f>
        <v>81.8686131386861</v>
      </c>
      <c r="I3229" s="65" t="str">
        <f ca="1">IF(_xlfn.NUMBERVALUE(I3227)&gt;0,'质量分析(总分) '!$D$180,"")</f>
        <v/>
      </c>
      <c r="J3229" s="65">
        <f ca="1">IF(_xlfn.NUMBERVALUE(J3227)&gt;0,'质量分析(总分) '!$D$208,"")</f>
        <v>82.7816593886463</v>
      </c>
      <c r="K3229" s="65" t="str">
        <f ca="1">IF(_xlfn.NUMBERVALUE(K3227)&gt;0,'质量分析(总分) '!$D$194,"")</f>
        <v/>
      </c>
      <c r="L3229" s="65" t="str">
        <f ca="1">IF(_xlfn.NUMBERVALUE(L3227)&gt;0,'质量分析(总分) '!$D$222,"")</f>
        <v/>
      </c>
      <c r="M3229" s="65">
        <f ca="1">IF(_xlfn.NUMBERVALUE(G3227)&gt;0,'质量分析(总分) '!$D$23,'质量分析(总分) '!$D$28)</f>
        <v>535.869285714286</v>
      </c>
    </row>
    <row r="3231" customHeight="1" spans="1:13">
      <c r="A3231" s="58" t="s">
        <v>15</v>
      </c>
      <c r="B3231" s="59" t="s">
        <v>1</v>
      </c>
      <c r="C3231" s="59" t="s">
        <v>2</v>
      </c>
      <c r="D3231" s="60" t="s">
        <v>3</v>
      </c>
      <c r="E3231" s="60" t="s">
        <v>4</v>
      </c>
      <c r="F3231" s="60" t="s">
        <v>5</v>
      </c>
      <c r="G3231" s="60" t="s">
        <v>6</v>
      </c>
      <c r="H3231" s="60" t="s">
        <v>7</v>
      </c>
      <c r="I3231" s="60" t="s">
        <v>8</v>
      </c>
      <c r="J3231" s="60" t="s">
        <v>9</v>
      </c>
      <c r="K3231" s="60" t="s">
        <v>10</v>
      </c>
      <c r="L3231" s="61" t="s">
        <v>11</v>
      </c>
      <c r="M3231" s="61" t="s">
        <v>12</v>
      </c>
    </row>
    <row r="3232" customHeight="1" spans="1:13">
      <c r="A3232" s="62"/>
      <c r="B3232" s="63">
        <f ca="1">INDIRECT("'按班级打印'!G"&amp;ROUNDDOWN((ROW()-1)/5,0)+2)</f>
        <v>15</v>
      </c>
      <c r="C3232" s="63" t="str">
        <f ca="1">INDIRECT("'按班级打印'!A"&amp;ROUNDDOWN((ROW()-1)/5,0)+2)</f>
        <v>游锶</v>
      </c>
      <c r="D3232" s="63">
        <f ca="1">INDIRECT("'按班级打印'!M"&amp;ROUNDDOWN((ROW()-1)/5,0)+2)</f>
        <v>107</v>
      </c>
      <c r="E3232" s="63">
        <f ca="1">INDIRECT("'按班级打印'!o"&amp;ROUNDDOWN((ROW()-1)/5,0)+2)</f>
        <v>105</v>
      </c>
      <c r="F3232" s="63">
        <f ca="1">INDIRECT("'按班级打印'!q"&amp;ROUNDDOWN((ROW()-1)/5,0)+2)</f>
        <v>118</v>
      </c>
      <c r="G3232" s="63">
        <f ca="1">IF(INDIRECT("'按班级打印'!s"&amp;ROUNDDOWN((ROW()-1)/5,0)+2)&gt;0,INDIRECT("'按班级打印'!s"&amp;ROUNDDOWN((ROW()-1)/5,0)+2),"")</f>
        <v>64</v>
      </c>
      <c r="H3232" s="63">
        <f ca="1">IF(INDIRECT("'按班级打印'!w"&amp;ROUNDDOWN((ROW()-1)/5,0)+2)&gt;0,INDIRECT("'按班级打印'!w"&amp;ROUNDDOWN((ROW()-1)/5,0)+2),"")</f>
        <v>53</v>
      </c>
      <c r="I3232" s="63" t="str">
        <f ca="1">IF(INDIRECT("'按班级打印'!z"&amp;ROUNDDOWN((ROW()-1)/5,0)+2)&gt;0,INDIRECT("'按班级打印'!z"&amp;ROUNDDOWN((ROW()-1)/5,0)+2),"")</f>
        <v/>
      </c>
      <c r="J3232" s="63">
        <f ca="1">IF(INDIRECT("'按班级打印'!ac"&amp;ROUNDDOWN((ROW()-1)/5,0)+2)&gt;0,INDIRECT("'按班级打印'!ac"&amp;ROUNDDOWN((ROW()-1)/5,0)+2),"")</f>
        <v>64.25</v>
      </c>
      <c r="K3232" s="63" t="str">
        <f ca="1">IF(INDIRECT("'按班级打印'!u"&amp;ROUNDDOWN((ROW()-1)/5,0)+2)&gt;0,INDIRECT("'按班级打印'!u"&amp;ROUNDDOWN((ROW()-1)/5,0)+2),"")</f>
        <v/>
      </c>
      <c r="L3232" s="63" t="str">
        <f ca="1">IF(INDIRECT("'按班级打印'!af"&amp;ROUNDDOWN((ROW()-1)/5,0)+2)&gt;0,INDIRECT("'按班级打印'!af"&amp;ROUNDDOWN((ROW()-1)/5,0)+2),"")</f>
        <v/>
      </c>
      <c r="M3232" s="63">
        <f ca="1">INDIRECT("'按班级打印'!H"&amp;ROUNDDOWN((ROW()-1)/5,0)+2)</f>
        <v>511.25</v>
      </c>
    </row>
    <row r="3233" customHeight="1" spans="1:13">
      <c r="A3233" s="64"/>
      <c r="B3233" s="64"/>
      <c r="C3233" s="63" t="s">
        <v>13</v>
      </c>
      <c r="D3233" s="63">
        <f ca="1">INDIRECT("'按班级打印'!M"&amp;ROUNDDOWN((ROW()-1)/5,0)+2)</f>
        <v>107</v>
      </c>
      <c r="E3233" s="63">
        <f ca="1">INDIRECT("'按班级打印'!o"&amp;ROUNDDOWN((ROW()-1)/5,0)+2)</f>
        <v>105</v>
      </c>
      <c r="F3233" s="63">
        <f ca="1">INDIRECT("'按班级打印'!q"&amp;ROUNDDOWN((ROW()-1)/5,0)+2)</f>
        <v>118</v>
      </c>
      <c r="G3233" s="63">
        <f ca="1">IF(INDIRECT("'按班级打印'!s"&amp;ROUNDDOWN((ROW()-1)/5,0)+2)&gt;0,INDIRECT("'按班级打印'!s"&amp;ROUNDDOWN((ROW()-1)/5,0)+2),"")</f>
        <v>64</v>
      </c>
      <c r="H3233" s="63">
        <f ca="1">IF(INDIRECT("'按班级打印'!x"&amp;ROUNDDOWN((ROW()-1)/5,0)+2)&gt;0,INDIRECT("'按班级打印'!x"&amp;ROUNDDOWN((ROW()-1)/5,0)+2),"")</f>
        <v>78</v>
      </c>
      <c r="I3233" s="63" t="str">
        <f ca="1">IF(INDIRECT("'按班级打印'!aa"&amp;ROUNDDOWN((ROW()-1)/5,0)+2)&gt;0,INDIRECT("'按班级打印'!aa"&amp;ROUNDDOWN((ROW()-1)/5,0)+2),"")</f>
        <v/>
      </c>
      <c r="J3233" s="63">
        <f ca="1">IF(INDIRECT("'按班级打印'!ad"&amp;ROUNDDOWN((ROW()-1)/5,0)+2)&gt;0,INDIRECT("'按班级打印'!ad"&amp;ROUNDDOWN((ROW()-1)/5,0)+2),"")</f>
        <v>88</v>
      </c>
      <c r="K3233" s="63" t="str">
        <f ca="1">IF(INDIRECT("'按班级打印'!u"&amp;ROUNDDOWN((ROW()-1)/5,0)+2)&gt;0,INDIRECT("'按班级打印'!u"&amp;ROUNDDOWN((ROW()-1)/5,0)+2),"")</f>
        <v/>
      </c>
      <c r="L3233" s="63" t="str">
        <f ca="1">IF(INDIRECT("'按班级打印'!ag"&amp;ROUNDDOWN((ROW()-1)/5,0)+2)&gt;0,INDIRECT("'按班级打印'!ag"&amp;ROUNDDOWN((ROW()-1)/5,0)+2),"")</f>
        <v/>
      </c>
      <c r="M3233" s="63">
        <f ca="1">INDIRECT("'按班级打印'!I"&amp;ROUNDDOWN((ROW()-1)/5,0)+2)</f>
        <v>560</v>
      </c>
    </row>
    <row r="3234" customHeight="1" spans="1:13">
      <c r="A3234" s="63" t="str">
        <f ca="1">INDIRECT("'按班级打印'!E"&amp;ROUNDDOWN((ROW()-1)/5,0)+2)</f>
        <v>物理类</v>
      </c>
      <c r="B3234" s="14"/>
      <c r="C3234" s="63" t="s">
        <v>14</v>
      </c>
      <c r="D3234" s="65">
        <f>'质量分析(总分) '!$D$55</f>
        <v>105.000612745098</v>
      </c>
      <c r="E3234" s="65">
        <f>'质量分析(总分) '!$D$82</f>
        <v>91.5242034313726</v>
      </c>
      <c r="F3234" s="65">
        <f>'质量分析(总分) '!$D$109</f>
        <v>108.863970588235</v>
      </c>
      <c r="G3234" s="65">
        <f ca="1">IF(_xlfn.NUMBERVALUE(G3232)&gt;0,'质量分析(总分) '!$D$133,"")</f>
        <v>62.6521428571429</v>
      </c>
      <c r="H3234" s="65">
        <f ca="1">IF(_xlfn.NUMBERVALUE(H3232)&gt;0,'质量分析(总分) '!$D$157,"")</f>
        <v>81.8686131386861</v>
      </c>
      <c r="I3234" s="65" t="str">
        <f ca="1">IF(_xlfn.NUMBERVALUE(I3232)&gt;0,'质量分析(总分) '!$D$180,"")</f>
        <v/>
      </c>
      <c r="J3234" s="65">
        <f ca="1">IF(_xlfn.NUMBERVALUE(J3232)&gt;0,'质量分析(总分) '!$D$208,"")</f>
        <v>82.7816593886463</v>
      </c>
      <c r="K3234" s="65" t="str">
        <f ca="1">IF(_xlfn.NUMBERVALUE(K3232)&gt;0,'质量分析(总分) '!$D$194,"")</f>
        <v/>
      </c>
      <c r="L3234" s="65" t="str">
        <f ca="1">IF(_xlfn.NUMBERVALUE(L3232)&gt;0,'质量分析(总分) '!$D$222,"")</f>
        <v/>
      </c>
      <c r="M3234" s="65">
        <f ca="1">IF(_xlfn.NUMBERVALUE(G3232)&gt;0,'质量分析(总分) '!$D$23,'质量分析(总分) '!$D$28)</f>
        <v>535.869285714286</v>
      </c>
    </row>
    <row r="3236" customHeight="1" spans="1:13">
      <c r="A3236" s="58" t="s">
        <v>15</v>
      </c>
      <c r="B3236" s="59" t="s">
        <v>1</v>
      </c>
      <c r="C3236" s="59" t="s">
        <v>2</v>
      </c>
      <c r="D3236" s="60" t="s">
        <v>3</v>
      </c>
      <c r="E3236" s="60" t="s">
        <v>4</v>
      </c>
      <c r="F3236" s="60" t="s">
        <v>5</v>
      </c>
      <c r="G3236" s="60" t="s">
        <v>6</v>
      </c>
      <c r="H3236" s="60" t="s">
        <v>7</v>
      </c>
      <c r="I3236" s="60" t="s">
        <v>8</v>
      </c>
      <c r="J3236" s="60" t="s">
        <v>9</v>
      </c>
      <c r="K3236" s="60" t="s">
        <v>10</v>
      </c>
      <c r="L3236" s="61" t="s">
        <v>11</v>
      </c>
      <c r="M3236" s="61" t="s">
        <v>12</v>
      </c>
    </row>
    <row r="3237" customHeight="1" spans="1:13">
      <c r="A3237" s="62"/>
      <c r="B3237" s="63">
        <f ca="1">INDIRECT("'按班级打印'!G"&amp;ROUNDDOWN((ROW()-1)/5,0)+2)</f>
        <v>15</v>
      </c>
      <c r="C3237" s="63" t="str">
        <f ca="1">INDIRECT("'按班级打印'!A"&amp;ROUNDDOWN((ROW()-1)/5,0)+2)</f>
        <v>郑雅彬</v>
      </c>
      <c r="D3237" s="63">
        <f ca="1">INDIRECT("'按班级打印'!M"&amp;ROUNDDOWN((ROW()-1)/5,0)+2)</f>
        <v>100</v>
      </c>
      <c r="E3237" s="63">
        <f ca="1">INDIRECT("'按班级打印'!o"&amp;ROUNDDOWN((ROW()-1)/5,0)+2)</f>
        <v>64</v>
      </c>
      <c r="F3237" s="63">
        <f ca="1">INDIRECT("'按班级打印'!q"&amp;ROUNDDOWN((ROW()-1)/5,0)+2)</f>
        <v>113</v>
      </c>
      <c r="G3237" s="63">
        <f ca="1">IF(INDIRECT("'按班级打印'!s"&amp;ROUNDDOWN((ROW()-1)/5,0)+2)&gt;0,INDIRECT("'按班级打印'!s"&amp;ROUNDDOWN((ROW()-1)/5,0)+2),"")</f>
        <v>30.5</v>
      </c>
      <c r="H3237" s="63" t="str">
        <f ca="1">IF(INDIRECT("'按班级打印'!w"&amp;ROUNDDOWN((ROW()-1)/5,0)+2)&gt;0,INDIRECT("'按班级打印'!w"&amp;ROUNDDOWN((ROW()-1)/5,0)+2),"")</f>
        <v/>
      </c>
      <c r="I3237" s="63">
        <f ca="1">IF(INDIRECT("'按班级打印'!z"&amp;ROUNDDOWN((ROW()-1)/5,0)+2)&gt;0,INDIRECT("'按班级打印'!z"&amp;ROUNDDOWN((ROW()-1)/5,0)+2),"")</f>
        <v>50.5</v>
      </c>
      <c r="J3237" s="63">
        <f ca="1">IF(INDIRECT("'按班级打印'!ac"&amp;ROUNDDOWN((ROW()-1)/5,0)+2)&gt;0,INDIRECT("'按班级打印'!ac"&amp;ROUNDDOWN((ROW()-1)/5,0)+2),"")</f>
        <v>59</v>
      </c>
      <c r="K3237" s="63" t="str">
        <f ca="1">IF(INDIRECT("'按班级打印'!u"&amp;ROUNDDOWN((ROW()-1)/5,0)+2)&gt;0,INDIRECT("'按班级打印'!u"&amp;ROUNDDOWN((ROW()-1)/5,0)+2),"")</f>
        <v/>
      </c>
      <c r="L3237" s="63" t="str">
        <f ca="1">IF(INDIRECT("'按班级打印'!af"&amp;ROUNDDOWN((ROW()-1)/5,0)+2)&gt;0,INDIRECT("'按班级打印'!af"&amp;ROUNDDOWN((ROW()-1)/5,0)+2),"")</f>
        <v/>
      </c>
      <c r="M3237" s="63">
        <f ca="1">INDIRECT("'按班级打印'!H"&amp;ROUNDDOWN((ROW()-1)/5,0)+2)</f>
        <v>417</v>
      </c>
    </row>
    <row r="3238" customHeight="1" spans="1:13">
      <c r="A3238" s="64"/>
      <c r="B3238" s="64"/>
      <c r="C3238" s="63" t="s">
        <v>13</v>
      </c>
      <c r="D3238" s="63">
        <f ca="1">INDIRECT("'按班级打印'!M"&amp;ROUNDDOWN((ROW()-1)/5,0)+2)</f>
        <v>100</v>
      </c>
      <c r="E3238" s="63">
        <f ca="1">INDIRECT("'按班级打印'!o"&amp;ROUNDDOWN((ROW()-1)/5,0)+2)</f>
        <v>64</v>
      </c>
      <c r="F3238" s="63">
        <f ca="1">INDIRECT("'按班级打印'!q"&amp;ROUNDDOWN((ROW()-1)/5,0)+2)</f>
        <v>113</v>
      </c>
      <c r="G3238" s="63">
        <f ca="1">IF(INDIRECT("'按班级打印'!s"&amp;ROUNDDOWN((ROW()-1)/5,0)+2)&gt;0,INDIRECT("'按班级打印'!s"&amp;ROUNDDOWN((ROW()-1)/5,0)+2),"")</f>
        <v>30.5</v>
      </c>
      <c r="H3238" s="63" t="str">
        <f ca="1">IF(INDIRECT("'按班级打印'!x"&amp;ROUNDDOWN((ROW()-1)/5,0)+2)&gt;0,INDIRECT("'按班级打印'!x"&amp;ROUNDDOWN((ROW()-1)/5,0)+2),"")</f>
        <v/>
      </c>
      <c r="I3238" s="63">
        <f ca="1">IF(INDIRECT("'按班级打印'!aa"&amp;ROUNDDOWN((ROW()-1)/5,0)+2)&gt;0,INDIRECT("'按班级打印'!aa"&amp;ROUNDDOWN((ROW()-1)/5,0)+2),"")</f>
        <v>62</v>
      </c>
      <c r="J3238" s="63">
        <f ca="1">IF(INDIRECT("'按班级打印'!ad"&amp;ROUNDDOWN((ROW()-1)/5,0)+2)&gt;0,INDIRECT("'按班级打印'!ad"&amp;ROUNDDOWN((ROW()-1)/5,0)+2),"")</f>
        <v>82</v>
      </c>
      <c r="K3238" s="63" t="str">
        <f ca="1">IF(INDIRECT("'按班级打印'!u"&amp;ROUNDDOWN((ROW()-1)/5,0)+2)&gt;0,INDIRECT("'按班级打印'!u"&amp;ROUNDDOWN((ROW()-1)/5,0)+2),"")</f>
        <v/>
      </c>
      <c r="L3238" s="63" t="str">
        <f ca="1">IF(INDIRECT("'按班级打印'!ag"&amp;ROUNDDOWN((ROW()-1)/5,0)+2)&gt;0,INDIRECT("'按班级打印'!ag"&amp;ROUNDDOWN((ROW()-1)/5,0)+2),"")</f>
        <v/>
      </c>
      <c r="M3238" s="63">
        <f ca="1">INDIRECT("'按班级打印'!I"&amp;ROUNDDOWN((ROW()-1)/5,0)+2)</f>
        <v>451.5</v>
      </c>
    </row>
    <row r="3239" customHeight="1" spans="1:13">
      <c r="A3239" s="63" t="str">
        <f ca="1">INDIRECT("'按班级打印'!E"&amp;ROUNDDOWN((ROW()-1)/5,0)+2)</f>
        <v>物理类</v>
      </c>
      <c r="B3239" s="14"/>
      <c r="C3239" s="63" t="s">
        <v>14</v>
      </c>
      <c r="D3239" s="65">
        <f>'质量分析(总分) '!$D$55</f>
        <v>105.000612745098</v>
      </c>
      <c r="E3239" s="65">
        <f>'质量分析(总分) '!$D$82</f>
        <v>91.5242034313726</v>
      </c>
      <c r="F3239" s="65">
        <f>'质量分析(总分) '!$D$109</f>
        <v>108.863970588235</v>
      </c>
      <c r="G3239" s="65">
        <f ca="1">IF(_xlfn.NUMBERVALUE(G3237)&gt;0,'质量分析(总分) '!$D$133,"")</f>
        <v>62.6521428571429</v>
      </c>
      <c r="H3239" s="65" t="str">
        <f ca="1">IF(_xlfn.NUMBERVALUE(H3237)&gt;0,'质量分析(总分) '!$D$157,"")</f>
        <v/>
      </c>
      <c r="I3239" s="65">
        <f ca="1">IF(_xlfn.NUMBERVALUE(I3237)&gt;0,'质量分析(总分) '!$D$180,"")</f>
        <v>83.3676470588235</v>
      </c>
      <c r="J3239" s="65">
        <f ca="1">IF(_xlfn.NUMBERVALUE(J3237)&gt;0,'质量分析(总分) '!$D$208,"")</f>
        <v>82.7816593886463</v>
      </c>
      <c r="K3239" s="65" t="str">
        <f ca="1">IF(_xlfn.NUMBERVALUE(K3237)&gt;0,'质量分析(总分) '!$D$194,"")</f>
        <v/>
      </c>
      <c r="L3239" s="65" t="str">
        <f ca="1">IF(_xlfn.NUMBERVALUE(L3237)&gt;0,'质量分析(总分) '!$D$222,"")</f>
        <v/>
      </c>
      <c r="M3239" s="65">
        <f ca="1">IF(_xlfn.NUMBERVALUE(G3237)&gt;0,'质量分析(总分) '!$D$23,'质量分析(总分) '!$D$28)</f>
        <v>535.869285714286</v>
      </c>
    </row>
    <row r="3241" customHeight="1" spans="1:13">
      <c r="A3241" s="58" t="s">
        <v>15</v>
      </c>
      <c r="B3241" s="59" t="s">
        <v>1</v>
      </c>
      <c r="C3241" s="59" t="s">
        <v>2</v>
      </c>
      <c r="D3241" s="60" t="s">
        <v>3</v>
      </c>
      <c r="E3241" s="60" t="s">
        <v>4</v>
      </c>
      <c r="F3241" s="60" t="s">
        <v>5</v>
      </c>
      <c r="G3241" s="60" t="s">
        <v>6</v>
      </c>
      <c r="H3241" s="60" t="s">
        <v>7</v>
      </c>
      <c r="I3241" s="60" t="s">
        <v>8</v>
      </c>
      <c r="J3241" s="60" t="s">
        <v>9</v>
      </c>
      <c r="K3241" s="60" t="s">
        <v>10</v>
      </c>
      <c r="L3241" s="61" t="s">
        <v>11</v>
      </c>
      <c r="M3241" s="61" t="s">
        <v>12</v>
      </c>
    </row>
    <row r="3242" customHeight="1" spans="1:13">
      <c r="A3242" s="62"/>
      <c r="B3242" s="63">
        <f ca="1">INDIRECT("'按班级打印'!G"&amp;ROUNDDOWN((ROW()-1)/5,0)+2)</f>
        <v>15</v>
      </c>
      <c r="C3242" s="63" t="str">
        <f ca="1">INDIRECT("'按班级打印'!A"&amp;ROUNDDOWN((ROW()-1)/5,0)+2)</f>
        <v>苏超杰</v>
      </c>
      <c r="D3242" s="63">
        <f ca="1">INDIRECT("'按班级打印'!M"&amp;ROUNDDOWN((ROW()-1)/5,0)+2)</f>
        <v>105.5</v>
      </c>
      <c r="E3242" s="63">
        <f ca="1">INDIRECT("'按班级打印'!o"&amp;ROUNDDOWN((ROW()-1)/5,0)+2)</f>
        <v>71.5</v>
      </c>
      <c r="F3242" s="63">
        <f ca="1">INDIRECT("'按班级打印'!q"&amp;ROUNDDOWN((ROW()-1)/5,0)+2)</f>
        <v>127.5</v>
      </c>
      <c r="G3242" s="63">
        <f ca="1">IF(INDIRECT("'按班级打印'!s"&amp;ROUNDDOWN((ROW()-1)/5,0)+2)&gt;0,INDIRECT("'按班级打印'!s"&amp;ROUNDDOWN((ROW()-1)/5,0)+2),"")</f>
        <v>51.5</v>
      </c>
      <c r="H3242" s="63">
        <f ca="1">IF(INDIRECT("'按班级打印'!w"&amp;ROUNDDOWN((ROW()-1)/5,0)+2)&gt;0,INDIRECT("'按班级打印'!w"&amp;ROUNDDOWN((ROW()-1)/5,0)+2),"")</f>
        <v>38</v>
      </c>
      <c r="I3242" s="63" t="str">
        <f ca="1">IF(INDIRECT("'按班级打印'!z"&amp;ROUNDDOWN((ROW()-1)/5,0)+2)&gt;0,INDIRECT("'按班级打印'!z"&amp;ROUNDDOWN((ROW()-1)/5,0)+2),"")</f>
        <v/>
      </c>
      <c r="J3242" s="63">
        <f ca="1">IF(INDIRECT("'按班级打印'!ac"&amp;ROUNDDOWN((ROW()-1)/5,0)+2)&gt;0,INDIRECT("'按班级打印'!ac"&amp;ROUNDDOWN((ROW()-1)/5,0)+2),"")</f>
        <v>59</v>
      </c>
      <c r="K3242" s="63" t="str">
        <f ca="1">IF(INDIRECT("'按班级打印'!u"&amp;ROUNDDOWN((ROW()-1)/5,0)+2)&gt;0,INDIRECT("'按班级打印'!u"&amp;ROUNDDOWN((ROW()-1)/5,0)+2),"")</f>
        <v/>
      </c>
      <c r="L3242" s="63" t="str">
        <f ca="1">IF(INDIRECT("'按班级打印'!af"&amp;ROUNDDOWN((ROW()-1)/5,0)+2)&gt;0,INDIRECT("'按班级打印'!af"&amp;ROUNDDOWN((ROW()-1)/5,0)+2),"")</f>
        <v/>
      </c>
      <c r="M3242" s="63">
        <f ca="1">INDIRECT("'按班级打印'!H"&amp;ROUNDDOWN((ROW()-1)/5,0)+2)</f>
        <v>453</v>
      </c>
    </row>
    <row r="3243" customHeight="1" spans="1:13">
      <c r="A3243" s="64"/>
      <c r="B3243" s="64"/>
      <c r="C3243" s="63" t="s">
        <v>13</v>
      </c>
      <c r="D3243" s="63">
        <f ca="1">INDIRECT("'按班级打印'!M"&amp;ROUNDDOWN((ROW()-1)/5,0)+2)</f>
        <v>105.5</v>
      </c>
      <c r="E3243" s="63">
        <f ca="1">INDIRECT("'按班级打印'!o"&amp;ROUNDDOWN((ROW()-1)/5,0)+2)</f>
        <v>71.5</v>
      </c>
      <c r="F3243" s="63">
        <f ca="1">INDIRECT("'按班级打印'!q"&amp;ROUNDDOWN((ROW()-1)/5,0)+2)</f>
        <v>127.5</v>
      </c>
      <c r="G3243" s="63">
        <f ca="1">IF(INDIRECT("'按班级打印'!s"&amp;ROUNDDOWN((ROW()-1)/5,0)+2)&gt;0,INDIRECT("'按班级打印'!s"&amp;ROUNDDOWN((ROW()-1)/5,0)+2),"")</f>
        <v>51.5</v>
      </c>
      <c r="H3243" s="63">
        <f ca="1">IF(INDIRECT("'按班级打印'!x"&amp;ROUNDDOWN((ROW()-1)/5,0)+2)&gt;0,INDIRECT("'按班级打印'!x"&amp;ROUNDDOWN((ROW()-1)/5,0)+2),"")</f>
        <v>65</v>
      </c>
      <c r="I3243" s="63" t="str">
        <f ca="1">IF(INDIRECT("'按班级打印'!aa"&amp;ROUNDDOWN((ROW()-1)/5,0)+2)&gt;0,INDIRECT("'按班级打印'!aa"&amp;ROUNDDOWN((ROW()-1)/5,0)+2),"")</f>
        <v/>
      </c>
      <c r="J3243" s="63">
        <f ca="1">IF(INDIRECT("'按班级打印'!ad"&amp;ROUNDDOWN((ROW()-1)/5,0)+2)&gt;0,INDIRECT("'按班级打印'!ad"&amp;ROUNDDOWN((ROW()-1)/5,0)+2),"")</f>
        <v>82</v>
      </c>
      <c r="K3243" s="63" t="str">
        <f ca="1">IF(INDIRECT("'按班级打印'!u"&amp;ROUNDDOWN((ROW()-1)/5,0)+2)&gt;0,INDIRECT("'按班级打印'!u"&amp;ROUNDDOWN((ROW()-1)/5,0)+2),"")</f>
        <v/>
      </c>
      <c r="L3243" s="63" t="str">
        <f ca="1">IF(INDIRECT("'按班级打印'!ag"&amp;ROUNDDOWN((ROW()-1)/5,0)+2)&gt;0,INDIRECT("'按班级打印'!ag"&amp;ROUNDDOWN((ROW()-1)/5,0)+2),"")</f>
        <v/>
      </c>
      <c r="M3243" s="63">
        <f ca="1">INDIRECT("'按班级打印'!I"&amp;ROUNDDOWN((ROW()-1)/5,0)+2)</f>
        <v>503</v>
      </c>
    </row>
    <row r="3244" customHeight="1" spans="1:13">
      <c r="A3244" s="63" t="str">
        <f ca="1">INDIRECT("'按班级打印'!E"&amp;ROUNDDOWN((ROW()-1)/5,0)+2)</f>
        <v>物理类</v>
      </c>
      <c r="B3244" s="14"/>
      <c r="C3244" s="63" t="s">
        <v>14</v>
      </c>
      <c r="D3244" s="65">
        <f>'质量分析(总分) '!$D$55</f>
        <v>105.000612745098</v>
      </c>
      <c r="E3244" s="65">
        <f>'质量分析(总分) '!$D$82</f>
        <v>91.5242034313726</v>
      </c>
      <c r="F3244" s="65">
        <f>'质量分析(总分) '!$D$109</f>
        <v>108.863970588235</v>
      </c>
      <c r="G3244" s="65">
        <f ca="1">IF(_xlfn.NUMBERVALUE(G3242)&gt;0,'质量分析(总分) '!$D$133,"")</f>
        <v>62.6521428571429</v>
      </c>
      <c r="H3244" s="65">
        <f ca="1">IF(_xlfn.NUMBERVALUE(H3242)&gt;0,'质量分析(总分) '!$D$157,"")</f>
        <v>81.8686131386861</v>
      </c>
      <c r="I3244" s="65" t="str">
        <f ca="1">IF(_xlfn.NUMBERVALUE(I3242)&gt;0,'质量分析(总分) '!$D$180,"")</f>
        <v/>
      </c>
      <c r="J3244" s="65">
        <f ca="1">IF(_xlfn.NUMBERVALUE(J3242)&gt;0,'质量分析(总分) '!$D$208,"")</f>
        <v>82.7816593886463</v>
      </c>
      <c r="K3244" s="65" t="str">
        <f ca="1">IF(_xlfn.NUMBERVALUE(K3242)&gt;0,'质量分析(总分) '!$D$194,"")</f>
        <v/>
      </c>
      <c r="L3244" s="65" t="str">
        <f ca="1">IF(_xlfn.NUMBERVALUE(L3242)&gt;0,'质量分析(总分) '!$D$222,"")</f>
        <v/>
      </c>
      <c r="M3244" s="65">
        <f ca="1">IF(_xlfn.NUMBERVALUE(G3242)&gt;0,'质量分析(总分) '!$D$23,'质量分析(总分) '!$D$28)</f>
        <v>535.869285714286</v>
      </c>
    </row>
    <row r="3246" customHeight="1" spans="1:13">
      <c r="A3246" s="58" t="s">
        <v>15</v>
      </c>
      <c r="B3246" s="59" t="s">
        <v>1</v>
      </c>
      <c r="C3246" s="59" t="s">
        <v>2</v>
      </c>
      <c r="D3246" s="60" t="s">
        <v>3</v>
      </c>
      <c r="E3246" s="60" t="s">
        <v>4</v>
      </c>
      <c r="F3246" s="60" t="s">
        <v>5</v>
      </c>
      <c r="G3246" s="60" t="s">
        <v>6</v>
      </c>
      <c r="H3246" s="60" t="s">
        <v>7</v>
      </c>
      <c r="I3246" s="60" t="s">
        <v>8</v>
      </c>
      <c r="J3246" s="60" t="s">
        <v>9</v>
      </c>
      <c r="K3246" s="60" t="s">
        <v>10</v>
      </c>
      <c r="L3246" s="61" t="s">
        <v>11</v>
      </c>
      <c r="M3246" s="61" t="s">
        <v>12</v>
      </c>
    </row>
    <row r="3247" customHeight="1" spans="1:13">
      <c r="A3247" s="62"/>
      <c r="B3247" s="63">
        <f ca="1">INDIRECT("'按班级打印'!G"&amp;ROUNDDOWN((ROW()-1)/5,0)+2)</f>
        <v>15</v>
      </c>
      <c r="C3247" s="63" t="str">
        <f ca="1">INDIRECT("'按班级打印'!A"&amp;ROUNDDOWN((ROW()-1)/5,0)+2)</f>
        <v>刘果果</v>
      </c>
      <c r="D3247" s="63">
        <f ca="1">INDIRECT("'按班级打印'!M"&amp;ROUNDDOWN((ROW()-1)/5,0)+2)</f>
        <v>103.5</v>
      </c>
      <c r="E3247" s="63">
        <f ca="1">INDIRECT("'按班级打印'!o"&amp;ROUNDDOWN((ROW()-1)/5,0)+2)</f>
        <v>90</v>
      </c>
      <c r="F3247" s="63">
        <f ca="1">INDIRECT("'按班级打印'!q"&amp;ROUNDDOWN((ROW()-1)/5,0)+2)</f>
        <v>124</v>
      </c>
      <c r="G3247" s="63">
        <f ca="1">IF(INDIRECT("'按班级打印'!s"&amp;ROUNDDOWN((ROW()-1)/5,0)+2)&gt;0,INDIRECT("'按班级打印'!s"&amp;ROUNDDOWN((ROW()-1)/5,0)+2),"")</f>
        <v>47</v>
      </c>
      <c r="H3247" s="63">
        <f ca="1">IF(INDIRECT("'按班级打印'!w"&amp;ROUNDDOWN((ROW()-1)/5,0)+2)&gt;0,INDIRECT("'按班级打印'!w"&amp;ROUNDDOWN((ROW()-1)/5,0)+2),"")</f>
        <v>50.5</v>
      </c>
      <c r="I3247" s="63" t="str">
        <f ca="1">IF(INDIRECT("'按班级打印'!z"&amp;ROUNDDOWN((ROW()-1)/5,0)+2)&gt;0,INDIRECT("'按班级打印'!z"&amp;ROUNDDOWN((ROW()-1)/5,0)+2),"")</f>
        <v/>
      </c>
      <c r="J3247" s="63">
        <f ca="1">IF(INDIRECT("'按班级打印'!ac"&amp;ROUNDDOWN((ROW()-1)/5,0)+2)&gt;0,INDIRECT("'按班级打印'!ac"&amp;ROUNDDOWN((ROW()-1)/5,0)+2),"")</f>
        <v>60</v>
      </c>
      <c r="K3247" s="63" t="str">
        <f ca="1">IF(INDIRECT("'按班级打印'!u"&amp;ROUNDDOWN((ROW()-1)/5,0)+2)&gt;0,INDIRECT("'按班级打印'!u"&amp;ROUNDDOWN((ROW()-1)/5,0)+2),"")</f>
        <v/>
      </c>
      <c r="L3247" s="63" t="str">
        <f ca="1">IF(INDIRECT("'按班级打印'!af"&amp;ROUNDDOWN((ROW()-1)/5,0)+2)&gt;0,INDIRECT("'按班级打印'!af"&amp;ROUNDDOWN((ROW()-1)/5,0)+2),"")</f>
        <v/>
      </c>
      <c r="M3247" s="63">
        <f ca="1">INDIRECT("'按班级打印'!H"&amp;ROUNDDOWN((ROW()-1)/5,0)+2)</f>
        <v>475</v>
      </c>
    </row>
    <row r="3248" customHeight="1" spans="1:13">
      <c r="A3248" s="64"/>
      <c r="B3248" s="64"/>
      <c r="C3248" s="63" t="s">
        <v>13</v>
      </c>
      <c r="D3248" s="63">
        <f ca="1">INDIRECT("'按班级打印'!M"&amp;ROUNDDOWN((ROW()-1)/5,0)+2)</f>
        <v>103.5</v>
      </c>
      <c r="E3248" s="63">
        <f ca="1">INDIRECT("'按班级打印'!o"&amp;ROUNDDOWN((ROW()-1)/5,0)+2)</f>
        <v>90</v>
      </c>
      <c r="F3248" s="63">
        <f ca="1">INDIRECT("'按班级打印'!q"&amp;ROUNDDOWN((ROW()-1)/5,0)+2)</f>
        <v>124</v>
      </c>
      <c r="G3248" s="63">
        <f ca="1">IF(INDIRECT("'按班级打印'!s"&amp;ROUNDDOWN((ROW()-1)/5,0)+2)&gt;0,INDIRECT("'按班级打印'!s"&amp;ROUNDDOWN((ROW()-1)/5,0)+2),"")</f>
        <v>47</v>
      </c>
      <c r="H3248" s="63">
        <f ca="1">IF(INDIRECT("'按班级打印'!x"&amp;ROUNDDOWN((ROW()-1)/5,0)+2)&gt;0,INDIRECT("'按班级打印'!x"&amp;ROUNDDOWN((ROW()-1)/5,0)+2),"")</f>
        <v>76</v>
      </c>
      <c r="I3248" s="63" t="str">
        <f ca="1">IF(INDIRECT("'按班级打印'!aa"&amp;ROUNDDOWN((ROW()-1)/5,0)+2)&gt;0,INDIRECT("'按班级打印'!aa"&amp;ROUNDDOWN((ROW()-1)/5,0)+2),"")</f>
        <v/>
      </c>
      <c r="J3248" s="63">
        <f ca="1">IF(INDIRECT("'按班级打印'!ad"&amp;ROUNDDOWN((ROW()-1)/5,0)+2)&gt;0,INDIRECT("'按班级打印'!ad"&amp;ROUNDDOWN((ROW()-1)/5,0)+2),"")</f>
        <v>83</v>
      </c>
      <c r="K3248" s="63" t="str">
        <f ca="1">IF(INDIRECT("'按班级打印'!u"&amp;ROUNDDOWN((ROW()-1)/5,0)+2)&gt;0,INDIRECT("'按班级打印'!u"&amp;ROUNDDOWN((ROW()-1)/5,0)+2),"")</f>
        <v/>
      </c>
      <c r="L3248" s="63" t="str">
        <f ca="1">IF(INDIRECT("'按班级打印'!ag"&amp;ROUNDDOWN((ROW()-1)/5,0)+2)&gt;0,INDIRECT("'按班级打印'!ag"&amp;ROUNDDOWN((ROW()-1)/5,0)+2),"")</f>
        <v/>
      </c>
      <c r="M3248" s="63">
        <f ca="1">INDIRECT("'按班级打印'!I"&amp;ROUNDDOWN((ROW()-1)/5,0)+2)</f>
        <v>523.5</v>
      </c>
    </row>
    <row r="3249" customHeight="1" spans="1:13">
      <c r="A3249" s="63" t="str">
        <f ca="1">INDIRECT("'按班级打印'!E"&amp;ROUNDDOWN((ROW()-1)/5,0)+2)</f>
        <v>物理类</v>
      </c>
      <c r="B3249" s="14"/>
      <c r="C3249" s="63" t="s">
        <v>14</v>
      </c>
      <c r="D3249" s="65">
        <f>'质量分析(总分) '!$D$55</f>
        <v>105.000612745098</v>
      </c>
      <c r="E3249" s="65">
        <f>'质量分析(总分) '!$D$82</f>
        <v>91.5242034313726</v>
      </c>
      <c r="F3249" s="65">
        <f>'质量分析(总分) '!$D$109</f>
        <v>108.863970588235</v>
      </c>
      <c r="G3249" s="65">
        <f ca="1">IF(_xlfn.NUMBERVALUE(G3247)&gt;0,'质量分析(总分) '!$D$133,"")</f>
        <v>62.6521428571429</v>
      </c>
      <c r="H3249" s="65">
        <f ca="1">IF(_xlfn.NUMBERVALUE(H3247)&gt;0,'质量分析(总分) '!$D$157,"")</f>
        <v>81.8686131386861</v>
      </c>
      <c r="I3249" s="65" t="str">
        <f ca="1">IF(_xlfn.NUMBERVALUE(I3247)&gt;0,'质量分析(总分) '!$D$180,"")</f>
        <v/>
      </c>
      <c r="J3249" s="65">
        <f ca="1">IF(_xlfn.NUMBERVALUE(J3247)&gt;0,'质量分析(总分) '!$D$208,"")</f>
        <v>82.7816593886463</v>
      </c>
      <c r="K3249" s="65" t="str">
        <f ca="1">IF(_xlfn.NUMBERVALUE(K3247)&gt;0,'质量分析(总分) '!$D$194,"")</f>
        <v/>
      </c>
      <c r="L3249" s="65" t="str">
        <f ca="1">IF(_xlfn.NUMBERVALUE(L3247)&gt;0,'质量分析(总分) '!$D$222,"")</f>
        <v/>
      </c>
      <c r="M3249" s="65">
        <f ca="1">IF(_xlfn.NUMBERVALUE(G3247)&gt;0,'质量分析(总分) '!$D$23,'质量分析(总分) '!$D$28)</f>
        <v>535.869285714286</v>
      </c>
    </row>
    <row r="3251" customHeight="1" spans="1:13">
      <c r="A3251" s="58" t="s">
        <v>15</v>
      </c>
      <c r="B3251" s="59" t="s">
        <v>1</v>
      </c>
      <c r="C3251" s="59" t="s">
        <v>2</v>
      </c>
      <c r="D3251" s="60" t="s">
        <v>3</v>
      </c>
      <c r="E3251" s="60" t="s">
        <v>4</v>
      </c>
      <c r="F3251" s="60" t="s">
        <v>5</v>
      </c>
      <c r="G3251" s="60" t="s">
        <v>6</v>
      </c>
      <c r="H3251" s="60" t="s">
        <v>7</v>
      </c>
      <c r="I3251" s="60" t="s">
        <v>8</v>
      </c>
      <c r="J3251" s="60" t="s">
        <v>9</v>
      </c>
      <c r="K3251" s="60" t="s">
        <v>10</v>
      </c>
      <c r="L3251" s="61" t="s">
        <v>11</v>
      </c>
      <c r="M3251" s="61" t="s">
        <v>12</v>
      </c>
    </row>
    <row r="3252" customHeight="1" spans="1:13">
      <c r="A3252" s="62"/>
      <c r="B3252" s="63">
        <f ca="1">INDIRECT("'按班级打印'!G"&amp;ROUNDDOWN((ROW()-1)/5,0)+2)</f>
        <v>15</v>
      </c>
      <c r="C3252" s="63" t="str">
        <f ca="1">INDIRECT("'按班级打印'!A"&amp;ROUNDDOWN((ROW()-1)/5,0)+2)</f>
        <v>林梓涵</v>
      </c>
      <c r="D3252" s="63">
        <f ca="1">INDIRECT("'按班级打印'!M"&amp;ROUNDDOWN((ROW()-1)/5,0)+2)</f>
        <v>105</v>
      </c>
      <c r="E3252" s="63">
        <f ca="1">INDIRECT("'按班级打印'!o"&amp;ROUNDDOWN((ROW()-1)/5,0)+2)</f>
        <v>102.5</v>
      </c>
      <c r="F3252" s="63">
        <f ca="1">INDIRECT("'按班级打印'!q"&amp;ROUNDDOWN((ROW()-1)/5,0)+2)</f>
        <v>115</v>
      </c>
      <c r="G3252" s="63">
        <f ca="1">IF(INDIRECT("'按班级打印'!s"&amp;ROUNDDOWN((ROW()-1)/5,0)+2)&gt;0,INDIRECT("'按班级打印'!s"&amp;ROUNDDOWN((ROW()-1)/5,0)+2),"")</f>
        <v>74.5</v>
      </c>
      <c r="H3252" s="63">
        <f ca="1">IF(INDIRECT("'按班级打印'!w"&amp;ROUNDDOWN((ROW()-1)/5,0)+2)&gt;0,INDIRECT("'按班级打印'!w"&amp;ROUNDDOWN((ROW()-1)/5,0)+2),"")</f>
        <v>76</v>
      </c>
      <c r="I3252" s="63" t="str">
        <f ca="1">IF(INDIRECT("'按班级打印'!z"&amp;ROUNDDOWN((ROW()-1)/5,0)+2)&gt;0,INDIRECT("'按班级打印'!z"&amp;ROUNDDOWN((ROW()-1)/5,0)+2),"")</f>
        <v/>
      </c>
      <c r="J3252" s="63">
        <f ca="1">IF(INDIRECT("'按班级打印'!ac"&amp;ROUNDDOWN((ROW()-1)/5,0)+2)&gt;0,INDIRECT("'按班级打印'!ac"&amp;ROUNDDOWN((ROW()-1)/5,0)+2),"")</f>
        <v>65</v>
      </c>
      <c r="K3252" s="63" t="str">
        <f ca="1">IF(INDIRECT("'按班级打印'!u"&amp;ROUNDDOWN((ROW()-1)/5,0)+2)&gt;0,INDIRECT("'按班级打印'!u"&amp;ROUNDDOWN((ROW()-1)/5,0)+2),"")</f>
        <v/>
      </c>
      <c r="L3252" s="63" t="str">
        <f ca="1">IF(INDIRECT("'按班级打印'!af"&amp;ROUNDDOWN((ROW()-1)/5,0)+2)&gt;0,INDIRECT("'按班级打印'!af"&amp;ROUNDDOWN((ROW()-1)/5,0)+2),"")</f>
        <v/>
      </c>
      <c r="M3252" s="63">
        <f ca="1">INDIRECT("'按班级打印'!H"&amp;ROUNDDOWN((ROW()-1)/5,0)+2)</f>
        <v>538</v>
      </c>
    </row>
    <row r="3253" customHeight="1" spans="1:13">
      <c r="A3253" s="64"/>
      <c r="B3253" s="64"/>
      <c r="C3253" s="63" t="s">
        <v>13</v>
      </c>
      <c r="D3253" s="63">
        <f ca="1">INDIRECT("'按班级打印'!M"&amp;ROUNDDOWN((ROW()-1)/5,0)+2)</f>
        <v>105</v>
      </c>
      <c r="E3253" s="63">
        <f ca="1">INDIRECT("'按班级打印'!o"&amp;ROUNDDOWN((ROW()-1)/5,0)+2)</f>
        <v>102.5</v>
      </c>
      <c r="F3253" s="63">
        <f ca="1">INDIRECT("'按班级打印'!q"&amp;ROUNDDOWN((ROW()-1)/5,0)+2)</f>
        <v>115</v>
      </c>
      <c r="G3253" s="63">
        <f ca="1">IF(INDIRECT("'按班级打印'!s"&amp;ROUNDDOWN((ROW()-1)/5,0)+2)&gt;0,INDIRECT("'按班级打印'!s"&amp;ROUNDDOWN((ROW()-1)/5,0)+2),"")</f>
        <v>74.5</v>
      </c>
      <c r="H3253" s="63">
        <f ca="1">IF(INDIRECT("'按班级打印'!x"&amp;ROUNDDOWN((ROW()-1)/5,0)+2)&gt;0,INDIRECT("'按班级打印'!x"&amp;ROUNDDOWN((ROW()-1)/5,0)+2),"")</f>
        <v>91</v>
      </c>
      <c r="I3253" s="63" t="str">
        <f ca="1">IF(INDIRECT("'按班级打印'!aa"&amp;ROUNDDOWN((ROW()-1)/5,0)+2)&gt;0,INDIRECT("'按班级打印'!aa"&amp;ROUNDDOWN((ROW()-1)/5,0)+2),"")</f>
        <v/>
      </c>
      <c r="J3253" s="63">
        <f ca="1">IF(INDIRECT("'按班级打印'!ad"&amp;ROUNDDOWN((ROW()-1)/5,0)+2)&gt;0,INDIRECT("'按班级打印'!ad"&amp;ROUNDDOWN((ROW()-1)/5,0)+2),"")</f>
        <v>88</v>
      </c>
      <c r="K3253" s="63" t="str">
        <f ca="1">IF(INDIRECT("'按班级打印'!u"&amp;ROUNDDOWN((ROW()-1)/5,0)+2)&gt;0,INDIRECT("'按班级打印'!u"&amp;ROUNDDOWN((ROW()-1)/5,0)+2),"")</f>
        <v/>
      </c>
      <c r="L3253" s="63" t="str">
        <f ca="1">IF(INDIRECT("'按班级打印'!ag"&amp;ROUNDDOWN((ROW()-1)/5,0)+2)&gt;0,INDIRECT("'按班级打印'!ag"&amp;ROUNDDOWN((ROW()-1)/5,0)+2),"")</f>
        <v/>
      </c>
      <c r="M3253" s="63">
        <f ca="1">INDIRECT("'按班级打印'!I"&amp;ROUNDDOWN((ROW()-1)/5,0)+2)</f>
        <v>576</v>
      </c>
    </row>
    <row r="3254" customHeight="1" spans="1:13">
      <c r="A3254" s="63" t="str">
        <f ca="1">INDIRECT("'按班级打印'!E"&amp;ROUNDDOWN((ROW()-1)/5,0)+2)</f>
        <v>物理类</v>
      </c>
      <c r="B3254" s="14"/>
      <c r="C3254" s="63" t="s">
        <v>14</v>
      </c>
      <c r="D3254" s="65">
        <f>'质量分析(总分) '!$D$55</f>
        <v>105.000612745098</v>
      </c>
      <c r="E3254" s="65">
        <f>'质量分析(总分) '!$D$82</f>
        <v>91.5242034313726</v>
      </c>
      <c r="F3254" s="65">
        <f>'质量分析(总分) '!$D$109</f>
        <v>108.863970588235</v>
      </c>
      <c r="G3254" s="65">
        <f ca="1">IF(_xlfn.NUMBERVALUE(G3252)&gt;0,'质量分析(总分) '!$D$133,"")</f>
        <v>62.6521428571429</v>
      </c>
      <c r="H3254" s="65">
        <f ca="1">IF(_xlfn.NUMBERVALUE(H3252)&gt;0,'质量分析(总分) '!$D$157,"")</f>
        <v>81.8686131386861</v>
      </c>
      <c r="I3254" s="65" t="str">
        <f ca="1">IF(_xlfn.NUMBERVALUE(I3252)&gt;0,'质量分析(总分) '!$D$180,"")</f>
        <v/>
      </c>
      <c r="J3254" s="65">
        <f ca="1">IF(_xlfn.NUMBERVALUE(J3252)&gt;0,'质量分析(总分) '!$D$208,"")</f>
        <v>82.7816593886463</v>
      </c>
      <c r="K3254" s="65" t="str">
        <f ca="1">IF(_xlfn.NUMBERVALUE(K3252)&gt;0,'质量分析(总分) '!$D$194,"")</f>
        <v/>
      </c>
      <c r="L3254" s="65" t="str">
        <f ca="1">IF(_xlfn.NUMBERVALUE(L3252)&gt;0,'质量分析(总分) '!$D$222,"")</f>
        <v/>
      </c>
      <c r="M3254" s="65">
        <f ca="1">IF(_xlfn.NUMBERVALUE(G3252)&gt;0,'质量分析(总分) '!$D$23,'质量分析(总分) '!$D$28)</f>
        <v>535.869285714286</v>
      </c>
    </row>
    <row r="3256" customHeight="1" spans="1:13">
      <c r="A3256" s="58" t="s">
        <v>15</v>
      </c>
      <c r="B3256" s="59" t="s">
        <v>1</v>
      </c>
      <c r="C3256" s="59" t="s">
        <v>2</v>
      </c>
      <c r="D3256" s="60" t="s">
        <v>3</v>
      </c>
      <c r="E3256" s="60" t="s">
        <v>4</v>
      </c>
      <c r="F3256" s="60" t="s">
        <v>5</v>
      </c>
      <c r="G3256" s="60" t="s">
        <v>6</v>
      </c>
      <c r="H3256" s="60" t="s">
        <v>7</v>
      </c>
      <c r="I3256" s="60" t="s">
        <v>8</v>
      </c>
      <c r="J3256" s="60" t="s">
        <v>9</v>
      </c>
      <c r="K3256" s="60" t="s">
        <v>10</v>
      </c>
      <c r="L3256" s="61" t="s">
        <v>11</v>
      </c>
      <c r="M3256" s="61" t="s">
        <v>12</v>
      </c>
    </row>
    <row r="3257" customHeight="1" spans="1:13">
      <c r="A3257" s="62"/>
      <c r="B3257" s="63">
        <f ca="1">INDIRECT("'按班级打印'!G"&amp;ROUNDDOWN((ROW()-1)/5,0)+2)</f>
        <v>15</v>
      </c>
      <c r="C3257" s="63" t="str">
        <f ca="1">INDIRECT("'按班级打印'!A"&amp;ROUNDDOWN((ROW()-1)/5,0)+2)</f>
        <v>陈佳婷</v>
      </c>
      <c r="D3257" s="63">
        <f ca="1">INDIRECT("'按班级打印'!M"&amp;ROUNDDOWN((ROW()-1)/5,0)+2)</f>
        <v>114</v>
      </c>
      <c r="E3257" s="63">
        <f ca="1">INDIRECT("'按班级打印'!o"&amp;ROUNDDOWN((ROW()-1)/5,0)+2)</f>
        <v>70</v>
      </c>
      <c r="F3257" s="63">
        <f ca="1">INDIRECT("'按班级打印'!q"&amp;ROUNDDOWN((ROW()-1)/5,0)+2)</f>
        <v>108.5</v>
      </c>
      <c r="G3257" s="63">
        <f ca="1">IF(INDIRECT("'按班级打印'!s"&amp;ROUNDDOWN((ROW()-1)/5,0)+2)&gt;0,INDIRECT("'按班级打印'!s"&amp;ROUNDDOWN((ROW()-1)/5,0)+2),"")</f>
        <v>41</v>
      </c>
      <c r="H3257" s="63">
        <f ca="1">IF(INDIRECT("'按班级打印'!w"&amp;ROUNDDOWN((ROW()-1)/5,0)+2)&gt;0,INDIRECT("'按班级打印'!w"&amp;ROUNDDOWN((ROW()-1)/5,0)+2),"")</f>
        <v>45</v>
      </c>
      <c r="I3257" s="63" t="str">
        <f ca="1">IF(INDIRECT("'按班级打印'!z"&amp;ROUNDDOWN((ROW()-1)/5,0)+2)&gt;0,INDIRECT("'按班级打印'!z"&amp;ROUNDDOWN((ROW()-1)/5,0)+2),"")</f>
        <v/>
      </c>
      <c r="J3257" s="63">
        <f ca="1">IF(INDIRECT("'按班级打印'!ac"&amp;ROUNDDOWN((ROW()-1)/5,0)+2)&gt;0,INDIRECT("'按班级打印'!ac"&amp;ROUNDDOWN((ROW()-1)/5,0)+2),"")</f>
        <v>67.75</v>
      </c>
      <c r="K3257" s="63" t="str">
        <f ca="1">IF(INDIRECT("'按班级打印'!u"&amp;ROUNDDOWN((ROW()-1)/5,0)+2)&gt;0,INDIRECT("'按班级打印'!u"&amp;ROUNDDOWN((ROW()-1)/5,0)+2),"")</f>
        <v/>
      </c>
      <c r="L3257" s="63" t="str">
        <f ca="1">IF(INDIRECT("'按班级打印'!af"&amp;ROUNDDOWN((ROW()-1)/5,0)+2)&gt;0,INDIRECT("'按班级打印'!af"&amp;ROUNDDOWN((ROW()-1)/5,0)+2),"")</f>
        <v/>
      </c>
      <c r="M3257" s="63">
        <f ca="1">INDIRECT("'按班级打印'!H"&amp;ROUNDDOWN((ROW()-1)/5,0)+2)</f>
        <v>446.25</v>
      </c>
    </row>
    <row r="3258" customHeight="1" spans="1:13">
      <c r="A3258" s="64"/>
      <c r="B3258" s="64"/>
      <c r="C3258" s="63" t="s">
        <v>13</v>
      </c>
      <c r="D3258" s="63">
        <f ca="1">INDIRECT("'按班级打印'!M"&amp;ROUNDDOWN((ROW()-1)/5,0)+2)</f>
        <v>114</v>
      </c>
      <c r="E3258" s="63">
        <f ca="1">INDIRECT("'按班级打印'!o"&amp;ROUNDDOWN((ROW()-1)/5,0)+2)</f>
        <v>70</v>
      </c>
      <c r="F3258" s="63">
        <f ca="1">INDIRECT("'按班级打印'!q"&amp;ROUNDDOWN((ROW()-1)/5,0)+2)</f>
        <v>108.5</v>
      </c>
      <c r="G3258" s="63">
        <f ca="1">IF(INDIRECT("'按班级打印'!s"&amp;ROUNDDOWN((ROW()-1)/5,0)+2)&gt;0,INDIRECT("'按班级打印'!s"&amp;ROUNDDOWN((ROW()-1)/5,0)+2),"")</f>
        <v>41</v>
      </c>
      <c r="H3258" s="63">
        <f ca="1">IF(INDIRECT("'按班级打印'!x"&amp;ROUNDDOWN((ROW()-1)/5,0)+2)&gt;0,INDIRECT("'按班级打印'!x"&amp;ROUNDDOWN((ROW()-1)/5,0)+2),"")</f>
        <v>72</v>
      </c>
      <c r="I3258" s="63" t="str">
        <f ca="1">IF(INDIRECT("'按班级打印'!aa"&amp;ROUNDDOWN((ROW()-1)/5,0)+2)&gt;0,INDIRECT("'按班级打印'!aa"&amp;ROUNDDOWN((ROW()-1)/5,0)+2),"")</f>
        <v/>
      </c>
      <c r="J3258" s="63">
        <f ca="1">IF(INDIRECT("'按班级打印'!ad"&amp;ROUNDDOWN((ROW()-1)/5,0)+2)&gt;0,INDIRECT("'按班级打印'!ad"&amp;ROUNDDOWN((ROW()-1)/5,0)+2),"")</f>
        <v>90</v>
      </c>
      <c r="K3258" s="63" t="str">
        <f ca="1">IF(INDIRECT("'按班级打印'!u"&amp;ROUNDDOWN((ROW()-1)/5,0)+2)&gt;0,INDIRECT("'按班级打印'!u"&amp;ROUNDDOWN((ROW()-1)/5,0)+2),"")</f>
        <v/>
      </c>
      <c r="L3258" s="63" t="str">
        <f ca="1">IF(INDIRECT("'按班级打印'!ag"&amp;ROUNDDOWN((ROW()-1)/5,0)+2)&gt;0,INDIRECT("'按班级打印'!ag"&amp;ROUNDDOWN((ROW()-1)/5,0)+2),"")</f>
        <v/>
      </c>
      <c r="M3258" s="63">
        <f ca="1">INDIRECT("'按班级打印'!I"&amp;ROUNDDOWN((ROW()-1)/5,0)+2)</f>
        <v>495.5</v>
      </c>
    </row>
    <row r="3259" customHeight="1" spans="1:13">
      <c r="A3259" s="63" t="str">
        <f ca="1">INDIRECT("'按班级打印'!E"&amp;ROUNDDOWN((ROW()-1)/5,0)+2)</f>
        <v>物理类</v>
      </c>
      <c r="B3259" s="14"/>
      <c r="C3259" s="63" t="s">
        <v>14</v>
      </c>
      <c r="D3259" s="65">
        <f>'质量分析(总分) '!$D$55</f>
        <v>105.000612745098</v>
      </c>
      <c r="E3259" s="65">
        <f>'质量分析(总分) '!$D$82</f>
        <v>91.5242034313726</v>
      </c>
      <c r="F3259" s="65">
        <f>'质量分析(总分) '!$D$109</f>
        <v>108.863970588235</v>
      </c>
      <c r="G3259" s="65">
        <f ca="1">IF(_xlfn.NUMBERVALUE(G3257)&gt;0,'质量分析(总分) '!$D$133,"")</f>
        <v>62.6521428571429</v>
      </c>
      <c r="H3259" s="65">
        <f ca="1">IF(_xlfn.NUMBERVALUE(H3257)&gt;0,'质量分析(总分) '!$D$157,"")</f>
        <v>81.8686131386861</v>
      </c>
      <c r="I3259" s="65" t="str">
        <f ca="1">IF(_xlfn.NUMBERVALUE(I3257)&gt;0,'质量分析(总分) '!$D$180,"")</f>
        <v/>
      </c>
      <c r="J3259" s="65">
        <f ca="1">IF(_xlfn.NUMBERVALUE(J3257)&gt;0,'质量分析(总分) '!$D$208,"")</f>
        <v>82.7816593886463</v>
      </c>
      <c r="K3259" s="65" t="str">
        <f ca="1">IF(_xlfn.NUMBERVALUE(K3257)&gt;0,'质量分析(总分) '!$D$194,"")</f>
        <v/>
      </c>
      <c r="L3259" s="65" t="str">
        <f ca="1">IF(_xlfn.NUMBERVALUE(L3257)&gt;0,'质量分析(总分) '!$D$222,"")</f>
        <v/>
      </c>
      <c r="M3259" s="65">
        <f ca="1">IF(_xlfn.NUMBERVALUE(G3257)&gt;0,'质量分析(总分) '!$D$23,'质量分析(总分) '!$D$28)</f>
        <v>535.869285714286</v>
      </c>
    </row>
    <row r="3261" customHeight="1" spans="1:13">
      <c r="A3261" s="58" t="s">
        <v>15</v>
      </c>
      <c r="B3261" s="59" t="s">
        <v>1</v>
      </c>
      <c r="C3261" s="59" t="s">
        <v>2</v>
      </c>
      <c r="D3261" s="60" t="s">
        <v>3</v>
      </c>
      <c r="E3261" s="60" t="s">
        <v>4</v>
      </c>
      <c r="F3261" s="60" t="s">
        <v>5</v>
      </c>
      <c r="G3261" s="60" t="s">
        <v>6</v>
      </c>
      <c r="H3261" s="60" t="s">
        <v>7</v>
      </c>
      <c r="I3261" s="60" t="s">
        <v>8</v>
      </c>
      <c r="J3261" s="60" t="s">
        <v>9</v>
      </c>
      <c r="K3261" s="60" t="s">
        <v>10</v>
      </c>
      <c r="L3261" s="61" t="s">
        <v>11</v>
      </c>
      <c r="M3261" s="61" t="s">
        <v>12</v>
      </c>
    </row>
    <row r="3262" customHeight="1" spans="1:13">
      <c r="A3262" s="62"/>
      <c r="B3262" s="63">
        <f ca="1">INDIRECT("'按班级打印'!G"&amp;ROUNDDOWN((ROW()-1)/5,0)+2)</f>
        <v>15</v>
      </c>
      <c r="C3262" s="63" t="str">
        <f ca="1">INDIRECT("'按班级打印'!A"&amp;ROUNDDOWN((ROW()-1)/5,0)+2)</f>
        <v>缪思涵</v>
      </c>
      <c r="D3262" s="63">
        <f ca="1">INDIRECT("'按班级打印'!M"&amp;ROUNDDOWN((ROW()-1)/5,0)+2)</f>
        <v>99</v>
      </c>
      <c r="E3262" s="63">
        <f ca="1">INDIRECT("'按班级打印'!o"&amp;ROUNDDOWN((ROW()-1)/5,0)+2)</f>
        <v>88</v>
      </c>
      <c r="F3262" s="63">
        <f ca="1">INDIRECT("'按班级打印'!q"&amp;ROUNDDOWN((ROW()-1)/5,0)+2)</f>
        <v>95</v>
      </c>
      <c r="G3262" s="63">
        <f ca="1">IF(INDIRECT("'按班级打印'!s"&amp;ROUNDDOWN((ROW()-1)/5,0)+2)&gt;0,INDIRECT("'按班级打印'!s"&amp;ROUNDDOWN((ROW()-1)/5,0)+2),"")</f>
        <v>39.5</v>
      </c>
      <c r="H3262" s="63">
        <f ca="1">IF(INDIRECT("'按班级打印'!w"&amp;ROUNDDOWN((ROW()-1)/5,0)+2)&gt;0,INDIRECT("'按班级打印'!w"&amp;ROUNDDOWN((ROW()-1)/5,0)+2),"")</f>
        <v>53</v>
      </c>
      <c r="I3262" s="63" t="str">
        <f ca="1">IF(INDIRECT("'按班级打印'!z"&amp;ROUNDDOWN((ROW()-1)/5,0)+2)&gt;0,INDIRECT("'按班级打印'!z"&amp;ROUNDDOWN((ROW()-1)/5,0)+2),"")</f>
        <v/>
      </c>
      <c r="J3262" s="63">
        <f ca="1">IF(INDIRECT("'按班级打印'!ac"&amp;ROUNDDOWN((ROW()-1)/5,0)+2)&gt;0,INDIRECT("'按班级打印'!ac"&amp;ROUNDDOWN((ROW()-1)/5,0)+2),"")</f>
        <v>45.5</v>
      </c>
      <c r="K3262" s="63" t="str">
        <f ca="1">IF(INDIRECT("'按班级打印'!u"&amp;ROUNDDOWN((ROW()-1)/5,0)+2)&gt;0,INDIRECT("'按班级打印'!u"&amp;ROUNDDOWN((ROW()-1)/5,0)+2),"")</f>
        <v/>
      </c>
      <c r="L3262" s="63" t="str">
        <f ca="1">IF(INDIRECT("'按班级打印'!af"&amp;ROUNDDOWN((ROW()-1)/5,0)+2)&gt;0,INDIRECT("'按班级打印'!af"&amp;ROUNDDOWN((ROW()-1)/5,0)+2),"")</f>
        <v/>
      </c>
      <c r="M3262" s="63">
        <f ca="1">INDIRECT("'按班级打印'!H"&amp;ROUNDDOWN((ROW()-1)/5,0)+2)</f>
        <v>420</v>
      </c>
    </row>
    <row r="3263" customHeight="1" spans="1:13">
      <c r="A3263" s="64"/>
      <c r="B3263" s="64"/>
      <c r="C3263" s="63" t="s">
        <v>13</v>
      </c>
      <c r="D3263" s="63">
        <f ca="1">INDIRECT("'按班级打印'!M"&amp;ROUNDDOWN((ROW()-1)/5,0)+2)</f>
        <v>99</v>
      </c>
      <c r="E3263" s="63">
        <f ca="1">INDIRECT("'按班级打印'!o"&amp;ROUNDDOWN((ROW()-1)/5,0)+2)</f>
        <v>88</v>
      </c>
      <c r="F3263" s="63">
        <f ca="1">INDIRECT("'按班级打印'!q"&amp;ROUNDDOWN((ROW()-1)/5,0)+2)</f>
        <v>95</v>
      </c>
      <c r="G3263" s="63">
        <f ca="1">IF(INDIRECT("'按班级打印'!s"&amp;ROUNDDOWN((ROW()-1)/5,0)+2)&gt;0,INDIRECT("'按班级打印'!s"&amp;ROUNDDOWN((ROW()-1)/5,0)+2),"")</f>
        <v>39.5</v>
      </c>
      <c r="H3263" s="63">
        <f ca="1">IF(INDIRECT("'按班级打印'!x"&amp;ROUNDDOWN((ROW()-1)/5,0)+2)&gt;0,INDIRECT("'按班级打印'!x"&amp;ROUNDDOWN((ROW()-1)/5,0)+2),"")</f>
        <v>78</v>
      </c>
      <c r="I3263" s="63" t="str">
        <f ca="1">IF(INDIRECT("'按班级打印'!aa"&amp;ROUNDDOWN((ROW()-1)/5,0)+2)&gt;0,INDIRECT("'按班级打印'!aa"&amp;ROUNDDOWN((ROW()-1)/5,0)+2),"")</f>
        <v/>
      </c>
      <c r="J3263" s="63">
        <f ca="1">IF(INDIRECT("'按班级打印'!ad"&amp;ROUNDDOWN((ROW()-1)/5,0)+2)&gt;0,INDIRECT("'按班级打印'!ad"&amp;ROUNDDOWN((ROW()-1)/5,0)+2),"")</f>
        <v>66</v>
      </c>
      <c r="K3263" s="63" t="str">
        <f ca="1">IF(INDIRECT("'按班级打印'!u"&amp;ROUNDDOWN((ROW()-1)/5,0)+2)&gt;0,INDIRECT("'按班级打印'!u"&amp;ROUNDDOWN((ROW()-1)/5,0)+2),"")</f>
        <v/>
      </c>
      <c r="L3263" s="63" t="str">
        <f ca="1">IF(INDIRECT("'按班级打印'!ag"&amp;ROUNDDOWN((ROW()-1)/5,0)+2)&gt;0,INDIRECT("'按班级打印'!ag"&amp;ROUNDDOWN((ROW()-1)/5,0)+2),"")</f>
        <v/>
      </c>
      <c r="M3263" s="63">
        <f ca="1">INDIRECT("'按班级打印'!I"&amp;ROUNDDOWN((ROW()-1)/5,0)+2)</f>
        <v>465.5</v>
      </c>
    </row>
    <row r="3264" customHeight="1" spans="1:13">
      <c r="A3264" s="63" t="str">
        <f ca="1">INDIRECT("'按班级打印'!E"&amp;ROUNDDOWN((ROW()-1)/5,0)+2)</f>
        <v>物理类</v>
      </c>
      <c r="B3264" s="14"/>
      <c r="C3264" s="63" t="s">
        <v>14</v>
      </c>
      <c r="D3264" s="65">
        <f>'质量分析(总分) '!$D$55</f>
        <v>105.000612745098</v>
      </c>
      <c r="E3264" s="65">
        <f>'质量分析(总分) '!$D$82</f>
        <v>91.5242034313726</v>
      </c>
      <c r="F3264" s="65">
        <f>'质量分析(总分) '!$D$109</f>
        <v>108.863970588235</v>
      </c>
      <c r="G3264" s="65">
        <f ca="1">IF(_xlfn.NUMBERVALUE(G3262)&gt;0,'质量分析(总分) '!$D$133,"")</f>
        <v>62.6521428571429</v>
      </c>
      <c r="H3264" s="65">
        <f ca="1">IF(_xlfn.NUMBERVALUE(H3262)&gt;0,'质量分析(总分) '!$D$157,"")</f>
        <v>81.8686131386861</v>
      </c>
      <c r="I3264" s="65" t="str">
        <f ca="1">IF(_xlfn.NUMBERVALUE(I3262)&gt;0,'质量分析(总分) '!$D$180,"")</f>
        <v/>
      </c>
      <c r="J3264" s="65">
        <f ca="1">IF(_xlfn.NUMBERVALUE(J3262)&gt;0,'质量分析(总分) '!$D$208,"")</f>
        <v>82.7816593886463</v>
      </c>
      <c r="K3264" s="65" t="str">
        <f ca="1">IF(_xlfn.NUMBERVALUE(K3262)&gt;0,'质量分析(总分) '!$D$194,"")</f>
        <v/>
      </c>
      <c r="L3264" s="65" t="str">
        <f ca="1">IF(_xlfn.NUMBERVALUE(L3262)&gt;0,'质量分析(总分) '!$D$222,"")</f>
        <v/>
      </c>
      <c r="M3264" s="65">
        <f ca="1">IF(_xlfn.NUMBERVALUE(G3262)&gt;0,'质量分析(总分) '!$D$23,'质量分析(总分) '!$D$28)</f>
        <v>535.869285714286</v>
      </c>
    </row>
    <row r="3266" customHeight="1" spans="1:13">
      <c r="A3266" s="58" t="s">
        <v>15</v>
      </c>
      <c r="B3266" s="59" t="s">
        <v>1</v>
      </c>
      <c r="C3266" s="59" t="s">
        <v>2</v>
      </c>
      <c r="D3266" s="60" t="s">
        <v>3</v>
      </c>
      <c r="E3266" s="60" t="s">
        <v>4</v>
      </c>
      <c r="F3266" s="60" t="s">
        <v>5</v>
      </c>
      <c r="G3266" s="60" t="s">
        <v>6</v>
      </c>
      <c r="H3266" s="60" t="s">
        <v>7</v>
      </c>
      <c r="I3266" s="60" t="s">
        <v>8</v>
      </c>
      <c r="J3266" s="60" t="s">
        <v>9</v>
      </c>
      <c r="K3266" s="60" t="s">
        <v>10</v>
      </c>
      <c r="L3266" s="61" t="s">
        <v>11</v>
      </c>
      <c r="M3266" s="61" t="s">
        <v>12</v>
      </c>
    </row>
    <row r="3267" customHeight="1" spans="1:13">
      <c r="A3267" s="62"/>
      <c r="B3267" s="63">
        <f ca="1">INDIRECT("'按班级打印'!G"&amp;ROUNDDOWN((ROW()-1)/5,0)+2)</f>
        <v>15</v>
      </c>
      <c r="C3267" s="63" t="str">
        <f ca="1">INDIRECT("'按班级打印'!A"&amp;ROUNDDOWN((ROW()-1)/5,0)+2)</f>
        <v>缪媛羽</v>
      </c>
      <c r="D3267" s="63">
        <f ca="1">INDIRECT("'按班级打印'!M"&amp;ROUNDDOWN((ROW()-1)/5,0)+2)</f>
        <v>112.5</v>
      </c>
      <c r="E3267" s="63">
        <f ca="1">INDIRECT("'按班级打印'!o"&amp;ROUNDDOWN((ROW()-1)/5,0)+2)</f>
        <v>80</v>
      </c>
      <c r="F3267" s="63">
        <f ca="1">INDIRECT("'按班级打印'!q"&amp;ROUNDDOWN((ROW()-1)/5,0)+2)</f>
        <v>118.5</v>
      </c>
      <c r="G3267" s="63">
        <f ca="1">IF(INDIRECT("'按班级打印'!s"&amp;ROUNDDOWN((ROW()-1)/5,0)+2)&gt;0,INDIRECT("'按班级打印'!s"&amp;ROUNDDOWN((ROW()-1)/5,0)+2),"")</f>
        <v>56</v>
      </c>
      <c r="H3267" s="63">
        <f ca="1">IF(INDIRECT("'按班级打印'!w"&amp;ROUNDDOWN((ROW()-1)/5,0)+2)&gt;0,INDIRECT("'按班级打印'!w"&amp;ROUNDDOWN((ROW()-1)/5,0)+2),"")</f>
        <v>45.5</v>
      </c>
      <c r="I3267" s="63" t="str">
        <f ca="1">IF(INDIRECT("'按班级打印'!z"&amp;ROUNDDOWN((ROW()-1)/5,0)+2)&gt;0,INDIRECT("'按班级打印'!z"&amp;ROUNDDOWN((ROW()-1)/5,0)+2),"")</f>
        <v/>
      </c>
      <c r="J3267" s="63">
        <f ca="1">IF(INDIRECT("'按班级打印'!ac"&amp;ROUNDDOWN((ROW()-1)/5,0)+2)&gt;0,INDIRECT("'按班级打印'!ac"&amp;ROUNDDOWN((ROW()-1)/5,0)+2),"")</f>
        <v>66.5</v>
      </c>
      <c r="K3267" s="63" t="str">
        <f ca="1">IF(INDIRECT("'按班级打印'!u"&amp;ROUNDDOWN((ROW()-1)/5,0)+2)&gt;0,INDIRECT("'按班级打印'!u"&amp;ROUNDDOWN((ROW()-1)/5,0)+2),"")</f>
        <v/>
      </c>
      <c r="L3267" s="63" t="str">
        <f ca="1">IF(INDIRECT("'按班级打印'!af"&amp;ROUNDDOWN((ROW()-1)/5,0)+2)&gt;0,INDIRECT("'按班级打印'!af"&amp;ROUNDDOWN((ROW()-1)/5,0)+2),"")</f>
        <v/>
      </c>
      <c r="M3267" s="63">
        <f ca="1">INDIRECT("'按班级打印'!H"&amp;ROUNDDOWN((ROW()-1)/5,0)+2)</f>
        <v>479</v>
      </c>
    </row>
    <row r="3268" customHeight="1" spans="1:13">
      <c r="A3268" s="64"/>
      <c r="B3268" s="64"/>
      <c r="C3268" s="63" t="s">
        <v>13</v>
      </c>
      <c r="D3268" s="63">
        <f ca="1">INDIRECT("'按班级打印'!M"&amp;ROUNDDOWN((ROW()-1)/5,0)+2)</f>
        <v>112.5</v>
      </c>
      <c r="E3268" s="63">
        <f ca="1">INDIRECT("'按班级打印'!o"&amp;ROUNDDOWN((ROW()-1)/5,0)+2)</f>
        <v>80</v>
      </c>
      <c r="F3268" s="63">
        <f ca="1">INDIRECT("'按班级打印'!q"&amp;ROUNDDOWN((ROW()-1)/5,0)+2)</f>
        <v>118.5</v>
      </c>
      <c r="G3268" s="63">
        <f ca="1">IF(INDIRECT("'按班级打印'!s"&amp;ROUNDDOWN((ROW()-1)/5,0)+2)&gt;0,INDIRECT("'按班级打印'!s"&amp;ROUNDDOWN((ROW()-1)/5,0)+2),"")</f>
        <v>56</v>
      </c>
      <c r="H3268" s="63">
        <f ca="1">IF(INDIRECT("'按班级打印'!x"&amp;ROUNDDOWN((ROW()-1)/5,0)+2)&gt;0,INDIRECT("'按班级打印'!x"&amp;ROUNDDOWN((ROW()-1)/5,0)+2),"")</f>
        <v>73</v>
      </c>
      <c r="I3268" s="63" t="str">
        <f ca="1">IF(INDIRECT("'按班级打印'!aa"&amp;ROUNDDOWN((ROW()-1)/5,0)+2)&gt;0,INDIRECT("'按班级打印'!aa"&amp;ROUNDDOWN((ROW()-1)/5,0)+2),"")</f>
        <v/>
      </c>
      <c r="J3268" s="63">
        <f ca="1">IF(INDIRECT("'按班级打印'!ad"&amp;ROUNDDOWN((ROW()-1)/5,0)+2)&gt;0,INDIRECT("'按班级打印'!ad"&amp;ROUNDDOWN((ROW()-1)/5,0)+2),"")</f>
        <v>89</v>
      </c>
      <c r="K3268" s="63" t="str">
        <f ca="1">IF(INDIRECT("'按班级打印'!u"&amp;ROUNDDOWN((ROW()-1)/5,0)+2)&gt;0,INDIRECT("'按班级打印'!u"&amp;ROUNDDOWN((ROW()-1)/5,0)+2),"")</f>
        <v/>
      </c>
      <c r="L3268" s="63" t="str">
        <f ca="1">IF(INDIRECT("'按班级打印'!ag"&amp;ROUNDDOWN((ROW()-1)/5,0)+2)&gt;0,INDIRECT("'按班级打印'!ag"&amp;ROUNDDOWN((ROW()-1)/5,0)+2),"")</f>
        <v/>
      </c>
      <c r="M3268" s="63">
        <f ca="1">INDIRECT("'按班级打印'!I"&amp;ROUNDDOWN((ROW()-1)/5,0)+2)</f>
        <v>529</v>
      </c>
    </row>
    <row r="3269" customHeight="1" spans="1:13">
      <c r="A3269" s="63" t="str">
        <f ca="1">INDIRECT("'按班级打印'!E"&amp;ROUNDDOWN((ROW()-1)/5,0)+2)</f>
        <v>物理类</v>
      </c>
      <c r="B3269" s="14"/>
      <c r="C3269" s="63" t="s">
        <v>14</v>
      </c>
      <c r="D3269" s="65">
        <f>'质量分析(总分) '!$D$55</f>
        <v>105.000612745098</v>
      </c>
      <c r="E3269" s="65">
        <f>'质量分析(总分) '!$D$82</f>
        <v>91.5242034313726</v>
      </c>
      <c r="F3269" s="65">
        <f>'质量分析(总分) '!$D$109</f>
        <v>108.863970588235</v>
      </c>
      <c r="G3269" s="65">
        <f ca="1">IF(_xlfn.NUMBERVALUE(G3267)&gt;0,'质量分析(总分) '!$D$133,"")</f>
        <v>62.6521428571429</v>
      </c>
      <c r="H3269" s="65">
        <f ca="1">IF(_xlfn.NUMBERVALUE(H3267)&gt;0,'质量分析(总分) '!$D$157,"")</f>
        <v>81.8686131386861</v>
      </c>
      <c r="I3269" s="65" t="str">
        <f ca="1">IF(_xlfn.NUMBERVALUE(I3267)&gt;0,'质量分析(总分) '!$D$180,"")</f>
        <v/>
      </c>
      <c r="J3269" s="65">
        <f ca="1">IF(_xlfn.NUMBERVALUE(J3267)&gt;0,'质量分析(总分) '!$D$208,"")</f>
        <v>82.7816593886463</v>
      </c>
      <c r="K3269" s="65" t="str">
        <f ca="1">IF(_xlfn.NUMBERVALUE(K3267)&gt;0,'质量分析(总分) '!$D$194,"")</f>
        <v/>
      </c>
      <c r="L3269" s="65" t="str">
        <f ca="1">IF(_xlfn.NUMBERVALUE(L3267)&gt;0,'质量分析(总分) '!$D$222,"")</f>
        <v/>
      </c>
      <c r="M3269" s="65">
        <f ca="1">IF(_xlfn.NUMBERVALUE(G3267)&gt;0,'质量分析(总分) '!$D$23,'质量分析(总分) '!$D$28)</f>
        <v>535.869285714286</v>
      </c>
    </row>
    <row r="3271" customHeight="1" spans="1:13">
      <c r="A3271" s="58" t="s">
        <v>15</v>
      </c>
      <c r="B3271" s="59" t="s">
        <v>1</v>
      </c>
      <c r="C3271" s="59" t="s">
        <v>2</v>
      </c>
      <c r="D3271" s="60" t="s">
        <v>3</v>
      </c>
      <c r="E3271" s="60" t="s">
        <v>4</v>
      </c>
      <c r="F3271" s="60" t="s">
        <v>5</v>
      </c>
      <c r="G3271" s="60" t="s">
        <v>6</v>
      </c>
      <c r="H3271" s="60" t="s">
        <v>7</v>
      </c>
      <c r="I3271" s="60" t="s">
        <v>8</v>
      </c>
      <c r="J3271" s="60" t="s">
        <v>9</v>
      </c>
      <c r="K3271" s="60" t="s">
        <v>10</v>
      </c>
      <c r="L3271" s="61" t="s">
        <v>11</v>
      </c>
      <c r="M3271" s="61" t="s">
        <v>12</v>
      </c>
    </row>
    <row r="3272" customHeight="1" spans="1:13">
      <c r="A3272" s="62"/>
      <c r="B3272" s="63">
        <f ca="1">INDIRECT("'按班级打印'!G"&amp;ROUNDDOWN((ROW()-1)/5,0)+2)</f>
        <v>15</v>
      </c>
      <c r="C3272" s="63" t="str">
        <f ca="1">INDIRECT("'按班级打印'!A"&amp;ROUNDDOWN((ROW()-1)/5,0)+2)</f>
        <v>汤宋敏</v>
      </c>
      <c r="D3272" s="63">
        <f ca="1">INDIRECT("'按班级打印'!M"&amp;ROUNDDOWN((ROW()-1)/5,0)+2)</f>
        <v>107.5</v>
      </c>
      <c r="E3272" s="63">
        <f ca="1">INDIRECT("'按班级打印'!o"&amp;ROUNDDOWN((ROW()-1)/5,0)+2)</f>
        <v>82</v>
      </c>
      <c r="F3272" s="63">
        <f ca="1">INDIRECT("'按班级打印'!q"&amp;ROUNDDOWN((ROW()-1)/5,0)+2)</f>
        <v>110</v>
      </c>
      <c r="G3272" s="63">
        <f ca="1">IF(INDIRECT("'按班级打印'!s"&amp;ROUNDDOWN((ROW()-1)/5,0)+2)&gt;0,INDIRECT("'按班级打印'!s"&amp;ROUNDDOWN((ROW()-1)/5,0)+2),"")</f>
        <v>44</v>
      </c>
      <c r="H3272" s="63">
        <f ca="1">IF(INDIRECT("'按班级打印'!w"&amp;ROUNDDOWN((ROW()-1)/5,0)+2)&gt;0,INDIRECT("'按班级打印'!w"&amp;ROUNDDOWN((ROW()-1)/5,0)+2),"")</f>
        <v>53.5</v>
      </c>
      <c r="I3272" s="63" t="str">
        <f ca="1">IF(INDIRECT("'按班级打印'!z"&amp;ROUNDDOWN((ROW()-1)/5,0)+2)&gt;0,INDIRECT("'按班级打印'!z"&amp;ROUNDDOWN((ROW()-1)/5,0)+2),"")</f>
        <v/>
      </c>
      <c r="J3272" s="63">
        <f ca="1">IF(INDIRECT("'按班级打印'!ac"&amp;ROUNDDOWN((ROW()-1)/5,0)+2)&gt;0,INDIRECT("'按班级打印'!ac"&amp;ROUNDDOWN((ROW()-1)/5,0)+2),"")</f>
        <v>73.25</v>
      </c>
      <c r="K3272" s="63" t="str">
        <f ca="1">IF(INDIRECT("'按班级打印'!u"&amp;ROUNDDOWN((ROW()-1)/5,0)+2)&gt;0,INDIRECT("'按班级打印'!u"&amp;ROUNDDOWN((ROW()-1)/5,0)+2),"")</f>
        <v/>
      </c>
      <c r="L3272" s="63" t="str">
        <f ca="1">IF(INDIRECT("'按班级打印'!af"&amp;ROUNDDOWN((ROW()-1)/5,0)+2)&gt;0,INDIRECT("'按班级打印'!af"&amp;ROUNDDOWN((ROW()-1)/5,0)+2),"")</f>
        <v/>
      </c>
      <c r="M3272" s="63">
        <f ca="1">INDIRECT("'按班级打印'!H"&amp;ROUNDDOWN((ROW()-1)/5,0)+2)</f>
        <v>470.25</v>
      </c>
    </row>
    <row r="3273" customHeight="1" spans="1:13">
      <c r="A3273" s="64"/>
      <c r="B3273" s="64"/>
      <c r="C3273" s="63" t="s">
        <v>13</v>
      </c>
      <c r="D3273" s="63">
        <f ca="1">INDIRECT("'按班级打印'!M"&amp;ROUNDDOWN((ROW()-1)/5,0)+2)</f>
        <v>107.5</v>
      </c>
      <c r="E3273" s="63">
        <f ca="1">INDIRECT("'按班级打印'!o"&amp;ROUNDDOWN((ROW()-1)/5,0)+2)</f>
        <v>82</v>
      </c>
      <c r="F3273" s="63">
        <f ca="1">INDIRECT("'按班级打印'!q"&amp;ROUNDDOWN((ROW()-1)/5,0)+2)</f>
        <v>110</v>
      </c>
      <c r="G3273" s="63">
        <f ca="1">IF(INDIRECT("'按班级打印'!s"&amp;ROUNDDOWN((ROW()-1)/5,0)+2)&gt;0,INDIRECT("'按班级打印'!s"&amp;ROUNDDOWN((ROW()-1)/5,0)+2),"")</f>
        <v>44</v>
      </c>
      <c r="H3273" s="63">
        <f ca="1">IF(INDIRECT("'按班级打印'!x"&amp;ROUNDDOWN((ROW()-1)/5,0)+2)&gt;0,INDIRECT("'按班级打印'!x"&amp;ROUNDDOWN((ROW()-1)/5,0)+2),"")</f>
        <v>79</v>
      </c>
      <c r="I3273" s="63" t="str">
        <f ca="1">IF(INDIRECT("'按班级打印'!aa"&amp;ROUNDDOWN((ROW()-1)/5,0)+2)&gt;0,INDIRECT("'按班级打印'!aa"&amp;ROUNDDOWN((ROW()-1)/5,0)+2),"")</f>
        <v/>
      </c>
      <c r="J3273" s="63">
        <f ca="1">IF(INDIRECT("'按班级打印'!ad"&amp;ROUNDDOWN((ROW()-1)/5,0)+2)&gt;0,INDIRECT("'按班级打印'!ad"&amp;ROUNDDOWN((ROW()-1)/5,0)+2),"")</f>
        <v>93</v>
      </c>
      <c r="K3273" s="63" t="str">
        <f ca="1">IF(INDIRECT("'按班级打印'!u"&amp;ROUNDDOWN((ROW()-1)/5,0)+2)&gt;0,INDIRECT("'按班级打印'!u"&amp;ROUNDDOWN((ROW()-1)/5,0)+2),"")</f>
        <v/>
      </c>
      <c r="L3273" s="63" t="str">
        <f ca="1">IF(INDIRECT("'按班级打印'!ag"&amp;ROUNDDOWN((ROW()-1)/5,0)+2)&gt;0,INDIRECT("'按班级打印'!ag"&amp;ROUNDDOWN((ROW()-1)/5,0)+2),"")</f>
        <v/>
      </c>
      <c r="M3273" s="63">
        <f ca="1">INDIRECT("'按班级打印'!I"&amp;ROUNDDOWN((ROW()-1)/5,0)+2)</f>
        <v>515.5</v>
      </c>
    </row>
    <row r="3274" customHeight="1" spans="1:13">
      <c r="A3274" s="63" t="str">
        <f ca="1">INDIRECT("'按班级打印'!E"&amp;ROUNDDOWN((ROW()-1)/5,0)+2)</f>
        <v>物理类</v>
      </c>
      <c r="B3274" s="14"/>
      <c r="C3274" s="63" t="s">
        <v>14</v>
      </c>
      <c r="D3274" s="65">
        <f>'质量分析(总分) '!$D$55</f>
        <v>105.000612745098</v>
      </c>
      <c r="E3274" s="65">
        <f>'质量分析(总分) '!$D$82</f>
        <v>91.5242034313726</v>
      </c>
      <c r="F3274" s="65">
        <f>'质量分析(总分) '!$D$109</f>
        <v>108.863970588235</v>
      </c>
      <c r="G3274" s="65">
        <f ca="1">IF(_xlfn.NUMBERVALUE(G3272)&gt;0,'质量分析(总分) '!$D$133,"")</f>
        <v>62.6521428571429</v>
      </c>
      <c r="H3274" s="65">
        <f ca="1">IF(_xlfn.NUMBERVALUE(H3272)&gt;0,'质量分析(总分) '!$D$157,"")</f>
        <v>81.8686131386861</v>
      </c>
      <c r="I3274" s="65" t="str">
        <f ca="1">IF(_xlfn.NUMBERVALUE(I3272)&gt;0,'质量分析(总分) '!$D$180,"")</f>
        <v/>
      </c>
      <c r="J3274" s="65">
        <f ca="1">IF(_xlfn.NUMBERVALUE(J3272)&gt;0,'质量分析(总分) '!$D$208,"")</f>
        <v>82.7816593886463</v>
      </c>
      <c r="K3274" s="65" t="str">
        <f ca="1">IF(_xlfn.NUMBERVALUE(K3272)&gt;0,'质量分析(总分) '!$D$194,"")</f>
        <v/>
      </c>
      <c r="L3274" s="65" t="str">
        <f ca="1">IF(_xlfn.NUMBERVALUE(L3272)&gt;0,'质量分析(总分) '!$D$222,"")</f>
        <v/>
      </c>
      <c r="M3274" s="65">
        <f ca="1">IF(_xlfn.NUMBERVALUE(G3272)&gt;0,'质量分析(总分) '!$D$23,'质量分析(总分) '!$D$28)</f>
        <v>535.869285714286</v>
      </c>
    </row>
    <row r="3276" customHeight="1" spans="1:13">
      <c r="A3276" s="58" t="s">
        <v>15</v>
      </c>
      <c r="B3276" s="59" t="s">
        <v>1</v>
      </c>
      <c r="C3276" s="59" t="s">
        <v>2</v>
      </c>
      <c r="D3276" s="60" t="s">
        <v>3</v>
      </c>
      <c r="E3276" s="60" t="s">
        <v>4</v>
      </c>
      <c r="F3276" s="60" t="s">
        <v>5</v>
      </c>
      <c r="G3276" s="60" t="s">
        <v>6</v>
      </c>
      <c r="H3276" s="60" t="s">
        <v>7</v>
      </c>
      <c r="I3276" s="60" t="s">
        <v>8</v>
      </c>
      <c r="J3276" s="60" t="s">
        <v>9</v>
      </c>
      <c r="K3276" s="60" t="s">
        <v>10</v>
      </c>
      <c r="L3276" s="61" t="s">
        <v>11</v>
      </c>
      <c r="M3276" s="61" t="s">
        <v>12</v>
      </c>
    </row>
    <row r="3277" customHeight="1" spans="1:13">
      <c r="A3277" s="62"/>
      <c r="B3277" s="63">
        <f ca="1">INDIRECT("'按班级打印'!G"&amp;ROUNDDOWN((ROW()-1)/5,0)+2)</f>
        <v>15</v>
      </c>
      <c r="C3277" s="63" t="str">
        <f ca="1">INDIRECT("'按班级打印'!A"&amp;ROUNDDOWN((ROW()-1)/5,0)+2)</f>
        <v>李尹杰</v>
      </c>
      <c r="D3277" s="63">
        <f ca="1">INDIRECT("'按班级打印'!M"&amp;ROUNDDOWN((ROW()-1)/5,0)+2)</f>
        <v>92.5</v>
      </c>
      <c r="E3277" s="63">
        <f ca="1">INDIRECT("'按班级打印'!o"&amp;ROUNDDOWN((ROW()-1)/5,0)+2)</f>
        <v>96.5</v>
      </c>
      <c r="F3277" s="63">
        <f ca="1">INDIRECT("'按班级打印'!q"&amp;ROUNDDOWN((ROW()-1)/5,0)+2)</f>
        <v>126</v>
      </c>
      <c r="G3277" s="63">
        <f ca="1">IF(INDIRECT("'按班级打印'!s"&amp;ROUNDDOWN((ROW()-1)/5,0)+2)&gt;0,INDIRECT("'按班级打印'!s"&amp;ROUNDDOWN((ROW()-1)/5,0)+2),"")</f>
        <v>52</v>
      </c>
      <c r="H3277" s="63">
        <f ca="1">IF(INDIRECT("'按班级打印'!w"&amp;ROUNDDOWN((ROW()-1)/5,0)+2)&gt;0,INDIRECT("'按班级打印'!w"&amp;ROUNDDOWN((ROW()-1)/5,0)+2),"")</f>
        <v>46</v>
      </c>
      <c r="I3277" s="63" t="str">
        <f ca="1">IF(INDIRECT("'按班级打印'!z"&amp;ROUNDDOWN((ROW()-1)/5,0)+2)&gt;0,INDIRECT("'按班级打印'!z"&amp;ROUNDDOWN((ROW()-1)/5,0)+2),"")</f>
        <v/>
      </c>
      <c r="J3277" s="63">
        <f ca="1">IF(INDIRECT("'按班级打印'!ac"&amp;ROUNDDOWN((ROW()-1)/5,0)+2)&gt;0,INDIRECT("'按班级打印'!ac"&amp;ROUNDDOWN((ROW()-1)/5,0)+2),"")</f>
        <v>63.5</v>
      </c>
      <c r="K3277" s="63" t="str">
        <f ca="1">IF(INDIRECT("'按班级打印'!u"&amp;ROUNDDOWN((ROW()-1)/5,0)+2)&gt;0,INDIRECT("'按班级打印'!u"&amp;ROUNDDOWN((ROW()-1)/5,0)+2),"")</f>
        <v/>
      </c>
      <c r="L3277" s="63" t="str">
        <f ca="1">IF(INDIRECT("'按班级打印'!af"&amp;ROUNDDOWN((ROW()-1)/5,0)+2)&gt;0,INDIRECT("'按班级打印'!af"&amp;ROUNDDOWN((ROW()-1)/5,0)+2),"")</f>
        <v/>
      </c>
      <c r="M3277" s="63">
        <f ca="1">INDIRECT("'按班级打印'!H"&amp;ROUNDDOWN((ROW()-1)/5,0)+2)</f>
        <v>476.5</v>
      </c>
    </row>
    <row r="3278" customHeight="1" spans="1:13">
      <c r="A3278" s="64"/>
      <c r="B3278" s="64"/>
      <c r="C3278" s="63" t="s">
        <v>13</v>
      </c>
      <c r="D3278" s="63">
        <f ca="1">INDIRECT("'按班级打印'!M"&amp;ROUNDDOWN((ROW()-1)/5,0)+2)</f>
        <v>92.5</v>
      </c>
      <c r="E3278" s="63">
        <f ca="1">INDIRECT("'按班级打印'!o"&amp;ROUNDDOWN((ROW()-1)/5,0)+2)</f>
        <v>96.5</v>
      </c>
      <c r="F3278" s="63">
        <f ca="1">INDIRECT("'按班级打印'!q"&amp;ROUNDDOWN((ROW()-1)/5,0)+2)</f>
        <v>126</v>
      </c>
      <c r="G3278" s="63">
        <f ca="1">IF(INDIRECT("'按班级打印'!s"&amp;ROUNDDOWN((ROW()-1)/5,0)+2)&gt;0,INDIRECT("'按班级打印'!s"&amp;ROUNDDOWN((ROW()-1)/5,0)+2),"")</f>
        <v>52</v>
      </c>
      <c r="H3278" s="63">
        <f ca="1">IF(INDIRECT("'按班级打印'!x"&amp;ROUNDDOWN((ROW()-1)/5,0)+2)&gt;0,INDIRECT("'按班级打印'!x"&amp;ROUNDDOWN((ROW()-1)/5,0)+2),"")</f>
        <v>73</v>
      </c>
      <c r="I3278" s="63" t="str">
        <f ca="1">IF(INDIRECT("'按班级打印'!aa"&amp;ROUNDDOWN((ROW()-1)/5,0)+2)&gt;0,INDIRECT("'按班级打印'!aa"&amp;ROUNDDOWN((ROW()-1)/5,0)+2),"")</f>
        <v/>
      </c>
      <c r="J3278" s="63">
        <f ca="1">IF(INDIRECT("'按班级打印'!ad"&amp;ROUNDDOWN((ROW()-1)/5,0)+2)&gt;0,INDIRECT("'按班级打印'!ad"&amp;ROUNDDOWN((ROW()-1)/5,0)+2),"")</f>
        <v>87</v>
      </c>
      <c r="K3278" s="63" t="str">
        <f ca="1">IF(INDIRECT("'按班级打印'!u"&amp;ROUNDDOWN((ROW()-1)/5,0)+2)&gt;0,INDIRECT("'按班级打印'!u"&amp;ROUNDDOWN((ROW()-1)/5,0)+2),"")</f>
        <v/>
      </c>
      <c r="L3278" s="63" t="str">
        <f ca="1">IF(INDIRECT("'按班级打印'!ag"&amp;ROUNDDOWN((ROW()-1)/5,0)+2)&gt;0,INDIRECT("'按班级打印'!ag"&amp;ROUNDDOWN((ROW()-1)/5,0)+2),"")</f>
        <v/>
      </c>
      <c r="M3278" s="63">
        <f ca="1">INDIRECT("'按班级打印'!I"&amp;ROUNDDOWN((ROW()-1)/5,0)+2)</f>
        <v>527</v>
      </c>
    </row>
    <row r="3279" customHeight="1" spans="1:13">
      <c r="A3279" s="63" t="str">
        <f ca="1">INDIRECT("'按班级打印'!E"&amp;ROUNDDOWN((ROW()-1)/5,0)+2)</f>
        <v>物理类</v>
      </c>
      <c r="B3279" s="14"/>
      <c r="C3279" s="63" t="s">
        <v>14</v>
      </c>
      <c r="D3279" s="65">
        <f>'质量分析(总分) '!$D$55</f>
        <v>105.000612745098</v>
      </c>
      <c r="E3279" s="65">
        <f>'质量分析(总分) '!$D$82</f>
        <v>91.5242034313726</v>
      </c>
      <c r="F3279" s="65">
        <f>'质量分析(总分) '!$D$109</f>
        <v>108.863970588235</v>
      </c>
      <c r="G3279" s="65">
        <f ca="1">IF(_xlfn.NUMBERVALUE(G3277)&gt;0,'质量分析(总分) '!$D$133,"")</f>
        <v>62.6521428571429</v>
      </c>
      <c r="H3279" s="65">
        <f ca="1">IF(_xlfn.NUMBERVALUE(H3277)&gt;0,'质量分析(总分) '!$D$157,"")</f>
        <v>81.8686131386861</v>
      </c>
      <c r="I3279" s="65" t="str">
        <f ca="1">IF(_xlfn.NUMBERVALUE(I3277)&gt;0,'质量分析(总分) '!$D$180,"")</f>
        <v/>
      </c>
      <c r="J3279" s="65">
        <f ca="1">IF(_xlfn.NUMBERVALUE(J3277)&gt;0,'质量分析(总分) '!$D$208,"")</f>
        <v>82.7816593886463</v>
      </c>
      <c r="K3279" s="65" t="str">
        <f ca="1">IF(_xlfn.NUMBERVALUE(K3277)&gt;0,'质量分析(总分) '!$D$194,"")</f>
        <v/>
      </c>
      <c r="L3279" s="65" t="str">
        <f ca="1">IF(_xlfn.NUMBERVALUE(L3277)&gt;0,'质量分析(总分) '!$D$222,"")</f>
        <v/>
      </c>
      <c r="M3279" s="65">
        <f ca="1">IF(_xlfn.NUMBERVALUE(G3277)&gt;0,'质量分析(总分) '!$D$23,'质量分析(总分) '!$D$28)</f>
        <v>535.869285714286</v>
      </c>
    </row>
    <row r="3281" customHeight="1" spans="1:13">
      <c r="A3281" s="58" t="s">
        <v>15</v>
      </c>
      <c r="B3281" s="59" t="s">
        <v>1</v>
      </c>
      <c r="C3281" s="59" t="s">
        <v>2</v>
      </c>
      <c r="D3281" s="60" t="s">
        <v>3</v>
      </c>
      <c r="E3281" s="60" t="s">
        <v>4</v>
      </c>
      <c r="F3281" s="60" t="s">
        <v>5</v>
      </c>
      <c r="G3281" s="60" t="s">
        <v>6</v>
      </c>
      <c r="H3281" s="60" t="s">
        <v>7</v>
      </c>
      <c r="I3281" s="60" t="s">
        <v>8</v>
      </c>
      <c r="J3281" s="60" t="s">
        <v>9</v>
      </c>
      <c r="K3281" s="60" t="s">
        <v>10</v>
      </c>
      <c r="L3281" s="61" t="s">
        <v>11</v>
      </c>
      <c r="M3281" s="61" t="s">
        <v>12</v>
      </c>
    </row>
    <row r="3282" customHeight="1" spans="1:13">
      <c r="A3282" s="62"/>
      <c r="B3282" s="63">
        <f ca="1">INDIRECT("'按班级打印'!G"&amp;ROUNDDOWN((ROW()-1)/5,0)+2)</f>
        <v>15</v>
      </c>
      <c r="C3282" s="63" t="str">
        <f ca="1">INDIRECT("'按班级打印'!A"&amp;ROUNDDOWN((ROW()-1)/5,0)+2)</f>
        <v>余月清</v>
      </c>
      <c r="D3282" s="63">
        <f ca="1">INDIRECT("'按班级打印'!M"&amp;ROUNDDOWN((ROW()-1)/5,0)+2)</f>
        <v>97</v>
      </c>
      <c r="E3282" s="63">
        <f ca="1">INDIRECT("'按班级打印'!o"&amp;ROUNDDOWN((ROW()-1)/5,0)+2)</f>
        <v>75.5</v>
      </c>
      <c r="F3282" s="63">
        <f ca="1">INDIRECT("'按班级打印'!q"&amp;ROUNDDOWN((ROW()-1)/5,0)+2)</f>
        <v>104</v>
      </c>
      <c r="G3282" s="63">
        <f ca="1">IF(INDIRECT("'按班级打印'!s"&amp;ROUNDDOWN((ROW()-1)/5,0)+2)&gt;0,INDIRECT("'按班级打印'!s"&amp;ROUNDDOWN((ROW()-1)/5,0)+2),"")</f>
        <v>52.5</v>
      </c>
      <c r="H3282" s="63">
        <f ca="1">IF(INDIRECT("'按班级打印'!w"&amp;ROUNDDOWN((ROW()-1)/5,0)+2)&gt;0,INDIRECT("'按班级打印'!w"&amp;ROUNDDOWN((ROW()-1)/5,0)+2),"")</f>
        <v>61</v>
      </c>
      <c r="I3282" s="63" t="str">
        <f ca="1">IF(INDIRECT("'按班级打印'!z"&amp;ROUNDDOWN((ROW()-1)/5,0)+2)&gt;0,INDIRECT("'按班级打印'!z"&amp;ROUNDDOWN((ROW()-1)/5,0)+2),"")</f>
        <v/>
      </c>
      <c r="J3282" s="63">
        <f ca="1">IF(INDIRECT("'按班级打印'!ac"&amp;ROUNDDOWN((ROW()-1)/5,0)+2)&gt;0,INDIRECT("'按班级打印'!ac"&amp;ROUNDDOWN((ROW()-1)/5,0)+2),"")</f>
        <v>69.5</v>
      </c>
      <c r="K3282" s="63" t="str">
        <f ca="1">IF(INDIRECT("'按班级打印'!u"&amp;ROUNDDOWN((ROW()-1)/5,0)+2)&gt;0,INDIRECT("'按班级打印'!u"&amp;ROUNDDOWN((ROW()-1)/5,0)+2),"")</f>
        <v/>
      </c>
      <c r="L3282" s="63" t="str">
        <f ca="1">IF(INDIRECT("'按班级打印'!af"&amp;ROUNDDOWN((ROW()-1)/5,0)+2)&gt;0,INDIRECT("'按班级打印'!af"&amp;ROUNDDOWN((ROW()-1)/5,0)+2),"")</f>
        <v/>
      </c>
      <c r="M3282" s="63">
        <f ca="1">INDIRECT("'按班级打印'!H"&amp;ROUNDDOWN((ROW()-1)/5,0)+2)</f>
        <v>459.5</v>
      </c>
    </row>
    <row r="3283" customHeight="1" spans="1:13">
      <c r="A3283" s="64"/>
      <c r="B3283" s="64"/>
      <c r="C3283" s="63" t="s">
        <v>13</v>
      </c>
      <c r="D3283" s="63">
        <f ca="1">INDIRECT("'按班级打印'!M"&amp;ROUNDDOWN((ROW()-1)/5,0)+2)</f>
        <v>97</v>
      </c>
      <c r="E3283" s="63">
        <f ca="1">INDIRECT("'按班级打印'!o"&amp;ROUNDDOWN((ROW()-1)/5,0)+2)</f>
        <v>75.5</v>
      </c>
      <c r="F3283" s="63">
        <f ca="1">INDIRECT("'按班级打印'!q"&amp;ROUNDDOWN((ROW()-1)/5,0)+2)</f>
        <v>104</v>
      </c>
      <c r="G3283" s="63">
        <f ca="1">IF(INDIRECT("'按班级打印'!s"&amp;ROUNDDOWN((ROW()-1)/5,0)+2)&gt;0,INDIRECT("'按班级打印'!s"&amp;ROUNDDOWN((ROW()-1)/5,0)+2),"")</f>
        <v>52.5</v>
      </c>
      <c r="H3283" s="63">
        <f ca="1">IF(INDIRECT("'按班级打印'!x"&amp;ROUNDDOWN((ROW()-1)/5,0)+2)&gt;0,INDIRECT("'按班级打印'!x"&amp;ROUNDDOWN((ROW()-1)/5,0)+2),"")</f>
        <v>84</v>
      </c>
      <c r="I3283" s="63" t="str">
        <f ca="1">IF(INDIRECT("'按班级打印'!aa"&amp;ROUNDDOWN((ROW()-1)/5,0)+2)&gt;0,INDIRECT("'按班级打印'!aa"&amp;ROUNDDOWN((ROW()-1)/5,0)+2),"")</f>
        <v/>
      </c>
      <c r="J3283" s="63">
        <f ca="1">IF(INDIRECT("'按班级打印'!ad"&amp;ROUNDDOWN((ROW()-1)/5,0)+2)&gt;0,INDIRECT("'按班级打印'!ad"&amp;ROUNDDOWN((ROW()-1)/5,0)+2),"")</f>
        <v>91</v>
      </c>
      <c r="K3283" s="63" t="str">
        <f ca="1">IF(INDIRECT("'按班级打印'!u"&amp;ROUNDDOWN((ROW()-1)/5,0)+2)&gt;0,INDIRECT("'按班级打印'!u"&amp;ROUNDDOWN((ROW()-1)/5,0)+2),"")</f>
        <v/>
      </c>
      <c r="L3283" s="63" t="str">
        <f ca="1">IF(INDIRECT("'按班级打印'!ag"&amp;ROUNDDOWN((ROW()-1)/5,0)+2)&gt;0,INDIRECT("'按班级打印'!ag"&amp;ROUNDDOWN((ROW()-1)/5,0)+2),"")</f>
        <v/>
      </c>
      <c r="M3283" s="63">
        <f ca="1">INDIRECT("'按班级打印'!I"&amp;ROUNDDOWN((ROW()-1)/5,0)+2)</f>
        <v>504</v>
      </c>
    </row>
    <row r="3284" customHeight="1" spans="1:13">
      <c r="A3284" s="63" t="str">
        <f ca="1">INDIRECT("'按班级打印'!E"&amp;ROUNDDOWN((ROW()-1)/5,0)+2)</f>
        <v>物理类</v>
      </c>
      <c r="B3284" s="14"/>
      <c r="C3284" s="63" t="s">
        <v>14</v>
      </c>
      <c r="D3284" s="65">
        <f>'质量分析(总分) '!$D$55</f>
        <v>105.000612745098</v>
      </c>
      <c r="E3284" s="65">
        <f>'质量分析(总分) '!$D$82</f>
        <v>91.5242034313726</v>
      </c>
      <c r="F3284" s="65">
        <f>'质量分析(总分) '!$D$109</f>
        <v>108.863970588235</v>
      </c>
      <c r="G3284" s="65">
        <f ca="1">IF(_xlfn.NUMBERVALUE(G3282)&gt;0,'质量分析(总分) '!$D$133,"")</f>
        <v>62.6521428571429</v>
      </c>
      <c r="H3284" s="65">
        <f ca="1">IF(_xlfn.NUMBERVALUE(H3282)&gt;0,'质量分析(总分) '!$D$157,"")</f>
        <v>81.8686131386861</v>
      </c>
      <c r="I3284" s="65" t="str">
        <f ca="1">IF(_xlfn.NUMBERVALUE(I3282)&gt;0,'质量分析(总分) '!$D$180,"")</f>
        <v/>
      </c>
      <c r="J3284" s="65">
        <f ca="1">IF(_xlfn.NUMBERVALUE(J3282)&gt;0,'质量分析(总分) '!$D$208,"")</f>
        <v>82.7816593886463</v>
      </c>
      <c r="K3284" s="65" t="str">
        <f ca="1">IF(_xlfn.NUMBERVALUE(K3282)&gt;0,'质量分析(总分) '!$D$194,"")</f>
        <v/>
      </c>
      <c r="L3284" s="65" t="str">
        <f ca="1">IF(_xlfn.NUMBERVALUE(L3282)&gt;0,'质量分析(总分) '!$D$222,"")</f>
        <v/>
      </c>
      <c r="M3284" s="65">
        <f ca="1">IF(_xlfn.NUMBERVALUE(G3282)&gt;0,'质量分析(总分) '!$D$23,'质量分析(总分) '!$D$28)</f>
        <v>535.869285714286</v>
      </c>
    </row>
    <row r="3286" customHeight="1" spans="1:13">
      <c r="A3286" s="58" t="s">
        <v>15</v>
      </c>
      <c r="B3286" s="59" t="s">
        <v>1</v>
      </c>
      <c r="C3286" s="59" t="s">
        <v>2</v>
      </c>
      <c r="D3286" s="60" t="s">
        <v>3</v>
      </c>
      <c r="E3286" s="60" t="s">
        <v>4</v>
      </c>
      <c r="F3286" s="60" t="s">
        <v>5</v>
      </c>
      <c r="G3286" s="60" t="s">
        <v>6</v>
      </c>
      <c r="H3286" s="60" t="s">
        <v>7</v>
      </c>
      <c r="I3286" s="60" t="s">
        <v>8</v>
      </c>
      <c r="J3286" s="60" t="s">
        <v>9</v>
      </c>
      <c r="K3286" s="60" t="s">
        <v>10</v>
      </c>
      <c r="L3286" s="61" t="s">
        <v>11</v>
      </c>
      <c r="M3286" s="61" t="s">
        <v>12</v>
      </c>
    </row>
    <row r="3287" customHeight="1" spans="1:13">
      <c r="A3287" s="62"/>
      <c r="B3287" s="63">
        <f ca="1">INDIRECT("'按班级打印'!G"&amp;ROUNDDOWN((ROW()-1)/5,0)+2)</f>
        <v>15</v>
      </c>
      <c r="C3287" s="63" t="str">
        <f ca="1">INDIRECT("'按班级打印'!A"&amp;ROUNDDOWN((ROW()-1)/5,0)+2)</f>
        <v>陈思滢</v>
      </c>
      <c r="D3287" s="63">
        <f ca="1">INDIRECT("'按班级打印'!M"&amp;ROUNDDOWN((ROW()-1)/5,0)+2)</f>
        <v>101.5</v>
      </c>
      <c r="E3287" s="63">
        <f ca="1">INDIRECT("'按班级打印'!o"&amp;ROUNDDOWN((ROW()-1)/5,0)+2)</f>
        <v>106.5</v>
      </c>
      <c r="F3287" s="63">
        <f ca="1">INDIRECT("'按班级打印'!q"&amp;ROUNDDOWN((ROW()-1)/5,0)+2)</f>
        <v>130</v>
      </c>
      <c r="G3287" s="63">
        <f ca="1">IF(INDIRECT("'按班级打印'!s"&amp;ROUNDDOWN((ROW()-1)/5,0)+2)&gt;0,INDIRECT("'按班级打印'!s"&amp;ROUNDDOWN((ROW()-1)/5,0)+2),"")</f>
        <v>69</v>
      </c>
      <c r="H3287" s="63">
        <f ca="1">IF(INDIRECT("'按班级打印'!w"&amp;ROUNDDOWN((ROW()-1)/5,0)+2)&gt;0,INDIRECT("'按班级打印'!w"&amp;ROUNDDOWN((ROW()-1)/5,0)+2),"")</f>
        <v>68</v>
      </c>
      <c r="I3287" s="63" t="str">
        <f ca="1">IF(INDIRECT("'按班级打印'!z"&amp;ROUNDDOWN((ROW()-1)/5,0)+2)&gt;0,INDIRECT("'按班级打印'!z"&amp;ROUNDDOWN((ROW()-1)/5,0)+2),"")</f>
        <v/>
      </c>
      <c r="J3287" s="63">
        <f ca="1">IF(INDIRECT("'按班级打印'!ac"&amp;ROUNDDOWN((ROW()-1)/5,0)+2)&gt;0,INDIRECT("'按班级打印'!ac"&amp;ROUNDDOWN((ROW()-1)/5,0)+2),"")</f>
        <v>74.5</v>
      </c>
      <c r="K3287" s="63" t="str">
        <f ca="1">IF(INDIRECT("'按班级打印'!u"&amp;ROUNDDOWN((ROW()-1)/5,0)+2)&gt;0,INDIRECT("'按班级打印'!u"&amp;ROUNDDOWN((ROW()-1)/5,0)+2),"")</f>
        <v/>
      </c>
      <c r="L3287" s="63" t="str">
        <f ca="1">IF(INDIRECT("'按班级打印'!af"&amp;ROUNDDOWN((ROW()-1)/5,0)+2)&gt;0,INDIRECT("'按班级打印'!af"&amp;ROUNDDOWN((ROW()-1)/5,0)+2),"")</f>
        <v/>
      </c>
      <c r="M3287" s="63">
        <f ca="1">INDIRECT("'按班级打印'!H"&amp;ROUNDDOWN((ROW()-1)/5,0)+2)</f>
        <v>549.5</v>
      </c>
    </row>
    <row r="3288" customHeight="1" spans="1:13">
      <c r="A3288" s="64"/>
      <c r="B3288" s="64"/>
      <c r="C3288" s="63" t="s">
        <v>13</v>
      </c>
      <c r="D3288" s="63">
        <f ca="1">INDIRECT("'按班级打印'!M"&amp;ROUNDDOWN((ROW()-1)/5,0)+2)</f>
        <v>101.5</v>
      </c>
      <c r="E3288" s="63">
        <f ca="1">INDIRECT("'按班级打印'!o"&amp;ROUNDDOWN((ROW()-1)/5,0)+2)</f>
        <v>106.5</v>
      </c>
      <c r="F3288" s="63">
        <f ca="1">INDIRECT("'按班级打印'!q"&amp;ROUNDDOWN((ROW()-1)/5,0)+2)</f>
        <v>130</v>
      </c>
      <c r="G3288" s="63">
        <f ca="1">IF(INDIRECT("'按班级打印'!s"&amp;ROUNDDOWN((ROW()-1)/5,0)+2)&gt;0,INDIRECT("'按班级打印'!s"&amp;ROUNDDOWN((ROW()-1)/5,0)+2),"")</f>
        <v>69</v>
      </c>
      <c r="H3288" s="63">
        <f ca="1">IF(INDIRECT("'按班级打印'!x"&amp;ROUNDDOWN((ROW()-1)/5,0)+2)&gt;0,INDIRECT("'按班级打印'!x"&amp;ROUNDDOWN((ROW()-1)/5,0)+2),"")</f>
        <v>88</v>
      </c>
      <c r="I3288" s="63" t="str">
        <f ca="1">IF(INDIRECT("'按班级打印'!aa"&amp;ROUNDDOWN((ROW()-1)/5,0)+2)&gt;0,INDIRECT("'按班级打印'!aa"&amp;ROUNDDOWN((ROW()-1)/5,0)+2),"")</f>
        <v/>
      </c>
      <c r="J3288" s="63">
        <f ca="1">IF(INDIRECT("'按班级打印'!ad"&amp;ROUNDDOWN((ROW()-1)/5,0)+2)&gt;0,INDIRECT("'按班级打印'!ad"&amp;ROUNDDOWN((ROW()-1)/5,0)+2),"")</f>
        <v>93</v>
      </c>
      <c r="K3288" s="63" t="str">
        <f ca="1">IF(INDIRECT("'按班级打印'!u"&amp;ROUNDDOWN((ROW()-1)/5,0)+2)&gt;0,INDIRECT("'按班级打印'!u"&amp;ROUNDDOWN((ROW()-1)/5,0)+2),"")</f>
        <v/>
      </c>
      <c r="L3288" s="63" t="str">
        <f ca="1">IF(INDIRECT("'按班级打印'!ag"&amp;ROUNDDOWN((ROW()-1)/5,0)+2)&gt;0,INDIRECT("'按班级打印'!ag"&amp;ROUNDDOWN((ROW()-1)/5,0)+2),"")</f>
        <v/>
      </c>
      <c r="M3288" s="63">
        <f ca="1">INDIRECT("'按班级打印'!I"&amp;ROUNDDOWN((ROW()-1)/5,0)+2)</f>
        <v>588</v>
      </c>
    </row>
    <row r="3289" customHeight="1" spans="1:13">
      <c r="A3289" s="63" t="str">
        <f ca="1">INDIRECT("'按班级打印'!E"&amp;ROUNDDOWN((ROW()-1)/5,0)+2)</f>
        <v>物理类</v>
      </c>
      <c r="B3289" s="14"/>
      <c r="C3289" s="63" t="s">
        <v>14</v>
      </c>
      <c r="D3289" s="65">
        <f>'质量分析(总分) '!$D$55</f>
        <v>105.000612745098</v>
      </c>
      <c r="E3289" s="65">
        <f>'质量分析(总分) '!$D$82</f>
        <v>91.5242034313726</v>
      </c>
      <c r="F3289" s="65">
        <f>'质量分析(总分) '!$D$109</f>
        <v>108.863970588235</v>
      </c>
      <c r="G3289" s="65">
        <f ca="1">IF(_xlfn.NUMBERVALUE(G3287)&gt;0,'质量分析(总分) '!$D$133,"")</f>
        <v>62.6521428571429</v>
      </c>
      <c r="H3289" s="65">
        <f ca="1">IF(_xlfn.NUMBERVALUE(H3287)&gt;0,'质量分析(总分) '!$D$157,"")</f>
        <v>81.8686131386861</v>
      </c>
      <c r="I3289" s="65" t="str">
        <f ca="1">IF(_xlfn.NUMBERVALUE(I3287)&gt;0,'质量分析(总分) '!$D$180,"")</f>
        <v/>
      </c>
      <c r="J3289" s="65">
        <f ca="1">IF(_xlfn.NUMBERVALUE(J3287)&gt;0,'质量分析(总分) '!$D$208,"")</f>
        <v>82.7816593886463</v>
      </c>
      <c r="K3289" s="65" t="str">
        <f ca="1">IF(_xlfn.NUMBERVALUE(K3287)&gt;0,'质量分析(总分) '!$D$194,"")</f>
        <v/>
      </c>
      <c r="L3289" s="65" t="str">
        <f ca="1">IF(_xlfn.NUMBERVALUE(L3287)&gt;0,'质量分析(总分) '!$D$222,"")</f>
        <v/>
      </c>
      <c r="M3289" s="65">
        <f ca="1">IF(_xlfn.NUMBERVALUE(G3287)&gt;0,'质量分析(总分) '!$D$23,'质量分析(总分) '!$D$28)</f>
        <v>535.869285714286</v>
      </c>
    </row>
    <row r="3291" customHeight="1" spans="1:13">
      <c r="A3291" s="58" t="s">
        <v>15</v>
      </c>
      <c r="B3291" s="59" t="s">
        <v>1</v>
      </c>
      <c r="C3291" s="59" t="s">
        <v>2</v>
      </c>
      <c r="D3291" s="60" t="s">
        <v>3</v>
      </c>
      <c r="E3291" s="60" t="s">
        <v>4</v>
      </c>
      <c r="F3291" s="60" t="s">
        <v>5</v>
      </c>
      <c r="G3291" s="60" t="s">
        <v>6</v>
      </c>
      <c r="H3291" s="60" t="s">
        <v>7</v>
      </c>
      <c r="I3291" s="60" t="s">
        <v>8</v>
      </c>
      <c r="J3291" s="60" t="s">
        <v>9</v>
      </c>
      <c r="K3291" s="60" t="s">
        <v>10</v>
      </c>
      <c r="L3291" s="61" t="s">
        <v>11</v>
      </c>
      <c r="M3291" s="61" t="s">
        <v>12</v>
      </c>
    </row>
    <row r="3292" customHeight="1" spans="1:13">
      <c r="A3292" s="62"/>
      <c r="B3292" s="63">
        <f ca="1">INDIRECT("'按班级打印'!G"&amp;ROUNDDOWN((ROW()-1)/5,0)+2)</f>
        <v>15</v>
      </c>
      <c r="C3292" s="63" t="str">
        <f ca="1">INDIRECT("'按班级打印'!A"&amp;ROUNDDOWN((ROW()-1)/5,0)+2)</f>
        <v>陈熠荣</v>
      </c>
      <c r="D3292" s="63">
        <f ca="1">INDIRECT("'按班级打印'!M"&amp;ROUNDDOWN((ROW()-1)/5,0)+2)</f>
        <v>101.5</v>
      </c>
      <c r="E3292" s="63">
        <f ca="1">INDIRECT("'按班级打印'!o"&amp;ROUNDDOWN((ROW()-1)/5,0)+2)</f>
        <v>86</v>
      </c>
      <c r="F3292" s="63">
        <f ca="1">INDIRECT("'按班级打印'!q"&amp;ROUNDDOWN((ROW()-1)/5,0)+2)</f>
        <v>86</v>
      </c>
      <c r="G3292" s="63">
        <f ca="1">IF(INDIRECT("'按班级打印'!s"&amp;ROUNDDOWN((ROW()-1)/5,0)+2)&gt;0,INDIRECT("'按班级打印'!s"&amp;ROUNDDOWN((ROW()-1)/5,0)+2),"")</f>
        <v>50.5</v>
      </c>
      <c r="H3292" s="63">
        <f ca="1">IF(INDIRECT("'按班级打印'!w"&amp;ROUNDDOWN((ROW()-1)/5,0)+2)&gt;0,INDIRECT("'按班级打印'!w"&amp;ROUNDDOWN((ROW()-1)/5,0)+2),"")</f>
        <v>50</v>
      </c>
      <c r="I3292" s="63" t="str">
        <f ca="1">IF(INDIRECT("'按班级打印'!z"&amp;ROUNDDOWN((ROW()-1)/5,0)+2)&gt;0,INDIRECT("'按班级打印'!z"&amp;ROUNDDOWN((ROW()-1)/5,0)+2),"")</f>
        <v/>
      </c>
      <c r="J3292" s="63">
        <f ca="1">IF(INDIRECT("'按班级打印'!ac"&amp;ROUNDDOWN((ROW()-1)/5,0)+2)&gt;0,INDIRECT("'按班级打印'!ac"&amp;ROUNDDOWN((ROW()-1)/5,0)+2),"")</f>
        <v>55.5</v>
      </c>
      <c r="K3292" s="63" t="str">
        <f ca="1">IF(INDIRECT("'按班级打印'!u"&amp;ROUNDDOWN((ROW()-1)/5,0)+2)&gt;0,INDIRECT("'按班级打印'!u"&amp;ROUNDDOWN((ROW()-1)/5,0)+2),"")</f>
        <v/>
      </c>
      <c r="L3292" s="63" t="str">
        <f ca="1">IF(INDIRECT("'按班级打印'!af"&amp;ROUNDDOWN((ROW()-1)/5,0)+2)&gt;0,INDIRECT("'按班级打印'!af"&amp;ROUNDDOWN((ROW()-1)/5,0)+2),"")</f>
        <v/>
      </c>
      <c r="M3292" s="63">
        <f ca="1">INDIRECT("'按班级打印'!H"&amp;ROUNDDOWN((ROW()-1)/5,0)+2)</f>
        <v>429.5</v>
      </c>
    </row>
    <row r="3293" customHeight="1" spans="1:13">
      <c r="A3293" s="64"/>
      <c r="B3293" s="64"/>
      <c r="C3293" s="63" t="s">
        <v>13</v>
      </c>
      <c r="D3293" s="63">
        <f ca="1">INDIRECT("'按班级打印'!M"&amp;ROUNDDOWN((ROW()-1)/5,0)+2)</f>
        <v>101.5</v>
      </c>
      <c r="E3293" s="63">
        <f ca="1">INDIRECT("'按班级打印'!o"&amp;ROUNDDOWN((ROW()-1)/5,0)+2)</f>
        <v>86</v>
      </c>
      <c r="F3293" s="63">
        <f ca="1">INDIRECT("'按班级打印'!q"&amp;ROUNDDOWN((ROW()-1)/5,0)+2)</f>
        <v>86</v>
      </c>
      <c r="G3293" s="63">
        <f ca="1">IF(INDIRECT("'按班级打印'!s"&amp;ROUNDDOWN((ROW()-1)/5,0)+2)&gt;0,INDIRECT("'按班级打印'!s"&amp;ROUNDDOWN((ROW()-1)/5,0)+2),"")</f>
        <v>50.5</v>
      </c>
      <c r="H3293" s="63">
        <f ca="1">IF(INDIRECT("'按班级打印'!x"&amp;ROUNDDOWN((ROW()-1)/5,0)+2)&gt;0,INDIRECT("'按班级打印'!x"&amp;ROUNDDOWN((ROW()-1)/5,0)+2),"")</f>
        <v>76</v>
      </c>
      <c r="I3293" s="63" t="str">
        <f ca="1">IF(INDIRECT("'按班级打印'!aa"&amp;ROUNDDOWN((ROW()-1)/5,0)+2)&gt;0,INDIRECT("'按班级打印'!aa"&amp;ROUNDDOWN((ROW()-1)/5,0)+2),"")</f>
        <v/>
      </c>
      <c r="J3293" s="63">
        <f ca="1">IF(INDIRECT("'按班级打印'!ad"&amp;ROUNDDOWN((ROW()-1)/5,0)+2)&gt;0,INDIRECT("'按班级打印'!ad"&amp;ROUNDDOWN((ROW()-1)/5,0)+2),"")</f>
        <v>78</v>
      </c>
      <c r="K3293" s="63" t="str">
        <f ca="1">IF(INDIRECT("'按班级打印'!u"&amp;ROUNDDOWN((ROW()-1)/5,0)+2)&gt;0,INDIRECT("'按班级打印'!u"&amp;ROUNDDOWN((ROW()-1)/5,0)+2),"")</f>
        <v/>
      </c>
      <c r="L3293" s="63" t="str">
        <f ca="1">IF(INDIRECT("'按班级打印'!ag"&amp;ROUNDDOWN((ROW()-1)/5,0)+2)&gt;0,INDIRECT("'按班级打印'!ag"&amp;ROUNDDOWN((ROW()-1)/5,0)+2),"")</f>
        <v/>
      </c>
      <c r="M3293" s="63">
        <f ca="1">INDIRECT("'按班级打印'!I"&amp;ROUNDDOWN((ROW()-1)/5,0)+2)</f>
        <v>478</v>
      </c>
    </row>
    <row r="3294" customHeight="1" spans="1:13">
      <c r="A3294" s="63" t="str">
        <f ca="1">INDIRECT("'按班级打印'!E"&amp;ROUNDDOWN((ROW()-1)/5,0)+2)</f>
        <v>物理类</v>
      </c>
      <c r="B3294" s="14"/>
      <c r="C3294" s="63" t="s">
        <v>14</v>
      </c>
      <c r="D3294" s="65">
        <f>'质量分析(总分) '!$D$55</f>
        <v>105.000612745098</v>
      </c>
      <c r="E3294" s="65">
        <f>'质量分析(总分) '!$D$82</f>
        <v>91.5242034313726</v>
      </c>
      <c r="F3294" s="65">
        <f>'质量分析(总分) '!$D$109</f>
        <v>108.863970588235</v>
      </c>
      <c r="G3294" s="65">
        <f ca="1">IF(_xlfn.NUMBERVALUE(G3292)&gt;0,'质量分析(总分) '!$D$133,"")</f>
        <v>62.6521428571429</v>
      </c>
      <c r="H3294" s="65">
        <f ca="1">IF(_xlfn.NUMBERVALUE(H3292)&gt;0,'质量分析(总分) '!$D$157,"")</f>
        <v>81.8686131386861</v>
      </c>
      <c r="I3294" s="65" t="str">
        <f ca="1">IF(_xlfn.NUMBERVALUE(I3292)&gt;0,'质量分析(总分) '!$D$180,"")</f>
        <v/>
      </c>
      <c r="J3294" s="65">
        <f ca="1">IF(_xlfn.NUMBERVALUE(J3292)&gt;0,'质量分析(总分) '!$D$208,"")</f>
        <v>82.7816593886463</v>
      </c>
      <c r="K3294" s="65" t="str">
        <f ca="1">IF(_xlfn.NUMBERVALUE(K3292)&gt;0,'质量分析(总分) '!$D$194,"")</f>
        <v/>
      </c>
      <c r="L3294" s="65" t="str">
        <f ca="1">IF(_xlfn.NUMBERVALUE(L3292)&gt;0,'质量分析(总分) '!$D$222,"")</f>
        <v/>
      </c>
      <c r="M3294" s="65">
        <f ca="1">IF(_xlfn.NUMBERVALUE(G3292)&gt;0,'质量分析(总分) '!$D$23,'质量分析(总分) '!$D$28)</f>
        <v>535.869285714286</v>
      </c>
    </row>
    <row r="3296" customHeight="1" spans="1:13">
      <c r="A3296" s="58" t="s">
        <v>15</v>
      </c>
      <c r="B3296" s="59" t="s">
        <v>1</v>
      </c>
      <c r="C3296" s="59" t="s">
        <v>2</v>
      </c>
      <c r="D3296" s="60" t="s">
        <v>3</v>
      </c>
      <c r="E3296" s="60" t="s">
        <v>4</v>
      </c>
      <c r="F3296" s="60" t="s">
        <v>5</v>
      </c>
      <c r="G3296" s="60" t="s">
        <v>6</v>
      </c>
      <c r="H3296" s="60" t="s">
        <v>7</v>
      </c>
      <c r="I3296" s="60" t="s">
        <v>8</v>
      </c>
      <c r="J3296" s="60" t="s">
        <v>9</v>
      </c>
      <c r="K3296" s="60" t="s">
        <v>10</v>
      </c>
      <c r="L3296" s="61" t="s">
        <v>11</v>
      </c>
      <c r="M3296" s="61" t="s">
        <v>12</v>
      </c>
    </row>
    <row r="3297" customHeight="1" spans="1:13">
      <c r="A3297" s="62"/>
      <c r="B3297" s="63">
        <f ca="1">INDIRECT("'按班级打印'!G"&amp;ROUNDDOWN((ROW()-1)/5,0)+2)</f>
        <v>15</v>
      </c>
      <c r="C3297" s="63" t="str">
        <f ca="1">INDIRECT("'按班级打印'!A"&amp;ROUNDDOWN((ROW()-1)/5,0)+2)</f>
        <v>林小惠</v>
      </c>
      <c r="D3297" s="63">
        <f ca="1">INDIRECT("'按班级打印'!M"&amp;ROUNDDOWN((ROW()-1)/5,0)+2)</f>
        <v>108</v>
      </c>
      <c r="E3297" s="63">
        <f ca="1">INDIRECT("'按班级打印'!o"&amp;ROUNDDOWN((ROW()-1)/5,0)+2)</f>
        <v>86</v>
      </c>
      <c r="F3297" s="63">
        <f ca="1">INDIRECT("'按班级打印'!q"&amp;ROUNDDOWN((ROW()-1)/5,0)+2)</f>
        <v>116</v>
      </c>
      <c r="G3297" s="63">
        <f ca="1">IF(INDIRECT("'按班级打印'!s"&amp;ROUNDDOWN((ROW()-1)/5,0)+2)&gt;0,INDIRECT("'按班级打印'!s"&amp;ROUNDDOWN((ROW()-1)/5,0)+2),"")</f>
        <v>35.5</v>
      </c>
      <c r="H3297" s="63">
        <f ca="1">IF(INDIRECT("'按班级打印'!w"&amp;ROUNDDOWN((ROW()-1)/5,0)+2)&gt;0,INDIRECT("'按班级打印'!w"&amp;ROUNDDOWN((ROW()-1)/5,0)+2),"")</f>
        <v>50.5</v>
      </c>
      <c r="I3297" s="63" t="str">
        <f ca="1">IF(INDIRECT("'按班级打印'!z"&amp;ROUNDDOWN((ROW()-1)/5,0)+2)&gt;0,INDIRECT("'按班级打印'!z"&amp;ROUNDDOWN((ROW()-1)/5,0)+2),"")</f>
        <v/>
      </c>
      <c r="J3297" s="63">
        <f ca="1">IF(INDIRECT("'按班级打印'!ac"&amp;ROUNDDOWN((ROW()-1)/5,0)+2)&gt;0,INDIRECT("'按班级打印'!ac"&amp;ROUNDDOWN((ROW()-1)/5,0)+2),"")</f>
        <v>50.5</v>
      </c>
      <c r="K3297" s="63" t="str">
        <f ca="1">IF(INDIRECT("'按班级打印'!u"&amp;ROUNDDOWN((ROW()-1)/5,0)+2)&gt;0,INDIRECT("'按班级打印'!u"&amp;ROUNDDOWN((ROW()-1)/5,0)+2),"")</f>
        <v/>
      </c>
      <c r="L3297" s="63" t="str">
        <f ca="1">IF(INDIRECT("'按班级打印'!af"&amp;ROUNDDOWN((ROW()-1)/5,0)+2)&gt;0,INDIRECT("'按班级打印'!af"&amp;ROUNDDOWN((ROW()-1)/5,0)+2),"")</f>
        <v/>
      </c>
      <c r="M3297" s="63">
        <f ca="1">INDIRECT("'按班级打印'!H"&amp;ROUNDDOWN((ROW()-1)/5,0)+2)</f>
        <v>446.5</v>
      </c>
    </row>
    <row r="3298" customHeight="1" spans="1:13">
      <c r="A3298" s="64"/>
      <c r="B3298" s="64"/>
      <c r="C3298" s="63" t="s">
        <v>13</v>
      </c>
      <c r="D3298" s="63">
        <f ca="1">INDIRECT("'按班级打印'!M"&amp;ROUNDDOWN((ROW()-1)/5,0)+2)</f>
        <v>108</v>
      </c>
      <c r="E3298" s="63">
        <f ca="1">INDIRECT("'按班级打印'!o"&amp;ROUNDDOWN((ROW()-1)/5,0)+2)</f>
        <v>86</v>
      </c>
      <c r="F3298" s="63">
        <f ca="1">INDIRECT("'按班级打印'!q"&amp;ROUNDDOWN((ROW()-1)/5,0)+2)</f>
        <v>116</v>
      </c>
      <c r="G3298" s="63">
        <f ca="1">IF(INDIRECT("'按班级打印'!s"&amp;ROUNDDOWN((ROW()-1)/5,0)+2)&gt;0,INDIRECT("'按班级打印'!s"&amp;ROUNDDOWN((ROW()-1)/5,0)+2),"")</f>
        <v>35.5</v>
      </c>
      <c r="H3298" s="63">
        <f ca="1">IF(INDIRECT("'按班级打印'!x"&amp;ROUNDDOWN((ROW()-1)/5,0)+2)&gt;0,INDIRECT("'按班级打印'!x"&amp;ROUNDDOWN((ROW()-1)/5,0)+2),"")</f>
        <v>76</v>
      </c>
      <c r="I3298" s="63" t="str">
        <f ca="1">IF(INDIRECT("'按班级打印'!aa"&amp;ROUNDDOWN((ROW()-1)/5,0)+2)&gt;0,INDIRECT("'按班级打印'!aa"&amp;ROUNDDOWN((ROW()-1)/5,0)+2),"")</f>
        <v/>
      </c>
      <c r="J3298" s="63">
        <f ca="1">IF(INDIRECT("'按班级打印'!ad"&amp;ROUNDDOWN((ROW()-1)/5,0)+2)&gt;0,INDIRECT("'按班级打印'!ad"&amp;ROUNDDOWN((ROW()-1)/5,0)+2),"")</f>
        <v>72</v>
      </c>
      <c r="K3298" s="63" t="str">
        <f ca="1">IF(INDIRECT("'按班级打印'!u"&amp;ROUNDDOWN((ROW()-1)/5,0)+2)&gt;0,INDIRECT("'按班级打印'!u"&amp;ROUNDDOWN((ROW()-1)/5,0)+2),"")</f>
        <v/>
      </c>
      <c r="L3298" s="63" t="str">
        <f ca="1">IF(INDIRECT("'按班级打印'!ag"&amp;ROUNDDOWN((ROW()-1)/5,0)+2)&gt;0,INDIRECT("'按班级打印'!ag"&amp;ROUNDDOWN((ROW()-1)/5,0)+2),"")</f>
        <v/>
      </c>
      <c r="M3298" s="63">
        <f ca="1">INDIRECT("'按班级打印'!I"&amp;ROUNDDOWN((ROW()-1)/5,0)+2)</f>
        <v>493.5</v>
      </c>
    </row>
    <row r="3299" customHeight="1" spans="1:13">
      <c r="A3299" s="63" t="str">
        <f ca="1">INDIRECT("'按班级打印'!E"&amp;ROUNDDOWN((ROW()-1)/5,0)+2)</f>
        <v>物理类</v>
      </c>
      <c r="B3299" s="14"/>
      <c r="C3299" s="63" t="s">
        <v>14</v>
      </c>
      <c r="D3299" s="65">
        <f>'质量分析(总分) '!$D$55</f>
        <v>105.000612745098</v>
      </c>
      <c r="E3299" s="65">
        <f>'质量分析(总分) '!$D$82</f>
        <v>91.5242034313726</v>
      </c>
      <c r="F3299" s="65">
        <f>'质量分析(总分) '!$D$109</f>
        <v>108.863970588235</v>
      </c>
      <c r="G3299" s="65">
        <f ca="1">IF(_xlfn.NUMBERVALUE(G3297)&gt;0,'质量分析(总分) '!$D$133,"")</f>
        <v>62.6521428571429</v>
      </c>
      <c r="H3299" s="65">
        <f ca="1">IF(_xlfn.NUMBERVALUE(H3297)&gt;0,'质量分析(总分) '!$D$157,"")</f>
        <v>81.8686131386861</v>
      </c>
      <c r="I3299" s="65" t="str">
        <f ca="1">IF(_xlfn.NUMBERVALUE(I3297)&gt;0,'质量分析(总分) '!$D$180,"")</f>
        <v/>
      </c>
      <c r="J3299" s="65">
        <f ca="1">IF(_xlfn.NUMBERVALUE(J3297)&gt;0,'质量分析(总分) '!$D$208,"")</f>
        <v>82.7816593886463</v>
      </c>
      <c r="K3299" s="65" t="str">
        <f ca="1">IF(_xlfn.NUMBERVALUE(K3297)&gt;0,'质量分析(总分) '!$D$194,"")</f>
        <v/>
      </c>
      <c r="L3299" s="65" t="str">
        <f ca="1">IF(_xlfn.NUMBERVALUE(L3297)&gt;0,'质量分析(总分) '!$D$222,"")</f>
        <v/>
      </c>
      <c r="M3299" s="65">
        <f ca="1">IF(_xlfn.NUMBERVALUE(G3297)&gt;0,'质量分析(总分) '!$D$23,'质量分析(总分) '!$D$28)</f>
        <v>535.869285714286</v>
      </c>
    </row>
    <row r="3301" customHeight="1" spans="1:13">
      <c r="A3301" s="58" t="s">
        <v>15</v>
      </c>
      <c r="B3301" s="59" t="s">
        <v>1</v>
      </c>
      <c r="C3301" s="59" t="s">
        <v>2</v>
      </c>
      <c r="D3301" s="60" t="s">
        <v>3</v>
      </c>
      <c r="E3301" s="60" t="s">
        <v>4</v>
      </c>
      <c r="F3301" s="60" t="s">
        <v>5</v>
      </c>
      <c r="G3301" s="60" t="s">
        <v>6</v>
      </c>
      <c r="H3301" s="60" t="s">
        <v>7</v>
      </c>
      <c r="I3301" s="60" t="s">
        <v>8</v>
      </c>
      <c r="J3301" s="60" t="s">
        <v>9</v>
      </c>
      <c r="K3301" s="60" t="s">
        <v>10</v>
      </c>
      <c r="L3301" s="61" t="s">
        <v>11</v>
      </c>
      <c r="M3301" s="61" t="s">
        <v>12</v>
      </c>
    </row>
    <row r="3302" customHeight="1" spans="1:13">
      <c r="A3302" s="62"/>
      <c r="B3302" s="63">
        <f ca="1">INDIRECT("'按班级打印'!G"&amp;ROUNDDOWN((ROW()-1)/5,0)+2)</f>
        <v>15</v>
      </c>
      <c r="C3302" s="63" t="str">
        <f ca="1">INDIRECT("'按班级打印'!A"&amp;ROUNDDOWN((ROW()-1)/5,0)+2)</f>
        <v>章语萌</v>
      </c>
      <c r="D3302" s="63">
        <f ca="1">INDIRECT("'按班级打印'!M"&amp;ROUNDDOWN((ROW()-1)/5,0)+2)</f>
        <v>117.5</v>
      </c>
      <c r="E3302" s="63">
        <f ca="1">INDIRECT("'按班级打印'!o"&amp;ROUNDDOWN((ROW()-1)/5,0)+2)</f>
        <v>77.5</v>
      </c>
      <c r="F3302" s="63">
        <f ca="1">INDIRECT("'按班级打印'!q"&amp;ROUNDDOWN((ROW()-1)/5,0)+2)</f>
        <v>103.5</v>
      </c>
      <c r="G3302" s="63">
        <f ca="1">IF(INDIRECT("'按班级打印'!s"&amp;ROUNDDOWN((ROW()-1)/5,0)+2)&gt;0,INDIRECT("'按班级打印'!s"&amp;ROUNDDOWN((ROW()-1)/5,0)+2),"")</f>
        <v>66</v>
      </c>
      <c r="H3302" s="63">
        <f ca="1">IF(INDIRECT("'按班级打印'!w"&amp;ROUNDDOWN((ROW()-1)/5,0)+2)&gt;0,INDIRECT("'按班级打印'!w"&amp;ROUNDDOWN((ROW()-1)/5,0)+2),"")</f>
        <v>62.5</v>
      </c>
      <c r="I3302" s="63" t="str">
        <f ca="1">IF(INDIRECT("'按班级打印'!z"&amp;ROUNDDOWN((ROW()-1)/5,0)+2)&gt;0,INDIRECT("'按班级打印'!z"&amp;ROUNDDOWN((ROW()-1)/5,0)+2),"")</f>
        <v/>
      </c>
      <c r="J3302" s="63">
        <f ca="1">IF(INDIRECT("'按班级打印'!ac"&amp;ROUNDDOWN((ROW()-1)/5,0)+2)&gt;0,INDIRECT("'按班级打印'!ac"&amp;ROUNDDOWN((ROW()-1)/5,0)+2),"")</f>
        <v>55</v>
      </c>
      <c r="K3302" s="63" t="str">
        <f ca="1">IF(INDIRECT("'按班级打印'!u"&amp;ROUNDDOWN((ROW()-1)/5,0)+2)&gt;0,INDIRECT("'按班级打印'!u"&amp;ROUNDDOWN((ROW()-1)/5,0)+2),"")</f>
        <v/>
      </c>
      <c r="L3302" s="63" t="str">
        <f ca="1">IF(INDIRECT("'按班级打印'!af"&amp;ROUNDDOWN((ROW()-1)/5,0)+2)&gt;0,INDIRECT("'按班级打印'!af"&amp;ROUNDDOWN((ROW()-1)/5,0)+2),"")</f>
        <v/>
      </c>
      <c r="M3302" s="63">
        <f ca="1">INDIRECT("'按班级打印'!H"&amp;ROUNDDOWN((ROW()-1)/5,0)+2)</f>
        <v>482</v>
      </c>
    </row>
    <row r="3303" customHeight="1" spans="1:13">
      <c r="A3303" s="64"/>
      <c r="B3303" s="64"/>
      <c r="C3303" s="63" t="s">
        <v>13</v>
      </c>
      <c r="D3303" s="63">
        <f ca="1">INDIRECT("'按班级打印'!M"&amp;ROUNDDOWN((ROW()-1)/5,0)+2)</f>
        <v>117.5</v>
      </c>
      <c r="E3303" s="63">
        <f ca="1">INDIRECT("'按班级打印'!o"&amp;ROUNDDOWN((ROW()-1)/5,0)+2)</f>
        <v>77.5</v>
      </c>
      <c r="F3303" s="63">
        <f ca="1">INDIRECT("'按班级打印'!q"&amp;ROUNDDOWN((ROW()-1)/5,0)+2)</f>
        <v>103.5</v>
      </c>
      <c r="G3303" s="63">
        <f ca="1">IF(INDIRECT("'按班级打印'!s"&amp;ROUNDDOWN((ROW()-1)/5,0)+2)&gt;0,INDIRECT("'按班级打印'!s"&amp;ROUNDDOWN((ROW()-1)/5,0)+2),"")</f>
        <v>66</v>
      </c>
      <c r="H3303" s="63">
        <f ca="1">IF(INDIRECT("'按班级打印'!x"&amp;ROUNDDOWN((ROW()-1)/5,0)+2)&gt;0,INDIRECT("'按班级打印'!x"&amp;ROUNDDOWN((ROW()-1)/5,0)+2),"")</f>
        <v>86</v>
      </c>
      <c r="I3303" s="63" t="str">
        <f ca="1">IF(INDIRECT("'按班级打印'!aa"&amp;ROUNDDOWN((ROW()-1)/5,0)+2)&gt;0,INDIRECT("'按班级打印'!aa"&amp;ROUNDDOWN((ROW()-1)/5,0)+2),"")</f>
        <v/>
      </c>
      <c r="J3303" s="63">
        <f ca="1">IF(INDIRECT("'按班级打印'!ad"&amp;ROUNDDOWN((ROW()-1)/5,0)+2)&gt;0,INDIRECT("'按班级打印'!ad"&amp;ROUNDDOWN((ROW()-1)/5,0)+2),"")</f>
        <v>77</v>
      </c>
      <c r="K3303" s="63" t="str">
        <f ca="1">IF(INDIRECT("'按班级打印'!u"&amp;ROUNDDOWN((ROW()-1)/5,0)+2)&gt;0,INDIRECT("'按班级打印'!u"&amp;ROUNDDOWN((ROW()-1)/5,0)+2),"")</f>
        <v/>
      </c>
      <c r="L3303" s="63" t="str">
        <f ca="1">IF(INDIRECT("'按班级打印'!ag"&amp;ROUNDDOWN((ROW()-1)/5,0)+2)&gt;0,INDIRECT("'按班级打印'!ag"&amp;ROUNDDOWN((ROW()-1)/5,0)+2),"")</f>
        <v/>
      </c>
      <c r="M3303" s="63">
        <f ca="1">INDIRECT("'按班级打印'!I"&amp;ROUNDDOWN((ROW()-1)/5,0)+2)</f>
        <v>527.5</v>
      </c>
    </row>
    <row r="3304" customHeight="1" spans="1:13">
      <c r="A3304" s="63" t="str">
        <f ca="1">INDIRECT("'按班级打印'!E"&amp;ROUNDDOWN((ROW()-1)/5,0)+2)</f>
        <v>物理类</v>
      </c>
      <c r="B3304" s="14"/>
      <c r="C3304" s="63" t="s">
        <v>14</v>
      </c>
      <c r="D3304" s="65">
        <f>'质量分析(总分) '!$D$55</f>
        <v>105.000612745098</v>
      </c>
      <c r="E3304" s="65">
        <f>'质量分析(总分) '!$D$82</f>
        <v>91.5242034313726</v>
      </c>
      <c r="F3304" s="65">
        <f>'质量分析(总分) '!$D$109</f>
        <v>108.863970588235</v>
      </c>
      <c r="G3304" s="65">
        <f ca="1">IF(_xlfn.NUMBERVALUE(G3302)&gt;0,'质量分析(总分) '!$D$133,"")</f>
        <v>62.6521428571429</v>
      </c>
      <c r="H3304" s="65">
        <f ca="1">IF(_xlfn.NUMBERVALUE(H3302)&gt;0,'质量分析(总分) '!$D$157,"")</f>
        <v>81.8686131386861</v>
      </c>
      <c r="I3304" s="65" t="str">
        <f ca="1">IF(_xlfn.NUMBERVALUE(I3302)&gt;0,'质量分析(总分) '!$D$180,"")</f>
        <v/>
      </c>
      <c r="J3304" s="65">
        <f ca="1">IF(_xlfn.NUMBERVALUE(J3302)&gt;0,'质量分析(总分) '!$D$208,"")</f>
        <v>82.7816593886463</v>
      </c>
      <c r="K3304" s="65" t="str">
        <f ca="1">IF(_xlfn.NUMBERVALUE(K3302)&gt;0,'质量分析(总分) '!$D$194,"")</f>
        <v/>
      </c>
      <c r="L3304" s="65" t="str">
        <f ca="1">IF(_xlfn.NUMBERVALUE(L3302)&gt;0,'质量分析(总分) '!$D$222,"")</f>
        <v/>
      </c>
      <c r="M3304" s="65">
        <f ca="1">IF(_xlfn.NUMBERVALUE(G3302)&gt;0,'质量分析(总分) '!$D$23,'质量分析(总分) '!$D$28)</f>
        <v>535.869285714286</v>
      </c>
    </row>
    <row r="3306" customHeight="1" spans="1:13">
      <c r="A3306" s="58" t="s">
        <v>15</v>
      </c>
      <c r="B3306" s="59" t="s">
        <v>1</v>
      </c>
      <c r="C3306" s="59" t="s">
        <v>2</v>
      </c>
      <c r="D3306" s="60" t="s">
        <v>3</v>
      </c>
      <c r="E3306" s="60" t="s">
        <v>4</v>
      </c>
      <c r="F3306" s="60" t="s">
        <v>5</v>
      </c>
      <c r="G3306" s="60" t="s">
        <v>6</v>
      </c>
      <c r="H3306" s="60" t="s">
        <v>7</v>
      </c>
      <c r="I3306" s="60" t="s">
        <v>8</v>
      </c>
      <c r="J3306" s="60" t="s">
        <v>9</v>
      </c>
      <c r="K3306" s="60" t="s">
        <v>10</v>
      </c>
      <c r="L3306" s="61" t="s">
        <v>11</v>
      </c>
      <c r="M3306" s="61" t="s">
        <v>12</v>
      </c>
    </row>
    <row r="3307" customHeight="1" spans="1:13">
      <c r="A3307" s="62"/>
      <c r="B3307" s="63">
        <f ca="1">INDIRECT("'按班级打印'!G"&amp;ROUNDDOWN((ROW()-1)/5,0)+2)</f>
        <v>15</v>
      </c>
      <c r="C3307" s="63" t="str">
        <f ca="1">INDIRECT("'按班级打印'!A"&amp;ROUNDDOWN((ROW()-1)/5,0)+2)</f>
        <v>郑桦溢</v>
      </c>
      <c r="D3307" s="63">
        <f ca="1">INDIRECT("'按班级打印'!M"&amp;ROUNDDOWN((ROW()-1)/5,0)+2)</f>
        <v>108.5</v>
      </c>
      <c r="E3307" s="63">
        <f ca="1">INDIRECT("'按班级打印'!o"&amp;ROUNDDOWN((ROW()-1)/5,0)+2)</f>
        <v>92</v>
      </c>
      <c r="F3307" s="63">
        <f ca="1">INDIRECT("'按班级打印'!q"&amp;ROUNDDOWN((ROW()-1)/5,0)+2)</f>
        <v>117.5</v>
      </c>
      <c r="G3307" s="63">
        <f ca="1">IF(INDIRECT("'按班级打印'!s"&amp;ROUNDDOWN((ROW()-1)/5,0)+2)&gt;0,INDIRECT("'按班级打印'!s"&amp;ROUNDDOWN((ROW()-1)/5,0)+2),"")</f>
        <v>69.5</v>
      </c>
      <c r="H3307" s="63">
        <f ca="1">IF(INDIRECT("'按班级打印'!w"&amp;ROUNDDOWN((ROW()-1)/5,0)+2)&gt;0,INDIRECT("'按班级打印'!w"&amp;ROUNDDOWN((ROW()-1)/5,0)+2),"")</f>
        <v>57</v>
      </c>
      <c r="I3307" s="63" t="str">
        <f ca="1">IF(INDIRECT("'按班级打印'!z"&amp;ROUNDDOWN((ROW()-1)/5,0)+2)&gt;0,INDIRECT("'按班级打印'!z"&amp;ROUNDDOWN((ROW()-1)/5,0)+2),"")</f>
        <v/>
      </c>
      <c r="J3307" s="63">
        <f ca="1">IF(INDIRECT("'按班级打印'!ac"&amp;ROUNDDOWN((ROW()-1)/5,0)+2)&gt;0,INDIRECT("'按班级打印'!ac"&amp;ROUNDDOWN((ROW()-1)/5,0)+2),"")</f>
        <v>63.25</v>
      </c>
      <c r="K3307" s="63" t="str">
        <f ca="1">IF(INDIRECT("'按班级打印'!u"&amp;ROUNDDOWN((ROW()-1)/5,0)+2)&gt;0,INDIRECT("'按班级打印'!u"&amp;ROUNDDOWN((ROW()-1)/5,0)+2),"")</f>
        <v/>
      </c>
      <c r="L3307" s="63" t="str">
        <f ca="1">IF(INDIRECT("'按班级打印'!af"&amp;ROUNDDOWN((ROW()-1)/5,0)+2)&gt;0,INDIRECT("'按班级打印'!af"&amp;ROUNDDOWN((ROW()-1)/5,0)+2),"")</f>
        <v/>
      </c>
      <c r="M3307" s="63">
        <f ca="1">INDIRECT("'按班级打印'!H"&amp;ROUNDDOWN((ROW()-1)/5,0)+2)</f>
        <v>507.75</v>
      </c>
    </row>
    <row r="3308" customHeight="1" spans="1:13">
      <c r="A3308" s="64"/>
      <c r="B3308" s="64"/>
      <c r="C3308" s="63" t="s">
        <v>13</v>
      </c>
      <c r="D3308" s="63">
        <f ca="1">INDIRECT("'按班级打印'!M"&amp;ROUNDDOWN((ROW()-1)/5,0)+2)</f>
        <v>108.5</v>
      </c>
      <c r="E3308" s="63">
        <f ca="1">INDIRECT("'按班级打印'!o"&amp;ROUNDDOWN((ROW()-1)/5,0)+2)</f>
        <v>92</v>
      </c>
      <c r="F3308" s="63">
        <f ca="1">INDIRECT("'按班级打印'!q"&amp;ROUNDDOWN((ROW()-1)/5,0)+2)</f>
        <v>117.5</v>
      </c>
      <c r="G3308" s="63">
        <f ca="1">IF(INDIRECT("'按班级打印'!s"&amp;ROUNDDOWN((ROW()-1)/5,0)+2)&gt;0,INDIRECT("'按班级打印'!s"&amp;ROUNDDOWN((ROW()-1)/5,0)+2),"")</f>
        <v>69.5</v>
      </c>
      <c r="H3308" s="63">
        <f ca="1">IF(INDIRECT("'按班级打印'!x"&amp;ROUNDDOWN((ROW()-1)/5,0)+2)&gt;0,INDIRECT("'按班级打印'!x"&amp;ROUNDDOWN((ROW()-1)/5,0)+2),"")</f>
        <v>81</v>
      </c>
      <c r="I3308" s="63" t="str">
        <f ca="1">IF(INDIRECT("'按班级打印'!aa"&amp;ROUNDDOWN((ROW()-1)/5,0)+2)&gt;0,INDIRECT("'按班级打印'!aa"&amp;ROUNDDOWN((ROW()-1)/5,0)+2),"")</f>
        <v/>
      </c>
      <c r="J3308" s="63">
        <f ca="1">IF(INDIRECT("'按班级打印'!ad"&amp;ROUNDDOWN((ROW()-1)/5,0)+2)&gt;0,INDIRECT("'按班级打印'!ad"&amp;ROUNDDOWN((ROW()-1)/5,0)+2),"")</f>
        <v>87</v>
      </c>
      <c r="K3308" s="63" t="str">
        <f ca="1">IF(INDIRECT("'按班级打印'!u"&amp;ROUNDDOWN((ROW()-1)/5,0)+2)&gt;0,INDIRECT("'按班级打印'!u"&amp;ROUNDDOWN((ROW()-1)/5,0)+2),"")</f>
        <v/>
      </c>
      <c r="L3308" s="63" t="str">
        <f ca="1">IF(INDIRECT("'按班级打印'!ag"&amp;ROUNDDOWN((ROW()-1)/5,0)+2)&gt;0,INDIRECT("'按班级打印'!ag"&amp;ROUNDDOWN((ROW()-1)/5,0)+2),"")</f>
        <v/>
      </c>
      <c r="M3308" s="63">
        <f ca="1">INDIRECT("'按班级打印'!I"&amp;ROUNDDOWN((ROW()-1)/5,0)+2)</f>
        <v>555.5</v>
      </c>
    </row>
    <row r="3309" customHeight="1" spans="1:13">
      <c r="A3309" s="63" t="str">
        <f ca="1">INDIRECT("'按班级打印'!E"&amp;ROUNDDOWN((ROW()-1)/5,0)+2)</f>
        <v>物理类</v>
      </c>
      <c r="B3309" s="14"/>
      <c r="C3309" s="63" t="s">
        <v>14</v>
      </c>
      <c r="D3309" s="65">
        <f>'质量分析(总分) '!$D$55</f>
        <v>105.000612745098</v>
      </c>
      <c r="E3309" s="65">
        <f>'质量分析(总分) '!$D$82</f>
        <v>91.5242034313726</v>
      </c>
      <c r="F3309" s="65">
        <f>'质量分析(总分) '!$D$109</f>
        <v>108.863970588235</v>
      </c>
      <c r="G3309" s="65">
        <f ca="1">IF(_xlfn.NUMBERVALUE(G3307)&gt;0,'质量分析(总分) '!$D$133,"")</f>
        <v>62.6521428571429</v>
      </c>
      <c r="H3309" s="65">
        <f ca="1">IF(_xlfn.NUMBERVALUE(H3307)&gt;0,'质量分析(总分) '!$D$157,"")</f>
        <v>81.8686131386861</v>
      </c>
      <c r="I3309" s="65" t="str">
        <f ca="1">IF(_xlfn.NUMBERVALUE(I3307)&gt;0,'质量分析(总分) '!$D$180,"")</f>
        <v/>
      </c>
      <c r="J3309" s="65">
        <f ca="1">IF(_xlfn.NUMBERVALUE(J3307)&gt;0,'质量分析(总分) '!$D$208,"")</f>
        <v>82.7816593886463</v>
      </c>
      <c r="K3309" s="65" t="str">
        <f ca="1">IF(_xlfn.NUMBERVALUE(K3307)&gt;0,'质量分析(总分) '!$D$194,"")</f>
        <v/>
      </c>
      <c r="L3309" s="65" t="str">
        <f ca="1">IF(_xlfn.NUMBERVALUE(L3307)&gt;0,'质量分析(总分) '!$D$222,"")</f>
        <v/>
      </c>
      <c r="M3309" s="65">
        <f ca="1">IF(_xlfn.NUMBERVALUE(G3307)&gt;0,'质量分析(总分) '!$D$23,'质量分析(总分) '!$D$28)</f>
        <v>535.869285714286</v>
      </c>
    </row>
    <row r="3311" customHeight="1" spans="1:13">
      <c r="A3311" s="58" t="s">
        <v>15</v>
      </c>
      <c r="B3311" s="59" t="s">
        <v>1</v>
      </c>
      <c r="C3311" s="59" t="s">
        <v>2</v>
      </c>
      <c r="D3311" s="60" t="s">
        <v>3</v>
      </c>
      <c r="E3311" s="60" t="s">
        <v>4</v>
      </c>
      <c r="F3311" s="60" t="s">
        <v>5</v>
      </c>
      <c r="G3311" s="60" t="s">
        <v>6</v>
      </c>
      <c r="H3311" s="60" t="s">
        <v>7</v>
      </c>
      <c r="I3311" s="60" t="s">
        <v>8</v>
      </c>
      <c r="J3311" s="60" t="s">
        <v>9</v>
      </c>
      <c r="K3311" s="60" t="s">
        <v>10</v>
      </c>
      <c r="L3311" s="61" t="s">
        <v>11</v>
      </c>
      <c r="M3311" s="61" t="s">
        <v>12</v>
      </c>
    </row>
    <row r="3312" customHeight="1" spans="1:13">
      <c r="A3312" s="62"/>
      <c r="B3312" s="63">
        <f ca="1">INDIRECT("'按班级打印'!G"&amp;ROUNDDOWN((ROW()-1)/5,0)+2)</f>
        <v>15</v>
      </c>
      <c r="C3312" s="63" t="str">
        <f ca="1">INDIRECT("'按班级打印'!A"&amp;ROUNDDOWN((ROW()-1)/5,0)+2)</f>
        <v>范文珍</v>
      </c>
      <c r="D3312" s="63">
        <f ca="1">INDIRECT("'按班级打印'!M"&amp;ROUNDDOWN((ROW()-1)/5,0)+2)</f>
        <v>101</v>
      </c>
      <c r="E3312" s="63">
        <f ca="1">INDIRECT("'按班级打印'!o"&amp;ROUNDDOWN((ROW()-1)/5,0)+2)</f>
        <v>67</v>
      </c>
      <c r="F3312" s="63">
        <f ca="1">INDIRECT("'按班级打印'!q"&amp;ROUNDDOWN((ROW()-1)/5,0)+2)</f>
        <v>121.5</v>
      </c>
      <c r="G3312" s="63">
        <f ca="1">IF(INDIRECT("'按班级打印'!s"&amp;ROUNDDOWN((ROW()-1)/5,0)+2)&gt;0,INDIRECT("'按班级打印'!s"&amp;ROUNDDOWN((ROW()-1)/5,0)+2),"")</f>
        <v>52.5</v>
      </c>
      <c r="H3312" s="63">
        <f ca="1">IF(INDIRECT("'按班级打印'!w"&amp;ROUNDDOWN((ROW()-1)/5,0)+2)&gt;0,INDIRECT("'按班级打印'!w"&amp;ROUNDDOWN((ROW()-1)/5,0)+2),"")</f>
        <v>38</v>
      </c>
      <c r="I3312" s="63" t="str">
        <f ca="1">IF(INDIRECT("'按班级打印'!z"&amp;ROUNDDOWN((ROW()-1)/5,0)+2)&gt;0,INDIRECT("'按班级打印'!z"&amp;ROUNDDOWN((ROW()-1)/5,0)+2),"")</f>
        <v/>
      </c>
      <c r="J3312" s="63">
        <f ca="1">IF(INDIRECT("'按班级打印'!ac"&amp;ROUNDDOWN((ROW()-1)/5,0)+2)&gt;0,INDIRECT("'按班级打印'!ac"&amp;ROUNDDOWN((ROW()-1)/5,0)+2),"")</f>
        <v>64.5</v>
      </c>
      <c r="K3312" s="63" t="str">
        <f ca="1">IF(INDIRECT("'按班级打印'!u"&amp;ROUNDDOWN((ROW()-1)/5,0)+2)&gt;0,INDIRECT("'按班级打印'!u"&amp;ROUNDDOWN((ROW()-1)/5,0)+2),"")</f>
        <v/>
      </c>
      <c r="L3312" s="63" t="str">
        <f ca="1">IF(INDIRECT("'按班级打印'!af"&amp;ROUNDDOWN((ROW()-1)/5,0)+2)&gt;0,INDIRECT("'按班级打印'!af"&amp;ROUNDDOWN((ROW()-1)/5,0)+2),"")</f>
        <v/>
      </c>
      <c r="M3312" s="63">
        <f ca="1">INDIRECT("'按班级打印'!H"&amp;ROUNDDOWN((ROW()-1)/5,0)+2)</f>
        <v>444.5</v>
      </c>
    </row>
    <row r="3313" customHeight="1" spans="1:13">
      <c r="A3313" s="64"/>
      <c r="B3313" s="64"/>
      <c r="C3313" s="63" t="s">
        <v>13</v>
      </c>
      <c r="D3313" s="63">
        <f ca="1">INDIRECT("'按班级打印'!M"&amp;ROUNDDOWN((ROW()-1)/5,0)+2)</f>
        <v>101</v>
      </c>
      <c r="E3313" s="63">
        <f ca="1">INDIRECT("'按班级打印'!o"&amp;ROUNDDOWN((ROW()-1)/5,0)+2)</f>
        <v>67</v>
      </c>
      <c r="F3313" s="63">
        <f ca="1">INDIRECT("'按班级打印'!q"&amp;ROUNDDOWN((ROW()-1)/5,0)+2)</f>
        <v>121.5</v>
      </c>
      <c r="G3313" s="63">
        <f ca="1">IF(INDIRECT("'按班级打印'!s"&amp;ROUNDDOWN((ROW()-1)/5,0)+2)&gt;0,INDIRECT("'按班级打印'!s"&amp;ROUNDDOWN((ROW()-1)/5,0)+2),"")</f>
        <v>52.5</v>
      </c>
      <c r="H3313" s="63">
        <f ca="1">IF(INDIRECT("'按班级打印'!x"&amp;ROUNDDOWN((ROW()-1)/5,0)+2)&gt;0,INDIRECT("'按班级打印'!x"&amp;ROUNDDOWN((ROW()-1)/5,0)+2),"")</f>
        <v>65</v>
      </c>
      <c r="I3313" s="63" t="str">
        <f ca="1">IF(INDIRECT("'按班级打印'!aa"&amp;ROUNDDOWN((ROW()-1)/5,0)+2)&gt;0,INDIRECT("'按班级打印'!aa"&amp;ROUNDDOWN((ROW()-1)/5,0)+2),"")</f>
        <v/>
      </c>
      <c r="J3313" s="63">
        <f ca="1">IF(INDIRECT("'按班级打印'!ad"&amp;ROUNDDOWN((ROW()-1)/5,0)+2)&gt;0,INDIRECT("'按班级打印'!ad"&amp;ROUNDDOWN((ROW()-1)/5,0)+2),"")</f>
        <v>88</v>
      </c>
      <c r="K3313" s="63" t="str">
        <f ca="1">IF(INDIRECT("'按班级打印'!u"&amp;ROUNDDOWN((ROW()-1)/5,0)+2)&gt;0,INDIRECT("'按班级打印'!u"&amp;ROUNDDOWN((ROW()-1)/5,0)+2),"")</f>
        <v/>
      </c>
      <c r="L3313" s="63" t="str">
        <f ca="1">IF(INDIRECT("'按班级打印'!ag"&amp;ROUNDDOWN((ROW()-1)/5,0)+2)&gt;0,INDIRECT("'按班级打印'!ag"&amp;ROUNDDOWN((ROW()-1)/5,0)+2),"")</f>
        <v/>
      </c>
      <c r="M3313" s="63">
        <f ca="1">INDIRECT("'按班级打印'!I"&amp;ROUNDDOWN((ROW()-1)/5,0)+2)</f>
        <v>495</v>
      </c>
    </row>
    <row r="3314" customHeight="1" spans="1:13">
      <c r="A3314" s="63" t="str">
        <f ca="1">INDIRECT("'按班级打印'!E"&amp;ROUNDDOWN((ROW()-1)/5,0)+2)</f>
        <v>物理类</v>
      </c>
      <c r="B3314" s="14"/>
      <c r="C3314" s="63" t="s">
        <v>14</v>
      </c>
      <c r="D3314" s="65">
        <f>'质量分析(总分) '!$D$55</f>
        <v>105.000612745098</v>
      </c>
      <c r="E3314" s="65">
        <f>'质量分析(总分) '!$D$82</f>
        <v>91.5242034313726</v>
      </c>
      <c r="F3314" s="65">
        <f>'质量分析(总分) '!$D$109</f>
        <v>108.863970588235</v>
      </c>
      <c r="G3314" s="65">
        <f ca="1">IF(_xlfn.NUMBERVALUE(G3312)&gt;0,'质量分析(总分) '!$D$133,"")</f>
        <v>62.6521428571429</v>
      </c>
      <c r="H3314" s="65">
        <f ca="1">IF(_xlfn.NUMBERVALUE(H3312)&gt;0,'质量分析(总分) '!$D$157,"")</f>
        <v>81.8686131386861</v>
      </c>
      <c r="I3314" s="65" t="str">
        <f ca="1">IF(_xlfn.NUMBERVALUE(I3312)&gt;0,'质量分析(总分) '!$D$180,"")</f>
        <v/>
      </c>
      <c r="J3314" s="65">
        <f ca="1">IF(_xlfn.NUMBERVALUE(J3312)&gt;0,'质量分析(总分) '!$D$208,"")</f>
        <v>82.7816593886463</v>
      </c>
      <c r="K3314" s="65" t="str">
        <f ca="1">IF(_xlfn.NUMBERVALUE(K3312)&gt;0,'质量分析(总分) '!$D$194,"")</f>
        <v/>
      </c>
      <c r="L3314" s="65" t="str">
        <f ca="1">IF(_xlfn.NUMBERVALUE(L3312)&gt;0,'质量分析(总分) '!$D$222,"")</f>
        <v/>
      </c>
      <c r="M3314" s="65">
        <f ca="1">IF(_xlfn.NUMBERVALUE(G3312)&gt;0,'质量分析(总分) '!$D$23,'质量分析(总分) '!$D$28)</f>
        <v>535.869285714286</v>
      </c>
    </row>
    <row r="3316" customHeight="1" spans="1:13">
      <c r="A3316" s="58" t="s">
        <v>15</v>
      </c>
      <c r="B3316" s="59" t="s">
        <v>1</v>
      </c>
      <c r="C3316" s="59" t="s">
        <v>2</v>
      </c>
      <c r="D3316" s="60" t="s">
        <v>3</v>
      </c>
      <c r="E3316" s="60" t="s">
        <v>4</v>
      </c>
      <c r="F3316" s="60" t="s">
        <v>5</v>
      </c>
      <c r="G3316" s="60" t="s">
        <v>6</v>
      </c>
      <c r="H3316" s="60" t="s">
        <v>7</v>
      </c>
      <c r="I3316" s="60" t="s">
        <v>8</v>
      </c>
      <c r="J3316" s="60" t="s">
        <v>9</v>
      </c>
      <c r="K3316" s="60" t="s">
        <v>10</v>
      </c>
      <c r="L3316" s="61" t="s">
        <v>11</v>
      </c>
      <c r="M3316" s="61" t="s">
        <v>12</v>
      </c>
    </row>
    <row r="3317" customHeight="1" spans="1:13">
      <c r="A3317" s="62"/>
      <c r="B3317" s="63">
        <f ca="1">INDIRECT("'按班级打印'!G"&amp;ROUNDDOWN((ROW()-1)/5,0)+2)</f>
        <v>15</v>
      </c>
      <c r="C3317" s="63" t="str">
        <f ca="1">INDIRECT("'按班级打印'!A"&amp;ROUNDDOWN((ROW()-1)/5,0)+2)</f>
        <v>吴余希</v>
      </c>
      <c r="D3317" s="63">
        <f ca="1">INDIRECT("'按班级打印'!M"&amp;ROUNDDOWN((ROW()-1)/5,0)+2)</f>
        <v>99</v>
      </c>
      <c r="E3317" s="63">
        <f ca="1">INDIRECT("'按班级打印'!o"&amp;ROUNDDOWN((ROW()-1)/5,0)+2)</f>
        <v>40</v>
      </c>
      <c r="F3317" s="63">
        <f ca="1">INDIRECT("'按班级打印'!q"&amp;ROUNDDOWN((ROW()-1)/5,0)+2)</f>
        <v>102</v>
      </c>
      <c r="G3317" s="63">
        <f ca="1">IF(INDIRECT("'按班级打印'!s"&amp;ROUNDDOWN((ROW()-1)/5,0)+2)&gt;0,INDIRECT("'按班级打印'!s"&amp;ROUNDDOWN((ROW()-1)/5,0)+2),"")</f>
        <v>30</v>
      </c>
      <c r="H3317" s="63">
        <f ca="1">IF(INDIRECT("'按班级打印'!w"&amp;ROUNDDOWN((ROW()-1)/5,0)+2)&gt;0,INDIRECT("'按班级打印'!w"&amp;ROUNDDOWN((ROW()-1)/5,0)+2),"")</f>
        <v>21</v>
      </c>
      <c r="I3317" s="63" t="str">
        <f ca="1">IF(INDIRECT("'按班级打印'!z"&amp;ROUNDDOWN((ROW()-1)/5,0)+2)&gt;0,INDIRECT("'按班级打印'!z"&amp;ROUNDDOWN((ROW()-1)/5,0)+2),"")</f>
        <v/>
      </c>
      <c r="J3317" s="63">
        <f ca="1">IF(INDIRECT("'按班级打印'!ac"&amp;ROUNDDOWN((ROW()-1)/5,0)+2)&gt;0,INDIRECT("'按班级打印'!ac"&amp;ROUNDDOWN((ROW()-1)/5,0)+2),"")</f>
        <v>55</v>
      </c>
      <c r="K3317" s="63" t="str">
        <f ca="1">IF(INDIRECT("'按班级打印'!u"&amp;ROUNDDOWN((ROW()-1)/5,0)+2)&gt;0,INDIRECT("'按班级打印'!u"&amp;ROUNDDOWN((ROW()-1)/5,0)+2),"")</f>
        <v/>
      </c>
      <c r="L3317" s="63" t="str">
        <f ca="1">IF(INDIRECT("'按班级打印'!af"&amp;ROUNDDOWN((ROW()-1)/5,0)+2)&gt;0,INDIRECT("'按班级打印'!af"&amp;ROUNDDOWN((ROW()-1)/5,0)+2),"")</f>
        <v/>
      </c>
      <c r="M3317" s="63">
        <f ca="1">INDIRECT("'按班级打印'!H"&amp;ROUNDDOWN((ROW()-1)/5,0)+2)</f>
        <v>347</v>
      </c>
    </row>
    <row r="3318" customHeight="1" spans="1:13">
      <c r="A3318" s="64"/>
      <c r="B3318" s="64"/>
      <c r="C3318" s="63" t="s">
        <v>13</v>
      </c>
      <c r="D3318" s="63">
        <f ca="1">INDIRECT("'按班级打印'!M"&amp;ROUNDDOWN((ROW()-1)/5,0)+2)</f>
        <v>99</v>
      </c>
      <c r="E3318" s="63">
        <f ca="1">INDIRECT("'按班级打印'!o"&amp;ROUNDDOWN((ROW()-1)/5,0)+2)</f>
        <v>40</v>
      </c>
      <c r="F3318" s="63">
        <f ca="1">INDIRECT("'按班级打印'!q"&amp;ROUNDDOWN((ROW()-1)/5,0)+2)</f>
        <v>102</v>
      </c>
      <c r="G3318" s="63">
        <f ca="1">IF(INDIRECT("'按班级打印'!s"&amp;ROUNDDOWN((ROW()-1)/5,0)+2)&gt;0,INDIRECT("'按班级打印'!s"&amp;ROUNDDOWN((ROW()-1)/5,0)+2),"")</f>
        <v>30</v>
      </c>
      <c r="H3318" s="63">
        <f ca="1">IF(INDIRECT("'按班级打印'!x"&amp;ROUNDDOWN((ROW()-1)/5,0)+2)&gt;0,INDIRECT("'按班级打印'!x"&amp;ROUNDDOWN((ROW()-1)/5,0)+2),"")</f>
        <v>47</v>
      </c>
      <c r="I3318" s="63" t="str">
        <f ca="1">IF(INDIRECT("'按班级打印'!aa"&amp;ROUNDDOWN((ROW()-1)/5,0)+2)&gt;0,INDIRECT("'按班级打印'!aa"&amp;ROUNDDOWN((ROW()-1)/5,0)+2),"")</f>
        <v/>
      </c>
      <c r="J3318" s="63">
        <f ca="1">IF(INDIRECT("'按班级打印'!ad"&amp;ROUNDDOWN((ROW()-1)/5,0)+2)&gt;0,INDIRECT("'按班级打印'!ad"&amp;ROUNDDOWN((ROW()-1)/5,0)+2),"")</f>
        <v>77</v>
      </c>
      <c r="K3318" s="63" t="str">
        <f ca="1">IF(INDIRECT("'按班级打印'!u"&amp;ROUNDDOWN((ROW()-1)/5,0)+2)&gt;0,INDIRECT("'按班级打印'!u"&amp;ROUNDDOWN((ROW()-1)/5,0)+2),"")</f>
        <v/>
      </c>
      <c r="L3318" s="63" t="str">
        <f ca="1">IF(INDIRECT("'按班级打印'!ag"&amp;ROUNDDOWN((ROW()-1)/5,0)+2)&gt;0,INDIRECT("'按班级打印'!ag"&amp;ROUNDDOWN((ROW()-1)/5,0)+2),"")</f>
        <v/>
      </c>
      <c r="M3318" s="63">
        <f ca="1">INDIRECT("'按班级打印'!I"&amp;ROUNDDOWN((ROW()-1)/5,0)+2)</f>
        <v>395</v>
      </c>
    </row>
    <row r="3319" customHeight="1" spans="1:13">
      <c r="A3319" s="63" t="str">
        <f ca="1">INDIRECT("'按班级打印'!E"&amp;ROUNDDOWN((ROW()-1)/5,0)+2)</f>
        <v>物理类</v>
      </c>
      <c r="B3319" s="14"/>
      <c r="C3319" s="63" t="s">
        <v>14</v>
      </c>
      <c r="D3319" s="65">
        <f>'质量分析(总分) '!$D$55</f>
        <v>105.000612745098</v>
      </c>
      <c r="E3319" s="65">
        <f>'质量分析(总分) '!$D$82</f>
        <v>91.5242034313726</v>
      </c>
      <c r="F3319" s="65">
        <f>'质量分析(总分) '!$D$109</f>
        <v>108.863970588235</v>
      </c>
      <c r="G3319" s="65">
        <f ca="1">IF(_xlfn.NUMBERVALUE(G3317)&gt;0,'质量分析(总分) '!$D$133,"")</f>
        <v>62.6521428571429</v>
      </c>
      <c r="H3319" s="65">
        <f ca="1">IF(_xlfn.NUMBERVALUE(H3317)&gt;0,'质量分析(总分) '!$D$157,"")</f>
        <v>81.8686131386861</v>
      </c>
      <c r="I3319" s="65" t="str">
        <f ca="1">IF(_xlfn.NUMBERVALUE(I3317)&gt;0,'质量分析(总分) '!$D$180,"")</f>
        <v/>
      </c>
      <c r="J3319" s="65">
        <f ca="1">IF(_xlfn.NUMBERVALUE(J3317)&gt;0,'质量分析(总分) '!$D$208,"")</f>
        <v>82.7816593886463</v>
      </c>
      <c r="K3319" s="65" t="str">
        <f ca="1">IF(_xlfn.NUMBERVALUE(K3317)&gt;0,'质量分析(总分) '!$D$194,"")</f>
        <v/>
      </c>
      <c r="L3319" s="65" t="str">
        <f ca="1">IF(_xlfn.NUMBERVALUE(L3317)&gt;0,'质量分析(总分) '!$D$222,"")</f>
        <v/>
      </c>
      <c r="M3319" s="65">
        <f ca="1">IF(_xlfn.NUMBERVALUE(G3317)&gt;0,'质量分析(总分) '!$D$23,'质量分析(总分) '!$D$28)</f>
        <v>535.869285714286</v>
      </c>
    </row>
    <row r="3321" customHeight="1" spans="1:13">
      <c r="A3321" s="58" t="s">
        <v>15</v>
      </c>
      <c r="B3321" s="59" t="s">
        <v>1</v>
      </c>
      <c r="C3321" s="59" t="s">
        <v>2</v>
      </c>
      <c r="D3321" s="60" t="s">
        <v>3</v>
      </c>
      <c r="E3321" s="60" t="s">
        <v>4</v>
      </c>
      <c r="F3321" s="60" t="s">
        <v>5</v>
      </c>
      <c r="G3321" s="60" t="s">
        <v>6</v>
      </c>
      <c r="H3321" s="60" t="s">
        <v>7</v>
      </c>
      <c r="I3321" s="60" t="s">
        <v>8</v>
      </c>
      <c r="J3321" s="60" t="s">
        <v>9</v>
      </c>
      <c r="K3321" s="60" t="s">
        <v>10</v>
      </c>
      <c r="L3321" s="61" t="s">
        <v>11</v>
      </c>
      <c r="M3321" s="61" t="s">
        <v>12</v>
      </c>
    </row>
    <row r="3322" customHeight="1" spans="1:13">
      <c r="A3322" s="62"/>
      <c r="B3322" s="63">
        <f ca="1">INDIRECT("'按班级打印'!G"&amp;ROUNDDOWN((ROW()-1)/5,0)+2)</f>
        <v>15</v>
      </c>
      <c r="C3322" s="63" t="str">
        <f ca="1">INDIRECT("'按班级打印'!A"&amp;ROUNDDOWN((ROW()-1)/5,0)+2)</f>
        <v>张俊豪</v>
      </c>
      <c r="D3322" s="63">
        <f ca="1">INDIRECT("'按班级打印'!M"&amp;ROUNDDOWN((ROW()-1)/5,0)+2)</f>
        <v>101</v>
      </c>
      <c r="E3322" s="63">
        <f ca="1">INDIRECT("'按班级打印'!o"&amp;ROUNDDOWN((ROW()-1)/5,0)+2)</f>
        <v>98.5</v>
      </c>
      <c r="F3322" s="63">
        <f ca="1">INDIRECT("'按班级打印'!q"&amp;ROUNDDOWN((ROW()-1)/5,0)+2)</f>
        <v>121</v>
      </c>
      <c r="G3322" s="63">
        <f ca="1">IF(INDIRECT("'按班级打印'!s"&amp;ROUNDDOWN((ROW()-1)/5,0)+2)&gt;0,INDIRECT("'按班级打印'!s"&amp;ROUNDDOWN((ROW()-1)/5,0)+2),"")</f>
        <v>63.5</v>
      </c>
      <c r="H3322" s="63">
        <f ca="1">IF(INDIRECT("'按班级打印'!w"&amp;ROUNDDOWN((ROW()-1)/5,0)+2)&gt;0,INDIRECT("'按班级打印'!w"&amp;ROUNDDOWN((ROW()-1)/5,0)+2),"")</f>
        <v>54</v>
      </c>
      <c r="I3322" s="63" t="str">
        <f ca="1">IF(INDIRECT("'按班级打印'!z"&amp;ROUNDDOWN((ROW()-1)/5,0)+2)&gt;0,INDIRECT("'按班级打印'!z"&amp;ROUNDDOWN((ROW()-1)/5,0)+2),"")</f>
        <v/>
      </c>
      <c r="J3322" s="63">
        <f ca="1">IF(INDIRECT("'按班级打印'!ac"&amp;ROUNDDOWN((ROW()-1)/5,0)+2)&gt;0,INDIRECT("'按班级打印'!ac"&amp;ROUNDDOWN((ROW()-1)/5,0)+2),"")</f>
        <v>53</v>
      </c>
      <c r="K3322" s="63" t="str">
        <f ca="1">IF(INDIRECT("'按班级打印'!u"&amp;ROUNDDOWN((ROW()-1)/5,0)+2)&gt;0,INDIRECT("'按班级打印'!u"&amp;ROUNDDOWN((ROW()-1)/5,0)+2),"")</f>
        <v/>
      </c>
      <c r="L3322" s="63" t="str">
        <f ca="1">IF(INDIRECT("'按班级打印'!af"&amp;ROUNDDOWN((ROW()-1)/5,0)+2)&gt;0,INDIRECT("'按班级打印'!af"&amp;ROUNDDOWN((ROW()-1)/5,0)+2),"")</f>
        <v/>
      </c>
      <c r="M3322" s="63">
        <f ca="1">INDIRECT("'按班级打印'!H"&amp;ROUNDDOWN((ROW()-1)/5,0)+2)</f>
        <v>491</v>
      </c>
    </row>
    <row r="3323" customHeight="1" spans="1:13">
      <c r="A3323" s="64"/>
      <c r="B3323" s="64"/>
      <c r="C3323" s="63" t="s">
        <v>13</v>
      </c>
      <c r="D3323" s="63">
        <f ca="1">INDIRECT("'按班级打印'!M"&amp;ROUNDDOWN((ROW()-1)/5,0)+2)</f>
        <v>101</v>
      </c>
      <c r="E3323" s="63">
        <f ca="1">INDIRECT("'按班级打印'!o"&amp;ROUNDDOWN((ROW()-1)/5,0)+2)</f>
        <v>98.5</v>
      </c>
      <c r="F3323" s="63">
        <f ca="1">INDIRECT("'按班级打印'!q"&amp;ROUNDDOWN((ROW()-1)/5,0)+2)</f>
        <v>121</v>
      </c>
      <c r="G3323" s="63">
        <f ca="1">IF(INDIRECT("'按班级打印'!s"&amp;ROUNDDOWN((ROW()-1)/5,0)+2)&gt;0,INDIRECT("'按班级打印'!s"&amp;ROUNDDOWN((ROW()-1)/5,0)+2),"")</f>
        <v>63.5</v>
      </c>
      <c r="H3323" s="63">
        <f ca="1">IF(INDIRECT("'按班级打印'!x"&amp;ROUNDDOWN((ROW()-1)/5,0)+2)&gt;0,INDIRECT("'按班级打印'!x"&amp;ROUNDDOWN((ROW()-1)/5,0)+2),"")</f>
        <v>79</v>
      </c>
      <c r="I3323" s="63" t="str">
        <f ca="1">IF(INDIRECT("'按班级打印'!aa"&amp;ROUNDDOWN((ROW()-1)/5,0)+2)&gt;0,INDIRECT("'按班级打印'!aa"&amp;ROUNDDOWN((ROW()-1)/5,0)+2),"")</f>
        <v/>
      </c>
      <c r="J3323" s="63">
        <f ca="1">IF(INDIRECT("'按班级打印'!ad"&amp;ROUNDDOWN((ROW()-1)/5,0)+2)&gt;0,INDIRECT("'按班级打印'!ad"&amp;ROUNDDOWN((ROW()-1)/5,0)+2),"")</f>
        <v>75</v>
      </c>
      <c r="K3323" s="63" t="str">
        <f ca="1">IF(INDIRECT("'按班级打印'!u"&amp;ROUNDDOWN((ROW()-1)/5,0)+2)&gt;0,INDIRECT("'按班级打印'!u"&amp;ROUNDDOWN((ROW()-1)/5,0)+2),"")</f>
        <v/>
      </c>
      <c r="L3323" s="63" t="str">
        <f ca="1">IF(INDIRECT("'按班级打印'!ag"&amp;ROUNDDOWN((ROW()-1)/5,0)+2)&gt;0,INDIRECT("'按班级打印'!ag"&amp;ROUNDDOWN((ROW()-1)/5,0)+2),"")</f>
        <v/>
      </c>
      <c r="M3323" s="63">
        <f ca="1">INDIRECT("'按班级打印'!I"&amp;ROUNDDOWN((ROW()-1)/5,0)+2)</f>
        <v>538</v>
      </c>
    </row>
    <row r="3324" customHeight="1" spans="1:13">
      <c r="A3324" s="63" t="str">
        <f ca="1">INDIRECT("'按班级打印'!E"&amp;ROUNDDOWN((ROW()-1)/5,0)+2)</f>
        <v>物理类</v>
      </c>
      <c r="B3324" s="14"/>
      <c r="C3324" s="63" t="s">
        <v>14</v>
      </c>
      <c r="D3324" s="65">
        <f>'质量分析(总分) '!$D$55</f>
        <v>105.000612745098</v>
      </c>
      <c r="E3324" s="65">
        <f>'质量分析(总分) '!$D$82</f>
        <v>91.5242034313726</v>
      </c>
      <c r="F3324" s="65">
        <f>'质量分析(总分) '!$D$109</f>
        <v>108.863970588235</v>
      </c>
      <c r="G3324" s="65">
        <f ca="1">IF(_xlfn.NUMBERVALUE(G3322)&gt;0,'质量分析(总分) '!$D$133,"")</f>
        <v>62.6521428571429</v>
      </c>
      <c r="H3324" s="65">
        <f ca="1">IF(_xlfn.NUMBERVALUE(H3322)&gt;0,'质量分析(总分) '!$D$157,"")</f>
        <v>81.8686131386861</v>
      </c>
      <c r="I3324" s="65" t="str">
        <f ca="1">IF(_xlfn.NUMBERVALUE(I3322)&gt;0,'质量分析(总分) '!$D$180,"")</f>
        <v/>
      </c>
      <c r="J3324" s="65">
        <f ca="1">IF(_xlfn.NUMBERVALUE(J3322)&gt;0,'质量分析(总分) '!$D$208,"")</f>
        <v>82.7816593886463</v>
      </c>
      <c r="K3324" s="65" t="str">
        <f ca="1">IF(_xlfn.NUMBERVALUE(K3322)&gt;0,'质量分析(总分) '!$D$194,"")</f>
        <v/>
      </c>
      <c r="L3324" s="65" t="str">
        <f ca="1">IF(_xlfn.NUMBERVALUE(L3322)&gt;0,'质量分析(总分) '!$D$222,"")</f>
        <v/>
      </c>
      <c r="M3324" s="65">
        <f ca="1">IF(_xlfn.NUMBERVALUE(G3322)&gt;0,'质量分析(总分) '!$D$23,'质量分析(总分) '!$D$28)</f>
        <v>535.869285714286</v>
      </c>
    </row>
    <row r="3326" customHeight="1" spans="1:13">
      <c r="A3326" s="58" t="s">
        <v>15</v>
      </c>
      <c r="B3326" s="59" t="s">
        <v>1</v>
      </c>
      <c r="C3326" s="59" t="s">
        <v>2</v>
      </c>
      <c r="D3326" s="60" t="s">
        <v>3</v>
      </c>
      <c r="E3326" s="60" t="s">
        <v>4</v>
      </c>
      <c r="F3326" s="60" t="s">
        <v>5</v>
      </c>
      <c r="G3326" s="60" t="s">
        <v>6</v>
      </c>
      <c r="H3326" s="60" t="s">
        <v>7</v>
      </c>
      <c r="I3326" s="60" t="s">
        <v>8</v>
      </c>
      <c r="J3326" s="60" t="s">
        <v>9</v>
      </c>
      <c r="K3326" s="60" t="s">
        <v>10</v>
      </c>
      <c r="L3326" s="61" t="s">
        <v>11</v>
      </c>
      <c r="M3326" s="61" t="s">
        <v>12</v>
      </c>
    </row>
    <row r="3327" customHeight="1" spans="1:13">
      <c r="A3327" s="62"/>
      <c r="B3327" s="63">
        <f ca="1">INDIRECT("'按班级打印'!G"&amp;ROUNDDOWN((ROW()-1)/5,0)+2)</f>
        <v>15</v>
      </c>
      <c r="C3327" s="63" t="str">
        <f ca="1">INDIRECT("'按班级打印'!A"&amp;ROUNDDOWN((ROW()-1)/5,0)+2)</f>
        <v>吴凡</v>
      </c>
      <c r="D3327" s="63">
        <f ca="1">INDIRECT("'按班级打印'!M"&amp;ROUNDDOWN((ROW()-1)/5,0)+2)</f>
        <v>99.5</v>
      </c>
      <c r="E3327" s="63">
        <f ca="1">INDIRECT("'按班级打印'!o"&amp;ROUNDDOWN((ROW()-1)/5,0)+2)</f>
        <v>84.5</v>
      </c>
      <c r="F3327" s="63">
        <f ca="1">INDIRECT("'按班级打印'!q"&amp;ROUNDDOWN((ROW()-1)/5,0)+2)</f>
        <v>126.5</v>
      </c>
      <c r="G3327" s="63">
        <f ca="1">IF(INDIRECT("'按班级打印'!s"&amp;ROUNDDOWN((ROW()-1)/5,0)+2)&gt;0,INDIRECT("'按班级打印'!s"&amp;ROUNDDOWN((ROW()-1)/5,0)+2),"")</f>
        <v>68.5</v>
      </c>
      <c r="H3327" s="63">
        <f ca="1">IF(INDIRECT("'按班级打印'!w"&amp;ROUNDDOWN((ROW()-1)/5,0)+2)&gt;0,INDIRECT("'按班级打印'!w"&amp;ROUNDDOWN((ROW()-1)/5,0)+2),"")</f>
        <v>54</v>
      </c>
      <c r="I3327" s="63" t="str">
        <f ca="1">IF(INDIRECT("'按班级打印'!z"&amp;ROUNDDOWN((ROW()-1)/5,0)+2)&gt;0,INDIRECT("'按班级打印'!z"&amp;ROUNDDOWN((ROW()-1)/5,0)+2),"")</f>
        <v/>
      </c>
      <c r="J3327" s="63">
        <f ca="1">IF(INDIRECT("'按班级打印'!ac"&amp;ROUNDDOWN((ROW()-1)/5,0)+2)&gt;0,INDIRECT("'按班级打印'!ac"&amp;ROUNDDOWN((ROW()-1)/5,0)+2),"")</f>
        <v>58.25</v>
      </c>
      <c r="K3327" s="63" t="str">
        <f ca="1">IF(INDIRECT("'按班级打印'!u"&amp;ROUNDDOWN((ROW()-1)/5,0)+2)&gt;0,INDIRECT("'按班级打印'!u"&amp;ROUNDDOWN((ROW()-1)/5,0)+2),"")</f>
        <v/>
      </c>
      <c r="L3327" s="63" t="str">
        <f ca="1">IF(INDIRECT("'按班级打印'!af"&amp;ROUNDDOWN((ROW()-1)/5,0)+2)&gt;0,INDIRECT("'按班级打印'!af"&amp;ROUNDDOWN((ROW()-1)/5,0)+2),"")</f>
        <v/>
      </c>
      <c r="M3327" s="63">
        <f ca="1">INDIRECT("'按班级打印'!H"&amp;ROUNDDOWN((ROW()-1)/5,0)+2)</f>
        <v>491.25</v>
      </c>
    </row>
    <row r="3328" customHeight="1" spans="1:13">
      <c r="A3328" s="64"/>
      <c r="B3328" s="64"/>
      <c r="C3328" s="63" t="s">
        <v>13</v>
      </c>
      <c r="D3328" s="63">
        <f ca="1">INDIRECT("'按班级打印'!M"&amp;ROUNDDOWN((ROW()-1)/5,0)+2)</f>
        <v>99.5</v>
      </c>
      <c r="E3328" s="63">
        <f ca="1">INDIRECT("'按班级打印'!o"&amp;ROUNDDOWN((ROW()-1)/5,0)+2)</f>
        <v>84.5</v>
      </c>
      <c r="F3328" s="63">
        <f ca="1">INDIRECT("'按班级打印'!q"&amp;ROUNDDOWN((ROW()-1)/5,0)+2)</f>
        <v>126.5</v>
      </c>
      <c r="G3328" s="63">
        <f ca="1">IF(INDIRECT("'按班级打印'!s"&amp;ROUNDDOWN((ROW()-1)/5,0)+2)&gt;0,INDIRECT("'按班级打印'!s"&amp;ROUNDDOWN((ROW()-1)/5,0)+2),"")</f>
        <v>68.5</v>
      </c>
      <c r="H3328" s="63">
        <f ca="1">IF(INDIRECT("'按班级打印'!x"&amp;ROUNDDOWN((ROW()-1)/5,0)+2)&gt;0,INDIRECT("'按班级打印'!x"&amp;ROUNDDOWN((ROW()-1)/5,0)+2),"")</f>
        <v>79</v>
      </c>
      <c r="I3328" s="63" t="str">
        <f ca="1">IF(INDIRECT("'按班级打印'!aa"&amp;ROUNDDOWN((ROW()-1)/5,0)+2)&gt;0,INDIRECT("'按班级打印'!aa"&amp;ROUNDDOWN((ROW()-1)/5,0)+2),"")</f>
        <v/>
      </c>
      <c r="J3328" s="63">
        <f ca="1">IF(INDIRECT("'按班级打印'!ad"&amp;ROUNDDOWN((ROW()-1)/5,0)+2)&gt;0,INDIRECT("'按班级打印'!ad"&amp;ROUNDDOWN((ROW()-1)/5,0)+2),"")</f>
        <v>81</v>
      </c>
      <c r="K3328" s="63" t="str">
        <f ca="1">IF(INDIRECT("'按班级打印'!u"&amp;ROUNDDOWN((ROW()-1)/5,0)+2)&gt;0,INDIRECT("'按班级打印'!u"&amp;ROUNDDOWN((ROW()-1)/5,0)+2),"")</f>
        <v/>
      </c>
      <c r="L3328" s="63" t="str">
        <f ca="1">IF(INDIRECT("'按班级打印'!ag"&amp;ROUNDDOWN((ROW()-1)/5,0)+2)&gt;0,INDIRECT("'按班级打印'!ag"&amp;ROUNDDOWN((ROW()-1)/5,0)+2),"")</f>
        <v/>
      </c>
      <c r="M3328" s="63">
        <f ca="1">INDIRECT("'按班级打印'!I"&amp;ROUNDDOWN((ROW()-1)/5,0)+2)</f>
        <v>539</v>
      </c>
    </row>
    <row r="3329" customHeight="1" spans="1:13">
      <c r="A3329" s="63" t="str">
        <f ca="1">INDIRECT("'按班级打印'!E"&amp;ROUNDDOWN((ROW()-1)/5,0)+2)</f>
        <v>物理类</v>
      </c>
      <c r="B3329" s="14"/>
      <c r="C3329" s="63" t="s">
        <v>14</v>
      </c>
      <c r="D3329" s="65">
        <f>'质量分析(总分) '!$D$55</f>
        <v>105.000612745098</v>
      </c>
      <c r="E3329" s="65">
        <f>'质量分析(总分) '!$D$82</f>
        <v>91.5242034313726</v>
      </c>
      <c r="F3329" s="65">
        <f>'质量分析(总分) '!$D$109</f>
        <v>108.863970588235</v>
      </c>
      <c r="G3329" s="65">
        <f ca="1">IF(_xlfn.NUMBERVALUE(G3327)&gt;0,'质量分析(总分) '!$D$133,"")</f>
        <v>62.6521428571429</v>
      </c>
      <c r="H3329" s="65">
        <f ca="1">IF(_xlfn.NUMBERVALUE(H3327)&gt;0,'质量分析(总分) '!$D$157,"")</f>
        <v>81.8686131386861</v>
      </c>
      <c r="I3329" s="65" t="str">
        <f ca="1">IF(_xlfn.NUMBERVALUE(I3327)&gt;0,'质量分析(总分) '!$D$180,"")</f>
        <v/>
      </c>
      <c r="J3329" s="65">
        <f ca="1">IF(_xlfn.NUMBERVALUE(J3327)&gt;0,'质量分析(总分) '!$D$208,"")</f>
        <v>82.7816593886463</v>
      </c>
      <c r="K3329" s="65" t="str">
        <f ca="1">IF(_xlfn.NUMBERVALUE(K3327)&gt;0,'质量分析(总分) '!$D$194,"")</f>
        <v/>
      </c>
      <c r="L3329" s="65" t="str">
        <f ca="1">IF(_xlfn.NUMBERVALUE(L3327)&gt;0,'质量分析(总分) '!$D$222,"")</f>
        <v/>
      </c>
      <c r="M3329" s="65">
        <f ca="1">IF(_xlfn.NUMBERVALUE(G3327)&gt;0,'质量分析(总分) '!$D$23,'质量分析(总分) '!$D$28)</f>
        <v>535.869285714286</v>
      </c>
    </row>
    <row r="3331" customHeight="1" spans="1:13">
      <c r="A3331" s="58" t="s">
        <v>15</v>
      </c>
      <c r="B3331" s="59" t="s">
        <v>1</v>
      </c>
      <c r="C3331" s="59" t="s">
        <v>2</v>
      </c>
      <c r="D3331" s="60" t="s">
        <v>3</v>
      </c>
      <c r="E3331" s="60" t="s">
        <v>4</v>
      </c>
      <c r="F3331" s="60" t="s">
        <v>5</v>
      </c>
      <c r="G3331" s="60" t="s">
        <v>6</v>
      </c>
      <c r="H3331" s="60" t="s">
        <v>7</v>
      </c>
      <c r="I3331" s="60" t="s">
        <v>8</v>
      </c>
      <c r="J3331" s="60" t="s">
        <v>9</v>
      </c>
      <c r="K3331" s="60" t="s">
        <v>10</v>
      </c>
      <c r="L3331" s="61" t="s">
        <v>11</v>
      </c>
      <c r="M3331" s="61" t="s">
        <v>12</v>
      </c>
    </row>
    <row r="3332" customHeight="1" spans="1:13">
      <c r="A3332" s="62"/>
      <c r="B3332" s="63">
        <f ca="1">INDIRECT("'按班级打印'!G"&amp;ROUNDDOWN((ROW()-1)/5,0)+2)</f>
        <v>15</v>
      </c>
      <c r="C3332" s="63" t="str">
        <f ca="1">INDIRECT("'按班级打印'!A"&amp;ROUNDDOWN((ROW()-1)/5,0)+2)</f>
        <v>吴腾翔</v>
      </c>
      <c r="D3332" s="63">
        <f ca="1">INDIRECT("'按班级打印'!M"&amp;ROUNDDOWN((ROW()-1)/5,0)+2)</f>
        <v>124.5</v>
      </c>
      <c r="E3332" s="63">
        <f ca="1">INDIRECT("'按班级打印'!o"&amp;ROUNDDOWN((ROW()-1)/5,0)+2)</f>
        <v>89.5</v>
      </c>
      <c r="F3332" s="63">
        <f ca="1">INDIRECT("'按班级打印'!q"&amp;ROUNDDOWN((ROW()-1)/5,0)+2)</f>
        <v>116</v>
      </c>
      <c r="G3332" s="63">
        <f ca="1">IF(INDIRECT("'按班级打印'!s"&amp;ROUNDDOWN((ROW()-1)/5,0)+2)&gt;0,INDIRECT("'按班级打印'!s"&amp;ROUNDDOWN((ROW()-1)/5,0)+2),"")</f>
        <v>49.5</v>
      </c>
      <c r="H3332" s="63">
        <f ca="1">IF(INDIRECT("'按班级打印'!w"&amp;ROUNDDOWN((ROW()-1)/5,0)+2)&gt;0,INDIRECT("'按班级打印'!w"&amp;ROUNDDOWN((ROW()-1)/5,0)+2),"")</f>
        <v>63</v>
      </c>
      <c r="I3332" s="63" t="str">
        <f ca="1">IF(INDIRECT("'按班级打印'!z"&amp;ROUNDDOWN((ROW()-1)/5,0)+2)&gt;0,INDIRECT("'按班级打印'!z"&amp;ROUNDDOWN((ROW()-1)/5,0)+2),"")</f>
        <v/>
      </c>
      <c r="J3332" s="63">
        <f ca="1">IF(INDIRECT("'按班级打印'!ac"&amp;ROUNDDOWN((ROW()-1)/5,0)+2)&gt;0,INDIRECT("'按班级打印'!ac"&amp;ROUNDDOWN((ROW()-1)/5,0)+2),"")</f>
        <v>68.5</v>
      </c>
      <c r="K3332" s="63" t="str">
        <f ca="1">IF(INDIRECT("'按班级打印'!u"&amp;ROUNDDOWN((ROW()-1)/5,0)+2)&gt;0,INDIRECT("'按班级打印'!u"&amp;ROUNDDOWN((ROW()-1)/5,0)+2),"")</f>
        <v/>
      </c>
      <c r="L3332" s="63" t="str">
        <f ca="1">IF(INDIRECT("'按班级打印'!af"&amp;ROUNDDOWN((ROW()-1)/5,0)+2)&gt;0,INDIRECT("'按班级打印'!af"&amp;ROUNDDOWN((ROW()-1)/5,0)+2),"")</f>
        <v/>
      </c>
      <c r="M3332" s="63">
        <f ca="1">INDIRECT("'按班级打印'!H"&amp;ROUNDDOWN((ROW()-1)/5,0)+2)</f>
        <v>511</v>
      </c>
    </row>
    <row r="3333" customHeight="1" spans="1:13">
      <c r="A3333" s="64"/>
      <c r="B3333" s="64"/>
      <c r="C3333" s="63" t="s">
        <v>13</v>
      </c>
      <c r="D3333" s="63">
        <f ca="1">INDIRECT("'按班级打印'!M"&amp;ROUNDDOWN((ROW()-1)/5,0)+2)</f>
        <v>124.5</v>
      </c>
      <c r="E3333" s="63">
        <f ca="1">INDIRECT("'按班级打印'!o"&amp;ROUNDDOWN((ROW()-1)/5,0)+2)</f>
        <v>89.5</v>
      </c>
      <c r="F3333" s="63">
        <f ca="1">INDIRECT("'按班级打印'!q"&amp;ROUNDDOWN((ROW()-1)/5,0)+2)</f>
        <v>116</v>
      </c>
      <c r="G3333" s="63">
        <f ca="1">IF(INDIRECT("'按班级打印'!s"&amp;ROUNDDOWN((ROW()-1)/5,0)+2)&gt;0,INDIRECT("'按班级打印'!s"&amp;ROUNDDOWN((ROW()-1)/5,0)+2),"")</f>
        <v>49.5</v>
      </c>
      <c r="H3333" s="63">
        <f ca="1">IF(INDIRECT("'按班级打印'!x"&amp;ROUNDDOWN((ROW()-1)/5,0)+2)&gt;0,INDIRECT("'按班级打印'!x"&amp;ROUNDDOWN((ROW()-1)/5,0)+2),"")</f>
        <v>86</v>
      </c>
      <c r="I3333" s="63" t="str">
        <f ca="1">IF(INDIRECT("'按班级打印'!aa"&amp;ROUNDDOWN((ROW()-1)/5,0)+2)&gt;0,INDIRECT("'按班级打印'!aa"&amp;ROUNDDOWN((ROW()-1)/5,0)+2),"")</f>
        <v/>
      </c>
      <c r="J3333" s="63">
        <f ca="1">IF(INDIRECT("'按班级打印'!ad"&amp;ROUNDDOWN((ROW()-1)/5,0)+2)&gt;0,INDIRECT("'按班级打印'!ad"&amp;ROUNDDOWN((ROW()-1)/5,0)+2),"")</f>
        <v>90</v>
      </c>
      <c r="K3333" s="63" t="str">
        <f ca="1">IF(INDIRECT("'按班级打印'!u"&amp;ROUNDDOWN((ROW()-1)/5,0)+2)&gt;0,INDIRECT("'按班级打印'!u"&amp;ROUNDDOWN((ROW()-1)/5,0)+2),"")</f>
        <v/>
      </c>
      <c r="L3333" s="63" t="str">
        <f ca="1">IF(INDIRECT("'按班级打印'!ag"&amp;ROUNDDOWN((ROW()-1)/5,0)+2)&gt;0,INDIRECT("'按班级打印'!ag"&amp;ROUNDDOWN((ROW()-1)/5,0)+2),"")</f>
        <v/>
      </c>
      <c r="M3333" s="63">
        <f ca="1">INDIRECT("'按班级打印'!I"&amp;ROUNDDOWN((ROW()-1)/5,0)+2)</f>
        <v>555.5</v>
      </c>
    </row>
    <row r="3334" customHeight="1" spans="1:13">
      <c r="A3334" s="63" t="str">
        <f ca="1">INDIRECT("'按班级打印'!E"&amp;ROUNDDOWN((ROW()-1)/5,0)+2)</f>
        <v>物理类</v>
      </c>
      <c r="B3334" s="14"/>
      <c r="C3334" s="63" t="s">
        <v>14</v>
      </c>
      <c r="D3334" s="65">
        <f>'质量分析(总分) '!$D$55</f>
        <v>105.000612745098</v>
      </c>
      <c r="E3334" s="65">
        <f>'质量分析(总分) '!$D$82</f>
        <v>91.5242034313726</v>
      </c>
      <c r="F3334" s="65">
        <f>'质量分析(总分) '!$D$109</f>
        <v>108.863970588235</v>
      </c>
      <c r="G3334" s="65">
        <f ca="1">IF(_xlfn.NUMBERVALUE(G3332)&gt;0,'质量分析(总分) '!$D$133,"")</f>
        <v>62.6521428571429</v>
      </c>
      <c r="H3334" s="65">
        <f ca="1">IF(_xlfn.NUMBERVALUE(H3332)&gt;0,'质量分析(总分) '!$D$157,"")</f>
        <v>81.8686131386861</v>
      </c>
      <c r="I3334" s="65" t="str">
        <f ca="1">IF(_xlfn.NUMBERVALUE(I3332)&gt;0,'质量分析(总分) '!$D$180,"")</f>
        <v/>
      </c>
      <c r="J3334" s="65">
        <f ca="1">IF(_xlfn.NUMBERVALUE(J3332)&gt;0,'质量分析(总分) '!$D$208,"")</f>
        <v>82.7816593886463</v>
      </c>
      <c r="K3334" s="65" t="str">
        <f ca="1">IF(_xlfn.NUMBERVALUE(K3332)&gt;0,'质量分析(总分) '!$D$194,"")</f>
        <v/>
      </c>
      <c r="L3334" s="65" t="str">
        <f ca="1">IF(_xlfn.NUMBERVALUE(L3332)&gt;0,'质量分析(总分) '!$D$222,"")</f>
        <v/>
      </c>
      <c r="M3334" s="65">
        <f ca="1">IF(_xlfn.NUMBERVALUE(G3332)&gt;0,'质量分析(总分) '!$D$23,'质量分析(总分) '!$D$28)</f>
        <v>535.869285714286</v>
      </c>
    </row>
    <row r="3336" customHeight="1" spans="1:13">
      <c r="A3336" s="58" t="s">
        <v>15</v>
      </c>
      <c r="B3336" s="59" t="s">
        <v>1</v>
      </c>
      <c r="C3336" s="59" t="s">
        <v>2</v>
      </c>
      <c r="D3336" s="60" t="s">
        <v>3</v>
      </c>
      <c r="E3336" s="60" t="s">
        <v>4</v>
      </c>
      <c r="F3336" s="60" t="s">
        <v>5</v>
      </c>
      <c r="G3336" s="60" t="s">
        <v>6</v>
      </c>
      <c r="H3336" s="60" t="s">
        <v>7</v>
      </c>
      <c r="I3336" s="60" t="s">
        <v>8</v>
      </c>
      <c r="J3336" s="60" t="s">
        <v>9</v>
      </c>
      <c r="K3336" s="60" t="s">
        <v>10</v>
      </c>
      <c r="L3336" s="61" t="s">
        <v>11</v>
      </c>
      <c r="M3336" s="61" t="s">
        <v>12</v>
      </c>
    </row>
    <row r="3337" customHeight="1" spans="1:13">
      <c r="A3337" s="62"/>
      <c r="B3337" s="63">
        <f ca="1">INDIRECT("'按班级打印'!G"&amp;ROUNDDOWN((ROW()-1)/5,0)+2)</f>
        <v>15</v>
      </c>
      <c r="C3337" s="63" t="str">
        <f ca="1">INDIRECT("'按班级打印'!A"&amp;ROUNDDOWN((ROW()-1)/5,0)+2)</f>
        <v>周婧怡</v>
      </c>
      <c r="D3337" s="63">
        <f ca="1">INDIRECT("'按班级打印'!M"&amp;ROUNDDOWN((ROW()-1)/5,0)+2)</f>
        <v>118</v>
      </c>
      <c r="E3337" s="63">
        <f ca="1">INDIRECT("'按班级打印'!o"&amp;ROUNDDOWN((ROW()-1)/5,0)+2)</f>
        <v>94</v>
      </c>
      <c r="F3337" s="63">
        <f ca="1">INDIRECT("'按班级打印'!q"&amp;ROUNDDOWN((ROW()-1)/5,0)+2)</f>
        <v>105</v>
      </c>
      <c r="G3337" s="63">
        <f ca="1">IF(INDIRECT("'按班级打印'!s"&amp;ROUNDDOWN((ROW()-1)/5,0)+2)&gt;0,INDIRECT("'按班级打印'!s"&amp;ROUNDDOWN((ROW()-1)/5,0)+2),"")</f>
        <v>53</v>
      </c>
      <c r="H3337" s="63">
        <f ca="1">IF(INDIRECT("'按班级打印'!w"&amp;ROUNDDOWN((ROW()-1)/5,0)+2)&gt;0,INDIRECT("'按班级打印'!w"&amp;ROUNDDOWN((ROW()-1)/5,0)+2),"")</f>
        <v>52.5</v>
      </c>
      <c r="I3337" s="63" t="str">
        <f ca="1">IF(INDIRECT("'按班级打印'!z"&amp;ROUNDDOWN((ROW()-1)/5,0)+2)&gt;0,INDIRECT("'按班级打印'!z"&amp;ROUNDDOWN((ROW()-1)/5,0)+2),"")</f>
        <v/>
      </c>
      <c r="J3337" s="63">
        <f ca="1">IF(INDIRECT("'按班级打印'!ac"&amp;ROUNDDOWN((ROW()-1)/5,0)+2)&gt;0,INDIRECT("'按班级打印'!ac"&amp;ROUNDDOWN((ROW()-1)/5,0)+2),"")</f>
        <v>62</v>
      </c>
      <c r="K3337" s="63" t="str">
        <f ca="1">IF(INDIRECT("'按班级打印'!u"&amp;ROUNDDOWN((ROW()-1)/5,0)+2)&gt;0,INDIRECT("'按班级打印'!u"&amp;ROUNDDOWN((ROW()-1)/5,0)+2),"")</f>
        <v/>
      </c>
      <c r="L3337" s="63" t="str">
        <f ca="1">IF(INDIRECT("'按班级打印'!af"&amp;ROUNDDOWN((ROW()-1)/5,0)+2)&gt;0,INDIRECT("'按班级打印'!af"&amp;ROUNDDOWN((ROW()-1)/5,0)+2),"")</f>
        <v/>
      </c>
      <c r="M3337" s="63">
        <f ca="1">INDIRECT("'按班级打印'!H"&amp;ROUNDDOWN((ROW()-1)/5,0)+2)</f>
        <v>484.5</v>
      </c>
    </row>
    <row r="3338" customHeight="1" spans="1:13">
      <c r="A3338" s="64"/>
      <c r="B3338" s="64"/>
      <c r="C3338" s="63" t="s">
        <v>13</v>
      </c>
      <c r="D3338" s="63">
        <f ca="1">INDIRECT("'按班级打印'!M"&amp;ROUNDDOWN((ROW()-1)/5,0)+2)</f>
        <v>118</v>
      </c>
      <c r="E3338" s="63">
        <f ca="1">INDIRECT("'按班级打印'!o"&amp;ROUNDDOWN((ROW()-1)/5,0)+2)</f>
        <v>94</v>
      </c>
      <c r="F3338" s="63">
        <f ca="1">INDIRECT("'按班级打印'!q"&amp;ROUNDDOWN((ROW()-1)/5,0)+2)</f>
        <v>105</v>
      </c>
      <c r="G3338" s="63">
        <f ca="1">IF(INDIRECT("'按班级打印'!s"&amp;ROUNDDOWN((ROW()-1)/5,0)+2)&gt;0,INDIRECT("'按班级打印'!s"&amp;ROUNDDOWN((ROW()-1)/5,0)+2),"")</f>
        <v>53</v>
      </c>
      <c r="H3338" s="63">
        <f ca="1">IF(INDIRECT("'按班级打印'!x"&amp;ROUNDDOWN((ROW()-1)/5,0)+2)&gt;0,INDIRECT("'按班级打印'!x"&amp;ROUNDDOWN((ROW()-1)/5,0)+2),"")</f>
        <v>78</v>
      </c>
      <c r="I3338" s="63" t="str">
        <f ca="1">IF(INDIRECT("'按班级打印'!aa"&amp;ROUNDDOWN((ROW()-1)/5,0)+2)&gt;0,INDIRECT("'按班级打印'!aa"&amp;ROUNDDOWN((ROW()-1)/5,0)+2),"")</f>
        <v/>
      </c>
      <c r="J3338" s="63">
        <f ca="1">IF(INDIRECT("'按班级打印'!ad"&amp;ROUNDDOWN((ROW()-1)/5,0)+2)&gt;0,INDIRECT("'按班级打印'!ad"&amp;ROUNDDOWN((ROW()-1)/5,0)+2),"")</f>
        <v>86</v>
      </c>
      <c r="K3338" s="63" t="str">
        <f ca="1">IF(INDIRECT("'按班级打印'!u"&amp;ROUNDDOWN((ROW()-1)/5,0)+2)&gt;0,INDIRECT("'按班级打印'!u"&amp;ROUNDDOWN((ROW()-1)/5,0)+2),"")</f>
        <v/>
      </c>
      <c r="L3338" s="63" t="str">
        <f ca="1">IF(INDIRECT("'按班级打印'!ag"&amp;ROUNDDOWN((ROW()-1)/5,0)+2)&gt;0,INDIRECT("'按班级打印'!ag"&amp;ROUNDDOWN((ROW()-1)/5,0)+2),"")</f>
        <v/>
      </c>
      <c r="M3338" s="63">
        <f ca="1">INDIRECT("'按班级打印'!I"&amp;ROUNDDOWN((ROW()-1)/5,0)+2)</f>
        <v>534</v>
      </c>
    </row>
    <row r="3339" customHeight="1" spans="1:13">
      <c r="A3339" s="63" t="str">
        <f ca="1">INDIRECT("'按班级打印'!E"&amp;ROUNDDOWN((ROW()-1)/5,0)+2)</f>
        <v>物理类</v>
      </c>
      <c r="B3339" s="14"/>
      <c r="C3339" s="63" t="s">
        <v>14</v>
      </c>
      <c r="D3339" s="65">
        <f>'质量分析(总分) '!$D$55</f>
        <v>105.000612745098</v>
      </c>
      <c r="E3339" s="65">
        <f>'质量分析(总分) '!$D$82</f>
        <v>91.5242034313726</v>
      </c>
      <c r="F3339" s="65">
        <f>'质量分析(总分) '!$D$109</f>
        <v>108.863970588235</v>
      </c>
      <c r="G3339" s="65">
        <f ca="1">IF(_xlfn.NUMBERVALUE(G3337)&gt;0,'质量分析(总分) '!$D$133,"")</f>
        <v>62.6521428571429</v>
      </c>
      <c r="H3339" s="65">
        <f ca="1">IF(_xlfn.NUMBERVALUE(H3337)&gt;0,'质量分析(总分) '!$D$157,"")</f>
        <v>81.8686131386861</v>
      </c>
      <c r="I3339" s="65" t="str">
        <f ca="1">IF(_xlfn.NUMBERVALUE(I3337)&gt;0,'质量分析(总分) '!$D$180,"")</f>
        <v/>
      </c>
      <c r="J3339" s="65">
        <f ca="1">IF(_xlfn.NUMBERVALUE(J3337)&gt;0,'质量分析(总分) '!$D$208,"")</f>
        <v>82.7816593886463</v>
      </c>
      <c r="K3339" s="65" t="str">
        <f ca="1">IF(_xlfn.NUMBERVALUE(K3337)&gt;0,'质量分析(总分) '!$D$194,"")</f>
        <v/>
      </c>
      <c r="L3339" s="65" t="str">
        <f ca="1">IF(_xlfn.NUMBERVALUE(L3337)&gt;0,'质量分析(总分) '!$D$222,"")</f>
        <v/>
      </c>
      <c r="M3339" s="65">
        <f ca="1">IF(_xlfn.NUMBERVALUE(G3337)&gt;0,'质量分析(总分) '!$D$23,'质量分析(总分) '!$D$28)</f>
        <v>535.869285714286</v>
      </c>
    </row>
    <row r="3341" customHeight="1" spans="1:13">
      <c r="A3341" s="58" t="s">
        <v>15</v>
      </c>
      <c r="B3341" s="59" t="s">
        <v>1</v>
      </c>
      <c r="C3341" s="59" t="s">
        <v>2</v>
      </c>
      <c r="D3341" s="60" t="s">
        <v>3</v>
      </c>
      <c r="E3341" s="60" t="s">
        <v>4</v>
      </c>
      <c r="F3341" s="60" t="s">
        <v>5</v>
      </c>
      <c r="G3341" s="60" t="s">
        <v>6</v>
      </c>
      <c r="H3341" s="60" t="s">
        <v>7</v>
      </c>
      <c r="I3341" s="60" t="s">
        <v>8</v>
      </c>
      <c r="J3341" s="60" t="s">
        <v>9</v>
      </c>
      <c r="K3341" s="60" t="s">
        <v>10</v>
      </c>
      <c r="L3341" s="61" t="s">
        <v>11</v>
      </c>
      <c r="M3341" s="61" t="s">
        <v>12</v>
      </c>
    </row>
    <row r="3342" customHeight="1" spans="1:13">
      <c r="A3342" s="62"/>
      <c r="B3342" s="63">
        <f ca="1">INDIRECT("'按班级打印'!G"&amp;ROUNDDOWN((ROW()-1)/5,0)+2)</f>
        <v>15</v>
      </c>
      <c r="C3342" s="63" t="str">
        <f ca="1">INDIRECT("'按班级打印'!A"&amp;ROUNDDOWN((ROW()-1)/5,0)+2)</f>
        <v>陈馥羽</v>
      </c>
      <c r="D3342" s="63">
        <f ca="1">INDIRECT("'按班级打印'!M"&amp;ROUNDDOWN((ROW()-1)/5,0)+2)</f>
        <v>102</v>
      </c>
      <c r="E3342" s="63">
        <f ca="1">INDIRECT("'按班级打印'!o"&amp;ROUNDDOWN((ROW()-1)/5,0)+2)</f>
        <v>95</v>
      </c>
      <c r="F3342" s="63">
        <f ca="1">INDIRECT("'按班级打印'!q"&amp;ROUNDDOWN((ROW()-1)/5,0)+2)</f>
        <v>94.5</v>
      </c>
      <c r="G3342" s="63">
        <f ca="1">IF(INDIRECT("'按班级打印'!s"&amp;ROUNDDOWN((ROW()-1)/5,0)+2)&gt;0,INDIRECT("'按班级打印'!s"&amp;ROUNDDOWN((ROW()-1)/5,0)+2),"")</f>
        <v>40.5</v>
      </c>
      <c r="H3342" s="63" t="str">
        <f ca="1">IF(INDIRECT("'按班级打印'!w"&amp;ROUNDDOWN((ROW()-1)/5,0)+2)&gt;0,INDIRECT("'按班级打印'!w"&amp;ROUNDDOWN((ROW()-1)/5,0)+2),"")</f>
        <v/>
      </c>
      <c r="I3342" s="63">
        <f ca="1">IF(INDIRECT("'按班级打印'!z"&amp;ROUNDDOWN((ROW()-1)/5,0)+2)&gt;0,INDIRECT("'按班级打印'!z"&amp;ROUNDDOWN((ROW()-1)/5,0)+2),"")</f>
        <v>72.5</v>
      </c>
      <c r="J3342" s="63">
        <f ca="1">IF(INDIRECT("'按班级打印'!ac"&amp;ROUNDDOWN((ROW()-1)/5,0)+2)&gt;0,INDIRECT("'按班级打印'!ac"&amp;ROUNDDOWN((ROW()-1)/5,0)+2),"")</f>
        <v>49</v>
      </c>
      <c r="K3342" s="63" t="str">
        <f ca="1">IF(INDIRECT("'按班级打印'!u"&amp;ROUNDDOWN((ROW()-1)/5,0)+2)&gt;0,INDIRECT("'按班级打印'!u"&amp;ROUNDDOWN((ROW()-1)/5,0)+2),"")</f>
        <v/>
      </c>
      <c r="L3342" s="63" t="str">
        <f ca="1">IF(INDIRECT("'按班级打印'!af"&amp;ROUNDDOWN((ROW()-1)/5,0)+2)&gt;0,INDIRECT("'按班级打印'!af"&amp;ROUNDDOWN((ROW()-1)/5,0)+2),"")</f>
        <v/>
      </c>
      <c r="M3342" s="63">
        <f ca="1">INDIRECT("'按班级打印'!H"&amp;ROUNDDOWN((ROW()-1)/5,0)+2)</f>
        <v>453.5</v>
      </c>
    </row>
    <row r="3343" customHeight="1" spans="1:13">
      <c r="A3343" s="64"/>
      <c r="B3343" s="64"/>
      <c r="C3343" s="63" t="s">
        <v>13</v>
      </c>
      <c r="D3343" s="63">
        <f ca="1">INDIRECT("'按班级打印'!M"&amp;ROUNDDOWN((ROW()-1)/5,0)+2)</f>
        <v>102</v>
      </c>
      <c r="E3343" s="63">
        <f ca="1">INDIRECT("'按班级打印'!o"&amp;ROUNDDOWN((ROW()-1)/5,0)+2)</f>
        <v>95</v>
      </c>
      <c r="F3343" s="63">
        <f ca="1">INDIRECT("'按班级打印'!q"&amp;ROUNDDOWN((ROW()-1)/5,0)+2)</f>
        <v>94.5</v>
      </c>
      <c r="G3343" s="63">
        <f ca="1">IF(INDIRECT("'按班级打印'!s"&amp;ROUNDDOWN((ROW()-1)/5,0)+2)&gt;0,INDIRECT("'按班级打印'!s"&amp;ROUNDDOWN((ROW()-1)/5,0)+2),"")</f>
        <v>40.5</v>
      </c>
      <c r="H3343" s="63" t="str">
        <f ca="1">IF(INDIRECT("'按班级打印'!x"&amp;ROUNDDOWN((ROW()-1)/5,0)+2)&gt;0,INDIRECT("'按班级打印'!x"&amp;ROUNDDOWN((ROW()-1)/5,0)+2),"")</f>
        <v/>
      </c>
      <c r="I3343" s="63">
        <f ca="1">IF(INDIRECT("'按班级打印'!aa"&amp;ROUNDDOWN((ROW()-1)/5,0)+2)&gt;0,INDIRECT("'按班级打印'!aa"&amp;ROUNDDOWN((ROW()-1)/5,0)+2),"")</f>
        <v>81</v>
      </c>
      <c r="J3343" s="63">
        <f ca="1">IF(INDIRECT("'按班级打印'!ad"&amp;ROUNDDOWN((ROW()-1)/5,0)+2)&gt;0,INDIRECT("'按班级打印'!ad"&amp;ROUNDDOWN((ROW()-1)/5,0)+2),"")</f>
        <v>69</v>
      </c>
      <c r="K3343" s="63" t="str">
        <f ca="1">IF(INDIRECT("'按班级打印'!u"&amp;ROUNDDOWN((ROW()-1)/5,0)+2)&gt;0,INDIRECT("'按班级打印'!u"&amp;ROUNDDOWN((ROW()-1)/5,0)+2),"")</f>
        <v/>
      </c>
      <c r="L3343" s="63" t="str">
        <f ca="1">IF(INDIRECT("'按班级打印'!ag"&amp;ROUNDDOWN((ROW()-1)/5,0)+2)&gt;0,INDIRECT("'按班级打印'!ag"&amp;ROUNDDOWN((ROW()-1)/5,0)+2),"")</f>
        <v/>
      </c>
      <c r="M3343" s="63">
        <f ca="1">INDIRECT("'按班级打印'!I"&amp;ROUNDDOWN((ROW()-1)/5,0)+2)</f>
        <v>482</v>
      </c>
    </row>
    <row r="3344" customHeight="1" spans="1:13">
      <c r="A3344" s="63" t="str">
        <f ca="1">INDIRECT("'按班级打印'!E"&amp;ROUNDDOWN((ROW()-1)/5,0)+2)</f>
        <v>物理类</v>
      </c>
      <c r="B3344" s="14"/>
      <c r="C3344" s="63" t="s">
        <v>14</v>
      </c>
      <c r="D3344" s="65">
        <f>'质量分析(总分) '!$D$55</f>
        <v>105.000612745098</v>
      </c>
      <c r="E3344" s="65">
        <f>'质量分析(总分) '!$D$82</f>
        <v>91.5242034313726</v>
      </c>
      <c r="F3344" s="65">
        <f>'质量分析(总分) '!$D$109</f>
        <v>108.863970588235</v>
      </c>
      <c r="G3344" s="65">
        <f ca="1">IF(_xlfn.NUMBERVALUE(G3342)&gt;0,'质量分析(总分) '!$D$133,"")</f>
        <v>62.6521428571429</v>
      </c>
      <c r="H3344" s="65" t="str">
        <f ca="1">IF(_xlfn.NUMBERVALUE(H3342)&gt;0,'质量分析(总分) '!$D$157,"")</f>
        <v/>
      </c>
      <c r="I3344" s="65">
        <f ca="1">IF(_xlfn.NUMBERVALUE(I3342)&gt;0,'质量分析(总分) '!$D$180,"")</f>
        <v>83.3676470588235</v>
      </c>
      <c r="J3344" s="65">
        <f ca="1">IF(_xlfn.NUMBERVALUE(J3342)&gt;0,'质量分析(总分) '!$D$208,"")</f>
        <v>82.7816593886463</v>
      </c>
      <c r="K3344" s="65" t="str">
        <f ca="1">IF(_xlfn.NUMBERVALUE(K3342)&gt;0,'质量分析(总分) '!$D$194,"")</f>
        <v/>
      </c>
      <c r="L3344" s="65" t="str">
        <f ca="1">IF(_xlfn.NUMBERVALUE(L3342)&gt;0,'质量分析(总分) '!$D$222,"")</f>
        <v/>
      </c>
      <c r="M3344" s="65">
        <f ca="1">IF(_xlfn.NUMBERVALUE(G3342)&gt;0,'质量分析(总分) '!$D$23,'质量分析(总分) '!$D$28)</f>
        <v>535.869285714286</v>
      </c>
    </row>
    <row r="3346" customHeight="1" spans="1:13">
      <c r="A3346" s="58" t="s">
        <v>15</v>
      </c>
      <c r="B3346" s="59" t="s">
        <v>1</v>
      </c>
      <c r="C3346" s="59" t="s">
        <v>2</v>
      </c>
      <c r="D3346" s="60" t="s">
        <v>3</v>
      </c>
      <c r="E3346" s="60" t="s">
        <v>4</v>
      </c>
      <c r="F3346" s="60" t="s">
        <v>5</v>
      </c>
      <c r="G3346" s="60" t="s">
        <v>6</v>
      </c>
      <c r="H3346" s="60" t="s">
        <v>7</v>
      </c>
      <c r="I3346" s="60" t="s">
        <v>8</v>
      </c>
      <c r="J3346" s="60" t="s">
        <v>9</v>
      </c>
      <c r="K3346" s="60" t="s">
        <v>10</v>
      </c>
      <c r="L3346" s="61" t="s">
        <v>11</v>
      </c>
      <c r="M3346" s="61" t="s">
        <v>12</v>
      </c>
    </row>
    <row r="3347" customHeight="1" spans="1:13">
      <c r="A3347" s="62"/>
      <c r="B3347" s="63">
        <f ca="1">INDIRECT("'按班级打印'!G"&amp;ROUNDDOWN((ROW()-1)/5,0)+2)</f>
        <v>15</v>
      </c>
      <c r="C3347" s="63" t="str">
        <f ca="1">INDIRECT("'按班级打印'!A"&amp;ROUNDDOWN((ROW()-1)/5,0)+2)</f>
        <v>张菱珊</v>
      </c>
      <c r="D3347" s="63">
        <f ca="1">INDIRECT("'按班级打印'!M"&amp;ROUNDDOWN((ROW()-1)/5,0)+2)</f>
        <v>115.5</v>
      </c>
      <c r="E3347" s="63">
        <f ca="1">INDIRECT("'按班级打印'!o"&amp;ROUNDDOWN((ROW()-1)/5,0)+2)</f>
        <v>66.5</v>
      </c>
      <c r="F3347" s="63">
        <f ca="1">INDIRECT("'按班级打印'!q"&amp;ROUNDDOWN((ROW()-1)/5,0)+2)</f>
        <v>120.5</v>
      </c>
      <c r="G3347" s="63">
        <f ca="1">IF(INDIRECT("'按班级打印'!s"&amp;ROUNDDOWN((ROW()-1)/5,0)+2)&gt;0,INDIRECT("'按班级打印'!s"&amp;ROUNDDOWN((ROW()-1)/5,0)+2),"")</f>
        <v>44</v>
      </c>
      <c r="H3347" s="63">
        <f ca="1">IF(INDIRECT("'按班级打印'!w"&amp;ROUNDDOWN((ROW()-1)/5,0)+2)&gt;0,INDIRECT("'按班级打印'!w"&amp;ROUNDDOWN((ROW()-1)/5,0)+2),"")</f>
        <v>49.5</v>
      </c>
      <c r="I3347" s="63" t="str">
        <f ca="1">IF(INDIRECT("'按班级打印'!z"&amp;ROUNDDOWN((ROW()-1)/5,0)+2)&gt;0,INDIRECT("'按班级打印'!z"&amp;ROUNDDOWN((ROW()-1)/5,0)+2),"")</f>
        <v/>
      </c>
      <c r="J3347" s="63">
        <f ca="1">IF(INDIRECT("'按班级打印'!ac"&amp;ROUNDDOWN((ROW()-1)/5,0)+2)&gt;0,INDIRECT("'按班级打印'!ac"&amp;ROUNDDOWN((ROW()-1)/5,0)+2),"")</f>
        <v>63</v>
      </c>
      <c r="K3347" s="63" t="str">
        <f ca="1">IF(INDIRECT("'按班级打印'!u"&amp;ROUNDDOWN((ROW()-1)/5,0)+2)&gt;0,INDIRECT("'按班级打印'!u"&amp;ROUNDDOWN((ROW()-1)/5,0)+2),"")</f>
        <v/>
      </c>
      <c r="L3347" s="63" t="str">
        <f ca="1">IF(INDIRECT("'按班级打印'!af"&amp;ROUNDDOWN((ROW()-1)/5,0)+2)&gt;0,INDIRECT("'按班级打印'!af"&amp;ROUNDDOWN((ROW()-1)/5,0)+2),"")</f>
        <v/>
      </c>
      <c r="M3347" s="63">
        <f ca="1">INDIRECT("'按班级打印'!H"&amp;ROUNDDOWN((ROW()-1)/5,0)+2)</f>
        <v>459</v>
      </c>
    </row>
    <row r="3348" customHeight="1" spans="1:13">
      <c r="A3348" s="64"/>
      <c r="B3348" s="64"/>
      <c r="C3348" s="63" t="s">
        <v>13</v>
      </c>
      <c r="D3348" s="63">
        <f ca="1">INDIRECT("'按班级打印'!M"&amp;ROUNDDOWN((ROW()-1)/5,0)+2)</f>
        <v>115.5</v>
      </c>
      <c r="E3348" s="63">
        <f ca="1">INDIRECT("'按班级打印'!o"&amp;ROUNDDOWN((ROW()-1)/5,0)+2)</f>
        <v>66.5</v>
      </c>
      <c r="F3348" s="63">
        <f ca="1">INDIRECT("'按班级打印'!q"&amp;ROUNDDOWN((ROW()-1)/5,0)+2)</f>
        <v>120.5</v>
      </c>
      <c r="G3348" s="63">
        <f ca="1">IF(INDIRECT("'按班级打印'!s"&amp;ROUNDDOWN((ROW()-1)/5,0)+2)&gt;0,INDIRECT("'按班级打印'!s"&amp;ROUNDDOWN((ROW()-1)/5,0)+2),"")</f>
        <v>44</v>
      </c>
      <c r="H3348" s="63">
        <f ca="1">IF(INDIRECT("'按班级打印'!x"&amp;ROUNDDOWN((ROW()-1)/5,0)+2)&gt;0,INDIRECT("'按班级打印'!x"&amp;ROUNDDOWN((ROW()-1)/5,0)+2),"")</f>
        <v>76</v>
      </c>
      <c r="I3348" s="63" t="str">
        <f ca="1">IF(INDIRECT("'按班级打印'!aa"&amp;ROUNDDOWN((ROW()-1)/5,0)+2)&gt;0,INDIRECT("'按班级打印'!aa"&amp;ROUNDDOWN((ROW()-1)/5,0)+2),"")</f>
        <v/>
      </c>
      <c r="J3348" s="63">
        <f ca="1">IF(INDIRECT("'按班级打印'!ad"&amp;ROUNDDOWN((ROW()-1)/5,0)+2)&gt;0,INDIRECT("'按班级打印'!ad"&amp;ROUNDDOWN((ROW()-1)/5,0)+2),"")</f>
        <v>87</v>
      </c>
      <c r="K3348" s="63" t="str">
        <f ca="1">IF(INDIRECT("'按班级打印'!u"&amp;ROUNDDOWN((ROW()-1)/5,0)+2)&gt;0,INDIRECT("'按班级打印'!u"&amp;ROUNDDOWN((ROW()-1)/5,0)+2),"")</f>
        <v/>
      </c>
      <c r="L3348" s="63" t="str">
        <f ca="1">IF(INDIRECT("'按班级打印'!ag"&amp;ROUNDDOWN((ROW()-1)/5,0)+2)&gt;0,INDIRECT("'按班级打印'!ag"&amp;ROUNDDOWN((ROW()-1)/5,0)+2),"")</f>
        <v/>
      </c>
      <c r="M3348" s="63">
        <f ca="1">INDIRECT("'按班级打印'!I"&amp;ROUNDDOWN((ROW()-1)/5,0)+2)</f>
        <v>509.5</v>
      </c>
    </row>
    <row r="3349" customHeight="1" spans="1:13">
      <c r="A3349" s="63" t="str">
        <f ca="1">INDIRECT("'按班级打印'!E"&amp;ROUNDDOWN((ROW()-1)/5,0)+2)</f>
        <v>物理类</v>
      </c>
      <c r="B3349" s="14"/>
      <c r="C3349" s="63" t="s">
        <v>14</v>
      </c>
      <c r="D3349" s="65">
        <f>'质量分析(总分) '!$D$55</f>
        <v>105.000612745098</v>
      </c>
      <c r="E3349" s="65">
        <f>'质量分析(总分) '!$D$82</f>
        <v>91.5242034313726</v>
      </c>
      <c r="F3349" s="65">
        <f>'质量分析(总分) '!$D$109</f>
        <v>108.863970588235</v>
      </c>
      <c r="G3349" s="65">
        <f ca="1">IF(_xlfn.NUMBERVALUE(G3347)&gt;0,'质量分析(总分) '!$D$133,"")</f>
        <v>62.6521428571429</v>
      </c>
      <c r="H3349" s="65">
        <f ca="1">IF(_xlfn.NUMBERVALUE(H3347)&gt;0,'质量分析(总分) '!$D$157,"")</f>
        <v>81.8686131386861</v>
      </c>
      <c r="I3349" s="65" t="str">
        <f ca="1">IF(_xlfn.NUMBERVALUE(I3347)&gt;0,'质量分析(总分) '!$D$180,"")</f>
        <v/>
      </c>
      <c r="J3349" s="65">
        <f ca="1">IF(_xlfn.NUMBERVALUE(J3347)&gt;0,'质量分析(总分) '!$D$208,"")</f>
        <v>82.7816593886463</v>
      </c>
      <c r="K3349" s="65" t="str">
        <f ca="1">IF(_xlfn.NUMBERVALUE(K3347)&gt;0,'质量分析(总分) '!$D$194,"")</f>
        <v/>
      </c>
      <c r="L3349" s="65" t="str">
        <f ca="1">IF(_xlfn.NUMBERVALUE(L3347)&gt;0,'质量分析(总分) '!$D$222,"")</f>
        <v/>
      </c>
      <c r="M3349" s="65">
        <f ca="1">IF(_xlfn.NUMBERVALUE(G3347)&gt;0,'质量分析(总分) '!$D$23,'质量分析(总分) '!$D$28)</f>
        <v>535.869285714286</v>
      </c>
    </row>
    <row r="3351" customHeight="1" spans="1:13">
      <c r="A3351" s="58" t="s">
        <v>15</v>
      </c>
      <c r="B3351" s="59" t="s">
        <v>1</v>
      </c>
      <c r="C3351" s="59" t="s">
        <v>2</v>
      </c>
      <c r="D3351" s="60" t="s">
        <v>3</v>
      </c>
      <c r="E3351" s="60" t="s">
        <v>4</v>
      </c>
      <c r="F3351" s="60" t="s">
        <v>5</v>
      </c>
      <c r="G3351" s="60" t="s">
        <v>6</v>
      </c>
      <c r="H3351" s="60" t="s">
        <v>7</v>
      </c>
      <c r="I3351" s="60" t="s">
        <v>8</v>
      </c>
      <c r="J3351" s="60" t="s">
        <v>9</v>
      </c>
      <c r="K3351" s="60" t="s">
        <v>10</v>
      </c>
      <c r="L3351" s="61" t="s">
        <v>11</v>
      </c>
      <c r="M3351" s="61" t="s">
        <v>12</v>
      </c>
    </row>
    <row r="3352" customHeight="1" spans="1:13">
      <c r="A3352" s="62"/>
      <c r="B3352" s="63">
        <f ca="1">INDIRECT("'按班级打印'!G"&amp;ROUNDDOWN((ROW()-1)/5,0)+2)</f>
        <v>15</v>
      </c>
      <c r="C3352" s="63" t="str">
        <f ca="1">INDIRECT("'按班级打印'!A"&amp;ROUNDDOWN((ROW()-1)/5,0)+2)</f>
        <v>林浩远</v>
      </c>
      <c r="D3352" s="63">
        <f ca="1">INDIRECT("'按班级打印'!M"&amp;ROUNDDOWN((ROW()-1)/5,0)+2)</f>
        <v>106.5</v>
      </c>
      <c r="E3352" s="63">
        <f ca="1">INDIRECT("'按班级打印'!o"&amp;ROUNDDOWN((ROW()-1)/5,0)+2)</f>
        <v>95</v>
      </c>
      <c r="F3352" s="63">
        <f ca="1">INDIRECT("'按班级打印'!q"&amp;ROUNDDOWN((ROW()-1)/5,0)+2)</f>
        <v>114</v>
      </c>
      <c r="G3352" s="63">
        <f ca="1">IF(INDIRECT("'按班级打印'!s"&amp;ROUNDDOWN((ROW()-1)/5,0)+2)&gt;0,INDIRECT("'按班级打印'!s"&amp;ROUNDDOWN((ROW()-1)/5,0)+2),"")</f>
        <v>56</v>
      </c>
      <c r="H3352" s="63">
        <f ca="1">IF(INDIRECT("'按班级打印'!w"&amp;ROUNDDOWN((ROW()-1)/5,0)+2)&gt;0,INDIRECT("'按班级打印'!w"&amp;ROUNDDOWN((ROW()-1)/5,0)+2),"")</f>
        <v>68.5</v>
      </c>
      <c r="I3352" s="63" t="str">
        <f ca="1">IF(INDIRECT("'按班级打印'!z"&amp;ROUNDDOWN((ROW()-1)/5,0)+2)&gt;0,INDIRECT("'按班级打印'!z"&amp;ROUNDDOWN((ROW()-1)/5,0)+2),"")</f>
        <v/>
      </c>
      <c r="J3352" s="63">
        <f ca="1">IF(INDIRECT("'按班级打印'!ac"&amp;ROUNDDOWN((ROW()-1)/5,0)+2)&gt;0,INDIRECT("'按班级打印'!ac"&amp;ROUNDDOWN((ROW()-1)/5,0)+2),"")</f>
        <v>56.75</v>
      </c>
      <c r="K3352" s="63" t="str">
        <f ca="1">IF(INDIRECT("'按班级打印'!u"&amp;ROUNDDOWN((ROW()-1)/5,0)+2)&gt;0,INDIRECT("'按班级打印'!u"&amp;ROUNDDOWN((ROW()-1)/5,0)+2),"")</f>
        <v/>
      </c>
      <c r="L3352" s="63" t="str">
        <f ca="1">IF(INDIRECT("'按班级打印'!af"&amp;ROUNDDOWN((ROW()-1)/5,0)+2)&gt;0,INDIRECT("'按班级打印'!af"&amp;ROUNDDOWN((ROW()-1)/5,0)+2),"")</f>
        <v/>
      </c>
      <c r="M3352" s="63">
        <f ca="1">INDIRECT("'按班级打印'!H"&amp;ROUNDDOWN((ROW()-1)/5,0)+2)</f>
        <v>496.75</v>
      </c>
    </row>
    <row r="3353" customHeight="1" spans="1:13">
      <c r="A3353" s="64"/>
      <c r="B3353" s="64"/>
      <c r="C3353" s="63" t="s">
        <v>13</v>
      </c>
      <c r="D3353" s="63">
        <f ca="1">INDIRECT("'按班级打印'!M"&amp;ROUNDDOWN((ROW()-1)/5,0)+2)</f>
        <v>106.5</v>
      </c>
      <c r="E3353" s="63">
        <f ca="1">INDIRECT("'按班级打印'!o"&amp;ROUNDDOWN((ROW()-1)/5,0)+2)</f>
        <v>95</v>
      </c>
      <c r="F3353" s="63">
        <f ca="1">INDIRECT("'按班级打印'!q"&amp;ROUNDDOWN((ROW()-1)/5,0)+2)</f>
        <v>114</v>
      </c>
      <c r="G3353" s="63">
        <f ca="1">IF(INDIRECT("'按班级打印'!s"&amp;ROUNDDOWN((ROW()-1)/5,0)+2)&gt;0,INDIRECT("'按班级打印'!s"&amp;ROUNDDOWN((ROW()-1)/5,0)+2),"")</f>
        <v>56</v>
      </c>
      <c r="H3353" s="63">
        <f ca="1">IF(INDIRECT("'按班级打印'!x"&amp;ROUNDDOWN((ROW()-1)/5,0)+2)&gt;0,INDIRECT("'按班级打印'!x"&amp;ROUNDDOWN((ROW()-1)/5,0)+2),"")</f>
        <v>88</v>
      </c>
      <c r="I3353" s="63" t="str">
        <f ca="1">IF(INDIRECT("'按班级打印'!aa"&amp;ROUNDDOWN((ROW()-1)/5,0)+2)&gt;0,INDIRECT("'按班级打印'!aa"&amp;ROUNDDOWN((ROW()-1)/5,0)+2),"")</f>
        <v/>
      </c>
      <c r="J3353" s="63">
        <f ca="1">IF(INDIRECT("'按班级打印'!ad"&amp;ROUNDDOWN((ROW()-1)/5,0)+2)&gt;0,INDIRECT("'按班级打印'!ad"&amp;ROUNDDOWN((ROW()-1)/5,0)+2),"")</f>
        <v>80</v>
      </c>
      <c r="K3353" s="63" t="str">
        <f ca="1">IF(INDIRECT("'按班级打印'!u"&amp;ROUNDDOWN((ROW()-1)/5,0)+2)&gt;0,INDIRECT("'按班级打印'!u"&amp;ROUNDDOWN((ROW()-1)/5,0)+2),"")</f>
        <v/>
      </c>
      <c r="L3353" s="63" t="str">
        <f ca="1">IF(INDIRECT("'按班级打印'!ag"&amp;ROUNDDOWN((ROW()-1)/5,0)+2)&gt;0,INDIRECT("'按班级打印'!ag"&amp;ROUNDDOWN((ROW()-1)/5,0)+2),"")</f>
        <v/>
      </c>
      <c r="M3353" s="63">
        <f ca="1">INDIRECT("'按班级打印'!I"&amp;ROUNDDOWN((ROW()-1)/5,0)+2)</f>
        <v>539.5</v>
      </c>
    </row>
    <row r="3354" customHeight="1" spans="1:13">
      <c r="A3354" s="63" t="str">
        <f ca="1">INDIRECT("'按班级打印'!E"&amp;ROUNDDOWN((ROW()-1)/5,0)+2)</f>
        <v>物理类</v>
      </c>
      <c r="B3354" s="14"/>
      <c r="C3354" s="63" t="s">
        <v>14</v>
      </c>
      <c r="D3354" s="65">
        <f>'质量分析(总分) '!$D$55</f>
        <v>105.000612745098</v>
      </c>
      <c r="E3354" s="65">
        <f>'质量分析(总分) '!$D$82</f>
        <v>91.5242034313726</v>
      </c>
      <c r="F3354" s="65">
        <f>'质量分析(总分) '!$D$109</f>
        <v>108.863970588235</v>
      </c>
      <c r="G3354" s="65">
        <f ca="1">IF(_xlfn.NUMBERVALUE(G3352)&gt;0,'质量分析(总分) '!$D$133,"")</f>
        <v>62.6521428571429</v>
      </c>
      <c r="H3354" s="65">
        <f ca="1">IF(_xlfn.NUMBERVALUE(H3352)&gt;0,'质量分析(总分) '!$D$157,"")</f>
        <v>81.8686131386861</v>
      </c>
      <c r="I3354" s="65" t="str">
        <f ca="1">IF(_xlfn.NUMBERVALUE(I3352)&gt;0,'质量分析(总分) '!$D$180,"")</f>
        <v/>
      </c>
      <c r="J3354" s="65">
        <f ca="1">IF(_xlfn.NUMBERVALUE(J3352)&gt;0,'质量分析(总分) '!$D$208,"")</f>
        <v>82.7816593886463</v>
      </c>
      <c r="K3354" s="65" t="str">
        <f ca="1">IF(_xlfn.NUMBERVALUE(K3352)&gt;0,'质量分析(总分) '!$D$194,"")</f>
        <v/>
      </c>
      <c r="L3354" s="65" t="str">
        <f ca="1">IF(_xlfn.NUMBERVALUE(L3352)&gt;0,'质量分析(总分) '!$D$222,"")</f>
        <v/>
      </c>
      <c r="M3354" s="65">
        <f ca="1">IF(_xlfn.NUMBERVALUE(G3352)&gt;0,'质量分析(总分) '!$D$23,'质量分析(总分) '!$D$28)</f>
        <v>535.869285714286</v>
      </c>
    </row>
    <row r="3356" customHeight="1" spans="1:13">
      <c r="A3356" s="58" t="s">
        <v>15</v>
      </c>
      <c r="B3356" s="59" t="s">
        <v>1</v>
      </c>
      <c r="C3356" s="59" t="s">
        <v>2</v>
      </c>
      <c r="D3356" s="60" t="s">
        <v>3</v>
      </c>
      <c r="E3356" s="60" t="s">
        <v>4</v>
      </c>
      <c r="F3356" s="60" t="s">
        <v>5</v>
      </c>
      <c r="G3356" s="60" t="s">
        <v>6</v>
      </c>
      <c r="H3356" s="60" t="s">
        <v>7</v>
      </c>
      <c r="I3356" s="60" t="s">
        <v>8</v>
      </c>
      <c r="J3356" s="60" t="s">
        <v>9</v>
      </c>
      <c r="K3356" s="60" t="s">
        <v>10</v>
      </c>
      <c r="L3356" s="61" t="s">
        <v>11</v>
      </c>
      <c r="M3356" s="61" t="s">
        <v>12</v>
      </c>
    </row>
    <row r="3357" customHeight="1" spans="1:13">
      <c r="A3357" s="62"/>
      <c r="B3357" s="63">
        <f ca="1">INDIRECT("'按班级打印'!G"&amp;ROUNDDOWN((ROW()-1)/5,0)+2)</f>
        <v>15</v>
      </c>
      <c r="C3357" s="63" t="str">
        <f ca="1">INDIRECT("'按班级打印'!A"&amp;ROUNDDOWN((ROW()-1)/5,0)+2)</f>
        <v>倪梦夕</v>
      </c>
      <c r="D3357" s="63">
        <f ca="1">INDIRECT("'按班级打印'!M"&amp;ROUNDDOWN((ROW()-1)/5,0)+2)</f>
        <v>111.5</v>
      </c>
      <c r="E3357" s="63">
        <f ca="1">INDIRECT("'按班级打印'!o"&amp;ROUNDDOWN((ROW()-1)/5,0)+2)</f>
        <v>90.5</v>
      </c>
      <c r="F3357" s="63">
        <f ca="1">INDIRECT("'按班级打印'!q"&amp;ROUNDDOWN((ROW()-1)/5,0)+2)</f>
        <v>109</v>
      </c>
      <c r="G3357" s="63">
        <f ca="1">IF(INDIRECT("'按班级打印'!s"&amp;ROUNDDOWN((ROW()-1)/5,0)+2)&gt;0,INDIRECT("'按班级打印'!s"&amp;ROUNDDOWN((ROW()-1)/5,0)+2),"")</f>
        <v>73.5</v>
      </c>
      <c r="H3357" s="63">
        <f ca="1">IF(INDIRECT("'按班级打印'!w"&amp;ROUNDDOWN((ROW()-1)/5,0)+2)&gt;0,INDIRECT("'按班级打印'!w"&amp;ROUNDDOWN((ROW()-1)/5,0)+2),"")</f>
        <v>68.5</v>
      </c>
      <c r="I3357" s="63" t="str">
        <f ca="1">IF(INDIRECT("'按班级打印'!z"&amp;ROUNDDOWN((ROW()-1)/5,0)+2)&gt;0,INDIRECT("'按班级打印'!z"&amp;ROUNDDOWN((ROW()-1)/5,0)+2),"")</f>
        <v/>
      </c>
      <c r="J3357" s="63">
        <f ca="1">IF(INDIRECT("'按班级打印'!ac"&amp;ROUNDDOWN((ROW()-1)/5,0)+2)&gt;0,INDIRECT("'按班级打印'!ac"&amp;ROUNDDOWN((ROW()-1)/5,0)+2),"")</f>
        <v>56.5</v>
      </c>
      <c r="K3357" s="63" t="str">
        <f ca="1">IF(INDIRECT("'按班级打印'!u"&amp;ROUNDDOWN((ROW()-1)/5,0)+2)&gt;0,INDIRECT("'按班级打印'!u"&amp;ROUNDDOWN((ROW()-1)/5,0)+2),"")</f>
        <v/>
      </c>
      <c r="L3357" s="63" t="str">
        <f ca="1">IF(INDIRECT("'按班级打印'!af"&amp;ROUNDDOWN((ROW()-1)/5,0)+2)&gt;0,INDIRECT("'按班级打印'!af"&amp;ROUNDDOWN((ROW()-1)/5,0)+2),"")</f>
        <v/>
      </c>
      <c r="M3357" s="63">
        <f ca="1">INDIRECT("'按班级打印'!H"&amp;ROUNDDOWN((ROW()-1)/5,0)+2)</f>
        <v>509.5</v>
      </c>
    </row>
    <row r="3358" customHeight="1" spans="1:13">
      <c r="A3358" s="64"/>
      <c r="B3358" s="64"/>
      <c r="C3358" s="63" t="s">
        <v>13</v>
      </c>
      <c r="D3358" s="63">
        <f ca="1">INDIRECT("'按班级打印'!M"&amp;ROUNDDOWN((ROW()-1)/5,0)+2)</f>
        <v>111.5</v>
      </c>
      <c r="E3358" s="63">
        <f ca="1">INDIRECT("'按班级打印'!o"&amp;ROUNDDOWN((ROW()-1)/5,0)+2)</f>
        <v>90.5</v>
      </c>
      <c r="F3358" s="63">
        <f ca="1">INDIRECT("'按班级打印'!q"&amp;ROUNDDOWN((ROW()-1)/5,0)+2)</f>
        <v>109</v>
      </c>
      <c r="G3358" s="63">
        <f ca="1">IF(INDIRECT("'按班级打印'!s"&amp;ROUNDDOWN((ROW()-1)/5,0)+2)&gt;0,INDIRECT("'按班级打印'!s"&amp;ROUNDDOWN((ROW()-1)/5,0)+2),"")</f>
        <v>73.5</v>
      </c>
      <c r="H3358" s="63">
        <f ca="1">IF(INDIRECT("'按班级打印'!x"&amp;ROUNDDOWN((ROW()-1)/5,0)+2)&gt;0,INDIRECT("'按班级打印'!x"&amp;ROUNDDOWN((ROW()-1)/5,0)+2),"")</f>
        <v>88</v>
      </c>
      <c r="I3358" s="63" t="str">
        <f ca="1">IF(INDIRECT("'按班级打印'!aa"&amp;ROUNDDOWN((ROW()-1)/5,0)+2)&gt;0,INDIRECT("'按班级打印'!aa"&amp;ROUNDDOWN((ROW()-1)/5,0)+2),"")</f>
        <v/>
      </c>
      <c r="J3358" s="63">
        <f ca="1">IF(INDIRECT("'按班级打印'!ad"&amp;ROUNDDOWN((ROW()-1)/5,0)+2)&gt;0,INDIRECT("'按班级打印'!ad"&amp;ROUNDDOWN((ROW()-1)/5,0)+2),"")</f>
        <v>79</v>
      </c>
      <c r="K3358" s="63" t="str">
        <f ca="1">IF(INDIRECT("'按班级打印'!u"&amp;ROUNDDOWN((ROW()-1)/5,0)+2)&gt;0,INDIRECT("'按班级打印'!u"&amp;ROUNDDOWN((ROW()-1)/5,0)+2),"")</f>
        <v/>
      </c>
      <c r="L3358" s="63" t="str">
        <f ca="1">IF(INDIRECT("'按班级打印'!ag"&amp;ROUNDDOWN((ROW()-1)/5,0)+2)&gt;0,INDIRECT("'按班级打印'!ag"&amp;ROUNDDOWN((ROW()-1)/5,0)+2),"")</f>
        <v/>
      </c>
      <c r="M3358" s="63">
        <f ca="1">INDIRECT("'按班级打印'!I"&amp;ROUNDDOWN((ROW()-1)/5,0)+2)</f>
        <v>551.5</v>
      </c>
    </row>
    <row r="3359" customHeight="1" spans="1:13">
      <c r="A3359" s="63" t="str">
        <f ca="1">INDIRECT("'按班级打印'!E"&amp;ROUNDDOWN((ROW()-1)/5,0)+2)</f>
        <v>物理类</v>
      </c>
      <c r="B3359" s="14"/>
      <c r="C3359" s="63" t="s">
        <v>14</v>
      </c>
      <c r="D3359" s="65">
        <f>'质量分析(总分) '!$D$55</f>
        <v>105.000612745098</v>
      </c>
      <c r="E3359" s="65">
        <f>'质量分析(总分) '!$D$82</f>
        <v>91.5242034313726</v>
      </c>
      <c r="F3359" s="65">
        <f>'质量分析(总分) '!$D$109</f>
        <v>108.863970588235</v>
      </c>
      <c r="G3359" s="65">
        <f ca="1">IF(_xlfn.NUMBERVALUE(G3357)&gt;0,'质量分析(总分) '!$D$133,"")</f>
        <v>62.6521428571429</v>
      </c>
      <c r="H3359" s="65">
        <f ca="1">IF(_xlfn.NUMBERVALUE(H3357)&gt;0,'质量分析(总分) '!$D$157,"")</f>
        <v>81.8686131386861</v>
      </c>
      <c r="I3359" s="65" t="str">
        <f ca="1">IF(_xlfn.NUMBERVALUE(I3357)&gt;0,'质量分析(总分) '!$D$180,"")</f>
        <v/>
      </c>
      <c r="J3359" s="65">
        <f ca="1">IF(_xlfn.NUMBERVALUE(J3357)&gt;0,'质量分析(总分) '!$D$208,"")</f>
        <v>82.7816593886463</v>
      </c>
      <c r="K3359" s="65" t="str">
        <f ca="1">IF(_xlfn.NUMBERVALUE(K3357)&gt;0,'质量分析(总分) '!$D$194,"")</f>
        <v/>
      </c>
      <c r="L3359" s="65" t="str">
        <f ca="1">IF(_xlfn.NUMBERVALUE(L3357)&gt;0,'质量分析(总分) '!$D$222,"")</f>
        <v/>
      </c>
      <c r="M3359" s="65">
        <f ca="1">IF(_xlfn.NUMBERVALUE(G3357)&gt;0,'质量分析(总分) '!$D$23,'质量分析(总分) '!$D$28)</f>
        <v>535.869285714286</v>
      </c>
    </row>
    <row r="3361" customHeight="1" spans="1:13">
      <c r="A3361" s="58" t="s">
        <v>15</v>
      </c>
      <c r="B3361" s="59" t="s">
        <v>1</v>
      </c>
      <c r="C3361" s="59" t="s">
        <v>2</v>
      </c>
      <c r="D3361" s="60" t="s">
        <v>3</v>
      </c>
      <c r="E3361" s="60" t="s">
        <v>4</v>
      </c>
      <c r="F3361" s="60" t="s">
        <v>5</v>
      </c>
      <c r="G3361" s="60" t="s">
        <v>6</v>
      </c>
      <c r="H3361" s="60" t="s">
        <v>7</v>
      </c>
      <c r="I3361" s="60" t="s">
        <v>8</v>
      </c>
      <c r="J3361" s="60" t="s">
        <v>9</v>
      </c>
      <c r="K3361" s="60" t="s">
        <v>10</v>
      </c>
      <c r="L3361" s="61" t="s">
        <v>11</v>
      </c>
      <c r="M3361" s="61" t="s">
        <v>12</v>
      </c>
    </row>
    <row r="3362" customHeight="1" spans="1:13">
      <c r="A3362" s="62"/>
      <c r="B3362" s="63">
        <f ca="1">INDIRECT("'按班级打印'!G"&amp;ROUNDDOWN((ROW()-1)/5,0)+2)</f>
        <v>15</v>
      </c>
      <c r="C3362" s="63" t="str">
        <f ca="1">INDIRECT("'按班级打印'!A"&amp;ROUNDDOWN((ROW()-1)/5,0)+2)</f>
        <v>徐一璇</v>
      </c>
      <c r="D3362" s="63">
        <f ca="1">INDIRECT("'按班级打印'!M"&amp;ROUNDDOWN((ROW()-1)/5,0)+2)</f>
        <v>98.5</v>
      </c>
      <c r="E3362" s="63">
        <f ca="1">INDIRECT("'按班级打印'!o"&amp;ROUNDDOWN((ROW()-1)/5,0)+2)</f>
        <v>86.5</v>
      </c>
      <c r="F3362" s="63">
        <f ca="1">INDIRECT("'按班级打印'!q"&amp;ROUNDDOWN((ROW()-1)/5,0)+2)</f>
        <v>122.5</v>
      </c>
      <c r="G3362" s="63">
        <f ca="1">IF(INDIRECT("'按班级打印'!s"&amp;ROUNDDOWN((ROW()-1)/5,0)+2)&gt;0,INDIRECT("'按班级打印'!s"&amp;ROUNDDOWN((ROW()-1)/5,0)+2),"")</f>
        <v>51</v>
      </c>
      <c r="H3362" s="63">
        <f ca="1">IF(INDIRECT("'按班级打印'!w"&amp;ROUNDDOWN((ROW()-1)/5,0)+2)&gt;0,INDIRECT("'按班级打印'!w"&amp;ROUNDDOWN((ROW()-1)/5,0)+2),"")</f>
        <v>51.5</v>
      </c>
      <c r="I3362" s="63" t="str">
        <f ca="1">IF(INDIRECT("'按班级打印'!z"&amp;ROUNDDOWN((ROW()-1)/5,0)+2)&gt;0,INDIRECT("'按班级打印'!z"&amp;ROUNDDOWN((ROW()-1)/5,0)+2),"")</f>
        <v/>
      </c>
      <c r="J3362" s="63">
        <f ca="1">IF(INDIRECT("'按班级打印'!ac"&amp;ROUNDDOWN((ROW()-1)/5,0)+2)&gt;0,INDIRECT("'按班级打印'!ac"&amp;ROUNDDOWN((ROW()-1)/5,0)+2),"")</f>
        <v>75.25</v>
      </c>
      <c r="K3362" s="63" t="str">
        <f ca="1">IF(INDIRECT("'按班级打印'!u"&amp;ROUNDDOWN((ROW()-1)/5,0)+2)&gt;0,INDIRECT("'按班级打印'!u"&amp;ROUNDDOWN((ROW()-1)/5,0)+2),"")</f>
        <v/>
      </c>
      <c r="L3362" s="63" t="str">
        <f ca="1">IF(INDIRECT("'按班级打印'!af"&amp;ROUNDDOWN((ROW()-1)/5,0)+2)&gt;0,INDIRECT("'按班级打印'!af"&amp;ROUNDDOWN((ROW()-1)/5,0)+2),"")</f>
        <v/>
      </c>
      <c r="M3362" s="63">
        <f ca="1">INDIRECT("'按班级打印'!H"&amp;ROUNDDOWN((ROW()-1)/5,0)+2)</f>
        <v>485.25</v>
      </c>
    </row>
    <row r="3363" customHeight="1" spans="1:13">
      <c r="A3363" s="64"/>
      <c r="B3363" s="64"/>
      <c r="C3363" s="63" t="s">
        <v>13</v>
      </c>
      <c r="D3363" s="63">
        <f ca="1">INDIRECT("'按班级打印'!M"&amp;ROUNDDOWN((ROW()-1)/5,0)+2)</f>
        <v>98.5</v>
      </c>
      <c r="E3363" s="63">
        <f ca="1">INDIRECT("'按班级打印'!o"&amp;ROUNDDOWN((ROW()-1)/5,0)+2)</f>
        <v>86.5</v>
      </c>
      <c r="F3363" s="63">
        <f ca="1">INDIRECT("'按班级打印'!q"&amp;ROUNDDOWN((ROW()-1)/5,0)+2)</f>
        <v>122.5</v>
      </c>
      <c r="G3363" s="63">
        <f ca="1">IF(INDIRECT("'按班级打印'!s"&amp;ROUNDDOWN((ROW()-1)/5,0)+2)&gt;0,INDIRECT("'按班级打印'!s"&amp;ROUNDDOWN((ROW()-1)/5,0)+2),"")</f>
        <v>51</v>
      </c>
      <c r="H3363" s="63">
        <f ca="1">IF(INDIRECT("'按班级打印'!x"&amp;ROUNDDOWN((ROW()-1)/5,0)+2)&gt;0,INDIRECT("'按班级打印'!x"&amp;ROUNDDOWN((ROW()-1)/5,0)+2),"")</f>
        <v>77</v>
      </c>
      <c r="I3363" s="63" t="str">
        <f ca="1">IF(INDIRECT("'按班级打印'!aa"&amp;ROUNDDOWN((ROW()-1)/5,0)+2)&gt;0,INDIRECT("'按班级打印'!aa"&amp;ROUNDDOWN((ROW()-1)/5,0)+2),"")</f>
        <v/>
      </c>
      <c r="J3363" s="63">
        <f ca="1">IF(INDIRECT("'按班级打印'!ad"&amp;ROUNDDOWN((ROW()-1)/5,0)+2)&gt;0,INDIRECT("'按班级打印'!ad"&amp;ROUNDDOWN((ROW()-1)/5,0)+2),"")</f>
        <v>94</v>
      </c>
      <c r="K3363" s="63" t="str">
        <f ca="1">IF(INDIRECT("'按班级打印'!u"&amp;ROUNDDOWN((ROW()-1)/5,0)+2)&gt;0,INDIRECT("'按班级打印'!u"&amp;ROUNDDOWN((ROW()-1)/5,0)+2),"")</f>
        <v/>
      </c>
      <c r="L3363" s="63" t="str">
        <f ca="1">IF(INDIRECT("'按班级打印'!ag"&amp;ROUNDDOWN((ROW()-1)/5,0)+2)&gt;0,INDIRECT("'按班级打印'!ag"&amp;ROUNDDOWN((ROW()-1)/5,0)+2),"")</f>
        <v/>
      </c>
      <c r="M3363" s="63">
        <f ca="1">INDIRECT("'按班级打印'!I"&amp;ROUNDDOWN((ROW()-1)/5,0)+2)</f>
        <v>529.5</v>
      </c>
    </row>
    <row r="3364" customHeight="1" spans="1:13">
      <c r="A3364" s="63" t="str">
        <f ca="1">INDIRECT("'按班级打印'!E"&amp;ROUNDDOWN((ROW()-1)/5,0)+2)</f>
        <v>物理类</v>
      </c>
      <c r="B3364" s="14"/>
      <c r="C3364" s="63" t="s">
        <v>14</v>
      </c>
      <c r="D3364" s="65">
        <f>'质量分析(总分) '!$D$55</f>
        <v>105.000612745098</v>
      </c>
      <c r="E3364" s="65">
        <f>'质量分析(总分) '!$D$82</f>
        <v>91.5242034313726</v>
      </c>
      <c r="F3364" s="65">
        <f>'质量分析(总分) '!$D$109</f>
        <v>108.863970588235</v>
      </c>
      <c r="G3364" s="65">
        <f ca="1">IF(_xlfn.NUMBERVALUE(G3362)&gt;0,'质量分析(总分) '!$D$133,"")</f>
        <v>62.6521428571429</v>
      </c>
      <c r="H3364" s="65">
        <f ca="1">IF(_xlfn.NUMBERVALUE(H3362)&gt;0,'质量分析(总分) '!$D$157,"")</f>
        <v>81.8686131386861</v>
      </c>
      <c r="I3364" s="65" t="str">
        <f ca="1">IF(_xlfn.NUMBERVALUE(I3362)&gt;0,'质量分析(总分) '!$D$180,"")</f>
        <v/>
      </c>
      <c r="J3364" s="65">
        <f ca="1">IF(_xlfn.NUMBERVALUE(J3362)&gt;0,'质量分析(总分) '!$D$208,"")</f>
        <v>82.7816593886463</v>
      </c>
      <c r="K3364" s="65" t="str">
        <f ca="1">IF(_xlfn.NUMBERVALUE(K3362)&gt;0,'质量分析(总分) '!$D$194,"")</f>
        <v/>
      </c>
      <c r="L3364" s="65" t="str">
        <f ca="1">IF(_xlfn.NUMBERVALUE(L3362)&gt;0,'质量分析(总分) '!$D$222,"")</f>
        <v/>
      </c>
      <c r="M3364" s="65">
        <f ca="1">IF(_xlfn.NUMBERVALUE(G3362)&gt;0,'质量分析(总分) '!$D$23,'质量分析(总分) '!$D$28)</f>
        <v>535.869285714286</v>
      </c>
    </row>
    <row r="3366" customHeight="1" spans="1:13">
      <c r="A3366" s="58" t="s">
        <v>15</v>
      </c>
      <c r="B3366" s="59" t="s">
        <v>1</v>
      </c>
      <c r="C3366" s="59" t="s">
        <v>2</v>
      </c>
      <c r="D3366" s="60" t="s">
        <v>3</v>
      </c>
      <c r="E3366" s="60" t="s">
        <v>4</v>
      </c>
      <c r="F3366" s="60" t="s">
        <v>5</v>
      </c>
      <c r="G3366" s="60" t="s">
        <v>6</v>
      </c>
      <c r="H3366" s="60" t="s">
        <v>7</v>
      </c>
      <c r="I3366" s="60" t="s">
        <v>8</v>
      </c>
      <c r="J3366" s="60" t="s">
        <v>9</v>
      </c>
      <c r="K3366" s="60" t="s">
        <v>10</v>
      </c>
      <c r="L3366" s="61" t="s">
        <v>11</v>
      </c>
      <c r="M3366" s="61" t="s">
        <v>12</v>
      </c>
    </row>
    <row r="3367" customHeight="1" spans="1:13">
      <c r="A3367" s="62"/>
      <c r="B3367" s="63">
        <f ca="1">INDIRECT("'按班级打印'!G"&amp;ROUNDDOWN((ROW()-1)/5,0)+2)</f>
        <v>15</v>
      </c>
      <c r="C3367" s="63" t="str">
        <f ca="1">INDIRECT("'按班级打印'!A"&amp;ROUNDDOWN((ROW()-1)/5,0)+2)</f>
        <v>谢超群</v>
      </c>
      <c r="D3367" s="63">
        <f ca="1">INDIRECT("'按班级打印'!M"&amp;ROUNDDOWN((ROW()-1)/5,0)+2)</f>
        <v>89</v>
      </c>
      <c r="E3367" s="63">
        <f ca="1">INDIRECT("'按班级打印'!o"&amp;ROUNDDOWN((ROW()-1)/5,0)+2)</f>
        <v>63</v>
      </c>
      <c r="F3367" s="63">
        <f ca="1">INDIRECT("'按班级打印'!q"&amp;ROUNDDOWN((ROW()-1)/5,0)+2)</f>
        <v>85.5</v>
      </c>
      <c r="G3367" s="63">
        <f ca="1">IF(INDIRECT("'按班级打印'!s"&amp;ROUNDDOWN((ROW()-1)/5,0)+2)&gt;0,INDIRECT("'按班级打印'!s"&amp;ROUNDDOWN((ROW()-1)/5,0)+2),"")</f>
        <v>16</v>
      </c>
      <c r="H3367" s="63">
        <f ca="1">IF(INDIRECT("'按班级打印'!w"&amp;ROUNDDOWN((ROW()-1)/5,0)+2)&gt;0,INDIRECT("'按班级打印'!w"&amp;ROUNDDOWN((ROW()-1)/5,0)+2),"")</f>
        <v>40</v>
      </c>
      <c r="I3367" s="63" t="str">
        <f ca="1">IF(INDIRECT("'按班级打印'!z"&amp;ROUNDDOWN((ROW()-1)/5,0)+2)&gt;0,INDIRECT("'按班级打印'!z"&amp;ROUNDDOWN((ROW()-1)/5,0)+2),"")</f>
        <v/>
      </c>
      <c r="J3367" s="63">
        <f ca="1">IF(INDIRECT("'按班级打印'!ac"&amp;ROUNDDOWN((ROW()-1)/5,0)+2)&gt;0,INDIRECT("'按班级打印'!ac"&amp;ROUNDDOWN((ROW()-1)/5,0)+2),"")</f>
        <v>63</v>
      </c>
      <c r="K3367" s="63" t="str">
        <f ca="1">IF(INDIRECT("'按班级打印'!u"&amp;ROUNDDOWN((ROW()-1)/5,0)+2)&gt;0,INDIRECT("'按班级打印'!u"&amp;ROUNDDOWN((ROW()-1)/5,0)+2),"")</f>
        <v/>
      </c>
      <c r="L3367" s="63" t="str">
        <f ca="1">IF(INDIRECT("'按班级打印'!af"&amp;ROUNDDOWN((ROW()-1)/5,0)+2)&gt;0,INDIRECT("'按班级打印'!af"&amp;ROUNDDOWN((ROW()-1)/5,0)+2),"")</f>
        <v/>
      </c>
      <c r="M3367" s="63">
        <f ca="1">INDIRECT("'按班级打印'!H"&amp;ROUNDDOWN((ROW()-1)/5,0)+2)</f>
        <v>356.5</v>
      </c>
    </row>
    <row r="3368" customHeight="1" spans="1:13">
      <c r="A3368" s="64"/>
      <c r="B3368" s="64"/>
      <c r="C3368" s="63" t="s">
        <v>13</v>
      </c>
      <c r="D3368" s="63">
        <f ca="1">INDIRECT("'按班级打印'!M"&amp;ROUNDDOWN((ROW()-1)/5,0)+2)</f>
        <v>89</v>
      </c>
      <c r="E3368" s="63">
        <f ca="1">INDIRECT("'按班级打印'!o"&amp;ROUNDDOWN((ROW()-1)/5,0)+2)</f>
        <v>63</v>
      </c>
      <c r="F3368" s="63">
        <f ca="1">INDIRECT("'按班级打印'!q"&amp;ROUNDDOWN((ROW()-1)/5,0)+2)</f>
        <v>85.5</v>
      </c>
      <c r="G3368" s="63">
        <f ca="1">IF(INDIRECT("'按班级打印'!s"&amp;ROUNDDOWN((ROW()-1)/5,0)+2)&gt;0,INDIRECT("'按班级打印'!s"&amp;ROUNDDOWN((ROW()-1)/5,0)+2),"")</f>
        <v>16</v>
      </c>
      <c r="H3368" s="63">
        <f ca="1">IF(INDIRECT("'按班级打印'!x"&amp;ROUNDDOWN((ROW()-1)/5,0)+2)&gt;0,INDIRECT("'按班级打印'!x"&amp;ROUNDDOWN((ROW()-1)/5,0)+2),"")</f>
        <v>67</v>
      </c>
      <c r="I3368" s="63" t="str">
        <f ca="1">IF(INDIRECT("'按班级打印'!aa"&amp;ROUNDDOWN((ROW()-1)/5,0)+2)&gt;0,INDIRECT("'按班级打印'!aa"&amp;ROUNDDOWN((ROW()-1)/5,0)+2),"")</f>
        <v/>
      </c>
      <c r="J3368" s="63">
        <f ca="1">IF(INDIRECT("'按班级打印'!ad"&amp;ROUNDDOWN((ROW()-1)/5,0)+2)&gt;0,INDIRECT("'按班级打印'!ad"&amp;ROUNDDOWN((ROW()-1)/5,0)+2),"")</f>
        <v>87</v>
      </c>
      <c r="K3368" s="63" t="str">
        <f ca="1">IF(INDIRECT("'按班级打印'!u"&amp;ROUNDDOWN((ROW()-1)/5,0)+2)&gt;0,INDIRECT("'按班级打印'!u"&amp;ROUNDDOWN((ROW()-1)/5,0)+2),"")</f>
        <v/>
      </c>
      <c r="L3368" s="63" t="str">
        <f ca="1">IF(INDIRECT("'按班级打印'!ag"&amp;ROUNDDOWN((ROW()-1)/5,0)+2)&gt;0,INDIRECT("'按班级打印'!ag"&amp;ROUNDDOWN((ROW()-1)/5,0)+2),"")</f>
        <v/>
      </c>
      <c r="M3368" s="63">
        <f ca="1">INDIRECT("'按班级打印'!I"&amp;ROUNDDOWN((ROW()-1)/5,0)+2)</f>
        <v>407.5</v>
      </c>
    </row>
    <row r="3369" customHeight="1" spans="1:13">
      <c r="A3369" s="63" t="str">
        <f ca="1">INDIRECT("'按班级打印'!E"&amp;ROUNDDOWN((ROW()-1)/5,0)+2)</f>
        <v>物理类</v>
      </c>
      <c r="B3369" s="14"/>
      <c r="C3369" s="63" t="s">
        <v>14</v>
      </c>
      <c r="D3369" s="65">
        <f>'质量分析(总分) '!$D$55</f>
        <v>105.000612745098</v>
      </c>
      <c r="E3369" s="65">
        <f>'质量分析(总分) '!$D$82</f>
        <v>91.5242034313726</v>
      </c>
      <c r="F3369" s="65">
        <f>'质量分析(总分) '!$D$109</f>
        <v>108.863970588235</v>
      </c>
      <c r="G3369" s="65">
        <f ca="1">IF(_xlfn.NUMBERVALUE(G3367)&gt;0,'质量分析(总分) '!$D$133,"")</f>
        <v>62.6521428571429</v>
      </c>
      <c r="H3369" s="65">
        <f ca="1">IF(_xlfn.NUMBERVALUE(H3367)&gt;0,'质量分析(总分) '!$D$157,"")</f>
        <v>81.8686131386861</v>
      </c>
      <c r="I3369" s="65" t="str">
        <f ca="1">IF(_xlfn.NUMBERVALUE(I3367)&gt;0,'质量分析(总分) '!$D$180,"")</f>
        <v/>
      </c>
      <c r="J3369" s="65">
        <f ca="1">IF(_xlfn.NUMBERVALUE(J3367)&gt;0,'质量分析(总分) '!$D$208,"")</f>
        <v>82.7816593886463</v>
      </c>
      <c r="K3369" s="65" t="str">
        <f ca="1">IF(_xlfn.NUMBERVALUE(K3367)&gt;0,'质量分析(总分) '!$D$194,"")</f>
        <v/>
      </c>
      <c r="L3369" s="65" t="str">
        <f ca="1">IF(_xlfn.NUMBERVALUE(L3367)&gt;0,'质量分析(总分) '!$D$222,"")</f>
        <v/>
      </c>
      <c r="M3369" s="65">
        <f ca="1">IF(_xlfn.NUMBERVALUE(G3367)&gt;0,'质量分析(总分) '!$D$23,'质量分析(总分) '!$D$28)</f>
        <v>535.869285714286</v>
      </c>
    </row>
    <row r="3371" customHeight="1" spans="1:13">
      <c r="A3371" s="58" t="s">
        <v>15</v>
      </c>
      <c r="B3371" s="59" t="s">
        <v>1</v>
      </c>
      <c r="C3371" s="59" t="s">
        <v>2</v>
      </c>
      <c r="D3371" s="60" t="s">
        <v>3</v>
      </c>
      <c r="E3371" s="60" t="s">
        <v>4</v>
      </c>
      <c r="F3371" s="60" t="s">
        <v>5</v>
      </c>
      <c r="G3371" s="60" t="s">
        <v>6</v>
      </c>
      <c r="H3371" s="60" t="s">
        <v>7</v>
      </c>
      <c r="I3371" s="60" t="s">
        <v>8</v>
      </c>
      <c r="J3371" s="60" t="s">
        <v>9</v>
      </c>
      <c r="K3371" s="60" t="s">
        <v>10</v>
      </c>
      <c r="L3371" s="61" t="s">
        <v>11</v>
      </c>
      <c r="M3371" s="61" t="s">
        <v>12</v>
      </c>
    </row>
    <row r="3372" customHeight="1" spans="1:13">
      <c r="A3372" s="62"/>
      <c r="B3372" s="63">
        <f ca="1">INDIRECT("'按班级打印'!G"&amp;ROUNDDOWN((ROW()-1)/5,0)+2)</f>
        <v>15</v>
      </c>
      <c r="C3372" s="63" t="str">
        <f ca="1">INDIRECT("'按班级打印'!A"&amp;ROUNDDOWN((ROW()-1)/5,0)+2)</f>
        <v>兰艺涵</v>
      </c>
      <c r="D3372" s="63">
        <f ca="1">INDIRECT("'按班级打印'!M"&amp;ROUNDDOWN((ROW()-1)/5,0)+2)</f>
        <v>119.5</v>
      </c>
      <c r="E3372" s="63">
        <f ca="1">INDIRECT("'按班级打印'!o"&amp;ROUNDDOWN((ROW()-1)/5,0)+2)</f>
        <v>90.5</v>
      </c>
      <c r="F3372" s="63">
        <f ca="1">INDIRECT("'按班级打印'!q"&amp;ROUNDDOWN((ROW()-1)/5,0)+2)</f>
        <v>102.5</v>
      </c>
      <c r="G3372" s="63">
        <f ca="1">IF(INDIRECT("'按班级打印'!s"&amp;ROUNDDOWN((ROW()-1)/5,0)+2)&gt;0,INDIRECT("'按班级打印'!s"&amp;ROUNDDOWN((ROW()-1)/5,0)+2),"")</f>
        <v>65</v>
      </c>
      <c r="H3372" s="63">
        <f ca="1">IF(INDIRECT("'按班级打印'!w"&amp;ROUNDDOWN((ROW()-1)/5,0)+2)&gt;0,INDIRECT("'按班级打印'!w"&amp;ROUNDDOWN((ROW()-1)/5,0)+2),"")</f>
        <v>58</v>
      </c>
      <c r="I3372" s="63" t="str">
        <f ca="1">IF(INDIRECT("'按班级打印'!z"&amp;ROUNDDOWN((ROW()-1)/5,0)+2)&gt;0,INDIRECT("'按班级打印'!z"&amp;ROUNDDOWN((ROW()-1)/5,0)+2),"")</f>
        <v/>
      </c>
      <c r="J3372" s="63">
        <f ca="1">IF(INDIRECT("'按班级打印'!ac"&amp;ROUNDDOWN((ROW()-1)/5,0)+2)&gt;0,INDIRECT("'按班级打印'!ac"&amp;ROUNDDOWN((ROW()-1)/5,0)+2),"")</f>
        <v>58.5</v>
      </c>
      <c r="K3372" s="63" t="str">
        <f ca="1">IF(INDIRECT("'按班级打印'!u"&amp;ROUNDDOWN((ROW()-1)/5,0)+2)&gt;0,INDIRECT("'按班级打印'!u"&amp;ROUNDDOWN((ROW()-1)/5,0)+2),"")</f>
        <v/>
      </c>
      <c r="L3372" s="63" t="str">
        <f ca="1">IF(INDIRECT("'按班级打印'!af"&amp;ROUNDDOWN((ROW()-1)/5,0)+2)&gt;0,INDIRECT("'按班级打印'!af"&amp;ROUNDDOWN((ROW()-1)/5,0)+2),"")</f>
        <v/>
      </c>
      <c r="M3372" s="63">
        <f ca="1">INDIRECT("'按班级打印'!H"&amp;ROUNDDOWN((ROW()-1)/5,0)+2)</f>
        <v>494</v>
      </c>
    </row>
    <row r="3373" customHeight="1" spans="1:13">
      <c r="A3373" s="64"/>
      <c r="B3373" s="64"/>
      <c r="C3373" s="63" t="s">
        <v>13</v>
      </c>
      <c r="D3373" s="63">
        <f ca="1">INDIRECT("'按班级打印'!M"&amp;ROUNDDOWN((ROW()-1)/5,0)+2)</f>
        <v>119.5</v>
      </c>
      <c r="E3373" s="63">
        <f ca="1">INDIRECT("'按班级打印'!o"&amp;ROUNDDOWN((ROW()-1)/5,0)+2)</f>
        <v>90.5</v>
      </c>
      <c r="F3373" s="63">
        <f ca="1">INDIRECT("'按班级打印'!q"&amp;ROUNDDOWN((ROW()-1)/5,0)+2)</f>
        <v>102.5</v>
      </c>
      <c r="G3373" s="63">
        <f ca="1">IF(INDIRECT("'按班级打印'!s"&amp;ROUNDDOWN((ROW()-1)/5,0)+2)&gt;0,INDIRECT("'按班级打印'!s"&amp;ROUNDDOWN((ROW()-1)/5,0)+2),"")</f>
        <v>65</v>
      </c>
      <c r="H3373" s="63">
        <f ca="1">IF(INDIRECT("'按班级打印'!x"&amp;ROUNDDOWN((ROW()-1)/5,0)+2)&gt;0,INDIRECT("'按班级打印'!x"&amp;ROUNDDOWN((ROW()-1)/5,0)+2),"")</f>
        <v>82</v>
      </c>
      <c r="I3373" s="63" t="str">
        <f ca="1">IF(INDIRECT("'按班级打印'!aa"&amp;ROUNDDOWN((ROW()-1)/5,0)+2)&gt;0,INDIRECT("'按班级打印'!aa"&amp;ROUNDDOWN((ROW()-1)/5,0)+2),"")</f>
        <v/>
      </c>
      <c r="J3373" s="63">
        <f ca="1">IF(INDIRECT("'按班级打印'!ad"&amp;ROUNDDOWN((ROW()-1)/5,0)+2)&gt;0,INDIRECT("'按班级打印'!ad"&amp;ROUNDDOWN((ROW()-1)/5,0)+2),"")</f>
        <v>82</v>
      </c>
      <c r="K3373" s="63" t="str">
        <f ca="1">IF(INDIRECT("'按班级打印'!u"&amp;ROUNDDOWN((ROW()-1)/5,0)+2)&gt;0,INDIRECT("'按班级打印'!u"&amp;ROUNDDOWN((ROW()-1)/5,0)+2),"")</f>
        <v/>
      </c>
      <c r="L3373" s="63" t="str">
        <f ca="1">IF(INDIRECT("'按班级打印'!ag"&amp;ROUNDDOWN((ROW()-1)/5,0)+2)&gt;0,INDIRECT("'按班级打印'!ag"&amp;ROUNDDOWN((ROW()-1)/5,0)+2),"")</f>
        <v/>
      </c>
      <c r="M3373" s="63">
        <f ca="1">INDIRECT("'按班级打印'!I"&amp;ROUNDDOWN((ROW()-1)/5,0)+2)</f>
        <v>541.5</v>
      </c>
    </row>
    <row r="3374" customHeight="1" spans="1:13">
      <c r="A3374" s="63" t="str">
        <f ca="1">INDIRECT("'按班级打印'!E"&amp;ROUNDDOWN((ROW()-1)/5,0)+2)</f>
        <v>物理类</v>
      </c>
      <c r="B3374" s="14"/>
      <c r="C3374" s="63" t="s">
        <v>14</v>
      </c>
      <c r="D3374" s="65">
        <f>'质量分析(总分) '!$D$55</f>
        <v>105.000612745098</v>
      </c>
      <c r="E3374" s="65">
        <f>'质量分析(总分) '!$D$82</f>
        <v>91.5242034313726</v>
      </c>
      <c r="F3374" s="65">
        <f>'质量分析(总分) '!$D$109</f>
        <v>108.863970588235</v>
      </c>
      <c r="G3374" s="65">
        <f ca="1">IF(_xlfn.NUMBERVALUE(G3372)&gt;0,'质量分析(总分) '!$D$133,"")</f>
        <v>62.6521428571429</v>
      </c>
      <c r="H3374" s="65">
        <f ca="1">IF(_xlfn.NUMBERVALUE(H3372)&gt;0,'质量分析(总分) '!$D$157,"")</f>
        <v>81.8686131386861</v>
      </c>
      <c r="I3374" s="65" t="str">
        <f ca="1">IF(_xlfn.NUMBERVALUE(I3372)&gt;0,'质量分析(总分) '!$D$180,"")</f>
        <v/>
      </c>
      <c r="J3374" s="65">
        <f ca="1">IF(_xlfn.NUMBERVALUE(J3372)&gt;0,'质量分析(总分) '!$D$208,"")</f>
        <v>82.7816593886463</v>
      </c>
      <c r="K3374" s="65" t="str">
        <f ca="1">IF(_xlfn.NUMBERVALUE(K3372)&gt;0,'质量分析(总分) '!$D$194,"")</f>
        <v/>
      </c>
      <c r="L3374" s="65" t="str">
        <f ca="1">IF(_xlfn.NUMBERVALUE(L3372)&gt;0,'质量分析(总分) '!$D$222,"")</f>
        <v/>
      </c>
      <c r="M3374" s="65">
        <f ca="1">IF(_xlfn.NUMBERVALUE(G3372)&gt;0,'质量分析(总分) '!$D$23,'质量分析(总分) '!$D$28)</f>
        <v>535.869285714286</v>
      </c>
    </row>
    <row r="3376" customHeight="1" spans="1:13">
      <c r="A3376" s="58" t="s">
        <v>15</v>
      </c>
      <c r="B3376" s="59" t="s">
        <v>1</v>
      </c>
      <c r="C3376" s="59" t="s">
        <v>2</v>
      </c>
      <c r="D3376" s="60" t="s">
        <v>3</v>
      </c>
      <c r="E3376" s="60" t="s">
        <v>4</v>
      </c>
      <c r="F3376" s="60" t="s">
        <v>5</v>
      </c>
      <c r="G3376" s="60" t="s">
        <v>6</v>
      </c>
      <c r="H3376" s="60" t="s">
        <v>7</v>
      </c>
      <c r="I3376" s="60" t="s">
        <v>8</v>
      </c>
      <c r="J3376" s="60" t="s">
        <v>9</v>
      </c>
      <c r="K3376" s="60" t="s">
        <v>10</v>
      </c>
      <c r="L3376" s="61" t="s">
        <v>11</v>
      </c>
      <c r="M3376" s="61" t="s">
        <v>12</v>
      </c>
    </row>
    <row r="3377" customHeight="1" spans="1:13">
      <c r="A3377" s="62"/>
      <c r="B3377" s="63">
        <f ca="1">INDIRECT("'按班级打印'!G"&amp;ROUNDDOWN((ROW()-1)/5,0)+2)</f>
        <v>15</v>
      </c>
      <c r="C3377" s="63" t="str">
        <f ca="1">INDIRECT("'按班级打印'!A"&amp;ROUNDDOWN((ROW()-1)/5,0)+2)</f>
        <v>杨倩</v>
      </c>
      <c r="D3377" s="63">
        <f ca="1">INDIRECT("'按班级打印'!M"&amp;ROUNDDOWN((ROW()-1)/5,0)+2)</f>
        <v>112.5</v>
      </c>
      <c r="E3377" s="63">
        <f ca="1">INDIRECT("'按班级打印'!o"&amp;ROUNDDOWN((ROW()-1)/5,0)+2)</f>
        <v>84.5</v>
      </c>
      <c r="F3377" s="63">
        <f ca="1">INDIRECT("'按班级打印'!q"&amp;ROUNDDOWN((ROW()-1)/5,0)+2)</f>
        <v>125</v>
      </c>
      <c r="G3377" s="63">
        <f ca="1">IF(INDIRECT("'按班级打印'!s"&amp;ROUNDDOWN((ROW()-1)/5,0)+2)&gt;0,INDIRECT("'按班级打印'!s"&amp;ROUNDDOWN((ROW()-1)/5,0)+2),"")</f>
        <v>59</v>
      </c>
      <c r="H3377" s="63">
        <f ca="1">IF(INDIRECT("'按班级打印'!w"&amp;ROUNDDOWN((ROW()-1)/5,0)+2)&gt;0,INDIRECT("'按班级打印'!w"&amp;ROUNDDOWN((ROW()-1)/5,0)+2),"")</f>
        <v>52</v>
      </c>
      <c r="I3377" s="63" t="str">
        <f ca="1">IF(INDIRECT("'按班级打印'!z"&amp;ROUNDDOWN((ROW()-1)/5,0)+2)&gt;0,INDIRECT("'按班级打印'!z"&amp;ROUNDDOWN((ROW()-1)/5,0)+2),"")</f>
        <v/>
      </c>
      <c r="J3377" s="63">
        <f ca="1">IF(INDIRECT("'按班级打印'!ac"&amp;ROUNDDOWN((ROW()-1)/5,0)+2)&gt;0,INDIRECT("'按班级打印'!ac"&amp;ROUNDDOWN((ROW()-1)/5,0)+2),"")</f>
        <v>66.5</v>
      </c>
      <c r="K3377" s="63" t="str">
        <f ca="1">IF(INDIRECT("'按班级打印'!u"&amp;ROUNDDOWN((ROW()-1)/5,0)+2)&gt;0,INDIRECT("'按班级打印'!u"&amp;ROUNDDOWN((ROW()-1)/5,0)+2),"")</f>
        <v/>
      </c>
      <c r="L3377" s="63" t="str">
        <f ca="1">IF(INDIRECT("'按班级打印'!af"&amp;ROUNDDOWN((ROW()-1)/5,0)+2)&gt;0,INDIRECT("'按班级打印'!af"&amp;ROUNDDOWN((ROW()-1)/5,0)+2),"")</f>
        <v/>
      </c>
      <c r="M3377" s="63">
        <f ca="1">INDIRECT("'按班级打印'!H"&amp;ROUNDDOWN((ROW()-1)/5,0)+2)</f>
        <v>499.5</v>
      </c>
    </row>
    <row r="3378" customHeight="1" spans="1:13">
      <c r="A3378" s="64"/>
      <c r="B3378" s="64"/>
      <c r="C3378" s="63" t="s">
        <v>13</v>
      </c>
      <c r="D3378" s="63">
        <f ca="1">INDIRECT("'按班级打印'!M"&amp;ROUNDDOWN((ROW()-1)/5,0)+2)</f>
        <v>112.5</v>
      </c>
      <c r="E3378" s="63">
        <f ca="1">INDIRECT("'按班级打印'!o"&amp;ROUNDDOWN((ROW()-1)/5,0)+2)</f>
        <v>84.5</v>
      </c>
      <c r="F3378" s="63">
        <f ca="1">INDIRECT("'按班级打印'!q"&amp;ROUNDDOWN((ROW()-1)/5,0)+2)</f>
        <v>125</v>
      </c>
      <c r="G3378" s="63">
        <f ca="1">IF(INDIRECT("'按班级打印'!s"&amp;ROUNDDOWN((ROW()-1)/5,0)+2)&gt;0,INDIRECT("'按班级打印'!s"&amp;ROUNDDOWN((ROW()-1)/5,0)+2),"")</f>
        <v>59</v>
      </c>
      <c r="H3378" s="63">
        <f ca="1">IF(INDIRECT("'按班级打印'!x"&amp;ROUNDDOWN((ROW()-1)/5,0)+2)&gt;0,INDIRECT("'按班级打印'!x"&amp;ROUNDDOWN((ROW()-1)/5,0)+2),"")</f>
        <v>77</v>
      </c>
      <c r="I3378" s="63" t="str">
        <f ca="1">IF(INDIRECT("'按班级打印'!aa"&amp;ROUNDDOWN((ROW()-1)/5,0)+2)&gt;0,INDIRECT("'按班级打印'!aa"&amp;ROUNDDOWN((ROW()-1)/5,0)+2),"")</f>
        <v/>
      </c>
      <c r="J3378" s="63">
        <f ca="1">IF(INDIRECT("'按班级打印'!ad"&amp;ROUNDDOWN((ROW()-1)/5,0)+2)&gt;0,INDIRECT("'按班级打印'!ad"&amp;ROUNDDOWN((ROW()-1)/5,0)+2),"")</f>
        <v>89</v>
      </c>
      <c r="K3378" s="63" t="str">
        <f ca="1">IF(INDIRECT("'按班级打印'!u"&amp;ROUNDDOWN((ROW()-1)/5,0)+2)&gt;0,INDIRECT("'按班级打印'!u"&amp;ROUNDDOWN((ROW()-1)/5,0)+2),"")</f>
        <v/>
      </c>
      <c r="L3378" s="63" t="str">
        <f ca="1">IF(INDIRECT("'按班级打印'!ag"&amp;ROUNDDOWN((ROW()-1)/5,0)+2)&gt;0,INDIRECT("'按班级打印'!ag"&amp;ROUNDDOWN((ROW()-1)/5,0)+2),"")</f>
        <v/>
      </c>
      <c r="M3378" s="63">
        <f ca="1">INDIRECT("'按班级打印'!I"&amp;ROUNDDOWN((ROW()-1)/5,0)+2)</f>
        <v>547</v>
      </c>
    </row>
    <row r="3379" customHeight="1" spans="1:13">
      <c r="A3379" s="63" t="str">
        <f ca="1">INDIRECT("'按班级打印'!E"&amp;ROUNDDOWN((ROW()-1)/5,0)+2)</f>
        <v>物理类</v>
      </c>
      <c r="B3379" s="14"/>
      <c r="C3379" s="63" t="s">
        <v>14</v>
      </c>
      <c r="D3379" s="65">
        <f>'质量分析(总分) '!$D$55</f>
        <v>105.000612745098</v>
      </c>
      <c r="E3379" s="65">
        <f>'质量分析(总分) '!$D$82</f>
        <v>91.5242034313726</v>
      </c>
      <c r="F3379" s="65">
        <f>'质量分析(总分) '!$D$109</f>
        <v>108.863970588235</v>
      </c>
      <c r="G3379" s="65">
        <f ca="1">IF(_xlfn.NUMBERVALUE(G3377)&gt;0,'质量分析(总分) '!$D$133,"")</f>
        <v>62.6521428571429</v>
      </c>
      <c r="H3379" s="65">
        <f ca="1">IF(_xlfn.NUMBERVALUE(H3377)&gt;0,'质量分析(总分) '!$D$157,"")</f>
        <v>81.8686131386861</v>
      </c>
      <c r="I3379" s="65" t="str">
        <f ca="1">IF(_xlfn.NUMBERVALUE(I3377)&gt;0,'质量分析(总分) '!$D$180,"")</f>
        <v/>
      </c>
      <c r="J3379" s="65">
        <f ca="1">IF(_xlfn.NUMBERVALUE(J3377)&gt;0,'质量分析(总分) '!$D$208,"")</f>
        <v>82.7816593886463</v>
      </c>
      <c r="K3379" s="65" t="str">
        <f ca="1">IF(_xlfn.NUMBERVALUE(K3377)&gt;0,'质量分析(总分) '!$D$194,"")</f>
        <v/>
      </c>
      <c r="L3379" s="65" t="str">
        <f ca="1">IF(_xlfn.NUMBERVALUE(L3377)&gt;0,'质量分析(总分) '!$D$222,"")</f>
        <v/>
      </c>
      <c r="M3379" s="65">
        <f ca="1">IF(_xlfn.NUMBERVALUE(G3377)&gt;0,'质量分析(总分) '!$D$23,'质量分析(总分) '!$D$28)</f>
        <v>535.869285714286</v>
      </c>
    </row>
    <row r="3381" customHeight="1" spans="1:13">
      <c r="A3381" s="58" t="s">
        <v>15</v>
      </c>
      <c r="B3381" s="59" t="s">
        <v>1</v>
      </c>
      <c r="C3381" s="59" t="s">
        <v>2</v>
      </c>
      <c r="D3381" s="60" t="s">
        <v>3</v>
      </c>
      <c r="E3381" s="60" t="s">
        <v>4</v>
      </c>
      <c r="F3381" s="60" t="s">
        <v>5</v>
      </c>
      <c r="G3381" s="60" t="s">
        <v>6</v>
      </c>
      <c r="H3381" s="60" t="s">
        <v>7</v>
      </c>
      <c r="I3381" s="60" t="s">
        <v>8</v>
      </c>
      <c r="J3381" s="60" t="s">
        <v>9</v>
      </c>
      <c r="K3381" s="60" t="s">
        <v>10</v>
      </c>
      <c r="L3381" s="61" t="s">
        <v>11</v>
      </c>
      <c r="M3381" s="61" t="s">
        <v>12</v>
      </c>
    </row>
    <row r="3382" customHeight="1" spans="1:13">
      <c r="A3382" s="62"/>
      <c r="B3382" s="63">
        <f ca="1">INDIRECT("'按班级打印'!G"&amp;ROUNDDOWN((ROW()-1)/5,0)+2)</f>
        <v>15</v>
      </c>
      <c r="C3382" s="63" t="str">
        <f ca="1">INDIRECT("'按班级打印'!A"&amp;ROUNDDOWN((ROW()-1)/5,0)+2)</f>
        <v>刘西西</v>
      </c>
      <c r="D3382" s="63">
        <f ca="1">INDIRECT("'按班级打印'!M"&amp;ROUNDDOWN((ROW()-1)/5,0)+2)</f>
        <v>111.5</v>
      </c>
      <c r="E3382" s="63">
        <f ca="1">INDIRECT("'按班级打印'!o"&amp;ROUNDDOWN((ROW()-1)/5,0)+2)</f>
        <v>88.5</v>
      </c>
      <c r="F3382" s="63">
        <f ca="1">INDIRECT("'按班级打印'!q"&amp;ROUNDDOWN((ROW()-1)/5,0)+2)</f>
        <v>108.5</v>
      </c>
      <c r="G3382" s="63">
        <f ca="1">IF(INDIRECT("'按班级打印'!s"&amp;ROUNDDOWN((ROW()-1)/5,0)+2)&gt;0,INDIRECT("'按班级打印'!s"&amp;ROUNDDOWN((ROW()-1)/5,0)+2),"")</f>
        <v>49</v>
      </c>
      <c r="H3382" s="63">
        <f ca="1">IF(INDIRECT("'按班级打印'!w"&amp;ROUNDDOWN((ROW()-1)/5,0)+2)&gt;0,INDIRECT("'按班级打印'!w"&amp;ROUNDDOWN((ROW()-1)/5,0)+2),"")</f>
        <v>66</v>
      </c>
      <c r="I3382" s="63" t="str">
        <f ca="1">IF(INDIRECT("'按班级打印'!z"&amp;ROUNDDOWN((ROW()-1)/5,0)+2)&gt;0,INDIRECT("'按班级打印'!z"&amp;ROUNDDOWN((ROW()-1)/5,0)+2),"")</f>
        <v/>
      </c>
      <c r="J3382" s="63">
        <f ca="1">IF(INDIRECT("'按班级打印'!ac"&amp;ROUNDDOWN((ROW()-1)/5,0)+2)&gt;0,INDIRECT("'按班级打印'!ac"&amp;ROUNDDOWN((ROW()-1)/5,0)+2),"")</f>
        <v>65.75</v>
      </c>
      <c r="K3382" s="63" t="str">
        <f ca="1">IF(INDIRECT("'按班级打印'!u"&amp;ROUNDDOWN((ROW()-1)/5,0)+2)&gt;0,INDIRECT("'按班级打印'!u"&amp;ROUNDDOWN((ROW()-1)/5,0)+2),"")</f>
        <v/>
      </c>
      <c r="L3382" s="63" t="str">
        <f ca="1">IF(INDIRECT("'按班级打印'!af"&amp;ROUNDDOWN((ROW()-1)/5,0)+2)&gt;0,INDIRECT("'按班级打印'!af"&amp;ROUNDDOWN((ROW()-1)/5,0)+2),"")</f>
        <v/>
      </c>
      <c r="M3382" s="63">
        <f ca="1">INDIRECT("'按班级打印'!H"&amp;ROUNDDOWN((ROW()-1)/5,0)+2)</f>
        <v>489.25</v>
      </c>
    </row>
    <row r="3383" customHeight="1" spans="1:13">
      <c r="A3383" s="64"/>
      <c r="B3383" s="64"/>
      <c r="C3383" s="63" t="s">
        <v>13</v>
      </c>
      <c r="D3383" s="63">
        <f ca="1">INDIRECT("'按班级打印'!M"&amp;ROUNDDOWN((ROW()-1)/5,0)+2)</f>
        <v>111.5</v>
      </c>
      <c r="E3383" s="63">
        <f ca="1">INDIRECT("'按班级打印'!o"&amp;ROUNDDOWN((ROW()-1)/5,0)+2)</f>
        <v>88.5</v>
      </c>
      <c r="F3383" s="63">
        <f ca="1">INDIRECT("'按班级打印'!q"&amp;ROUNDDOWN((ROW()-1)/5,0)+2)</f>
        <v>108.5</v>
      </c>
      <c r="G3383" s="63">
        <f ca="1">IF(INDIRECT("'按班级打印'!s"&amp;ROUNDDOWN((ROW()-1)/5,0)+2)&gt;0,INDIRECT("'按班级打印'!s"&amp;ROUNDDOWN((ROW()-1)/5,0)+2),"")</f>
        <v>49</v>
      </c>
      <c r="H3383" s="63">
        <f ca="1">IF(INDIRECT("'按班级打印'!x"&amp;ROUNDDOWN((ROW()-1)/5,0)+2)&gt;0,INDIRECT("'按班级打印'!x"&amp;ROUNDDOWN((ROW()-1)/5,0)+2),"")</f>
        <v>87</v>
      </c>
      <c r="I3383" s="63" t="str">
        <f ca="1">IF(INDIRECT("'按班级打印'!aa"&amp;ROUNDDOWN((ROW()-1)/5,0)+2)&gt;0,INDIRECT("'按班级打印'!aa"&amp;ROUNDDOWN((ROW()-1)/5,0)+2),"")</f>
        <v/>
      </c>
      <c r="J3383" s="63">
        <f ca="1">IF(INDIRECT("'按班级打印'!ad"&amp;ROUNDDOWN((ROW()-1)/5,0)+2)&gt;0,INDIRECT("'按班级打印'!ad"&amp;ROUNDDOWN((ROW()-1)/5,0)+2),"")</f>
        <v>88</v>
      </c>
      <c r="K3383" s="63" t="str">
        <f ca="1">IF(INDIRECT("'按班级打印'!u"&amp;ROUNDDOWN((ROW()-1)/5,0)+2)&gt;0,INDIRECT("'按班级打印'!u"&amp;ROUNDDOWN((ROW()-1)/5,0)+2),"")</f>
        <v/>
      </c>
      <c r="L3383" s="63" t="str">
        <f ca="1">IF(INDIRECT("'按班级打印'!ag"&amp;ROUNDDOWN((ROW()-1)/5,0)+2)&gt;0,INDIRECT("'按班级打印'!ag"&amp;ROUNDDOWN((ROW()-1)/5,0)+2),"")</f>
        <v/>
      </c>
      <c r="M3383" s="63">
        <f ca="1">INDIRECT("'按班级打印'!I"&amp;ROUNDDOWN((ROW()-1)/5,0)+2)</f>
        <v>532.5</v>
      </c>
    </row>
    <row r="3384" customHeight="1" spans="1:13">
      <c r="A3384" s="63" t="str">
        <f ca="1">INDIRECT("'按班级打印'!E"&amp;ROUNDDOWN((ROW()-1)/5,0)+2)</f>
        <v>物理类</v>
      </c>
      <c r="B3384" s="14"/>
      <c r="C3384" s="63" t="s">
        <v>14</v>
      </c>
      <c r="D3384" s="65">
        <f>'质量分析(总分) '!$D$55</f>
        <v>105.000612745098</v>
      </c>
      <c r="E3384" s="65">
        <f>'质量分析(总分) '!$D$82</f>
        <v>91.5242034313726</v>
      </c>
      <c r="F3384" s="65">
        <f>'质量分析(总分) '!$D$109</f>
        <v>108.863970588235</v>
      </c>
      <c r="G3384" s="65">
        <f ca="1">IF(_xlfn.NUMBERVALUE(G3382)&gt;0,'质量分析(总分) '!$D$133,"")</f>
        <v>62.6521428571429</v>
      </c>
      <c r="H3384" s="65">
        <f ca="1">IF(_xlfn.NUMBERVALUE(H3382)&gt;0,'质量分析(总分) '!$D$157,"")</f>
        <v>81.8686131386861</v>
      </c>
      <c r="I3384" s="65" t="str">
        <f ca="1">IF(_xlfn.NUMBERVALUE(I3382)&gt;0,'质量分析(总分) '!$D$180,"")</f>
        <v/>
      </c>
      <c r="J3384" s="65">
        <f ca="1">IF(_xlfn.NUMBERVALUE(J3382)&gt;0,'质量分析(总分) '!$D$208,"")</f>
        <v>82.7816593886463</v>
      </c>
      <c r="K3384" s="65" t="str">
        <f ca="1">IF(_xlfn.NUMBERVALUE(K3382)&gt;0,'质量分析(总分) '!$D$194,"")</f>
        <v/>
      </c>
      <c r="L3384" s="65" t="str">
        <f ca="1">IF(_xlfn.NUMBERVALUE(L3382)&gt;0,'质量分析(总分) '!$D$222,"")</f>
        <v/>
      </c>
      <c r="M3384" s="65">
        <f ca="1">IF(_xlfn.NUMBERVALUE(G3382)&gt;0,'质量分析(总分) '!$D$23,'质量分析(总分) '!$D$28)</f>
        <v>535.869285714286</v>
      </c>
    </row>
    <row r="3386" customHeight="1" spans="1:13">
      <c r="A3386" s="58" t="s">
        <v>15</v>
      </c>
      <c r="B3386" s="59" t="s">
        <v>1</v>
      </c>
      <c r="C3386" s="59" t="s">
        <v>2</v>
      </c>
      <c r="D3386" s="60" t="s">
        <v>3</v>
      </c>
      <c r="E3386" s="60" t="s">
        <v>4</v>
      </c>
      <c r="F3386" s="60" t="s">
        <v>5</v>
      </c>
      <c r="G3386" s="60" t="s">
        <v>6</v>
      </c>
      <c r="H3386" s="60" t="s">
        <v>7</v>
      </c>
      <c r="I3386" s="60" t="s">
        <v>8</v>
      </c>
      <c r="J3386" s="60" t="s">
        <v>9</v>
      </c>
      <c r="K3386" s="60" t="s">
        <v>10</v>
      </c>
      <c r="L3386" s="61" t="s">
        <v>11</v>
      </c>
      <c r="M3386" s="61" t="s">
        <v>12</v>
      </c>
    </row>
    <row r="3387" customHeight="1" spans="1:13">
      <c r="A3387" s="62"/>
      <c r="B3387" s="63">
        <f ca="1">INDIRECT("'按班级打印'!G"&amp;ROUNDDOWN((ROW()-1)/5,0)+2)</f>
        <v>15</v>
      </c>
      <c r="C3387" s="63" t="str">
        <f ca="1">INDIRECT("'按班级打印'!A"&amp;ROUNDDOWN((ROW()-1)/5,0)+2)</f>
        <v>章语铄</v>
      </c>
      <c r="D3387" s="63">
        <f ca="1">INDIRECT("'按班级打印'!M"&amp;ROUNDDOWN((ROW()-1)/5,0)+2)</f>
        <v>107.5</v>
      </c>
      <c r="E3387" s="63">
        <f ca="1">INDIRECT("'按班级打印'!o"&amp;ROUNDDOWN((ROW()-1)/5,0)+2)</f>
        <v>81</v>
      </c>
      <c r="F3387" s="63">
        <f ca="1">INDIRECT("'按班级打印'!q"&amp;ROUNDDOWN((ROW()-1)/5,0)+2)</f>
        <v>103.5</v>
      </c>
      <c r="G3387" s="63">
        <f ca="1">IF(INDIRECT("'按班级打印'!s"&amp;ROUNDDOWN((ROW()-1)/5,0)+2)&gt;0,INDIRECT("'按班级打印'!s"&amp;ROUNDDOWN((ROW()-1)/5,0)+2),"")</f>
        <v>46</v>
      </c>
      <c r="H3387" s="63">
        <f ca="1">IF(INDIRECT("'按班级打印'!w"&amp;ROUNDDOWN((ROW()-1)/5,0)+2)&gt;0,INDIRECT("'按班级打印'!w"&amp;ROUNDDOWN((ROW()-1)/5,0)+2),"")</f>
        <v>43</v>
      </c>
      <c r="I3387" s="63" t="str">
        <f ca="1">IF(INDIRECT("'按班级打印'!z"&amp;ROUNDDOWN((ROW()-1)/5,0)+2)&gt;0,INDIRECT("'按班级打印'!z"&amp;ROUNDDOWN((ROW()-1)/5,0)+2),"")</f>
        <v/>
      </c>
      <c r="J3387" s="63">
        <f ca="1">IF(INDIRECT("'按班级打印'!ac"&amp;ROUNDDOWN((ROW()-1)/5,0)+2)&gt;0,INDIRECT("'按班级打印'!ac"&amp;ROUNDDOWN((ROW()-1)/5,0)+2),"")</f>
        <v>69</v>
      </c>
      <c r="K3387" s="63" t="str">
        <f ca="1">IF(INDIRECT("'按班级打印'!u"&amp;ROUNDDOWN((ROW()-1)/5,0)+2)&gt;0,INDIRECT("'按班级打印'!u"&amp;ROUNDDOWN((ROW()-1)/5,0)+2),"")</f>
        <v/>
      </c>
      <c r="L3387" s="63" t="str">
        <f ca="1">IF(INDIRECT("'按班级打印'!af"&amp;ROUNDDOWN((ROW()-1)/5,0)+2)&gt;0,INDIRECT("'按班级打印'!af"&amp;ROUNDDOWN((ROW()-1)/5,0)+2),"")</f>
        <v/>
      </c>
      <c r="M3387" s="63">
        <f ca="1">INDIRECT("'按班级打印'!H"&amp;ROUNDDOWN((ROW()-1)/5,0)+2)</f>
        <v>450</v>
      </c>
    </row>
    <row r="3388" customHeight="1" spans="1:13">
      <c r="A3388" s="64"/>
      <c r="B3388" s="64"/>
      <c r="C3388" s="63" t="s">
        <v>13</v>
      </c>
      <c r="D3388" s="63">
        <f ca="1">INDIRECT("'按班级打印'!M"&amp;ROUNDDOWN((ROW()-1)/5,0)+2)</f>
        <v>107.5</v>
      </c>
      <c r="E3388" s="63">
        <f ca="1">INDIRECT("'按班级打印'!o"&amp;ROUNDDOWN((ROW()-1)/5,0)+2)</f>
        <v>81</v>
      </c>
      <c r="F3388" s="63">
        <f ca="1">INDIRECT("'按班级打印'!q"&amp;ROUNDDOWN((ROW()-1)/5,0)+2)</f>
        <v>103.5</v>
      </c>
      <c r="G3388" s="63">
        <f ca="1">IF(INDIRECT("'按班级打印'!s"&amp;ROUNDDOWN((ROW()-1)/5,0)+2)&gt;0,INDIRECT("'按班级打印'!s"&amp;ROUNDDOWN((ROW()-1)/5,0)+2),"")</f>
        <v>46</v>
      </c>
      <c r="H3388" s="63">
        <f ca="1">IF(INDIRECT("'按班级打印'!x"&amp;ROUNDDOWN((ROW()-1)/5,0)+2)&gt;0,INDIRECT("'按班级打印'!x"&amp;ROUNDDOWN((ROW()-1)/5,0)+2),"")</f>
        <v>70</v>
      </c>
      <c r="I3388" s="63" t="str">
        <f ca="1">IF(INDIRECT("'按班级打印'!aa"&amp;ROUNDDOWN((ROW()-1)/5,0)+2)&gt;0,INDIRECT("'按班级打印'!aa"&amp;ROUNDDOWN((ROW()-1)/5,0)+2),"")</f>
        <v/>
      </c>
      <c r="J3388" s="63">
        <f ca="1">IF(INDIRECT("'按班级打印'!ad"&amp;ROUNDDOWN((ROW()-1)/5,0)+2)&gt;0,INDIRECT("'按班级打印'!ad"&amp;ROUNDDOWN((ROW()-1)/5,0)+2),"")</f>
        <v>90</v>
      </c>
      <c r="K3388" s="63" t="str">
        <f ca="1">IF(INDIRECT("'按班级打印'!u"&amp;ROUNDDOWN((ROW()-1)/5,0)+2)&gt;0,INDIRECT("'按班级打印'!u"&amp;ROUNDDOWN((ROW()-1)/5,0)+2),"")</f>
        <v/>
      </c>
      <c r="L3388" s="63" t="str">
        <f ca="1">IF(INDIRECT("'按班级打印'!ag"&amp;ROUNDDOWN((ROW()-1)/5,0)+2)&gt;0,INDIRECT("'按班级打印'!ag"&amp;ROUNDDOWN((ROW()-1)/5,0)+2),"")</f>
        <v/>
      </c>
      <c r="M3388" s="63">
        <f ca="1">INDIRECT("'按班级打印'!I"&amp;ROUNDDOWN((ROW()-1)/5,0)+2)</f>
        <v>498</v>
      </c>
    </row>
    <row r="3389" customHeight="1" spans="1:13">
      <c r="A3389" s="63" t="str">
        <f ca="1">INDIRECT("'按班级打印'!E"&amp;ROUNDDOWN((ROW()-1)/5,0)+2)</f>
        <v>物理类</v>
      </c>
      <c r="B3389" s="14"/>
      <c r="C3389" s="63" t="s">
        <v>14</v>
      </c>
      <c r="D3389" s="65">
        <f>'质量分析(总分) '!$D$55</f>
        <v>105.000612745098</v>
      </c>
      <c r="E3389" s="65">
        <f>'质量分析(总分) '!$D$82</f>
        <v>91.5242034313726</v>
      </c>
      <c r="F3389" s="65">
        <f>'质量分析(总分) '!$D$109</f>
        <v>108.863970588235</v>
      </c>
      <c r="G3389" s="65">
        <f ca="1">IF(_xlfn.NUMBERVALUE(G3387)&gt;0,'质量分析(总分) '!$D$133,"")</f>
        <v>62.6521428571429</v>
      </c>
      <c r="H3389" s="65">
        <f ca="1">IF(_xlfn.NUMBERVALUE(H3387)&gt;0,'质量分析(总分) '!$D$157,"")</f>
        <v>81.8686131386861</v>
      </c>
      <c r="I3389" s="65" t="str">
        <f ca="1">IF(_xlfn.NUMBERVALUE(I3387)&gt;0,'质量分析(总分) '!$D$180,"")</f>
        <v/>
      </c>
      <c r="J3389" s="65">
        <f ca="1">IF(_xlfn.NUMBERVALUE(J3387)&gt;0,'质量分析(总分) '!$D$208,"")</f>
        <v>82.7816593886463</v>
      </c>
      <c r="K3389" s="65" t="str">
        <f ca="1">IF(_xlfn.NUMBERVALUE(K3387)&gt;0,'质量分析(总分) '!$D$194,"")</f>
        <v/>
      </c>
      <c r="L3389" s="65" t="str">
        <f ca="1">IF(_xlfn.NUMBERVALUE(L3387)&gt;0,'质量分析(总分) '!$D$222,"")</f>
        <v/>
      </c>
      <c r="M3389" s="65">
        <f ca="1">IF(_xlfn.NUMBERVALUE(G3387)&gt;0,'质量分析(总分) '!$D$23,'质量分析(总分) '!$D$28)</f>
        <v>535.869285714286</v>
      </c>
    </row>
    <row r="3391" customHeight="1" spans="1:13">
      <c r="A3391" s="58" t="s">
        <v>15</v>
      </c>
      <c r="B3391" s="59" t="s">
        <v>1</v>
      </c>
      <c r="C3391" s="59" t="s">
        <v>2</v>
      </c>
      <c r="D3391" s="60" t="s">
        <v>3</v>
      </c>
      <c r="E3391" s="60" t="s">
        <v>4</v>
      </c>
      <c r="F3391" s="60" t="s">
        <v>5</v>
      </c>
      <c r="G3391" s="60" t="s">
        <v>6</v>
      </c>
      <c r="H3391" s="60" t="s">
        <v>7</v>
      </c>
      <c r="I3391" s="60" t="s">
        <v>8</v>
      </c>
      <c r="J3391" s="60" t="s">
        <v>9</v>
      </c>
      <c r="K3391" s="60" t="s">
        <v>10</v>
      </c>
      <c r="L3391" s="61" t="s">
        <v>11</v>
      </c>
      <c r="M3391" s="61" t="s">
        <v>12</v>
      </c>
    </row>
    <row r="3392" customHeight="1" spans="1:13">
      <c r="A3392" s="62"/>
      <c r="B3392" s="63">
        <f ca="1">INDIRECT("'按班级打印'!G"&amp;ROUNDDOWN((ROW()-1)/5,0)+2)</f>
        <v>15</v>
      </c>
      <c r="C3392" s="63" t="str">
        <f ca="1">INDIRECT("'按班级打印'!A"&amp;ROUNDDOWN((ROW()-1)/5,0)+2)</f>
        <v>张镕轩</v>
      </c>
      <c r="D3392" s="63">
        <f ca="1">INDIRECT("'按班级打印'!M"&amp;ROUNDDOWN((ROW()-1)/5,0)+2)</f>
        <v>95.5</v>
      </c>
      <c r="E3392" s="63">
        <f ca="1">INDIRECT("'按班级打印'!o"&amp;ROUNDDOWN((ROW()-1)/5,0)+2)</f>
        <v>74.5</v>
      </c>
      <c r="F3392" s="63">
        <f ca="1">INDIRECT("'按班级打印'!q"&amp;ROUNDDOWN((ROW()-1)/5,0)+2)</f>
        <v>79.5</v>
      </c>
      <c r="G3392" s="63">
        <f ca="1">IF(INDIRECT("'按班级打印'!s"&amp;ROUNDDOWN((ROW()-1)/5,0)+2)&gt;0,INDIRECT("'按班级打印'!s"&amp;ROUNDDOWN((ROW()-1)/5,0)+2),"")</f>
        <v>25.5</v>
      </c>
      <c r="H3392" s="63">
        <f ca="1">IF(INDIRECT("'按班级打印'!w"&amp;ROUNDDOWN((ROW()-1)/5,0)+2)&gt;0,INDIRECT("'按班级打印'!w"&amp;ROUNDDOWN((ROW()-1)/5,0)+2),"")</f>
        <v>27.5</v>
      </c>
      <c r="I3392" s="63" t="str">
        <f ca="1">IF(INDIRECT("'按班级打印'!z"&amp;ROUNDDOWN((ROW()-1)/5,0)+2)&gt;0,INDIRECT("'按班级打印'!z"&amp;ROUNDDOWN((ROW()-1)/5,0)+2),"")</f>
        <v/>
      </c>
      <c r="J3392" s="63">
        <f ca="1">IF(INDIRECT("'按班级打印'!ac"&amp;ROUNDDOWN((ROW()-1)/5,0)+2)&gt;0,INDIRECT("'按班级打印'!ac"&amp;ROUNDDOWN((ROW()-1)/5,0)+2),"")</f>
        <v>66.25</v>
      </c>
      <c r="K3392" s="63" t="str">
        <f ca="1">IF(INDIRECT("'按班级打印'!u"&amp;ROUNDDOWN((ROW()-1)/5,0)+2)&gt;0,INDIRECT("'按班级打印'!u"&amp;ROUNDDOWN((ROW()-1)/5,0)+2),"")</f>
        <v/>
      </c>
      <c r="L3392" s="63" t="str">
        <f ca="1">IF(INDIRECT("'按班级打印'!af"&amp;ROUNDDOWN((ROW()-1)/5,0)+2)&gt;0,INDIRECT("'按班级打印'!af"&amp;ROUNDDOWN((ROW()-1)/5,0)+2),"")</f>
        <v/>
      </c>
      <c r="M3392" s="63">
        <f ca="1">INDIRECT("'按班级打印'!H"&amp;ROUNDDOWN((ROW()-1)/5,0)+2)</f>
        <v>368.75</v>
      </c>
    </row>
    <row r="3393" customHeight="1" spans="1:13">
      <c r="A3393" s="64"/>
      <c r="B3393" s="64"/>
      <c r="C3393" s="63" t="s">
        <v>13</v>
      </c>
      <c r="D3393" s="63">
        <f ca="1">INDIRECT("'按班级打印'!M"&amp;ROUNDDOWN((ROW()-1)/5,0)+2)</f>
        <v>95.5</v>
      </c>
      <c r="E3393" s="63">
        <f ca="1">INDIRECT("'按班级打印'!o"&amp;ROUNDDOWN((ROW()-1)/5,0)+2)</f>
        <v>74.5</v>
      </c>
      <c r="F3393" s="63">
        <f ca="1">INDIRECT("'按班级打印'!q"&amp;ROUNDDOWN((ROW()-1)/5,0)+2)</f>
        <v>79.5</v>
      </c>
      <c r="G3393" s="63">
        <f ca="1">IF(INDIRECT("'按班级打印'!s"&amp;ROUNDDOWN((ROW()-1)/5,0)+2)&gt;0,INDIRECT("'按班级打印'!s"&amp;ROUNDDOWN((ROW()-1)/5,0)+2),"")</f>
        <v>25.5</v>
      </c>
      <c r="H3393" s="63">
        <f ca="1">IF(INDIRECT("'按班级打印'!x"&amp;ROUNDDOWN((ROW()-1)/5,0)+2)&gt;0,INDIRECT("'按班级打印'!x"&amp;ROUNDDOWN((ROW()-1)/5,0)+2),"")</f>
        <v>55</v>
      </c>
      <c r="I3393" s="63" t="str">
        <f ca="1">IF(INDIRECT("'按班级打印'!aa"&amp;ROUNDDOWN((ROW()-1)/5,0)+2)&gt;0,INDIRECT("'按班级打印'!aa"&amp;ROUNDDOWN((ROW()-1)/5,0)+2),"")</f>
        <v/>
      </c>
      <c r="J3393" s="63">
        <f ca="1">IF(INDIRECT("'按班级打印'!ad"&amp;ROUNDDOWN((ROW()-1)/5,0)+2)&gt;0,INDIRECT("'按班级打印'!ad"&amp;ROUNDDOWN((ROW()-1)/5,0)+2),"")</f>
        <v>89</v>
      </c>
      <c r="K3393" s="63" t="str">
        <f ca="1">IF(INDIRECT("'按班级打印'!u"&amp;ROUNDDOWN((ROW()-1)/5,0)+2)&gt;0,INDIRECT("'按班级打印'!u"&amp;ROUNDDOWN((ROW()-1)/5,0)+2),"")</f>
        <v/>
      </c>
      <c r="L3393" s="63" t="str">
        <f ca="1">IF(INDIRECT("'按班级打印'!ag"&amp;ROUNDDOWN((ROW()-1)/5,0)+2)&gt;0,INDIRECT("'按班级打印'!ag"&amp;ROUNDDOWN((ROW()-1)/5,0)+2),"")</f>
        <v/>
      </c>
      <c r="M3393" s="63">
        <f ca="1">INDIRECT("'按班级打印'!I"&amp;ROUNDDOWN((ROW()-1)/5,0)+2)</f>
        <v>419</v>
      </c>
    </row>
    <row r="3394" customHeight="1" spans="1:13">
      <c r="A3394" s="63" t="str">
        <f ca="1">INDIRECT("'按班级打印'!E"&amp;ROUNDDOWN((ROW()-1)/5,0)+2)</f>
        <v>物理类</v>
      </c>
      <c r="B3394" s="14"/>
      <c r="C3394" s="63" t="s">
        <v>14</v>
      </c>
      <c r="D3394" s="65">
        <f>'质量分析(总分) '!$D$55</f>
        <v>105.000612745098</v>
      </c>
      <c r="E3394" s="65">
        <f>'质量分析(总分) '!$D$82</f>
        <v>91.5242034313726</v>
      </c>
      <c r="F3394" s="65">
        <f>'质量分析(总分) '!$D$109</f>
        <v>108.863970588235</v>
      </c>
      <c r="G3394" s="65">
        <f ca="1">IF(_xlfn.NUMBERVALUE(G3392)&gt;0,'质量分析(总分) '!$D$133,"")</f>
        <v>62.6521428571429</v>
      </c>
      <c r="H3394" s="65">
        <f ca="1">IF(_xlfn.NUMBERVALUE(H3392)&gt;0,'质量分析(总分) '!$D$157,"")</f>
        <v>81.8686131386861</v>
      </c>
      <c r="I3394" s="65" t="str">
        <f ca="1">IF(_xlfn.NUMBERVALUE(I3392)&gt;0,'质量分析(总分) '!$D$180,"")</f>
        <v/>
      </c>
      <c r="J3394" s="65">
        <f ca="1">IF(_xlfn.NUMBERVALUE(J3392)&gt;0,'质量分析(总分) '!$D$208,"")</f>
        <v>82.7816593886463</v>
      </c>
      <c r="K3394" s="65" t="str">
        <f ca="1">IF(_xlfn.NUMBERVALUE(K3392)&gt;0,'质量分析(总分) '!$D$194,"")</f>
        <v/>
      </c>
      <c r="L3394" s="65" t="str">
        <f ca="1">IF(_xlfn.NUMBERVALUE(L3392)&gt;0,'质量分析(总分) '!$D$222,"")</f>
        <v/>
      </c>
      <c r="M3394" s="65">
        <f ca="1">IF(_xlfn.NUMBERVALUE(G3392)&gt;0,'质量分析(总分) '!$D$23,'质量分析(总分) '!$D$28)</f>
        <v>535.869285714286</v>
      </c>
    </row>
    <row r="3396" customHeight="1" spans="1:13">
      <c r="A3396" s="58" t="s">
        <v>15</v>
      </c>
      <c r="B3396" s="59" t="s">
        <v>1</v>
      </c>
      <c r="C3396" s="59" t="s">
        <v>2</v>
      </c>
      <c r="D3396" s="60" t="s">
        <v>3</v>
      </c>
      <c r="E3396" s="60" t="s">
        <v>4</v>
      </c>
      <c r="F3396" s="60" t="s">
        <v>5</v>
      </c>
      <c r="G3396" s="60" t="s">
        <v>6</v>
      </c>
      <c r="H3396" s="60" t="s">
        <v>7</v>
      </c>
      <c r="I3396" s="60" t="s">
        <v>8</v>
      </c>
      <c r="J3396" s="60" t="s">
        <v>9</v>
      </c>
      <c r="K3396" s="60" t="s">
        <v>10</v>
      </c>
      <c r="L3396" s="61" t="s">
        <v>11</v>
      </c>
      <c r="M3396" s="61" t="s">
        <v>12</v>
      </c>
    </row>
    <row r="3397" customHeight="1" spans="1:13">
      <c r="A3397" s="62"/>
      <c r="B3397" s="63">
        <f ca="1">INDIRECT("'按班级打印'!G"&amp;ROUNDDOWN((ROW()-1)/5,0)+2)</f>
        <v>15</v>
      </c>
      <c r="C3397" s="63" t="str">
        <f ca="1">INDIRECT("'按班级打印'!A"&amp;ROUNDDOWN((ROW()-1)/5,0)+2)</f>
        <v>赵静雯</v>
      </c>
      <c r="D3397" s="63">
        <f ca="1">INDIRECT("'按班级打印'!M"&amp;ROUNDDOWN((ROW()-1)/5,0)+2)</f>
        <v>96</v>
      </c>
      <c r="E3397" s="63">
        <f ca="1">INDIRECT("'按班级打印'!o"&amp;ROUNDDOWN((ROW()-1)/5,0)+2)</f>
        <v>66</v>
      </c>
      <c r="F3397" s="63">
        <f ca="1">INDIRECT("'按班级打印'!q"&amp;ROUNDDOWN((ROW()-1)/5,0)+2)</f>
        <v>101</v>
      </c>
      <c r="G3397" s="63">
        <f ca="1">IF(INDIRECT("'按班级打印'!s"&amp;ROUNDDOWN((ROW()-1)/5,0)+2)&gt;0,INDIRECT("'按班级打印'!s"&amp;ROUNDDOWN((ROW()-1)/5,0)+2),"")</f>
        <v>43</v>
      </c>
      <c r="H3397" s="63" t="str">
        <f ca="1">IF(INDIRECT("'按班级打印'!w"&amp;ROUNDDOWN((ROW()-1)/5,0)+2)&gt;0,INDIRECT("'按班级打印'!w"&amp;ROUNDDOWN((ROW()-1)/5,0)+2),"")</f>
        <v/>
      </c>
      <c r="I3397" s="63">
        <f ca="1">IF(INDIRECT("'按班级打印'!z"&amp;ROUNDDOWN((ROW()-1)/5,0)+2)&gt;0,INDIRECT("'按班级打印'!z"&amp;ROUNDDOWN((ROW()-1)/5,0)+2),"")</f>
        <v>68</v>
      </c>
      <c r="J3397" s="63">
        <f ca="1">IF(INDIRECT("'按班级打印'!ac"&amp;ROUNDDOWN((ROW()-1)/5,0)+2)&gt;0,INDIRECT("'按班级打印'!ac"&amp;ROUNDDOWN((ROW()-1)/5,0)+2),"")</f>
        <v>58</v>
      </c>
      <c r="K3397" s="63" t="str">
        <f ca="1">IF(INDIRECT("'按班级打印'!u"&amp;ROUNDDOWN((ROW()-1)/5,0)+2)&gt;0,INDIRECT("'按班级打印'!u"&amp;ROUNDDOWN((ROW()-1)/5,0)+2),"")</f>
        <v/>
      </c>
      <c r="L3397" s="63" t="str">
        <f ca="1">IF(INDIRECT("'按班级打印'!af"&amp;ROUNDDOWN((ROW()-1)/5,0)+2)&gt;0,INDIRECT("'按班级打印'!af"&amp;ROUNDDOWN((ROW()-1)/5,0)+2),"")</f>
        <v/>
      </c>
      <c r="M3397" s="63">
        <f ca="1">INDIRECT("'按班级打印'!H"&amp;ROUNDDOWN((ROW()-1)/5,0)+2)</f>
        <v>432</v>
      </c>
    </row>
    <row r="3398" customHeight="1" spans="1:13">
      <c r="A3398" s="64"/>
      <c r="B3398" s="64"/>
      <c r="C3398" s="63" t="s">
        <v>13</v>
      </c>
      <c r="D3398" s="63">
        <f ca="1">INDIRECT("'按班级打印'!M"&amp;ROUNDDOWN((ROW()-1)/5,0)+2)</f>
        <v>96</v>
      </c>
      <c r="E3398" s="63">
        <f ca="1">INDIRECT("'按班级打印'!o"&amp;ROUNDDOWN((ROW()-1)/5,0)+2)</f>
        <v>66</v>
      </c>
      <c r="F3398" s="63">
        <f ca="1">INDIRECT("'按班级打印'!q"&amp;ROUNDDOWN((ROW()-1)/5,0)+2)</f>
        <v>101</v>
      </c>
      <c r="G3398" s="63">
        <f ca="1">IF(INDIRECT("'按班级打印'!s"&amp;ROUNDDOWN((ROW()-1)/5,0)+2)&gt;0,INDIRECT("'按班级打印'!s"&amp;ROUNDDOWN((ROW()-1)/5,0)+2),"")</f>
        <v>43</v>
      </c>
      <c r="H3398" s="63" t="str">
        <f ca="1">IF(INDIRECT("'按班级打印'!x"&amp;ROUNDDOWN((ROW()-1)/5,0)+2)&gt;0,INDIRECT("'按班级打印'!x"&amp;ROUNDDOWN((ROW()-1)/5,0)+2),"")</f>
        <v/>
      </c>
      <c r="I3398" s="63">
        <f ca="1">IF(INDIRECT("'按班级打印'!aa"&amp;ROUNDDOWN((ROW()-1)/5,0)+2)&gt;0,INDIRECT("'按班级打印'!aa"&amp;ROUNDDOWN((ROW()-1)/5,0)+2),"")</f>
        <v>77</v>
      </c>
      <c r="J3398" s="63">
        <f ca="1">IF(INDIRECT("'按班级打印'!ad"&amp;ROUNDDOWN((ROW()-1)/5,0)+2)&gt;0,INDIRECT("'按班级打印'!ad"&amp;ROUNDDOWN((ROW()-1)/5,0)+2),"")</f>
        <v>81</v>
      </c>
      <c r="K3398" s="63" t="str">
        <f ca="1">IF(INDIRECT("'按班级打印'!u"&amp;ROUNDDOWN((ROW()-1)/5,0)+2)&gt;0,INDIRECT("'按班级打印'!u"&amp;ROUNDDOWN((ROW()-1)/5,0)+2),"")</f>
        <v/>
      </c>
      <c r="L3398" s="63" t="str">
        <f ca="1">IF(INDIRECT("'按班级打印'!ag"&amp;ROUNDDOWN((ROW()-1)/5,0)+2)&gt;0,INDIRECT("'按班级打印'!ag"&amp;ROUNDDOWN((ROW()-1)/5,0)+2),"")</f>
        <v/>
      </c>
      <c r="M3398" s="63">
        <f ca="1">INDIRECT("'按班级打印'!I"&amp;ROUNDDOWN((ROW()-1)/5,0)+2)</f>
        <v>464</v>
      </c>
    </row>
    <row r="3399" customHeight="1" spans="1:13">
      <c r="A3399" s="63" t="str">
        <f ca="1">INDIRECT("'按班级打印'!E"&amp;ROUNDDOWN((ROW()-1)/5,0)+2)</f>
        <v>物理类</v>
      </c>
      <c r="B3399" s="14"/>
      <c r="C3399" s="63" t="s">
        <v>14</v>
      </c>
      <c r="D3399" s="65">
        <f>'质量分析(总分) '!$D$55</f>
        <v>105.000612745098</v>
      </c>
      <c r="E3399" s="65">
        <f>'质量分析(总分) '!$D$82</f>
        <v>91.5242034313726</v>
      </c>
      <c r="F3399" s="65">
        <f>'质量分析(总分) '!$D$109</f>
        <v>108.863970588235</v>
      </c>
      <c r="G3399" s="65">
        <f ca="1">IF(_xlfn.NUMBERVALUE(G3397)&gt;0,'质量分析(总分) '!$D$133,"")</f>
        <v>62.6521428571429</v>
      </c>
      <c r="H3399" s="65" t="str">
        <f ca="1">IF(_xlfn.NUMBERVALUE(H3397)&gt;0,'质量分析(总分) '!$D$157,"")</f>
        <v/>
      </c>
      <c r="I3399" s="65">
        <f ca="1">IF(_xlfn.NUMBERVALUE(I3397)&gt;0,'质量分析(总分) '!$D$180,"")</f>
        <v>83.3676470588235</v>
      </c>
      <c r="J3399" s="65">
        <f ca="1">IF(_xlfn.NUMBERVALUE(J3397)&gt;0,'质量分析(总分) '!$D$208,"")</f>
        <v>82.7816593886463</v>
      </c>
      <c r="K3399" s="65" t="str">
        <f ca="1">IF(_xlfn.NUMBERVALUE(K3397)&gt;0,'质量分析(总分) '!$D$194,"")</f>
        <v/>
      </c>
      <c r="L3399" s="65" t="str">
        <f ca="1">IF(_xlfn.NUMBERVALUE(L3397)&gt;0,'质量分析(总分) '!$D$222,"")</f>
        <v/>
      </c>
      <c r="M3399" s="65">
        <f ca="1">IF(_xlfn.NUMBERVALUE(G3397)&gt;0,'质量分析(总分) '!$D$23,'质量分析(总分) '!$D$28)</f>
        <v>535.869285714286</v>
      </c>
    </row>
    <row r="3401" customHeight="1" spans="1:13">
      <c r="A3401" s="58" t="s">
        <v>15</v>
      </c>
      <c r="B3401" s="59" t="s">
        <v>1</v>
      </c>
      <c r="C3401" s="59" t="s">
        <v>2</v>
      </c>
      <c r="D3401" s="60" t="s">
        <v>3</v>
      </c>
      <c r="E3401" s="60" t="s">
        <v>4</v>
      </c>
      <c r="F3401" s="60" t="s">
        <v>5</v>
      </c>
      <c r="G3401" s="60" t="s">
        <v>6</v>
      </c>
      <c r="H3401" s="60" t="s">
        <v>7</v>
      </c>
      <c r="I3401" s="60" t="s">
        <v>8</v>
      </c>
      <c r="J3401" s="60" t="s">
        <v>9</v>
      </c>
      <c r="K3401" s="60" t="s">
        <v>10</v>
      </c>
      <c r="L3401" s="61" t="s">
        <v>11</v>
      </c>
      <c r="M3401" s="61" t="s">
        <v>12</v>
      </c>
    </row>
    <row r="3402" customHeight="1" spans="1:13">
      <c r="A3402" s="62"/>
      <c r="B3402" s="63">
        <f ca="1">INDIRECT("'按班级打印'!G"&amp;ROUNDDOWN((ROW()-1)/5,0)+2)</f>
        <v>15</v>
      </c>
      <c r="C3402" s="63" t="str">
        <f ca="1">INDIRECT("'按班级打印'!A"&amp;ROUNDDOWN((ROW()-1)/5,0)+2)</f>
        <v>林欣怡</v>
      </c>
      <c r="D3402" s="63">
        <f ca="1">INDIRECT("'按班级打印'!M"&amp;ROUNDDOWN((ROW()-1)/5,0)+2)</f>
        <v>103</v>
      </c>
      <c r="E3402" s="63">
        <f ca="1">INDIRECT("'按班级打印'!o"&amp;ROUNDDOWN((ROW()-1)/5,0)+2)</f>
        <v>69.5</v>
      </c>
      <c r="F3402" s="63">
        <f ca="1">INDIRECT("'按班级打印'!q"&amp;ROUNDDOWN((ROW()-1)/5,0)+2)</f>
        <v>98.5</v>
      </c>
      <c r="G3402" s="63">
        <f ca="1">IF(INDIRECT("'按班级打印'!s"&amp;ROUNDDOWN((ROW()-1)/5,0)+2)&gt;0,INDIRECT("'按班级打印'!s"&amp;ROUNDDOWN((ROW()-1)/5,0)+2),"")</f>
        <v>40.5</v>
      </c>
      <c r="H3402" s="63">
        <f ca="1">IF(INDIRECT("'按班级打印'!w"&amp;ROUNDDOWN((ROW()-1)/5,0)+2)&gt;0,INDIRECT("'按班级打印'!w"&amp;ROUNDDOWN((ROW()-1)/5,0)+2),"")</f>
        <v>55.5</v>
      </c>
      <c r="I3402" s="63" t="str">
        <f ca="1">IF(INDIRECT("'按班级打印'!z"&amp;ROUNDDOWN((ROW()-1)/5,0)+2)&gt;0,INDIRECT("'按班级打印'!z"&amp;ROUNDDOWN((ROW()-1)/5,0)+2),"")</f>
        <v/>
      </c>
      <c r="J3402" s="63">
        <f ca="1">IF(INDIRECT("'按班级打印'!ac"&amp;ROUNDDOWN((ROW()-1)/5,0)+2)&gt;0,INDIRECT("'按班级打印'!ac"&amp;ROUNDDOWN((ROW()-1)/5,0)+2),"")</f>
        <v>47</v>
      </c>
      <c r="K3402" s="63" t="str">
        <f ca="1">IF(INDIRECT("'按班级打印'!u"&amp;ROUNDDOWN((ROW()-1)/5,0)+2)&gt;0,INDIRECT("'按班级打印'!u"&amp;ROUNDDOWN((ROW()-1)/5,0)+2),"")</f>
        <v/>
      </c>
      <c r="L3402" s="63" t="str">
        <f ca="1">IF(INDIRECT("'按班级打印'!af"&amp;ROUNDDOWN((ROW()-1)/5,0)+2)&gt;0,INDIRECT("'按班级打印'!af"&amp;ROUNDDOWN((ROW()-1)/5,0)+2),"")</f>
        <v/>
      </c>
      <c r="M3402" s="63">
        <f ca="1">INDIRECT("'按班级打印'!H"&amp;ROUNDDOWN((ROW()-1)/5,0)+2)</f>
        <v>414</v>
      </c>
    </row>
    <row r="3403" customHeight="1" spans="1:13">
      <c r="A3403" s="64"/>
      <c r="B3403" s="64"/>
      <c r="C3403" s="63" t="s">
        <v>13</v>
      </c>
      <c r="D3403" s="63">
        <f ca="1">INDIRECT("'按班级打印'!M"&amp;ROUNDDOWN((ROW()-1)/5,0)+2)</f>
        <v>103</v>
      </c>
      <c r="E3403" s="63">
        <f ca="1">INDIRECT("'按班级打印'!o"&amp;ROUNDDOWN((ROW()-1)/5,0)+2)</f>
        <v>69.5</v>
      </c>
      <c r="F3403" s="63">
        <f ca="1">INDIRECT("'按班级打印'!q"&amp;ROUNDDOWN((ROW()-1)/5,0)+2)</f>
        <v>98.5</v>
      </c>
      <c r="G3403" s="63">
        <f ca="1">IF(INDIRECT("'按班级打印'!s"&amp;ROUNDDOWN((ROW()-1)/5,0)+2)&gt;0,INDIRECT("'按班级打印'!s"&amp;ROUNDDOWN((ROW()-1)/5,0)+2),"")</f>
        <v>40.5</v>
      </c>
      <c r="H3403" s="63">
        <f ca="1">IF(INDIRECT("'按班级打印'!x"&amp;ROUNDDOWN((ROW()-1)/5,0)+2)&gt;0,INDIRECT("'按班级打印'!x"&amp;ROUNDDOWN((ROW()-1)/5,0)+2),"")</f>
        <v>80</v>
      </c>
      <c r="I3403" s="63" t="str">
        <f ca="1">IF(INDIRECT("'按班级打印'!aa"&amp;ROUNDDOWN((ROW()-1)/5,0)+2)&gt;0,INDIRECT("'按班级打印'!aa"&amp;ROUNDDOWN((ROW()-1)/5,0)+2),"")</f>
        <v/>
      </c>
      <c r="J3403" s="63">
        <f ca="1">IF(INDIRECT("'按班级打印'!ad"&amp;ROUNDDOWN((ROW()-1)/5,0)+2)&gt;0,INDIRECT("'按班级打印'!ad"&amp;ROUNDDOWN((ROW()-1)/5,0)+2),"")</f>
        <v>67</v>
      </c>
      <c r="K3403" s="63" t="str">
        <f ca="1">IF(INDIRECT("'按班级打印'!u"&amp;ROUNDDOWN((ROW()-1)/5,0)+2)&gt;0,INDIRECT("'按班级打印'!u"&amp;ROUNDDOWN((ROW()-1)/5,0)+2),"")</f>
        <v/>
      </c>
      <c r="L3403" s="63" t="str">
        <f ca="1">IF(INDIRECT("'按班级打印'!ag"&amp;ROUNDDOWN((ROW()-1)/5,0)+2)&gt;0,INDIRECT("'按班级打印'!ag"&amp;ROUNDDOWN((ROW()-1)/5,0)+2),"")</f>
        <v/>
      </c>
      <c r="M3403" s="63">
        <f ca="1">INDIRECT("'按班级打印'!I"&amp;ROUNDDOWN((ROW()-1)/5,0)+2)</f>
        <v>458.5</v>
      </c>
    </row>
    <row r="3404" customHeight="1" spans="1:13">
      <c r="A3404" s="63" t="str">
        <f ca="1">INDIRECT("'按班级打印'!E"&amp;ROUNDDOWN((ROW()-1)/5,0)+2)</f>
        <v>物理类</v>
      </c>
      <c r="B3404" s="14"/>
      <c r="C3404" s="63" t="s">
        <v>14</v>
      </c>
      <c r="D3404" s="65">
        <f>'质量分析(总分) '!$D$55</f>
        <v>105.000612745098</v>
      </c>
      <c r="E3404" s="65">
        <f>'质量分析(总分) '!$D$82</f>
        <v>91.5242034313726</v>
      </c>
      <c r="F3404" s="65">
        <f>'质量分析(总分) '!$D$109</f>
        <v>108.863970588235</v>
      </c>
      <c r="G3404" s="65">
        <f ca="1">IF(_xlfn.NUMBERVALUE(G3402)&gt;0,'质量分析(总分) '!$D$133,"")</f>
        <v>62.6521428571429</v>
      </c>
      <c r="H3404" s="65">
        <f ca="1">IF(_xlfn.NUMBERVALUE(H3402)&gt;0,'质量分析(总分) '!$D$157,"")</f>
        <v>81.8686131386861</v>
      </c>
      <c r="I3404" s="65" t="str">
        <f ca="1">IF(_xlfn.NUMBERVALUE(I3402)&gt;0,'质量分析(总分) '!$D$180,"")</f>
        <v/>
      </c>
      <c r="J3404" s="65">
        <f ca="1">IF(_xlfn.NUMBERVALUE(J3402)&gt;0,'质量分析(总分) '!$D$208,"")</f>
        <v>82.7816593886463</v>
      </c>
      <c r="K3404" s="65" t="str">
        <f ca="1">IF(_xlfn.NUMBERVALUE(K3402)&gt;0,'质量分析(总分) '!$D$194,"")</f>
        <v/>
      </c>
      <c r="L3404" s="65" t="str">
        <f ca="1">IF(_xlfn.NUMBERVALUE(L3402)&gt;0,'质量分析(总分) '!$D$222,"")</f>
        <v/>
      </c>
      <c r="M3404" s="65">
        <f ca="1">IF(_xlfn.NUMBERVALUE(G3402)&gt;0,'质量分析(总分) '!$D$23,'质量分析(总分) '!$D$28)</f>
        <v>535.869285714286</v>
      </c>
    </row>
    <row r="3406" customHeight="1" spans="1:13">
      <c r="A3406" s="58" t="s">
        <v>15</v>
      </c>
      <c r="B3406" s="59" t="s">
        <v>1</v>
      </c>
      <c r="C3406" s="59" t="s">
        <v>2</v>
      </c>
      <c r="D3406" s="60" t="s">
        <v>3</v>
      </c>
      <c r="E3406" s="60" t="s">
        <v>4</v>
      </c>
      <c r="F3406" s="60" t="s">
        <v>5</v>
      </c>
      <c r="G3406" s="60" t="s">
        <v>6</v>
      </c>
      <c r="H3406" s="60" t="s">
        <v>7</v>
      </c>
      <c r="I3406" s="60" t="s">
        <v>8</v>
      </c>
      <c r="J3406" s="60" t="s">
        <v>9</v>
      </c>
      <c r="K3406" s="60" t="s">
        <v>10</v>
      </c>
      <c r="L3406" s="61" t="s">
        <v>11</v>
      </c>
      <c r="M3406" s="61" t="s">
        <v>12</v>
      </c>
    </row>
    <row r="3407" customHeight="1" spans="1:13">
      <c r="A3407" s="62"/>
      <c r="B3407" s="63">
        <f ca="1">INDIRECT("'按班级打印'!G"&amp;ROUNDDOWN((ROW()-1)/5,0)+2)</f>
        <v>15</v>
      </c>
      <c r="C3407" s="63" t="str">
        <f ca="1">INDIRECT("'按班级打印'!A"&amp;ROUNDDOWN((ROW()-1)/5,0)+2)</f>
        <v>陆焘</v>
      </c>
      <c r="D3407" s="63">
        <f ca="1">INDIRECT("'按班级打印'!M"&amp;ROUNDDOWN((ROW()-1)/5,0)+2)</f>
        <v>85</v>
      </c>
      <c r="E3407" s="63">
        <f ca="1">INDIRECT("'按班级打印'!o"&amp;ROUNDDOWN((ROW()-1)/5,0)+2)</f>
        <v>89</v>
      </c>
      <c r="F3407" s="63">
        <f ca="1">INDIRECT("'按班级打印'!q"&amp;ROUNDDOWN((ROW()-1)/5,0)+2)</f>
        <v>79.5</v>
      </c>
      <c r="G3407" s="63">
        <f ca="1">IF(INDIRECT("'按班级打印'!s"&amp;ROUNDDOWN((ROW()-1)/5,0)+2)&gt;0,INDIRECT("'按班级打印'!s"&amp;ROUNDDOWN((ROW()-1)/5,0)+2),"")</f>
        <v>67</v>
      </c>
      <c r="H3407" s="63">
        <f ca="1">IF(INDIRECT("'按班级打印'!w"&amp;ROUNDDOWN((ROW()-1)/5,0)+2)&gt;0,INDIRECT("'按班级打印'!w"&amp;ROUNDDOWN((ROW()-1)/5,0)+2),"")</f>
        <v>47</v>
      </c>
      <c r="I3407" s="63" t="str">
        <f ca="1">IF(INDIRECT("'按班级打印'!z"&amp;ROUNDDOWN((ROW()-1)/5,0)+2)&gt;0,INDIRECT("'按班级打印'!z"&amp;ROUNDDOWN((ROW()-1)/5,0)+2),"")</f>
        <v/>
      </c>
      <c r="J3407" s="63">
        <f ca="1">IF(INDIRECT("'按班级打印'!ac"&amp;ROUNDDOWN((ROW()-1)/5,0)+2)&gt;0,INDIRECT("'按班级打印'!ac"&amp;ROUNDDOWN((ROW()-1)/5,0)+2),"")</f>
        <v>46</v>
      </c>
      <c r="K3407" s="63" t="str">
        <f ca="1">IF(INDIRECT("'按班级打印'!u"&amp;ROUNDDOWN((ROW()-1)/5,0)+2)&gt;0,INDIRECT("'按班级打印'!u"&amp;ROUNDDOWN((ROW()-1)/5,0)+2),"")</f>
        <v/>
      </c>
      <c r="L3407" s="63" t="str">
        <f ca="1">IF(INDIRECT("'按班级打印'!af"&amp;ROUNDDOWN((ROW()-1)/5,0)+2)&gt;0,INDIRECT("'按班级打印'!af"&amp;ROUNDDOWN((ROW()-1)/5,0)+2),"")</f>
        <v/>
      </c>
      <c r="M3407" s="63">
        <f ca="1">INDIRECT("'按班级打印'!H"&amp;ROUNDDOWN((ROW()-1)/5,0)+2)</f>
        <v>413.5</v>
      </c>
    </row>
    <row r="3408" customHeight="1" spans="1:13">
      <c r="A3408" s="64"/>
      <c r="B3408" s="64"/>
      <c r="C3408" s="63" t="s">
        <v>13</v>
      </c>
      <c r="D3408" s="63">
        <f ca="1">INDIRECT("'按班级打印'!M"&amp;ROUNDDOWN((ROW()-1)/5,0)+2)</f>
        <v>85</v>
      </c>
      <c r="E3408" s="63">
        <f ca="1">INDIRECT("'按班级打印'!o"&amp;ROUNDDOWN((ROW()-1)/5,0)+2)</f>
        <v>89</v>
      </c>
      <c r="F3408" s="63">
        <f ca="1">INDIRECT("'按班级打印'!q"&amp;ROUNDDOWN((ROW()-1)/5,0)+2)</f>
        <v>79.5</v>
      </c>
      <c r="G3408" s="63">
        <f ca="1">IF(INDIRECT("'按班级打印'!s"&amp;ROUNDDOWN((ROW()-1)/5,0)+2)&gt;0,INDIRECT("'按班级打印'!s"&amp;ROUNDDOWN((ROW()-1)/5,0)+2),"")</f>
        <v>67</v>
      </c>
      <c r="H3408" s="63">
        <f ca="1">IF(INDIRECT("'按班级打印'!x"&amp;ROUNDDOWN((ROW()-1)/5,0)+2)&gt;0,INDIRECT("'按班级打印'!x"&amp;ROUNDDOWN((ROW()-1)/5,0)+2),"")</f>
        <v>74</v>
      </c>
      <c r="I3408" s="63" t="str">
        <f ca="1">IF(INDIRECT("'按班级打印'!aa"&amp;ROUNDDOWN((ROW()-1)/5,0)+2)&gt;0,INDIRECT("'按班级打印'!aa"&amp;ROUNDDOWN((ROW()-1)/5,0)+2),"")</f>
        <v/>
      </c>
      <c r="J3408" s="63">
        <f ca="1">IF(INDIRECT("'按班级打印'!ad"&amp;ROUNDDOWN((ROW()-1)/5,0)+2)&gt;0,INDIRECT("'按班级打印'!ad"&amp;ROUNDDOWN((ROW()-1)/5,0)+2),"")</f>
        <v>66</v>
      </c>
      <c r="K3408" s="63" t="str">
        <f ca="1">IF(INDIRECT("'按班级打印'!u"&amp;ROUNDDOWN((ROW()-1)/5,0)+2)&gt;0,INDIRECT("'按班级打印'!u"&amp;ROUNDDOWN((ROW()-1)/5,0)+2),"")</f>
        <v/>
      </c>
      <c r="L3408" s="63" t="str">
        <f ca="1">IF(INDIRECT("'按班级打印'!ag"&amp;ROUNDDOWN((ROW()-1)/5,0)+2)&gt;0,INDIRECT("'按班级打印'!ag"&amp;ROUNDDOWN((ROW()-1)/5,0)+2),"")</f>
        <v/>
      </c>
      <c r="M3408" s="63">
        <f ca="1">INDIRECT("'按班级打印'!I"&amp;ROUNDDOWN((ROW()-1)/5,0)+2)</f>
        <v>460.5</v>
      </c>
    </row>
    <row r="3409" customHeight="1" spans="1:13">
      <c r="A3409" s="63" t="str">
        <f ca="1">INDIRECT("'按班级打印'!E"&amp;ROUNDDOWN((ROW()-1)/5,0)+2)</f>
        <v>物理类</v>
      </c>
      <c r="B3409" s="14"/>
      <c r="C3409" s="63" t="s">
        <v>14</v>
      </c>
      <c r="D3409" s="65">
        <f>'质量分析(总分) '!$D$55</f>
        <v>105.000612745098</v>
      </c>
      <c r="E3409" s="65">
        <f>'质量分析(总分) '!$D$82</f>
        <v>91.5242034313726</v>
      </c>
      <c r="F3409" s="65">
        <f>'质量分析(总分) '!$D$109</f>
        <v>108.863970588235</v>
      </c>
      <c r="G3409" s="65">
        <f ca="1">IF(_xlfn.NUMBERVALUE(G3407)&gt;0,'质量分析(总分) '!$D$133,"")</f>
        <v>62.6521428571429</v>
      </c>
      <c r="H3409" s="65">
        <f ca="1">IF(_xlfn.NUMBERVALUE(H3407)&gt;0,'质量分析(总分) '!$D$157,"")</f>
        <v>81.8686131386861</v>
      </c>
      <c r="I3409" s="65" t="str">
        <f ca="1">IF(_xlfn.NUMBERVALUE(I3407)&gt;0,'质量分析(总分) '!$D$180,"")</f>
        <v/>
      </c>
      <c r="J3409" s="65">
        <f ca="1">IF(_xlfn.NUMBERVALUE(J3407)&gt;0,'质量分析(总分) '!$D$208,"")</f>
        <v>82.7816593886463</v>
      </c>
      <c r="K3409" s="65" t="str">
        <f ca="1">IF(_xlfn.NUMBERVALUE(K3407)&gt;0,'质量分析(总分) '!$D$194,"")</f>
        <v/>
      </c>
      <c r="L3409" s="65" t="str">
        <f ca="1">IF(_xlfn.NUMBERVALUE(L3407)&gt;0,'质量分析(总分) '!$D$222,"")</f>
        <v/>
      </c>
      <c r="M3409" s="65">
        <f ca="1">IF(_xlfn.NUMBERVALUE(G3407)&gt;0,'质量分析(总分) '!$D$23,'质量分析(总分) '!$D$28)</f>
        <v>535.869285714286</v>
      </c>
    </row>
    <row r="3411" customHeight="1" spans="1:13">
      <c r="A3411" s="58" t="s">
        <v>15</v>
      </c>
      <c r="B3411" s="59" t="s">
        <v>1</v>
      </c>
      <c r="C3411" s="59" t="s">
        <v>2</v>
      </c>
      <c r="D3411" s="60" t="s">
        <v>3</v>
      </c>
      <c r="E3411" s="60" t="s">
        <v>4</v>
      </c>
      <c r="F3411" s="60" t="s">
        <v>5</v>
      </c>
      <c r="G3411" s="60" t="s">
        <v>6</v>
      </c>
      <c r="H3411" s="60" t="s">
        <v>7</v>
      </c>
      <c r="I3411" s="60" t="s">
        <v>8</v>
      </c>
      <c r="J3411" s="60" t="s">
        <v>9</v>
      </c>
      <c r="K3411" s="60" t="s">
        <v>10</v>
      </c>
      <c r="L3411" s="61" t="s">
        <v>11</v>
      </c>
      <c r="M3411" s="61" t="s">
        <v>12</v>
      </c>
    </row>
    <row r="3412" customHeight="1" spans="1:13">
      <c r="A3412" s="62"/>
      <c r="B3412" s="63">
        <f ca="1">INDIRECT("'按班级打印'!G"&amp;ROUNDDOWN((ROW()-1)/5,0)+2)</f>
        <v>15</v>
      </c>
      <c r="C3412" s="63" t="str">
        <f ca="1">INDIRECT("'按班级打印'!A"&amp;ROUNDDOWN((ROW()-1)/5,0)+2)</f>
        <v>刘逸凡</v>
      </c>
      <c r="D3412" s="63">
        <f ca="1">INDIRECT("'按班级打印'!M"&amp;ROUNDDOWN((ROW()-1)/5,0)+2)</f>
        <v>102</v>
      </c>
      <c r="E3412" s="63">
        <f ca="1">INDIRECT("'按班级打印'!o"&amp;ROUNDDOWN((ROW()-1)/5,0)+2)</f>
        <v>42</v>
      </c>
      <c r="F3412" s="63">
        <f ca="1">INDIRECT("'按班级打印'!q"&amp;ROUNDDOWN((ROW()-1)/5,0)+2)</f>
        <v>84.5</v>
      </c>
      <c r="G3412" s="63">
        <f ca="1">IF(INDIRECT("'按班级打印'!s"&amp;ROUNDDOWN((ROW()-1)/5,0)+2)&gt;0,INDIRECT("'按班级打印'!s"&amp;ROUNDDOWN((ROW()-1)/5,0)+2),"")</f>
        <v>15</v>
      </c>
      <c r="H3412" s="63">
        <f ca="1">IF(INDIRECT("'按班级打印'!w"&amp;ROUNDDOWN((ROW()-1)/5,0)+2)&gt;0,INDIRECT("'按班级打印'!w"&amp;ROUNDDOWN((ROW()-1)/5,0)+2),"")</f>
        <v>25</v>
      </c>
      <c r="I3412" s="63" t="str">
        <f ca="1">IF(INDIRECT("'按班级打印'!z"&amp;ROUNDDOWN((ROW()-1)/5,0)+2)&gt;0,INDIRECT("'按班级打印'!z"&amp;ROUNDDOWN((ROW()-1)/5,0)+2),"")</f>
        <v/>
      </c>
      <c r="J3412" s="63">
        <f ca="1">IF(INDIRECT("'按班级打印'!ac"&amp;ROUNDDOWN((ROW()-1)/5,0)+2)&gt;0,INDIRECT("'按班级打印'!ac"&amp;ROUNDDOWN((ROW()-1)/5,0)+2),"")</f>
        <v>62</v>
      </c>
      <c r="K3412" s="63" t="str">
        <f ca="1">IF(INDIRECT("'按班级打印'!u"&amp;ROUNDDOWN((ROW()-1)/5,0)+2)&gt;0,INDIRECT("'按班级打印'!u"&amp;ROUNDDOWN((ROW()-1)/5,0)+2),"")</f>
        <v/>
      </c>
      <c r="L3412" s="63" t="str">
        <f ca="1">IF(INDIRECT("'按班级打印'!af"&amp;ROUNDDOWN((ROW()-1)/5,0)+2)&gt;0,INDIRECT("'按班级打印'!af"&amp;ROUNDDOWN((ROW()-1)/5,0)+2),"")</f>
        <v/>
      </c>
      <c r="M3412" s="63">
        <f ca="1">INDIRECT("'按班级打印'!H"&amp;ROUNDDOWN((ROW()-1)/5,0)+2)</f>
        <v>330.5</v>
      </c>
    </row>
    <row r="3413" customHeight="1" spans="1:13">
      <c r="A3413" s="64"/>
      <c r="B3413" s="64"/>
      <c r="C3413" s="63" t="s">
        <v>13</v>
      </c>
      <c r="D3413" s="63">
        <f ca="1">INDIRECT("'按班级打印'!M"&amp;ROUNDDOWN((ROW()-1)/5,0)+2)</f>
        <v>102</v>
      </c>
      <c r="E3413" s="63">
        <f ca="1">INDIRECT("'按班级打印'!o"&amp;ROUNDDOWN((ROW()-1)/5,0)+2)</f>
        <v>42</v>
      </c>
      <c r="F3413" s="63">
        <f ca="1">INDIRECT("'按班级打印'!q"&amp;ROUNDDOWN((ROW()-1)/5,0)+2)</f>
        <v>84.5</v>
      </c>
      <c r="G3413" s="63">
        <f ca="1">IF(INDIRECT("'按班级打印'!s"&amp;ROUNDDOWN((ROW()-1)/5,0)+2)&gt;0,INDIRECT("'按班级打印'!s"&amp;ROUNDDOWN((ROW()-1)/5,0)+2),"")</f>
        <v>15</v>
      </c>
      <c r="H3413" s="63">
        <f ca="1">IF(INDIRECT("'按班级打印'!x"&amp;ROUNDDOWN((ROW()-1)/5,0)+2)&gt;0,INDIRECT("'按班级打印'!x"&amp;ROUNDDOWN((ROW()-1)/5,0)+2),"")</f>
        <v>52</v>
      </c>
      <c r="I3413" s="63" t="str">
        <f ca="1">IF(INDIRECT("'按班级打印'!aa"&amp;ROUNDDOWN((ROW()-1)/5,0)+2)&gt;0,INDIRECT("'按班级打印'!aa"&amp;ROUNDDOWN((ROW()-1)/5,0)+2),"")</f>
        <v/>
      </c>
      <c r="J3413" s="63">
        <f ca="1">IF(INDIRECT("'按班级打印'!ad"&amp;ROUNDDOWN((ROW()-1)/5,0)+2)&gt;0,INDIRECT("'按班级打印'!ad"&amp;ROUNDDOWN((ROW()-1)/5,0)+2),"")</f>
        <v>86</v>
      </c>
      <c r="K3413" s="63" t="str">
        <f ca="1">IF(INDIRECT("'按班级打印'!u"&amp;ROUNDDOWN((ROW()-1)/5,0)+2)&gt;0,INDIRECT("'按班级打印'!u"&amp;ROUNDDOWN((ROW()-1)/5,0)+2),"")</f>
        <v/>
      </c>
      <c r="L3413" s="63" t="str">
        <f ca="1">IF(INDIRECT("'按班级打印'!ag"&amp;ROUNDDOWN((ROW()-1)/5,0)+2)&gt;0,INDIRECT("'按班级打印'!ag"&amp;ROUNDDOWN((ROW()-1)/5,0)+2),"")</f>
        <v/>
      </c>
      <c r="M3413" s="63">
        <f ca="1">INDIRECT("'按班级打印'!I"&amp;ROUNDDOWN((ROW()-1)/5,0)+2)</f>
        <v>381.5</v>
      </c>
    </row>
    <row r="3414" customHeight="1" spans="1:13">
      <c r="A3414" s="63" t="str">
        <f ca="1">INDIRECT("'按班级打印'!E"&amp;ROUNDDOWN((ROW()-1)/5,0)+2)</f>
        <v>物理类</v>
      </c>
      <c r="B3414" s="14"/>
      <c r="C3414" s="63" t="s">
        <v>14</v>
      </c>
      <c r="D3414" s="65">
        <f>'质量分析(总分) '!$D$55</f>
        <v>105.000612745098</v>
      </c>
      <c r="E3414" s="65">
        <f>'质量分析(总分) '!$D$82</f>
        <v>91.5242034313726</v>
      </c>
      <c r="F3414" s="65">
        <f>'质量分析(总分) '!$D$109</f>
        <v>108.863970588235</v>
      </c>
      <c r="G3414" s="65">
        <f ca="1">IF(_xlfn.NUMBERVALUE(G3412)&gt;0,'质量分析(总分) '!$D$133,"")</f>
        <v>62.6521428571429</v>
      </c>
      <c r="H3414" s="65">
        <f ca="1">IF(_xlfn.NUMBERVALUE(H3412)&gt;0,'质量分析(总分) '!$D$157,"")</f>
        <v>81.8686131386861</v>
      </c>
      <c r="I3414" s="65" t="str">
        <f ca="1">IF(_xlfn.NUMBERVALUE(I3412)&gt;0,'质量分析(总分) '!$D$180,"")</f>
        <v/>
      </c>
      <c r="J3414" s="65">
        <f ca="1">IF(_xlfn.NUMBERVALUE(J3412)&gt;0,'质量分析(总分) '!$D$208,"")</f>
        <v>82.7816593886463</v>
      </c>
      <c r="K3414" s="65" t="str">
        <f ca="1">IF(_xlfn.NUMBERVALUE(K3412)&gt;0,'质量分析(总分) '!$D$194,"")</f>
        <v/>
      </c>
      <c r="L3414" s="65" t="str">
        <f ca="1">IF(_xlfn.NUMBERVALUE(L3412)&gt;0,'质量分析(总分) '!$D$222,"")</f>
        <v/>
      </c>
      <c r="M3414" s="65">
        <f ca="1">IF(_xlfn.NUMBERVALUE(G3412)&gt;0,'质量分析(总分) '!$D$23,'质量分析(总分) '!$D$28)</f>
        <v>535.869285714286</v>
      </c>
    </row>
    <row r="3416" customHeight="1" spans="1:13">
      <c r="A3416" s="58" t="s">
        <v>15</v>
      </c>
      <c r="B3416" s="59" t="s">
        <v>1</v>
      </c>
      <c r="C3416" s="59" t="s">
        <v>2</v>
      </c>
      <c r="D3416" s="60" t="s">
        <v>3</v>
      </c>
      <c r="E3416" s="60" t="s">
        <v>4</v>
      </c>
      <c r="F3416" s="60" t="s">
        <v>5</v>
      </c>
      <c r="G3416" s="60" t="s">
        <v>6</v>
      </c>
      <c r="H3416" s="60" t="s">
        <v>7</v>
      </c>
      <c r="I3416" s="60" t="s">
        <v>8</v>
      </c>
      <c r="J3416" s="60" t="s">
        <v>9</v>
      </c>
      <c r="K3416" s="60" t="s">
        <v>10</v>
      </c>
      <c r="L3416" s="61" t="s">
        <v>11</v>
      </c>
      <c r="M3416" s="61" t="s">
        <v>12</v>
      </c>
    </row>
    <row r="3417" customHeight="1" spans="1:13">
      <c r="A3417" s="62"/>
      <c r="B3417" s="63">
        <f ca="1">INDIRECT("'按班级打印'!G"&amp;ROUNDDOWN((ROW()-1)/5,0)+2)</f>
        <v>15</v>
      </c>
      <c r="C3417" s="63" t="str">
        <f ca="1">INDIRECT("'按班级打印'!A"&amp;ROUNDDOWN((ROW()-1)/5,0)+2)</f>
        <v>傅影婷</v>
      </c>
      <c r="D3417" s="63">
        <f ca="1">INDIRECT("'按班级打印'!M"&amp;ROUNDDOWN((ROW()-1)/5,0)+2)</f>
        <v>114</v>
      </c>
      <c r="E3417" s="63">
        <f ca="1">INDIRECT("'按班级打印'!o"&amp;ROUNDDOWN((ROW()-1)/5,0)+2)</f>
        <v>92.5</v>
      </c>
      <c r="F3417" s="63">
        <f ca="1">INDIRECT("'按班级打印'!q"&amp;ROUNDDOWN((ROW()-1)/5,0)+2)</f>
        <v>128</v>
      </c>
      <c r="G3417" s="63">
        <f ca="1">IF(INDIRECT("'按班级打印'!s"&amp;ROUNDDOWN((ROW()-1)/5,0)+2)&gt;0,INDIRECT("'按班级打印'!s"&amp;ROUNDDOWN((ROW()-1)/5,0)+2),"")</f>
        <v>69.5</v>
      </c>
      <c r="H3417" s="63" t="str">
        <f ca="1">IF(INDIRECT("'按班级打印'!w"&amp;ROUNDDOWN((ROW()-1)/5,0)+2)&gt;0,INDIRECT("'按班级打印'!w"&amp;ROUNDDOWN((ROW()-1)/5,0)+2),"")</f>
        <v/>
      </c>
      <c r="I3417" s="63">
        <f ca="1">IF(INDIRECT("'按班级打印'!z"&amp;ROUNDDOWN((ROW()-1)/5,0)+2)&gt;0,INDIRECT("'按班级打印'!z"&amp;ROUNDDOWN((ROW()-1)/5,0)+2),"")</f>
        <v>67.5</v>
      </c>
      <c r="J3417" s="63">
        <f ca="1">IF(INDIRECT("'按班级打印'!ac"&amp;ROUNDDOWN((ROW()-1)/5,0)+2)&gt;0,INDIRECT("'按班级打印'!ac"&amp;ROUNDDOWN((ROW()-1)/5,0)+2),"")</f>
        <v>62.25</v>
      </c>
      <c r="K3417" s="63" t="str">
        <f ca="1">IF(INDIRECT("'按班级打印'!u"&amp;ROUNDDOWN((ROW()-1)/5,0)+2)&gt;0,INDIRECT("'按班级打印'!u"&amp;ROUNDDOWN((ROW()-1)/5,0)+2),"")</f>
        <v/>
      </c>
      <c r="L3417" s="63" t="str">
        <f ca="1">IF(INDIRECT("'按班级打印'!af"&amp;ROUNDDOWN((ROW()-1)/5,0)+2)&gt;0,INDIRECT("'按班级打印'!af"&amp;ROUNDDOWN((ROW()-1)/5,0)+2),"")</f>
        <v/>
      </c>
      <c r="M3417" s="63">
        <f ca="1">INDIRECT("'按班级打印'!H"&amp;ROUNDDOWN((ROW()-1)/5,0)+2)</f>
        <v>533.75</v>
      </c>
    </row>
    <row r="3418" customHeight="1" spans="1:13">
      <c r="A3418" s="64"/>
      <c r="B3418" s="64"/>
      <c r="C3418" s="63" t="s">
        <v>13</v>
      </c>
      <c r="D3418" s="63">
        <f ca="1">INDIRECT("'按班级打印'!M"&amp;ROUNDDOWN((ROW()-1)/5,0)+2)</f>
        <v>114</v>
      </c>
      <c r="E3418" s="63">
        <f ca="1">INDIRECT("'按班级打印'!o"&amp;ROUNDDOWN((ROW()-1)/5,0)+2)</f>
        <v>92.5</v>
      </c>
      <c r="F3418" s="63">
        <f ca="1">INDIRECT("'按班级打印'!q"&amp;ROUNDDOWN((ROW()-1)/5,0)+2)</f>
        <v>128</v>
      </c>
      <c r="G3418" s="63">
        <f ca="1">IF(INDIRECT("'按班级打印'!s"&amp;ROUNDDOWN((ROW()-1)/5,0)+2)&gt;0,INDIRECT("'按班级打印'!s"&amp;ROUNDDOWN((ROW()-1)/5,0)+2),"")</f>
        <v>69.5</v>
      </c>
      <c r="H3418" s="63" t="str">
        <f ca="1">IF(INDIRECT("'按班级打印'!x"&amp;ROUNDDOWN((ROW()-1)/5,0)+2)&gt;0,INDIRECT("'按班级打印'!x"&amp;ROUNDDOWN((ROW()-1)/5,0)+2),"")</f>
        <v/>
      </c>
      <c r="I3418" s="63">
        <f ca="1">IF(INDIRECT("'按班级打印'!aa"&amp;ROUNDDOWN((ROW()-1)/5,0)+2)&gt;0,INDIRECT("'按班级打印'!aa"&amp;ROUNDDOWN((ROW()-1)/5,0)+2),"")</f>
        <v>77</v>
      </c>
      <c r="J3418" s="63">
        <f ca="1">IF(INDIRECT("'按班级打印'!ad"&amp;ROUNDDOWN((ROW()-1)/5,0)+2)&gt;0,INDIRECT("'按班级打印'!ad"&amp;ROUNDDOWN((ROW()-1)/5,0)+2),"")</f>
        <v>86</v>
      </c>
      <c r="K3418" s="63" t="str">
        <f ca="1">IF(INDIRECT("'按班级打印'!u"&amp;ROUNDDOWN((ROW()-1)/5,0)+2)&gt;0,INDIRECT("'按班级打印'!u"&amp;ROUNDDOWN((ROW()-1)/5,0)+2),"")</f>
        <v/>
      </c>
      <c r="L3418" s="63" t="str">
        <f ca="1">IF(INDIRECT("'按班级打印'!ag"&amp;ROUNDDOWN((ROW()-1)/5,0)+2)&gt;0,INDIRECT("'按班级打印'!ag"&amp;ROUNDDOWN((ROW()-1)/5,0)+2),"")</f>
        <v/>
      </c>
      <c r="M3418" s="63">
        <f ca="1">INDIRECT("'按班级打印'!I"&amp;ROUNDDOWN((ROW()-1)/5,0)+2)</f>
        <v>567</v>
      </c>
    </row>
    <row r="3419" customHeight="1" spans="1:13">
      <c r="A3419" s="63" t="str">
        <f ca="1">INDIRECT("'按班级打印'!E"&amp;ROUNDDOWN((ROW()-1)/5,0)+2)</f>
        <v>物理类</v>
      </c>
      <c r="B3419" s="14"/>
      <c r="C3419" s="63" t="s">
        <v>14</v>
      </c>
      <c r="D3419" s="65">
        <f>'质量分析(总分) '!$D$55</f>
        <v>105.000612745098</v>
      </c>
      <c r="E3419" s="65">
        <f>'质量分析(总分) '!$D$82</f>
        <v>91.5242034313726</v>
      </c>
      <c r="F3419" s="65">
        <f>'质量分析(总分) '!$D$109</f>
        <v>108.863970588235</v>
      </c>
      <c r="G3419" s="65">
        <f ca="1">IF(_xlfn.NUMBERVALUE(G3417)&gt;0,'质量分析(总分) '!$D$133,"")</f>
        <v>62.6521428571429</v>
      </c>
      <c r="H3419" s="65" t="str">
        <f ca="1">IF(_xlfn.NUMBERVALUE(H3417)&gt;0,'质量分析(总分) '!$D$157,"")</f>
        <v/>
      </c>
      <c r="I3419" s="65">
        <f ca="1">IF(_xlfn.NUMBERVALUE(I3417)&gt;0,'质量分析(总分) '!$D$180,"")</f>
        <v>83.3676470588235</v>
      </c>
      <c r="J3419" s="65">
        <f ca="1">IF(_xlfn.NUMBERVALUE(J3417)&gt;0,'质量分析(总分) '!$D$208,"")</f>
        <v>82.7816593886463</v>
      </c>
      <c r="K3419" s="65" t="str">
        <f ca="1">IF(_xlfn.NUMBERVALUE(K3417)&gt;0,'质量分析(总分) '!$D$194,"")</f>
        <v/>
      </c>
      <c r="L3419" s="65" t="str">
        <f ca="1">IF(_xlfn.NUMBERVALUE(L3417)&gt;0,'质量分析(总分) '!$D$222,"")</f>
        <v/>
      </c>
      <c r="M3419" s="65">
        <f ca="1">IF(_xlfn.NUMBERVALUE(G3417)&gt;0,'质量分析(总分) '!$D$23,'质量分析(总分) '!$D$28)</f>
        <v>535.869285714286</v>
      </c>
    </row>
    <row r="3421" customHeight="1" spans="1:13">
      <c r="A3421" s="58" t="s">
        <v>15</v>
      </c>
      <c r="B3421" s="59" t="s">
        <v>1</v>
      </c>
      <c r="C3421" s="59" t="s">
        <v>2</v>
      </c>
      <c r="D3421" s="60" t="s">
        <v>3</v>
      </c>
      <c r="E3421" s="60" t="s">
        <v>4</v>
      </c>
      <c r="F3421" s="60" t="s">
        <v>5</v>
      </c>
      <c r="G3421" s="60" t="s">
        <v>6</v>
      </c>
      <c r="H3421" s="60" t="s">
        <v>7</v>
      </c>
      <c r="I3421" s="60" t="s">
        <v>8</v>
      </c>
      <c r="J3421" s="60" t="s">
        <v>9</v>
      </c>
      <c r="K3421" s="60" t="s">
        <v>10</v>
      </c>
      <c r="L3421" s="61" t="s">
        <v>11</v>
      </c>
      <c r="M3421" s="61" t="s">
        <v>12</v>
      </c>
    </row>
    <row r="3422" customHeight="1" spans="1:13">
      <c r="A3422" s="62"/>
      <c r="B3422" s="63">
        <f ca="1">INDIRECT("'按班级打印'!G"&amp;ROUNDDOWN((ROW()-1)/5,0)+2)</f>
        <v>16</v>
      </c>
      <c r="C3422" s="63" t="str">
        <f ca="1">INDIRECT("'按班级打印'!A"&amp;ROUNDDOWN((ROW()-1)/5,0)+2)</f>
        <v>郑雨弦</v>
      </c>
      <c r="D3422" s="63">
        <f ca="1">INDIRECT("'按班级打印'!M"&amp;ROUNDDOWN((ROW()-1)/5,0)+2)</f>
        <v>121</v>
      </c>
      <c r="E3422" s="63">
        <f ca="1">INDIRECT("'按班级打印'!o"&amp;ROUNDDOWN((ROW()-1)/5,0)+2)</f>
        <v>90</v>
      </c>
      <c r="F3422" s="63">
        <f ca="1">INDIRECT("'按班级打印'!q"&amp;ROUNDDOWN((ROW()-1)/5,0)+2)</f>
        <v>131.5</v>
      </c>
      <c r="G3422" s="63" t="str">
        <f ca="1">IF(INDIRECT("'按班级打印'!s"&amp;ROUNDDOWN((ROW()-1)/5,0)+2)&gt;0,INDIRECT("'按班级打印'!s"&amp;ROUNDDOWN((ROW()-1)/5,0)+2),"")</f>
        <v/>
      </c>
      <c r="H3422" s="63" t="str">
        <f ca="1">IF(INDIRECT("'按班级打印'!w"&amp;ROUNDDOWN((ROW()-1)/5,0)+2)&gt;0,INDIRECT("'按班级打印'!w"&amp;ROUNDDOWN((ROW()-1)/5,0)+2),"")</f>
        <v/>
      </c>
      <c r="I3422" s="63" t="str">
        <f ca="1">IF(INDIRECT("'按班级打印'!z"&amp;ROUNDDOWN((ROW()-1)/5,0)+2)&gt;0,INDIRECT("'按班级打印'!z"&amp;ROUNDDOWN((ROW()-1)/5,0)+2),"")</f>
        <v/>
      </c>
      <c r="J3422" s="63">
        <f ca="1">IF(INDIRECT("'按班级打印'!ac"&amp;ROUNDDOWN((ROW()-1)/5,0)+2)&gt;0,INDIRECT("'按班级打印'!ac"&amp;ROUNDDOWN((ROW()-1)/5,0)+2),"")</f>
        <v>70.25</v>
      </c>
      <c r="K3422" s="63">
        <f ca="1">IF(INDIRECT("'按班级打印'!u"&amp;ROUNDDOWN((ROW()-1)/5,0)+2)&gt;0,INDIRECT("'按班级打印'!u"&amp;ROUNDDOWN((ROW()-1)/5,0)+2),"")</f>
        <v>75.5</v>
      </c>
      <c r="L3422" s="63">
        <f ca="1">IF(INDIRECT("'按班级打印'!af"&amp;ROUNDDOWN((ROW()-1)/5,0)+2)&gt;0,INDIRECT("'按班级打印'!af"&amp;ROUNDDOWN((ROW()-1)/5,0)+2),"")</f>
        <v>71.5</v>
      </c>
      <c r="M3422" s="63">
        <f ca="1">INDIRECT("'按班级打印'!H"&amp;ROUNDDOWN((ROW()-1)/5,0)+2)</f>
        <v>559.75</v>
      </c>
    </row>
    <row r="3423" customHeight="1" spans="1:13">
      <c r="A3423" s="64"/>
      <c r="B3423" s="64"/>
      <c r="C3423" s="63" t="s">
        <v>13</v>
      </c>
      <c r="D3423" s="63">
        <f ca="1">INDIRECT("'按班级打印'!M"&amp;ROUNDDOWN((ROW()-1)/5,0)+2)</f>
        <v>121</v>
      </c>
      <c r="E3423" s="63">
        <f ca="1">INDIRECT("'按班级打印'!o"&amp;ROUNDDOWN((ROW()-1)/5,0)+2)</f>
        <v>90</v>
      </c>
      <c r="F3423" s="63">
        <f ca="1">INDIRECT("'按班级打印'!q"&amp;ROUNDDOWN((ROW()-1)/5,0)+2)</f>
        <v>131.5</v>
      </c>
      <c r="G3423" s="63" t="str">
        <f ca="1">IF(INDIRECT("'按班级打印'!s"&amp;ROUNDDOWN((ROW()-1)/5,0)+2)&gt;0,INDIRECT("'按班级打印'!s"&amp;ROUNDDOWN((ROW()-1)/5,0)+2),"")</f>
        <v/>
      </c>
      <c r="H3423" s="63" t="str">
        <f ca="1">IF(INDIRECT("'按班级打印'!x"&amp;ROUNDDOWN((ROW()-1)/5,0)+2)&gt;0,INDIRECT("'按班级打印'!x"&amp;ROUNDDOWN((ROW()-1)/5,0)+2),"")</f>
        <v/>
      </c>
      <c r="I3423" s="63" t="str">
        <f ca="1">IF(INDIRECT("'按班级打印'!aa"&amp;ROUNDDOWN((ROW()-1)/5,0)+2)&gt;0,INDIRECT("'按班级打印'!aa"&amp;ROUNDDOWN((ROW()-1)/5,0)+2),"")</f>
        <v/>
      </c>
      <c r="J3423" s="63">
        <f ca="1">IF(INDIRECT("'按班级打印'!ad"&amp;ROUNDDOWN((ROW()-1)/5,0)+2)&gt;0,INDIRECT("'按班级打印'!ad"&amp;ROUNDDOWN((ROW()-1)/5,0)+2),"")</f>
        <v>91</v>
      </c>
      <c r="K3423" s="63">
        <f ca="1">IF(INDIRECT("'按班级打印'!u"&amp;ROUNDDOWN((ROW()-1)/5,0)+2)&gt;0,INDIRECT("'按班级打印'!u"&amp;ROUNDDOWN((ROW()-1)/5,0)+2),"")</f>
        <v>75.5</v>
      </c>
      <c r="L3423" s="63">
        <f ca="1">IF(INDIRECT("'按班级打印'!ag"&amp;ROUNDDOWN((ROW()-1)/5,0)+2)&gt;0,INDIRECT("'按班级打印'!ag"&amp;ROUNDDOWN((ROW()-1)/5,0)+2),"")</f>
        <v>92</v>
      </c>
      <c r="M3423" s="63">
        <f ca="1">INDIRECT("'按班级打印'!I"&amp;ROUNDDOWN((ROW()-1)/5,0)+2)</f>
        <v>601</v>
      </c>
    </row>
    <row r="3424" customHeight="1" spans="1:13">
      <c r="A3424" s="63" t="str">
        <f ca="1">INDIRECT("'按班级打印'!E"&amp;ROUNDDOWN((ROW()-1)/5,0)+2)</f>
        <v>历史类</v>
      </c>
      <c r="B3424" s="14"/>
      <c r="C3424" s="63" t="s">
        <v>14</v>
      </c>
      <c r="D3424" s="65">
        <f>'质量分析(总分) '!$D$55</f>
        <v>105.000612745098</v>
      </c>
      <c r="E3424" s="65">
        <f>'质量分析(总分) '!$D$82</f>
        <v>91.5242034313726</v>
      </c>
      <c r="F3424" s="65">
        <f>'质量分析(总分) '!$D$109</f>
        <v>108.863970588235</v>
      </c>
      <c r="G3424" s="65" t="str">
        <f ca="1">IF(_xlfn.NUMBERVALUE(G3422)&gt;0,'质量分析(总分) '!$D$133,"")</f>
        <v/>
      </c>
      <c r="H3424" s="65" t="str">
        <f ca="1">IF(_xlfn.NUMBERVALUE(H3422)&gt;0,'质量分析(总分) '!$D$157,"")</f>
        <v/>
      </c>
      <c r="I3424" s="65" t="str">
        <f ca="1">IF(_xlfn.NUMBERVALUE(I3422)&gt;0,'质量分析(总分) '!$D$180,"")</f>
        <v/>
      </c>
      <c r="J3424" s="65">
        <f ca="1">IF(_xlfn.NUMBERVALUE(J3422)&gt;0,'质量分析(总分) '!$D$208,"")</f>
        <v>82.7816593886463</v>
      </c>
      <c r="K3424" s="65">
        <f ca="1">IF(_xlfn.NUMBERVALUE(K3422)&gt;0,'质量分析(总分) '!$D$194,"")</f>
        <v>62.2198275862069</v>
      </c>
      <c r="L3424" s="65">
        <f ca="1">IF(_xlfn.NUMBERVALUE(L3422)&gt;0,'质量分析(总分) '!$D$222,"")</f>
        <v>81.1694214876033</v>
      </c>
      <c r="M3424" s="65">
        <f ca="1">IF(_xlfn.NUMBERVALUE(G3422)&gt;0,'质量分析(总分) '!$D$23,'质量分析(总分) '!$D$28)</f>
        <v>513.153017241379</v>
      </c>
    </row>
    <row r="3426" customHeight="1" spans="1:13">
      <c r="A3426" s="58" t="s">
        <v>15</v>
      </c>
      <c r="B3426" s="59" t="s">
        <v>1</v>
      </c>
      <c r="C3426" s="59" t="s">
        <v>2</v>
      </c>
      <c r="D3426" s="60" t="s">
        <v>3</v>
      </c>
      <c r="E3426" s="60" t="s">
        <v>4</v>
      </c>
      <c r="F3426" s="60" t="s">
        <v>5</v>
      </c>
      <c r="G3426" s="60" t="s">
        <v>6</v>
      </c>
      <c r="H3426" s="60" t="s">
        <v>7</v>
      </c>
      <c r="I3426" s="60" t="s">
        <v>8</v>
      </c>
      <c r="J3426" s="60" t="s">
        <v>9</v>
      </c>
      <c r="K3426" s="60" t="s">
        <v>10</v>
      </c>
      <c r="L3426" s="61" t="s">
        <v>11</v>
      </c>
      <c r="M3426" s="61" t="s">
        <v>12</v>
      </c>
    </row>
    <row r="3427" customHeight="1" spans="1:13">
      <c r="A3427" s="62"/>
      <c r="B3427" s="63">
        <f ca="1">INDIRECT("'按班级打印'!G"&amp;ROUNDDOWN((ROW()-1)/5,0)+2)</f>
        <v>16</v>
      </c>
      <c r="C3427" s="63" t="str">
        <f ca="1">INDIRECT("'按班级打印'!A"&amp;ROUNDDOWN((ROW()-1)/5,0)+2)</f>
        <v>杨舒淇</v>
      </c>
      <c r="D3427" s="63">
        <f ca="1">INDIRECT("'按班级打印'!M"&amp;ROUNDDOWN((ROW()-1)/5,0)+2)</f>
        <v>107.5</v>
      </c>
      <c r="E3427" s="63">
        <f ca="1">INDIRECT("'按班级打印'!o"&amp;ROUNDDOWN((ROW()-1)/5,0)+2)</f>
        <v>84.5</v>
      </c>
      <c r="F3427" s="63">
        <f ca="1">INDIRECT("'按班级打印'!q"&amp;ROUNDDOWN((ROW()-1)/5,0)+2)</f>
        <v>131.5</v>
      </c>
      <c r="G3427" s="63" t="str">
        <f ca="1">IF(INDIRECT("'按班级打印'!s"&amp;ROUNDDOWN((ROW()-1)/5,0)+2)&gt;0,INDIRECT("'按班级打印'!s"&amp;ROUNDDOWN((ROW()-1)/5,0)+2),"")</f>
        <v/>
      </c>
      <c r="H3427" s="63" t="str">
        <f ca="1">IF(INDIRECT("'按班级打印'!w"&amp;ROUNDDOWN((ROW()-1)/5,0)+2)&gt;0,INDIRECT("'按班级打印'!w"&amp;ROUNDDOWN((ROW()-1)/5,0)+2),"")</f>
        <v/>
      </c>
      <c r="I3427" s="63" t="str">
        <f ca="1">IF(INDIRECT("'按班级打印'!z"&amp;ROUNDDOWN((ROW()-1)/5,0)+2)&gt;0,INDIRECT("'按班级打印'!z"&amp;ROUNDDOWN((ROW()-1)/5,0)+2),"")</f>
        <v/>
      </c>
      <c r="J3427" s="63">
        <f ca="1">IF(INDIRECT("'按班级打印'!ac"&amp;ROUNDDOWN((ROW()-1)/5,0)+2)&gt;0,INDIRECT("'按班级打印'!ac"&amp;ROUNDDOWN((ROW()-1)/5,0)+2),"")</f>
        <v>62.5</v>
      </c>
      <c r="K3427" s="63">
        <f ca="1">IF(INDIRECT("'按班级打印'!u"&amp;ROUNDDOWN((ROW()-1)/5,0)+2)&gt;0,INDIRECT("'按班级打印'!u"&amp;ROUNDDOWN((ROW()-1)/5,0)+2),"")</f>
        <v>73.5</v>
      </c>
      <c r="L3427" s="63">
        <f ca="1">IF(INDIRECT("'按班级打印'!af"&amp;ROUNDDOWN((ROW()-1)/5,0)+2)&gt;0,INDIRECT("'按班级打印'!af"&amp;ROUNDDOWN((ROW()-1)/5,0)+2),"")</f>
        <v>45.5</v>
      </c>
      <c r="M3427" s="63">
        <f ca="1">INDIRECT("'按班级打印'!H"&amp;ROUNDDOWN((ROW()-1)/5,0)+2)</f>
        <v>505</v>
      </c>
    </row>
    <row r="3428" customHeight="1" spans="1:13">
      <c r="A3428" s="64"/>
      <c r="B3428" s="64"/>
      <c r="C3428" s="63" t="s">
        <v>13</v>
      </c>
      <c r="D3428" s="63">
        <f ca="1">INDIRECT("'按班级打印'!M"&amp;ROUNDDOWN((ROW()-1)/5,0)+2)</f>
        <v>107.5</v>
      </c>
      <c r="E3428" s="63">
        <f ca="1">INDIRECT("'按班级打印'!o"&amp;ROUNDDOWN((ROW()-1)/5,0)+2)</f>
        <v>84.5</v>
      </c>
      <c r="F3428" s="63">
        <f ca="1">INDIRECT("'按班级打印'!q"&amp;ROUNDDOWN((ROW()-1)/5,0)+2)</f>
        <v>131.5</v>
      </c>
      <c r="G3428" s="63" t="str">
        <f ca="1">IF(INDIRECT("'按班级打印'!s"&amp;ROUNDDOWN((ROW()-1)/5,0)+2)&gt;0,INDIRECT("'按班级打印'!s"&amp;ROUNDDOWN((ROW()-1)/5,0)+2),"")</f>
        <v/>
      </c>
      <c r="H3428" s="63" t="str">
        <f ca="1">IF(INDIRECT("'按班级打印'!x"&amp;ROUNDDOWN((ROW()-1)/5,0)+2)&gt;0,INDIRECT("'按班级打印'!x"&amp;ROUNDDOWN((ROW()-1)/5,0)+2),"")</f>
        <v/>
      </c>
      <c r="I3428" s="63" t="str">
        <f ca="1">IF(INDIRECT("'按班级打印'!aa"&amp;ROUNDDOWN((ROW()-1)/5,0)+2)&gt;0,INDIRECT("'按班级打印'!aa"&amp;ROUNDDOWN((ROW()-1)/5,0)+2),"")</f>
        <v/>
      </c>
      <c r="J3428" s="63">
        <f ca="1">IF(INDIRECT("'按班级打印'!ad"&amp;ROUNDDOWN((ROW()-1)/5,0)+2)&gt;0,INDIRECT("'按班级打印'!ad"&amp;ROUNDDOWN((ROW()-1)/5,0)+2),"")</f>
        <v>87</v>
      </c>
      <c r="K3428" s="63">
        <f ca="1">IF(INDIRECT("'按班级打印'!u"&amp;ROUNDDOWN((ROW()-1)/5,0)+2)&gt;0,INDIRECT("'按班级打印'!u"&amp;ROUNDDOWN((ROW()-1)/5,0)+2),"")</f>
        <v>73.5</v>
      </c>
      <c r="L3428" s="63">
        <f ca="1">IF(INDIRECT("'按班级打印'!ag"&amp;ROUNDDOWN((ROW()-1)/5,0)+2)&gt;0,INDIRECT("'按班级打印'!ag"&amp;ROUNDDOWN((ROW()-1)/5,0)+2),"")</f>
        <v>69</v>
      </c>
      <c r="M3428" s="63">
        <f ca="1">INDIRECT("'按班级打印'!I"&amp;ROUNDDOWN((ROW()-1)/5,0)+2)</f>
        <v>553</v>
      </c>
    </row>
    <row r="3429" customHeight="1" spans="1:13">
      <c r="A3429" s="63" t="str">
        <f ca="1">INDIRECT("'按班级打印'!E"&amp;ROUNDDOWN((ROW()-1)/5,0)+2)</f>
        <v>历史类</v>
      </c>
      <c r="B3429" s="14"/>
      <c r="C3429" s="63" t="s">
        <v>14</v>
      </c>
      <c r="D3429" s="65">
        <f>'质量分析(总分) '!$D$55</f>
        <v>105.000612745098</v>
      </c>
      <c r="E3429" s="65">
        <f>'质量分析(总分) '!$D$82</f>
        <v>91.5242034313726</v>
      </c>
      <c r="F3429" s="65">
        <f>'质量分析(总分) '!$D$109</f>
        <v>108.863970588235</v>
      </c>
      <c r="G3429" s="65" t="str">
        <f ca="1">IF(_xlfn.NUMBERVALUE(G3427)&gt;0,'质量分析(总分) '!$D$133,"")</f>
        <v/>
      </c>
      <c r="H3429" s="65" t="str">
        <f ca="1">IF(_xlfn.NUMBERVALUE(H3427)&gt;0,'质量分析(总分) '!$D$157,"")</f>
        <v/>
      </c>
      <c r="I3429" s="65" t="str">
        <f ca="1">IF(_xlfn.NUMBERVALUE(I3427)&gt;0,'质量分析(总分) '!$D$180,"")</f>
        <v/>
      </c>
      <c r="J3429" s="65">
        <f ca="1">IF(_xlfn.NUMBERVALUE(J3427)&gt;0,'质量分析(总分) '!$D$208,"")</f>
        <v>82.7816593886463</v>
      </c>
      <c r="K3429" s="65">
        <f ca="1">IF(_xlfn.NUMBERVALUE(K3427)&gt;0,'质量分析(总分) '!$D$194,"")</f>
        <v>62.2198275862069</v>
      </c>
      <c r="L3429" s="65">
        <f ca="1">IF(_xlfn.NUMBERVALUE(L3427)&gt;0,'质量分析(总分) '!$D$222,"")</f>
        <v>81.1694214876033</v>
      </c>
      <c r="M3429" s="65">
        <f ca="1">IF(_xlfn.NUMBERVALUE(G3427)&gt;0,'质量分析(总分) '!$D$23,'质量分析(总分) '!$D$28)</f>
        <v>513.153017241379</v>
      </c>
    </row>
    <row r="3431" customHeight="1" spans="1:13">
      <c r="A3431" s="58" t="s">
        <v>15</v>
      </c>
      <c r="B3431" s="59" t="s">
        <v>1</v>
      </c>
      <c r="C3431" s="59" t="s">
        <v>2</v>
      </c>
      <c r="D3431" s="60" t="s">
        <v>3</v>
      </c>
      <c r="E3431" s="60" t="s">
        <v>4</v>
      </c>
      <c r="F3431" s="60" t="s">
        <v>5</v>
      </c>
      <c r="G3431" s="60" t="s">
        <v>6</v>
      </c>
      <c r="H3431" s="60" t="s">
        <v>7</v>
      </c>
      <c r="I3431" s="60" t="s">
        <v>8</v>
      </c>
      <c r="J3431" s="60" t="s">
        <v>9</v>
      </c>
      <c r="K3431" s="60" t="s">
        <v>10</v>
      </c>
      <c r="L3431" s="61" t="s">
        <v>11</v>
      </c>
      <c r="M3431" s="61" t="s">
        <v>12</v>
      </c>
    </row>
    <row r="3432" customHeight="1" spans="1:13">
      <c r="A3432" s="62"/>
      <c r="B3432" s="63">
        <f ca="1">INDIRECT("'按班级打印'!G"&amp;ROUNDDOWN((ROW()-1)/5,0)+2)</f>
        <v>16</v>
      </c>
      <c r="C3432" s="63" t="str">
        <f ca="1">INDIRECT("'按班级打印'!A"&amp;ROUNDDOWN((ROW()-1)/5,0)+2)</f>
        <v>刘芷馨</v>
      </c>
      <c r="D3432" s="63">
        <f ca="1">INDIRECT("'按班级打印'!M"&amp;ROUNDDOWN((ROW()-1)/5,0)+2)</f>
        <v>117.5</v>
      </c>
      <c r="E3432" s="63">
        <f ca="1">INDIRECT("'按班级打印'!o"&amp;ROUNDDOWN((ROW()-1)/5,0)+2)</f>
        <v>78.5</v>
      </c>
      <c r="F3432" s="63">
        <f ca="1">INDIRECT("'按班级打印'!q"&amp;ROUNDDOWN((ROW()-1)/5,0)+2)</f>
        <v>130</v>
      </c>
      <c r="G3432" s="63" t="str">
        <f ca="1">IF(INDIRECT("'按班级打印'!s"&amp;ROUNDDOWN((ROW()-1)/5,0)+2)&gt;0,INDIRECT("'按班级打印'!s"&amp;ROUNDDOWN((ROW()-1)/5,0)+2),"")</f>
        <v/>
      </c>
      <c r="H3432" s="63" t="str">
        <f ca="1">IF(INDIRECT("'按班级打印'!w"&amp;ROUNDDOWN((ROW()-1)/5,0)+2)&gt;0,INDIRECT("'按班级打印'!w"&amp;ROUNDDOWN((ROW()-1)/5,0)+2),"")</f>
        <v/>
      </c>
      <c r="I3432" s="63" t="str">
        <f ca="1">IF(INDIRECT("'按班级打印'!z"&amp;ROUNDDOWN((ROW()-1)/5,0)+2)&gt;0,INDIRECT("'按班级打印'!z"&amp;ROUNDDOWN((ROW()-1)/5,0)+2),"")</f>
        <v/>
      </c>
      <c r="J3432" s="63">
        <f ca="1">IF(INDIRECT("'按班级打印'!ac"&amp;ROUNDDOWN((ROW()-1)/5,0)+2)&gt;0,INDIRECT("'按班级打印'!ac"&amp;ROUNDDOWN((ROW()-1)/5,0)+2),"")</f>
        <v>72.75</v>
      </c>
      <c r="K3432" s="63">
        <f ca="1">IF(INDIRECT("'按班级打印'!u"&amp;ROUNDDOWN((ROW()-1)/5,0)+2)&gt;0,INDIRECT("'按班级打印'!u"&amp;ROUNDDOWN((ROW()-1)/5,0)+2),"")</f>
        <v>67</v>
      </c>
      <c r="L3432" s="63">
        <f ca="1">IF(INDIRECT("'按班级打印'!af"&amp;ROUNDDOWN((ROW()-1)/5,0)+2)&gt;0,INDIRECT("'按班级打印'!af"&amp;ROUNDDOWN((ROW()-1)/5,0)+2),"")</f>
        <v>52</v>
      </c>
      <c r="M3432" s="63">
        <f ca="1">INDIRECT("'按班级打印'!H"&amp;ROUNDDOWN((ROW()-1)/5,0)+2)</f>
        <v>517.75</v>
      </c>
    </row>
    <row r="3433" customHeight="1" spans="1:13">
      <c r="A3433" s="64"/>
      <c r="B3433" s="64"/>
      <c r="C3433" s="63" t="s">
        <v>13</v>
      </c>
      <c r="D3433" s="63">
        <f ca="1">INDIRECT("'按班级打印'!M"&amp;ROUNDDOWN((ROW()-1)/5,0)+2)</f>
        <v>117.5</v>
      </c>
      <c r="E3433" s="63">
        <f ca="1">INDIRECT("'按班级打印'!o"&amp;ROUNDDOWN((ROW()-1)/5,0)+2)</f>
        <v>78.5</v>
      </c>
      <c r="F3433" s="63">
        <f ca="1">INDIRECT("'按班级打印'!q"&amp;ROUNDDOWN((ROW()-1)/5,0)+2)</f>
        <v>130</v>
      </c>
      <c r="G3433" s="63" t="str">
        <f ca="1">IF(INDIRECT("'按班级打印'!s"&amp;ROUNDDOWN((ROW()-1)/5,0)+2)&gt;0,INDIRECT("'按班级打印'!s"&amp;ROUNDDOWN((ROW()-1)/5,0)+2),"")</f>
        <v/>
      </c>
      <c r="H3433" s="63" t="str">
        <f ca="1">IF(INDIRECT("'按班级打印'!x"&amp;ROUNDDOWN((ROW()-1)/5,0)+2)&gt;0,INDIRECT("'按班级打印'!x"&amp;ROUNDDOWN((ROW()-1)/5,0)+2),"")</f>
        <v/>
      </c>
      <c r="I3433" s="63" t="str">
        <f ca="1">IF(INDIRECT("'按班级打印'!aa"&amp;ROUNDDOWN((ROW()-1)/5,0)+2)&gt;0,INDIRECT("'按班级打印'!aa"&amp;ROUNDDOWN((ROW()-1)/5,0)+2),"")</f>
        <v/>
      </c>
      <c r="J3433" s="63">
        <f ca="1">IF(INDIRECT("'按班级打印'!ad"&amp;ROUNDDOWN((ROW()-1)/5,0)+2)&gt;0,INDIRECT("'按班级打印'!ad"&amp;ROUNDDOWN((ROW()-1)/5,0)+2),"")</f>
        <v>92</v>
      </c>
      <c r="K3433" s="63">
        <f ca="1">IF(INDIRECT("'按班级打印'!u"&amp;ROUNDDOWN((ROW()-1)/5,0)+2)&gt;0,INDIRECT("'按班级打印'!u"&amp;ROUNDDOWN((ROW()-1)/5,0)+2),"")</f>
        <v>67</v>
      </c>
      <c r="L3433" s="63">
        <f ca="1">IF(INDIRECT("'按班级打印'!ag"&amp;ROUNDDOWN((ROW()-1)/5,0)+2)&gt;0,INDIRECT("'按班级打印'!ag"&amp;ROUNDDOWN((ROW()-1)/5,0)+2),"")</f>
        <v>78</v>
      </c>
      <c r="M3433" s="63">
        <f ca="1">INDIRECT("'按班级打印'!I"&amp;ROUNDDOWN((ROW()-1)/5,0)+2)</f>
        <v>563</v>
      </c>
    </row>
    <row r="3434" customHeight="1" spans="1:13">
      <c r="A3434" s="63" t="str">
        <f ca="1">INDIRECT("'按班级打印'!E"&amp;ROUNDDOWN((ROW()-1)/5,0)+2)</f>
        <v>历史类</v>
      </c>
      <c r="B3434" s="14"/>
      <c r="C3434" s="63" t="s">
        <v>14</v>
      </c>
      <c r="D3434" s="65">
        <f>'质量分析(总分) '!$D$55</f>
        <v>105.000612745098</v>
      </c>
      <c r="E3434" s="65">
        <f>'质量分析(总分) '!$D$82</f>
        <v>91.5242034313726</v>
      </c>
      <c r="F3434" s="65">
        <f>'质量分析(总分) '!$D$109</f>
        <v>108.863970588235</v>
      </c>
      <c r="G3434" s="65" t="str">
        <f ca="1">IF(_xlfn.NUMBERVALUE(G3432)&gt;0,'质量分析(总分) '!$D$133,"")</f>
        <v/>
      </c>
      <c r="H3434" s="65" t="str">
        <f ca="1">IF(_xlfn.NUMBERVALUE(H3432)&gt;0,'质量分析(总分) '!$D$157,"")</f>
        <v/>
      </c>
      <c r="I3434" s="65" t="str">
        <f ca="1">IF(_xlfn.NUMBERVALUE(I3432)&gt;0,'质量分析(总分) '!$D$180,"")</f>
        <v/>
      </c>
      <c r="J3434" s="65">
        <f ca="1">IF(_xlfn.NUMBERVALUE(J3432)&gt;0,'质量分析(总分) '!$D$208,"")</f>
        <v>82.7816593886463</v>
      </c>
      <c r="K3434" s="65">
        <f ca="1">IF(_xlfn.NUMBERVALUE(K3432)&gt;0,'质量分析(总分) '!$D$194,"")</f>
        <v>62.2198275862069</v>
      </c>
      <c r="L3434" s="65">
        <f ca="1">IF(_xlfn.NUMBERVALUE(L3432)&gt;0,'质量分析(总分) '!$D$222,"")</f>
        <v>81.1694214876033</v>
      </c>
      <c r="M3434" s="65">
        <f ca="1">IF(_xlfn.NUMBERVALUE(G3432)&gt;0,'质量分析(总分) '!$D$23,'质量分析(总分) '!$D$28)</f>
        <v>513.153017241379</v>
      </c>
    </row>
    <row r="3436" customHeight="1" spans="1:13">
      <c r="A3436" s="58" t="s">
        <v>15</v>
      </c>
      <c r="B3436" s="59" t="s">
        <v>1</v>
      </c>
      <c r="C3436" s="59" t="s">
        <v>2</v>
      </c>
      <c r="D3436" s="60" t="s">
        <v>3</v>
      </c>
      <c r="E3436" s="60" t="s">
        <v>4</v>
      </c>
      <c r="F3436" s="60" t="s">
        <v>5</v>
      </c>
      <c r="G3436" s="60" t="s">
        <v>6</v>
      </c>
      <c r="H3436" s="60" t="s">
        <v>7</v>
      </c>
      <c r="I3436" s="60" t="s">
        <v>8</v>
      </c>
      <c r="J3436" s="60" t="s">
        <v>9</v>
      </c>
      <c r="K3436" s="60" t="s">
        <v>10</v>
      </c>
      <c r="L3436" s="61" t="s">
        <v>11</v>
      </c>
      <c r="M3436" s="61" t="s">
        <v>12</v>
      </c>
    </row>
    <row r="3437" customHeight="1" spans="1:13">
      <c r="A3437" s="62"/>
      <c r="B3437" s="63">
        <f ca="1">INDIRECT("'按班级打印'!G"&amp;ROUNDDOWN((ROW()-1)/5,0)+2)</f>
        <v>16</v>
      </c>
      <c r="C3437" s="63" t="str">
        <f ca="1">INDIRECT("'按班级打印'!A"&amp;ROUNDDOWN((ROW()-1)/5,0)+2)</f>
        <v>郑铭豪</v>
      </c>
      <c r="D3437" s="63">
        <f ca="1">INDIRECT("'按班级打印'!M"&amp;ROUNDDOWN((ROW()-1)/5,0)+2)</f>
        <v>114.5</v>
      </c>
      <c r="E3437" s="63">
        <f ca="1">INDIRECT("'按班级打印'!o"&amp;ROUNDDOWN((ROW()-1)/5,0)+2)</f>
        <v>70.5</v>
      </c>
      <c r="F3437" s="63">
        <f ca="1">INDIRECT("'按班级打印'!q"&amp;ROUNDDOWN((ROW()-1)/5,0)+2)</f>
        <v>110.5</v>
      </c>
      <c r="G3437" s="63" t="str">
        <f ca="1">IF(INDIRECT("'按班级打印'!s"&amp;ROUNDDOWN((ROW()-1)/5,0)+2)&gt;0,INDIRECT("'按班级打印'!s"&amp;ROUNDDOWN((ROW()-1)/5,0)+2),"")</f>
        <v/>
      </c>
      <c r="H3437" s="63" t="str">
        <f ca="1">IF(INDIRECT("'按班级打印'!w"&amp;ROUNDDOWN((ROW()-1)/5,0)+2)&gt;0,INDIRECT("'按班级打印'!w"&amp;ROUNDDOWN((ROW()-1)/5,0)+2),"")</f>
        <v/>
      </c>
      <c r="I3437" s="63" t="str">
        <f ca="1">IF(INDIRECT("'按班级打印'!z"&amp;ROUNDDOWN((ROW()-1)/5,0)+2)&gt;0,INDIRECT("'按班级打印'!z"&amp;ROUNDDOWN((ROW()-1)/5,0)+2),"")</f>
        <v/>
      </c>
      <c r="J3437" s="63">
        <f ca="1">IF(INDIRECT("'按班级打印'!ac"&amp;ROUNDDOWN((ROW()-1)/5,0)+2)&gt;0,INDIRECT("'按班级打印'!ac"&amp;ROUNDDOWN((ROW()-1)/5,0)+2),"")</f>
        <v>66</v>
      </c>
      <c r="K3437" s="63">
        <f ca="1">IF(INDIRECT("'按班级打印'!u"&amp;ROUNDDOWN((ROW()-1)/5,0)+2)&gt;0,INDIRECT("'按班级打印'!u"&amp;ROUNDDOWN((ROW()-1)/5,0)+2),"")</f>
        <v>74.5</v>
      </c>
      <c r="L3437" s="63">
        <f ca="1">IF(INDIRECT("'按班级打印'!af"&amp;ROUNDDOWN((ROW()-1)/5,0)+2)&gt;0,INDIRECT("'按班级打印'!af"&amp;ROUNDDOWN((ROW()-1)/5,0)+2),"")</f>
        <v>58</v>
      </c>
      <c r="M3437" s="63">
        <f ca="1">INDIRECT("'按班级打印'!H"&amp;ROUNDDOWN((ROW()-1)/5,0)+2)</f>
        <v>494</v>
      </c>
    </row>
    <row r="3438" customHeight="1" spans="1:13">
      <c r="A3438" s="64"/>
      <c r="B3438" s="64"/>
      <c r="C3438" s="63" t="s">
        <v>13</v>
      </c>
      <c r="D3438" s="63">
        <f ca="1">INDIRECT("'按班级打印'!M"&amp;ROUNDDOWN((ROW()-1)/5,0)+2)</f>
        <v>114.5</v>
      </c>
      <c r="E3438" s="63">
        <f ca="1">INDIRECT("'按班级打印'!o"&amp;ROUNDDOWN((ROW()-1)/5,0)+2)</f>
        <v>70.5</v>
      </c>
      <c r="F3438" s="63">
        <f ca="1">INDIRECT("'按班级打印'!q"&amp;ROUNDDOWN((ROW()-1)/5,0)+2)</f>
        <v>110.5</v>
      </c>
      <c r="G3438" s="63" t="str">
        <f ca="1">IF(INDIRECT("'按班级打印'!s"&amp;ROUNDDOWN((ROW()-1)/5,0)+2)&gt;0,INDIRECT("'按班级打印'!s"&amp;ROUNDDOWN((ROW()-1)/5,0)+2),"")</f>
        <v/>
      </c>
      <c r="H3438" s="63" t="str">
        <f ca="1">IF(INDIRECT("'按班级打印'!x"&amp;ROUNDDOWN((ROW()-1)/5,0)+2)&gt;0,INDIRECT("'按班级打印'!x"&amp;ROUNDDOWN((ROW()-1)/5,0)+2),"")</f>
        <v/>
      </c>
      <c r="I3438" s="63" t="str">
        <f ca="1">IF(INDIRECT("'按班级打印'!aa"&amp;ROUNDDOWN((ROW()-1)/5,0)+2)&gt;0,INDIRECT("'按班级打印'!aa"&amp;ROUNDDOWN((ROW()-1)/5,0)+2),"")</f>
        <v/>
      </c>
      <c r="J3438" s="63">
        <f ca="1">IF(INDIRECT("'按班级打印'!ad"&amp;ROUNDDOWN((ROW()-1)/5,0)+2)&gt;0,INDIRECT("'按班级打印'!ad"&amp;ROUNDDOWN((ROW()-1)/5,0)+2),"")</f>
        <v>89</v>
      </c>
      <c r="K3438" s="63">
        <f ca="1">IF(INDIRECT("'按班级打印'!u"&amp;ROUNDDOWN((ROW()-1)/5,0)+2)&gt;0,INDIRECT("'按班级打印'!u"&amp;ROUNDDOWN((ROW()-1)/5,0)+2),"")</f>
        <v>74.5</v>
      </c>
      <c r="L3438" s="63">
        <f ca="1">IF(INDIRECT("'按班级打印'!ag"&amp;ROUNDDOWN((ROW()-1)/5,0)+2)&gt;0,INDIRECT("'按班级打印'!ag"&amp;ROUNDDOWN((ROW()-1)/5,0)+2),"")</f>
        <v>86</v>
      </c>
      <c r="M3438" s="63">
        <f ca="1">INDIRECT("'按班级打印'!I"&amp;ROUNDDOWN((ROW()-1)/5,0)+2)</f>
        <v>545</v>
      </c>
    </row>
    <row r="3439" customHeight="1" spans="1:13">
      <c r="A3439" s="63" t="str">
        <f ca="1">INDIRECT("'按班级打印'!E"&amp;ROUNDDOWN((ROW()-1)/5,0)+2)</f>
        <v>历史类</v>
      </c>
      <c r="B3439" s="14"/>
      <c r="C3439" s="63" t="s">
        <v>14</v>
      </c>
      <c r="D3439" s="65">
        <f>'质量分析(总分) '!$D$55</f>
        <v>105.000612745098</v>
      </c>
      <c r="E3439" s="65">
        <f>'质量分析(总分) '!$D$82</f>
        <v>91.5242034313726</v>
      </c>
      <c r="F3439" s="65">
        <f>'质量分析(总分) '!$D$109</f>
        <v>108.863970588235</v>
      </c>
      <c r="G3439" s="65" t="str">
        <f ca="1">IF(_xlfn.NUMBERVALUE(G3437)&gt;0,'质量分析(总分) '!$D$133,"")</f>
        <v/>
      </c>
      <c r="H3439" s="65" t="str">
        <f ca="1">IF(_xlfn.NUMBERVALUE(H3437)&gt;0,'质量分析(总分) '!$D$157,"")</f>
        <v/>
      </c>
      <c r="I3439" s="65" t="str">
        <f ca="1">IF(_xlfn.NUMBERVALUE(I3437)&gt;0,'质量分析(总分) '!$D$180,"")</f>
        <v/>
      </c>
      <c r="J3439" s="65">
        <f ca="1">IF(_xlfn.NUMBERVALUE(J3437)&gt;0,'质量分析(总分) '!$D$208,"")</f>
        <v>82.7816593886463</v>
      </c>
      <c r="K3439" s="65">
        <f ca="1">IF(_xlfn.NUMBERVALUE(K3437)&gt;0,'质量分析(总分) '!$D$194,"")</f>
        <v>62.2198275862069</v>
      </c>
      <c r="L3439" s="65">
        <f ca="1">IF(_xlfn.NUMBERVALUE(L3437)&gt;0,'质量分析(总分) '!$D$222,"")</f>
        <v>81.1694214876033</v>
      </c>
      <c r="M3439" s="65">
        <f ca="1">IF(_xlfn.NUMBERVALUE(G3437)&gt;0,'质量分析(总分) '!$D$23,'质量分析(总分) '!$D$28)</f>
        <v>513.153017241379</v>
      </c>
    </row>
    <row r="3441" customHeight="1" spans="1:13">
      <c r="A3441" s="58" t="s">
        <v>15</v>
      </c>
      <c r="B3441" s="59" t="s">
        <v>1</v>
      </c>
      <c r="C3441" s="59" t="s">
        <v>2</v>
      </c>
      <c r="D3441" s="60" t="s">
        <v>3</v>
      </c>
      <c r="E3441" s="60" t="s">
        <v>4</v>
      </c>
      <c r="F3441" s="60" t="s">
        <v>5</v>
      </c>
      <c r="G3441" s="60" t="s">
        <v>6</v>
      </c>
      <c r="H3441" s="60" t="s">
        <v>7</v>
      </c>
      <c r="I3441" s="60" t="s">
        <v>8</v>
      </c>
      <c r="J3441" s="60" t="s">
        <v>9</v>
      </c>
      <c r="K3441" s="60" t="s">
        <v>10</v>
      </c>
      <c r="L3441" s="61" t="s">
        <v>11</v>
      </c>
      <c r="M3441" s="61" t="s">
        <v>12</v>
      </c>
    </row>
    <row r="3442" customHeight="1" spans="1:13">
      <c r="A3442" s="62"/>
      <c r="B3442" s="63">
        <f ca="1">INDIRECT("'按班级打印'!G"&amp;ROUNDDOWN((ROW()-1)/5,0)+2)</f>
        <v>16</v>
      </c>
      <c r="C3442" s="63" t="str">
        <f ca="1">INDIRECT("'按班级打印'!A"&amp;ROUNDDOWN((ROW()-1)/5,0)+2)</f>
        <v>龚婧文</v>
      </c>
      <c r="D3442" s="63">
        <f ca="1">INDIRECT("'按班级打印'!M"&amp;ROUNDDOWN((ROW()-1)/5,0)+2)</f>
        <v>112</v>
      </c>
      <c r="E3442" s="63">
        <f ca="1">INDIRECT("'按班级打印'!o"&amp;ROUNDDOWN((ROW()-1)/5,0)+2)</f>
        <v>76</v>
      </c>
      <c r="F3442" s="63">
        <f ca="1">INDIRECT("'按班级打印'!q"&amp;ROUNDDOWN((ROW()-1)/5,0)+2)</f>
        <v>121.5</v>
      </c>
      <c r="G3442" s="63" t="str">
        <f ca="1">IF(INDIRECT("'按班级打印'!s"&amp;ROUNDDOWN((ROW()-1)/5,0)+2)&gt;0,INDIRECT("'按班级打印'!s"&amp;ROUNDDOWN((ROW()-1)/5,0)+2),"")</f>
        <v/>
      </c>
      <c r="H3442" s="63" t="str">
        <f ca="1">IF(INDIRECT("'按班级打印'!w"&amp;ROUNDDOWN((ROW()-1)/5,0)+2)&gt;0,INDIRECT("'按班级打印'!w"&amp;ROUNDDOWN((ROW()-1)/5,0)+2),"")</f>
        <v/>
      </c>
      <c r="I3442" s="63" t="str">
        <f ca="1">IF(INDIRECT("'按班级打印'!z"&amp;ROUNDDOWN((ROW()-1)/5,0)+2)&gt;0,INDIRECT("'按班级打印'!z"&amp;ROUNDDOWN((ROW()-1)/5,0)+2),"")</f>
        <v/>
      </c>
      <c r="J3442" s="63">
        <f ca="1">IF(INDIRECT("'按班级打印'!ac"&amp;ROUNDDOWN((ROW()-1)/5,0)+2)&gt;0,INDIRECT("'按班级打印'!ac"&amp;ROUNDDOWN((ROW()-1)/5,0)+2),"")</f>
        <v>58.5</v>
      </c>
      <c r="K3442" s="63">
        <f ca="1">IF(INDIRECT("'按班级打印'!u"&amp;ROUNDDOWN((ROW()-1)/5,0)+2)&gt;0,INDIRECT("'按班级打印'!u"&amp;ROUNDDOWN((ROW()-1)/5,0)+2),"")</f>
        <v>73.5</v>
      </c>
      <c r="L3442" s="63">
        <f ca="1">IF(INDIRECT("'按班级打印'!af"&amp;ROUNDDOWN((ROW()-1)/5,0)+2)&gt;0,INDIRECT("'按班级打印'!af"&amp;ROUNDDOWN((ROW()-1)/5,0)+2),"")</f>
        <v>47</v>
      </c>
      <c r="M3442" s="63">
        <f ca="1">INDIRECT("'按班级打印'!H"&amp;ROUNDDOWN((ROW()-1)/5,0)+2)</f>
        <v>488.5</v>
      </c>
    </row>
    <row r="3443" customHeight="1" spans="1:13">
      <c r="A3443" s="64"/>
      <c r="B3443" s="64"/>
      <c r="C3443" s="63" t="s">
        <v>13</v>
      </c>
      <c r="D3443" s="63">
        <f ca="1">INDIRECT("'按班级打印'!M"&amp;ROUNDDOWN((ROW()-1)/5,0)+2)</f>
        <v>112</v>
      </c>
      <c r="E3443" s="63">
        <f ca="1">INDIRECT("'按班级打印'!o"&amp;ROUNDDOWN((ROW()-1)/5,0)+2)</f>
        <v>76</v>
      </c>
      <c r="F3443" s="63">
        <f ca="1">INDIRECT("'按班级打印'!q"&amp;ROUNDDOWN((ROW()-1)/5,0)+2)</f>
        <v>121.5</v>
      </c>
      <c r="G3443" s="63" t="str">
        <f ca="1">IF(INDIRECT("'按班级打印'!s"&amp;ROUNDDOWN((ROW()-1)/5,0)+2)&gt;0,INDIRECT("'按班级打印'!s"&amp;ROUNDDOWN((ROW()-1)/5,0)+2),"")</f>
        <v/>
      </c>
      <c r="H3443" s="63" t="str">
        <f ca="1">IF(INDIRECT("'按班级打印'!x"&amp;ROUNDDOWN((ROW()-1)/5,0)+2)&gt;0,INDIRECT("'按班级打印'!x"&amp;ROUNDDOWN((ROW()-1)/5,0)+2),"")</f>
        <v/>
      </c>
      <c r="I3443" s="63" t="str">
        <f ca="1">IF(INDIRECT("'按班级打印'!aa"&amp;ROUNDDOWN((ROW()-1)/5,0)+2)&gt;0,INDIRECT("'按班级打印'!aa"&amp;ROUNDDOWN((ROW()-1)/5,0)+2),"")</f>
        <v/>
      </c>
      <c r="J3443" s="63">
        <f ca="1">IF(INDIRECT("'按班级打印'!ad"&amp;ROUNDDOWN((ROW()-1)/5,0)+2)&gt;0,INDIRECT("'按班级打印'!ad"&amp;ROUNDDOWN((ROW()-1)/5,0)+2),"")</f>
        <v>82</v>
      </c>
      <c r="K3443" s="63">
        <f ca="1">IF(INDIRECT("'按班级打印'!u"&amp;ROUNDDOWN((ROW()-1)/5,0)+2)&gt;0,INDIRECT("'按班级打印'!u"&amp;ROUNDDOWN((ROW()-1)/5,0)+2),"")</f>
        <v>73.5</v>
      </c>
      <c r="L3443" s="63">
        <f ca="1">IF(INDIRECT("'按班级打印'!ag"&amp;ROUNDDOWN((ROW()-1)/5,0)+2)&gt;0,INDIRECT("'按班级打印'!ag"&amp;ROUNDDOWN((ROW()-1)/5,0)+2),"")</f>
        <v>72</v>
      </c>
      <c r="M3443" s="63">
        <f ca="1">INDIRECT("'按班级打印'!I"&amp;ROUNDDOWN((ROW()-1)/5,0)+2)</f>
        <v>537</v>
      </c>
    </row>
    <row r="3444" customHeight="1" spans="1:13">
      <c r="A3444" s="63" t="str">
        <f ca="1">INDIRECT("'按班级打印'!E"&amp;ROUNDDOWN((ROW()-1)/5,0)+2)</f>
        <v>历史类</v>
      </c>
      <c r="B3444" s="14"/>
      <c r="C3444" s="63" t="s">
        <v>14</v>
      </c>
      <c r="D3444" s="65">
        <f>'质量分析(总分) '!$D$55</f>
        <v>105.000612745098</v>
      </c>
      <c r="E3444" s="65">
        <f>'质量分析(总分) '!$D$82</f>
        <v>91.5242034313726</v>
      </c>
      <c r="F3444" s="65">
        <f>'质量分析(总分) '!$D$109</f>
        <v>108.863970588235</v>
      </c>
      <c r="G3444" s="65" t="str">
        <f ca="1">IF(_xlfn.NUMBERVALUE(G3442)&gt;0,'质量分析(总分) '!$D$133,"")</f>
        <v/>
      </c>
      <c r="H3444" s="65" t="str">
        <f ca="1">IF(_xlfn.NUMBERVALUE(H3442)&gt;0,'质量分析(总分) '!$D$157,"")</f>
        <v/>
      </c>
      <c r="I3444" s="65" t="str">
        <f ca="1">IF(_xlfn.NUMBERVALUE(I3442)&gt;0,'质量分析(总分) '!$D$180,"")</f>
        <v/>
      </c>
      <c r="J3444" s="65">
        <f ca="1">IF(_xlfn.NUMBERVALUE(J3442)&gt;0,'质量分析(总分) '!$D$208,"")</f>
        <v>82.7816593886463</v>
      </c>
      <c r="K3444" s="65">
        <f ca="1">IF(_xlfn.NUMBERVALUE(K3442)&gt;0,'质量分析(总分) '!$D$194,"")</f>
        <v>62.2198275862069</v>
      </c>
      <c r="L3444" s="65">
        <f ca="1">IF(_xlfn.NUMBERVALUE(L3442)&gt;0,'质量分析(总分) '!$D$222,"")</f>
        <v>81.1694214876033</v>
      </c>
      <c r="M3444" s="65">
        <f ca="1">IF(_xlfn.NUMBERVALUE(G3442)&gt;0,'质量分析(总分) '!$D$23,'质量分析(总分) '!$D$28)</f>
        <v>513.153017241379</v>
      </c>
    </row>
    <row r="3446" customHeight="1" spans="1:13">
      <c r="A3446" s="58" t="s">
        <v>15</v>
      </c>
      <c r="B3446" s="59" t="s">
        <v>1</v>
      </c>
      <c r="C3446" s="59" t="s">
        <v>2</v>
      </c>
      <c r="D3446" s="60" t="s">
        <v>3</v>
      </c>
      <c r="E3446" s="60" t="s">
        <v>4</v>
      </c>
      <c r="F3446" s="60" t="s">
        <v>5</v>
      </c>
      <c r="G3446" s="60" t="s">
        <v>6</v>
      </c>
      <c r="H3446" s="60" t="s">
        <v>7</v>
      </c>
      <c r="I3446" s="60" t="s">
        <v>8</v>
      </c>
      <c r="J3446" s="60" t="s">
        <v>9</v>
      </c>
      <c r="K3446" s="60" t="s">
        <v>10</v>
      </c>
      <c r="L3446" s="61" t="s">
        <v>11</v>
      </c>
      <c r="M3446" s="61" t="s">
        <v>12</v>
      </c>
    </row>
    <row r="3447" customHeight="1" spans="1:13">
      <c r="A3447" s="62"/>
      <c r="B3447" s="63">
        <f ca="1">INDIRECT("'按班级打印'!G"&amp;ROUNDDOWN((ROW()-1)/5,0)+2)</f>
        <v>16</v>
      </c>
      <c r="C3447" s="63" t="str">
        <f ca="1">INDIRECT("'按班级打印'!A"&amp;ROUNDDOWN((ROW()-1)/5,0)+2)</f>
        <v>缪剑韬</v>
      </c>
      <c r="D3447" s="63">
        <f ca="1">INDIRECT("'按班级打印'!M"&amp;ROUNDDOWN((ROW()-1)/5,0)+2)</f>
        <v>105</v>
      </c>
      <c r="E3447" s="63">
        <f ca="1">INDIRECT("'按班级打印'!o"&amp;ROUNDDOWN((ROW()-1)/5,0)+2)</f>
        <v>98</v>
      </c>
      <c r="F3447" s="63">
        <f ca="1">INDIRECT("'按班级打印'!q"&amp;ROUNDDOWN((ROW()-1)/5,0)+2)</f>
        <v>133</v>
      </c>
      <c r="G3447" s="63" t="str">
        <f ca="1">IF(INDIRECT("'按班级打印'!s"&amp;ROUNDDOWN((ROW()-1)/5,0)+2)&gt;0,INDIRECT("'按班级打印'!s"&amp;ROUNDDOWN((ROW()-1)/5,0)+2),"")</f>
        <v/>
      </c>
      <c r="H3447" s="63" t="str">
        <f ca="1">IF(INDIRECT("'按班级打印'!w"&amp;ROUNDDOWN((ROW()-1)/5,0)+2)&gt;0,INDIRECT("'按班级打印'!w"&amp;ROUNDDOWN((ROW()-1)/5,0)+2),"")</f>
        <v/>
      </c>
      <c r="I3447" s="63">
        <f ca="1">IF(INDIRECT("'按班级打印'!z"&amp;ROUNDDOWN((ROW()-1)/5,0)+2)&gt;0,INDIRECT("'按班级打印'!z"&amp;ROUNDDOWN((ROW()-1)/5,0)+2),"")</f>
        <v>82.5</v>
      </c>
      <c r="J3447" s="63">
        <f ca="1">IF(INDIRECT("'按班级打印'!ac"&amp;ROUNDDOWN((ROW()-1)/5,0)+2)&gt;0,INDIRECT("'按班级打印'!ac"&amp;ROUNDDOWN((ROW()-1)/5,0)+2),"")</f>
        <v>80</v>
      </c>
      <c r="K3447" s="63">
        <f ca="1">IF(INDIRECT("'按班级打印'!u"&amp;ROUNDDOWN((ROW()-1)/5,0)+2)&gt;0,INDIRECT("'按班级打印'!u"&amp;ROUNDDOWN((ROW()-1)/5,0)+2),"")</f>
        <v>76.5</v>
      </c>
      <c r="L3447" s="63" t="str">
        <f ca="1">IF(INDIRECT("'按班级打印'!af"&amp;ROUNDDOWN((ROW()-1)/5,0)+2)&gt;0,INDIRECT("'按班级打印'!af"&amp;ROUNDDOWN((ROW()-1)/5,0)+2),"")</f>
        <v/>
      </c>
      <c r="M3447" s="63">
        <f ca="1">INDIRECT("'按班级打印'!H"&amp;ROUNDDOWN((ROW()-1)/5,0)+2)</f>
        <v>575</v>
      </c>
    </row>
    <row r="3448" customHeight="1" spans="1:13">
      <c r="A3448" s="64"/>
      <c r="B3448" s="64"/>
      <c r="C3448" s="63" t="s">
        <v>13</v>
      </c>
      <c r="D3448" s="63">
        <f ca="1">INDIRECT("'按班级打印'!M"&amp;ROUNDDOWN((ROW()-1)/5,0)+2)</f>
        <v>105</v>
      </c>
      <c r="E3448" s="63">
        <f ca="1">INDIRECT("'按班级打印'!o"&amp;ROUNDDOWN((ROW()-1)/5,0)+2)</f>
        <v>98</v>
      </c>
      <c r="F3448" s="63">
        <f ca="1">INDIRECT("'按班级打印'!q"&amp;ROUNDDOWN((ROW()-1)/5,0)+2)</f>
        <v>133</v>
      </c>
      <c r="G3448" s="63" t="str">
        <f ca="1">IF(INDIRECT("'按班级打印'!s"&amp;ROUNDDOWN((ROW()-1)/5,0)+2)&gt;0,INDIRECT("'按班级打印'!s"&amp;ROUNDDOWN((ROW()-1)/5,0)+2),"")</f>
        <v/>
      </c>
      <c r="H3448" s="63" t="str">
        <f ca="1">IF(INDIRECT("'按班级打印'!x"&amp;ROUNDDOWN((ROW()-1)/5,0)+2)&gt;0,INDIRECT("'按班级打印'!x"&amp;ROUNDDOWN((ROW()-1)/5,0)+2),"")</f>
        <v/>
      </c>
      <c r="I3448" s="63">
        <f ca="1">IF(INDIRECT("'按班级打印'!aa"&amp;ROUNDDOWN((ROW()-1)/5,0)+2)&gt;0,INDIRECT("'按班级打印'!aa"&amp;ROUNDDOWN((ROW()-1)/5,0)+2),"")</f>
        <v>90</v>
      </c>
      <c r="J3448" s="63">
        <f ca="1">IF(INDIRECT("'按班级打印'!ad"&amp;ROUNDDOWN((ROW()-1)/5,0)+2)&gt;0,INDIRECT("'按班级打印'!ad"&amp;ROUNDDOWN((ROW()-1)/5,0)+2),"")</f>
        <v>97</v>
      </c>
      <c r="K3448" s="63">
        <f ca="1">IF(INDIRECT("'按班级打印'!u"&amp;ROUNDDOWN((ROW()-1)/5,0)+2)&gt;0,INDIRECT("'按班级打印'!u"&amp;ROUNDDOWN((ROW()-1)/5,0)+2),"")</f>
        <v>76.5</v>
      </c>
      <c r="L3448" s="63" t="str">
        <f ca="1">IF(INDIRECT("'按班级打印'!ag"&amp;ROUNDDOWN((ROW()-1)/5,0)+2)&gt;0,INDIRECT("'按班级打印'!ag"&amp;ROUNDDOWN((ROW()-1)/5,0)+2),"")</f>
        <v/>
      </c>
      <c r="M3448" s="63">
        <f ca="1">INDIRECT("'按班级打印'!I"&amp;ROUNDDOWN((ROW()-1)/5,0)+2)</f>
        <v>599.5</v>
      </c>
    </row>
    <row r="3449" customHeight="1" spans="1:13">
      <c r="A3449" s="63" t="str">
        <f ca="1">INDIRECT("'按班级打印'!E"&amp;ROUNDDOWN((ROW()-1)/5,0)+2)</f>
        <v>历史类</v>
      </c>
      <c r="B3449" s="14"/>
      <c r="C3449" s="63" t="s">
        <v>14</v>
      </c>
      <c r="D3449" s="65">
        <f>'质量分析(总分) '!$D$55</f>
        <v>105.000612745098</v>
      </c>
      <c r="E3449" s="65">
        <f>'质量分析(总分) '!$D$82</f>
        <v>91.5242034313726</v>
      </c>
      <c r="F3449" s="65">
        <f>'质量分析(总分) '!$D$109</f>
        <v>108.863970588235</v>
      </c>
      <c r="G3449" s="65" t="str">
        <f ca="1">IF(_xlfn.NUMBERVALUE(G3447)&gt;0,'质量分析(总分) '!$D$133,"")</f>
        <v/>
      </c>
      <c r="H3449" s="65" t="str">
        <f ca="1">IF(_xlfn.NUMBERVALUE(H3447)&gt;0,'质量分析(总分) '!$D$157,"")</f>
        <v/>
      </c>
      <c r="I3449" s="65">
        <f ca="1">IF(_xlfn.NUMBERVALUE(I3447)&gt;0,'质量分析(总分) '!$D$180,"")</f>
        <v>83.3676470588235</v>
      </c>
      <c r="J3449" s="65">
        <f ca="1">IF(_xlfn.NUMBERVALUE(J3447)&gt;0,'质量分析(总分) '!$D$208,"")</f>
        <v>82.7816593886463</v>
      </c>
      <c r="K3449" s="65">
        <f ca="1">IF(_xlfn.NUMBERVALUE(K3447)&gt;0,'质量分析(总分) '!$D$194,"")</f>
        <v>62.2198275862069</v>
      </c>
      <c r="L3449" s="65" t="str">
        <f ca="1">IF(_xlfn.NUMBERVALUE(L3447)&gt;0,'质量分析(总分) '!$D$222,"")</f>
        <v/>
      </c>
      <c r="M3449" s="65">
        <f ca="1">IF(_xlfn.NUMBERVALUE(G3447)&gt;0,'质量分析(总分) '!$D$23,'质量分析(总分) '!$D$28)</f>
        <v>513.153017241379</v>
      </c>
    </row>
    <row r="3451" customHeight="1" spans="1:13">
      <c r="A3451" s="58" t="s">
        <v>15</v>
      </c>
      <c r="B3451" s="59" t="s">
        <v>1</v>
      </c>
      <c r="C3451" s="59" t="s">
        <v>2</v>
      </c>
      <c r="D3451" s="60" t="s">
        <v>3</v>
      </c>
      <c r="E3451" s="60" t="s">
        <v>4</v>
      </c>
      <c r="F3451" s="60" t="s">
        <v>5</v>
      </c>
      <c r="G3451" s="60" t="s">
        <v>6</v>
      </c>
      <c r="H3451" s="60" t="s">
        <v>7</v>
      </c>
      <c r="I3451" s="60" t="s">
        <v>8</v>
      </c>
      <c r="J3451" s="60" t="s">
        <v>9</v>
      </c>
      <c r="K3451" s="60" t="s">
        <v>10</v>
      </c>
      <c r="L3451" s="61" t="s">
        <v>11</v>
      </c>
      <c r="M3451" s="61" t="s">
        <v>12</v>
      </c>
    </row>
    <row r="3452" customHeight="1" spans="1:13">
      <c r="A3452" s="62"/>
      <c r="B3452" s="63">
        <f ca="1">INDIRECT("'按班级打印'!G"&amp;ROUNDDOWN((ROW()-1)/5,0)+2)</f>
        <v>16</v>
      </c>
      <c r="C3452" s="63" t="str">
        <f ca="1">INDIRECT("'按班级打印'!A"&amp;ROUNDDOWN((ROW()-1)/5,0)+2)</f>
        <v>刘斯畅</v>
      </c>
      <c r="D3452" s="63">
        <f ca="1">INDIRECT("'按班级打印'!M"&amp;ROUNDDOWN((ROW()-1)/5,0)+2)</f>
        <v>115.5</v>
      </c>
      <c r="E3452" s="63">
        <f ca="1">INDIRECT("'按班级打印'!o"&amp;ROUNDDOWN((ROW()-1)/5,0)+2)</f>
        <v>95.5</v>
      </c>
      <c r="F3452" s="63">
        <f ca="1">INDIRECT("'按班级打印'!q"&amp;ROUNDDOWN((ROW()-1)/5,0)+2)</f>
        <v>133</v>
      </c>
      <c r="G3452" s="63" t="str">
        <f ca="1">IF(INDIRECT("'按班级打印'!s"&amp;ROUNDDOWN((ROW()-1)/5,0)+2)&gt;0,INDIRECT("'按班级打印'!s"&amp;ROUNDDOWN((ROW()-1)/5,0)+2),"")</f>
        <v/>
      </c>
      <c r="H3452" s="63" t="str">
        <f ca="1">IF(INDIRECT("'按班级打印'!w"&amp;ROUNDDOWN((ROW()-1)/5,0)+2)&gt;0,INDIRECT("'按班级打印'!w"&amp;ROUNDDOWN((ROW()-1)/5,0)+2),"")</f>
        <v/>
      </c>
      <c r="I3452" s="63" t="str">
        <f ca="1">IF(INDIRECT("'按班级打印'!z"&amp;ROUNDDOWN((ROW()-1)/5,0)+2)&gt;0,INDIRECT("'按班级打印'!z"&amp;ROUNDDOWN((ROW()-1)/5,0)+2),"")</f>
        <v/>
      </c>
      <c r="J3452" s="63">
        <f ca="1">IF(INDIRECT("'按班级打印'!ac"&amp;ROUNDDOWN((ROW()-1)/5,0)+2)&gt;0,INDIRECT("'按班级打印'!ac"&amp;ROUNDDOWN((ROW()-1)/5,0)+2),"")</f>
        <v>73</v>
      </c>
      <c r="K3452" s="63">
        <f ca="1">IF(INDIRECT("'按班级打印'!u"&amp;ROUNDDOWN((ROW()-1)/5,0)+2)&gt;0,INDIRECT("'按班级打印'!u"&amp;ROUNDDOWN((ROW()-1)/5,0)+2),"")</f>
        <v>65</v>
      </c>
      <c r="L3452" s="63">
        <f ca="1">IF(INDIRECT("'按班级打印'!af"&amp;ROUNDDOWN((ROW()-1)/5,0)+2)&gt;0,INDIRECT("'按班级打印'!af"&amp;ROUNDDOWN((ROW()-1)/5,0)+2),"")</f>
        <v>60.5</v>
      </c>
      <c r="M3452" s="63">
        <f ca="1">INDIRECT("'按班级打印'!H"&amp;ROUNDDOWN((ROW()-1)/5,0)+2)</f>
        <v>542.5</v>
      </c>
    </row>
    <row r="3453" customHeight="1" spans="1:13">
      <c r="A3453" s="64"/>
      <c r="B3453" s="64"/>
      <c r="C3453" s="63" t="s">
        <v>13</v>
      </c>
      <c r="D3453" s="63">
        <f ca="1">INDIRECT("'按班级打印'!M"&amp;ROUNDDOWN((ROW()-1)/5,0)+2)</f>
        <v>115.5</v>
      </c>
      <c r="E3453" s="63">
        <f ca="1">INDIRECT("'按班级打印'!o"&amp;ROUNDDOWN((ROW()-1)/5,0)+2)</f>
        <v>95.5</v>
      </c>
      <c r="F3453" s="63">
        <f ca="1">INDIRECT("'按班级打印'!q"&amp;ROUNDDOWN((ROW()-1)/5,0)+2)</f>
        <v>133</v>
      </c>
      <c r="G3453" s="63" t="str">
        <f ca="1">IF(INDIRECT("'按班级打印'!s"&amp;ROUNDDOWN((ROW()-1)/5,0)+2)&gt;0,INDIRECT("'按班级打印'!s"&amp;ROUNDDOWN((ROW()-1)/5,0)+2),"")</f>
        <v/>
      </c>
      <c r="H3453" s="63" t="str">
        <f ca="1">IF(INDIRECT("'按班级打印'!x"&amp;ROUNDDOWN((ROW()-1)/5,0)+2)&gt;0,INDIRECT("'按班级打印'!x"&amp;ROUNDDOWN((ROW()-1)/5,0)+2),"")</f>
        <v/>
      </c>
      <c r="I3453" s="63" t="str">
        <f ca="1">IF(INDIRECT("'按班级打印'!aa"&amp;ROUNDDOWN((ROW()-1)/5,0)+2)&gt;0,INDIRECT("'按班级打印'!aa"&amp;ROUNDDOWN((ROW()-1)/5,0)+2),"")</f>
        <v/>
      </c>
      <c r="J3453" s="63">
        <f ca="1">IF(INDIRECT("'按班级打印'!ad"&amp;ROUNDDOWN((ROW()-1)/5,0)+2)&gt;0,INDIRECT("'按班级打印'!ad"&amp;ROUNDDOWN((ROW()-1)/5,0)+2),"")</f>
        <v>93</v>
      </c>
      <c r="K3453" s="63">
        <f ca="1">IF(INDIRECT("'按班级打印'!u"&amp;ROUNDDOWN((ROW()-1)/5,0)+2)&gt;0,INDIRECT("'按班级打印'!u"&amp;ROUNDDOWN((ROW()-1)/5,0)+2),"")</f>
        <v>65</v>
      </c>
      <c r="L3453" s="63">
        <f ca="1">IF(INDIRECT("'按班级打印'!ag"&amp;ROUNDDOWN((ROW()-1)/5,0)+2)&gt;0,INDIRECT("'按班级打印'!ag"&amp;ROUNDDOWN((ROW()-1)/5,0)+2),"")</f>
        <v>87</v>
      </c>
      <c r="M3453" s="63">
        <f ca="1">INDIRECT("'按班级打印'!I"&amp;ROUNDDOWN((ROW()-1)/5,0)+2)</f>
        <v>589</v>
      </c>
    </row>
    <row r="3454" customHeight="1" spans="1:13">
      <c r="A3454" s="63" t="str">
        <f ca="1">INDIRECT("'按班级打印'!E"&amp;ROUNDDOWN((ROW()-1)/5,0)+2)</f>
        <v>历史类</v>
      </c>
      <c r="B3454" s="14"/>
      <c r="C3454" s="63" t="s">
        <v>14</v>
      </c>
      <c r="D3454" s="65">
        <f>'质量分析(总分) '!$D$55</f>
        <v>105.000612745098</v>
      </c>
      <c r="E3454" s="65">
        <f>'质量分析(总分) '!$D$82</f>
        <v>91.5242034313726</v>
      </c>
      <c r="F3454" s="65">
        <f>'质量分析(总分) '!$D$109</f>
        <v>108.863970588235</v>
      </c>
      <c r="G3454" s="65" t="str">
        <f ca="1">IF(_xlfn.NUMBERVALUE(G3452)&gt;0,'质量分析(总分) '!$D$133,"")</f>
        <v/>
      </c>
      <c r="H3454" s="65" t="str">
        <f ca="1">IF(_xlfn.NUMBERVALUE(H3452)&gt;0,'质量分析(总分) '!$D$157,"")</f>
        <v/>
      </c>
      <c r="I3454" s="65" t="str">
        <f ca="1">IF(_xlfn.NUMBERVALUE(I3452)&gt;0,'质量分析(总分) '!$D$180,"")</f>
        <v/>
      </c>
      <c r="J3454" s="65">
        <f ca="1">IF(_xlfn.NUMBERVALUE(J3452)&gt;0,'质量分析(总分) '!$D$208,"")</f>
        <v>82.7816593886463</v>
      </c>
      <c r="K3454" s="65">
        <f ca="1">IF(_xlfn.NUMBERVALUE(K3452)&gt;0,'质量分析(总分) '!$D$194,"")</f>
        <v>62.2198275862069</v>
      </c>
      <c r="L3454" s="65">
        <f ca="1">IF(_xlfn.NUMBERVALUE(L3452)&gt;0,'质量分析(总分) '!$D$222,"")</f>
        <v>81.1694214876033</v>
      </c>
      <c r="M3454" s="65">
        <f ca="1">IF(_xlfn.NUMBERVALUE(G3452)&gt;0,'质量分析(总分) '!$D$23,'质量分析(总分) '!$D$28)</f>
        <v>513.153017241379</v>
      </c>
    </row>
    <row r="3456" customHeight="1" spans="1:13">
      <c r="A3456" s="58" t="s">
        <v>15</v>
      </c>
      <c r="B3456" s="59" t="s">
        <v>1</v>
      </c>
      <c r="C3456" s="59" t="s">
        <v>2</v>
      </c>
      <c r="D3456" s="60" t="s">
        <v>3</v>
      </c>
      <c r="E3456" s="60" t="s">
        <v>4</v>
      </c>
      <c r="F3456" s="60" t="s">
        <v>5</v>
      </c>
      <c r="G3456" s="60" t="s">
        <v>6</v>
      </c>
      <c r="H3456" s="60" t="s">
        <v>7</v>
      </c>
      <c r="I3456" s="60" t="s">
        <v>8</v>
      </c>
      <c r="J3456" s="60" t="s">
        <v>9</v>
      </c>
      <c r="K3456" s="60" t="s">
        <v>10</v>
      </c>
      <c r="L3456" s="61" t="s">
        <v>11</v>
      </c>
      <c r="M3456" s="61" t="s">
        <v>12</v>
      </c>
    </row>
    <row r="3457" customHeight="1" spans="1:13">
      <c r="A3457" s="62"/>
      <c r="B3457" s="63">
        <f ca="1">INDIRECT("'按班级打印'!G"&amp;ROUNDDOWN((ROW()-1)/5,0)+2)</f>
        <v>16</v>
      </c>
      <c r="C3457" s="63" t="str">
        <f ca="1">INDIRECT("'按班级打印'!A"&amp;ROUNDDOWN((ROW()-1)/5,0)+2)</f>
        <v>陈浚闻</v>
      </c>
      <c r="D3457" s="63">
        <f ca="1">INDIRECT("'按班级打印'!M"&amp;ROUNDDOWN((ROW()-1)/5,0)+2)</f>
        <v>112</v>
      </c>
      <c r="E3457" s="63">
        <f ca="1">INDIRECT("'按班级打印'!o"&amp;ROUNDDOWN((ROW()-1)/5,0)+2)</f>
        <v>78.5</v>
      </c>
      <c r="F3457" s="63">
        <f ca="1">INDIRECT("'按班级打印'!q"&amp;ROUNDDOWN((ROW()-1)/5,0)+2)</f>
        <v>123</v>
      </c>
      <c r="G3457" s="63" t="str">
        <f ca="1">IF(INDIRECT("'按班级打印'!s"&amp;ROUNDDOWN((ROW()-1)/5,0)+2)&gt;0,INDIRECT("'按班级打印'!s"&amp;ROUNDDOWN((ROW()-1)/5,0)+2),"")</f>
        <v/>
      </c>
      <c r="H3457" s="63" t="str">
        <f ca="1">IF(INDIRECT("'按班级打印'!w"&amp;ROUNDDOWN((ROW()-1)/5,0)+2)&gt;0,INDIRECT("'按班级打印'!w"&amp;ROUNDDOWN((ROW()-1)/5,0)+2),"")</f>
        <v/>
      </c>
      <c r="I3457" s="63" t="str">
        <f ca="1">IF(INDIRECT("'按班级打印'!z"&amp;ROUNDDOWN((ROW()-1)/5,0)+2)&gt;0,INDIRECT("'按班级打印'!z"&amp;ROUNDDOWN((ROW()-1)/5,0)+2),"")</f>
        <v/>
      </c>
      <c r="J3457" s="63">
        <f ca="1">IF(INDIRECT("'按班级打印'!ac"&amp;ROUNDDOWN((ROW()-1)/5,0)+2)&gt;0,INDIRECT("'按班级打印'!ac"&amp;ROUNDDOWN((ROW()-1)/5,0)+2),"")</f>
        <v>70.5</v>
      </c>
      <c r="K3457" s="63">
        <f ca="1">IF(INDIRECT("'按班级打印'!u"&amp;ROUNDDOWN((ROW()-1)/5,0)+2)&gt;0,INDIRECT("'按班级打印'!u"&amp;ROUNDDOWN((ROW()-1)/5,0)+2),"")</f>
        <v>67.5</v>
      </c>
      <c r="L3457" s="63">
        <f ca="1">IF(INDIRECT("'按班级打印'!af"&amp;ROUNDDOWN((ROW()-1)/5,0)+2)&gt;0,INDIRECT("'按班级打印'!af"&amp;ROUNDDOWN((ROW()-1)/5,0)+2),"")</f>
        <v>65.5</v>
      </c>
      <c r="M3457" s="63">
        <f ca="1">INDIRECT("'按班级打印'!H"&amp;ROUNDDOWN((ROW()-1)/5,0)+2)</f>
        <v>517</v>
      </c>
    </row>
    <row r="3458" customHeight="1" spans="1:13">
      <c r="A3458" s="64"/>
      <c r="B3458" s="64"/>
      <c r="C3458" s="63" t="s">
        <v>13</v>
      </c>
      <c r="D3458" s="63">
        <f ca="1">INDIRECT("'按班级打印'!M"&amp;ROUNDDOWN((ROW()-1)/5,0)+2)</f>
        <v>112</v>
      </c>
      <c r="E3458" s="63">
        <f ca="1">INDIRECT("'按班级打印'!o"&amp;ROUNDDOWN((ROW()-1)/5,0)+2)</f>
        <v>78.5</v>
      </c>
      <c r="F3458" s="63">
        <f ca="1">INDIRECT("'按班级打印'!q"&amp;ROUNDDOWN((ROW()-1)/5,0)+2)</f>
        <v>123</v>
      </c>
      <c r="G3458" s="63" t="str">
        <f ca="1">IF(INDIRECT("'按班级打印'!s"&amp;ROUNDDOWN((ROW()-1)/5,0)+2)&gt;0,INDIRECT("'按班级打印'!s"&amp;ROUNDDOWN((ROW()-1)/5,0)+2),"")</f>
        <v/>
      </c>
      <c r="H3458" s="63" t="str">
        <f ca="1">IF(INDIRECT("'按班级打印'!x"&amp;ROUNDDOWN((ROW()-1)/5,0)+2)&gt;0,INDIRECT("'按班级打印'!x"&amp;ROUNDDOWN((ROW()-1)/5,0)+2),"")</f>
        <v/>
      </c>
      <c r="I3458" s="63" t="str">
        <f ca="1">IF(INDIRECT("'按班级打印'!aa"&amp;ROUNDDOWN((ROW()-1)/5,0)+2)&gt;0,INDIRECT("'按班级打印'!aa"&amp;ROUNDDOWN((ROW()-1)/5,0)+2),"")</f>
        <v/>
      </c>
      <c r="J3458" s="63">
        <f ca="1">IF(INDIRECT("'按班级打印'!ad"&amp;ROUNDDOWN((ROW()-1)/5,0)+2)&gt;0,INDIRECT("'按班级打印'!ad"&amp;ROUNDDOWN((ROW()-1)/5,0)+2),"")</f>
        <v>91</v>
      </c>
      <c r="K3458" s="63">
        <f ca="1">IF(INDIRECT("'按班级打印'!u"&amp;ROUNDDOWN((ROW()-1)/5,0)+2)&gt;0,INDIRECT("'按班级打印'!u"&amp;ROUNDDOWN((ROW()-1)/5,0)+2),"")</f>
        <v>67.5</v>
      </c>
      <c r="L3458" s="63">
        <f ca="1">IF(INDIRECT("'按班级打印'!ag"&amp;ROUNDDOWN((ROW()-1)/5,0)+2)&gt;0,INDIRECT("'按班级打印'!ag"&amp;ROUNDDOWN((ROW()-1)/5,0)+2),"")</f>
        <v>89</v>
      </c>
      <c r="M3458" s="63">
        <f ca="1">INDIRECT("'按班级打印'!I"&amp;ROUNDDOWN((ROW()-1)/5,0)+2)</f>
        <v>561</v>
      </c>
    </row>
    <row r="3459" customHeight="1" spans="1:13">
      <c r="A3459" s="63" t="str">
        <f ca="1">INDIRECT("'按班级打印'!E"&amp;ROUNDDOWN((ROW()-1)/5,0)+2)</f>
        <v>历史类</v>
      </c>
      <c r="B3459" s="14"/>
      <c r="C3459" s="63" t="s">
        <v>14</v>
      </c>
      <c r="D3459" s="65">
        <f>'质量分析(总分) '!$D$55</f>
        <v>105.000612745098</v>
      </c>
      <c r="E3459" s="65">
        <f>'质量分析(总分) '!$D$82</f>
        <v>91.5242034313726</v>
      </c>
      <c r="F3459" s="65">
        <f>'质量分析(总分) '!$D$109</f>
        <v>108.863970588235</v>
      </c>
      <c r="G3459" s="65" t="str">
        <f ca="1">IF(_xlfn.NUMBERVALUE(G3457)&gt;0,'质量分析(总分) '!$D$133,"")</f>
        <v/>
      </c>
      <c r="H3459" s="65" t="str">
        <f ca="1">IF(_xlfn.NUMBERVALUE(H3457)&gt;0,'质量分析(总分) '!$D$157,"")</f>
        <v/>
      </c>
      <c r="I3459" s="65" t="str">
        <f ca="1">IF(_xlfn.NUMBERVALUE(I3457)&gt;0,'质量分析(总分) '!$D$180,"")</f>
        <v/>
      </c>
      <c r="J3459" s="65">
        <f ca="1">IF(_xlfn.NUMBERVALUE(J3457)&gt;0,'质量分析(总分) '!$D$208,"")</f>
        <v>82.7816593886463</v>
      </c>
      <c r="K3459" s="65">
        <f ca="1">IF(_xlfn.NUMBERVALUE(K3457)&gt;0,'质量分析(总分) '!$D$194,"")</f>
        <v>62.2198275862069</v>
      </c>
      <c r="L3459" s="65">
        <f ca="1">IF(_xlfn.NUMBERVALUE(L3457)&gt;0,'质量分析(总分) '!$D$222,"")</f>
        <v>81.1694214876033</v>
      </c>
      <c r="M3459" s="65">
        <f ca="1">IF(_xlfn.NUMBERVALUE(G3457)&gt;0,'质量分析(总分) '!$D$23,'质量分析(总分) '!$D$28)</f>
        <v>513.153017241379</v>
      </c>
    </row>
    <row r="3461" customHeight="1" spans="1:13">
      <c r="A3461" s="58" t="s">
        <v>15</v>
      </c>
      <c r="B3461" s="59" t="s">
        <v>1</v>
      </c>
      <c r="C3461" s="59" t="s">
        <v>2</v>
      </c>
      <c r="D3461" s="60" t="s">
        <v>3</v>
      </c>
      <c r="E3461" s="60" t="s">
        <v>4</v>
      </c>
      <c r="F3461" s="60" t="s">
        <v>5</v>
      </c>
      <c r="G3461" s="60" t="s">
        <v>6</v>
      </c>
      <c r="H3461" s="60" t="s">
        <v>7</v>
      </c>
      <c r="I3461" s="60" t="s">
        <v>8</v>
      </c>
      <c r="J3461" s="60" t="s">
        <v>9</v>
      </c>
      <c r="K3461" s="60" t="s">
        <v>10</v>
      </c>
      <c r="L3461" s="61" t="s">
        <v>11</v>
      </c>
      <c r="M3461" s="61" t="s">
        <v>12</v>
      </c>
    </row>
    <row r="3462" customHeight="1" spans="1:13">
      <c r="A3462" s="62"/>
      <c r="B3462" s="63">
        <f ca="1">INDIRECT("'按班级打印'!G"&amp;ROUNDDOWN((ROW()-1)/5,0)+2)</f>
        <v>16</v>
      </c>
      <c r="C3462" s="63" t="str">
        <f ca="1">INDIRECT("'按班级打印'!A"&amp;ROUNDDOWN((ROW()-1)/5,0)+2)</f>
        <v>俞静</v>
      </c>
      <c r="D3462" s="63">
        <f ca="1">INDIRECT("'按班级打印'!M"&amp;ROUNDDOWN((ROW()-1)/5,0)+2)</f>
        <v>110.5</v>
      </c>
      <c r="E3462" s="63">
        <f ca="1">INDIRECT("'按班级打印'!o"&amp;ROUNDDOWN((ROW()-1)/5,0)+2)</f>
        <v>92</v>
      </c>
      <c r="F3462" s="63">
        <f ca="1">INDIRECT("'按班级打印'!q"&amp;ROUNDDOWN((ROW()-1)/5,0)+2)</f>
        <v>112.5</v>
      </c>
      <c r="G3462" s="63" t="str">
        <f ca="1">IF(INDIRECT("'按班级打印'!s"&amp;ROUNDDOWN((ROW()-1)/5,0)+2)&gt;0,INDIRECT("'按班级打印'!s"&amp;ROUNDDOWN((ROW()-1)/5,0)+2),"")</f>
        <v/>
      </c>
      <c r="H3462" s="63" t="str">
        <f ca="1">IF(INDIRECT("'按班级打印'!w"&amp;ROUNDDOWN((ROW()-1)/5,0)+2)&gt;0,INDIRECT("'按班级打印'!w"&amp;ROUNDDOWN((ROW()-1)/5,0)+2),"")</f>
        <v/>
      </c>
      <c r="I3462" s="63" t="str">
        <f ca="1">IF(INDIRECT("'按班级打印'!z"&amp;ROUNDDOWN((ROW()-1)/5,0)+2)&gt;0,INDIRECT("'按班级打印'!z"&amp;ROUNDDOWN((ROW()-1)/5,0)+2),"")</f>
        <v/>
      </c>
      <c r="J3462" s="63">
        <f ca="1">IF(INDIRECT("'按班级打印'!ac"&amp;ROUNDDOWN((ROW()-1)/5,0)+2)&gt;0,INDIRECT("'按班级打印'!ac"&amp;ROUNDDOWN((ROW()-1)/5,0)+2),"")</f>
        <v>67.25</v>
      </c>
      <c r="K3462" s="63">
        <f ca="1">IF(INDIRECT("'按班级打印'!u"&amp;ROUNDDOWN((ROW()-1)/5,0)+2)&gt;0,INDIRECT("'按班级打印'!u"&amp;ROUNDDOWN((ROW()-1)/5,0)+2),"")</f>
        <v>70</v>
      </c>
      <c r="L3462" s="63">
        <f ca="1">IF(INDIRECT("'按班级打印'!af"&amp;ROUNDDOWN((ROW()-1)/5,0)+2)&gt;0,INDIRECT("'按班级打印'!af"&amp;ROUNDDOWN((ROW()-1)/5,0)+2),"")</f>
        <v>70.5</v>
      </c>
      <c r="M3462" s="63">
        <f ca="1">INDIRECT("'按班级打印'!H"&amp;ROUNDDOWN((ROW()-1)/5,0)+2)</f>
        <v>522.75</v>
      </c>
    </row>
    <row r="3463" customHeight="1" spans="1:13">
      <c r="A3463" s="64"/>
      <c r="B3463" s="64"/>
      <c r="C3463" s="63" t="s">
        <v>13</v>
      </c>
      <c r="D3463" s="63">
        <f ca="1">INDIRECT("'按班级打印'!M"&amp;ROUNDDOWN((ROW()-1)/5,0)+2)</f>
        <v>110.5</v>
      </c>
      <c r="E3463" s="63">
        <f ca="1">INDIRECT("'按班级打印'!o"&amp;ROUNDDOWN((ROW()-1)/5,0)+2)</f>
        <v>92</v>
      </c>
      <c r="F3463" s="63">
        <f ca="1">INDIRECT("'按班级打印'!q"&amp;ROUNDDOWN((ROW()-1)/5,0)+2)</f>
        <v>112.5</v>
      </c>
      <c r="G3463" s="63" t="str">
        <f ca="1">IF(INDIRECT("'按班级打印'!s"&amp;ROUNDDOWN((ROW()-1)/5,0)+2)&gt;0,INDIRECT("'按班级打印'!s"&amp;ROUNDDOWN((ROW()-1)/5,0)+2),"")</f>
        <v/>
      </c>
      <c r="H3463" s="63" t="str">
        <f ca="1">IF(INDIRECT("'按班级打印'!x"&amp;ROUNDDOWN((ROW()-1)/5,0)+2)&gt;0,INDIRECT("'按班级打印'!x"&amp;ROUNDDOWN((ROW()-1)/5,0)+2),"")</f>
        <v/>
      </c>
      <c r="I3463" s="63" t="str">
        <f ca="1">IF(INDIRECT("'按班级打印'!aa"&amp;ROUNDDOWN((ROW()-1)/5,0)+2)&gt;0,INDIRECT("'按班级打印'!aa"&amp;ROUNDDOWN((ROW()-1)/5,0)+2),"")</f>
        <v/>
      </c>
      <c r="J3463" s="63">
        <f ca="1">IF(INDIRECT("'按班级打印'!ad"&amp;ROUNDDOWN((ROW()-1)/5,0)+2)&gt;0,INDIRECT("'按班级打印'!ad"&amp;ROUNDDOWN((ROW()-1)/5,0)+2),"")</f>
        <v>89</v>
      </c>
      <c r="K3463" s="63">
        <f ca="1">IF(INDIRECT("'按班级打印'!u"&amp;ROUNDDOWN((ROW()-1)/5,0)+2)&gt;0,INDIRECT("'按班级打印'!u"&amp;ROUNDDOWN((ROW()-1)/5,0)+2),"")</f>
        <v>70</v>
      </c>
      <c r="L3463" s="63">
        <f ca="1">IF(INDIRECT("'按班级打印'!ag"&amp;ROUNDDOWN((ROW()-1)/5,0)+2)&gt;0,INDIRECT("'按班级打印'!ag"&amp;ROUNDDOWN((ROW()-1)/5,0)+2),"")</f>
        <v>92</v>
      </c>
      <c r="M3463" s="63">
        <f ca="1">INDIRECT("'按班级打印'!I"&amp;ROUNDDOWN((ROW()-1)/5,0)+2)</f>
        <v>566</v>
      </c>
    </row>
    <row r="3464" customHeight="1" spans="1:13">
      <c r="A3464" s="63" t="str">
        <f ca="1">INDIRECT("'按班级打印'!E"&amp;ROUNDDOWN((ROW()-1)/5,0)+2)</f>
        <v>历史类</v>
      </c>
      <c r="B3464" s="14"/>
      <c r="C3464" s="63" t="s">
        <v>14</v>
      </c>
      <c r="D3464" s="65">
        <f>'质量分析(总分) '!$D$55</f>
        <v>105.000612745098</v>
      </c>
      <c r="E3464" s="65">
        <f>'质量分析(总分) '!$D$82</f>
        <v>91.5242034313726</v>
      </c>
      <c r="F3464" s="65">
        <f>'质量分析(总分) '!$D$109</f>
        <v>108.863970588235</v>
      </c>
      <c r="G3464" s="65" t="str">
        <f ca="1">IF(_xlfn.NUMBERVALUE(G3462)&gt;0,'质量分析(总分) '!$D$133,"")</f>
        <v/>
      </c>
      <c r="H3464" s="65" t="str">
        <f ca="1">IF(_xlfn.NUMBERVALUE(H3462)&gt;0,'质量分析(总分) '!$D$157,"")</f>
        <v/>
      </c>
      <c r="I3464" s="65" t="str">
        <f ca="1">IF(_xlfn.NUMBERVALUE(I3462)&gt;0,'质量分析(总分) '!$D$180,"")</f>
        <v/>
      </c>
      <c r="J3464" s="65">
        <f ca="1">IF(_xlfn.NUMBERVALUE(J3462)&gt;0,'质量分析(总分) '!$D$208,"")</f>
        <v>82.7816593886463</v>
      </c>
      <c r="K3464" s="65">
        <f ca="1">IF(_xlfn.NUMBERVALUE(K3462)&gt;0,'质量分析(总分) '!$D$194,"")</f>
        <v>62.2198275862069</v>
      </c>
      <c r="L3464" s="65">
        <f ca="1">IF(_xlfn.NUMBERVALUE(L3462)&gt;0,'质量分析(总分) '!$D$222,"")</f>
        <v>81.1694214876033</v>
      </c>
      <c r="M3464" s="65">
        <f ca="1">IF(_xlfn.NUMBERVALUE(G3462)&gt;0,'质量分析(总分) '!$D$23,'质量分析(总分) '!$D$28)</f>
        <v>513.153017241379</v>
      </c>
    </row>
    <row r="3466" customHeight="1" spans="1:13">
      <c r="A3466" s="58" t="s">
        <v>15</v>
      </c>
      <c r="B3466" s="59" t="s">
        <v>1</v>
      </c>
      <c r="C3466" s="59" t="s">
        <v>2</v>
      </c>
      <c r="D3466" s="60" t="s">
        <v>3</v>
      </c>
      <c r="E3466" s="60" t="s">
        <v>4</v>
      </c>
      <c r="F3466" s="60" t="s">
        <v>5</v>
      </c>
      <c r="G3466" s="60" t="s">
        <v>6</v>
      </c>
      <c r="H3466" s="60" t="s">
        <v>7</v>
      </c>
      <c r="I3466" s="60" t="s">
        <v>8</v>
      </c>
      <c r="J3466" s="60" t="s">
        <v>9</v>
      </c>
      <c r="K3466" s="60" t="s">
        <v>10</v>
      </c>
      <c r="L3466" s="61" t="s">
        <v>11</v>
      </c>
      <c r="M3466" s="61" t="s">
        <v>12</v>
      </c>
    </row>
    <row r="3467" customHeight="1" spans="1:13">
      <c r="A3467" s="62"/>
      <c r="B3467" s="63">
        <f ca="1">INDIRECT("'按班级打印'!G"&amp;ROUNDDOWN((ROW()-1)/5,0)+2)</f>
        <v>16</v>
      </c>
      <c r="C3467" s="63" t="str">
        <f ca="1">INDIRECT("'按班级打印'!A"&amp;ROUNDDOWN((ROW()-1)/5,0)+2)</f>
        <v>张子瑶</v>
      </c>
      <c r="D3467" s="63">
        <f ca="1">INDIRECT("'按班级打印'!M"&amp;ROUNDDOWN((ROW()-1)/5,0)+2)</f>
        <v>120.5</v>
      </c>
      <c r="E3467" s="63">
        <f ca="1">INDIRECT("'按班级打印'!o"&amp;ROUNDDOWN((ROW()-1)/5,0)+2)</f>
        <v>79.5</v>
      </c>
      <c r="F3467" s="63">
        <f ca="1">INDIRECT("'按班级打印'!q"&amp;ROUNDDOWN((ROW()-1)/5,0)+2)</f>
        <v>131.5</v>
      </c>
      <c r="G3467" s="63" t="str">
        <f ca="1">IF(INDIRECT("'按班级打印'!s"&amp;ROUNDDOWN((ROW()-1)/5,0)+2)&gt;0,INDIRECT("'按班级打印'!s"&amp;ROUNDDOWN((ROW()-1)/5,0)+2),"")</f>
        <v/>
      </c>
      <c r="H3467" s="63" t="str">
        <f ca="1">IF(INDIRECT("'按班级打印'!w"&amp;ROUNDDOWN((ROW()-1)/5,0)+2)&gt;0,INDIRECT("'按班级打印'!w"&amp;ROUNDDOWN((ROW()-1)/5,0)+2),"")</f>
        <v/>
      </c>
      <c r="I3467" s="63" t="str">
        <f ca="1">IF(INDIRECT("'按班级打印'!z"&amp;ROUNDDOWN((ROW()-1)/5,0)+2)&gt;0,INDIRECT("'按班级打印'!z"&amp;ROUNDDOWN((ROW()-1)/5,0)+2),"")</f>
        <v/>
      </c>
      <c r="J3467" s="63">
        <f ca="1">IF(INDIRECT("'按班级打印'!ac"&amp;ROUNDDOWN((ROW()-1)/5,0)+2)&gt;0,INDIRECT("'按班级打印'!ac"&amp;ROUNDDOWN((ROW()-1)/5,0)+2),"")</f>
        <v>75.25</v>
      </c>
      <c r="K3467" s="63">
        <f ca="1">IF(INDIRECT("'按班级打印'!u"&amp;ROUNDDOWN((ROW()-1)/5,0)+2)&gt;0,INDIRECT("'按班级打印'!u"&amp;ROUNDDOWN((ROW()-1)/5,0)+2),"")</f>
        <v>70</v>
      </c>
      <c r="L3467" s="63">
        <f ca="1">IF(INDIRECT("'按班级打印'!af"&amp;ROUNDDOWN((ROW()-1)/5,0)+2)&gt;0,INDIRECT("'按班级打印'!af"&amp;ROUNDDOWN((ROW()-1)/5,0)+2),"")</f>
        <v>59</v>
      </c>
      <c r="M3467" s="63">
        <f ca="1">INDIRECT("'按班级打印'!H"&amp;ROUNDDOWN((ROW()-1)/5,0)+2)</f>
        <v>535.75</v>
      </c>
    </row>
    <row r="3468" customHeight="1" spans="1:13">
      <c r="A3468" s="64"/>
      <c r="B3468" s="64"/>
      <c r="C3468" s="63" t="s">
        <v>13</v>
      </c>
      <c r="D3468" s="63">
        <f ca="1">INDIRECT("'按班级打印'!M"&amp;ROUNDDOWN((ROW()-1)/5,0)+2)</f>
        <v>120.5</v>
      </c>
      <c r="E3468" s="63">
        <f ca="1">INDIRECT("'按班级打印'!o"&amp;ROUNDDOWN((ROW()-1)/5,0)+2)</f>
        <v>79.5</v>
      </c>
      <c r="F3468" s="63">
        <f ca="1">INDIRECT("'按班级打印'!q"&amp;ROUNDDOWN((ROW()-1)/5,0)+2)</f>
        <v>131.5</v>
      </c>
      <c r="G3468" s="63" t="str">
        <f ca="1">IF(INDIRECT("'按班级打印'!s"&amp;ROUNDDOWN((ROW()-1)/5,0)+2)&gt;0,INDIRECT("'按班级打印'!s"&amp;ROUNDDOWN((ROW()-1)/5,0)+2),"")</f>
        <v/>
      </c>
      <c r="H3468" s="63" t="str">
        <f ca="1">IF(INDIRECT("'按班级打印'!x"&amp;ROUNDDOWN((ROW()-1)/5,0)+2)&gt;0,INDIRECT("'按班级打印'!x"&amp;ROUNDDOWN((ROW()-1)/5,0)+2),"")</f>
        <v/>
      </c>
      <c r="I3468" s="63" t="str">
        <f ca="1">IF(INDIRECT("'按班级打印'!aa"&amp;ROUNDDOWN((ROW()-1)/5,0)+2)&gt;0,INDIRECT("'按班级打印'!aa"&amp;ROUNDDOWN((ROW()-1)/5,0)+2),"")</f>
        <v/>
      </c>
      <c r="J3468" s="63">
        <f ca="1">IF(INDIRECT("'按班级打印'!ad"&amp;ROUNDDOWN((ROW()-1)/5,0)+2)&gt;0,INDIRECT("'按班级打印'!ad"&amp;ROUNDDOWN((ROW()-1)/5,0)+2),"")</f>
        <v>94</v>
      </c>
      <c r="K3468" s="63">
        <f ca="1">IF(INDIRECT("'按班级打印'!u"&amp;ROUNDDOWN((ROW()-1)/5,0)+2)&gt;0,INDIRECT("'按班级打印'!u"&amp;ROUNDDOWN((ROW()-1)/5,0)+2),"")</f>
        <v>70</v>
      </c>
      <c r="L3468" s="63">
        <f ca="1">IF(INDIRECT("'按班级打印'!ag"&amp;ROUNDDOWN((ROW()-1)/5,0)+2)&gt;0,INDIRECT("'按班级打印'!ag"&amp;ROUNDDOWN((ROW()-1)/5,0)+2),"")</f>
        <v>87</v>
      </c>
      <c r="M3468" s="63">
        <f ca="1">INDIRECT("'按班级打印'!I"&amp;ROUNDDOWN((ROW()-1)/5,0)+2)</f>
        <v>582.5</v>
      </c>
    </row>
    <row r="3469" customHeight="1" spans="1:13">
      <c r="A3469" s="63" t="str">
        <f ca="1">INDIRECT("'按班级打印'!E"&amp;ROUNDDOWN((ROW()-1)/5,0)+2)</f>
        <v>历史类</v>
      </c>
      <c r="B3469" s="14"/>
      <c r="C3469" s="63" t="s">
        <v>14</v>
      </c>
      <c r="D3469" s="65">
        <f>'质量分析(总分) '!$D$55</f>
        <v>105.000612745098</v>
      </c>
      <c r="E3469" s="65">
        <f>'质量分析(总分) '!$D$82</f>
        <v>91.5242034313726</v>
      </c>
      <c r="F3469" s="65">
        <f>'质量分析(总分) '!$D$109</f>
        <v>108.863970588235</v>
      </c>
      <c r="G3469" s="65" t="str">
        <f ca="1">IF(_xlfn.NUMBERVALUE(G3467)&gt;0,'质量分析(总分) '!$D$133,"")</f>
        <v/>
      </c>
      <c r="H3469" s="65" t="str">
        <f ca="1">IF(_xlfn.NUMBERVALUE(H3467)&gt;0,'质量分析(总分) '!$D$157,"")</f>
        <v/>
      </c>
      <c r="I3469" s="65" t="str">
        <f ca="1">IF(_xlfn.NUMBERVALUE(I3467)&gt;0,'质量分析(总分) '!$D$180,"")</f>
        <v/>
      </c>
      <c r="J3469" s="65">
        <f ca="1">IF(_xlfn.NUMBERVALUE(J3467)&gt;0,'质量分析(总分) '!$D$208,"")</f>
        <v>82.7816593886463</v>
      </c>
      <c r="K3469" s="65">
        <f ca="1">IF(_xlfn.NUMBERVALUE(K3467)&gt;0,'质量分析(总分) '!$D$194,"")</f>
        <v>62.2198275862069</v>
      </c>
      <c r="L3469" s="65">
        <f ca="1">IF(_xlfn.NUMBERVALUE(L3467)&gt;0,'质量分析(总分) '!$D$222,"")</f>
        <v>81.1694214876033</v>
      </c>
      <c r="M3469" s="65">
        <f ca="1">IF(_xlfn.NUMBERVALUE(G3467)&gt;0,'质量分析(总分) '!$D$23,'质量分析(总分) '!$D$28)</f>
        <v>513.153017241379</v>
      </c>
    </row>
    <row r="3471" customHeight="1" spans="1:13">
      <c r="A3471" s="58" t="s">
        <v>15</v>
      </c>
      <c r="B3471" s="59" t="s">
        <v>1</v>
      </c>
      <c r="C3471" s="59" t="s">
        <v>2</v>
      </c>
      <c r="D3471" s="60" t="s">
        <v>3</v>
      </c>
      <c r="E3471" s="60" t="s">
        <v>4</v>
      </c>
      <c r="F3471" s="60" t="s">
        <v>5</v>
      </c>
      <c r="G3471" s="60" t="s">
        <v>6</v>
      </c>
      <c r="H3471" s="60" t="s">
        <v>7</v>
      </c>
      <c r="I3471" s="60" t="s">
        <v>8</v>
      </c>
      <c r="J3471" s="60" t="s">
        <v>9</v>
      </c>
      <c r="K3471" s="60" t="s">
        <v>10</v>
      </c>
      <c r="L3471" s="61" t="s">
        <v>11</v>
      </c>
      <c r="M3471" s="61" t="s">
        <v>12</v>
      </c>
    </row>
    <row r="3472" customHeight="1" spans="1:13">
      <c r="A3472" s="62"/>
      <c r="B3472" s="63">
        <f ca="1">INDIRECT("'按班级打印'!G"&amp;ROUNDDOWN((ROW()-1)/5,0)+2)</f>
        <v>16</v>
      </c>
      <c r="C3472" s="63" t="str">
        <f ca="1">INDIRECT("'按班级打印'!A"&amp;ROUNDDOWN((ROW()-1)/5,0)+2)</f>
        <v>周天瑜</v>
      </c>
      <c r="D3472" s="63">
        <f ca="1">INDIRECT("'按班级打印'!M"&amp;ROUNDDOWN((ROW()-1)/5,0)+2)</f>
        <v>110.5</v>
      </c>
      <c r="E3472" s="63">
        <f ca="1">INDIRECT("'按班级打印'!o"&amp;ROUNDDOWN((ROW()-1)/5,0)+2)</f>
        <v>87</v>
      </c>
      <c r="F3472" s="63">
        <f ca="1">INDIRECT("'按班级打印'!q"&amp;ROUNDDOWN((ROW()-1)/5,0)+2)</f>
        <v>122</v>
      </c>
      <c r="G3472" s="63" t="str">
        <f ca="1">IF(INDIRECT("'按班级打印'!s"&amp;ROUNDDOWN((ROW()-1)/5,0)+2)&gt;0,INDIRECT("'按班级打印'!s"&amp;ROUNDDOWN((ROW()-1)/5,0)+2),"")</f>
        <v/>
      </c>
      <c r="H3472" s="63" t="str">
        <f ca="1">IF(INDIRECT("'按班级打印'!w"&amp;ROUNDDOWN((ROW()-1)/5,0)+2)&gt;0,INDIRECT("'按班级打印'!w"&amp;ROUNDDOWN((ROW()-1)/5,0)+2),"")</f>
        <v/>
      </c>
      <c r="I3472" s="63" t="str">
        <f ca="1">IF(INDIRECT("'按班级打印'!z"&amp;ROUNDDOWN((ROW()-1)/5,0)+2)&gt;0,INDIRECT("'按班级打印'!z"&amp;ROUNDDOWN((ROW()-1)/5,0)+2),"")</f>
        <v/>
      </c>
      <c r="J3472" s="63">
        <f ca="1">IF(INDIRECT("'按班级打印'!ac"&amp;ROUNDDOWN((ROW()-1)/5,0)+2)&gt;0,INDIRECT("'按班级打印'!ac"&amp;ROUNDDOWN((ROW()-1)/5,0)+2),"")</f>
        <v>80.75</v>
      </c>
      <c r="K3472" s="63">
        <f ca="1">IF(INDIRECT("'按班级打印'!u"&amp;ROUNDDOWN((ROW()-1)/5,0)+2)&gt;0,INDIRECT("'按班级打印'!u"&amp;ROUNDDOWN((ROW()-1)/5,0)+2),"")</f>
        <v>72</v>
      </c>
      <c r="L3472" s="63">
        <f ca="1">IF(INDIRECT("'按班级打印'!af"&amp;ROUNDDOWN((ROW()-1)/5,0)+2)&gt;0,INDIRECT("'按班级打印'!af"&amp;ROUNDDOWN((ROW()-1)/5,0)+2),"")</f>
        <v>56</v>
      </c>
      <c r="M3472" s="63">
        <f ca="1">INDIRECT("'按班级打印'!H"&amp;ROUNDDOWN((ROW()-1)/5,0)+2)</f>
        <v>528.25</v>
      </c>
    </row>
    <row r="3473" customHeight="1" spans="1:13">
      <c r="A3473" s="64"/>
      <c r="B3473" s="64"/>
      <c r="C3473" s="63" t="s">
        <v>13</v>
      </c>
      <c r="D3473" s="63">
        <f ca="1">INDIRECT("'按班级打印'!M"&amp;ROUNDDOWN((ROW()-1)/5,0)+2)</f>
        <v>110.5</v>
      </c>
      <c r="E3473" s="63">
        <f ca="1">INDIRECT("'按班级打印'!o"&amp;ROUNDDOWN((ROW()-1)/5,0)+2)</f>
        <v>87</v>
      </c>
      <c r="F3473" s="63">
        <f ca="1">INDIRECT("'按班级打印'!q"&amp;ROUNDDOWN((ROW()-1)/5,0)+2)</f>
        <v>122</v>
      </c>
      <c r="G3473" s="63" t="str">
        <f ca="1">IF(INDIRECT("'按班级打印'!s"&amp;ROUNDDOWN((ROW()-1)/5,0)+2)&gt;0,INDIRECT("'按班级打印'!s"&amp;ROUNDDOWN((ROW()-1)/5,0)+2),"")</f>
        <v/>
      </c>
      <c r="H3473" s="63" t="str">
        <f ca="1">IF(INDIRECT("'按班级打印'!x"&amp;ROUNDDOWN((ROW()-1)/5,0)+2)&gt;0,INDIRECT("'按班级打印'!x"&amp;ROUNDDOWN((ROW()-1)/5,0)+2),"")</f>
        <v/>
      </c>
      <c r="I3473" s="63" t="str">
        <f ca="1">IF(INDIRECT("'按班级打印'!aa"&amp;ROUNDDOWN((ROW()-1)/5,0)+2)&gt;0,INDIRECT("'按班级打印'!aa"&amp;ROUNDDOWN((ROW()-1)/5,0)+2),"")</f>
        <v/>
      </c>
      <c r="J3473" s="63">
        <f ca="1">IF(INDIRECT("'按班级打印'!ad"&amp;ROUNDDOWN((ROW()-1)/5,0)+2)&gt;0,INDIRECT("'按班级打印'!ad"&amp;ROUNDDOWN((ROW()-1)/5,0)+2),"")</f>
        <v>97</v>
      </c>
      <c r="K3473" s="63">
        <f ca="1">IF(INDIRECT("'按班级打印'!u"&amp;ROUNDDOWN((ROW()-1)/5,0)+2)&gt;0,INDIRECT("'按班级打印'!u"&amp;ROUNDDOWN((ROW()-1)/5,0)+2),"")</f>
        <v>72</v>
      </c>
      <c r="L3473" s="63">
        <f ca="1">IF(INDIRECT("'按班级打印'!ag"&amp;ROUNDDOWN((ROW()-1)/5,0)+2)&gt;0,INDIRECT("'按班级打印'!ag"&amp;ROUNDDOWN((ROW()-1)/5,0)+2),"")</f>
        <v>84</v>
      </c>
      <c r="M3473" s="63">
        <f ca="1">INDIRECT("'按班级打印'!I"&amp;ROUNDDOWN((ROW()-1)/5,0)+2)</f>
        <v>572.5</v>
      </c>
    </row>
    <row r="3474" customHeight="1" spans="1:13">
      <c r="A3474" s="63" t="str">
        <f ca="1">INDIRECT("'按班级打印'!E"&amp;ROUNDDOWN((ROW()-1)/5,0)+2)</f>
        <v>历史类</v>
      </c>
      <c r="B3474" s="14"/>
      <c r="C3474" s="63" t="s">
        <v>14</v>
      </c>
      <c r="D3474" s="65">
        <f>'质量分析(总分) '!$D$55</f>
        <v>105.000612745098</v>
      </c>
      <c r="E3474" s="65">
        <f>'质量分析(总分) '!$D$82</f>
        <v>91.5242034313726</v>
      </c>
      <c r="F3474" s="65">
        <f>'质量分析(总分) '!$D$109</f>
        <v>108.863970588235</v>
      </c>
      <c r="G3474" s="65" t="str">
        <f ca="1">IF(_xlfn.NUMBERVALUE(G3472)&gt;0,'质量分析(总分) '!$D$133,"")</f>
        <v/>
      </c>
      <c r="H3474" s="65" t="str">
        <f ca="1">IF(_xlfn.NUMBERVALUE(H3472)&gt;0,'质量分析(总分) '!$D$157,"")</f>
        <v/>
      </c>
      <c r="I3474" s="65" t="str">
        <f ca="1">IF(_xlfn.NUMBERVALUE(I3472)&gt;0,'质量分析(总分) '!$D$180,"")</f>
        <v/>
      </c>
      <c r="J3474" s="65">
        <f ca="1">IF(_xlfn.NUMBERVALUE(J3472)&gt;0,'质量分析(总分) '!$D$208,"")</f>
        <v>82.7816593886463</v>
      </c>
      <c r="K3474" s="65">
        <f ca="1">IF(_xlfn.NUMBERVALUE(K3472)&gt;0,'质量分析(总分) '!$D$194,"")</f>
        <v>62.2198275862069</v>
      </c>
      <c r="L3474" s="65">
        <f ca="1">IF(_xlfn.NUMBERVALUE(L3472)&gt;0,'质量分析(总分) '!$D$222,"")</f>
        <v>81.1694214876033</v>
      </c>
      <c r="M3474" s="65">
        <f ca="1">IF(_xlfn.NUMBERVALUE(G3472)&gt;0,'质量分析(总分) '!$D$23,'质量分析(总分) '!$D$28)</f>
        <v>513.153017241379</v>
      </c>
    </row>
    <row r="3476" customHeight="1" spans="1:13">
      <c r="A3476" s="58" t="s">
        <v>15</v>
      </c>
      <c r="B3476" s="59" t="s">
        <v>1</v>
      </c>
      <c r="C3476" s="59" t="s">
        <v>2</v>
      </c>
      <c r="D3476" s="60" t="s">
        <v>3</v>
      </c>
      <c r="E3476" s="60" t="s">
        <v>4</v>
      </c>
      <c r="F3476" s="60" t="s">
        <v>5</v>
      </c>
      <c r="G3476" s="60" t="s">
        <v>6</v>
      </c>
      <c r="H3476" s="60" t="s">
        <v>7</v>
      </c>
      <c r="I3476" s="60" t="s">
        <v>8</v>
      </c>
      <c r="J3476" s="60" t="s">
        <v>9</v>
      </c>
      <c r="K3476" s="60" t="s">
        <v>10</v>
      </c>
      <c r="L3476" s="61" t="s">
        <v>11</v>
      </c>
      <c r="M3476" s="61" t="s">
        <v>12</v>
      </c>
    </row>
    <row r="3477" customHeight="1" spans="1:13">
      <c r="A3477" s="62"/>
      <c r="B3477" s="63">
        <f ca="1">INDIRECT("'按班级打印'!G"&amp;ROUNDDOWN((ROW()-1)/5,0)+2)</f>
        <v>16</v>
      </c>
      <c r="C3477" s="63" t="str">
        <f ca="1">INDIRECT("'按班级打印'!A"&amp;ROUNDDOWN((ROW()-1)/5,0)+2)</f>
        <v>董思涵</v>
      </c>
      <c r="D3477" s="63">
        <f ca="1">INDIRECT("'按班级打印'!M"&amp;ROUNDDOWN((ROW()-1)/5,0)+2)</f>
        <v>107</v>
      </c>
      <c r="E3477" s="63">
        <f ca="1">INDIRECT("'按班级打印'!o"&amp;ROUNDDOWN((ROW()-1)/5,0)+2)</f>
        <v>86</v>
      </c>
      <c r="F3477" s="63">
        <f ca="1">INDIRECT("'按班级打印'!q"&amp;ROUNDDOWN((ROW()-1)/5,0)+2)</f>
        <v>98.5</v>
      </c>
      <c r="G3477" s="63" t="str">
        <f ca="1">IF(INDIRECT("'按班级打印'!s"&amp;ROUNDDOWN((ROW()-1)/5,0)+2)&gt;0,INDIRECT("'按班级打印'!s"&amp;ROUNDDOWN((ROW()-1)/5,0)+2),"")</f>
        <v/>
      </c>
      <c r="H3477" s="63" t="str">
        <f ca="1">IF(INDIRECT("'按班级打印'!w"&amp;ROUNDDOWN((ROW()-1)/5,0)+2)&gt;0,INDIRECT("'按班级打印'!w"&amp;ROUNDDOWN((ROW()-1)/5,0)+2),"")</f>
        <v/>
      </c>
      <c r="I3477" s="63">
        <f ca="1">IF(INDIRECT("'按班级打印'!z"&amp;ROUNDDOWN((ROW()-1)/5,0)+2)&gt;0,INDIRECT("'按班级打印'!z"&amp;ROUNDDOWN((ROW()-1)/5,0)+2),"")</f>
        <v>74</v>
      </c>
      <c r="J3477" s="63">
        <f ca="1">IF(INDIRECT("'按班级打印'!ac"&amp;ROUNDDOWN((ROW()-1)/5,0)+2)&gt;0,INDIRECT("'按班级打印'!ac"&amp;ROUNDDOWN((ROW()-1)/5,0)+2),"")</f>
        <v>51</v>
      </c>
      <c r="K3477" s="63">
        <f ca="1">IF(INDIRECT("'按班级打印'!u"&amp;ROUNDDOWN((ROW()-1)/5,0)+2)&gt;0,INDIRECT("'按班级打印'!u"&amp;ROUNDDOWN((ROW()-1)/5,0)+2),"")</f>
        <v>51</v>
      </c>
      <c r="L3477" s="63" t="str">
        <f ca="1">IF(INDIRECT("'按班级打印'!af"&amp;ROUNDDOWN((ROW()-1)/5,0)+2)&gt;0,INDIRECT("'按班级打印'!af"&amp;ROUNDDOWN((ROW()-1)/5,0)+2),"")</f>
        <v/>
      </c>
      <c r="M3477" s="63">
        <f ca="1">INDIRECT("'按班级打印'!H"&amp;ROUNDDOWN((ROW()-1)/5,0)+2)</f>
        <v>467.5</v>
      </c>
    </row>
    <row r="3478" customHeight="1" spans="1:13">
      <c r="A3478" s="64"/>
      <c r="B3478" s="64"/>
      <c r="C3478" s="63" t="s">
        <v>13</v>
      </c>
      <c r="D3478" s="63">
        <f ca="1">INDIRECT("'按班级打印'!M"&amp;ROUNDDOWN((ROW()-1)/5,0)+2)</f>
        <v>107</v>
      </c>
      <c r="E3478" s="63">
        <f ca="1">INDIRECT("'按班级打印'!o"&amp;ROUNDDOWN((ROW()-1)/5,0)+2)</f>
        <v>86</v>
      </c>
      <c r="F3478" s="63">
        <f ca="1">INDIRECT("'按班级打印'!q"&amp;ROUNDDOWN((ROW()-1)/5,0)+2)</f>
        <v>98.5</v>
      </c>
      <c r="G3478" s="63" t="str">
        <f ca="1">IF(INDIRECT("'按班级打印'!s"&amp;ROUNDDOWN((ROW()-1)/5,0)+2)&gt;0,INDIRECT("'按班级打印'!s"&amp;ROUNDDOWN((ROW()-1)/5,0)+2),"")</f>
        <v/>
      </c>
      <c r="H3478" s="63" t="str">
        <f ca="1">IF(INDIRECT("'按班级打印'!x"&amp;ROUNDDOWN((ROW()-1)/5,0)+2)&gt;0,INDIRECT("'按班级打印'!x"&amp;ROUNDDOWN((ROW()-1)/5,0)+2),"")</f>
        <v/>
      </c>
      <c r="I3478" s="63">
        <f ca="1">IF(INDIRECT("'按班级打印'!aa"&amp;ROUNDDOWN((ROW()-1)/5,0)+2)&gt;0,INDIRECT("'按班级打印'!aa"&amp;ROUNDDOWN((ROW()-1)/5,0)+2),"")</f>
        <v>83</v>
      </c>
      <c r="J3478" s="63">
        <f ca="1">IF(INDIRECT("'按班级打印'!ad"&amp;ROUNDDOWN((ROW()-1)/5,0)+2)&gt;0,INDIRECT("'按班级打印'!ad"&amp;ROUNDDOWN((ROW()-1)/5,0)+2),"")</f>
        <v>73</v>
      </c>
      <c r="K3478" s="63">
        <f ca="1">IF(INDIRECT("'按班级打印'!u"&amp;ROUNDDOWN((ROW()-1)/5,0)+2)&gt;0,INDIRECT("'按班级打印'!u"&amp;ROUNDDOWN((ROW()-1)/5,0)+2),"")</f>
        <v>51</v>
      </c>
      <c r="L3478" s="63" t="str">
        <f ca="1">IF(INDIRECT("'按班级打印'!ag"&amp;ROUNDDOWN((ROW()-1)/5,0)+2)&gt;0,INDIRECT("'按班级打印'!ag"&amp;ROUNDDOWN((ROW()-1)/5,0)+2),"")</f>
        <v/>
      </c>
      <c r="M3478" s="63">
        <f ca="1">INDIRECT("'按班级打印'!I"&amp;ROUNDDOWN((ROW()-1)/5,0)+2)</f>
        <v>498.5</v>
      </c>
    </row>
    <row r="3479" customHeight="1" spans="1:13">
      <c r="A3479" s="63" t="str">
        <f ca="1">INDIRECT("'按班级打印'!E"&amp;ROUNDDOWN((ROW()-1)/5,0)+2)</f>
        <v>历史类</v>
      </c>
      <c r="B3479" s="14"/>
      <c r="C3479" s="63" t="s">
        <v>14</v>
      </c>
      <c r="D3479" s="65">
        <f>'质量分析(总分) '!$D$55</f>
        <v>105.000612745098</v>
      </c>
      <c r="E3479" s="65">
        <f>'质量分析(总分) '!$D$82</f>
        <v>91.5242034313726</v>
      </c>
      <c r="F3479" s="65">
        <f>'质量分析(总分) '!$D$109</f>
        <v>108.863970588235</v>
      </c>
      <c r="G3479" s="65" t="str">
        <f ca="1">IF(_xlfn.NUMBERVALUE(G3477)&gt;0,'质量分析(总分) '!$D$133,"")</f>
        <v/>
      </c>
      <c r="H3479" s="65" t="str">
        <f ca="1">IF(_xlfn.NUMBERVALUE(H3477)&gt;0,'质量分析(总分) '!$D$157,"")</f>
        <v/>
      </c>
      <c r="I3479" s="65">
        <f ca="1">IF(_xlfn.NUMBERVALUE(I3477)&gt;0,'质量分析(总分) '!$D$180,"")</f>
        <v>83.3676470588235</v>
      </c>
      <c r="J3479" s="65">
        <f ca="1">IF(_xlfn.NUMBERVALUE(J3477)&gt;0,'质量分析(总分) '!$D$208,"")</f>
        <v>82.7816593886463</v>
      </c>
      <c r="K3479" s="65">
        <f ca="1">IF(_xlfn.NUMBERVALUE(K3477)&gt;0,'质量分析(总分) '!$D$194,"")</f>
        <v>62.2198275862069</v>
      </c>
      <c r="L3479" s="65" t="str">
        <f ca="1">IF(_xlfn.NUMBERVALUE(L3477)&gt;0,'质量分析(总分) '!$D$222,"")</f>
        <v/>
      </c>
      <c r="M3479" s="65">
        <f ca="1">IF(_xlfn.NUMBERVALUE(G3477)&gt;0,'质量分析(总分) '!$D$23,'质量分析(总分) '!$D$28)</f>
        <v>513.153017241379</v>
      </c>
    </row>
    <row r="3481" customHeight="1" spans="1:13">
      <c r="A3481" s="58" t="s">
        <v>15</v>
      </c>
      <c r="B3481" s="59" t="s">
        <v>1</v>
      </c>
      <c r="C3481" s="59" t="s">
        <v>2</v>
      </c>
      <c r="D3481" s="60" t="s">
        <v>3</v>
      </c>
      <c r="E3481" s="60" t="s">
        <v>4</v>
      </c>
      <c r="F3481" s="60" t="s">
        <v>5</v>
      </c>
      <c r="G3481" s="60" t="s">
        <v>6</v>
      </c>
      <c r="H3481" s="60" t="s">
        <v>7</v>
      </c>
      <c r="I3481" s="60" t="s">
        <v>8</v>
      </c>
      <c r="J3481" s="60" t="s">
        <v>9</v>
      </c>
      <c r="K3481" s="60" t="s">
        <v>10</v>
      </c>
      <c r="L3481" s="61" t="s">
        <v>11</v>
      </c>
      <c r="M3481" s="61" t="s">
        <v>12</v>
      </c>
    </row>
    <row r="3482" customHeight="1" spans="1:13">
      <c r="A3482" s="62"/>
      <c r="B3482" s="63">
        <f ca="1">INDIRECT("'按班级打印'!G"&amp;ROUNDDOWN((ROW()-1)/5,0)+2)</f>
        <v>16</v>
      </c>
      <c r="C3482" s="63" t="str">
        <f ca="1">INDIRECT("'按班级打印'!A"&amp;ROUNDDOWN((ROW()-1)/5,0)+2)</f>
        <v>刘宇轩</v>
      </c>
      <c r="D3482" s="63">
        <f ca="1">INDIRECT("'按班级打印'!M"&amp;ROUNDDOWN((ROW()-1)/5,0)+2)</f>
        <v>120</v>
      </c>
      <c r="E3482" s="63">
        <f ca="1">INDIRECT("'按班级打印'!o"&amp;ROUNDDOWN((ROW()-1)/5,0)+2)</f>
        <v>85</v>
      </c>
      <c r="F3482" s="63">
        <f ca="1">INDIRECT("'按班级打印'!q"&amp;ROUNDDOWN((ROW()-1)/5,0)+2)</f>
        <v>130.5</v>
      </c>
      <c r="G3482" s="63" t="str">
        <f ca="1">IF(INDIRECT("'按班级打印'!s"&amp;ROUNDDOWN((ROW()-1)/5,0)+2)&gt;0,INDIRECT("'按班级打印'!s"&amp;ROUNDDOWN((ROW()-1)/5,0)+2),"")</f>
        <v/>
      </c>
      <c r="H3482" s="63" t="str">
        <f ca="1">IF(INDIRECT("'按班级打印'!w"&amp;ROUNDDOWN((ROW()-1)/5,0)+2)&gt;0,INDIRECT("'按班级打印'!w"&amp;ROUNDDOWN((ROW()-1)/5,0)+2),"")</f>
        <v/>
      </c>
      <c r="I3482" s="63" t="str">
        <f ca="1">IF(INDIRECT("'按班级打印'!z"&amp;ROUNDDOWN((ROW()-1)/5,0)+2)&gt;0,INDIRECT("'按班级打印'!z"&amp;ROUNDDOWN((ROW()-1)/5,0)+2),"")</f>
        <v/>
      </c>
      <c r="J3482" s="63">
        <f ca="1">IF(INDIRECT("'按班级打印'!ac"&amp;ROUNDDOWN((ROW()-1)/5,0)+2)&gt;0,INDIRECT("'按班级打印'!ac"&amp;ROUNDDOWN((ROW()-1)/5,0)+2),"")</f>
        <v>61</v>
      </c>
      <c r="K3482" s="63">
        <f ca="1">IF(INDIRECT("'按班级打印'!u"&amp;ROUNDDOWN((ROW()-1)/5,0)+2)&gt;0,INDIRECT("'按班级打印'!u"&amp;ROUNDDOWN((ROW()-1)/5,0)+2),"")</f>
        <v>70</v>
      </c>
      <c r="L3482" s="63">
        <f ca="1">IF(INDIRECT("'按班级打印'!af"&amp;ROUNDDOWN((ROW()-1)/5,0)+2)&gt;0,INDIRECT("'按班级打印'!af"&amp;ROUNDDOWN((ROW()-1)/5,0)+2),"")</f>
        <v>68.5</v>
      </c>
      <c r="M3482" s="63">
        <f ca="1">INDIRECT("'按班级打印'!H"&amp;ROUNDDOWN((ROW()-1)/5,0)+2)</f>
        <v>535</v>
      </c>
    </row>
    <row r="3483" customHeight="1" spans="1:13">
      <c r="A3483" s="64"/>
      <c r="B3483" s="64"/>
      <c r="C3483" s="63" t="s">
        <v>13</v>
      </c>
      <c r="D3483" s="63">
        <f ca="1">INDIRECT("'按班级打印'!M"&amp;ROUNDDOWN((ROW()-1)/5,0)+2)</f>
        <v>120</v>
      </c>
      <c r="E3483" s="63">
        <f ca="1">INDIRECT("'按班级打印'!o"&amp;ROUNDDOWN((ROW()-1)/5,0)+2)</f>
        <v>85</v>
      </c>
      <c r="F3483" s="63">
        <f ca="1">INDIRECT("'按班级打印'!q"&amp;ROUNDDOWN((ROW()-1)/5,0)+2)</f>
        <v>130.5</v>
      </c>
      <c r="G3483" s="63" t="str">
        <f ca="1">IF(INDIRECT("'按班级打印'!s"&amp;ROUNDDOWN((ROW()-1)/5,0)+2)&gt;0,INDIRECT("'按班级打印'!s"&amp;ROUNDDOWN((ROW()-1)/5,0)+2),"")</f>
        <v/>
      </c>
      <c r="H3483" s="63" t="str">
        <f ca="1">IF(INDIRECT("'按班级打印'!x"&amp;ROUNDDOWN((ROW()-1)/5,0)+2)&gt;0,INDIRECT("'按班级打印'!x"&amp;ROUNDDOWN((ROW()-1)/5,0)+2),"")</f>
        <v/>
      </c>
      <c r="I3483" s="63" t="str">
        <f ca="1">IF(INDIRECT("'按班级打印'!aa"&amp;ROUNDDOWN((ROW()-1)/5,0)+2)&gt;0,INDIRECT("'按班级打印'!aa"&amp;ROUNDDOWN((ROW()-1)/5,0)+2),"")</f>
        <v/>
      </c>
      <c r="J3483" s="63">
        <f ca="1">IF(INDIRECT("'按班级打印'!ad"&amp;ROUNDDOWN((ROW()-1)/5,0)+2)&gt;0,INDIRECT("'按班级打印'!ad"&amp;ROUNDDOWN((ROW()-1)/5,0)+2),"")</f>
        <v>85</v>
      </c>
      <c r="K3483" s="63">
        <f ca="1">IF(INDIRECT("'按班级打印'!u"&amp;ROUNDDOWN((ROW()-1)/5,0)+2)&gt;0,INDIRECT("'按班级打印'!u"&amp;ROUNDDOWN((ROW()-1)/5,0)+2),"")</f>
        <v>70</v>
      </c>
      <c r="L3483" s="63">
        <f ca="1">IF(INDIRECT("'按班级打印'!ag"&amp;ROUNDDOWN((ROW()-1)/5,0)+2)&gt;0,INDIRECT("'按班级打印'!ag"&amp;ROUNDDOWN((ROW()-1)/5,0)+2),"")</f>
        <v>91</v>
      </c>
      <c r="M3483" s="63">
        <f ca="1">INDIRECT("'按班级打印'!I"&amp;ROUNDDOWN((ROW()-1)/5,0)+2)</f>
        <v>581.5</v>
      </c>
    </row>
    <row r="3484" customHeight="1" spans="1:13">
      <c r="A3484" s="63" t="str">
        <f ca="1">INDIRECT("'按班级打印'!E"&amp;ROUNDDOWN((ROW()-1)/5,0)+2)</f>
        <v>历史类</v>
      </c>
      <c r="B3484" s="14"/>
      <c r="C3484" s="63" t="s">
        <v>14</v>
      </c>
      <c r="D3484" s="65">
        <f>'质量分析(总分) '!$D$55</f>
        <v>105.000612745098</v>
      </c>
      <c r="E3484" s="65">
        <f>'质量分析(总分) '!$D$82</f>
        <v>91.5242034313726</v>
      </c>
      <c r="F3484" s="65">
        <f>'质量分析(总分) '!$D$109</f>
        <v>108.863970588235</v>
      </c>
      <c r="G3484" s="65" t="str">
        <f ca="1">IF(_xlfn.NUMBERVALUE(G3482)&gt;0,'质量分析(总分) '!$D$133,"")</f>
        <v/>
      </c>
      <c r="H3484" s="65" t="str">
        <f ca="1">IF(_xlfn.NUMBERVALUE(H3482)&gt;0,'质量分析(总分) '!$D$157,"")</f>
        <v/>
      </c>
      <c r="I3484" s="65" t="str">
        <f ca="1">IF(_xlfn.NUMBERVALUE(I3482)&gt;0,'质量分析(总分) '!$D$180,"")</f>
        <v/>
      </c>
      <c r="J3484" s="65">
        <f ca="1">IF(_xlfn.NUMBERVALUE(J3482)&gt;0,'质量分析(总分) '!$D$208,"")</f>
        <v>82.7816593886463</v>
      </c>
      <c r="K3484" s="65">
        <f ca="1">IF(_xlfn.NUMBERVALUE(K3482)&gt;0,'质量分析(总分) '!$D$194,"")</f>
        <v>62.2198275862069</v>
      </c>
      <c r="L3484" s="65">
        <f ca="1">IF(_xlfn.NUMBERVALUE(L3482)&gt;0,'质量分析(总分) '!$D$222,"")</f>
        <v>81.1694214876033</v>
      </c>
      <c r="M3484" s="65">
        <f ca="1">IF(_xlfn.NUMBERVALUE(G3482)&gt;0,'质量分析(总分) '!$D$23,'质量分析(总分) '!$D$28)</f>
        <v>513.153017241379</v>
      </c>
    </row>
    <row r="3486" customHeight="1" spans="1:13">
      <c r="A3486" s="58" t="s">
        <v>15</v>
      </c>
      <c r="B3486" s="59" t="s">
        <v>1</v>
      </c>
      <c r="C3486" s="59" t="s">
        <v>2</v>
      </c>
      <c r="D3486" s="60" t="s">
        <v>3</v>
      </c>
      <c r="E3486" s="60" t="s">
        <v>4</v>
      </c>
      <c r="F3486" s="60" t="s">
        <v>5</v>
      </c>
      <c r="G3486" s="60" t="s">
        <v>6</v>
      </c>
      <c r="H3486" s="60" t="s">
        <v>7</v>
      </c>
      <c r="I3486" s="60" t="s">
        <v>8</v>
      </c>
      <c r="J3486" s="60" t="s">
        <v>9</v>
      </c>
      <c r="K3486" s="60" t="s">
        <v>10</v>
      </c>
      <c r="L3486" s="61" t="s">
        <v>11</v>
      </c>
      <c r="M3486" s="61" t="s">
        <v>12</v>
      </c>
    </row>
    <row r="3487" customHeight="1" spans="1:13">
      <c r="A3487" s="62"/>
      <c r="B3487" s="63">
        <f ca="1">INDIRECT("'按班级打印'!G"&amp;ROUNDDOWN((ROW()-1)/5,0)+2)</f>
        <v>16</v>
      </c>
      <c r="C3487" s="63" t="str">
        <f ca="1">INDIRECT("'按班级打印'!A"&amp;ROUNDDOWN((ROW()-1)/5,0)+2)</f>
        <v>林承</v>
      </c>
      <c r="D3487" s="63">
        <f ca="1">INDIRECT("'按班级打印'!M"&amp;ROUNDDOWN((ROW()-1)/5,0)+2)</f>
        <v>107.5</v>
      </c>
      <c r="E3487" s="63">
        <f ca="1">INDIRECT("'按班级打印'!o"&amp;ROUNDDOWN((ROW()-1)/5,0)+2)</f>
        <v>76.5</v>
      </c>
      <c r="F3487" s="63">
        <f ca="1">INDIRECT("'按班级打印'!q"&amp;ROUNDDOWN((ROW()-1)/5,0)+2)</f>
        <v>100.5</v>
      </c>
      <c r="G3487" s="63" t="str">
        <f ca="1">IF(INDIRECT("'按班级打印'!s"&amp;ROUNDDOWN((ROW()-1)/5,0)+2)&gt;0,INDIRECT("'按班级打印'!s"&amp;ROUNDDOWN((ROW()-1)/5,0)+2),"")</f>
        <v/>
      </c>
      <c r="H3487" s="63" t="str">
        <f ca="1">IF(INDIRECT("'按班级打印'!w"&amp;ROUNDDOWN((ROW()-1)/5,0)+2)&gt;0,INDIRECT("'按班级打印'!w"&amp;ROUNDDOWN((ROW()-1)/5,0)+2),"")</f>
        <v/>
      </c>
      <c r="I3487" s="63" t="str">
        <f ca="1">IF(INDIRECT("'按班级打印'!z"&amp;ROUNDDOWN((ROW()-1)/5,0)+2)&gt;0,INDIRECT("'按班级打印'!z"&amp;ROUNDDOWN((ROW()-1)/5,0)+2),"")</f>
        <v/>
      </c>
      <c r="J3487" s="63">
        <f ca="1">IF(INDIRECT("'按班级打印'!ac"&amp;ROUNDDOWN((ROW()-1)/5,0)+2)&gt;0,INDIRECT("'按班级打印'!ac"&amp;ROUNDDOWN((ROW()-1)/5,0)+2),"")</f>
        <v>64</v>
      </c>
      <c r="K3487" s="63">
        <f ca="1">IF(INDIRECT("'按班级打印'!u"&amp;ROUNDDOWN((ROW()-1)/5,0)+2)&gt;0,INDIRECT("'按班级打印'!u"&amp;ROUNDDOWN((ROW()-1)/5,0)+2),"")</f>
        <v>54</v>
      </c>
      <c r="L3487" s="63">
        <f ca="1">IF(INDIRECT("'按班级打印'!af"&amp;ROUNDDOWN((ROW()-1)/5,0)+2)&gt;0,INDIRECT("'按班级打印'!af"&amp;ROUNDDOWN((ROW()-1)/5,0)+2),"")</f>
        <v>67.5</v>
      </c>
      <c r="M3487" s="63">
        <f ca="1">INDIRECT("'按班级打印'!H"&amp;ROUNDDOWN((ROW()-1)/5,0)+2)</f>
        <v>470</v>
      </c>
    </row>
    <row r="3488" customHeight="1" spans="1:13">
      <c r="A3488" s="64"/>
      <c r="B3488" s="64"/>
      <c r="C3488" s="63" t="s">
        <v>13</v>
      </c>
      <c r="D3488" s="63">
        <f ca="1">INDIRECT("'按班级打印'!M"&amp;ROUNDDOWN((ROW()-1)/5,0)+2)</f>
        <v>107.5</v>
      </c>
      <c r="E3488" s="63">
        <f ca="1">INDIRECT("'按班级打印'!o"&amp;ROUNDDOWN((ROW()-1)/5,0)+2)</f>
        <v>76.5</v>
      </c>
      <c r="F3488" s="63">
        <f ca="1">INDIRECT("'按班级打印'!q"&amp;ROUNDDOWN((ROW()-1)/5,0)+2)</f>
        <v>100.5</v>
      </c>
      <c r="G3488" s="63" t="str">
        <f ca="1">IF(INDIRECT("'按班级打印'!s"&amp;ROUNDDOWN((ROW()-1)/5,0)+2)&gt;0,INDIRECT("'按班级打印'!s"&amp;ROUNDDOWN((ROW()-1)/5,0)+2),"")</f>
        <v/>
      </c>
      <c r="H3488" s="63" t="str">
        <f ca="1">IF(INDIRECT("'按班级打印'!x"&amp;ROUNDDOWN((ROW()-1)/5,0)+2)&gt;0,INDIRECT("'按班级打印'!x"&amp;ROUNDDOWN((ROW()-1)/5,0)+2),"")</f>
        <v/>
      </c>
      <c r="I3488" s="63" t="str">
        <f ca="1">IF(INDIRECT("'按班级打印'!aa"&amp;ROUNDDOWN((ROW()-1)/5,0)+2)&gt;0,INDIRECT("'按班级打印'!aa"&amp;ROUNDDOWN((ROW()-1)/5,0)+2),"")</f>
        <v/>
      </c>
      <c r="J3488" s="63">
        <f ca="1">IF(INDIRECT("'按班级打印'!ad"&amp;ROUNDDOWN((ROW()-1)/5,0)+2)&gt;0,INDIRECT("'按班级打印'!ad"&amp;ROUNDDOWN((ROW()-1)/5,0)+2),"")</f>
        <v>87</v>
      </c>
      <c r="K3488" s="63">
        <f ca="1">IF(INDIRECT("'按班级打印'!u"&amp;ROUNDDOWN((ROW()-1)/5,0)+2)&gt;0,INDIRECT("'按班级打印'!u"&amp;ROUNDDOWN((ROW()-1)/5,0)+2),"")</f>
        <v>54</v>
      </c>
      <c r="L3488" s="63">
        <f ca="1">IF(INDIRECT("'按班级打印'!ag"&amp;ROUNDDOWN((ROW()-1)/5,0)+2)&gt;0,INDIRECT("'按班级打印'!ag"&amp;ROUNDDOWN((ROW()-1)/5,0)+2),"")</f>
        <v>90</v>
      </c>
      <c r="M3488" s="63">
        <f ca="1">INDIRECT("'按班级打印'!I"&amp;ROUNDDOWN((ROW()-1)/5,0)+2)</f>
        <v>515.5</v>
      </c>
    </row>
    <row r="3489" customHeight="1" spans="1:13">
      <c r="A3489" s="63" t="str">
        <f ca="1">INDIRECT("'按班级打印'!E"&amp;ROUNDDOWN((ROW()-1)/5,0)+2)</f>
        <v>历史类</v>
      </c>
      <c r="B3489" s="14"/>
      <c r="C3489" s="63" t="s">
        <v>14</v>
      </c>
      <c r="D3489" s="65">
        <f>'质量分析(总分) '!$D$55</f>
        <v>105.000612745098</v>
      </c>
      <c r="E3489" s="65">
        <f>'质量分析(总分) '!$D$82</f>
        <v>91.5242034313726</v>
      </c>
      <c r="F3489" s="65">
        <f>'质量分析(总分) '!$D$109</f>
        <v>108.863970588235</v>
      </c>
      <c r="G3489" s="65" t="str">
        <f ca="1">IF(_xlfn.NUMBERVALUE(G3487)&gt;0,'质量分析(总分) '!$D$133,"")</f>
        <v/>
      </c>
      <c r="H3489" s="65" t="str">
        <f ca="1">IF(_xlfn.NUMBERVALUE(H3487)&gt;0,'质量分析(总分) '!$D$157,"")</f>
        <v/>
      </c>
      <c r="I3489" s="65" t="str">
        <f ca="1">IF(_xlfn.NUMBERVALUE(I3487)&gt;0,'质量分析(总分) '!$D$180,"")</f>
        <v/>
      </c>
      <c r="J3489" s="65">
        <f ca="1">IF(_xlfn.NUMBERVALUE(J3487)&gt;0,'质量分析(总分) '!$D$208,"")</f>
        <v>82.7816593886463</v>
      </c>
      <c r="K3489" s="65">
        <f ca="1">IF(_xlfn.NUMBERVALUE(K3487)&gt;0,'质量分析(总分) '!$D$194,"")</f>
        <v>62.2198275862069</v>
      </c>
      <c r="L3489" s="65">
        <f ca="1">IF(_xlfn.NUMBERVALUE(L3487)&gt;0,'质量分析(总分) '!$D$222,"")</f>
        <v>81.1694214876033</v>
      </c>
      <c r="M3489" s="65">
        <f ca="1">IF(_xlfn.NUMBERVALUE(G3487)&gt;0,'质量分析(总分) '!$D$23,'质量分析(总分) '!$D$28)</f>
        <v>513.153017241379</v>
      </c>
    </row>
    <row r="3491" customHeight="1" spans="1:13">
      <c r="A3491" s="58" t="s">
        <v>15</v>
      </c>
      <c r="B3491" s="59" t="s">
        <v>1</v>
      </c>
      <c r="C3491" s="59" t="s">
        <v>2</v>
      </c>
      <c r="D3491" s="60" t="s">
        <v>3</v>
      </c>
      <c r="E3491" s="60" t="s">
        <v>4</v>
      </c>
      <c r="F3491" s="60" t="s">
        <v>5</v>
      </c>
      <c r="G3491" s="60" t="s">
        <v>6</v>
      </c>
      <c r="H3491" s="60" t="s">
        <v>7</v>
      </c>
      <c r="I3491" s="60" t="s">
        <v>8</v>
      </c>
      <c r="J3491" s="60" t="s">
        <v>9</v>
      </c>
      <c r="K3491" s="60" t="s">
        <v>10</v>
      </c>
      <c r="L3491" s="61" t="s">
        <v>11</v>
      </c>
      <c r="M3491" s="61" t="s">
        <v>12</v>
      </c>
    </row>
    <row r="3492" customHeight="1" spans="1:13">
      <c r="A3492" s="62"/>
      <c r="B3492" s="63">
        <f ca="1">INDIRECT("'按班级打印'!G"&amp;ROUNDDOWN((ROW()-1)/5,0)+2)</f>
        <v>16</v>
      </c>
      <c r="C3492" s="63" t="str">
        <f ca="1">INDIRECT("'按班级打印'!A"&amp;ROUNDDOWN((ROW()-1)/5,0)+2)</f>
        <v>阮欣怡</v>
      </c>
      <c r="D3492" s="63">
        <f ca="1">INDIRECT("'按班级打印'!M"&amp;ROUNDDOWN((ROW()-1)/5,0)+2)</f>
        <v>113.5</v>
      </c>
      <c r="E3492" s="63">
        <f ca="1">INDIRECT("'按班级打印'!o"&amp;ROUNDDOWN((ROW()-1)/5,0)+2)</f>
        <v>103</v>
      </c>
      <c r="F3492" s="63">
        <f ca="1">INDIRECT("'按班级打印'!q"&amp;ROUNDDOWN((ROW()-1)/5,0)+2)</f>
        <v>102.5</v>
      </c>
      <c r="G3492" s="63" t="str">
        <f ca="1">IF(INDIRECT("'按班级打印'!s"&amp;ROUNDDOWN((ROW()-1)/5,0)+2)&gt;0,INDIRECT("'按班级打印'!s"&amp;ROUNDDOWN((ROW()-1)/5,0)+2),"")</f>
        <v/>
      </c>
      <c r="H3492" s="63" t="str">
        <f ca="1">IF(INDIRECT("'按班级打印'!w"&amp;ROUNDDOWN((ROW()-1)/5,0)+2)&gt;0,INDIRECT("'按班级打印'!w"&amp;ROUNDDOWN((ROW()-1)/5,0)+2),"")</f>
        <v/>
      </c>
      <c r="I3492" s="63" t="str">
        <f ca="1">IF(INDIRECT("'按班级打印'!z"&amp;ROUNDDOWN((ROW()-1)/5,0)+2)&gt;0,INDIRECT("'按班级打印'!z"&amp;ROUNDDOWN((ROW()-1)/5,0)+2),"")</f>
        <v/>
      </c>
      <c r="J3492" s="63">
        <f ca="1">IF(INDIRECT("'按班级打印'!ac"&amp;ROUNDDOWN((ROW()-1)/5,0)+2)&gt;0,INDIRECT("'按班级打印'!ac"&amp;ROUNDDOWN((ROW()-1)/5,0)+2),"")</f>
        <v>61.5</v>
      </c>
      <c r="K3492" s="63">
        <f ca="1">IF(INDIRECT("'按班级打印'!u"&amp;ROUNDDOWN((ROW()-1)/5,0)+2)&gt;0,INDIRECT("'按班级打印'!u"&amp;ROUNDDOWN((ROW()-1)/5,0)+2),"")</f>
        <v>62.5</v>
      </c>
      <c r="L3492" s="63">
        <f ca="1">IF(INDIRECT("'按班级打印'!af"&amp;ROUNDDOWN((ROW()-1)/5,0)+2)&gt;0,INDIRECT("'按班级打印'!af"&amp;ROUNDDOWN((ROW()-1)/5,0)+2),"")</f>
        <v>56</v>
      </c>
      <c r="M3492" s="63">
        <f ca="1">INDIRECT("'按班级打印'!H"&amp;ROUNDDOWN((ROW()-1)/5,0)+2)</f>
        <v>499</v>
      </c>
    </row>
    <row r="3493" customHeight="1" spans="1:13">
      <c r="A3493" s="64"/>
      <c r="B3493" s="64"/>
      <c r="C3493" s="63" t="s">
        <v>13</v>
      </c>
      <c r="D3493" s="63">
        <f ca="1">INDIRECT("'按班级打印'!M"&amp;ROUNDDOWN((ROW()-1)/5,0)+2)</f>
        <v>113.5</v>
      </c>
      <c r="E3493" s="63">
        <f ca="1">INDIRECT("'按班级打印'!o"&amp;ROUNDDOWN((ROW()-1)/5,0)+2)</f>
        <v>103</v>
      </c>
      <c r="F3493" s="63">
        <f ca="1">INDIRECT("'按班级打印'!q"&amp;ROUNDDOWN((ROW()-1)/5,0)+2)</f>
        <v>102.5</v>
      </c>
      <c r="G3493" s="63" t="str">
        <f ca="1">IF(INDIRECT("'按班级打印'!s"&amp;ROUNDDOWN((ROW()-1)/5,0)+2)&gt;0,INDIRECT("'按班级打印'!s"&amp;ROUNDDOWN((ROW()-1)/5,0)+2),"")</f>
        <v/>
      </c>
      <c r="H3493" s="63" t="str">
        <f ca="1">IF(INDIRECT("'按班级打印'!x"&amp;ROUNDDOWN((ROW()-1)/5,0)+2)&gt;0,INDIRECT("'按班级打印'!x"&amp;ROUNDDOWN((ROW()-1)/5,0)+2),"")</f>
        <v/>
      </c>
      <c r="I3493" s="63" t="str">
        <f ca="1">IF(INDIRECT("'按班级打印'!aa"&amp;ROUNDDOWN((ROW()-1)/5,0)+2)&gt;0,INDIRECT("'按班级打印'!aa"&amp;ROUNDDOWN((ROW()-1)/5,0)+2),"")</f>
        <v/>
      </c>
      <c r="J3493" s="63">
        <f ca="1">IF(INDIRECT("'按班级打印'!ad"&amp;ROUNDDOWN((ROW()-1)/5,0)+2)&gt;0,INDIRECT("'按班级打印'!ad"&amp;ROUNDDOWN((ROW()-1)/5,0)+2),"")</f>
        <v>86</v>
      </c>
      <c r="K3493" s="63">
        <f ca="1">IF(INDIRECT("'按班级打印'!u"&amp;ROUNDDOWN((ROW()-1)/5,0)+2)&gt;0,INDIRECT("'按班级打印'!u"&amp;ROUNDDOWN((ROW()-1)/5,0)+2),"")</f>
        <v>62.5</v>
      </c>
      <c r="L3493" s="63">
        <f ca="1">IF(INDIRECT("'按班级打印'!ag"&amp;ROUNDDOWN((ROW()-1)/5,0)+2)&gt;0,INDIRECT("'按班级打印'!ag"&amp;ROUNDDOWN((ROW()-1)/5,0)+2),"")</f>
        <v>84</v>
      </c>
      <c r="M3493" s="63">
        <f ca="1">INDIRECT("'按班级打印'!I"&amp;ROUNDDOWN((ROW()-1)/5,0)+2)</f>
        <v>551.5</v>
      </c>
    </row>
    <row r="3494" customHeight="1" spans="1:13">
      <c r="A3494" s="63" t="str">
        <f ca="1">INDIRECT("'按班级打印'!E"&amp;ROUNDDOWN((ROW()-1)/5,0)+2)</f>
        <v>历史类</v>
      </c>
      <c r="B3494" s="14"/>
      <c r="C3494" s="63" t="s">
        <v>14</v>
      </c>
      <c r="D3494" s="65">
        <f>'质量分析(总分) '!$D$55</f>
        <v>105.000612745098</v>
      </c>
      <c r="E3494" s="65">
        <f>'质量分析(总分) '!$D$82</f>
        <v>91.5242034313726</v>
      </c>
      <c r="F3494" s="65">
        <f>'质量分析(总分) '!$D$109</f>
        <v>108.863970588235</v>
      </c>
      <c r="G3494" s="65" t="str">
        <f ca="1">IF(_xlfn.NUMBERVALUE(G3492)&gt;0,'质量分析(总分) '!$D$133,"")</f>
        <v/>
      </c>
      <c r="H3494" s="65" t="str">
        <f ca="1">IF(_xlfn.NUMBERVALUE(H3492)&gt;0,'质量分析(总分) '!$D$157,"")</f>
        <v/>
      </c>
      <c r="I3494" s="65" t="str">
        <f ca="1">IF(_xlfn.NUMBERVALUE(I3492)&gt;0,'质量分析(总分) '!$D$180,"")</f>
        <v/>
      </c>
      <c r="J3494" s="65">
        <f ca="1">IF(_xlfn.NUMBERVALUE(J3492)&gt;0,'质量分析(总分) '!$D$208,"")</f>
        <v>82.7816593886463</v>
      </c>
      <c r="K3494" s="65">
        <f ca="1">IF(_xlfn.NUMBERVALUE(K3492)&gt;0,'质量分析(总分) '!$D$194,"")</f>
        <v>62.2198275862069</v>
      </c>
      <c r="L3494" s="65">
        <f ca="1">IF(_xlfn.NUMBERVALUE(L3492)&gt;0,'质量分析(总分) '!$D$222,"")</f>
        <v>81.1694214876033</v>
      </c>
      <c r="M3494" s="65">
        <f ca="1">IF(_xlfn.NUMBERVALUE(G3492)&gt;0,'质量分析(总分) '!$D$23,'质量分析(总分) '!$D$28)</f>
        <v>513.153017241379</v>
      </c>
    </row>
    <row r="3496" customHeight="1" spans="1:13">
      <c r="A3496" s="58" t="s">
        <v>15</v>
      </c>
      <c r="B3496" s="59" t="s">
        <v>1</v>
      </c>
      <c r="C3496" s="59" t="s">
        <v>2</v>
      </c>
      <c r="D3496" s="60" t="s">
        <v>3</v>
      </c>
      <c r="E3496" s="60" t="s">
        <v>4</v>
      </c>
      <c r="F3496" s="60" t="s">
        <v>5</v>
      </c>
      <c r="G3496" s="60" t="s">
        <v>6</v>
      </c>
      <c r="H3496" s="60" t="s">
        <v>7</v>
      </c>
      <c r="I3496" s="60" t="s">
        <v>8</v>
      </c>
      <c r="J3496" s="60" t="s">
        <v>9</v>
      </c>
      <c r="K3496" s="60" t="s">
        <v>10</v>
      </c>
      <c r="L3496" s="61" t="s">
        <v>11</v>
      </c>
      <c r="M3496" s="61" t="s">
        <v>12</v>
      </c>
    </row>
    <row r="3497" customHeight="1" spans="1:13">
      <c r="A3497" s="62"/>
      <c r="B3497" s="63">
        <f ca="1">INDIRECT("'按班级打印'!G"&amp;ROUNDDOWN((ROW()-1)/5,0)+2)</f>
        <v>16</v>
      </c>
      <c r="C3497" s="63" t="str">
        <f ca="1">INDIRECT("'按班级打印'!A"&amp;ROUNDDOWN((ROW()-1)/5,0)+2)</f>
        <v>张家良</v>
      </c>
      <c r="D3497" s="63">
        <f ca="1">INDIRECT("'按班级打印'!M"&amp;ROUNDDOWN((ROW()-1)/5,0)+2)</f>
        <v>111</v>
      </c>
      <c r="E3497" s="63">
        <f ca="1">INDIRECT("'按班级打印'!o"&amp;ROUNDDOWN((ROW()-1)/5,0)+2)</f>
        <v>77</v>
      </c>
      <c r="F3497" s="63">
        <f ca="1">INDIRECT("'按班级打印'!q"&amp;ROUNDDOWN((ROW()-1)/5,0)+2)</f>
        <v>128</v>
      </c>
      <c r="G3497" s="63" t="str">
        <f ca="1">IF(INDIRECT("'按班级打印'!s"&amp;ROUNDDOWN((ROW()-1)/5,0)+2)&gt;0,INDIRECT("'按班级打印'!s"&amp;ROUNDDOWN((ROW()-1)/5,0)+2),"")</f>
        <v/>
      </c>
      <c r="H3497" s="63" t="str">
        <f ca="1">IF(INDIRECT("'按班级打印'!w"&amp;ROUNDDOWN((ROW()-1)/5,0)+2)&gt;0,INDIRECT("'按班级打印'!w"&amp;ROUNDDOWN((ROW()-1)/5,0)+2),"")</f>
        <v/>
      </c>
      <c r="I3497" s="63" t="str">
        <f ca="1">IF(INDIRECT("'按班级打印'!z"&amp;ROUNDDOWN((ROW()-1)/5,0)+2)&gt;0,INDIRECT("'按班级打印'!z"&amp;ROUNDDOWN((ROW()-1)/5,0)+2),"")</f>
        <v/>
      </c>
      <c r="J3497" s="63">
        <f ca="1">IF(INDIRECT("'按班级打印'!ac"&amp;ROUNDDOWN((ROW()-1)/5,0)+2)&gt;0,INDIRECT("'按班级打印'!ac"&amp;ROUNDDOWN((ROW()-1)/5,0)+2),"")</f>
        <v>76.75</v>
      </c>
      <c r="K3497" s="63">
        <f ca="1">IF(INDIRECT("'按班级打印'!u"&amp;ROUNDDOWN((ROW()-1)/5,0)+2)&gt;0,INDIRECT("'按班级打印'!u"&amp;ROUNDDOWN((ROW()-1)/5,0)+2),"")</f>
        <v>77.5</v>
      </c>
      <c r="L3497" s="63">
        <f ca="1">IF(INDIRECT("'按班级打印'!af"&amp;ROUNDDOWN((ROW()-1)/5,0)+2)&gt;0,INDIRECT("'按班级打印'!af"&amp;ROUNDDOWN((ROW()-1)/5,0)+2),"")</f>
        <v>62</v>
      </c>
      <c r="M3497" s="63">
        <f ca="1">INDIRECT("'按班级打印'!H"&amp;ROUNDDOWN((ROW()-1)/5,0)+2)</f>
        <v>532.25</v>
      </c>
    </row>
    <row r="3498" customHeight="1" spans="1:13">
      <c r="A3498" s="64"/>
      <c r="B3498" s="64"/>
      <c r="C3498" s="63" t="s">
        <v>13</v>
      </c>
      <c r="D3498" s="63">
        <f ca="1">INDIRECT("'按班级打印'!M"&amp;ROUNDDOWN((ROW()-1)/5,0)+2)</f>
        <v>111</v>
      </c>
      <c r="E3498" s="63">
        <f ca="1">INDIRECT("'按班级打印'!o"&amp;ROUNDDOWN((ROW()-1)/5,0)+2)</f>
        <v>77</v>
      </c>
      <c r="F3498" s="63">
        <f ca="1">INDIRECT("'按班级打印'!q"&amp;ROUNDDOWN((ROW()-1)/5,0)+2)</f>
        <v>128</v>
      </c>
      <c r="G3498" s="63" t="str">
        <f ca="1">IF(INDIRECT("'按班级打印'!s"&amp;ROUNDDOWN((ROW()-1)/5,0)+2)&gt;0,INDIRECT("'按班级打印'!s"&amp;ROUNDDOWN((ROW()-1)/5,0)+2),"")</f>
        <v/>
      </c>
      <c r="H3498" s="63" t="str">
        <f ca="1">IF(INDIRECT("'按班级打印'!x"&amp;ROUNDDOWN((ROW()-1)/5,0)+2)&gt;0,INDIRECT("'按班级打印'!x"&amp;ROUNDDOWN((ROW()-1)/5,0)+2),"")</f>
        <v/>
      </c>
      <c r="I3498" s="63" t="str">
        <f ca="1">IF(INDIRECT("'按班级打印'!aa"&amp;ROUNDDOWN((ROW()-1)/5,0)+2)&gt;0,INDIRECT("'按班级打印'!aa"&amp;ROUNDDOWN((ROW()-1)/5,0)+2),"")</f>
        <v/>
      </c>
      <c r="J3498" s="63">
        <f ca="1">IF(INDIRECT("'按班级打印'!ad"&amp;ROUNDDOWN((ROW()-1)/5,0)+2)&gt;0,INDIRECT("'按班级打印'!ad"&amp;ROUNDDOWN((ROW()-1)/5,0)+2),"")</f>
        <v>95</v>
      </c>
      <c r="K3498" s="63">
        <f ca="1">IF(INDIRECT("'按班级打印'!u"&amp;ROUNDDOWN((ROW()-1)/5,0)+2)&gt;0,INDIRECT("'按班级打印'!u"&amp;ROUNDDOWN((ROW()-1)/5,0)+2),"")</f>
        <v>77.5</v>
      </c>
      <c r="L3498" s="63">
        <f ca="1">IF(INDIRECT("'按班级打印'!ag"&amp;ROUNDDOWN((ROW()-1)/5,0)+2)&gt;0,INDIRECT("'按班级打印'!ag"&amp;ROUNDDOWN((ROW()-1)/5,0)+2),"")</f>
        <v>88</v>
      </c>
      <c r="M3498" s="63">
        <f ca="1">INDIRECT("'按班级打印'!I"&amp;ROUNDDOWN((ROW()-1)/5,0)+2)</f>
        <v>576.5</v>
      </c>
    </row>
    <row r="3499" customHeight="1" spans="1:13">
      <c r="A3499" s="63" t="str">
        <f ca="1">INDIRECT("'按班级打印'!E"&amp;ROUNDDOWN((ROW()-1)/5,0)+2)</f>
        <v>历史类</v>
      </c>
      <c r="B3499" s="14"/>
      <c r="C3499" s="63" t="s">
        <v>14</v>
      </c>
      <c r="D3499" s="65">
        <f>'质量分析(总分) '!$D$55</f>
        <v>105.000612745098</v>
      </c>
      <c r="E3499" s="65">
        <f>'质量分析(总分) '!$D$82</f>
        <v>91.5242034313726</v>
      </c>
      <c r="F3499" s="65">
        <f>'质量分析(总分) '!$D$109</f>
        <v>108.863970588235</v>
      </c>
      <c r="G3499" s="65" t="str">
        <f ca="1">IF(_xlfn.NUMBERVALUE(G3497)&gt;0,'质量分析(总分) '!$D$133,"")</f>
        <v/>
      </c>
      <c r="H3499" s="65" t="str">
        <f ca="1">IF(_xlfn.NUMBERVALUE(H3497)&gt;0,'质量分析(总分) '!$D$157,"")</f>
        <v/>
      </c>
      <c r="I3499" s="65" t="str">
        <f ca="1">IF(_xlfn.NUMBERVALUE(I3497)&gt;0,'质量分析(总分) '!$D$180,"")</f>
        <v/>
      </c>
      <c r="J3499" s="65">
        <f ca="1">IF(_xlfn.NUMBERVALUE(J3497)&gt;0,'质量分析(总分) '!$D$208,"")</f>
        <v>82.7816593886463</v>
      </c>
      <c r="K3499" s="65">
        <f ca="1">IF(_xlfn.NUMBERVALUE(K3497)&gt;0,'质量分析(总分) '!$D$194,"")</f>
        <v>62.2198275862069</v>
      </c>
      <c r="L3499" s="65">
        <f ca="1">IF(_xlfn.NUMBERVALUE(L3497)&gt;0,'质量分析(总分) '!$D$222,"")</f>
        <v>81.1694214876033</v>
      </c>
      <c r="M3499" s="65">
        <f ca="1">IF(_xlfn.NUMBERVALUE(G3497)&gt;0,'质量分析(总分) '!$D$23,'质量分析(总分) '!$D$28)</f>
        <v>513.153017241379</v>
      </c>
    </row>
    <row r="3501" customHeight="1" spans="1:13">
      <c r="A3501" s="58" t="s">
        <v>15</v>
      </c>
      <c r="B3501" s="59" t="s">
        <v>1</v>
      </c>
      <c r="C3501" s="59" t="s">
        <v>2</v>
      </c>
      <c r="D3501" s="60" t="s">
        <v>3</v>
      </c>
      <c r="E3501" s="60" t="s">
        <v>4</v>
      </c>
      <c r="F3501" s="60" t="s">
        <v>5</v>
      </c>
      <c r="G3501" s="60" t="s">
        <v>6</v>
      </c>
      <c r="H3501" s="60" t="s">
        <v>7</v>
      </c>
      <c r="I3501" s="60" t="s">
        <v>8</v>
      </c>
      <c r="J3501" s="60" t="s">
        <v>9</v>
      </c>
      <c r="K3501" s="60" t="s">
        <v>10</v>
      </c>
      <c r="L3501" s="61" t="s">
        <v>11</v>
      </c>
      <c r="M3501" s="61" t="s">
        <v>12</v>
      </c>
    </row>
    <row r="3502" customHeight="1" spans="1:13">
      <c r="A3502" s="62"/>
      <c r="B3502" s="63">
        <f ca="1">INDIRECT("'按班级打印'!G"&amp;ROUNDDOWN((ROW()-1)/5,0)+2)</f>
        <v>16</v>
      </c>
      <c r="C3502" s="63" t="str">
        <f ca="1">INDIRECT("'按班级打印'!A"&amp;ROUNDDOWN((ROW()-1)/5,0)+2)</f>
        <v>游秋杨</v>
      </c>
      <c r="D3502" s="63">
        <f ca="1">INDIRECT("'按班级打印'!M"&amp;ROUNDDOWN((ROW()-1)/5,0)+2)</f>
        <v>101</v>
      </c>
      <c r="E3502" s="63">
        <f ca="1">INDIRECT("'按班级打印'!o"&amp;ROUNDDOWN((ROW()-1)/5,0)+2)</f>
        <v>66.5</v>
      </c>
      <c r="F3502" s="63">
        <f ca="1">INDIRECT("'按班级打印'!q"&amp;ROUNDDOWN((ROW()-1)/5,0)+2)</f>
        <v>116.5</v>
      </c>
      <c r="G3502" s="63" t="str">
        <f ca="1">IF(INDIRECT("'按班级打印'!s"&amp;ROUNDDOWN((ROW()-1)/5,0)+2)&gt;0,INDIRECT("'按班级打印'!s"&amp;ROUNDDOWN((ROW()-1)/5,0)+2),"")</f>
        <v/>
      </c>
      <c r="H3502" s="63" t="str">
        <f ca="1">IF(INDIRECT("'按班级打印'!w"&amp;ROUNDDOWN((ROW()-1)/5,0)+2)&gt;0,INDIRECT("'按班级打印'!w"&amp;ROUNDDOWN((ROW()-1)/5,0)+2),"")</f>
        <v/>
      </c>
      <c r="I3502" s="63" t="str">
        <f ca="1">IF(INDIRECT("'按班级打印'!z"&amp;ROUNDDOWN((ROW()-1)/5,0)+2)&gt;0,INDIRECT("'按班级打印'!z"&amp;ROUNDDOWN((ROW()-1)/5,0)+2),"")</f>
        <v/>
      </c>
      <c r="J3502" s="63">
        <f ca="1">IF(INDIRECT("'按班级打印'!ac"&amp;ROUNDDOWN((ROW()-1)/5,0)+2)&gt;0,INDIRECT("'按班级打印'!ac"&amp;ROUNDDOWN((ROW()-1)/5,0)+2),"")</f>
        <v>69</v>
      </c>
      <c r="K3502" s="63">
        <f ca="1">IF(INDIRECT("'按班级打印'!u"&amp;ROUNDDOWN((ROW()-1)/5,0)+2)&gt;0,INDIRECT("'按班级打印'!u"&amp;ROUNDDOWN((ROW()-1)/5,0)+2),"")</f>
        <v>61</v>
      </c>
      <c r="L3502" s="63">
        <f ca="1">IF(INDIRECT("'按班级打印'!af"&amp;ROUNDDOWN((ROW()-1)/5,0)+2)&gt;0,INDIRECT("'按班级打印'!af"&amp;ROUNDDOWN((ROW()-1)/5,0)+2),"")</f>
        <v>57.5</v>
      </c>
      <c r="M3502" s="63">
        <f ca="1">INDIRECT("'按班级打印'!H"&amp;ROUNDDOWN((ROW()-1)/5,0)+2)</f>
        <v>471.5</v>
      </c>
    </row>
    <row r="3503" customHeight="1" spans="1:13">
      <c r="A3503" s="64"/>
      <c r="B3503" s="64"/>
      <c r="C3503" s="63" t="s">
        <v>13</v>
      </c>
      <c r="D3503" s="63">
        <f ca="1">INDIRECT("'按班级打印'!M"&amp;ROUNDDOWN((ROW()-1)/5,0)+2)</f>
        <v>101</v>
      </c>
      <c r="E3503" s="63">
        <f ca="1">INDIRECT("'按班级打印'!o"&amp;ROUNDDOWN((ROW()-1)/5,0)+2)</f>
        <v>66.5</v>
      </c>
      <c r="F3503" s="63">
        <f ca="1">INDIRECT("'按班级打印'!q"&amp;ROUNDDOWN((ROW()-1)/5,0)+2)</f>
        <v>116.5</v>
      </c>
      <c r="G3503" s="63" t="str">
        <f ca="1">IF(INDIRECT("'按班级打印'!s"&amp;ROUNDDOWN((ROW()-1)/5,0)+2)&gt;0,INDIRECT("'按班级打印'!s"&amp;ROUNDDOWN((ROW()-1)/5,0)+2),"")</f>
        <v/>
      </c>
      <c r="H3503" s="63" t="str">
        <f ca="1">IF(INDIRECT("'按班级打印'!x"&amp;ROUNDDOWN((ROW()-1)/5,0)+2)&gt;0,INDIRECT("'按班级打印'!x"&amp;ROUNDDOWN((ROW()-1)/5,0)+2),"")</f>
        <v/>
      </c>
      <c r="I3503" s="63" t="str">
        <f ca="1">IF(INDIRECT("'按班级打印'!aa"&amp;ROUNDDOWN((ROW()-1)/5,0)+2)&gt;0,INDIRECT("'按班级打印'!aa"&amp;ROUNDDOWN((ROW()-1)/5,0)+2),"")</f>
        <v/>
      </c>
      <c r="J3503" s="63">
        <f ca="1">IF(INDIRECT("'按班级打印'!ad"&amp;ROUNDDOWN((ROW()-1)/5,0)+2)&gt;0,INDIRECT("'按班级打印'!ad"&amp;ROUNDDOWN((ROW()-1)/5,0)+2),"")</f>
        <v>90</v>
      </c>
      <c r="K3503" s="63">
        <f ca="1">IF(INDIRECT("'按班级打印'!u"&amp;ROUNDDOWN((ROW()-1)/5,0)+2)&gt;0,INDIRECT("'按班级打印'!u"&amp;ROUNDDOWN((ROW()-1)/5,0)+2),"")</f>
        <v>61</v>
      </c>
      <c r="L3503" s="63">
        <f ca="1">IF(INDIRECT("'按班级打印'!ag"&amp;ROUNDDOWN((ROW()-1)/5,0)+2)&gt;0,INDIRECT("'按班级打印'!ag"&amp;ROUNDDOWN((ROW()-1)/5,0)+2),"")</f>
        <v>86</v>
      </c>
      <c r="M3503" s="63">
        <f ca="1">INDIRECT("'按班级打印'!I"&amp;ROUNDDOWN((ROW()-1)/5,0)+2)</f>
        <v>521</v>
      </c>
    </row>
    <row r="3504" customHeight="1" spans="1:13">
      <c r="A3504" s="63" t="str">
        <f ca="1">INDIRECT("'按班级打印'!E"&amp;ROUNDDOWN((ROW()-1)/5,0)+2)</f>
        <v>历史类</v>
      </c>
      <c r="B3504" s="14"/>
      <c r="C3504" s="63" t="s">
        <v>14</v>
      </c>
      <c r="D3504" s="65">
        <f>'质量分析(总分) '!$D$55</f>
        <v>105.000612745098</v>
      </c>
      <c r="E3504" s="65">
        <f>'质量分析(总分) '!$D$82</f>
        <v>91.5242034313726</v>
      </c>
      <c r="F3504" s="65">
        <f>'质量分析(总分) '!$D$109</f>
        <v>108.863970588235</v>
      </c>
      <c r="G3504" s="65" t="str">
        <f ca="1">IF(_xlfn.NUMBERVALUE(G3502)&gt;0,'质量分析(总分) '!$D$133,"")</f>
        <v/>
      </c>
      <c r="H3504" s="65" t="str">
        <f ca="1">IF(_xlfn.NUMBERVALUE(H3502)&gt;0,'质量分析(总分) '!$D$157,"")</f>
        <v/>
      </c>
      <c r="I3504" s="65" t="str">
        <f ca="1">IF(_xlfn.NUMBERVALUE(I3502)&gt;0,'质量分析(总分) '!$D$180,"")</f>
        <v/>
      </c>
      <c r="J3504" s="65">
        <f ca="1">IF(_xlfn.NUMBERVALUE(J3502)&gt;0,'质量分析(总分) '!$D$208,"")</f>
        <v>82.7816593886463</v>
      </c>
      <c r="K3504" s="65">
        <f ca="1">IF(_xlfn.NUMBERVALUE(K3502)&gt;0,'质量分析(总分) '!$D$194,"")</f>
        <v>62.2198275862069</v>
      </c>
      <c r="L3504" s="65">
        <f ca="1">IF(_xlfn.NUMBERVALUE(L3502)&gt;0,'质量分析(总分) '!$D$222,"")</f>
        <v>81.1694214876033</v>
      </c>
      <c r="M3504" s="65">
        <f ca="1">IF(_xlfn.NUMBERVALUE(G3502)&gt;0,'质量分析(总分) '!$D$23,'质量分析(总分) '!$D$28)</f>
        <v>513.153017241379</v>
      </c>
    </row>
    <row r="3506" customHeight="1" spans="1:13">
      <c r="A3506" s="58" t="s">
        <v>15</v>
      </c>
      <c r="B3506" s="59" t="s">
        <v>1</v>
      </c>
      <c r="C3506" s="59" t="s">
        <v>2</v>
      </c>
      <c r="D3506" s="60" t="s">
        <v>3</v>
      </c>
      <c r="E3506" s="60" t="s">
        <v>4</v>
      </c>
      <c r="F3506" s="60" t="s">
        <v>5</v>
      </c>
      <c r="G3506" s="60" t="s">
        <v>6</v>
      </c>
      <c r="H3506" s="60" t="s">
        <v>7</v>
      </c>
      <c r="I3506" s="60" t="s">
        <v>8</v>
      </c>
      <c r="J3506" s="60" t="s">
        <v>9</v>
      </c>
      <c r="K3506" s="60" t="s">
        <v>10</v>
      </c>
      <c r="L3506" s="61" t="s">
        <v>11</v>
      </c>
      <c r="M3506" s="61" t="s">
        <v>12</v>
      </c>
    </row>
    <row r="3507" customHeight="1" spans="1:13">
      <c r="A3507" s="62"/>
      <c r="B3507" s="63">
        <f ca="1">INDIRECT("'按班级打印'!G"&amp;ROUNDDOWN((ROW()-1)/5,0)+2)</f>
        <v>16</v>
      </c>
      <c r="C3507" s="63" t="str">
        <f ca="1">INDIRECT("'按班级打印'!A"&amp;ROUNDDOWN((ROW()-1)/5,0)+2)</f>
        <v>郑颖</v>
      </c>
      <c r="D3507" s="63">
        <f ca="1">INDIRECT("'按班级打印'!M"&amp;ROUNDDOWN((ROW()-1)/5,0)+2)</f>
        <v>110</v>
      </c>
      <c r="E3507" s="63">
        <f ca="1">INDIRECT("'按班级打印'!o"&amp;ROUNDDOWN((ROW()-1)/5,0)+2)</f>
        <v>97.5</v>
      </c>
      <c r="F3507" s="63">
        <f ca="1">INDIRECT("'按班级打印'!q"&amp;ROUNDDOWN((ROW()-1)/5,0)+2)</f>
        <v>108</v>
      </c>
      <c r="G3507" s="63" t="str">
        <f ca="1">IF(INDIRECT("'按班级打印'!s"&amp;ROUNDDOWN((ROW()-1)/5,0)+2)&gt;0,INDIRECT("'按班级打印'!s"&amp;ROUNDDOWN((ROW()-1)/5,0)+2),"")</f>
        <v/>
      </c>
      <c r="H3507" s="63" t="str">
        <f ca="1">IF(INDIRECT("'按班级打印'!w"&amp;ROUNDDOWN((ROW()-1)/5,0)+2)&gt;0,INDIRECT("'按班级打印'!w"&amp;ROUNDDOWN((ROW()-1)/5,0)+2),"")</f>
        <v/>
      </c>
      <c r="I3507" s="63" t="str">
        <f ca="1">IF(INDIRECT("'按班级打印'!z"&amp;ROUNDDOWN((ROW()-1)/5,0)+2)&gt;0,INDIRECT("'按班级打印'!z"&amp;ROUNDDOWN((ROW()-1)/5,0)+2),"")</f>
        <v/>
      </c>
      <c r="J3507" s="63">
        <f ca="1">IF(INDIRECT("'按班级打印'!ac"&amp;ROUNDDOWN((ROW()-1)/5,0)+2)&gt;0,INDIRECT("'按班级打印'!ac"&amp;ROUNDDOWN((ROW()-1)/5,0)+2),"")</f>
        <v>69</v>
      </c>
      <c r="K3507" s="63">
        <f ca="1">IF(INDIRECT("'按班级打印'!u"&amp;ROUNDDOWN((ROW()-1)/5,0)+2)&gt;0,INDIRECT("'按班级打印'!u"&amp;ROUNDDOWN((ROW()-1)/5,0)+2),"")</f>
        <v>69.5</v>
      </c>
      <c r="L3507" s="63">
        <f ca="1">IF(INDIRECT("'按班级打印'!af"&amp;ROUNDDOWN((ROW()-1)/5,0)+2)&gt;0,INDIRECT("'按班级打印'!af"&amp;ROUNDDOWN((ROW()-1)/5,0)+2),"")</f>
        <v>63.5</v>
      </c>
      <c r="M3507" s="63">
        <f ca="1">INDIRECT("'按班级打印'!H"&amp;ROUNDDOWN((ROW()-1)/5,0)+2)</f>
        <v>517.5</v>
      </c>
    </row>
    <row r="3508" customHeight="1" spans="1:13">
      <c r="A3508" s="64"/>
      <c r="B3508" s="64"/>
      <c r="C3508" s="63" t="s">
        <v>13</v>
      </c>
      <c r="D3508" s="63">
        <f ca="1">INDIRECT("'按班级打印'!M"&amp;ROUNDDOWN((ROW()-1)/5,0)+2)</f>
        <v>110</v>
      </c>
      <c r="E3508" s="63">
        <f ca="1">INDIRECT("'按班级打印'!o"&amp;ROUNDDOWN((ROW()-1)/5,0)+2)</f>
        <v>97.5</v>
      </c>
      <c r="F3508" s="63">
        <f ca="1">INDIRECT("'按班级打印'!q"&amp;ROUNDDOWN((ROW()-1)/5,0)+2)</f>
        <v>108</v>
      </c>
      <c r="G3508" s="63" t="str">
        <f ca="1">IF(INDIRECT("'按班级打印'!s"&amp;ROUNDDOWN((ROW()-1)/5,0)+2)&gt;0,INDIRECT("'按班级打印'!s"&amp;ROUNDDOWN((ROW()-1)/5,0)+2),"")</f>
        <v/>
      </c>
      <c r="H3508" s="63" t="str">
        <f ca="1">IF(INDIRECT("'按班级打印'!x"&amp;ROUNDDOWN((ROW()-1)/5,0)+2)&gt;0,INDIRECT("'按班级打印'!x"&amp;ROUNDDOWN((ROW()-1)/5,0)+2),"")</f>
        <v/>
      </c>
      <c r="I3508" s="63" t="str">
        <f ca="1">IF(INDIRECT("'按班级打印'!aa"&amp;ROUNDDOWN((ROW()-1)/5,0)+2)&gt;0,INDIRECT("'按班级打印'!aa"&amp;ROUNDDOWN((ROW()-1)/5,0)+2),"")</f>
        <v/>
      </c>
      <c r="J3508" s="63">
        <f ca="1">IF(INDIRECT("'按班级打印'!ad"&amp;ROUNDDOWN((ROW()-1)/5,0)+2)&gt;0,INDIRECT("'按班级打印'!ad"&amp;ROUNDDOWN((ROW()-1)/5,0)+2),"")</f>
        <v>90</v>
      </c>
      <c r="K3508" s="63">
        <f ca="1">IF(INDIRECT("'按班级打印'!u"&amp;ROUNDDOWN((ROW()-1)/5,0)+2)&gt;0,INDIRECT("'按班级打印'!u"&amp;ROUNDDOWN((ROW()-1)/5,0)+2),"")</f>
        <v>69.5</v>
      </c>
      <c r="L3508" s="63">
        <f ca="1">IF(INDIRECT("'按班级打印'!ag"&amp;ROUNDDOWN((ROW()-1)/5,0)+2)&gt;0,INDIRECT("'按班级打印'!ag"&amp;ROUNDDOWN((ROW()-1)/5,0)+2),"")</f>
        <v>89</v>
      </c>
      <c r="M3508" s="63">
        <f ca="1">INDIRECT("'按班级打印'!I"&amp;ROUNDDOWN((ROW()-1)/5,0)+2)</f>
        <v>564</v>
      </c>
    </row>
    <row r="3509" customHeight="1" spans="1:13">
      <c r="A3509" s="63" t="str">
        <f ca="1">INDIRECT("'按班级打印'!E"&amp;ROUNDDOWN((ROW()-1)/5,0)+2)</f>
        <v>历史类</v>
      </c>
      <c r="B3509" s="14"/>
      <c r="C3509" s="63" t="s">
        <v>14</v>
      </c>
      <c r="D3509" s="65">
        <f>'质量分析(总分) '!$D$55</f>
        <v>105.000612745098</v>
      </c>
      <c r="E3509" s="65">
        <f>'质量分析(总分) '!$D$82</f>
        <v>91.5242034313726</v>
      </c>
      <c r="F3509" s="65">
        <f>'质量分析(总分) '!$D$109</f>
        <v>108.863970588235</v>
      </c>
      <c r="G3509" s="65" t="str">
        <f ca="1">IF(_xlfn.NUMBERVALUE(G3507)&gt;0,'质量分析(总分) '!$D$133,"")</f>
        <v/>
      </c>
      <c r="H3509" s="65" t="str">
        <f ca="1">IF(_xlfn.NUMBERVALUE(H3507)&gt;0,'质量分析(总分) '!$D$157,"")</f>
        <v/>
      </c>
      <c r="I3509" s="65" t="str">
        <f ca="1">IF(_xlfn.NUMBERVALUE(I3507)&gt;0,'质量分析(总分) '!$D$180,"")</f>
        <v/>
      </c>
      <c r="J3509" s="65">
        <f ca="1">IF(_xlfn.NUMBERVALUE(J3507)&gt;0,'质量分析(总分) '!$D$208,"")</f>
        <v>82.7816593886463</v>
      </c>
      <c r="K3509" s="65">
        <f ca="1">IF(_xlfn.NUMBERVALUE(K3507)&gt;0,'质量分析(总分) '!$D$194,"")</f>
        <v>62.2198275862069</v>
      </c>
      <c r="L3509" s="65">
        <f ca="1">IF(_xlfn.NUMBERVALUE(L3507)&gt;0,'质量分析(总分) '!$D$222,"")</f>
        <v>81.1694214876033</v>
      </c>
      <c r="M3509" s="65">
        <f ca="1">IF(_xlfn.NUMBERVALUE(G3507)&gt;0,'质量分析(总分) '!$D$23,'质量分析(总分) '!$D$28)</f>
        <v>513.153017241379</v>
      </c>
    </row>
    <row r="3511" customHeight="1" spans="1:13">
      <c r="A3511" s="58" t="s">
        <v>15</v>
      </c>
      <c r="B3511" s="59" t="s">
        <v>1</v>
      </c>
      <c r="C3511" s="59" t="s">
        <v>2</v>
      </c>
      <c r="D3511" s="60" t="s">
        <v>3</v>
      </c>
      <c r="E3511" s="60" t="s">
        <v>4</v>
      </c>
      <c r="F3511" s="60" t="s">
        <v>5</v>
      </c>
      <c r="G3511" s="60" t="s">
        <v>6</v>
      </c>
      <c r="H3511" s="60" t="s">
        <v>7</v>
      </c>
      <c r="I3511" s="60" t="s">
        <v>8</v>
      </c>
      <c r="J3511" s="60" t="s">
        <v>9</v>
      </c>
      <c r="K3511" s="60" t="s">
        <v>10</v>
      </c>
      <c r="L3511" s="61" t="s">
        <v>11</v>
      </c>
      <c r="M3511" s="61" t="s">
        <v>12</v>
      </c>
    </row>
    <row r="3512" customHeight="1" spans="1:13">
      <c r="A3512" s="62"/>
      <c r="B3512" s="63">
        <f ca="1">INDIRECT("'按班级打印'!G"&amp;ROUNDDOWN((ROW()-1)/5,0)+2)</f>
        <v>16</v>
      </c>
      <c r="C3512" s="63" t="str">
        <f ca="1">INDIRECT("'按班级打印'!A"&amp;ROUNDDOWN((ROW()-1)/5,0)+2)</f>
        <v>刘招辉</v>
      </c>
      <c r="D3512" s="63">
        <f ca="1">INDIRECT("'按班级打印'!M"&amp;ROUNDDOWN((ROW()-1)/5,0)+2)</f>
        <v>111</v>
      </c>
      <c r="E3512" s="63">
        <f ca="1">INDIRECT("'按班级打印'!o"&amp;ROUNDDOWN((ROW()-1)/5,0)+2)</f>
        <v>108</v>
      </c>
      <c r="F3512" s="63">
        <f ca="1">INDIRECT("'按班级打印'!q"&amp;ROUNDDOWN((ROW()-1)/5,0)+2)</f>
        <v>107</v>
      </c>
      <c r="G3512" s="63" t="str">
        <f ca="1">IF(INDIRECT("'按班级打印'!s"&amp;ROUNDDOWN((ROW()-1)/5,0)+2)&gt;0,INDIRECT("'按班级打印'!s"&amp;ROUNDDOWN((ROW()-1)/5,0)+2),"")</f>
        <v/>
      </c>
      <c r="H3512" s="63" t="str">
        <f ca="1">IF(INDIRECT("'按班级打印'!w"&amp;ROUNDDOWN((ROW()-1)/5,0)+2)&gt;0,INDIRECT("'按班级打印'!w"&amp;ROUNDDOWN((ROW()-1)/5,0)+2),"")</f>
        <v/>
      </c>
      <c r="I3512" s="63" t="str">
        <f ca="1">IF(INDIRECT("'按班级打印'!z"&amp;ROUNDDOWN((ROW()-1)/5,0)+2)&gt;0,INDIRECT("'按班级打印'!z"&amp;ROUNDDOWN((ROW()-1)/5,0)+2),"")</f>
        <v/>
      </c>
      <c r="J3512" s="63">
        <f ca="1">IF(INDIRECT("'按班级打印'!ac"&amp;ROUNDDOWN((ROW()-1)/5,0)+2)&gt;0,INDIRECT("'按班级打印'!ac"&amp;ROUNDDOWN((ROW()-1)/5,0)+2),"")</f>
        <v>64.5</v>
      </c>
      <c r="K3512" s="63">
        <f ca="1">IF(INDIRECT("'按班级打印'!u"&amp;ROUNDDOWN((ROW()-1)/5,0)+2)&gt;0,INDIRECT("'按班级打印'!u"&amp;ROUNDDOWN((ROW()-1)/5,0)+2),"")</f>
        <v>76</v>
      </c>
      <c r="L3512" s="63">
        <f ca="1">IF(INDIRECT("'按班级打印'!af"&amp;ROUNDDOWN((ROW()-1)/5,0)+2)&gt;0,INDIRECT("'按班级打印'!af"&amp;ROUNDDOWN((ROW()-1)/5,0)+2),"")</f>
        <v>56</v>
      </c>
      <c r="M3512" s="63">
        <f ca="1">INDIRECT("'按班级打印'!H"&amp;ROUNDDOWN((ROW()-1)/5,0)+2)</f>
        <v>522.5</v>
      </c>
    </row>
    <row r="3513" customHeight="1" spans="1:13">
      <c r="A3513" s="64"/>
      <c r="B3513" s="64"/>
      <c r="C3513" s="63" t="s">
        <v>13</v>
      </c>
      <c r="D3513" s="63">
        <f ca="1">INDIRECT("'按班级打印'!M"&amp;ROUNDDOWN((ROW()-1)/5,0)+2)</f>
        <v>111</v>
      </c>
      <c r="E3513" s="63">
        <f ca="1">INDIRECT("'按班级打印'!o"&amp;ROUNDDOWN((ROW()-1)/5,0)+2)</f>
        <v>108</v>
      </c>
      <c r="F3513" s="63">
        <f ca="1">INDIRECT("'按班级打印'!q"&amp;ROUNDDOWN((ROW()-1)/5,0)+2)</f>
        <v>107</v>
      </c>
      <c r="G3513" s="63" t="str">
        <f ca="1">IF(INDIRECT("'按班级打印'!s"&amp;ROUNDDOWN((ROW()-1)/5,0)+2)&gt;0,INDIRECT("'按班级打印'!s"&amp;ROUNDDOWN((ROW()-1)/5,0)+2),"")</f>
        <v/>
      </c>
      <c r="H3513" s="63" t="str">
        <f ca="1">IF(INDIRECT("'按班级打印'!x"&amp;ROUNDDOWN((ROW()-1)/5,0)+2)&gt;0,INDIRECT("'按班级打印'!x"&amp;ROUNDDOWN((ROW()-1)/5,0)+2),"")</f>
        <v/>
      </c>
      <c r="I3513" s="63" t="str">
        <f ca="1">IF(INDIRECT("'按班级打印'!aa"&amp;ROUNDDOWN((ROW()-1)/5,0)+2)&gt;0,INDIRECT("'按班级打印'!aa"&amp;ROUNDDOWN((ROW()-1)/5,0)+2),"")</f>
        <v/>
      </c>
      <c r="J3513" s="63">
        <f ca="1">IF(INDIRECT("'按班级打印'!ad"&amp;ROUNDDOWN((ROW()-1)/5,0)+2)&gt;0,INDIRECT("'按班级打印'!ad"&amp;ROUNDDOWN((ROW()-1)/5,0)+2),"")</f>
        <v>88</v>
      </c>
      <c r="K3513" s="63">
        <f ca="1">IF(INDIRECT("'按班级打印'!u"&amp;ROUNDDOWN((ROW()-1)/5,0)+2)&gt;0,INDIRECT("'按班级打印'!u"&amp;ROUNDDOWN((ROW()-1)/5,0)+2),"")</f>
        <v>76</v>
      </c>
      <c r="L3513" s="63">
        <f ca="1">IF(INDIRECT("'按班级打印'!ag"&amp;ROUNDDOWN((ROW()-1)/5,0)+2)&gt;0,INDIRECT("'按班级打印'!ag"&amp;ROUNDDOWN((ROW()-1)/5,0)+2),"")</f>
        <v>84</v>
      </c>
      <c r="M3513" s="63">
        <f ca="1">INDIRECT("'按班级打印'!I"&amp;ROUNDDOWN((ROW()-1)/5,0)+2)</f>
        <v>574</v>
      </c>
    </row>
    <row r="3514" customHeight="1" spans="1:13">
      <c r="A3514" s="63" t="str">
        <f ca="1">INDIRECT("'按班级打印'!E"&amp;ROUNDDOWN((ROW()-1)/5,0)+2)</f>
        <v>历史类</v>
      </c>
      <c r="B3514" s="14"/>
      <c r="C3514" s="63" t="s">
        <v>14</v>
      </c>
      <c r="D3514" s="65">
        <f>'质量分析(总分) '!$D$55</f>
        <v>105.000612745098</v>
      </c>
      <c r="E3514" s="65">
        <f>'质量分析(总分) '!$D$82</f>
        <v>91.5242034313726</v>
      </c>
      <c r="F3514" s="65">
        <f>'质量分析(总分) '!$D$109</f>
        <v>108.863970588235</v>
      </c>
      <c r="G3514" s="65" t="str">
        <f ca="1">IF(_xlfn.NUMBERVALUE(G3512)&gt;0,'质量分析(总分) '!$D$133,"")</f>
        <v/>
      </c>
      <c r="H3514" s="65" t="str">
        <f ca="1">IF(_xlfn.NUMBERVALUE(H3512)&gt;0,'质量分析(总分) '!$D$157,"")</f>
        <v/>
      </c>
      <c r="I3514" s="65" t="str">
        <f ca="1">IF(_xlfn.NUMBERVALUE(I3512)&gt;0,'质量分析(总分) '!$D$180,"")</f>
        <v/>
      </c>
      <c r="J3514" s="65">
        <f ca="1">IF(_xlfn.NUMBERVALUE(J3512)&gt;0,'质量分析(总分) '!$D$208,"")</f>
        <v>82.7816593886463</v>
      </c>
      <c r="K3514" s="65">
        <f ca="1">IF(_xlfn.NUMBERVALUE(K3512)&gt;0,'质量分析(总分) '!$D$194,"")</f>
        <v>62.2198275862069</v>
      </c>
      <c r="L3514" s="65">
        <f ca="1">IF(_xlfn.NUMBERVALUE(L3512)&gt;0,'质量分析(总分) '!$D$222,"")</f>
        <v>81.1694214876033</v>
      </c>
      <c r="M3514" s="65">
        <f ca="1">IF(_xlfn.NUMBERVALUE(G3512)&gt;0,'质量分析(总分) '!$D$23,'质量分析(总分) '!$D$28)</f>
        <v>513.153017241379</v>
      </c>
    </row>
    <row r="3516" customHeight="1" spans="1:13">
      <c r="A3516" s="58" t="s">
        <v>15</v>
      </c>
      <c r="B3516" s="59" t="s">
        <v>1</v>
      </c>
      <c r="C3516" s="59" t="s">
        <v>2</v>
      </c>
      <c r="D3516" s="60" t="s">
        <v>3</v>
      </c>
      <c r="E3516" s="60" t="s">
        <v>4</v>
      </c>
      <c r="F3516" s="60" t="s">
        <v>5</v>
      </c>
      <c r="G3516" s="60" t="s">
        <v>6</v>
      </c>
      <c r="H3516" s="60" t="s">
        <v>7</v>
      </c>
      <c r="I3516" s="60" t="s">
        <v>8</v>
      </c>
      <c r="J3516" s="60" t="s">
        <v>9</v>
      </c>
      <c r="K3516" s="60" t="s">
        <v>10</v>
      </c>
      <c r="L3516" s="61" t="s">
        <v>11</v>
      </c>
      <c r="M3516" s="61" t="s">
        <v>12</v>
      </c>
    </row>
    <row r="3517" customHeight="1" spans="1:13">
      <c r="A3517" s="62"/>
      <c r="B3517" s="63">
        <f ca="1">INDIRECT("'按班级打印'!G"&amp;ROUNDDOWN((ROW()-1)/5,0)+2)</f>
        <v>16</v>
      </c>
      <c r="C3517" s="63" t="str">
        <f ca="1">INDIRECT("'按班级打印'!A"&amp;ROUNDDOWN((ROW()-1)/5,0)+2)</f>
        <v>谢紫静</v>
      </c>
      <c r="D3517" s="63">
        <f ca="1">INDIRECT("'按班级打印'!M"&amp;ROUNDDOWN((ROW()-1)/5,0)+2)</f>
        <v>114</v>
      </c>
      <c r="E3517" s="63">
        <f ca="1">INDIRECT("'按班级打印'!o"&amp;ROUNDDOWN((ROW()-1)/5,0)+2)</f>
        <v>71</v>
      </c>
      <c r="F3517" s="63">
        <f ca="1">INDIRECT("'按班级打印'!q"&amp;ROUNDDOWN((ROW()-1)/5,0)+2)</f>
        <v>110.5</v>
      </c>
      <c r="G3517" s="63" t="str">
        <f ca="1">IF(INDIRECT("'按班级打印'!s"&amp;ROUNDDOWN((ROW()-1)/5,0)+2)&gt;0,INDIRECT("'按班级打印'!s"&amp;ROUNDDOWN((ROW()-1)/5,0)+2),"")</f>
        <v/>
      </c>
      <c r="H3517" s="63" t="str">
        <f ca="1">IF(INDIRECT("'按班级打印'!w"&amp;ROUNDDOWN((ROW()-1)/5,0)+2)&gt;0,INDIRECT("'按班级打印'!w"&amp;ROUNDDOWN((ROW()-1)/5,0)+2),"")</f>
        <v/>
      </c>
      <c r="I3517" s="63" t="str">
        <f ca="1">IF(INDIRECT("'按班级打印'!z"&amp;ROUNDDOWN((ROW()-1)/5,0)+2)&gt;0,INDIRECT("'按班级打印'!z"&amp;ROUNDDOWN((ROW()-1)/5,0)+2),"")</f>
        <v/>
      </c>
      <c r="J3517" s="63">
        <f ca="1">IF(INDIRECT("'按班级打印'!ac"&amp;ROUNDDOWN((ROW()-1)/5,0)+2)&gt;0,INDIRECT("'按班级打印'!ac"&amp;ROUNDDOWN((ROW()-1)/5,0)+2),"")</f>
        <v>60.5</v>
      </c>
      <c r="K3517" s="63">
        <f ca="1">IF(INDIRECT("'按班级打印'!u"&amp;ROUNDDOWN((ROW()-1)/5,0)+2)&gt;0,INDIRECT("'按班级打印'!u"&amp;ROUNDDOWN((ROW()-1)/5,0)+2),"")</f>
        <v>74</v>
      </c>
      <c r="L3517" s="63">
        <f ca="1">IF(INDIRECT("'按班级打印'!af"&amp;ROUNDDOWN((ROW()-1)/5,0)+2)&gt;0,INDIRECT("'按班级打印'!af"&amp;ROUNDDOWN((ROW()-1)/5,0)+2),"")</f>
        <v>57.5</v>
      </c>
      <c r="M3517" s="63">
        <f ca="1">INDIRECT("'按班级打印'!H"&amp;ROUNDDOWN((ROW()-1)/5,0)+2)</f>
        <v>487.5</v>
      </c>
    </row>
    <row r="3518" customHeight="1" spans="1:13">
      <c r="A3518" s="64"/>
      <c r="B3518" s="64"/>
      <c r="C3518" s="63" t="s">
        <v>13</v>
      </c>
      <c r="D3518" s="63">
        <f ca="1">INDIRECT("'按班级打印'!M"&amp;ROUNDDOWN((ROW()-1)/5,0)+2)</f>
        <v>114</v>
      </c>
      <c r="E3518" s="63">
        <f ca="1">INDIRECT("'按班级打印'!o"&amp;ROUNDDOWN((ROW()-1)/5,0)+2)</f>
        <v>71</v>
      </c>
      <c r="F3518" s="63">
        <f ca="1">INDIRECT("'按班级打印'!q"&amp;ROUNDDOWN((ROW()-1)/5,0)+2)</f>
        <v>110.5</v>
      </c>
      <c r="G3518" s="63" t="str">
        <f ca="1">IF(INDIRECT("'按班级打印'!s"&amp;ROUNDDOWN((ROW()-1)/5,0)+2)&gt;0,INDIRECT("'按班级打印'!s"&amp;ROUNDDOWN((ROW()-1)/5,0)+2),"")</f>
        <v/>
      </c>
      <c r="H3518" s="63" t="str">
        <f ca="1">IF(INDIRECT("'按班级打印'!x"&amp;ROUNDDOWN((ROW()-1)/5,0)+2)&gt;0,INDIRECT("'按班级打印'!x"&amp;ROUNDDOWN((ROW()-1)/5,0)+2),"")</f>
        <v/>
      </c>
      <c r="I3518" s="63" t="str">
        <f ca="1">IF(INDIRECT("'按班级打印'!aa"&amp;ROUNDDOWN((ROW()-1)/5,0)+2)&gt;0,INDIRECT("'按班级打印'!aa"&amp;ROUNDDOWN((ROW()-1)/5,0)+2),"")</f>
        <v/>
      </c>
      <c r="J3518" s="63">
        <f ca="1">IF(INDIRECT("'按班级打印'!ad"&amp;ROUNDDOWN((ROW()-1)/5,0)+2)&gt;0,INDIRECT("'按班级打印'!ad"&amp;ROUNDDOWN((ROW()-1)/5,0)+2),"")</f>
        <v>84</v>
      </c>
      <c r="K3518" s="63">
        <f ca="1">IF(INDIRECT("'按班级打印'!u"&amp;ROUNDDOWN((ROW()-1)/5,0)+2)&gt;0,INDIRECT("'按班级打印'!u"&amp;ROUNDDOWN((ROW()-1)/5,0)+2),"")</f>
        <v>74</v>
      </c>
      <c r="L3518" s="63">
        <f ca="1">IF(INDIRECT("'按班级打印'!ag"&amp;ROUNDDOWN((ROW()-1)/5,0)+2)&gt;0,INDIRECT("'按班级打印'!ag"&amp;ROUNDDOWN((ROW()-1)/5,0)+2),"")</f>
        <v>86</v>
      </c>
      <c r="M3518" s="63">
        <f ca="1">INDIRECT("'按班级打印'!I"&amp;ROUNDDOWN((ROW()-1)/5,0)+2)</f>
        <v>539.5</v>
      </c>
    </row>
    <row r="3519" customHeight="1" spans="1:13">
      <c r="A3519" s="63" t="str">
        <f ca="1">INDIRECT("'按班级打印'!E"&amp;ROUNDDOWN((ROW()-1)/5,0)+2)</f>
        <v>历史类</v>
      </c>
      <c r="B3519" s="14"/>
      <c r="C3519" s="63" t="s">
        <v>14</v>
      </c>
      <c r="D3519" s="65">
        <f>'质量分析(总分) '!$D$55</f>
        <v>105.000612745098</v>
      </c>
      <c r="E3519" s="65">
        <f>'质量分析(总分) '!$D$82</f>
        <v>91.5242034313726</v>
      </c>
      <c r="F3519" s="65">
        <f>'质量分析(总分) '!$D$109</f>
        <v>108.863970588235</v>
      </c>
      <c r="G3519" s="65" t="str">
        <f ca="1">IF(_xlfn.NUMBERVALUE(G3517)&gt;0,'质量分析(总分) '!$D$133,"")</f>
        <v/>
      </c>
      <c r="H3519" s="65" t="str">
        <f ca="1">IF(_xlfn.NUMBERVALUE(H3517)&gt;0,'质量分析(总分) '!$D$157,"")</f>
        <v/>
      </c>
      <c r="I3519" s="65" t="str">
        <f ca="1">IF(_xlfn.NUMBERVALUE(I3517)&gt;0,'质量分析(总分) '!$D$180,"")</f>
        <v/>
      </c>
      <c r="J3519" s="65">
        <f ca="1">IF(_xlfn.NUMBERVALUE(J3517)&gt;0,'质量分析(总分) '!$D$208,"")</f>
        <v>82.7816593886463</v>
      </c>
      <c r="K3519" s="65">
        <f ca="1">IF(_xlfn.NUMBERVALUE(K3517)&gt;0,'质量分析(总分) '!$D$194,"")</f>
        <v>62.2198275862069</v>
      </c>
      <c r="L3519" s="65">
        <f ca="1">IF(_xlfn.NUMBERVALUE(L3517)&gt;0,'质量分析(总分) '!$D$222,"")</f>
        <v>81.1694214876033</v>
      </c>
      <c r="M3519" s="65">
        <f ca="1">IF(_xlfn.NUMBERVALUE(G3517)&gt;0,'质量分析(总分) '!$D$23,'质量分析(总分) '!$D$28)</f>
        <v>513.153017241379</v>
      </c>
    </row>
    <row r="3521" customHeight="1" spans="1:13">
      <c r="A3521" s="58" t="s">
        <v>15</v>
      </c>
      <c r="B3521" s="59" t="s">
        <v>1</v>
      </c>
      <c r="C3521" s="59" t="s">
        <v>2</v>
      </c>
      <c r="D3521" s="60" t="s">
        <v>3</v>
      </c>
      <c r="E3521" s="60" t="s">
        <v>4</v>
      </c>
      <c r="F3521" s="60" t="s">
        <v>5</v>
      </c>
      <c r="G3521" s="60" t="s">
        <v>6</v>
      </c>
      <c r="H3521" s="60" t="s">
        <v>7</v>
      </c>
      <c r="I3521" s="60" t="s">
        <v>8</v>
      </c>
      <c r="J3521" s="60" t="s">
        <v>9</v>
      </c>
      <c r="K3521" s="60" t="s">
        <v>10</v>
      </c>
      <c r="L3521" s="61" t="s">
        <v>11</v>
      </c>
      <c r="M3521" s="61" t="s">
        <v>12</v>
      </c>
    </row>
    <row r="3522" customHeight="1" spans="1:13">
      <c r="A3522" s="62"/>
      <c r="B3522" s="63">
        <f ca="1">INDIRECT("'按班级打印'!G"&amp;ROUNDDOWN((ROW()-1)/5,0)+2)</f>
        <v>16</v>
      </c>
      <c r="C3522" s="63" t="str">
        <f ca="1">INDIRECT("'按班级打印'!A"&amp;ROUNDDOWN((ROW()-1)/5,0)+2)</f>
        <v>王旭辉</v>
      </c>
      <c r="D3522" s="63">
        <f ca="1">INDIRECT("'按班级打印'!M"&amp;ROUNDDOWN((ROW()-1)/5,0)+2)</f>
        <v>105.5</v>
      </c>
      <c r="E3522" s="63">
        <f ca="1">INDIRECT("'按班级打印'!o"&amp;ROUNDDOWN((ROW()-1)/5,0)+2)</f>
        <v>124</v>
      </c>
      <c r="F3522" s="63">
        <f ca="1">INDIRECT("'按班级打印'!q"&amp;ROUNDDOWN((ROW()-1)/5,0)+2)</f>
        <v>122.5</v>
      </c>
      <c r="G3522" s="63" t="str">
        <f ca="1">IF(INDIRECT("'按班级打印'!s"&amp;ROUNDDOWN((ROW()-1)/5,0)+2)&gt;0,INDIRECT("'按班级打印'!s"&amp;ROUNDDOWN((ROW()-1)/5,0)+2),"")</f>
        <v/>
      </c>
      <c r="H3522" s="63" t="str">
        <f ca="1">IF(INDIRECT("'按班级打印'!w"&amp;ROUNDDOWN((ROW()-1)/5,0)+2)&gt;0,INDIRECT("'按班级打印'!w"&amp;ROUNDDOWN((ROW()-1)/5,0)+2),"")</f>
        <v/>
      </c>
      <c r="I3522" s="63" t="str">
        <f ca="1">IF(INDIRECT("'按班级打印'!z"&amp;ROUNDDOWN((ROW()-1)/5,0)+2)&gt;0,INDIRECT("'按班级打印'!z"&amp;ROUNDDOWN((ROW()-1)/5,0)+2),"")</f>
        <v/>
      </c>
      <c r="J3522" s="63">
        <f ca="1">IF(INDIRECT("'按班级打印'!ac"&amp;ROUNDDOWN((ROW()-1)/5,0)+2)&gt;0,INDIRECT("'按班级打印'!ac"&amp;ROUNDDOWN((ROW()-1)/5,0)+2),"")</f>
        <v>73.75</v>
      </c>
      <c r="K3522" s="63">
        <f ca="1">IF(INDIRECT("'按班级打印'!u"&amp;ROUNDDOWN((ROW()-1)/5,0)+2)&gt;0,INDIRECT("'按班级打印'!u"&amp;ROUNDDOWN((ROW()-1)/5,0)+2),"")</f>
        <v>64.5</v>
      </c>
      <c r="L3522" s="63">
        <f ca="1">IF(INDIRECT("'按班级打印'!af"&amp;ROUNDDOWN((ROW()-1)/5,0)+2)&gt;0,INDIRECT("'按班级打印'!af"&amp;ROUNDDOWN((ROW()-1)/5,0)+2),"")</f>
        <v>56.5</v>
      </c>
      <c r="M3522" s="63">
        <f ca="1">INDIRECT("'按班级打印'!H"&amp;ROUNDDOWN((ROW()-1)/5,0)+2)</f>
        <v>546.75</v>
      </c>
    </row>
    <row r="3523" customHeight="1" spans="1:13">
      <c r="A3523" s="64"/>
      <c r="B3523" s="64"/>
      <c r="C3523" s="63" t="s">
        <v>13</v>
      </c>
      <c r="D3523" s="63">
        <f ca="1">INDIRECT("'按班级打印'!M"&amp;ROUNDDOWN((ROW()-1)/5,0)+2)</f>
        <v>105.5</v>
      </c>
      <c r="E3523" s="63">
        <f ca="1">INDIRECT("'按班级打印'!o"&amp;ROUNDDOWN((ROW()-1)/5,0)+2)</f>
        <v>124</v>
      </c>
      <c r="F3523" s="63">
        <f ca="1">INDIRECT("'按班级打印'!q"&amp;ROUNDDOWN((ROW()-1)/5,0)+2)</f>
        <v>122.5</v>
      </c>
      <c r="G3523" s="63" t="str">
        <f ca="1">IF(INDIRECT("'按班级打印'!s"&amp;ROUNDDOWN((ROW()-1)/5,0)+2)&gt;0,INDIRECT("'按班级打印'!s"&amp;ROUNDDOWN((ROW()-1)/5,0)+2),"")</f>
        <v/>
      </c>
      <c r="H3523" s="63" t="str">
        <f ca="1">IF(INDIRECT("'按班级打印'!x"&amp;ROUNDDOWN((ROW()-1)/5,0)+2)&gt;0,INDIRECT("'按班级打印'!x"&amp;ROUNDDOWN((ROW()-1)/5,0)+2),"")</f>
        <v/>
      </c>
      <c r="I3523" s="63" t="str">
        <f ca="1">IF(INDIRECT("'按班级打印'!aa"&amp;ROUNDDOWN((ROW()-1)/5,0)+2)&gt;0,INDIRECT("'按班级打印'!aa"&amp;ROUNDDOWN((ROW()-1)/5,0)+2),"")</f>
        <v/>
      </c>
      <c r="J3523" s="63">
        <f ca="1">IF(INDIRECT("'按班级打印'!ad"&amp;ROUNDDOWN((ROW()-1)/5,0)+2)&gt;0,INDIRECT("'按班级打印'!ad"&amp;ROUNDDOWN((ROW()-1)/5,0)+2),"")</f>
        <v>93</v>
      </c>
      <c r="K3523" s="63">
        <f ca="1">IF(INDIRECT("'按班级打印'!u"&amp;ROUNDDOWN((ROW()-1)/5,0)+2)&gt;0,INDIRECT("'按班级打印'!u"&amp;ROUNDDOWN((ROW()-1)/5,0)+2),"")</f>
        <v>64.5</v>
      </c>
      <c r="L3523" s="63">
        <f ca="1">IF(INDIRECT("'按班级打印'!ag"&amp;ROUNDDOWN((ROW()-1)/5,0)+2)&gt;0,INDIRECT("'按班级打印'!ag"&amp;ROUNDDOWN((ROW()-1)/5,0)+2),"")</f>
        <v>84</v>
      </c>
      <c r="M3523" s="63">
        <f ca="1">INDIRECT("'按班级打印'!I"&amp;ROUNDDOWN((ROW()-1)/5,0)+2)</f>
        <v>593.5</v>
      </c>
    </row>
    <row r="3524" customHeight="1" spans="1:13">
      <c r="A3524" s="63" t="str">
        <f ca="1">INDIRECT("'按班级打印'!E"&amp;ROUNDDOWN((ROW()-1)/5,0)+2)</f>
        <v>历史类</v>
      </c>
      <c r="B3524" s="14"/>
      <c r="C3524" s="63" t="s">
        <v>14</v>
      </c>
      <c r="D3524" s="65">
        <f>'质量分析(总分) '!$D$55</f>
        <v>105.000612745098</v>
      </c>
      <c r="E3524" s="65">
        <f>'质量分析(总分) '!$D$82</f>
        <v>91.5242034313726</v>
      </c>
      <c r="F3524" s="65">
        <f>'质量分析(总分) '!$D$109</f>
        <v>108.863970588235</v>
      </c>
      <c r="G3524" s="65" t="str">
        <f ca="1">IF(_xlfn.NUMBERVALUE(G3522)&gt;0,'质量分析(总分) '!$D$133,"")</f>
        <v/>
      </c>
      <c r="H3524" s="65" t="str">
        <f ca="1">IF(_xlfn.NUMBERVALUE(H3522)&gt;0,'质量分析(总分) '!$D$157,"")</f>
        <v/>
      </c>
      <c r="I3524" s="65" t="str">
        <f ca="1">IF(_xlfn.NUMBERVALUE(I3522)&gt;0,'质量分析(总分) '!$D$180,"")</f>
        <v/>
      </c>
      <c r="J3524" s="65">
        <f ca="1">IF(_xlfn.NUMBERVALUE(J3522)&gt;0,'质量分析(总分) '!$D$208,"")</f>
        <v>82.7816593886463</v>
      </c>
      <c r="K3524" s="65">
        <f ca="1">IF(_xlfn.NUMBERVALUE(K3522)&gt;0,'质量分析(总分) '!$D$194,"")</f>
        <v>62.2198275862069</v>
      </c>
      <c r="L3524" s="65">
        <f ca="1">IF(_xlfn.NUMBERVALUE(L3522)&gt;0,'质量分析(总分) '!$D$222,"")</f>
        <v>81.1694214876033</v>
      </c>
      <c r="M3524" s="65">
        <f ca="1">IF(_xlfn.NUMBERVALUE(G3522)&gt;0,'质量分析(总分) '!$D$23,'质量分析(总分) '!$D$28)</f>
        <v>513.153017241379</v>
      </c>
    </row>
    <row r="3526" customHeight="1" spans="1:13">
      <c r="A3526" s="58" t="s">
        <v>15</v>
      </c>
      <c r="B3526" s="59" t="s">
        <v>1</v>
      </c>
      <c r="C3526" s="59" t="s">
        <v>2</v>
      </c>
      <c r="D3526" s="60" t="s">
        <v>3</v>
      </c>
      <c r="E3526" s="60" t="s">
        <v>4</v>
      </c>
      <c r="F3526" s="60" t="s">
        <v>5</v>
      </c>
      <c r="G3526" s="60" t="s">
        <v>6</v>
      </c>
      <c r="H3526" s="60" t="s">
        <v>7</v>
      </c>
      <c r="I3526" s="60" t="s">
        <v>8</v>
      </c>
      <c r="J3526" s="60" t="s">
        <v>9</v>
      </c>
      <c r="K3526" s="60" t="s">
        <v>10</v>
      </c>
      <c r="L3526" s="61" t="s">
        <v>11</v>
      </c>
      <c r="M3526" s="61" t="s">
        <v>12</v>
      </c>
    </row>
    <row r="3527" customHeight="1" spans="1:13">
      <c r="A3527" s="62"/>
      <c r="B3527" s="63">
        <f ca="1">INDIRECT("'按班级打印'!G"&amp;ROUNDDOWN((ROW()-1)/5,0)+2)</f>
        <v>16</v>
      </c>
      <c r="C3527" s="63" t="str">
        <f ca="1">INDIRECT("'按班级打印'!A"&amp;ROUNDDOWN((ROW()-1)/5,0)+2)</f>
        <v>汤子畅</v>
      </c>
      <c r="D3527" s="63">
        <f ca="1">INDIRECT("'按班级打印'!M"&amp;ROUNDDOWN((ROW()-1)/5,0)+2)</f>
        <v>100.5</v>
      </c>
      <c r="E3527" s="63">
        <f ca="1">INDIRECT("'按班级打印'!o"&amp;ROUNDDOWN((ROW()-1)/5,0)+2)</f>
        <v>82</v>
      </c>
      <c r="F3527" s="63">
        <f ca="1">INDIRECT("'按班级打印'!q"&amp;ROUNDDOWN((ROW()-1)/5,0)+2)</f>
        <v>128</v>
      </c>
      <c r="G3527" s="63" t="str">
        <f ca="1">IF(INDIRECT("'按班级打印'!s"&amp;ROUNDDOWN((ROW()-1)/5,0)+2)&gt;0,INDIRECT("'按班级打印'!s"&amp;ROUNDDOWN((ROW()-1)/5,0)+2),"")</f>
        <v/>
      </c>
      <c r="H3527" s="63" t="str">
        <f ca="1">IF(INDIRECT("'按班级打印'!w"&amp;ROUNDDOWN((ROW()-1)/5,0)+2)&gt;0,INDIRECT("'按班级打印'!w"&amp;ROUNDDOWN((ROW()-1)/5,0)+2),"")</f>
        <v/>
      </c>
      <c r="I3527" s="63" t="str">
        <f ca="1">IF(INDIRECT("'按班级打印'!z"&amp;ROUNDDOWN((ROW()-1)/5,0)+2)&gt;0,INDIRECT("'按班级打印'!z"&amp;ROUNDDOWN((ROW()-1)/5,0)+2),"")</f>
        <v/>
      </c>
      <c r="J3527" s="63">
        <f ca="1">IF(INDIRECT("'按班级打印'!ac"&amp;ROUNDDOWN((ROW()-1)/5,0)+2)&gt;0,INDIRECT("'按班级打印'!ac"&amp;ROUNDDOWN((ROW()-1)/5,0)+2),"")</f>
        <v>59</v>
      </c>
      <c r="K3527" s="63">
        <f ca="1">IF(INDIRECT("'按班级打印'!u"&amp;ROUNDDOWN((ROW()-1)/5,0)+2)&gt;0,INDIRECT("'按班级打印'!u"&amp;ROUNDDOWN((ROW()-1)/5,0)+2),"")</f>
        <v>64.5</v>
      </c>
      <c r="L3527" s="63">
        <f ca="1">IF(INDIRECT("'按班级打印'!af"&amp;ROUNDDOWN((ROW()-1)/5,0)+2)&gt;0,INDIRECT("'按班级打印'!af"&amp;ROUNDDOWN((ROW()-1)/5,0)+2),"")</f>
        <v>47</v>
      </c>
      <c r="M3527" s="63">
        <f ca="1">INDIRECT("'按班级打印'!H"&amp;ROUNDDOWN((ROW()-1)/5,0)+2)</f>
        <v>481</v>
      </c>
    </row>
    <row r="3528" customHeight="1" spans="1:13">
      <c r="A3528" s="64"/>
      <c r="B3528" s="64"/>
      <c r="C3528" s="63" t="s">
        <v>13</v>
      </c>
      <c r="D3528" s="63">
        <f ca="1">INDIRECT("'按班级打印'!M"&amp;ROUNDDOWN((ROW()-1)/5,0)+2)</f>
        <v>100.5</v>
      </c>
      <c r="E3528" s="63">
        <f ca="1">INDIRECT("'按班级打印'!o"&amp;ROUNDDOWN((ROW()-1)/5,0)+2)</f>
        <v>82</v>
      </c>
      <c r="F3528" s="63">
        <f ca="1">INDIRECT("'按班级打印'!q"&amp;ROUNDDOWN((ROW()-1)/5,0)+2)</f>
        <v>128</v>
      </c>
      <c r="G3528" s="63" t="str">
        <f ca="1">IF(INDIRECT("'按班级打印'!s"&amp;ROUNDDOWN((ROW()-1)/5,0)+2)&gt;0,INDIRECT("'按班级打印'!s"&amp;ROUNDDOWN((ROW()-1)/5,0)+2),"")</f>
        <v/>
      </c>
      <c r="H3528" s="63" t="str">
        <f ca="1">IF(INDIRECT("'按班级打印'!x"&amp;ROUNDDOWN((ROW()-1)/5,0)+2)&gt;0,INDIRECT("'按班级打印'!x"&amp;ROUNDDOWN((ROW()-1)/5,0)+2),"")</f>
        <v/>
      </c>
      <c r="I3528" s="63" t="str">
        <f ca="1">IF(INDIRECT("'按班级打印'!aa"&amp;ROUNDDOWN((ROW()-1)/5,0)+2)&gt;0,INDIRECT("'按班级打印'!aa"&amp;ROUNDDOWN((ROW()-1)/5,0)+2),"")</f>
        <v/>
      </c>
      <c r="J3528" s="63">
        <f ca="1">IF(INDIRECT("'按班级打印'!ad"&amp;ROUNDDOWN((ROW()-1)/5,0)+2)&gt;0,INDIRECT("'按班级打印'!ad"&amp;ROUNDDOWN((ROW()-1)/5,0)+2),"")</f>
        <v>82</v>
      </c>
      <c r="K3528" s="63">
        <f ca="1">IF(INDIRECT("'按班级打印'!u"&amp;ROUNDDOWN((ROW()-1)/5,0)+2)&gt;0,INDIRECT("'按班级打印'!u"&amp;ROUNDDOWN((ROW()-1)/5,0)+2),"")</f>
        <v>64.5</v>
      </c>
      <c r="L3528" s="63">
        <f ca="1">IF(INDIRECT("'按班级打印'!ag"&amp;ROUNDDOWN((ROW()-1)/5,0)+2)&gt;0,INDIRECT("'按班级打印'!ag"&amp;ROUNDDOWN((ROW()-1)/5,0)+2),"")</f>
        <v>72</v>
      </c>
      <c r="M3528" s="63">
        <f ca="1">INDIRECT("'按班级打印'!I"&amp;ROUNDDOWN((ROW()-1)/5,0)+2)</f>
        <v>529</v>
      </c>
    </row>
    <row r="3529" customHeight="1" spans="1:13">
      <c r="A3529" s="63" t="str">
        <f ca="1">INDIRECT("'按班级打印'!E"&amp;ROUNDDOWN((ROW()-1)/5,0)+2)</f>
        <v>历史类</v>
      </c>
      <c r="B3529" s="14"/>
      <c r="C3529" s="63" t="s">
        <v>14</v>
      </c>
      <c r="D3529" s="65">
        <f>'质量分析(总分) '!$D$55</f>
        <v>105.000612745098</v>
      </c>
      <c r="E3529" s="65">
        <f>'质量分析(总分) '!$D$82</f>
        <v>91.5242034313726</v>
      </c>
      <c r="F3529" s="65">
        <f>'质量分析(总分) '!$D$109</f>
        <v>108.863970588235</v>
      </c>
      <c r="G3529" s="65" t="str">
        <f ca="1">IF(_xlfn.NUMBERVALUE(G3527)&gt;0,'质量分析(总分) '!$D$133,"")</f>
        <v/>
      </c>
      <c r="H3529" s="65" t="str">
        <f ca="1">IF(_xlfn.NUMBERVALUE(H3527)&gt;0,'质量分析(总分) '!$D$157,"")</f>
        <v/>
      </c>
      <c r="I3529" s="65" t="str">
        <f ca="1">IF(_xlfn.NUMBERVALUE(I3527)&gt;0,'质量分析(总分) '!$D$180,"")</f>
        <v/>
      </c>
      <c r="J3529" s="65">
        <f ca="1">IF(_xlfn.NUMBERVALUE(J3527)&gt;0,'质量分析(总分) '!$D$208,"")</f>
        <v>82.7816593886463</v>
      </c>
      <c r="K3529" s="65">
        <f ca="1">IF(_xlfn.NUMBERVALUE(K3527)&gt;0,'质量分析(总分) '!$D$194,"")</f>
        <v>62.2198275862069</v>
      </c>
      <c r="L3529" s="65">
        <f ca="1">IF(_xlfn.NUMBERVALUE(L3527)&gt;0,'质量分析(总分) '!$D$222,"")</f>
        <v>81.1694214876033</v>
      </c>
      <c r="M3529" s="65">
        <f ca="1">IF(_xlfn.NUMBERVALUE(G3527)&gt;0,'质量分析(总分) '!$D$23,'质量分析(总分) '!$D$28)</f>
        <v>513.153017241379</v>
      </c>
    </row>
    <row r="3531" customHeight="1" spans="1:13">
      <c r="A3531" s="58" t="s">
        <v>15</v>
      </c>
      <c r="B3531" s="59" t="s">
        <v>1</v>
      </c>
      <c r="C3531" s="59" t="s">
        <v>2</v>
      </c>
      <c r="D3531" s="60" t="s">
        <v>3</v>
      </c>
      <c r="E3531" s="60" t="s">
        <v>4</v>
      </c>
      <c r="F3531" s="60" t="s">
        <v>5</v>
      </c>
      <c r="G3531" s="60" t="s">
        <v>6</v>
      </c>
      <c r="H3531" s="60" t="s">
        <v>7</v>
      </c>
      <c r="I3531" s="60" t="s">
        <v>8</v>
      </c>
      <c r="J3531" s="60" t="s">
        <v>9</v>
      </c>
      <c r="K3531" s="60" t="s">
        <v>10</v>
      </c>
      <c r="L3531" s="61" t="s">
        <v>11</v>
      </c>
      <c r="M3531" s="61" t="s">
        <v>12</v>
      </c>
    </row>
    <row r="3532" customHeight="1" spans="1:13">
      <c r="A3532" s="62"/>
      <c r="B3532" s="63">
        <f ca="1">INDIRECT("'按班级打印'!G"&amp;ROUNDDOWN((ROW()-1)/5,0)+2)</f>
        <v>16</v>
      </c>
      <c r="C3532" s="63" t="str">
        <f ca="1">INDIRECT("'按班级打印'!A"&amp;ROUNDDOWN((ROW()-1)/5,0)+2)</f>
        <v>郑琳燕</v>
      </c>
      <c r="D3532" s="63">
        <f ca="1">INDIRECT("'按班级打印'!M"&amp;ROUNDDOWN((ROW()-1)/5,0)+2)</f>
        <v>111</v>
      </c>
      <c r="E3532" s="63">
        <f ca="1">INDIRECT("'按班级打印'!o"&amp;ROUNDDOWN((ROW()-1)/5,0)+2)</f>
        <v>83</v>
      </c>
      <c r="F3532" s="63">
        <f ca="1">INDIRECT("'按班级打印'!q"&amp;ROUNDDOWN((ROW()-1)/5,0)+2)</f>
        <v>120</v>
      </c>
      <c r="G3532" s="63" t="str">
        <f ca="1">IF(INDIRECT("'按班级打印'!s"&amp;ROUNDDOWN((ROW()-1)/5,0)+2)&gt;0,INDIRECT("'按班级打印'!s"&amp;ROUNDDOWN((ROW()-1)/5,0)+2),"")</f>
        <v/>
      </c>
      <c r="H3532" s="63" t="str">
        <f ca="1">IF(INDIRECT("'按班级打印'!w"&amp;ROUNDDOWN((ROW()-1)/5,0)+2)&gt;0,INDIRECT("'按班级打印'!w"&amp;ROUNDDOWN((ROW()-1)/5,0)+2),"")</f>
        <v/>
      </c>
      <c r="I3532" s="63">
        <f ca="1">IF(INDIRECT("'按班级打印'!z"&amp;ROUNDDOWN((ROW()-1)/5,0)+2)&gt;0,INDIRECT("'按班级打印'!z"&amp;ROUNDDOWN((ROW()-1)/5,0)+2),"")</f>
        <v>68.5</v>
      </c>
      <c r="J3532" s="63">
        <f ca="1">IF(INDIRECT("'按班级打印'!ac"&amp;ROUNDDOWN((ROW()-1)/5,0)+2)&gt;0,INDIRECT("'按班级打印'!ac"&amp;ROUNDDOWN((ROW()-1)/5,0)+2),"")</f>
        <v>59.25</v>
      </c>
      <c r="K3532" s="63">
        <f ca="1">IF(INDIRECT("'按班级打印'!u"&amp;ROUNDDOWN((ROW()-1)/5,0)+2)&gt;0,INDIRECT("'按班级打印'!u"&amp;ROUNDDOWN((ROW()-1)/5,0)+2),"")</f>
        <v>59</v>
      </c>
      <c r="L3532" s="63" t="str">
        <f ca="1">IF(INDIRECT("'按班级打印'!af"&amp;ROUNDDOWN((ROW()-1)/5,0)+2)&gt;0,INDIRECT("'按班级打印'!af"&amp;ROUNDDOWN((ROW()-1)/5,0)+2),"")</f>
        <v/>
      </c>
      <c r="M3532" s="63">
        <f ca="1">INDIRECT("'按班级打印'!H"&amp;ROUNDDOWN((ROW()-1)/5,0)+2)</f>
        <v>500.75</v>
      </c>
    </row>
    <row r="3533" customHeight="1" spans="1:13">
      <c r="A3533" s="64"/>
      <c r="B3533" s="64"/>
      <c r="C3533" s="63" t="s">
        <v>13</v>
      </c>
      <c r="D3533" s="63">
        <f ca="1">INDIRECT("'按班级打印'!M"&amp;ROUNDDOWN((ROW()-1)/5,0)+2)</f>
        <v>111</v>
      </c>
      <c r="E3533" s="63">
        <f ca="1">INDIRECT("'按班级打印'!o"&amp;ROUNDDOWN((ROW()-1)/5,0)+2)</f>
        <v>83</v>
      </c>
      <c r="F3533" s="63">
        <f ca="1">INDIRECT("'按班级打印'!q"&amp;ROUNDDOWN((ROW()-1)/5,0)+2)</f>
        <v>120</v>
      </c>
      <c r="G3533" s="63" t="str">
        <f ca="1">IF(INDIRECT("'按班级打印'!s"&amp;ROUNDDOWN((ROW()-1)/5,0)+2)&gt;0,INDIRECT("'按班级打印'!s"&amp;ROUNDDOWN((ROW()-1)/5,0)+2),"")</f>
        <v/>
      </c>
      <c r="H3533" s="63" t="str">
        <f ca="1">IF(INDIRECT("'按班级打印'!x"&amp;ROUNDDOWN((ROW()-1)/5,0)+2)&gt;0,INDIRECT("'按班级打印'!x"&amp;ROUNDDOWN((ROW()-1)/5,0)+2),"")</f>
        <v/>
      </c>
      <c r="I3533" s="63">
        <f ca="1">IF(INDIRECT("'按班级打印'!aa"&amp;ROUNDDOWN((ROW()-1)/5,0)+2)&gt;0,INDIRECT("'按班级打印'!aa"&amp;ROUNDDOWN((ROW()-1)/5,0)+2),"")</f>
        <v>78</v>
      </c>
      <c r="J3533" s="63">
        <f ca="1">IF(INDIRECT("'按班级打印'!ad"&amp;ROUNDDOWN((ROW()-1)/5,0)+2)&gt;0,INDIRECT("'按班级打印'!ad"&amp;ROUNDDOWN((ROW()-1)/5,0)+2),"")</f>
        <v>83</v>
      </c>
      <c r="K3533" s="63">
        <f ca="1">IF(INDIRECT("'按班级打印'!u"&amp;ROUNDDOWN((ROW()-1)/5,0)+2)&gt;0,INDIRECT("'按班级打印'!u"&amp;ROUNDDOWN((ROW()-1)/5,0)+2),"")</f>
        <v>59</v>
      </c>
      <c r="L3533" s="63" t="str">
        <f ca="1">IF(INDIRECT("'按班级打印'!ag"&amp;ROUNDDOWN((ROW()-1)/5,0)+2)&gt;0,INDIRECT("'按班级打印'!ag"&amp;ROUNDDOWN((ROW()-1)/5,0)+2),"")</f>
        <v/>
      </c>
      <c r="M3533" s="63">
        <f ca="1">INDIRECT("'按班级打印'!I"&amp;ROUNDDOWN((ROW()-1)/5,0)+2)</f>
        <v>534</v>
      </c>
    </row>
    <row r="3534" customHeight="1" spans="1:13">
      <c r="A3534" s="63" t="str">
        <f ca="1">INDIRECT("'按班级打印'!E"&amp;ROUNDDOWN((ROW()-1)/5,0)+2)</f>
        <v>历史类</v>
      </c>
      <c r="B3534" s="14"/>
      <c r="C3534" s="63" t="s">
        <v>14</v>
      </c>
      <c r="D3534" s="65">
        <f>'质量分析(总分) '!$D$55</f>
        <v>105.000612745098</v>
      </c>
      <c r="E3534" s="65">
        <f>'质量分析(总分) '!$D$82</f>
        <v>91.5242034313726</v>
      </c>
      <c r="F3534" s="65">
        <f>'质量分析(总分) '!$D$109</f>
        <v>108.863970588235</v>
      </c>
      <c r="G3534" s="65" t="str">
        <f ca="1">IF(_xlfn.NUMBERVALUE(G3532)&gt;0,'质量分析(总分) '!$D$133,"")</f>
        <v/>
      </c>
      <c r="H3534" s="65" t="str">
        <f ca="1">IF(_xlfn.NUMBERVALUE(H3532)&gt;0,'质量分析(总分) '!$D$157,"")</f>
        <v/>
      </c>
      <c r="I3534" s="65">
        <f ca="1">IF(_xlfn.NUMBERVALUE(I3532)&gt;0,'质量分析(总分) '!$D$180,"")</f>
        <v>83.3676470588235</v>
      </c>
      <c r="J3534" s="65">
        <f ca="1">IF(_xlfn.NUMBERVALUE(J3532)&gt;0,'质量分析(总分) '!$D$208,"")</f>
        <v>82.7816593886463</v>
      </c>
      <c r="K3534" s="65">
        <f ca="1">IF(_xlfn.NUMBERVALUE(K3532)&gt;0,'质量分析(总分) '!$D$194,"")</f>
        <v>62.2198275862069</v>
      </c>
      <c r="L3534" s="65" t="str">
        <f ca="1">IF(_xlfn.NUMBERVALUE(L3532)&gt;0,'质量分析(总分) '!$D$222,"")</f>
        <v/>
      </c>
      <c r="M3534" s="65">
        <f ca="1">IF(_xlfn.NUMBERVALUE(G3532)&gt;0,'质量分析(总分) '!$D$23,'质量分析(总分) '!$D$28)</f>
        <v>513.153017241379</v>
      </c>
    </row>
    <row r="3536" customHeight="1" spans="1:13">
      <c r="A3536" s="58" t="s">
        <v>15</v>
      </c>
      <c r="B3536" s="59" t="s">
        <v>1</v>
      </c>
      <c r="C3536" s="59" t="s">
        <v>2</v>
      </c>
      <c r="D3536" s="60" t="s">
        <v>3</v>
      </c>
      <c r="E3536" s="60" t="s">
        <v>4</v>
      </c>
      <c r="F3536" s="60" t="s">
        <v>5</v>
      </c>
      <c r="G3536" s="60" t="s">
        <v>6</v>
      </c>
      <c r="H3536" s="60" t="s">
        <v>7</v>
      </c>
      <c r="I3536" s="60" t="s">
        <v>8</v>
      </c>
      <c r="J3536" s="60" t="s">
        <v>9</v>
      </c>
      <c r="K3536" s="60" t="s">
        <v>10</v>
      </c>
      <c r="L3536" s="61" t="s">
        <v>11</v>
      </c>
      <c r="M3536" s="61" t="s">
        <v>12</v>
      </c>
    </row>
    <row r="3537" customHeight="1" spans="1:13">
      <c r="A3537" s="62"/>
      <c r="B3537" s="63">
        <f ca="1">INDIRECT("'按班级打印'!G"&amp;ROUNDDOWN((ROW()-1)/5,0)+2)</f>
        <v>16</v>
      </c>
      <c r="C3537" s="63" t="str">
        <f ca="1">INDIRECT("'按班级打印'!A"&amp;ROUNDDOWN((ROW()-1)/5,0)+2)</f>
        <v>王之宁</v>
      </c>
      <c r="D3537" s="63">
        <f ca="1">INDIRECT("'按班级打印'!M"&amp;ROUNDDOWN((ROW()-1)/5,0)+2)</f>
        <v>119</v>
      </c>
      <c r="E3537" s="63">
        <f ca="1">INDIRECT("'按班级打印'!o"&amp;ROUNDDOWN((ROW()-1)/5,0)+2)</f>
        <v>92.5</v>
      </c>
      <c r="F3537" s="63">
        <f ca="1">INDIRECT("'按班级打印'!q"&amp;ROUNDDOWN((ROW()-1)/5,0)+2)</f>
        <v>118</v>
      </c>
      <c r="G3537" s="63" t="str">
        <f ca="1">IF(INDIRECT("'按班级打印'!s"&amp;ROUNDDOWN((ROW()-1)/5,0)+2)&gt;0,INDIRECT("'按班级打印'!s"&amp;ROUNDDOWN((ROW()-1)/5,0)+2),"")</f>
        <v/>
      </c>
      <c r="H3537" s="63" t="str">
        <f ca="1">IF(INDIRECT("'按班级打印'!w"&amp;ROUNDDOWN((ROW()-1)/5,0)+2)&gt;0,INDIRECT("'按班级打印'!w"&amp;ROUNDDOWN((ROW()-1)/5,0)+2),"")</f>
        <v/>
      </c>
      <c r="I3537" s="63" t="str">
        <f ca="1">IF(INDIRECT("'按班级打印'!z"&amp;ROUNDDOWN((ROW()-1)/5,0)+2)&gt;0,INDIRECT("'按班级打印'!z"&amp;ROUNDDOWN((ROW()-1)/5,0)+2),"")</f>
        <v/>
      </c>
      <c r="J3537" s="63">
        <f ca="1">IF(INDIRECT("'按班级打印'!ac"&amp;ROUNDDOWN((ROW()-1)/5,0)+2)&gt;0,INDIRECT("'按班级打印'!ac"&amp;ROUNDDOWN((ROW()-1)/5,0)+2),"")</f>
        <v>77.5</v>
      </c>
      <c r="K3537" s="63">
        <f ca="1">IF(INDIRECT("'按班级打印'!u"&amp;ROUNDDOWN((ROW()-1)/5,0)+2)&gt;0,INDIRECT("'按班级打印'!u"&amp;ROUNDDOWN((ROW()-1)/5,0)+2),"")</f>
        <v>79</v>
      </c>
      <c r="L3537" s="63">
        <f ca="1">IF(INDIRECT("'按班级打印'!af"&amp;ROUNDDOWN((ROW()-1)/5,0)+2)&gt;0,INDIRECT("'按班级打印'!af"&amp;ROUNDDOWN((ROW()-1)/5,0)+2),"")</f>
        <v>65</v>
      </c>
      <c r="M3537" s="63">
        <f ca="1">INDIRECT("'按班级打印'!H"&amp;ROUNDDOWN((ROW()-1)/5,0)+2)</f>
        <v>551</v>
      </c>
    </row>
    <row r="3538" customHeight="1" spans="1:13">
      <c r="A3538" s="64"/>
      <c r="B3538" s="64"/>
      <c r="C3538" s="63" t="s">
        <v>13</v>
      </c>
      <c r="D3538" s="63">
        <f ca="1">INDIRECT("'按班级打印'!M"&amp;ROUNDDOWN((ROW()-1)/5,0)+2)</f>
        <v>119</v>
      </c>
      <c r="E3538" s="63">
        <f ca="1">INDIRECT("'按班级打印'!o"&amp;ROUNDDOWN((ROW()-1)/5,0)+2)</f>
        <v>92.5</v>
      </c>
      <c r="F3538" s="63">
        <f ca="1">INDIRECT("'按班级打印'!q"&amp;ROUNDDOWN((ROW()-1)/5,0)+2)</f>
        <v>118</v>
      </c>
      <c r="G3538" s="63" t="str">
        <f ca="1">IF(INDIRECT("'按班级打印'!s"&amp;ROUNDDOWN((ROW()-1)/5,0)+2)&gt;0,INDIRECT("'按班级打印'!s"&amp;ROUNDDOWN((ROW()-1)/5,0)+2),"")</f>
        <v/>
      </c>
      <c r="H3538" s="63" t="str">
        <f ca="1">IF(INDIRECT("'按班级打印'!x"&amp;ROUNDDOWN((ROW()-1)/5,0)+2)&gt;0,INDIRECT("'按班级打印'!x"&amp;ROUNDDOWN((ROW()-1)/5,0)+2),"")</f>
        <v/>
      </c>
      <c r="I3538" s="63" t="str">
        <f ca="1">IF(INDIRECT("'按班级打印'!aa"&amp;ROUNDDOWN((ROW()-1)/5,0)+2)&gt;0,INDIRECT("'按班级打印'!aa"&amp;ROUNDDOWN((ROW()-1)/5,0)+2),"")</f>
        <v/>
      </c>
      <c r="J3538" s="63">
        <f ca="1">IF(INDIRECT("'按班级打印'!ad"&amp;ROUNDDOWN((ROW()-1)/5,0)+2)&gt;0,INDIRECT("'按班级打印'!ad"&amp;ROUNDDOWN((ROW()-1)/5,0)+2),"")</f>
        <v>95</v>
      </c>
      <c r="K3538" s="63">
        <f ca="1">IF(INDIRECT("'按班级打印'!u"&amp;ROUNDDOWN((ROW()-1)/5,0)+2)&gt;0,INDIRECT("'按班级打印'!u"&amp;ROUNDDOWN((ROW()-1)/5,0)+2),"")</f>
        <v>79</v>
      </c>
      <c r="L3538" s="63">
        <f ca="1">IF(INDIRECT("'按班级打印'!ag"&amp;ROUNDDOWN((ROW()-1)/5,0)+2)&gt;0,INDIRECT("'按班级打印'!ag"&amp;ROUNDDOWN((ROW()-1)/5,0)+2),"")</f>
        <v>89</v>
      </c>
      <c r="M3538" s="63">
        <f ca="1">INDIRECT("'按班级打印'!I"&amp;ROUNDDOWN((ROW()-1)/5,0)+2)</f>
        <v>592.5</v>
      </c>
    </row>
    <row r="3539" customHeight="1" spans="1:13">
      <c r="A3539" s="63" t="str">
        <f ca="1">INDIRECT("'按班级打印'!E"&amp;ROUNDDOWN((ROW()-1)/5,0)+2)</f>
        <v>历史类</v>
      </c>
      <c r="B3539" s="14"/>
      <c r="C3539" s="63" t="s">
        <v>14</v>
      </c>
      <c r="D3539" s="65">
        <f>'质量分析(总分) '!$D$55</f>
        <v>105.000612745098</v>
      </c>
      <c r="E3539" s="65">
        <f>'质量分析(总分) '!$D$82</f>
        <v>91.5242034313726</v>
      </c>
      <c r="F3539" s="65">
        <f>'质量分析(总分) '!$D$109</f>
        <v>108.863970588235</v>
      </c>
      <c r="G3539" s="65" t="str">
        <f ca="1">IF(_xlfn.NUMBERVALUE(G3537)&gt;0,'质量分析(总分) '!$D$133,"")</f>
        <v/>
      </c>
      <c r="H3539" s="65" t="str">
        <f ca="1">IF(_xlfn.NUMBERVALUE(H3537)&gt;0,'质量分析(总分) '!$D$157,"")</f>
        <v/>
      </c>
      <c r="I3539" s="65" t="str">
        <f ca="1">IF(_xlfn.NUMBERVALUE(I3537)&gt;0,'质量分析(总分) '!$D$180,"")</f>
        <v/>
      </c>
      <c r="J3539" s="65">
        <f ca="1">IF(_xlfn.NUMBERVALUE(J3537)&gt;0,'质量分析(总分) '!$D$208,"")</f>
        <v>82.7816593886463</v>
      </c>
      <c r="K3539" s="65">
        <f ca="1">IF(_xlfn.NUMBERVALUE(K3537)&gt;0,'质量分析(总分) '!$D$194,"")</f>
        <v>62.2198275862069</v>
      </c>
      <c r="L3539" s="65">
        <f ca="1">IF(_xlfn.NUMBERVALUE(L3537)&gt;0,'质量分析(总分) '!$D$222,"")</f>
        <v>81.1694214876033</v>
      </c>
      <c r="M3539" s="65">
        <f ca="1">IF(_xlfn.NUMBERVALUE(G3537)&gt;0,'质量分析(总分) '!$D$23,'质量分析(总分) '!$D$28)</f>
        <v>513.153017241379</v>
      </c>
    </row>
    <row r="3541" customHeight="1" spans="1:13">
      <c r="A3541" s="58" t="s">
        <v>15</v>
      </c>
      <c r="B3541" s="59" t="s">
        <v>1</v>
      </c>
      <c r="C3541" s="59" t="s">
        <v>2</v>
      </c>
      <c r="D3541" s="60" t="s">
        <v>3</v>
      </c>
      <c r="E3541" s="60" t="s">
        <v>4</v>
      </c>
      <c r="F3541" s="60" t="s">
        <v>5</v>
      </c>
      <c r="G3541" s="60" t="s">
        <v>6</v>
      </c>
      <c r="H3541" s="60" t="s">
        <v>7</v>
      </c>
      <c r="I3541" s="60" t="s">
        <v>8</v>
      </c>
      <c r="J3541" s="60" t="s">
        <v>9</v>
      </c>
      <c r="K3541" s="60" t="s">
        <v>10</v>
      </c>
      <c r="L3541" s="61" t="s">
        <v>11</v>
      </c>
      <c r="M3541" s="61" t="s">
        <v>12</v>
      </c>
    </row>
    <row r="3542" customHeight="1" spans="1:13">
      <c r="A3542" s="62"/>
      <c r="B3542" s="63">
        <f ca="1">INDIRECT("'按班级打印'!G"&amp;ROUNDDOWN((ROW()-1)/5,0)+2)</f>
        <v>16</v>
      </c>
      <c r="C3542" s="63" t="str">
        <f ca="1">INDIRECT("'按班级打印'!A"&amp;ROUNDDOWN((ROW()-1)/5,0)+2)</f>
        <v>王家琪</v>
      </c>
      <c r="D3542" s="63">
        <f ca="1">INDIRECT("'按班级打印'!M"&amp;ROUNDDOWN((ROW()-1)/5,0)+2)</f>
        <v>105</v>
      </c>
      <c r="E3542" s="63">
        <f ca="1">INDIRECT("'按班级打印'!o"&amp;ROUNDDOWN((ROW()-1)/5,0)+2)</f>
        <v>64</v>
      </c>
      <c r="F3542" s="63">
        <f ca="1">INDIRECT("'按班级打印'!q"&amp;ROUNDDOWN((ROW()-1)/5,0)+2)</f>
        <v>115.5</v>
      </c>
      <c r="G3542" s="63" t="str">
        <f ca="1">IF(INDIRECT("'按班级打印'!s"&amp;ROUNDDOWN((ROW()-1)/5,0)+2)&gt;0,INDIRECT("'按班级打印'!s"&amp;ROUNDDOWN((ROW()-1)/5,0)+2),"")</f>
        <v/>
      </c>
      <c r="H3542" s="63" t="str">
        <f ca="1">IF(INDIRECT("'按班级打印'!w"&amp;ROUNDDOWN((ROW()-1)/5,0)+2)&gt;0,INDIRECT("'按班级打印'!w"&amp;ROUNDDOWN((ROW()-1)/5,0)+2),"")</f>
        <v/>
      </c>
      <c r="I3542" s="63" t="str">
        <f ca="1">IF(INDIRECT("'按班级打印'!z"&amp;ROUNDDOWN((ROW()-1)/5,0)+2)&gt;0,INDIRECT("'按班级打印'!z"&amp;ROUNDDOWN((ROW()-1)/5,0)+2),"")</f>
        <v/>
      </c>
      <c r="J3542" s="63">
        <f ca="1">IF(INDIRECT("'按班级打印'!ac"&amp;ROUNDDOWN((ROW()-1)/5,0)+2)&gt;0,INDIRECT("'按班级打印'!ac"&amp;ROUNDDOWN((ROW()-1)/5,0)+2),"")</f>
        <v>59</v>
      </c>
      <c r="K3542" s="63">
        <f ca="1">IF(INDIRECT("'按班级打印'!u"&amp;ROUNDDOWN((ROW()-1)/5,0)+2)&gt;0,INDIRECT("'按班级打印'!u"&amp;ROUNDDOWN((ROW()-1)/5,0)+2),"")</f>
        <v>67</v>
      </c>
      <c r="L3542" s="63">
        <f ca="1">IF(INDIRECT("'按班级打印'!af"&amp;ROUNDDOWN((ROW()-1)/5,0)+2)&gt;0,INDIRECT("'按班级打印'!af"&amp;ROUNDDOWN((ROW()-1)/5,0)+2),"")</f>
        <v>56</v>
      </c>
      <c r="M3542" s="63">
        <f ca="1">INDIRECT("'按班级打印'!H"&amp;ROUNDDOWN((ROW()-1)/5,0)+2)</f>
        <v>466.5</v>
      </c>
    </row>
    <row r="3543" customHeight="1" spans="1:13">
      <c r="A3543" s="64"/>
      <c r="B3543" s="64"/>
      <c r="C3543" s="63" t="s">
        <v>13</v>
      </c>
      <c r="D3543" s="63">
        <f ca="1">INDIRECT("'按班级打印'!M"&amp;ROUNDDOWN((ROW()-1)/5,0)+2)</f>
        <v>105</v>
      </c>
      <c r="E3543" s="63">
        <f ca="1">INDIRECT("'按班级打印'!o"&amp;ROUNDDOWN((ROW()-1)/5,0)+2)</f>
        <v>64</v>
      </c>
      <c r="F3543" s="63">
        <f ca="1">INDIRECT("'按班级打印'!q"&amp;ROUNDDOWN((ROW()-1)/5,0)+2)</f>
        <v>115.5</v>
      </c>
      <c r="G3543" s="63" t="str">
        <f ca="1">IF(INDIRECT("'按班级打印'!s"&amp;ROUNDDOWN((ROW()-1)/5,0)+2)&gt;0,INDIRECT("'按班级打印'!s"&amp;ROUNDDOWN((ROW()-1)/5,0)+2),"")</f>
        <v/>
      </c>
      <c r="H3543" s="63" t="str">
        <f ca="1">IF(INDIRECT("'按班级打印'!x"&amp;ROUNDDOWN((ROW()-1)/5,0)+2)&gt;0,INDIRECT("'按班级打印'!x"&amp;ROUNDDOWN((ROW()-1)/5,0)+2),"")</f>
        <v/>
      </c>
      <c r="I3543" s="63" t="str">
        <f ca="1">IF(INDIRECT("'按班级打印'!aa"&amp;ROUNDDOWN((ROW()-1)/5,0)+2)&gt;0,INDIRECT("'按班级打印'!aa"&amp;ROUNDDOWN((ROW()-1)/5,0)+2),"")</f>
        <v/>
      </c>
      <c r="J3543" s="63">
        <f ca="1">IF(INDIRECT("'按班级打印'!ad"&amp;ROUNDDOWN((ROW()-1)/5,0)+2)&gt;0,INDIRECT("'按班级打印'!ad"&amp;ROUNDDOWN((ROW()-1)/5,0)+2),"")</f>
        <v>82</v>
      </c>
      <c r="K3543" s="63">
        <f ca="1">IF(INDIRECT("'按班级打印'!u"&amp;ROUNDDOWN((ROW()-1)/5,0)+2)&gt;0,INDIRECT("'按班级打印'!u"&amp;ROUNDDOWN((ROW()-1)/5,0)+2),"")</f>
        <v>67</v>
      </c>
      <c r="L3543" s="63">
        <f ca="1">IF(INDIRECT("'按班级打印'!ag"&amp;ROUNDDOWN((ROW()-1)/5,0)+2)&gt;0,INDIRECT("'按班级打印'!ag"&amp;ROUNDDOWN((ROW()-1)/5,0)+2),"")</f>
        <v>84</v>
      </c>
      <c r="M3543" s="63">
        <f ca="1">INDIRECT("'按班级打印'!I"&amp;ROUNDDOWN((ROW()-1)/5,0)+2)</f>
        <v>517.5</v>
      </c>
    </row>
    <row r="3544" customHeight="1" spans="1:13">
      <c r="A3544" s="63" t="str">
        <f ca="1">INDIRECT("'按班级打印'!E"&amp;ROUNDDOWN((ROW()-1)/5,0)+2)</f>
        <v>历史类</v>
      </c>
      <c r="B3544" s="14"/>
      <c r="C3544" s="63" t="s">
        <v>14</v>
      </c>
      <c r="D3544" s="65">
        <f>'质量分析(总分) '!$D$55</f>
        <v>105.000612745098</v>
      </c>
      <c r="E3544" s="65">
        <f>'质量分析(总分) '!$D$82</f>
        <v>91.5242034313726</v>
      </c>
      <c r="F3544" s="65">
        <f>'质量分析(总分) '!$D$109</f>
        <v>108.863970588235</v>
      </c>
      <c r="G3544" s="65" t="str">
        <f ca="1">IF(_xlfn.NUMBERVALUE(G3542)&gt;0,'质量分析(总分) '!$D$133,"")</f>
        <v/>
      </c>
      <c r="H3544" s="65" t="str">
        <f ca="1">IF(_xlfn.NUMBERVALUE(H3542)&gt;0,'质量分析(总分) '!$D$157,"")</f>
        <v/>
      </c>
      <c r="I3544" s="65" t="str">
        <f ca="1">IF(_xlfn.NUMBERVALUE(I3542)&gt;0,'质量分析(总分) '!$D$180,"")</f>
        <v/>
      </c>
      <c r="J3544" s="65">
        <f ca="1">IF(_xlfn.NUMBERVALUE(J3542)&gt;0,'质量分析(总分) '!$D$208,"")</f>
        <v>82.7816593886463</v>
      </c>
      <c r="K3544" s="65">
        <f ca="1">IF(_xlfn.NUMBERVALUE(K3542)&gt;0,'质量分析(总分) '!$D$194,"")</f>
        <v>62.2198275862069</v>
      </c>
      <c r="L3544" s="65">
        <f ca="1">IF(_xlfn.NUMBERVALUE(L3542)&gt;0,'质量分析(总分) '!$D$222,"")</f>
        <v>81.1694214876033</v>
      </c>
      <c r="M3544" s="65">
        <f ca="1">IF(_xlfn.NUMBERVALUE(G3542)&gt;0,'质量分析(总分) '!$D$23,'质量分析(总分) '!$D$28)</f>
        <v>513.153017241379</v>
      </c>
    </row>
    <row r="3546" customHeight="1" spans="1:13">
      <c r="A3546" s="58" t="s">
        <v>15</v>
      </c>
      <c r="B3546" s="59" t="s">
        <v>1</v>
      </c>
      <c r="C3546" s="59" t="s">
        <v>2</v>
      </c>
      <c r="D3546" s="60" t="s">
        <v>3</v>
      </c>
      <c r="E3546" s="60" t="s">
        <v>4</v>
      </c>
      <c r="F3546" s="60" t="s">
        <v>5</v>
      </c>
      <c r="G3546" s="60" t="s">
        <v>6</v>
      </c>
      <c r="H3546" s="60" t="s">
        <v>7</v>
      </c>
      <c r="I3546" s="60" t="s">
        <v>8</v>
      </c>
      <c r="J3546" s="60" t="s">
        <v>9</v>
      </c>
      <c r="K3546" s="60" t="s">
        <v>10</v>
      </c>
      <c r="L3546" s="61" t="s">
        <v>11</v>
      </c>
      <c r="M3546" s="61" t="s">
        <v>12</v>
      </c>
    </row>
    <row r="3547" customHeight="1" spans="1:13">
      <c r="A3547" s="62"/>
      <c r="B3547" s="63">
        <f ca="1">INDIRECT("'按班级打印'!G"&amp;ROUNDDOWN((ROW()-1)/5,0)+2)</f>
        <v>16</v>
      </c>
      <c r="C3547" s="63" t="str">
        <f ca="1">INDIRECT("'按班级打印'!A"&amp;ROUNDDOWN((ROW()-1)/5,0)+2)</f>
        <v>陈莲娜</v>
      </c>
      <c r="D3547" s="63">
        <f ca="1">INDIRECT("'按班级打印'!M"&amp;ROUNDDOWN((ROW()-1)/5,0)+2)</f>
        <v>114.5</v>
      </c>
      <c r="E3547" s="63">
        <f ca="1">INDIRECT("'按班级打印'!o"&amp;ROUNDDOWN((ROW()-1)/5,0)+2)</f>
        <v>93.5</v>
      </c>
      <c r="F3547" s="63">
        <f ca="1">INDIRECT("'按班级打印'!q"&amp;ROUNDDOWN((ROW()-1)/5,0)+2)</f>
        <v>124</v>
      </c>
      <c r="G3547" s="63" t="str">
        <f ca="1">IF(INDIRECT("'按班级打印'!s"&amp;ROUNDDOWN((ROW()-1)/5,0)+2)&gt;0,INDIRECT("'按班级打印'!s"&amp;ROUNDDOWN((ROW()-1)/5,0)+2),"")</f>
        <v/>
      </c>
      <c r="H3547" s="63" t="str">
        <f ca="1">IF(INDIRECT("'按班级打印'!w"&amp;ROUNDDOWN((ROW()-1)/5,0)+2)&gt;0,INDIRECT("'按班级打印'!w"&amp;ROUNDDOWN((ROW()-1)/5,0)+2),"")</f>
        <v/>
      </c>
      <c r="I3547" s="63" t="str">
        <f ca="1">IF(INDIRECT("'按班级打印'!z"&amp;ROUNDDOWN((ROW()-1)/5,0)+2)&gt;0,INDIRECT("'按班级打印'!z"&amp;ROUNDDOWN((ROW()-1)/5,0)+2),"")</f>
        <v/>
      </c>
      <c r="J3547" s="63">
        <f ca="1">IF(INDIRECT("'按班级打印'!ac"&amp;ROUNDDOWN((ROW()-1)/5,0)+2)&gt;0,INDIRECT("'按班级打印'!ac"&amp;ROUNDDOWN((ROW()-1)/5,0)+2),"")</f>
        <v>69.25</v>
      </c>
      <c r="K3547" s="63">
        <f ca="1">IF(INDIRECT("'按班级打印'!u"&amp;ROUNDDOWN((ROW()-1)/5,0)+2)&gt;0,INDIRECT("'按班级打印'!u"&amp;ROUNDDOWN((ROW()-1)/5,0)+2),"")</f>
        <v>59.5</v>
      </c>
      <c r="L3547" s="63">
        <f ca="1">IF(INDIRECT("'按班级打印'!af"&amp;ROUNDDOWN((ROW()-1)/5,0)+2)&gt;0,INDIRECT("'按班级打印'!af"&amp;ROUNDDOWN((ROW()-1)/5,0)+2),"")</f>
        <v>71</v>
      </c>
      <c r="M3547" s="63">
        <f ca="1">INDIRECT("'按班级打印'!H"&amp;ROUNDDOWN((ROW()-1)/5,0)+2)</f>
        <v>531.75</v>
      </c>
    </row>
    <row r="3548" customHeight="1" spans="1:13">
      <c r="A3548" s="64"/>
      <c r="B3548" s="64"/>
      <c r="C3548" s="63" t="s">
        <v>13</v>
      </c>
      <c r="D3548" s="63">
        <f ca="1">INDIRECT("'按班级打印'!M"&amp;ROUNDDOWN((ROW()-1)/5,0)+2)</f>
        <v>114.5</v>
      </c>
      <c r="E3548" s="63">
        <f ca="1">INDIRECT("'按班级打印'!o"&amp;ROUNDDOWN((ROW()-1)/5,0)+2)</f>
        <v>93.5</v>
      </c>
      <c r="F3548" s="63">
        <f ca="1">INDIRECT("'按班级打印'!q"&amp;ROUNDDOWN((ROW()-1)/5,0)+2)</f>
        <v>124</v>
      </c>
      <c r="G3548" s="63" t="str">
        <f ca="1">IF(INDIRECT("'按班级打印'!s"&amp;ROUNDDOWN((ROW()-1)/5,0)+2)&gt;0,INDIRECT("'按班级打印'!s"&amp;ROUNDDOWN((ROW()-1)/5,0)+2),"")</f>
        <v/>
      </c>
      <c r="H3548" s="63" t="str">
        <f ca="1">IF(INDIRECT("'按班级打印'!x"&amp;ROUNDDOWN((ROW()-1)/5,0)+2)&gt;0,INDIRECT("'按班级打印'!x"&amp;ROUNDDOWN((ROW()-1)/5,0)+2),"")</f>
        <v/>
      </c>
      <c r="I3548" s="63" t="str">
        <f ca="1">IF(INDIRECT("'按班级打印'!aa"&amp;ROUNDDOWN((ROW()-1)/5,0)+2)&gt;0,INDIRECT("'按班级打印'!aa"&amp;ROUNDDOWN((ROW()-1)/5,0)+2),"")</f>
        <v/>
      </c>
      <c r="J3548" s="63">
        <f ca="1">IF(INDIRECT("'按班级打印'!ad"&amp;ROUNDDOWN((ROW()-1)/5,0)+2)&gt;0,INDIRECT("'按班级打印'!ad"&amp;ROUNDDOWN((ROW()-1)/5,0)+2),"")</f>
        <v>90</v>
      </c>
      <c r="K3548" s="63">
        <f ca="1">IF(INDIRECT("'按班级打印'!u"&amp;ROUNDDOWN((ROW()-1)/5,0)+2)&gt;0,INDIRECT("'按班级打印'!u"&amp;ROUNDDOWN((ROW()-1)/5,0)+2),"")</f>
        <v>59.5</v>
      </c>
      <c r="L3548" s="63">
        <f ca="1">IF(INDIRECT("'按班级打印'!ag"&amp;ROUNDDOWN((ROW()-1)/5,0)+2)&gt;0,INDIRECT("'按班级打印'!ag"&amp;ROUNDDOWN((ROW()-1)/5,0)+2),"")</f>
        <v>92</v>
      </c>
      <c r="M3548" s="63">
        <f ca="1">INDIRECT("'按班级打印'!I"&amp;ROUNDDOWN((ROW()-1)/5,0)+2)</f>
        <v>573.5</v>
      </c>
    </row>
    <row r="3549" customHeight="1" spans="1:13">
      <c r="A3549" s="63" t="str">
        <f ca="1">INDIRECT("'按班级打印'!E"&amp;ROUNDDOWN((ROW()-1)/5,0)+2)</f>
        <v>历史类</v>
      </c>
      <c r="B3549" s="14"/>
      <c r="C3549" s="63" t="s">
        <v>14</v>
      </c>
      <c r="D3549" s="65">
        <f>'质量分析(总分) '!$D$55</f>
        <v>105.000612745098</v>
      </c>
      <c r="E3549" s="65">
        <f>'质量分析(总分) '!$D$82</f>
        <v>91.5242034313726</v>
      </c>
      <c r="F3549" s="65">
        <f>'质量分析(总分) '!$D$109</f>
        <v>108.863970588235</v>
      </c>
      <c r="G3549" s="65" t="str">
        <f ca="1">IF(_xlfn.NUMBERVALUE(G3547)&gt;0,'质量分析(总分) '!$D$133,"")</f>
        <v/>
      </c>
      <c r="H3549" s="65" t="str">
        <f ca="1">IF(_xlfn.NUMBERVALUE(H3547)&gt;0,'质量分析(总分) '!$D$157,"")</f>
        <v/>
      </c>
      <c r="I3549" s="65" t="str">
        <f ca="1">IF(_xlfn.NUMBERVALUE(I3547)&gt;0,'质量分析(总分) '!$D$180,"")</f>
        <v/>
      </c>
      <c r="J3549" s="65">
        <f ca="1">IF(_xlfn.NUMBERVALUE(J3547)&gt;0,'质量分析(总分) '!$D$208,"")</f>
        <v>82.7816593886463</v>
      </c>
      <c r="K3549" s="65">
        <f ca="1">IF(_xlfn.NUMBERVALUE(K3547)&gt;0,'质量分析(总分) '!$D$194,"")</f>
        <v>62.2198275862069</v>
      </c>
      <c r="L3549" s="65">
        <f ca="1">IF(_xlfn.NUMBERVALUE(L3547)&gt;0,'质量分析(总分) '!$D$222,"")</f>
        <v>81.1694214876033</v>
      </c>
      <c r="M3549" s="65">
        <f ca="1">IF(_xlfn.NUMBERVALUE(G3547)&gt;0,'质量分析(总分) '!$D$23,'质量分析(总分) '!$D$28)</f>
        <v>513.153017241379</v>
      </c>
    </row>
    <row r="3551" customHeight="1" spans="1:13">
      <c r="A3551" s="58" t="s">
        <v>15</v>
      </c>
      <c r="B3551" s="59" t="s">
        <v>1</v>
      </c>
      <c r="C3551" s="59" t="s">
        <v>2</v>
      </c>
      <c r="D3551" s="60" t="s">
        <v>3</v>
      </c>
      <c r="E3551" s="60" t="s">
        <v>4</v>
      </c>
      <c r="F3551" s="60" t="s">
        <v>5</v>
      </c>
      <c r="G3551" s="60" t="s">
        <v>6</v>
      </c>
      <c r="H3551" s="60" t="s">
        <v>7</v>
      </c>
      <c r="I3551" s="60" t="s">
        <v>8</v>
      </c>
      <c r="J3551" s="60" t="s">
        <v>9</v>
      </c>
      <c r="K3551" s="60" t="s">
        <v>10</v>
      </c>
      <c r="L3551" s="61" t="s">
        <v>11</v>
      </c>
      <c r="M3551" s="61" t="s">
        <v>12</v>
      </c>
    </row>
    <row r="3552" customHeight="1" spans="1:13">
      <c r="A3552" s="62"/>
      <c r="B3552" s="63">
        <f ca="1">INDIRECT("'按班级打印'!G"&amp;ROUNDDOWN((ROW()-1)/5,0)+2)</f>
        <v>16</v>
      </c>
      <c r="C3552" s="63" t="str">
        <f ca="1">INDIRECT("'按班级打印'!A"&amp;ROUNDDOWN((ROW()-1)/5,0)+2)</f>
        <v>谢昀真</v>
      </c>
      <c r="D3552" s="63">
        <f ca="1">INDIRECT("'按班级打印'!M"&amp;ROUNDDOWN((ROW()-1)/5,0)+2)</f>
        <v>116.5</v>
      </c>
      <c r="E3552" s="63">
        <f ca="1">INDIRECT("'按班级打印'!o"&amp;ROUNDDOWN((ROW()-1)/5,0)+2)</f>
        <v>100</v>
      </c>
      <c r="F3552" s="63">
        <f ca="1">INDIRECT("'按班级打印'!q"&amp;ROUNDDOWN((ROW()-1)/5,0)+2)</f>
        <v>130</v>
      </c>
      <c r="G3552" s="63" t="str">
        <f ca="1">IF(INDIRECT("'按班级打印'!s"&amp;ROUNDDOWN((ROW()-1)/5,0)+2)&gt;0,INDIRECT("'按班级打印'!s"&amp;ROUNDDOWN((ROW()-1)/5,0)+2),"")</f>
        <v/>
      </c>
      <c r="H3552" s="63" t="str">
        <f ca="1">IF(INDIRECT("'按班级打印'!w"&amp;ROUNDDOWN((ROW()-1)/5,0)+2)&gt;0,INDIRECT("'按班级打印'!w"&amp;ROUNDDOWN((ROW()-1)/5,0)+2),"")</f>
        <v/>
      </c>
      <c r="I3552" s="63">
        <f ca="1">IF(INDIRECT("'按班级打印'!z"&amp;ROUNDDOWN((ROW()-1)/5,0)+2)&gt;0,INDIRECT("'按班级打印'!z"&amp;ROUNDDOWN((ROW()-1)/5,0)+2),"")</f>
        <v>72</v>
      </c>
      <c r="J3552" s="63">
        <f ca="1">IF(INDIRECT("'按班级打印'!ac"&amp;ROUNDDOWN((ROW()-1)/5,0)+2)&gt;0,INDIRECT("'按班级打印'!ac"&amp;ROUNDDOWN((ROW()-1)/5,0)+2),"")</f>
        <v>72</v>
      </c>
      <c r="K3552" s="63">
        <f ca="1">IF(INDIRECT("'按班级打印'!u"&amp;ROUNDDOWN((ROW()-1)/5,0)+2)&gt;0,INDIRECT("'按班级打印'!u"&amp;ROUNDDOWN((ROW()-1)/5,0)+2),"")</f>
        <v>73</v>
      </c>
      <c r="L3552" s="63" t="str">
        <f ca="1">IF(INDIRECT("'按班级打印'!af"&amp;ROUNDDOWN((ROW()-1)/5,0)+2)&gt;0,INDIRECT("'按班级打印'!af"&amp;ROUNDDOWN((ROW()-1)/5,0)+2),"")</f>
        <v/>
      </c>
      <c r="M3552" s="63">
        <f ca="1">INDIRECT("'按班级打印'!H"&amp;ROUNDDOWN((ROW()-1)/5,0)+2)</f>
        <v>563.5</v>
      </c>
    </row>
    <row r="3553" customHeight="1" spans="1:13">
      <c r="A3553" s="64"/>
      <c r="B3553" s="64"/>
      <c r="C3553" s="63" t="s">
        <v>13</v>
      </c>
      <c r="D3553" s="63">
        <f ca="1">INDIRECT("'按班级打印'!M"&amp;ROUNDDOWN((ROW()-1)/5,0)+2)</f>
        <v>116.5</v>
      </c>
      <c r="E3553" s="63">
        <f ca="1">INDIRECT("'按班级打印'!o"&amp;ROUNDDOWN((ROW()-1)/5,0)+2)</f>
        <v>100</v>
      </c>
      <c r="F3553" s="63">
        <f ca="1">INDIRECT("'按班级打印'!q"&amp;ROUNDDOWN((ROW()-1)/5,0)+2)</f>
        <v>130</v>
      </c>
      <c r="G3553" s="63" t="str">
        <f ca="1">IF(INDIRECT("'按班级打印'!s"&amp;ROUNDDOWN((ROW()-1)/5,0)+2)&gt;0,INDIRECT("'按班级打印'!s"&amp;ROUNDDOWN((ROW()-1)/5,0)+2),"")</f>
        <v/>
      </c>
      <c r="H3553" s="63" t="str">
        <f ca="1">IF(INDIRECT("'按班级打印'!x"&amp;ROUNDDOWN((ROW()-1)/5,0)+2)&gt;0,INDIRECT("'按班级打印'!x"&amp;ROUNDDOWN((ROW()-1)/5,0)+2),"")</f>
        <v/>
      </c>
      <c r="I3553" s="63">
        <f ca="1">IF(INDIRECT("'按班级打印'!aa"&amp;ROUNDDOWN((ROW()-1)/5,0)+2)&gt;0,INDIRECT("'按班级打印'!aa"&amp;ROUNDDOWN((ROW()-1)/5,0)+2),"")</f>
        <v>81</v>
      </c>
      <c r="J3553" s="63">
        <f ca="1">IF(INDIRECT("'按班级打印'!ad"&amp;ROUNDDOWN((ROW()-1)/5,0)+2)&gt;0,INDIRECT("'按班级打印'!ad"&amp;ROUNDDOWN((ROW()-1)/5,0)+2),"")</f>
        <v>92</v>
      </c>
      <c r="K3553" s="63">
        <f ca="1">IF(INDIRECT("'按班级打印'!u"&amp;ROUNDDOWN((ROW()-1)/5,0)+2)&gt;0,INDIRECT("'按班级打印'!u"&amp;ROUNDDOWN((ROW()-1)/5,0)+2),"")</f>
        <v>73</v>
      </c>
      <c r="L3553" s="63" t="str">
        <f ca="1">IF(INDIRECT("'按班级打印'!ag"&amp;ROUNDDOWN((ROW()-1)/5,0)+2)&gt;0,INDIRECT("'按班级打印'!ag"&amp;ROUNDDOWN((ROW()-1)/5,0)+2),"")</f>
        <v/>
      </c>
      <c r="M3553" s="63">
        <f ca="1">INDIRECT("'按班级打印'!I"&amp;ROUNDDOWN((ROW()-1)/5,0)+2)</f>
        <v>592.5</v>
      </c>
    </row>
    <row r="3554" customHeight="1" spans="1:13">
      <c r="A3554" s="63" t="str">
        <f ca="1">INDIRECT("'按班级打印'!E"&amp;ROUNDDOWN((ROW()-1)/5,0)+2)</f>
        <v>历史类</v>
      </c>
      <c r="B3554" s="14"/>
      <c r="C3554" s="63" t="s">
        <v>14</v>
      </c>
      <c r="D3554" s="65">
        <f>'质量分析(总分) '!$D$55</f>
        <v>105.000612745098</v>
      </c>
      <c r="E3554" s="65">
        <f>'质量分析(总分) '!$D$82</f>
        <v>91.5242034313726</v>
      </c>
      <c r="F3554" s="65">
        <f>'质量分析(总分) '!$D$109</f>
        <v>108.863970588235</v>
      </c>
      <c r="G3554" s="65" t="str">
        <f ca="1">IF(_xlfn.NUMBERVALUE(G3552)&gt;0,'质量分析(总分) '!$D$133,"")</f>
        <v/>
      </c>
      <c r="H3554" s="65" t="str">
        <f ca="1">IF(_xlfn.NUMBERVALUE(H3552)&gt;0,'质量分析(总分) '!$D$157,"")</f>
        <v/>
      </c>
      <c r="I3554" s="65">
        <f ca="1">IF(_xlfn.NUMBERVALUE(I3552)&gt;0,'质量分析(总分) '!$D$180,"")</f>
        <v>83.3676470588235</v>
      </c>
      <c r="J3554" s="65">
        <f ca="1">IF(_xlfn.NUMBERVALUE(J3552)&gt;0,'质量分析(总分) '!$D$208,"")</f>
        <v>82.7816593886463</v>
      </c>
      <c r="K3554" s="65">
        <f ca="1">IF(_xlfn.NUMBERVALUE(K3552)&gt;0,'质量分析(总分) '!$D$194,"")</f>
        <v>62.2198275862069</v>
      </c>
      <c r="L3554" s="65" t="str">
        <f ca="1">IF(_xlfn.NUMBERVALUE(L3552)&gt;0,'质量分析(总分) '!$D$222,"")</f>
        <v/>
      </c>
      <c r="M3554" s="65">
        <f ca="1">IF(_xlfn.NUMBERVALUE(G3552)&gt;0,'质量分析(总分) '!$D$23,'质量分析(总分) '!$D$28)</f>
        <v>513.153017241379</v>
      </c>
    </row>
    <row r="3556" customHeight="1" spans="1:13">
      <c r="A3556" s="58" t="s">
        <v>15</v>
      </c>
      <c r="B3556" s="59" t="s">
        <v>1</v>
      </c>
      <c r="C3556" s="59" t="s">
        <v>2</v>
      </c>
      <c r="D3556" s="60" t="s">
        <v>3</v>
      </c>
      <c r="E3556" s="60" t="s">
        <v>4</v>
      </c>
      <c r="F3556" s="60" t="s">
        <v>5</v>
      </c>
      <c r="G3556" s="60" t="s">
        <v>6</v>
      </c>
      <c r="H3556" s="60" t="s">
        <v>7</v>
      </c>
      <c r="I3556" s="60" t="s">
        <v>8</v>
      </c>
      <c r="J3556" s="60" t="s">
        <v>9</v>
      </c>
      <c r="K3556" s="60" t="s">
        <v>10</v>
      </c>
      <c r="L3556" s="61" t="s">
        <v>11</v>
      </c>
      <c r="M3556" s="61" t="s">
        <v>12</v>
      </c>
    </row>
    <row r="3557" customHeight="1" spans="1:13">
      <c r="A3557" s="62"/>
      <c r="B3557" s="63">
        <f ca="1">INDIRECT("'按班级打印'!G"&amp;ROUNDDOWN((ROW()-1)/5,0)+2)</f>
        <v>16</v>
      </c>
      <c r="C3557" s="63" t="str">
        <f ca="1">INDIRECT("'按班级打印'!A"&amp;ROUNDDOWN((ROW()-1)/5,0)+2)</f>
        <v>李琳朗</v>
      </c>
      <c r="D3557" s="63">
        <f ca="1">INDIRECT("'按班级打印'!M"&amp;ROUNDDOWN((ROW()-1)/5,0)+2)</f>
        <v>107.5</v>
      </c>
      <c r="E3557" s="63">
        <f ca="1">INDIRECT("'按班级打印'!o"&amp;ROUNDDOWN((ROW()-1)/5,0)+2)</f>
        <v>90</v>
      </c>
      <c r="F3557" s="63">
        <f ca="1">INDIRECT("'按班级打印'!q"&amp;ROUNDDOWN((ROW()-1)/5,0)+2)</f>
        <v>107</v>
      </c>
      <c r="G3557" s="63" t="str">
        <f ca="1">IF(INDIRECT("'按班级打印'!s"&amp;ROUNDDOWN((ROW()-1)/5,0)+2)&gt;0,INDIRECT("'按班级打印'!s"&amp;ROUNDDOWN((ROW()-1)/5,0)+2),"")</f>
        <v/>
      </c>
      <c r="H3557" s="63" t="str">
        <f ca="1">IF(INDIRECT("'按班级打印'!w"&amp;ROUNDDOWN((ROW()-1)/5,0)+2)&gt;0,INDIRECT("'按班级打印'!w"&amp;ROUNDDOWN((ROW()-1)/5,0)+2),"")</f>
        <v/>
      </c>
      <c r="I3557" s="63" t="str">
        <f ca="1">IF(INDIRECT("'按班级打印'!z"&amp;ROUNDDOWN((ROW()-1)/5,0)+2)&gt;0,INDIRECT("'按班级打印'!z"&amp;ROUNDDOWN((ROW()-1)/5,0)+2),"")</f>
        <v/>
      </c>
      <c r="J3557" s="63">
        <f ca="1">IF(INDIRECT("'按班级打印'!ac"&amp;ROUNDDOWN((ROW()-1)/5,0)+2)&gt;0,INDIRECT("'按班级打印'!ac"&amp;ROUNDDOWN((ROW()-1)/5,0)+2),"")</f>
        <v>57.75</v>
      </c>
      <c r="K3557" s="63">
        <f ca="1">IF(INDIRECT("'按班级打印'!u"&amp;ROUNDDOWN((ROW()-1)/5,0)+2)&gt;0,INDIRECT("'按班级打印'!u"&amp;ROUNDDOWN((ROW()-1)/5,0)+2),"")</f>
        <v>68.5</v>
      </c>
      <c r="L3557" s="63">
        <f ca="1">IF(INDIRECT("'按班级打印'!af"&amp;ROUNDDOWN((ROW()-1)/5,0)+2)&gt;0,INDIRECT("'按班级打印'!af"&amp;ROUNDDOWN((ROW()-1)/5,0)+2),"")</f>
        <v>64.5</v>
      </c>
      <c r="M3557" s="63">
        <f ca="1">INDIRECT("'按班级打印'!H"&amp;ROUNDDOWN((ROW()-1)/5,0)+2)</f>
        <v>495.25</v>
      </c>
    </row>
    <row r="3558" customHeight="1" spans="1:13">
      <c r="A3558" s="64"/>
      <c r="B3558" s="64"/>
      <c r="C3558" s="63" t="s">
        <v>13</v>
      </c>
      <c r="D3558" s="63">
        <f ca="1">INDIRECT("'按班级打印'!M"&amp;ROUNDDOWN((ROW()-1)/5,0)+2)</f>
        <v>107.5</v>
      </c>
      <c r="E3558" s="63">
        <f ca="1">INDIRECT("'按班级打印'!o"&amp;ROUNDDOWN((ROW()-1)/5,0)+2)</f>
        <v>90</v>
      </c>
      <c r="F3558" s="63">
        <f ca="1">INDIRECT("'按班级打印'!q"&amp;ROUNDDOWN((ROW()-1)/5,0)+2)</f>
        <v>107</v>
      </c>
      <c r="G3558" s="63" t="str">
        <f ca="1">IF(INDIRECT("'按班级打印'!s"&amp;ROUNDDOWN((ROW()-1)/5,0)+2)&gt;0,INDIRECT("'按班级打印'!s"&amp;ROUNDDOWN((ROW()-1)/5,0)+2),"")</f>
        <v/>
      </c>
      <c r="H3558" s="63" t="str">
        <f ca="1">IF(INDIRECT("'按班级打印'!x"&amp;ROUNDDOWN((ROW()-1)/5,0)+2)&gt;0,INDIRECT("'按班级打印'!x"&amp;ROUNDDOWN((ROW()-1)/5,0)+2),"")</f>
        <v/>
      </c>
      <c r="I3558" s="63" t="str">
        <f ca="1">IF(INDIRECT("'按班级打印'!aa"&amp;ROUNDDOWN((ROW()-1)/5,0)+2)&gt;0,INDIRECT("'按班级打印'!aa"&amp;ROUNDDOWN((ROW()-1)/5,0)+2),"")</f>
        <v/>
      </c>
      <c r="J3558" s="63">
        <f ca="1">IF(INDIRECT("'按班级打印'!ad"&amp;ROUNDDOWN((ROW()-1)/5,0)+2)&gt;0,INDIRECT("'按班级打印'!ad"&amp;ROUNDDOWN((ROW()-1)/5,0)+2),"")</f>
        <v>81</v>
      </c>
      <c r="K3558" s="63">
        <f ca="1">IF(INDIRECT("'按班级打印'!u"&amp;ROUNDDOWN((ROW()-1)/5,0)+2)&gt;0,INDIRECT("'按班级打印'!u"&amp;ROUNDDOWN((ROW()-1)/5,0)+2),"")</f>
        <v>68.5</v>
      </c>
      <c r="L3558" s="63">
        <f ca="1">IF(INDIRECT("'按班级打印'!ag"&amp;ROUNDDOWN((ROW()-1)/5,0)+2)&gt;0,INDIRECT("'按班级打印'!ag"&amp;ROUNDDOWN((ROW()-1)/5,0)+2),"")</f>
        <v>89</v>
      </c>
      <c r="M3558" s="63">
        <f ca="1">INDIRECT("'按班级打印'!I"&amp;ROUNDDOWN((ROW()-1)/5,0)+2)</f>
        <v>543</v>
      </c>
    </row>
    <row r="3559" customHeight="1" spans="1:13">
      <c r="A3559" s="63" t="str">
        <f ca="1">INDIRECT("'按班级打印'!E"&amp;ROUNDDOWN((ROW()-1)/5,0)+2)</f>
        <v>历史类</v>
      </c>
      <c r="B3559" s="14"/>
      <c r="C3559" s="63" t="s">
        <v>14</v>
      </c>
      <c r="D3559" s="65">
        <f>'质量分析(总分) '!$D$55</f>
        <v>105.000612745098</v>
      </c>
      <c r="E3559" s="65">
        <f>'质量分析(总分) '!$D$82</f>
        <v>91.5242034313726</v>
      </c>
      <c r="F3559" s="65">
        <f>'质量分析(总分) '!$D$109</f>
        <v>108.863970588235</v>
      </c>
      <c r="G3559" s="65" t="str">
        <f ca="1">IF(_xlfn.NUMBERVALUE(G3557)&gt;0,'质量分析(总分) '!$D$133,"")</f>
        <v/>
      </c>
      <c r="H3559" s="65" t="str">
        <f ca="1">IF(_xlfn.NUMBERVALUE(H3557)&gt;0,'质量分析(总分) '!$D$157,"")</f>
        <v/>
      </c>
      <c r="I3559" s="65" t="str">
        <f ca="1">IF(_xlfn.NUMBERVALUE(I3557)&gt;0,'质量分析(总分) '!$D$180,"")</f>
        <v/>
      </c>
      <c r="J3559" s="65">
        <f ca="1">IF(_xlfn.NUMBERVALUE(J3557)&gt;0,'质量分析(总分) '!$D$208,"")</f>
        <v>82.7816593886463</v>
      </c>
      <c r="K3559" s="65">
        <f ca="1">IF(_xlfn.NUMBERVALUE(K3557)&gt;0,'质量分析(总分) '!$D$194,"")</f>
        <v>62.2198275862069</v>
      </c>
      <c r="L3559" s="65">
        <f ca="1">IF(_xlfn.NUMBERVALUE(L3557)&gt;0,'质量分析(总分) '!$D$222,"")</f>
        <v>81.1694214876033</v>
      </c>
      <c r="M3559" s="65">
        <f ca="1">IF(_xlfn.NUMBERVALUE(G3557)&gt;0,'质量分析(总分) '!$D$23,'质量分析(总分) '!$D$28)</f>
        <v>513.153017241379</v>
      </c>
    </row>
    <row r="3561" customHeight="1" spans="1:13">
      <c r="A3561" s="58" t="s">
        <v>15</v>
      </c>
      <c r="B3561" s="59" t="s">
        <v>1</v>
      </c>
      <c r="C3561" s="59" t="s">
        <v>2</v>
      </c>
      <c r="D3561" s="60" t="s">
        <v>3</v>
      </c>
      <c r="E3561" s="60" t="s">
        <v>4</v>
      </c>
      <c r="F3561" s="60" t="s">
        <v>5</v>
      </c>
      <c r="G3561" s="60" t="s">
        <v>6</v>
      </c>
      <c r="H3561" s="60" t="s">
        <v>7</v>
      </c>
      <c r="I3561" s="60" t="s">
        <v>8</v>
      </c>
      <c r="J3561" s="60" t="s">
        <v>9</v>
      </c>
      <c r="K3561" s="60" t="s">
        <v>10</v>
      </c>
      <c r="L3561" s="61" t="s">
        <v>11</v>
      </c>
      <c r="M3561" s="61" t="s">
        <v>12</v>
      </c>
    </row>
    <row r="3562" customHeight="1" spans="1:13">
      <c r="A3562" s="62"/>
      <c r="B3562" s="63">
        <f ca="1">INDIRECT("'按班级打印'!G"&amp;ROUNDDOWN((ROW()-1)/5,0)+2)</f>
        <v>16</v>
      </c>
      <c r="C3562" s="63" t="str">
        <f ca="1">INDIRECT("'按班级打印'!A"&amp;ROUNDDOWN((ROW()-1)/5,0)+2)</f>
        <v>林志海</v>
      </c>
      <c r="D3562" s="63">
        <f ca="1">INDIRECT("'按班级打印'!M"&amp;ROUNDDOWN((ROW()-1)/5,0)+2)</f>
        <v>99.5</v>
      </c>
      <c r="E3562" s="63">
        <f ca="1">INDIRECT("'按班级打印'!o"&amp;ROUNDDOWN((ROW()-1)/5,0)+2)</f>
        <v>88</v>
      </c>
      <c r="F3562" s="63">
        <f ca="1">INDIRECT("'按班级打印'!q"&amp;ROUNDDOWN((ROW()-1)/5,0)+2)</f>
        <v>100</v>
      </c>
      <c r="G3562" s="63" t="str">
        <f ca="1">IF(INDIRECT("'按班级打印'!s"&amp;ROUNDDOWN((ROW()-1)/5,0)+2)&gt;0,INDIRECT("'按班级打印'!s"&amp;ROUNDDOWN((ROW()-1)/5,0)+2),"")</f>
        <v/>
      </c>
      <c r="H3562" s="63" t="str">
        <f ca="1">IF(INDIRECT("'按班级打印'!w"&amp;ROUNDDOWN((ROW()-1)/5,0)+2)&gt;0,INDIRECT("'按班级打印'!w"&amp;ROUNDDOWN((ROW()-1)/5,0)+2),"")</f>
        <v/>
      </c>
      <c r="I3562" s="63" t="str">
        <f ca="1">IF(INDIRECT("'按班级打印'!z"&amp;ROUNDDOWN((ROW()-1)/5,0)+2)&gt;0,INDIRECT("'按班级打印'!z"&amp;ROUNDDOWN((ROW()-1)/5,0)+2),"")</f>
        <v/>
      </c>
      <c r="J3562" s="63">
        <f ca="1">IF(INDIRECT("'按班级打印'!ac"&amp;ROUNDDOWN((ROW()-1)/5,0)+2)&gt;0,INDIRECT("'按班级打印'!ac"&amp;ROUNDDOWN((ROW()-1)/5,0)+2),"")</f>
        <v>62.5</v>
      </c>
      <c r="K3562" s="63">
        <f ca="1">IF(INDIRECT("'按班级打印'!u"&amp;ROUNDDOWN((ROW()-1)/5,0)+2)&gt;0,INDIRECT("'按班级打印'!u"&amp;ROUNDDOWN((ROW()-1)/5,0)+2),"")</f>
        <v>67</v>
      </c>
      <c r="L3562" s="63">
        <f ca="1">IF(INDIRECT("'按班级打印'!af"&amp;ROUNDDOWN((ROW()-1)/5,0)+2)&gt;0,INDIRECT("'按班级打印'!af"&amp;ROUNDDOWN((ROW()-1)/5,0)+2),"")</f>
        <v>52</v>
      </c>
      <c r="M3562" s="63">
        <f ca="1">INDIRECT("'按班级打印'!H"&amp;ROUNDDOWN((ROW()-1)/5,0)+2)</f>
        <v>469</v>
      </c>
    </row>
    <row r="3563" customHeight="1" spans="1:13">
      <c r="A3563" s="64"/>
      <c r="B3563" s="64"/>
      <c r="C3563" s="63" t="s">
        <v>13</v>
      </c>
      <c r="D3563" s="63">
        <f ca="1">INDIRECT("'按班级打印'!M"&amp;ROUNDDOWN((ROW()-1)/5,0)+2)</f>
        <v>99.5</v>
      </c>
      <c r="E3563" s="63">
        <f ca="1">INDIRECT("'按班级打印'!o"&amp;ROUNDDOWN((ROW()-1)/5,0)+2)</f>
        <v>88</v>
      </c>
      <c r="F3563" s="63">
        <f ca="1">INDIRECT("'按班级打印'!q"&amp;ROUNDDOWN((ROW()-1)/5,0)+2)</f>
        <v>100</v>
      </c>
      <c r="G3563" s="63" t="str">
        <f ca="1">IF(INDIRECT("'按班级打印'!s"&amp;ROUNDDOWN((ROW()-1)/5,0)+2)&gt;0,INDIRECT("'按班级打印'!s"&amp;ROUNDDOWN((ROW()-1)/5,0)+2),"")</f>
        <v/>
      </c>
      <c r="H3563" s="63" t="str">
        <f ca="1">IF(INDIRECT("'按班级打印'!x"&amp;ROUNDDOWN((ROW()-1)/5,0)+2)&gt;0,INDIRECT("'按班级打印'!x"&amp;ROUNDDOWN((ROW()-1)/5,0)+2),"")</f>
        <v/>
      </c>
      <c r="I3563" s="63" t="str">
        <f ca="1">IF(INDIRECT("'按班级打印'!aa"&amp;ROUNDDOWN((ROW()-1)/5,0)+2)&gt;0,INDIRECT("'按班级打印'!aa"&amp;ROUNDDOWN((ROW()-1)/5,0)+2),"")</f>
        <v/>
      </c>
      <c r="J3563" s="63">
        <f ca="1">IF(INDIRECT("'按班级打印'!ad"&amp;ROUNDDOWN((ROW()-1)/5,0)+2)&gt;0,INDIRECT("'按班级打印'!ad"&amp;ROUNDDOWN((ROW()-1)/5,0)+2),"")</f>
        <v>87</v>
      </c>
      <c r="K3563" s="63">
        <f ca="1">IF(INDIRECT("'按班级打印'!u"&amp;ROUNDDOWN((ROW()-1)/5,0)+2)&gt;0,INDIRECT("'按班级打印'!u"&amp;ROUNDDOWN((ROW()-1)/5,0)+2),"")</f>
        <v>67</v>
      </c>
      <c r="L3563" s="63">
        <f ca="1">IF(INDIRECT("'按班级打印'!ag"&amp;ROUNDDOWN((ROW()-1)/5,0)+2)&gt;0,INDIRECT("'按班级打印'!ag"&amp;ROUNDDOWN((ROW()-1)/5,0)+2),"")</f>
        <v>78</v>
      </c>
      <c r="M3563" s="63">
        <f ca="1">INDIRECT("'按班级打印'!I"&amp;ROUNDDOWN((ROW()-1)/5,0)+2)</f>
        <v>519.5</v>
      </c>
    </row>
    <row r="3564" customHeight="1" spans="1:13">
      <c r="A3564" s="63" t="str">
        <f ca="1">INDIRECT("'按班级打印'!E"&amp;ROUNDDOWN((ROW()-1)/5,0)+2)</f>
        <v>历史类</v>
      </c>
      <c r="B3564" s="14"/>
      <c r="C3564" s="63" t="s">
        <v>14</v>
      </c>
      <c r="D3564" s="65">
        <f>'质量分析(总分) '!$D$55</f>
        <v>105.000612745098</v>
      </c>
      <c r="E3564" s="65">
        <f>'质量分析(总分) '!$D$82</f>
        <v>91.5242034313726</v>
      </c>
      <c r="F3564" s="65">
        <f>'质量分析(总分) '!$D$109</f>
        <v>108.863970588235</v>
      </c>
      <c r="G3564" s="65" t="str">
        <f ca="1">IF(_xlfn.NUMBERVALUE(G3562)&gt;0,'质量分析(总分) '!$D$133,"")</f>
        <v/>
      </c>
      <c r="H3564" s="65" t="str">
        <f ca="1">IF(_xlfn.NUMBERVALUE(H3562)&gt;0,'质量分析(总分) '!$D$157,"")</f>
        <v/>
      </c>
      <c r="I3564" s="65" t="str">
        <f ca="1">IF(_xlfn.NUMBERVALUE(I3562)&gt;0,'质量分析(总分) '!$D$180,"")</f>
        <v/>
      </c>
      <c r="J3564" s="65">
        <f ca="1">IF(_xlfn.NUMBERVALUE(J3562)&gt;0,'质量分析(总分) '!$D$208,"")</f>
        <v>82.7816593886463</v>
      </c>
      <c r="K3564" s="65">
        <f ca="1">IF(_xlfn.NUMBERVALUE(K3562)&gt;0,'质量分析(总分) '!$D$194,"")</f>
        <v>62.2198275862069</v>
      </c>
      <c r="L3564" s="65">
        <f ca="1">IF(_xlfn.NUMBERVALUE(L3562)&gt;0,'质量分析(总分) '!$D$222,"")</f>
        <v>81.1694214876033</v>
      </c>
      <c r="M3564" s="65">
        <f ca="1">IF(_xlfn.NUMBERVALUE(G3562)&gt;0,'质量分析(总分) '!$D$23,'质量分析(总分) '!$D$28)</f>
        <v>513.153017241379</v>
      </c>
    </row>
    <row r="3566" customHeight="1" spans="1:13">
      <c r="A3566" s="58" t="s">
        <v>15</v>
      </c>
      <c r="B3566" s="59" t="s">
        <v>1</v>
      </c>
      <c r="C3566" s="59" t="s">
        <v>2</v>
      </c>
      <c r="D3566" s="60" t="s">
        <v>3</v>
      </c>
      <c r="E3566" s="60" t="s">
        <v>4</v>
      </c>
      <c r="F3566" s="60" t="s">
        <v>5</v>
      </c>
      <c r="G3566" s="60" t="s">
        <v>6</v>
      </c>
      <c r="H3566" s="60" t="s">
        <v>7</v>
      </c>
      <c r="I3566" s="60" t="s">
        <v>8</v>
      </c>
      <c r="J3566" s="60" t="s">
        <v>9</v>
      </c>
      <c r="K3566" s="60" t="s">
        <v>10</v>
      </c>
      <c r="L3566" s="61" t="s">
        <v>11</v>
      </c>
      <c r="M3566" s="61" t="s">
        <v>12</v>
      </c>
    </row>
    <row r="3567" customHeight="1" spans="1:13">
      <c r="A3567" s="62"/>
      <c r="B3567" s="63">
        <f ca="1">INDIRECT("'按班级打印'!G"&amp;ROUNDDOWN((ROW()-1)/5,0)+2)</f>
        <v>16</v>
      </c>
      <c r="C3567" s="63" t="str">
        <f ca="1">INDIRECT("'按班级打印'!A"&amp;ROUNDDOWN((ROW()-1)/5,0)+2)</f>
        <v>张家豪</v>
      </c>
      <c r="D3567" s="63">
        <f ca="1">INDIRECT("'按班级打印'!M"&amp;ROUNDDOWN((ROW()-1)/5,0)+2)</f>
        <v>100.5</v>
      </c>
      <c r="E3567" s="63">
        <f ca="1">INDIRECT("'按班级打印'!o"&amp;ROUNDDOWN((ROW()-1)/5,0)+2)</f>
        <v>68</v>
      </c>
      <c r="F3567" s="63">
        <f ca="1">INDIRECT("'按班级打印'!q"&amp;ROUNDDOWN((ROW()-1)/5,0)+2)</f>
        <v>127.5</v>
      </c>
      <c r="G3567" s="63" t="str">
        <f ca="1">IF(INDIRECT("'按班级打印'!s"&amp;ROUNDDOWN((ROW()-1)/5,0)+2)&gt;0,INDIRECT("'按班级打印'!s"&amp;ROUNDDOWN((ROW()-1)/5,0)+2),"")</f>
        <v/>
      </c>
      <c r="H3567" s="63" t="str">
        <f ca="1">IF(INDIRECT("'按班级打印'!w"&amp;ROUNDDOWN((ROW()-1)/5,0)+2)&gt;0,INDIRECT("'按班级打印'!w"&amp;ROUNDDOWN((ROW()-1)/5,0)+2),"")</f>
        <v/>
      </c>
      <c r="I3567" s="63">
        <f ca="1">IF(INDIRECT("'按班级打印'!z"&amp;ROUNDDOWN((ROW()-1)/5,0)+2)&gt;0,INDIRECT("'按班级打印'!z"&amp;ROUNDDOWN((ROW()-1)/5,0)+2),"")</f>
        <v>69</v>
      </c>
      <c r="J3567" s="63">
        <f ca="1">IF(INDIRECT("'按班级打印'!ac"&amp;ROUNDDOWN((ROW()-1)/5,0)+2)&gt;0,INDIRECT("'按班级打印'!ac"&amp;ROUNDDOWN((ROW()-1)/5,0)+2),"")</f>
        <v>59</v>
      </c>
      <c r="K3567" s="63">
        <f ca="1">IF(INDIRECT("'按班级打印'!u"&amp;ROUNDDOWN((ROW()-1)/5,0)+2)&gt;0,INDIRECT("'按班级打印'!u"&amp;ROUNDDOWN((ROW()-1)/5,0)+2),"")</f>
        <v>68.5</v>
      </c>
      <c r="L3567" s="63" t="str">
        <f ca="1">IF(INDIRECT("'按班级打印'!af"&amp;ROUNDDOWN((ROW()-1)/5,0)+2)&gt;0,INDIRECT("'按班级打印'!af"&amp;ROUNDDOWN((ROW()-1)/5,0)+2),"")</f>
        <v/>
      </c>
      <c r="M3567" s="63">
        <f ca="1">INDIRECT("'按班级打印'!H"&amp;ROUNDDOWN((ROW()-1)/5,0)+2)</f>
        <v>492.5</v>
      </c>
    </row>
    <row r="3568" customHeight="1" spans="1:13">
      <c r="A3568" s="64"/>
      <c r="B3568" s="64"/>
      <c r="C3568" s="63" t="s">
        <v>13</v>
      </c>
      <c r="D3568" s="63">
        <f ca="1">INDIRECT("'按班级打印'!M"&amp;ROUNDDOWN((ROW()-1)/5,0)+2)</f>
        <v>100.5</v>
      </c>
      <c r="E3568" s="63">
        <f ca="1">INDIRECT("'按班级打印'!o"&amp;ROUNDDOWN((ROW()-1)/5,0)+2)</f>
        <v>68</v>
      </c>
      <c r="F3568" s="63">
        <f ca="1">INDIRECT("'按班级打印'!q"&amp;ROUNDDOWN((ROW()-1)/5,0)+2)</f>
        <v>127.5</v>
      </c>
      <c r="G3568" s="63" t="str">
        <f ca="1">IF(INDIRECT("'按班级打印'!s"&amp;ROUNDDOWN((ROW()-1)/5,0)+2)&gt;0,INDIRECT("'按班级打印'!s"&amp;ROUNDDOWN((ROW()-1)/5,0)+2),"")</f>
        <v/>
      </c>
      <c r="H3568" s="63" t="str">
        <f ca="1">IF(INDIRECT("'按班级打印'!x"&amp;ROUNDDOWN((ROW()-1)/5,0)+2)&gt;0,INDIRECT("'按班级打印'!x"&amp;ROUNDDOWN((ROW()-1)/5,0)+2),"")</f>
        <v/>
      </c>
      <c r="I3568" s="63">
        <f ca="1">IF(INDIRECT("'按班级打印'!aa"&amp;ROUNDDOWN((ROW()-1)/5,0)+2)&gt;0,INDIRECT("'按班级打印'!aa"&amp;ROUNDDOWN((ROW()-1)/5,0)+2),"")</f>
        <v>78</v>
      </c>
      <c r="J3568" s="63">
        <f ca="1">IF(INDIRECT("'按班级打印'!ad"&amp;ROUNDDOWN((ROW()-1)/5,0)+2)&gt;0,INDIRECT("'按班级打印'!ad"&amp;ROUNDDOWN((ROW()-1)/5,0)+2),"")</f>
        <v>82</v>
      </c>
      <c r="K3568" s="63">
        <f ca="1">IF(INDIRECT("'按班级打印'!u"&amp;ROUNDDOWN((ROW()-1)/5,0)+2)&gt;0,INDIRECT("'按班级打印'!u"&amp;ROUNDDOWN((ROW()-1)/5,0)+2),"")</f>
        <v>68.5</v>
      </c>
      <c r="L3568" s="63" t="str">
        <f ca="1">IF(INDIRECT("'按班级打印'!ag"&amp;ROUNDDOWN((ROW()-1)/5,0)+2)&gt;0,INDIRECT("'按班级打印'!ag"&amp;ROUNDDOWN((ROW()-1)/5,0)+2),"")</f>
        <v/>
      </c>
      <c r="M3568" s="63">
        <f ca="1">INDIRECT("'按班级打印'!I"&amp;ROUNDDOWN((ROW()-1)/5,0)+2)</f>
        <v>524.5</v>
      </c>
    </row>
    <row r="3569" customHeight="1" spans="1:13">
      <c r="A3569" s="63" t="str">
        <f ca="1">INDIRECT("'按班级打印'!E"&amp;ROUNDDOWN((ROW()-1)/5,0)+2)</f>
        <v>历史类</v>
      </c>
      <c r="B3569" s="14"/>
      <c r="C3569" s="63" t="s">
        <v>14</v>
      </c>
      <c r="D3569" s="65">
        <f>'质量分析(总分) '!$D$55</f>
        <v>105.000612745098</v>
      </c>
      <c r="E3569" s="65">
        <f>'质量分析(总分) '!$D$82</f>
        <v>91.5242034313726</v>
      </c>
      <c r="F3569" s="65">
        <f>'质量分析(总分) '!$D$109</f>
        <v>108.863970588235</v>
      </c>
      <c r="G3569" s="65" t="str">
        <f ca="1">IF(_xlfn.NUMBERVALUE(G3567)&gt;0,'质量分析(总分) '!$D$133,"")</f>
        <v/>
      </c>
      <c r="H3569" s="65" t="str">
        <f ca="1">IF(_xlfn.NUMBERVALUE(H3567)&gt;0,'质量分析(总分) '!$D$157,"")</f>
        <v/>
      </c>
      <c r="I3569" s="65">
        <f ca="1">IF(_xlfn.NUMBERVALUE(I3567)&gt;0,'质量分析(总分) '!$D$180,"")</f>
        <v>83.3676470588235</v>
      </c>
      <c r="J3569" s="65">
        <f ca="1">IF(_xlfn.NUMBERVALUE(J3567)&gt;0,'质量分析(总分) '!$D$208,"")</f>
        <v>82.7816593886463</v>
      </c>
      <c r="K3569" s="65">
        <f ca="1">IF(_xlfn.NUMBERVALUE(K3567)&gt;0,'质量分析(总分) '!$D$194,"")</f>
        <v>62.2198275862069</v>
      </c>
      <c r="L3569" s="65" t="str">
        <f ca="1">IF(_xlfn.NUMBERVALUE(L3567)&gt;0,'质量分析(总分) '!$D$222,"")</f>
        <v/>
      </c>
      <c r="M3569" s="65">
        <f ca="1">IF(_xlfn.NUMBERVALUE(G3567)&gt;0,'质量分析(总分) '!$D$23,'质量分析(总分) '!$D$28)</f>
        <v>513.153017241379</v>
      </c>
    </row>
    <row r="3571" customHeight="1" spans="1:13">
      <c r="A3571" s="58" t="s">
        <v>15</v>
      </c>
      <c r="B3571" s="59" t="s">
        <v>1</v>
      </c>
      <c r="C3571" s="59" t="s">
        <v>2</v>
      </c>
      <c r="D3571" s="60" t="s">
        <v>3</v>
      </c>
      <c r="E3571" s="60" t="s">
        <v>4</v>
      </c>
      <c r="F3571" s="60" t="s">
        <v>5</v>
      </c>
      <c r="G3571" s="60" t="s">
        <v>6</v>
      </c>
      <c r="H3571" s="60" t="s">
        <v>7</v>
      </c>
      <c r="I3571" s="60" t="s">
        <v>8</v>
      </c>
      <c r="J3571" s="60" t="s">
        <v>9</v>
      </c>
      <c r="K3571" s="60" t="s">
        <v>10</v>
      </c>
      <c r="L3571" s="61" t="s">
        <v>11</v>
      </c>
      <c r="M3571" s="61" t="s">
        <v>12</v>
      </c>
    </row>
    <row r="3572" customHeight="1" spans="1:13">
      <c r="A3572" s="62"/>
      <c r="B3572" s="63">
        <f ca="1">INDIRECT("'按班级打印'!G"&amp;ROUNDDOWN((ROW()-1)/5,0)+2)</f>
        <v>16</v>
      </c>
      <c r="C3572" s="63" t="str">
        <f ca="1">INDIRECT("'按班级打印'!A"&amp;ROUNDDOWN((ROW()-1)/5,0)+2)</f>
        <v>毛淋凯</v>
      </c>
      <c r="D3572" s="63">
        <f ca="1">INDIRECT("'按班级打印'!M"&amp;ROUNDDOWN((ROW()-1)/5,0)+2)</f>
        <v>110</v>
      </c>
      <c r="E3572" s="63">
        <f ca="1">INDIRECT("'按班级打印'!o"&amp;ROUNDDOWN((ROW()-1)/5,0)+2)</f>
        <v>79.5</v>
      </c>
      <c r="F3572" s="63">
        <f ca="1">INDIRECT("'按班级打印'!q"&amp;ROUNDDOWN((ROW()-1)/5,0)+2)</f>
        <v>127.5</v>
      </c>
      <c r="G3572" s="63" t="str">
        <f ca="1">IF(INDIRECT("'按班级打印'!s"&amp;ROUNDDOWN((ROW()-1)/5,0)+2)&gt;0,INDIRECT("'按班级打印'!s"&amp;ROUNDDOWN((ROW()-1)/5,0)+2),"")</f>
        <v/>
      </c>
      <c r="H3572" s="63" t="str">
        <f ca="1">IF(INDIRECT("'按班级打印'!w"&amp;ROUNDDOWN((ROW()-1)/5,0)+2)&gt;0,INDIRECT("'按班级打印'!w"&amp;ROUNDDOWN((ROW()-1)/5,0)+2),"")</f>
        <v/>
      </c>
      <c r="I3572" s="63" t="str">
        <f ca="1">IF(INDIRECT("'按班级打印'!z"&amp;ROUNDDOWN((ROW()-1)/5,0)+2)&gt;0,INDIRECT("'按班级打印'!z"&amp;ROUNDDOWN((ROW()-1)/5,0)+2),"")</f>
        <v/>
      </c>
      <c r="J3572" s="63">
        <f ca="1">IF(INDIRECT("'按班级打印'!ac"&amp;ROUNDDOWN((ROW()-1)/5,0)+2)&gt;0,INDIRECT("'按班级打印'!ac"&amp;ROUNDDOWN((ROW()-1)/5,0)+2),"")</f>
        <v>68.5</v>
      </c>
      <c r="K3572" s="63">
        <f ca="1">IF(INDIRECT("'按班级打印'!u"&amp;ROUNDDOWN((ROW()-1)/5,0)+2)&gt;0,INDIRECT("'按班级打印'!u"&amp;ROUNDDOWN((ROW()-1)/5,0)+2),"")</f>
        <v>78</v>
      </c>
      <c r="L3572" s="63">
        <f ca="1">IF(INDIRECT("'按班级打印'!af"&amp;ROUNDDOWN((ROW()-1)/5,0)+2)&gt;0,INDIRECT("'按班级打印'!af"&amp;ROUNDDOWN((ROW()-1)/5,0)+2),"")</f>
        <v>58</v>
      </c>
      <c r="M3572" s="63">
        <f ca="1">INDIRECT("'按班级打印'!H"&amp;ROUNDDOWN((ROW()-1)/5,0)+2)</f>
        <v>521.5</v>
      </c>
    </row>
    <row r="3573" customHeight="1" spans="1:13">
      <c r="A3573" s="64"/>
      <c r="B3573" s="64"/>
      <c r="C3573" s="63" t="s">
        <v>13</v>
      </c>
      <c r="D3573" s="63">
        <f ca="1">INDIRECT("'按班级打印'!M"&amp;ROUNDDOWN((ROW()-1)/5,0)+2)</f>
        <v>110</v>
      </c>
      <c r="E3573" s="63">
        <f ca="1">INDIRECT("'按班级打印'!o"&amp;ROUNDDOWN((ROW()-1)/5,0)+2)</f>
        <v>79.5</v>
      </c>
      <c r="F3573" s="63">
        <f ca="1">INDIRECT("'按班级打印'!q"&amp;ROUNDDOWN((ROW()-1)/5,0)+2)</f>
        <v>127.5</v>
      </c>
      <c r="G3573" s="63" t="str">
        <f ca="1">IF(INDIRECT("'按班级打印'!s"&amp;ROUNDDOWN((ROW()-1)/5,0)+2)&gt;0,INDIRECT("'按班级打印'!s"&amp;ROUNDDOWN((ROW()-1)/5,0)+2),"")</f>
        <v/>
      </c>
      <c r="H3573" s="63" t="str">
        <f ca="1">IF(INDIRECT("'按班级打印'!x"&amp;ROUNDDOWN((ROW()-1)/5,0)+2)&gt;0,INDIRECT("'按班级打印'!x"&amp;ROUNDDOWN((ROW()-1)/5,0)+2),"")</f>
        <v/>
      </c>
      <c r="I3573" s="63" t="str">
        <f ca="1">IF(INDIRECT("'按班级打印'!aa"&amp;ROUNDDOWN((ROW()-1)/5,0)+2)&gt;0,INDIRECT("'按班级打印'!aa"&amp;ROUNDDOWN((ROW()-1)/5,0)+2),"")</f>
        <v/>
      </c>
      <c r="J3573" s="63">
        <f ca="1">IF(INDIRECT("'按班级打印'!ad"&amp;ROUNDDOWN((ROW()-1)/5,0)+2)&gt;0,INDIRECT("'按班级打印'!ad"&amp;ROUNDDOWN((ROW()-1)/5,0)+2),"")</f>
        <v>90</v>
      </c>
      <c r="K3573" s="63">
        <f ca="1">IF(INDIRECT("'按班级打印'!u"&amp;ROUNDDOWN((ROW()-1)/5,0)+2)&gt;0,INDIRECT("'按班级打印'!u"&amp;ROUNDDOWN((ROW()-1)/5,0)+2),"")</f>
        <v>78</v>
      </c>
      <c r="L3573" s="63">
        <f ca="1">IF(INDIRECT("'按班级打印'!ag"&amp;ROUNDDOWN((ROW()-1)/5,0)+2)&gt;0,INDIRECT("'按班级打印'!ag"&amp;ROUNDDOWN((ROW()-1)/5,0)+2),"")</f>
        <v>86</v>
      </c>
      <c r="M3573" s="63">
        <f ca="1">INDIRECT("'按班级打印'!I"&amp;ROUNDDOWN((ROW()-1)/5,0)+2)</f>
        <v>571</v>
      </c>
    </row>
    <row r="3574" customHeight="1" spans="1:13">
      <c r="A3574" s="63" t="str">
        <f ca="1">INDIRECT("'按班级打印'!E"&amp;ROUNDDOWN((ROW()-1)/5,0)+2)</f>
        <v>历史类</v>
      </c>
      <c r="B3574" s="14"/>
      <c r="C3574" s="63" t="s">
        <v>14</v>
      </c>
      <c r="D3574" s="65">
        <f>'质量分析(总分) '!$D$55</f>
        <v>105.000612745098</v>
      </c>
      <c r="E3574" s="65">
        <f>'质量分析(总分) '!$D$82</f>
        <v>91.5242034313726</v>
      </c>
      <c r="F3574" s="65">
        <f>'质量分析(总分) '!$D$109</f>
        <v>108.863970588235</v>
      </c>
      <c r="G3574" s="65" t="str">
        <f ca="1">IF(_xlfn.NUMBERVALUE(G3572)&gt;0,'质量分析(总分) '!$D$133,"")</f>
        <v/>
      </c>
      <c r="H3574" s="65" t="str">
        <f ca="1">IF(_xlfn.NUMBERVALUE(H3572)&gt;0,'质量分析(总分) '!$D$157,"")</f>
        <v/>
      </c>
      <c r="I3574" s="65" t="str">
        <f ca="1">IF(_xlfn.NUMBERVALUE(I3572)&gt;0,'质量分析(总分) '!$D$180,"")</f>
        <v/>
      </c>
      <c r="J3574" s="65">
        <f ca="1">IF(_xlfn.NUMBERVALUE(J3572)&gt;0,'质量分析(总分) '!$D$208,"")</f>
        <v>82.7816593886463</v>
      </c>
      <c r="K3574" s="65">
        <f ca="1">IF(_xlfn.NUMBERVALUE(K3572)&gt;0,'质量分析(总分) '!$D$194,"")</f>
        <v>62.2198275862069</v>
      </c>
      <c r="L3574" s="65">
        <f ca="1">IF(_xlfn.NUMBERVALUE(L3572)&gt;0,'质量分析(总分) '!$D$222,"")</f>
        <v>81.1694214876033</v>
      </c>
      <c r="M3574" s="65">
        <f ca="1">IF(_xlfn.NUMBERVALUE(G3572)&gt;0,'质量分析(总分) '!$D$23,'质量分析(总分) '!$D$28)</f>
        <v>513.153017241379</v>
      </c>
    </row>
    <row r="3576" customHeight="1" spans="1:13">
      <c r="A3576" s="58" t="s">
        <v>15</v>
      </c>
      <c r="B3576" s="59" t="s">
        <v>1</v>
      </c>
      <c r="C3576" s="59" t="s">
        <v>2</v>
      </c>
      <c r="D3576" s="60" t="s">
        <v>3</v>
      </c>
      <c r="E3576" s="60" t="s">
        <v>4</v>
      </c>
      <c r="F3576" s="60" t="s">
        <v>5</v>
      </c>
      <c r="G3576" s="60" t="s">
        <v>6</v>
      </c>
      <c r="H3576" s="60" t="s">
        <v>7</v>
      </c>
      <c r="I3576" s="60" t="s">
        <v>8</v>
      </c>
      <c r="J3576" s="60" t="s">
        <v>9</v>
      </c>
      <c r="K3576" s="60" t="s">
        <v>10</v>
      </c>
      <c r="L3576" s="61" t="s">
        <v>11</v>
      </c>
      <c r="M3576" s="61" t="s">
        <v>12</v>
      </c>
    </row>
    <row r="3577" customHeight="1" spans="1:13">
      <c r="A3577" s="62"/>
      <c r="B3577" s="63">
        <f ca="1">INDIRECT("'按班级打印'!G"&amp;ROUNDDOWN((ROW()-1)/5,0)+2)</f>
        <v>16</v>
      </c>
      <c r="C3577" s="63" t="str">
        <f ca="1">INDIRECT("'按班级打印'!A"&amp;ROUNDDOWN((ROW()-1)/5,0)+2)</f>
        <v>吴宛霖</v>
      </c>
      <c r="D3577" s="63">
        <f ca="1">INDIRECT("'按班级打印'!M"&amp;ROUNDDOWN((ROW()-1)/5,0)+2)</f>
        <v>106</v>
      </c>
      <c r="E3577" s="63">
        <f ca="1">INDIRECT("'按班级打印'!o"&amp;ROUNDDOWN((ROW()-1)/5,0)+2)</f>
        <v>88.5</v>
      </c>
      <c r="F3577" s="63">
        <f ca="1">INDIRECT("'按班级打印'!q"&amp;ROUNDDOWN((ROW()-1)/5,0)+2)</f>
        <v>124.5</v>
      </c>
      <c r="G3577" s="63" t="str">
        <f ca="1">IF(INDIRECT("'按班级打印'!s"&amp;ROUNDDOWN((ROW()-1)/5,0)+2)&gt;0,INDIRECT("'按班级打印'!s"&amp;ROUNDDOWN((ROW()-1)/5,0)+2),"")</f>
        <v/>
      </c>
      <c r="H3577" s="63" t="str">
        <f ca="1">IF(INDIRECT("'按班级打印'!w"&amp;ROUNDDOWN((ROW()-1)/5,0)+2)&gt;0,INDIRECT("'按班级打印'!w"&amp;ROUNDDOWN((ROW()-1)/5,0)+2),"")</f>
        <v/>
      </c>
      <c r="I3577" s="63" t="str">
        <f ca="1">IF(INDIRECT("'按班级打印'!z"&amp;ROUNDDOWN((ROW()-1)/5,0)+2)&gt;0,INDIRECT("'按班级打印'!z"&amp;ROUNDDOWN((ROW()-1)/5,0)+2),"")</f>
        <v/>
      </c>
      <c r="J3577" s="63">
        <f ca="1">IF(INDIRECT("'按班级打印'!ac"&amp;ROUNDDOWN((ROW()-1)/5,0)+2)&gt;0,INDIRECT("'按班级打印'!ac"&amp;ROUNDDOWN((ROW()-1)/5,0)+2),"")</f>
        <v>61</v>
      </c>
      <c r="K3577" s="63">
        <f ca="1">IF(INDIRECT("'按班级打印'!u"&amp;ROUNDDOWN((ROW()-1)/5,0)+2)&gt;0,INDIRECT("'按班级打印'!u"&amp;ROUNDDOWN((ROW()-1)/5,0)+2),"")</f>
        <v>67</v>
      </c>
      <c r="L3577" s="63">
        <f ca="1">IF(INDIRECT("'按班级打印'!af"&amp;ROUNDDOWN((ROW()-1)/5,0)+2)&gt;0,INDIRECT("'按班级打印'!af"&amp;ROUNDDOWN((ROW()-1)/5,0)+2),"")</f>
        <v>59</v>
      </c>
      <c r="M3577" s="63">
        <f ca="1">INDIRECT("'按班级打印'!H"&amp;ROUNDDOWN((ROW()-1)/5,0)+2)</f>
        <v>506</v>
      </c>
    </row>
    <row r="3578" customHeight="1" spans="1:13">
      <c r="A3578" s="64"/>
      <c r="B3578" s="64"/>
      <c r="C3578" s="63" t="s">
        <v>13</v>
      </c>
      <c r="D3578" s="63">
        <f ca="1">INDIRECT("'按班级打印'!M"&amp;ROUNDDOWN((ROW()-1)/5,0)+2)</f>
        <v>106</v>
      </c>
      <c r="E3578" s="63">
        <f ca="1">INDIRECT("'按班级打印'!o"&amp;ROUNDDOWN((ROW()-1)/5,0)+2)</f>
        <v>88.5</v>
      </c>
      <c r="F3578" s="63">
        <f ca="1">INDIRECT("'按班级打印'!q"&amp;ROUNDDOWN((ROW()-1)/5,0)+2)</f>
        <v>124.5</v>
      </c>
      <c r="G3578" s="63" t="str">
        <f ca="1">IF(INDIRECT("'按班级打印'!s"&amp;ROUNDDOWN((ROW()-1)/5,0)+2)&gt;0,INDIRECT("'按班级打印'!s"&amp;ROUNDDOWN((ROW()-1)/5,0)+2),"")</f>
        <v/>
      </c>
      <c r="H3578" s="63" t="str">
        <f ca="1">IF(INDIRECT("'按班级打印'!x"&amp;ROUNDDOWN((ROW()-1)/5,0)+2)&gt;0,INDIRECT("'按班级打印'!x"&amp;ROUNDDOWN((ROW()-1)/5,0)+2),"")</f>
        <v/>
      </c>
      <c r="I3578" s="63" t="str">
        <f ca="1">IF(INDIRECT("'按班级打印'!aa"&amp;ROUNDDOWN((ROW()-1)/5,0)+2)&gt;0,INDIRECT("'按班级打印'!aa"&amp;ROUNDDOWN((ROW()-1)/5,0)+2),"")</f>
        <v/>
      </c>
      <c r="J3578" s="63">
        <f ca="1">IF(INDIRECT("'按班级打印'!ad"&amp;ROUNDDOWN((ROW()-1)/5,0)+2)&gt;0,INDIRECT("'按班级打印'!ad"&amp;ROUNDDOWN((ROW()-1)/5,0)+2),"")</f>
        <v>85</v>
      </c>
      <c r="K3578" s="63">
        <f ca="1">IF(INDIRECT("'按班级打印'!u"&amp;ROUNDDOWN((ROW()-1)/5,0)+2)&gt;0,INDIRECT("'按班级打印'!u"&amp;ROUNDDOWN((ROW()-1)/5,0)+2),"")</f>
        <v>67</v>
      </c>
      <c r="L3578" s="63">
        <f ca="1">IF(INDIRECT("'按班级打印'!ag"&amp;ROUNDDOWN((ROW()-1)/5,0)+2)&gt;0,INDIRECT("'按班级打印'!ag"&amp;ROUNDDOWN((ROW()-1)/5,0)+2),"")</f>
        <v>87</v>
      </c>
      <c r="M3578" s="63">
        <f ca="1">INDIRECT("'按班级打印'!I"&amp;ROUNDDOWN((ROW()-1)/5,0)+2)</f>
        <v>558</v>
      </c>
    </row>
    <row r="3579" customHeight="1" spans="1:13">
      <c r="A3579" s="63" t="str">
        <f ca="1">INDIRECT("'按班级打印'!E"&amp;ROUNDDOWN((ROW()-1)/5,0)+2)</f>
        <v>历史类</v>
      </c>
      <c r="B3579" s="14"/>
      <c r="C3579" s="63" t="s">
        <v>14</v>
      </c>
      <c r="D3579" s="65">
        <f>'质量分析(总分) '!$D$55</f>
        <v>105.000612745098</v>
      </c>
      <c r="E3579" s="65">
        <f>'质量分析(总分) '!$D$82</f>
        <v>91.5242034313726</v>
      </c>
      <c r="F3579" s="65">
        <f>'质量分析(总分) '!$D$109</f>
        <v>108.863970588235</v>
      </c>
      <c r="G3579" s="65" t="str">
        <f ca="1">IF(_xlfn.NUMBERVALUE(G3577)&gt;0,'质量分析(总分) '!$D$133,"")</f>
        <v/>
      </c>
      <c r="H3579" s="65" t="str">
        <f ca="1">IF(_xlfn.NUMBERVALUE(H3577)&gt;0,'质量分析(总分) '!$D$157,"")</f>
        <v/>
      </c>
      <c r="I3579" s="65" t="str">
        <f ca="1">IF(_xlfn.NUMBERVALUE(I3577)&gt;0,'质量分析(总分) '!$D$180,"")</f>
        <v/>
      </c>
      <c r="J3579" s="65">
        <f ca="1">IF(_xlfn.NUMBERVALUE(J3577)&gt;0,'质量分析(总分) '!$D$208,"")</f>
        <v>82.7816593886463</v>
      </c>
      <c r="K3579" s="65">
        <f ca="1">IF(_xlfn.NUMBERVALUE(K3577)&gt;0,'质量分析(总分) '!$D$194,"")</f>
        <v>62.2198275862069</v>
      </c>
      <c r="L3579" s="65">
        <f ca="1">IF(_xlfn.NUMBERVALUE(L3577)&gt;0,'质量分析(总分) '!$D$222,"")</f>
        <v>81.1694214876033</v>
      </c>
      <c r="M3579" s="65">
        <f ca="1">IF(_xlfn.NUMBERVALUE(G3577)&gt;0,'质量分析(总分) '!$D$23,'质量分析(总分) '!$D$28)</f>
        <v>513.153017241379</v>
      </c>
    </row>
    <row r="3581" customHeight="1" spans="1:13">
      <c r="A3581" s="58" t="s">
        <v>15</v>
      </c>
      <c r="B3581" s="59" t="s">
        <v>1</v>
      </c>
      <c r="C3581" s="59" t="s">
        <v>2</v>
      </c>
      <c r="D3581" s="60" t="s">
        <v>3</v>
      </c>
      <c r="E3581" s="60" t="s">
        <v>4</v>
      </c>
      <c r="F3581" s="60" t="s">
        <v>5</v>
      </c>
      <c r="G3581" s="60" t="s">
        <v>6</v>
      </c>
      <c r="H3581" s="60" t="s">
        <v>7</v>
      </c>
      <c r="I3581" s="60" t="s">
        <v>8</v>
      </c>
      <c r="J3581" s="60" t="s">
        <v>9</v>
      </c>
      <c r="K3581" s="60" t="s">
        <v>10</v>
      </c>
      <c r="L3581" s="61" t="s">
        <v>11</v>
      </c>
      <c r="M3581" s="61" t="s">
        <v>12</v>
      </c>
    </row>
    <row r="3582" customHeight="1" spans="1:13">
      <c r="A3582" s="62"/>
      <c r="B3582" s="63">
        <f ca="1">INDIRECT("'按班级打印'!G"&amp;ROUNDDOWN((ROW()-1)/5,0)+2)</f>
        <v>16</v>
      </c>
      <c r="C3582" s="63" t="str">
        <f ca="1">INDIRECT("'按班级打印'!A"&amp;ROUNDDOWN((ROW()-1)/5,0)+2)</f>
        <v>陈伊霖</v>
      </c>
      <c r="D3582" s="63">
        <f ca="1">INDIRECT("'按班级打印'!M"&amp;ROUNDDOWN((ROW()-1)/5,0)+2)</f>
        <v>113</v>
      </c>
      <c r="E3582" s="63">
        <f ca="1">INDIRECT("'按班级打印'!o"&amp;ROUNDDOWN((ROW()-1)/5,0)+2)</f>
        <v>87</v>
      </c>
      <c r="F3582" s="63">
        <f ca="1">INDIRECT("'按班级打印'!q"&amp;ROUNDDOWN((ROW()-1)/5,0)+2)</f>
        <v>106</v>
      </c>
      <c r="G3582" s="63" t="str">
        <f ca="1">IF(INDIRECT("'按班级打印'!s"&amp;ROUNDDOWN((ROW()-1)/5,0)+2)&gt;0,INDIRECT("'按班级打印'!s"&amp;ROUNDDOWN((ROW()-1)/5,0)+2),"")</f>
        <v/>
      </c>
      <c r="H3582" s="63" t="str">
        <f ca="1">IF(INDIRECT("'按班级打印'!w"&amp;ROUNDDOWN((ROW()-1)/5,0)+2)&gt;0,INDIRECT("'按班级打印'!w"&amp;ROUNDDOWN((ROW()-1)/5,0)+2),"")</f>
        <v/>
      </c>
      <c r="I3582" s="63" t="str">
        <f ca="1">IF(INDIRECT("'按班级打印'!z"&amp;ROUNDDOWN((ROW()-1)/5,0)+2)&gt;0,INDIRECT("'按班级打印'!z"&amp;ROUNDDOWN((ROW()-1)/5,0)+2),"")</f>
        <v/>
      </c>
      <c r="J3582" s="63">
        <f ca="1">IF(INDIRECT("'按班级打印'!ac"&amp;ROUNDDOWN((ROW()-1)/5,0)+2)&gt;0,INDIRECT("'按班级打印'!ac"&amp;ROUNDDOWN((ROW()-1)/5,0)+2),"")</f>
        <v>67</v>
      </c>
      <c r="K3582" s="63">
        <f ca="1">IF(INDIRECT("'按班级打印'!u"&amp;ROUNDDOWN((ROW()-1)/5,0)+2)&gt;0,INDIRECT("'按班级打印'!u"&amp;ROUNDDOWN((ROW()-1)/5,0)+2),"")</f>
        <v>73</v>
      </c>
      <c r="L3582" s="63">
        <f ca="1">IF(INDIRECT("'按班级打印'!af"&amp;ROUNDDOWN((ROW()-1)/5,0)+2)&gt;0,INDIRECT("'按班级打印'!af"&amp;ROUNDDOWN((ROW()-1)/5,0)+2),"")</f>
        <v>62</v>
      </c>
      <c r="M3582" s="63">
        <f ca="1">INDIRECT("'按班级打印'!H"&amp;ROUNDDOWN((ROW()-1)/5,0)+2)</f>
        <v>508</v>
      </c>
    </row>
    <row r="3583" customHeight="1" spans="1:13">
      <c r="A3583" s="64"/>
      <c r="B3583" s="64"/>
      <c r="C3583" s="63" t="s">
        <v>13</v>
      </c>
      <c r="D3583" s="63">
        <f ca="1">INDIRECT("'按班级打印'!M"&amp;ROUNDDOWN((ROW()-1)/5,0)+2)</f>
        <v>113</v>
      </c>
      <c r="E3583" s="63">
        <f ca="1">INDIRECT("'按班级打印'!o"&amp;ROUNDDOWN((ROW()-1)/5,0)+2)</f>
        <v>87</v>
      </c>
      <c r="F3583" s="63">
        <f ca="1">INDIRECT("'按班级打印'!q"&amp;ROUNDDOWN((ROW()-1)/5,0)+2)</f>
        <v>106</v>
      </c>
      <c r="G3583" s="63" t="str">
        <f ca="1">IF(INDIRECT("'按班级打印'!s"&amp;ROUNDDOWN((ROW()-1)/5,0)+2)&gt;0,INDIRECT("'按班级打印'!s"&amp;ROUNDDOWN((ROW()-1)/5,0)+2),"")</f>
        <v/>
      </c>
      <c r="H3583" s="63" t="str">
        <f ca="1">IF(INDIRECT("'按班级打印'!x"&amp;ROUNDDOWN((ROW()-1)/5,0)+2)&gt;0,INDIRECT("'按班级打印'!x"&amp;ROUNDDOWN((ROW()-1)/5,0)+2),"")</f>
        <v/>
      </c>
      <c r="I3583" s="63" t="str">
        <f ca="1">IF(INDIRECT("'按班级打印'!aa"&amp;ROUNDDOWN((ROW()-1)/5,0)+2)&gt;0,INDIRECT("'按班级打印'!aa"&amp;ROUNDDOWN((ROW()-1)/5,0)+2),"")</f>
        <v/>
      </c>
      <c r="J3583" s="63">
        <f ca="1">IF(INDIRECT("'按班级打印'!ad"&amp;ROUNDDOWN((ROW()-1)/5,0)+2)&gt;0,INDIRECT("'按班级打印'!ad"&amp;ROUNDDOWN((ROW()-1)/5,0)+2),"")</f>
        <v>89</v>
      </c>
      <c r="K3583" s="63">
        <f ca="1">IF(INDIRECT("'按班级打印'!u"&amp;ROUNDDOWN((ROW()-1)/5,0)+2)&gt;0,INDIRECT("'按班级打印'!u"&amp;ROUNDDOWN((ROW()-1)/5,0)+2),"")</f>
        <v>73</v>
      </c>
      <c r="L3583" s="63">
        <f ca="1">IF(INDIRECT("'按班级打印'!ag"&amp;ROUNDDOWN((ROW()-1)/5,0)+2)&gt;0,INDIRECT("'按班级打印'!ag"&amp;ROUNDDOWN((ROW()-1)/5,0)+2),"")</f>
        <v>88</v>
      </c>
      <c r="M3583" s="63">
        <f ca="1">INDIRECT("'按班级打印'!I"&amp;ROUNDDOWN((ROW()-1)/5,0)+2)</f>
        <v>556</v>
      </c>
    </row>
    <row r="3584" customHeight="1" spans="1:13">
      <c r="A3584" s="63" t="str">
        <f ca="1">INDIRECT("'按班级打印'!E"&amp;ROUNDDOWN((ROW()-1)/5,0)+2)</f>
        <v>历史类</v>
      </c>
      <c r="B3584" s="14"/>
      <c r="C3584" s="63" t="s">
        <v>14</v>
      </c>
      <c r="D3584" s="65">
        <f>'质量分析(总分) '!$D$55</f>
        <v>105.000612745098</v>
      </c>
      <c r="E3584" s="65">
        <f>'质量分析(总分) '!$D$82</f>
        <v>91.5242034313726</v>
      </c>
      <c r="F3584" s="65">
        <f>'质量分析(总分) '!$D$109</f>
        <v>108.863970588235</v>
      </c>
      <c r="G3584" s="65" t="str">
        <f ca="1">IF(_xlfn.NUMBERVALUE(G3582)&gt;0,'质量分析(总分) '!$D$133,"")</f>
        <v/>
      </c>
      <c r="H3584" s="65" t="str">
        <f ca="1">IF(_xlfn.NUMBERVALUE(H3582)&gt;0,'质量分析(总分) '!$D$157,"")</f>
        <v/>
      </c>
      <c r="I3584" s="65" t="str">
        <f ca="1">IF(_xlfn.NUMBERVALUE(I3582)&gt;0,'质量分析(总分) '!$D$180,"")</f>
        <v/>
      </c>
      <c r="J3584" s="65">
        <f ca="1">IF(_xlfn.NUMBERVALUE(J3582)&gt;0,'质量分析(总分) '!$D$208,"")</f>
        <v>82.7816593886463</v>
      </c>
      <c r="K3584" s="65">
        <f ca="1">IF(_xlfn.NUMBERVALUE(K3582)&gt;0,'质量分析(总分) '!$D$194,"")</f>
        <v>62.2198275862069</v>
      </c>
      <c r="L3584" s="65">
        <f ca="1">IF(_xlfn.NUMBERVALUE(L3582)&gt;0,'质量分析(总分) '!$D$222,"")</f>
        <v>81.1694214876033</v>
      </c>
      <c r="M3584" s="65">
        <f ca="1">IF(_xlfn.NUMBERVALUE(G3582)&gt;0,'质量分析(总分) '!$D$23,'质量分析(总分) '!$D$28)</f>
        <v>513.153017241379</v>
      </c>
    </row>
    <row r="3586" customHeight="1" spans="1:13">
      <c r="A3586" s="58" t="s">
        <v>15</v>
      </c>
      <c r="B3586" s="59" t="s">
        <v>1</v>
      </c>
      <c r="C3586" s="59" t="s">
        <v>2</v>
      </c>
      <c r="D3586" s="60" t="s">
        <v>3</v>
      </c>
      <c r="E3586" s="60" t="s">
        <v>4</v>
      </c>
      <c r="F3586" s="60" t="s">
        <v>5</v>
      </c>
      <c r="G3586" s="60" t="s">
        <v>6</v>
      </c>
      <c r="H3586" s="60" t="s">
        <v>7</v>
      </c>
      <c r="I3586" s="60" t="s">
        <v>8</v>
      </c>
      <c r="J3586" s="60" t="s">
        <v>9</v>
      </c>
      <c r="K3586" s="60" t="s">
        <v>10</v>
      </c>
      <c r="L3586" s="61" t="s">
        <v>11</v>
      </c>
      <c r="M3586" s="61" t="s">
        <v>12</v>
      </c>
    </row>
    <row r="3587" customHeight="1" spans="1:13">
      <c r="A3587" s="62"/>
      <c r="B3587" s="63">
        <f ca="1">INDIRECT("'按班级打印'!G"&amp;ROUNDDOWN((ROW()-1)/5,0)+2)</f>
        <v>16</v>
      </c>
      <c r="C3587" s="63" t="str">
        <f ca="1">INDIRECT("'按班级打印'!A"&amp;ROUNDDOWN((ROW()-1)/5,0)+2)</f>
        <v>朱翎玮</v>
      </c>
      <c r="D3587" s="63">
        <f ca="1">INDIRECT("'按班级打印'!M"&amp;ROUNDDOWN((ROW()-1)/5,0)+2)</f>
        <v>96</v>
      </c>
      <c r="E3587" s="63">
        <f ca="1">INDIRECT("'按班级打印'!o"&amp;ROUNDDOWN((ROW()-1)/5,0)+2)</f>
        <v>69</v>
      </c>
      <c r="F3587" s="63">
        <f ca="1">INDIRECT("'按班级打印'!q"&amp;ROUNDDOWN((ROW()-1)/5,0)+2)</f>
        <v>133</v>
      </c>
      <c r="G3587" s="63" t="str">
        <f ca="1">IF(INDIRECT("'按班级打印'!s"&amp;ROUNDDOWN((ROW()-1)/5,0)+2)&gt;0,INDIRECT("'按班级打印'!s"&amp;ROUNDDOWN((ROW()-1)/5,0)+2),"")</f>
        <v/>
      </c>
      <c r="H3587" s="63" t="str">
        <f ca="1">IF(INDIRECT("'按班级打印'!w"&amp;ROUNDDOWN((ROW()-1)/5,0)+2)&gt;0,INDIRECT("'按班级打印'!w"&amp;ROUNDDOWN((ROW()-1)/5,0)+2),"")</f>
        <v/>
      </c>
      <c r="I3587" s="63" t="str">
        <f ca="1">IF(INDIRECT("'按班级打印'!z"&amp;ROUNDDOWN((ROW()-1)/5,0)+2)&gt;0,INDIRECT("'按班级打印'!z"&amp;ROUNDDOWN((ROW()-1)/5,0)+2),"")</f>
        <v/>
      </c>
      <c r="J3587" s="63">
        <f ca="1">IF(INDIRECT("'按班级打印'!ac"&amp;ROUNDDOWN((ROW()-1)/5,0)+2)&gt;0,INDIRECT("'按班级打印'!ac"&amp;ROUNDDOWN((ROW()-1)/5,0)+2),"")</f>
        <v>57</v>
      </c>
      <c r="K3587" s="63">
        <f ca="1">IF(INDIRECT("'按班级打印'!u"&amp;ROUNDDOWN((ROW()-1)/5,0)+2)&gt;0,INDIRECT("'按班级打印'!u"&amp;ROUNDDOWN((ROW()-1)/5,0)+2),"")</f>
        <v>57.5</v>
      </c>
      <c r="L3587" s="63">
        <f ca="1">IF(INDIRECT("'按班级打印'!af"&amp;ROUNDDOWN((ROW()-1)/5,0)+2)&gt;0,INDIRECT("'按班级打印'!af"&amp;ROUNDDOWN((ROW()-1)/5,0)+2),"")</f>
        <v>59</v>
      </c>
      <c r="M3587" s="63">
        <f ca="1">INDIRECT("'按班级打印'!H"&amp;ROUNDDOWN((ROW()-1)/5,0)+2)</f>
        <v>471.5</v>
      </c>
    </row>
    <row r="3588" customHeight="1" spans="1:13">
      <c r="A3588" s="64"/>
      <c r="B3588" s="64"/>
      <c r="C3588" s="63" t="s">
        <v>13</v>
      </c>
      <c r="D3588" s="63">
        <f ca="1">INDIRECT("'按班级打印'!M"&amp;ROUNDDOWN((ROW()-1)/5,0)+2)</f>
        <v>96</v>
      </c>
      <c r="E3588" s="63">
        <f ca="1">INDIRECT("'按班级打印'!o"&amp;ROUNDDOWN((ROW()-1)/5,0)+2)</f>
        <v>69</v>
      </c>
      <c r="F3588" s="63">
        <f ca="1">INDIRECT("'按班级打印'!q"&amp;ROUNDDOWN((ROW()-1)/5,0)+2)</f>
        <v>133</v>
      </c>
      <c r="G3588" s="63" t="str">
        <f ca="1">IF(INDIRECT("'按班级打印'!s"&amp;ROUNDDOWN((ROW()-1)/5,0)+2)&gt;0,INDIRECT("'按班级打印'!s"&amp;ROUNDDOWN((ROW()-1)/5,0)+2),"")</f>
        <v/>
      </c>
      <c r="H3588" s="63" t="str">
        <f ca="1">IF(INDIRECT("'按班级打印'!x"&amp;ROUNDDOWN((ROW()-1)/5,0)+2)&gt;0,INDIRECT("'按班级打印'!x"&amp;ROUNDDOWN((ROW()-1)/5,0)+2),"")</f>
        <v/>
      </c>
      <c r="I3588" s="63" t="str">
        <f ca="1">IF(INDIRECT("'按班级打印'!aa"&amp;ROUNDDOWN((ROW()-1)/5,0)+2)&gt;0,INDIRECT("'按班级打印'!aa"&amp;ROUNDDOWN((ROW()-1)/5,0)+2),"")</f>
        <v/>
      </c>
      <c r="J3588" s="63">
        <f ca="1">IF(INDIRECT("'按班级打印'!ad"&amp;ROUNDDOWN((ROW()-1)/5,0)+2)&gt;0,INDIRECT("'按班级打印'!ad"&amp;ROUNDDOWN((ROW()-1)/5,0)+2),"")</f>
        <v>80</v>
      </c>
      <c r="K3588" s="63">
        <f ca="1">IF(INDIRECT("'按班级打印'!u"&amp;ROUNDDOWN((ROW()-1)/5,0)+2)&gt;0,INDIRECT("'按班级打印'!u"&amp;ROUNDDOWN((ROW()-1)/5,0)+2),"")</f>
        <v>57.5</v>
      </c>
      <c r="L3588" s="63">
        <f ca="1">IF(INDIRECT("'按班级打印'!ag"&amp;ROUNDDOWN((ROW()-1)/5,0)+2)&gt;0,INDIRECT("'按班级打印'!ag"&amp;ROUNDDOWN((ROW()-1)/5,0)+2),"")</f>
        <v>87</v>
      </c>
      <c r="M3588" s="63">
        <f ca="1">INDIRECT("'按班级打印'!I"&amp;ROUNDDOWN((ROW()-1)/5,0)+2)</f>
        <v>522.5</v>
      </c>
    </row>
    <row r="3589" customHeight="1" spans="1:13">
      <c r="A3589" s="63" t="str">
        <f ca="1">INDIRECT("'按班级打印'!E"&amp;ROUNDDOWN((ROW()-1)/5,0)+2)</f>
        <v>历史类</v>
      </c>
      <c r="B3589" s="14"/>
      <c r="C3589" s="63" t="s">
        <v>14</v>
      </c>
      <c r="D3589" s="65">
        <f>'质量分析(总分) '!$D$55</f>
        <v>105.000612745098</v>
      </c>
      <c r="E3589" s="65">
        <f>'质量分析(总分) '!$D$82</f>
        <v>91.5242034313726</v>
      </c>
      <c r="F3589" s="65">
        <f>'质量分析(总分) '!$D$109</f>
        <v>108.863970588235</v>
      </c>
      <c r="G3589" s="65" t="str">
        <f ca="1">IF(_xlfn.NUMBERVALUE(G3587)&gt;0,'质量分析(总分) '!$D$133,"")</f>
        <v/>
      </c>
      <c r="H3589" s="65" t="str">
        <f ca="1">IF(_xlfn.NUMBERVALUE(H3587)&gt;0,'质量分析(总分) '!$D$157,"")</f>
        <v/>
      </c>
      <c r="I3589" s="65" t="str">
        <f ca="1">IF(_xlfn.NUMBERVALUE(I3587)&gt;0,'质量分析(总分) '!$D$180,"")</f>
        <v/>
      </c>
      <c r="J3589" s="65">
        <f ca="1">IF(_xlfn.NUMBERVALUE(J3587)&gt;0,'质量分析(总分) '!$D$208,"")</f>
        <v>82.7816593886463</v>
      </c>
      <c r="K3589" s="65">
        <f ca="1">IF(_xlfn.NUMBERVALUE(K3587)&gt;0,'质量分析(总分) '!$D$194,"")</f>
        <v>62.2198275862069</v>
      </c>
      <c r="L3589" s="65">
        <f ca="1">IF(_xlfn.NUMBERVALUE(L3587)&gt;0,'质量分析(总分) '!$D$222,"")</f>
        <v>81.1694214876033</v>
      </c>
      <c r="M3589" s="65">
        <f ca="1">IF(_xlfn.NUMBERVALUE(G3587)&gt;0,'质量分析(总分) '!$D$23,'质量分析(总分) '!$D$28)</f>
        <v>513.153017241379</v>
      </c>
    </row>
    <row r="3591" customHeight="1" spans="1:13">
      <c r="A3591" s="58" t="s">
        <v>15</v>
      </c>
      <c r="B3591" s="59" t="s">
        <v>1</v>
      </c>
      <c r="C3591" s="59" t="s">
        <v>2</v>
      </c>
      <c r="D3591" s="60" t="s">
        <v>3</v>
      </c>
      <c r="E3591" s="60" t="s">
        <v>4</v>
      </c>
      <c r="F3591" s="60" t="s">
        <v>5</v>
      </c>
      <c r="G3591" s="60" t="s">
        <v>6</v>
      </c>
      <c r="H3591" s="60" t="s">
        <v>7</v>
      </c>
      <c r="I3591" s="60" t="s">
        <v>8</v>
      </c>
      <c r="J3591" s="60" t="s">
        <v>9</v>
      </c>
      <c r="K3591" s="60" t="s">
        <v>10</v>
      </c>
      <c r="L3591" s="61" t="s">
        <v>11</v>
      </c>
      <c r="M3591" s="61" t="s">
        <v>12</v>
      </c>
    </row>
    <row r="3592" customHeight="1" spans="1:13">
      <c r="A3592" s="62"/>
      <c r="B3592" s="63">
        <f ca="1">INDIRECT("'按班级打印'!G"&amp;ROUNDDOWN((ROW()-1)/5,0)+2)</f>
        <v>16</v>
      </c>
      <c r="C3592" s="63" t="str">
        <f ca="1">INDIRECT("'按班级打印'!A"&amp;ROUNDDOWN((ROW()-1)/5,0)+2)</f>
        <v>汤子扬</v>
      </c>
      <c r="D3592" s="63">
        <f ca="1">INDIRECT("'按班级打印'!M"&amp;ROUNDDOWN((ROW()-1)/5,0)+2)</f>
        <v>102.5</v>
      </c>
      <c r="E3592" s="63">
        <f ca="1">INDIRECT("'按班级打印'!o"&amp;ROUNDDOWN((ROW()-1)/5,0)+2)</f>
        <v>101.5</v>
      </c>
      <c r="F3592" s="63">
        <f ca="1">INDIRECT("'按班级打印'!q"&amp;ROUNDDOWN((ROW()-1)/5,0)+2)</f>
        <v>130</v>
      </c>
      <c r="G3592" s="63" t="str">
        <f ca="1">IF(INDIRECT("'按班级打印'!s"&amp;ROUNDDOWN((ROW()-1)/5,0)+2)&gt;0,INDIRECT("'按班级打印'!s"&amp;ROUNDDOWN((ROW()-1)/5,0)+2),"")</f>
        <v/>
      </c>
      <c r="H3592" s="63" t="str">
        <f ca="1">IF(INDIRECT("'按班级打印'!w"&amp;ROUNDDOWN((ROW()-1)/5,0)+2)&gt;0,INDIRECT("'按班级打印'!w"&amp;ROUNDDOWN((ROW()-1)/5,0)+2),"")</f>
        <v/>
      </c>
      <c r="I3592" s="63" t="str">
        <f ca="1">IF(INDIRECT("'按班级打印'!z"&amp;ROUNDDOWN((ROW()-1)/5,0)+2)&gt;0,INDIRECT("'按班级打印'!z"&amp;ROUNDDOWN((ROW()-1)/5,0)+2),"")</f>
        <v/>
      </c>
      <c r="J3592" s="63">
        <f ca="1">IF(INDIRECT("'按班级打印'!ac"&amp;ROUNDDOWN((ROW()-1)/5,0)+2)&gt;0,INDIRECT("'按班级打印'!ac"&amp;ROUNDDOWN((ROW()-1)/5,0)+2),"")</f>
        <v>63.5</v>
      </c>
      <c r="K3592" s="63">
        <f ca="1">IF(INDIRECT("'按班级打印'!u"&amp;ROUNDDOWN((ROW()-1)/5,0)+2)&gt;0,INDIRECT("'按班级打印'!u"&amp;ROUNDDOWN((ROW()-1)/5,0)+2),"")</f>
        <v>51.5</v>
      </c>
      <c r="L3592" s="63">
        <f ca="1">IF(INDIRECT("'按班级打印'!af"&amp;ROUNDDOWN((ROW()-1)/5,0)+2)&gt;0,INDIRECT("'按班级打印'!af"&amp;ROUNDDOWN((ROW()-1)/5,0)+2),"")</f>
        <v>54.5</v>
      </c>
      <c r="M3592" s="63">
        <f ca="1">INDIRECT("'按班级打印'!H"&amp;ROUNDDOWN((ROW()-1)/5,0)+2)</f>
        <v>503.5</v>
      </c>
    </row>
    <row r="3593" customHeight="1" spans="1:13">
      <c r="A3593" s="64"/>
      <c r="B3593" s="64"/>
      <c r="C3593" s="63" t="s">
        <v>13</v>
      </c>
      <c r="D3593" s="63">
        <f ca="1">INDIRECT("'按班级打印'!M"&amp;ROUNDDOWN((ROW()-1)/5,0)+2)</f>
        <v>102.5</v>
      </c>
      <c r="E3593" s="63">
        <f ca="1">INDIRECT("'按班级打印'!o"&amp;ROUNDDOWN((ROW()-1)/5,0)+2)</f>
        <v>101.5</v>
      </c>
      <c r="F3593" s="63">
        <f ca="1">INDIRECT("'按班级打印'!q"&amp;ROUNDDOWN((ROW()-1)/5,0)+2)</f>
        <v>130</v>
      </c>
      <c r="G3593" s="63" t="str">
        <f ca="1">IF(INDIRECT("'按班级打印'!s"&amp;ROUNDDOWN((ROW()-1)/5,0)+2)&gt;0,INDIRECT("'按班级打印'!s"&amp;ROUNDDOWN((ROW()-1)/5,0)+2),"")</f>
        <v/>
      </c>
      <c r="H3593" s="63" t="str">
        <f ca="1">IF(INDIRECT("'按班级打印'!x"&amp;ROUNDDOWN((ROW()-1)/5,0)+2)&gt;0,INDIRECT("'按班级打印'!x"&amp;ROUNDDOWN((ROW()-1)/5,0)+2),"")</f>
        <v/>
      </c>
      <c r="I3593" s="63" t="str">
        <f ca="1">IF(INDIRECT("'按班级打印'!aa"&amp;ROUNDDOWN((ROW()-1)/5,0)+2)&gt;0,INDIRECT("'按班级打印'!aa"&amp;ROUNDDOWN((ROW()-1)/5,0)+2),"")</f>
        <v/>
      </c>
      <c r="J3593" s="63">
        <f ca="1">IF(INDIRECT("'按班级打印'!ad"&amp;ROUNDDOWN((ROW()-1)/5,0)+2)&gt;0,INDIRECT("'按班级打印'!ad"&amp;ROUNDDOWN((ROW()-1)/5,0)+2),"")</f>
        <v>87</v>
      </c>
      <c r="K3593" s="63">
        <f ca="1">IF(INDIRECT("'按班级打印'!u"&amp;ROUNDDOWN((ROW()-1)/5,0)+2)&gt;0,INDIRECT("'按班级打印'!u"&amp;ROUNDDOWN((ROW()-1)/5,0)+2),"")</f>
        <v>51.5</v>
      </c>
      <c r="L3593" s="63">
        <f ca="1">IF(INDIRECT("'按班级打印'!ag"&amp;ROUNDDOWN((ROW()-1)/5,0)+2)&gt;0,INDIRECT("'按班级打印'!ag"&amp;ROUNDDOWN((ROW()-1)/5,0)+2),"")</f>
        <v>82</v>
      </c>
      <c r="M3593" s="63">
        <f ca="1">INDIRECT("'按班级打印'!I"&amp;ROUNDDOWN((ROW()-1)/5,0)+2)</f>
        <v>554.5</v>
      </c>
    </row>
    <row r="3594" customHeight="1" spans="1:13">
      <c r="A3594" s="63" t="str">
        <f ca="1">INDIRECT("'按班级打印'!E"&amp;ROUNDDOWN((ROW()-1)/5,0)+2)</f>
        <v>历史类</v>
      </c>
      <c r="B3594" s="14"/>
      <c r="C3594" s="63" t="s">
        <v>14</v>
      </c>
      <c r="D3594" s="65">
        <f>'质量分析(总分) '!$D$55</f>
        <v>105.000612745098</v>
      </c>
      <c r="E3594" s="65">
        <f>'质量分析(总分) '!$D$82</f>
        <v>91.5242034313726</v>
      </c>
      <c r="F3594" s="65">
        <f>'质量分析(总分) '!$D$109</f>
        <v>108.863970588235</v>
      </c>
      <c r="G3594" s="65" t="str">
        <f ca="1">IF(_xlfn.NUMBERVALUE(G3592)&gt;0,'质量分析(总分) '!$D$133,"")</f>
        <v/>
      </c>
      <c r="H3594" s="65" t="str">
        <f ca="1">IF(_xlfn.NUMBERVALUE(H3592)&gt;0,'质量分析(总分) '!$D$157,"")</f>
        <v/>
      </c>
      <c r="I3594" s="65" t="str">
        <f ca="1">IF(_xlfn.NUMBERVALUE(I3592)&gt;0,'质量分析(总分) '!$D$180,"")</f>
        <v/>
      </c>
      <c r="J3594" s="65">
        <f ca="1">IF(_xlfn.NUMBERVALUE(J3592)&gt;0,'质量分析(总分) '!$D$208,"")</f>
        <v>82.7816593886463</v>
      </c>
      <c r="K3594" s="65">
        <f ca="1">IF(_xlfn.NUMBERVALUE(K3592)&gt;0,'质量分析(总分) '!$D$194,"")</f>
        <v>62.2198275862069</v>
      </c>
      <c r="L3594" s="65">
        <f ca="1">IF(_xlfn.NUMBERVALUE(L3592)&gt;0,'质量分析(总分) '!$D$222,"")</f>
        <v>81.1694214876033</v>
      </c>
      <c r="M3594" s="65">
        <f ca="1">IF(_xlfn.NUMBERVALUE(G3592)&gt;0,'质量分析(总分) '!$D$23,'质量分析(总分) '!$D$28)</f>
        <v>513.153017241379</v>
      </c>
    </row>
    <row r="3596" customHeight="1" spans="1:13">
      <c r="A3596" s="58" t="s">
        <v>15</v>
      </c>
      <c r="B3596" s="59" t="s">
        <v>1</v>
      </c>
      <c r="C3596" s="59" t="s">
        <v>2</v>
      </c>
      <c r="D3596" s="60" t="s">
        <v>3</v>
      </c>
      <c r="E3596" s="60" t="s">
        <v>4</v>
      </c>
      <c r="F3596" s="60" t="s">
        <v>5</v>
      </c>
      <c r="G3596" s="60" t="s">
        <v>6</v>
      </c>
      <c r="H3596" s="60" t="s">
        <v>7</v>
      </c>
      <c r="I3596" s="60" t="s">
        <v>8</v>
      </c>
      <c r="J3596" s="60" t="s">
        <v>9</v>
      </c>
      <c r="K3596" s="60" t="s">
        <v>10</v>
      </c>
      <c r="L3596" s="61" t="s">
        <v>11</v>
      </c>
      <c r="M3596" s="61" t="s">
        <v>12</v>
      </c>
    </row>
    <row r="3597" customHeight="1" spans="1:13">
      <c r="A3597" s="62"/>
      <c r="B3597" s="63">
        <f ca="1">INDIRECT("'按班级打印'!G"&amp;ROUNDDOWN((ROW()-1)/5,0)+2)</f>
        <v>16</v>
      </c>
      <c r="C3597" s="63" t="str">
        <f ca="1">INDIRECT("'按班级打印'!A"&amp;ROUNDDOWN((ROW()-1)/5,0)+2)</f>
        <v>丁望来</v>
      </c>
      <c r="D3597" s="63">
        <f ca="1">INDIRECT("'按班级打印'!M"&amp;ROUNDDOWN((ROW()-1)/5,0)+2)</f>
        <v>107.5</v>
      </c>
      <c r="E3597" s="63">
        <f ca="1">INDIRECT("'按班级打印'!o"&amp;ROUNDDOWN((ROW()-1)/5,0)+2)</f>
        <v>91.5</v>
      </c>
      <c r="F3597" s="63">
        <f ca="1">INDIRECT("'按班级打印'!q"&amp;ROUNDDOWN((ROW()-1)/5,0)+2)</f>
        <v>118.5</v>
      </c>
      <c r="G3597" s="63" t="str">
        <f ca="1">IF(INDIRECT("'按班级打印'!s"&amp;ROUNDDOWN((ROW()-1)/5,0)+2)&gt;0,INDIRECT("'按班级打印'!s"&amp;ROUNDDOWN((ROW()-1)/5,0)+2),"")</f>
        <v/>
      </c>
      <c r="H3597" s="63" t="str">
        <f ca="1">IF(INDIRECT("'按班级打印'!w"&amp;ROUNDDOWN((ROW()-1)/5,0)+2)&gt;0,INDIRECT("'按班级打印'!w"&amp;ROUNDDOWN((ROW()-1)/5,0)+2),"")</f>
        <v/>
      </c>
      <c r="I3597" s="63" t="str">
        <f ca="1">IF(INDIRECT("'按班级打印'!z"&amp;ROUNDDOWN((ROW()-1)/5,0)+2)&gt;0,INDIRECT("'按班级打印'!z"&amp;ROUNDDOWN((ROW()-1)/5,0)+2),"")</f>
        <v/>
      </c>
      <c r="J3597" s="63">
        <f ca="1">IF(INDIRECT("'按班级打印'!ac"&amp;ROUNDDOWN((ROW()-1)/5,0)+2)&gt;0,INDIRECT("'按班级打印'!ac"&amp;ROUNDDOWN((ROW()-1)/5,0)+2),"")</f>
        <v>57.25</v>
      </c>
      <c r="K3597" s="63">
        <f ca="1">IF(INDIRECT("'按班级打印'!u"&amp;ROUNDDOWN((ROW()-1)/5,0)+2)&gt;0,INDIRECT("'按班级打印'!u"&amp;ROUNDDOWN((ROW()-1)/5,0)+2),"")</f>
        <v>77</v>
      </c>
      <c r="L3597" s="63">
        <f ca="1">IF(INDIRECT("'按班级打印'!af"&amp;ROUNDDOWN((ROW()-1)/5,0)+2)&gt;0,INDIRECT("'按班级打印'!af"&amp;ROUNDDOWN((ROW()-1)/5,0)+2),"")</f>
        <v>64.5</v>
      </c>
      <c r="M3597" s="63">
        <f ca="1">INDIRECT("'按班级打印'!H"&amp;ROUNDDOWN((ROW()-1)/5,0)+2)</f>
        <v>516.25</v>
      </c>
    </row>
    <row r="3598" customHeight="1" spans="1:13">
      <c r="A3598" s="64"/>
      <c r="B3598" s="64"/>
      <c r="C3598" s="63" t="s">
        <v>13</v>
      </c>
      <c r="D3598" s="63">
        <f ca="1">INDIRECT("'按班级打印'!M"&amp;ROUNDDOWN((ROW()-1)/5,0)+2)</f>
        <v>107.5</v>
      </c>
      <c r="E3598" s="63">
        <f ca="1">INDIRECT("'按班级打印'!o"&amp;ROUNDDOWN((ROW()-1)/5,0)+2)</f>
        <v>91.5</v>
      </c>
      <c r="F3598" s="63">
        <f ca="1">INDIRECT("'按班级打印'!q"&amp;ROUNDDOWN((ROW()-1)/5,0)+2)</f>
        <v>118.5</v>
      </c>
      <c r="G3598" s="63" t="str">
        <f ca="1">IF(INDIRECT("'按班级打印'!s"&amp;ROUNDDOWN((ROW()-1)/5,0)+2)&gt;0,INDIRECT("'按班级打印'!s"&amp;ROUNDDOWN((ROW()-1)/5,0)+2),"")</f>
        <v/>
      </c>
      <c r="H3598" s="63" t="str">
        <f ca="1">IF(INDIRECT("'按班级打印'!x"&amp;ROUNDDOWN((ROW()-1)/5,0)+2)&gt;0,INDIRECT("'按班级打印'!x"&amp;ROUNDDOWN((ROW()-1)/5,0)+2),"")</f>
        <v/>
      </c>
      <c r="I3598" s="63" t="str">
        <f ca="1">IF(INDIRECT("'按班级打印'!aa"&amp;ROUNDDOWN((ROW()-1)/5,0)+2)&gt;0,INDIRECT("'按班级打印'!aa"&amp;ROUNDDOWN((ROW()-1)/5,0)+2),"")</f>
        <v/>
      </c>
      <c r="J3598" s="63">
        <f ca="1">IF(INDIRECT("'按班级打印'!ad"&amp;ROUNDDOWN((ROW()-1)/5,0)+2)&gt;0,INDIRECT("'按班级打印'!ad"&amp;ROUNDDOWN((ROW()-1)/5,0)+2),"")</f>
        <v>80</v>
      </c>
      <c r="K3598" s="63">
        <f ca="1">IF(INDIRECT("'按班级打印'!u"&amp;ROUNDDOWN((ROW()-1)/5,0)+2)&gt;0,INDIRECT("'按班级打印'!u"&amp;ROUNDDOWN((ROW()-1)/5,0)+2),"")</f>
        <v>77</v>
      </c>
      <c r="L3598" s="63">
        <f ca="1">IF(INDIRECT("'按班级打印'!ag"&amp;ROUNDDOWN((ROW()-1)/5,0)+2)&gt;0,INDIRECT("'按班级打印'!ag"&amp;ROUNDDOWN((ROW()-1)/5,0)+2),"")</f>
        <v>89</v>
      </c>
      <c r="M3598" s="63">
        <f ca="1">INDIRECT("'按班级打印'!I"&amp;ROUNDDOWN((ROW()-1)/5,0)+2)</f>
        <v>563.5</v>
      </c>
    </row>
    <row r="3599" customHeight="1" spans="1:13">
      <c r="A3599" s="63" t="str">
        <f ca="1">INDIRECT("'按班级打印'!E"&amp;ROUNDDOWN((ROW()-1)/5,0)+2)</f>
        <v>历史类</v>
      </c>
      <c r="B3599" s="14"/>
      <c r="C3599" s="63" t="s">
        <v>14</v>
      </c>
      <c r="D3599" s="65">
        <f>'质量分析(总分) '!$D$55</f>
        <v>105.000612745098</v>
      </c>
      <c r="E3599" s="65">
        <f>'质量分析(总分) '!$D$82</f>
        <v>91.5242034313726</v>
      </c>
      <c r="F3599" s="65">
        <f>'质量分析(总分) '!$D$109</f>
        <v>108.863970588235</v>
      </c>
      <c r="G3599" s="65" t="str">
        <f ca="1">IF(_xlfn.NUMBERVALUE(G3597)&gt;0,'质量分析(总分) '!$D$133,"")</f>
        <v/>
      </c>
      <c r="H3599" s="65" t="str">
        <f ca="1">IF(_xlfn.NUMBERVALUE(H3597)&gt;0,'质量分析(总分) '!$D$157,"")</f>
        <v/>
      </c>
      <c r="I3599" s="65" t="str">
        <f ca="1">IF(_xlfn.NUMBERVALUE(I3597)&gt;0,'质量分析(总分) '!$D$180,"")</f>
        <v/>
      </c>
      <c r="J3599" s="65">
        <f ca="1">IF(_xlfn.NUMBERVALUE(J3597)&gt;0,'质量分析(总分) '!$D$208,"")</f>
        <v>82.7816593886463</v>
      </c>
      <c r="K3599" s="65">
        <f ca="1">IF(_xlfn.NUMBERVALUE(K3597)&gt;0,'质量分析(总分) '!$D$194,"")</f>
        <v>62.2198275862069</v>
      </c>
      <c r="L3599" s="65">
        <f ca="1">IF(_xlfn.NUMBERVALUE(L3597)&gt;0,'质量分析(总分) '!$D$222,"")</f>
        <v>81.1694214876033</v>
      </c>
      <c r="M3599" s="65">
        <f ca="1">IF(_xlfn.NUMBERVALUE(G3597)&gt;0,'质量分析(总分) '!$D$23,'质量分析(总分) '!$D$28)</f>
        <v>513.153017241379</v>
      </c>
    </row>
    <row r="3601" customHeight="1" spans="1:13">
      <c r="A3601" s="58" t="s">
        <v>15</v>
      </c>
      <c r="B3601" s="59" t="s">
        <v>1</v>
      </c>
      <c r="C3601" s="59" t="s">
        <v>2</v>
      </c>
      <c r="D3601" s="60" t="s">
        <v>3</v>
      </c>
      <c r="E3601" s="60" t="s">
        <v>4</v>
      </c>
      <c r="F3601" s="60" t="s">
        <v>5</v>
      </c>
      <c r="G3601" s="60" t="s">
        <v>6</v>
      </c>
      <c r="H3601" s="60" t="s">
        <v>7</v>
      </c>
      <c r="I3601" s="60" t="s">
        <v>8</v>
      </c>
      <c r="J3601" s="60" t="s">
        <v>9</v>
      </c>
      <c r="K3601" s="60" t="s">
        <v>10</v>
      </c>
      <c r="L3601" s="61" t="s">
        <v>11</v>
      </c>
      <c r="M3601" s="61" t="s">
        <v>12</v>
      </c>
    </row>
    <row r="3602" customHeight="1" spans="1:13">
      <c r="A3602" s="62"/>
      <c r="B3602" s="63">
        <f ca="1">INDIRECT("'按班级打印'!G"&amp;ROUNDDOWN((ROW()-1)/5,0)+2)</f>
        <v>16</v>
      </c>
      <c r="C3602" s="63" t="str">
        <f ca="1">INDIRECT("'按班级打印'!A"&amp;ROUNDDOWN((ROW()-1)/5,0)+2)</f>
        <v>王怡兰</v>
      </c>
      <c r="D3602" s="63">
        <f ca="1">INDIRECT("'按班级打印'!M"&amp;ROUNDDOWN((ROW()-1)/5,0)+2)</f>
        <v>110</v>
      </c>
      <c r="E3602" s="63">
        <f ca="1">INDIRECT("'按班级打印'!o"&amp;ROUNDDOWN((ROW()-1)/5,0)+2)</f>
        <v>80</v>
      </c>
      <c r="F3602" s="63">
        <f ca="1">INDIRECT("'按班级打印'!q"&amp;ROUNDDOWN((ROW()-1)/5,0)+2)</f>
        <v>116</v>
      </c>
      <c r="G3602" s="63" t="str">
        <f ca="1">IF(INDIRECT("'按班级打印'!s"&amp;ROUNDDOWN((ROW()-1)/5,0)+2)&gt;0,INDIRECT("'按班级打印'!s"&amp;ROUNDDOWN((ROW()-1)/5,0)+2),"")</f>
        <v/>
      </c>
      <c r="H3602" s="63" t="str">
        <f ca="1">IF(INDIRECT("'按班级打印'!w"&amp;ROUNDDOWN((ROW()-1)/5,0)+2)&gt;0,INDIRECT("'按班级打印'!w"&amp;ROUNDDOWN((ROW()-1)/5,0)+2),"")</f>
        <v/>
      </c>
      <c r="I3602" s="63" t="str">
        <f ca="1">IF(INDIRECT("'按班级打印'!z"&amp;ROUNDDOWN((ROW()-1)/5,0)+2)&gt;0,INDIRECT("'按班级打印'!z"&amp;ROUNDDOWN((ROW()-1)/5,0)+2),"")</f>
        <v/>
      </c>
      <c r="J3602" s="63">
        <f ca="1">IF(INDIRECT("'按班级打印'!ac"&amp;ROUNDDOWN((ROW()-1)/5,0)+2)&gt;0,INDIRECT("'按班级打印'!ac"&amp;ROUNDDOWN((ROW()-1)/5,0)+2),"")</f>
        <v>78</v>
      </c>
      <c r="K3602" s="63">
        <f ca="1">IF(INDIRECT("'按班级打印'!u"&amp;ROUNDDOWN((ROW()-1)/5,0)+2)&gt;0,INDIRECT("'按班级打印'!u"&amp;ROUNDDOWN((ROW()-1)/5,0)+2),"")</f>
        <v>75</v>
      </c>
      <c r="L3602" s="63">
        <f ca="1">IF(INDIRECT("'按班级打印'!af"&amp;ROUNDDOWN((ROW()-1)/5,0)+2)&gt;0,INDIRECT("'按班级打印'!af"&amp;ROUNDDOWN((ROW()-1)/5,0)+2),"")</f>
        <v>71</v>
      </c>
      <c r="M3602" s="63">
        <f ca="1">INDIRECT("'按班级打印'!H"&amp;ROUNDDOWN((ROW()-1)/5,0)+2)</f>
        <v>530</v>
      </c>
    </row>
    <row r="3603" customHeight="1" spans="1:13">
      <c r="A3603" s="64"/>
      <c r="B3603" s="64"/>
      <c r="C3603" s="63" t="s">
        <v>13</v>
      </c>
      <c r="D3603" s="63">
        <f ca="1">INDIRECT("'按班级打印'!M"&amp;ROUNDDOWN((ROW()-1)/5,0)+2)</f>
        <v>110</v>
      </c>
      <c r="E3603" s="63">
        <f ca="1">INDIRECT("'按班级打印'!o"&amp;ROUNDDOWN((ROW()-1)/5,0)+2)</f>
        <v>80</v>
      </c>
      <c r="F3603" s="63">
        <f ca="1">INDIRECT("'按班级打印'!q"&amp;ROUNDDOWN((ROW()-1)/5,0)+2)</f>
        <v>116</v>
      </c>
      <c r="G3603" s="63" t="str">
        <f ca="1">IF(INDIRECT("'按班级打印'!s"&amp;ROUNDDOWN((ROW()-1)/5,0)+2)&gt;0,INDIRECT("'按班级打印'!s"&amp;ROUNDDOWN((ROW()-1)/5,0)+2),"")</f>
        <v/>
      </c>
      <c r="H3603" s="63" t="str">
        <f ca="1">IF(INDIRECT("'按班级打印'!x"&amp;ROUNDDOWN((ROW()-1)/5,0)+2)&gt;0,INDIRECT("'按班级打印'!x"&amp;ROUNDDOWN((ROW()-1)/5,0)+2),"")</f>
        <v/>
      </c>
      <c r="I3603" s="63" t="str">
        <f ca="1">IF(INDIRECT("'按班级打印'!aa"&amp;ROUNDDOWN((ROW()-1)/5,0)+2)&gt;0,INDIRECT("'按班级打印'!aa"&amp;ROUNDDOWN((ROW()-1)/5,0)+2),"")</f>
        <v/>
      </c>
      <c r="J3603" s="63">
        <f ca="1">IF(INDIRECT("'按班级打印'!ad"&amp;ROUNDDOWN((ROW()-1)/5,0)+2)&gt;0,INDIRECT("'按班级打印'!ad"&amp;ROUNDDOWN((ROW()-1)/5,0)+2),"")</f>
        <v>95</v>
      </c>
      <c r="K3603" s="63">
        <f ca="1">IF(INDIRECT("'按班级打印'!u"&amp;ROUNDDOWN((ROW()-1)/5,0)+2)&gt;0,INDIRECT("'按班级打印'!u"&amp;ROUNDDOWN((ROW()-1)/5,0)+2),"")</f>
        <v>75</v>
      </c>
      <c r="L3603" s="63">
        <f ca="1">IF(INDIRECT("'按班级打印'!ag"&amp;ROUNDDOWN((ROW()-1)/5,0)+2)&gt;0,INDIRECT("'按班级打印'!ag"&amp;ROUNDDOWN((ROW()-1)/5,0)+2),"")</f>
        <v>92</v>
      </c>
      <c r="M3603" s="63">
        <f ca="1">INDIRECT("'按班级打印'!I"&amp;ROUNDDOWN((ROW()-1)/5,0)+2)</f>
        <v>568</v>
      </c>
    </row>
    <row r="3604" customHeight="1" spans="1:13">
      <c r="A3604" s="63" t="str">
        <f ca="1">INDIRECT("'按班级打印'!E"&amp;ROUNDDOWN((ROW()-1)/5,0)+2)</f>
        <v>历史类</v>
      </c>
      <c r="B3604" s="14"/>
      <c r="C3604" s="63" t="s">
        <v>14</v>
      </c>
      <c r="D3604" s="65">
        <f>'质量分析(总分) '!$D$55</f>
        <v>105.000612745098</v>
      </c>
      <c r="E3604" s="65">
        <f>'质量分析(总分) '!$D$82</f>
        <v>91.5242034313726</v>
      </c>
      <c r="F3604" s="65">
        <f>'质量分析(总分) '!$D$109</f>
        <v>108.863970588235</v>
      </c>
      <c r="G3604" s="65" t="str">
        <f ca="1">IF(_xlfn.NUMBERVALUE(G3602)&gt;0,'质量分析(总分) '!$D$133,"")</f>
        <v/>
      </c>
      <c r="H3604" s="65" t="str">
        <f ca="1">IF(_xlfn.NUMBERVALUE(H3602)&gt;0,'质量分析(总分) '!$D$157,"")</f>
        <v/>
      </c>
      <c r="I3604" s="65" t="str">
        <f ca="1">IF(_xlfn.NUMBERVALUE(I3602)&gt;0,'质量分析(总分) '!$D$180,"")</f>
        <v/>
      </c>
      <c r="J3604" s="65">
        <f ca="1">IF(_xlfn.NUMBERVALUE(J3602)&gt;0,'质量分析(总分) '!$D$208,"")</f>
        <v>82.7816593886463</v>
      </c>
      <c r="K3604" s="65">
        <f ca="1">IF(_xlfn.NUMBERVALUE(K3602)&gt;0,'质量分析(总分) '!$D$194,"")</f>
        <v>62.2198275862069</v>
      </c>
      <c r="L3604" s="65">
        <f ca="1">IF(_xlfn.NUMBERVALUE(L3602)&gt;0,'质量分析(总分) '!$D$222,"")</f>
        <v>81.1694214876033</v>
      </c>
      <c r="M3604" s="65">
        <f ca="1">IF(_xlfn.NUMBERVALUE(G3602)&gt;0,'质量分析(总分) '!$D$23,'质量分析(总分) '!$D$28)</f>
        <v>513.153017241379</v>
      </c>
    </row>
    <row r="3606" customHeight="1" spans="1:13">
      <c r="A3606" s="58" t="s">
        <v>15</v>
      </c>
      <c r="B3606" s="59" t="s">
        <v>1</v>
      </c>
      <c r="C3606" s="59" t="s">
        <v>2</v>
      </c>
      <c r="D3606" s="60" t="s">
        <v>3</v>
      </c>
      <c r="E3606" s="60" t="s">
        <v>4</v>
      </c>
      <c r="F3606" s="60" t="s">
        <v>5</v>
      </c>
      <c r="G3606" s="60" t="s">
        <v>6</v>
      </c>
      <c r="H3606" s="60" t="s">
        <v>7</v>
      </c>
      <c r="I3606" s="60" t="s">
        <v>8</v>
      </c>
      <c r="J3606" s="60" t="s">
        <v>9</v>
      </c>
      <c r="K3606" s="60" t="s">
        <v>10</v>
      </c>
      <c r="L3606" s="61" t="s">
        <v>11</v>
      </c>
      <c r="M3606" s="61" t="s">
        <v>12</v>
      </c>
    </row>
    <row r="3607" customHeight="1" spans="1:13">
      <c r="A3607" s="62"/>
      <c r="B3607" s="63">
        <f ca="1">INDIRECT("'按班级打印'!G"&amp;ROUNDDOWN((ROW()-1)/5,0)+2)</f>
        <v>17</v>
      </c>
      <c r="C3607" s="63" t="str">
        <f ca="1">INDIRECT("'按班级打印'!A"&amp;ROUNDDOWN((ROW()-1)/5,0)+2)</f>
        <v>王妍</v>
      </c>
      <c r="D3607" s="63">
        <f ca="1">INDIRECT("'按班级打印'!M"&amp;ROUNDDOWN((ROW()-1)/5,0)+2)</f>
        <v>112.5</v>
      </c>
      <c r="E3607" s="63">
        <f ca="1">INDIRECT("'按班级打印'!o"&amp;ROUNDDOWN((ROW()-1)/5,0)+2)</f>
        <v>59</v>
      </c>
      <c r="F3607" s="63">
        <f ca="1">INDIRECT("'按班级打印'!q"&amp;ROUNDDOWN((ROW()-1)/5,0)+2)</f>
        <v>108</v>
      </c>
      <c r="G3607" s="63" t="str">
        <f ca="1">IF(INDIRECT("'按班级打印'!s"&amp;ROUNDDOWN((ROW()-1)/5,0)+2)&gt;0,INDIRECT("'按班级打印'!s"&amp;ROUNDDOWN((ROW()-1)/5,0)+2),"")</f>
        <v/>
      </c>
      <c r="H3607" s="63" t="str">
        <f ca="1">IF(INDIRECT("'按班级打印'!w"&amp;ROUNDDOWN((ROW()-1)/5,0)+2)&gt;0,INDIRECT("'按班级打印'!w"&amp;ROUNDDOWN((ROW()-1)/5,0)+2),"")</f>
        <v/>
      </c>
      <c r="I3607" s="63" t="str">
        <f ca="1">IF(INDIRECT("'按班级打印'!z"&amp;ROUNDDOWN((ROW()-1)/5,0)+2)&gt;0,INDIRECT("'按班级打印'!z"&amp;ROUNDDOWN((ROW()-1)/5,0)+2),"")</f>
        <v/>
      </c>
      <c r="J3607" s="63">
        <f ca="1">IF(INDIRECT("'按班级打印'!ac"&amp;ROUNDDOWN((ROW()-1)/5,0)+2)&gt;0,INDIRECT("'按班级打印'!ac"&amp;ROUNDDOWN((ROW()-1)/5,0)+2),"")</f>
        <v>65</v>
      </c>
      <c r="K3607" s="63">
        <f ca="1">IF(INDIRECT("'按班级打印'!u"&amp;ROUNDDOWN((ROW()-1)/5,0)+2)&gt;0,INDIRECT("'按班级打印'!u"&amp;ROUNDDOWN((ROW()-1)/5,0)+2),"")</f>
        <v>61.5</v>
      </c>
      <c r="L3607" s="63">
        <f ca="1">IF(INDIRECT("'按班级打印'!af"&amp;ROUNDDOWN((ROW()-1)/5,0)+2)&gt;0,INDIRECT("'按班级打印'!af"&amp;ROUNDDOWN((ROW()-1)/5,0)+2),"")</f>
        <v>55</v>
      </c>
      <c r="M3607" s="63">
        <f ca="1">INDIRECT("'按班级打印'!H"&amp;ROUNDDOWN((ROW()-1)/5,0)+2)</f>
        <v>461</v>
      </c>
    </row>
    <row r="3608" customHeight="1" spans="1:13">
      <c r="A3608" s="64"/>
      <c r="B3608" s="64"/>
      <c r="C3608" s="63" t="s">
        <v>13</v>
      </c>
      <c r="D3608" s="63">
        <f ca="1">INDIRECT("'按班级打印'!M"&amp;ROUNDDOWN((ROW()-1)/5,0)+2)</f>
        <v>112.5</v>
      </c>
      <c r="E3608" s="63">
        <f ca="1">INDIRECT("'按班级打印'!o"&amp;ROUNDDOWN((ROW()-1)/5,0)+2)</f>
        <v>59</v>
      </c>
      <c r="F3608" s="63">
        <f ca="1">INDIRECT("'按班级打印'!q"&amp;ROUNDDOWN((ROW()-1)/5,0)+2)</f>
        <v>108</v>
      </c>
      <c r="G3608" s="63" t="str">
        <f ca="1">IF(INDIRECT("'按班级打印'!s"&amp;ROUNDDOWN((ROW()-1)/5,0)+2)&gt;0,INDIRECT("'按班级打印'!s"&amp;ROUNDDOWN((ROW()-1)/5,0)+2),"")</f>
        <v/>
      </c>
      <c r="H3608" s="63" t="str">
        <f ca="1">IF(INDIRECT("'按班级打印'!x"&amp;ROUNDDOWN((ROW()-1)/5,0)+2)&gt;0,INDIRECT("'按班级打印'!x"&amp;ROUNDDOWN((ROW()-1)/5,0)+2),"")</f>
        <v/>
      </c>
      <c r="I3608" s="63" t="str">
        <f ca="1">IF(INDIRECT("'按班级打印'!aa"&amp;ROUNDDOWN((ROW()-1)/5,0)+2)&gt;0,INDIRECT("'按班级打印'!aa"&amp;ROUNDDOWN((ROW()-1)/5,0)+2),"")</f>
        <v/>
      </c>
      <c r="J3608" s="63">
        <f ca="1">IF(INDIRECT("'按班级打印'!ad"&amp;ROUNDDOWN((ROW()-1)/5,0)+2)&gt;0,INDIRECT("'按班级打印'!ad"&amp;ROUNDDOWN((ROW()-1)/5,0)+2),"")</f>
        <v>88</v>
      </c>
      <c r="K3608" s="63">
        <f ca="1">IF(INDIRECT("'按班级打印'!u"&amp;ROUNDDOWN((ROW()-1)/5,0)+2)&gt;0,INDIRECT("'按班级打印'!u"&amp;ROUNDDOWN((ROW()-1)/5,0)+2),"")</f>
        <v>61.5</v>
      </c>
      <c r="L3608" s="63">
        <f ca="1">IF(INDIRECT("'按班级打印'!ag"&amp;ROUNDDOWN((ROW()-1)/5,0)+2)&gt;0,INDIRECT("'按班级打印'!ag"&amp;ROUNDDOWN((ROW()-1)/5,0)+2),"")</f>
        <v>82</v>
      </c>
      <c r="M3608" s="63">
        <f ca="1">INDIRECT("'按班级打印'!I"&amp;ROUNDDOWN((ROW()-1)/5,0)+2)</f>
        <v>511</v>
      </c>
    </row>
    <row r="3609" customHeight="1" spans="1:13">
      <c r="A3609" s="63" t="str">
        <f ca="1">INDIRECT("'按班级打印'!E"&amp;ROUNDDOWN((ROW()-1)/5,0)+2)</f>
        <v>历史类</v>
      </c>
      <c r="B3609" s="14"/>
      <c r="C3609" s="63" t="s">
        <v>14</v>
      </c>
      <c r="D3609" s="65">
        <f>'质量分析(总分) '!$D$55</f>
        <v>105.000612745098</v>
      </c>
      <c r="E3609" s="65">
        <f>'质量分析(总分) '!$D$82</f>
        <v>91.5242034313726</v>
      </c>
      <c r="F3609" s="65">
        <f>'质量分析(总分) '!$D$109</f>
        <v>108.863970588235</v>
      </c>
      <c r="G3609" s="65" t="str">
        <f ca="1">IF(_xlfn.NUMBERVALUE(G3607)&gt;0,'质量分析(总分) '!$D$133,"")</f>
        <v/>
      </c>
      <c r="H3609" s="65" t="str">
        <f ca="1">IF(_xlfn.NUMBERVALUE(H3607)&gt;0,'质量分析(总分) '!$D$157,"")</f>
        <v/>
      </c>
      <c r="I3609" s="65" t="str">
        <f ca="1">IF(_xlfn.NUMBERVALUE(I3607)&gt;0,'质量分析(总分) '!$D$180,"")</f>
        <v/>
      </c>
      <c r="J3609" s="65">
        <f ca="1">IF(_xlfn.NUMBERVALUE(J3607)&gt;0,'质量分析(总分) '!$D$208,"")</f>
        <v>82.7816593886463</v>
      </c>
      <c r="K3609" s="65">
        <f ca="1">IF(_xlfn.NUMBERVALUE(K3607)&gt;0,'质量分析(总分) '!$D$194,"")</f>
        <v>62.2198275862069</v>
      </c>
      <c r="L3609" s="65">
        <f ca="1">IF(_xlfn.NUMBERVALUE(L3607)&gt;0,'质量分析(总分) '!$D$222,"")</f>
        <v>81.1694214876033</v>
      </c>
      <c r="M3609" s="65">
        <f ca="1">IF(_xlfn.NUMBERVALUE(G3607)&gt;0,'质量分析(总分) '!$D$23,'质量分析(总分) '!$D$28)</f>
        <v>513.153017241379</v>
      </c>
    </row>
    <row r="3611" customHeight="1" spans="1:13">
      <c r="A3611" s="58" t="s">
        <v>15</v>
      </c>
      <c r="B3611" s="59" t="s">
        <v>1</v>
      </c>
      <c r="C3611" s="59" t="s">
        <v>2</v>
      </c>
      <c r="D3611" s="60" t="s">
        <v>3</v>
      </c>
      <c r="E3611" s="60" t="s">
        <v>4</v>
      </c>
      <c r="F3611" s="60" t="s">
        <v>5</v>
      </c>
      <c r="G3611" s="60" t="s">
        <v>6</v>
      </c>
      <c r="H3611" s="60" t="s">
        <v>7</v>
      </c>
      <c r="I3611" s="60" t="s">
        <v>8</v>
      </c>
      <c r="J3611" s="60" t="s">
        <v>9</v>
      </c>
      <c r="K3611" s="60" t="s">
        <v>10</v>
      </c>
      <c r="L3611" s="61" t="s">
        <v>11</v>
      </c>
      <c r="M3611" s="61" t="s">
        <v>12</v>
      </c>
    </row>
    <row r="3612" customHeight="1" spans="1:13">
      <c r="A3612" s="62"/>
      <c r="B3612" s="63">
        <f ca="1">INDIRECT("'按班级打印'!G"&amp;ROUNDDOWN((ROW()-1)/5,0)+2)</f>
        <v>17</v>
      </c>
      <c r="C3612" s="63" t="str">
        <f ca="1">INDIRECT("'按班级打印'!A"&amp;ROUNDDOWN((ROW()-1)/5,0)+2)</f>
        <v>吴映瑾</v>
      </c>
      <c r="D3612" s="63">
        <f ca="1">INDIRECT("'按班级打印'!M"&amp;ROUNDDOWN((ROW()-1)/5,0)+2)</f>
        <v>105.5</v>
      </c>
      <c r="E3612" s="63">
        <f ca="1">INDIRECT("'按班级打印'!o"&amp;ROUNDDOWN((ROW()-1)/5,0)+2)</f>
        <v>89.5</v>
      </c>
      <c r="F3612" s="63">
        <f ca="1">INDIRECT("'按班级打印'!q"&amp;ROUNDDOWN((ROW()-1)/5,0)+2)</f>
        <v>126.5</v>
      </c>
      <c r="G3612" s="63" t="str">
        <f ca="1">IF(INDIRECT("'按班级打印'!s"&amp;ROUNDDOWN((ROW()-1)/5,0)+2)&gt;0,INDIRECT("'按班级打印'!s"&amp;ROUNDDOWN((ROW()-1)/5,0)+2),"")</f>
        <v/>
      </c>
      <c r="H3612" s="63" t="str">
        <f ca="1">IF(INDIRECT("'按班级打印'!w"&amp;ROUNDDOWN((ROW()-1)/5,0)+2)&gt;0,INDIRECT("'按班级打印'!w"&amp;ROUNDDOWN((ROW()-1)/5,0)+2),"")</f>
        <v/>
      </c>
      <c r="I3612" s="63" t="str">
        <f ca="1">IF(INDIRECT("'按班级打印'!z"&amp;ROUNDDOWN((ROW()-1)/5,0)+2)&gt;0,INDIRECT("'按班级打印'!z"&amp;ROUNDDOWN((ROW()-1)/5,0)+2),"")</f>
        <v/>
      </c>
      <c r="J3612" s="63">
        <f ca="1">IF(INDIRECT("'按班级打印'!ac"&amp;ROUNDDOWN((ROW()-1)/5,0)+2)&gt;0,INDIRECT("'按班级打印'!ac"&amp;ROUNDDOWN((ROW()-1)/5,0)+2),"")</f>
        <v>65</v>
      </c>
      <c r="K3612" s="63">
        <f ca="1">IF(INDIRECT("'按班级打印'!u"&amp;ROUNDDOWN((ROW()-1)/5,0)+2)&gt;0,INDIRECT("'按班级打印'!u"&amp;ROUNDDOWN((ROW()-1)/5,0)+2),"")</f>
        <v>68</v>
      </c>
      <c r="L3612" s="63">
        <f ca="1">IF(INDIRECT("'按班级打印'!af"&amp;ROUNDDOWN((ROW()-1)/5,0)+2)&gt;0,INDIRECT("'按班级打印'!af"&amp;ROUNDDOWN((ROW()-1)/5,0)+2),"")</f>
        <v>60.5</v>
      </c>
      <c r="M3612" s="63">
        <f ca="1">INDIRECT("'按班级打印'!H"&amp;ROUNDDOWN((ROW()-1)/5,0)+2)</f>
        <v>515</v>
      </c>
    </row>
    <row r="3613" customHeight="1" spans="1:13">
      <c r="A3613" s="64"/>
      <c r="B3613" s="64"/>
      <c r="C3613" s="63" t="s">
        <v>13</v>
      </c>
      <c r="D3613" s="63">
        <f ca="1">INDIRECT("'按班级打印'!M"&amp;ROUNDDOWN((ROW()-1)/5,0)+2)</f>
        <v>105.5</v>
      </c>
      <c r="E3613" s="63">
        <f ca="1">INDIRECT("'按班级打印'!o"&amp;ROUNDDOWN((ROW()-1)/5,0)+2)</f>
        <v>89.5</v>
      </c>
      <c r="F3613" s="63">
        <f ca="1">INDIRECT("'按班级打印'!q"&amp;ROUNDDOWN((ROW()-1)/5,0)+2)</f>
        <v>126.5</v>
      </c>
      <c r="G3613" s="63" t="str">
        <f ca="1">IF(INDIRECT("'按班级打印'!s"&amp;ROUNDDOWN((ROW()-1)/5,0)+2)&gt;0,INDIRECT("'按班级打印'!s"&amp;ROUNDDOWN((ROW()-1)/5,0)+2),"")</f>
        <v/>
      </c>
      <c r="H3613" s="63" t="str">
        <f ca="1">IF(INDIRECT("'按班级打印'!x"&amp;ROUNDDOWN((ROW()-1)/5,0)+2)&gt;0,INDIRECT("'按班级打印'!x"&amp;ROUNDDOWN((ROW()-1)/5,0)+2),"")</f>
        <v/>
      </c>
      <c r="I3613" s="63" t="str">
        <f ca="1">IF(INDIRECT("'按班级打印'!aa"&amp;ROUNDDOWN((ROW()-1)/5,0)+2)&gt;0,INDIRECT("'按班级打印'!aa"&amp;ROUNDDOWN((ROW()-1)/5,0)+2),"")</f>
        <v/>
      </c>
      <c r="J3613" s="63">
        <f ca="1">IF(INDIRECT("'按班级打印'!ad"&amp;ROUNDDOWN((ROW()-1)/5,0)+2)&gt;0,INDIRECT("'按班级打印'!ad"&amp;ROUNDDOWN((ROW()-1)/5,0)+2),"")</f>
        <v>88</v>
      </c>
      <c r="K3613" s="63">
        <f ca="1">IF(INDIRECT("'按班级打印'!u"&amp;ROUNDDOWN((ROW()-1)/5,0)+2)&gt;0,INDIRECT("'按班级打印'!u"&amp;ROUNDDOWN((ROW()-1)/5,0)+2),"")</f>
        <v>68</v>
      </c>
      <c r="L3613" s="63">
        <f ca="1">IF(INDIRECT("'按班级打印'!ag"&amp;ROUNDDOWN((ROW()-1)/5,0)+2)&gt;0,INDIRECT("'按班级打印'!ag"&amp;ROUNDDOWN((ROW()-1)/5,0)+2),"")</f>
        <v>87</v>
      </c>
      <c r="M3613" s="63">
        <f ca="1">INDIRECT("'按班级打印'!I"&amp;ROUNDDOWN((ROW()-1)/5,0)+2)</f>
        <v>564.5</v>
      </c>
    </row>
    <row r="3614" customHeight="1" spans="1:13">
      <c r="A3614" s="63" t="str">
        <f ca="1">INDIRECT("'按班级打印'!E"&amp;ROUNDDOWN((ROW()-1)/5,0)+2)</f>
        <v>历史类</v>
      </c>
      <c r="B3614" s="14"/>
      <c r="C3614" s="63" t="s">
        <v>14</v>
      </c>
      <c r="D3614" s="65">
        <f>'质量分析(总分) '!$D$55</f>
        <v>105.000612745098</v>
      </c>
      <c r="E3614" s="65">
        <f>'质量分析(总分) '!$D$82</f>
        <v>91.5242034313726</v>
      </c>
      <c r="F3614" s="65">
        <f>'质量分析(总分) '!$D$109</f>
        <v>108.863970588235</v>
      </c>
      <c r="G3614" s="65" t="str">
        <f ca="1">IF(_xlfn.NUMBERVALUE(G3612)&gt;0,'质量分析(总分) '!$D$133,"")</f>
        <v/>
      </c>
      <c r="H3614" s="65" t="str">
        <f ca="1">IF(_xlfn.NUMBERVALUE(H3612)&gt;0,'质量分析(总分) '!$D$157,"")</f>
        <v/>
      </c>
      <c r="I3614" s="65" t="str">
        <f ca="1">IF(_xlfn.NUMBERVALUE(I3612)&gt;0,'质量分析(总分) '!$D$180,"")</f>
        <v/>
      </c>
      <c r="J3614" s="65">
        <f ca="1">IF(_xlfn.NUMBERVALUE(J3612)&gt;0,'质量分析(总分) '!$D$208,"")</f>
        <v>82.7816593886463</v>
      </c>
      <c r="K3614" s="65">
        <f ca="1">IF(_xlfn.NUMBERVALUE(K3612)&gt;0,'质量分析(总分) '!$D$194,"")</f>
        <v>62.2198275862069</v>
      </c>
      <c r="L3614" s="65">
        <f ca="1">IF(_xlfn.NUMBERVALUE(L3612)&gt;0,'质量分析(总分) '!$D$222,"")</f>
        <v>81.1694214876033</v>
      </c>
      <c r="M3614" s="65">
        <f ca="1">IF(_xlfn.NUMBERVALUE(G3612)&gt;0,'质量分析(总分) '!$D$23,'质量分析(总分) '!$D$28)</f>
        <v>513.153017241379</v>
      </c>
    </row>
    <row r="3616" customHeight="1" spans="1:13">
      <c r="A3616" s="58" t="s">
        <v>15</v>
      </c>
      <c r="B3616" s="59" t="s">
        <v>1</v>
      </c>
      <c r="C3616" s="59" t="s">
        <v>2</v>
      </c>
      <c r="D3616" s="60" t="s">
        <v>3</v>
      </c>
      <c r="E3616" s="60" t="s">
        <v>4</v>
      </c>
      <c r="F3616" s="60" t="s">
        <v>5</v>
      </c>
      <c r="G3616" s="60" t="s">
        <v>6</v>
      </c>
      <c r="H3616" s="60" t="s">
        <v>7</v>
      </c>
      <c r="I3616" s="60" t="s">
        <v>8</v>
      </c>
      <c r="J3616" s="60" t="s">
        <v>9</v>
      </c>
      <c r="K3616" s="60" t="s">
        <v>10</v>
      </c>
      <c r="L3616" s="61" t="s">
        <v>11</v>
      </c>
      <c r="M3616" s="61" t="s">
        <v>12</v>
      </c>
    </row>
    <row r="3617" customHeight="1" spans="1:13">
      <c r="A3617" s="62"/>
      <c r="B3617" s="63">
        <f ca="1">INDIRECT("'按班级打印'!G"&amp;ROUNDDOWN((ROW()-1)/5,0)+2)</f>
        <v>17</v>
      </c>
      <c r="C3617" s="63" t="str">
        <f ca="1">INDIRECT("'按班级打印'!A"&amp;ROUNDDOWN((ROW()-1)/5,0)+2)</f>
        <v>吴龙杰</v>
      </c>
      <c r="D3617" s="63">
        <f ca="1">INDIRECT("'按班级打印'!M"&amp;ROUNDDOWN((ROW()-1)/5,0)+2)</f>
        <v>103</v>
      </c>
      <c r="E3617" s="63">
        <f ca="1">INDIRECT("'按班级打印'!o"&amp;ROUNDDOWN((ROW()-1)/5,0)+2)</f>
        <v>68.5</v>
      </c>
      <c r="F3617" s="63">
        <f ca="1">INDIRECT("'按班级打印'!q"&amp;ROUNDDOWN((ROW()-1)/5,0)+2)</f>
        <v>103</v>
      </c>
      <c r="G3617" s="63" t="str">
        <f ca="1">IF(INDIRECT("'按班级打印'!s"&amp;ROUNDDOWN((ROW()-1)/5,0)+2)&gt;0,INDIRECT("'按班级打印'!s"&amp;ROUNDDOWN((ROW()-1)/5,0)+2),"")</f>
        <v/>
      </c>
      <c r="H3617" s="63" t="str">
        <f ca="1">IF(INDIRECT("'按班级打印'!w"&amp;ROUNDDOWN((ROW()-1)/5,0)+2)&gt;0,INDIRECT("'按班级打印'!w"&amp;ROUNDDOWN((ROW()-1)/5,0)+2),"")</f>
        <v/>
      </c>
      <c r="I3617" s="63" t="str">
        <f ca="1">IF(INDIRECT("'按班级打印'!z"&amp;ROUNDDOWN((ROW()-1)/5,0)+2)&gt;0,INDIRECT("'按班级打印'!z"&amp;ROUNDDOWN((ROW()-1)/5,0)+2),"")</f>
        <v/>
      </c>
      <c r="J3617" s="63">
        <f ca="1">IF(INDIRECT("'按班级打印'!ac"&amp;ROUNDDOWN((ROW()-1)/5,0)+2)&gt;0,INDIRECT("'按班级打印'!ac"&amp;ROUNDDOWN((ROW()-1)/5,0)+2),"")</f>
        <v>60.75</v>
      </c>
      <c r="K3617" s="63">
        <f ca="1">IF(INDIRECT("'按班级打印'!u"&amp;ROUNDDOWN((ROW()-1)/5,0)+2)&gt;0,INDIRECT("'按班级打印'!u"&amp;ROUNDDOWN((ROW()-1)/5,0)+2),"")</f>
        <v>65</v>
      </c>
      <c r="L3617" s="63">
        <f ca="1">IF(INDIRECT("'按班级打印'!af"&amp;ROUNDDOWN((ROW()-1)/5,0)+2)&gt;0,INDIRECT("'按班级打印'!af"&amp;ROUNDDOWN((ROW()-1)/5,0)+2),"")</f>
        <v>50</v>
      </c>
      <c r="M3617" s="63">
        <f ca="1">INDIRECT("'按班级打印'!H"&amp;ROUNDDOWN((ROW()-1)/5,0)+2)</f>
        <v>450.25</v>
      </c>
    </row>
    <row r="3618" customHeight="1" spans="1:13">
      <c r="A3618" s="64"/>
      <c r="B3618" s="64"/>
      <c r="C3618" s="63" t="s">
        <v>13</v>
      </c>
      <c r="D3618" s="63">
        <f ca="1">INDIRECT("'按班级打印'!M"&amp;ROUNDDOWN((ROW()-1)/5,0)+2)</f>
        <v>103</v>
      </c>
      <c r="E3618" s="63">
        <f ca="1">INDIRECT("'按班级打印'!o"&amp;ROUNDDOWN((ROW()-1)/5,0)+2)</f>
        <v>68.5</v>
      </c>
      <c r="F3618" s="63">
        <f ca="1">INDIRECT("'按班级打印'!q"&amp;ROUNDDOWN((ROW()-1)/5,0)+2)</f>
        <v>103</v>
      </c>
      <c r="G3618" s="63" t="str">
        <f ca="1">IF(INDIRECT("'按班级打印'!s"&amp;ROUNDDOWN((ROW()-1)/5,0)+2)&gt;0,INDIRECT("'按班级打印'!s"&amp;ROUNDDOWN((ROW()-1)/5,0)+2),"")</f>
        <v/>
      </c>
      <c r="H3618" s="63" t="str">
        <f ca="1">IF(INDIRECT("'按班级打印'!x"&amp;ROUNDDOWN((ROW()-1)/5,0)+2)&gt;0,INDIRECT("'按班级打印'!x"&amp;ROUNDDOWN((ROW()-1)/5,0)+2),"")</f>
        <v/>
      </c>
      <c r="I3618" s="63" t="str">
        <f ca="1">IF(INDIRECT("'按班级打印'!aa"&amp;ROUNDDOWN((ROW()-1)/5,0)+2)&gt;0,INDIRECT("'按班级打印'!aa"&amp;ROUNDDOWN((ROW()-1)/5,0)+2),"")</f>
        <v/>
      </c>
      <c r="J3618" s="63">
        <f ca="1">IF(INDIRECT("'按班级打印'!ad"&amp;ROUNDDOWN((ROW()-1)/5,0)+2)&gt;0,INDIRECT("'按班级打印'!ad"&amp;ROUNDDOWN((ROW()-1)/5,0)+2),"")</f>
        <v>84</v>
      </c>
      <c r="K3618" s="63">
        <f ca="1">IF(INDIRECT("'按班级打印'!u"&amp;ROUNDDOWN((ROW()-1)/5,0)+2)&gt;0,INDIRECT("'按班级打印'!u"&amp;ROUNDDOWN((ROW()-1)/5,0)+2),"")</f>
        <v>65</v>
      </c>
      <c r="L3618" s="63">
        <f ca="1">IF(INDIRECT("'按班级打印'!ag"&amp;ROUNDDOWN((ROW()-1)/5,0)+2)&gt;0,INDIRECT("'按班级打印'!ag"&amp;ROUNDDOWN((ROW()-1)/5,0)+2),"")</f>
        <v>76</v>
      </c>
      <c r="M3618" s="63">
        <f ca="1">INDIRECT("'按班级打印'!I"&amp;ROUNDDOWN((ROW()-1)/5,0)+2)</f>
        <v>499.5</v>
      </c>
    </row>
    <row r="3619" customHeight="1" spans="1:13">
      <c r="A3619" s="63" t="str">
        <f ca="1">INDIRECT("'按班级打印'!E"&amp;ROUNDDOWN((ROW()-1)/5,0)+2)</f>
        <v>历史类</v>
      </c>
      <c r="B3619" s="14"/>
      <c r="C3619" s="63" t="s">
        <v>14</v>
      </c>
      <c r="D3619" s="65">
        <f>'质量分析(总分) '!$D$55</f>
        <v>105.000612745098</v>
      </c>
      <c r="E3619" s="65">
        <f>'质量分析(总分) '!$D$82</f>
        <v>91.5242034313726</v>
      </c>
      <c r="F3619" s="65">
        <f>'质量分析(总分) '!$D$109</f>
        <v>108.863970588235</v>
      </c>
      <c r="G3619" s="65" t="str">
        <f ca="1">IF(_xlfn.NUMBERVALUE(G3617)&gt;0,'质量分析(总分) '!$D$133,"")</f>
        <v/>
      </c>
      <c r="H3619" s="65" t="str">
        <f ca="1">IF(_xlfn.NUMBERVALUE(H3617)&gt;0,'质量分析(总分) '!$D$157,"")</f>
        <v/>
      </c>
      <c r="I3619" s="65" t="str">
        <f ca="1">IF(_xlfn.NUMBERVALUE(I3617)&gt;0,'质量分析(总分) '!$D$180,"")</f>
        <v/>
      </c>
      <c r="J3619" s="65">
        <f ca="1">IF(_xlfn.NUMBERVALUE(J3617)&gt;0,'质量分析(总分) '!$D$208,"")</f>
        <v>82.7816593886463</v>
      </c>
      <c r="K3619" s="65">
        <f ca="1">IF(_xlfn.NUMBERVALUE(K3617)&gt;0,'质量分析(总分) '!$D$194,"")</f>
        <v>62.2198275862069</v>
      </c>
      <c r="L3619" s="65">
        <f ca="1">IF(_xlfn.NUMBERVALUE(L3617)&gt;0,'质量分析(总分) '!$D$222,"")</f>
        <v>81.1694214876033</v>
      </c>
      <c r="M3619" s="65">
        <f ca="1">IF(_xlfn.NUMBERVALUE(G3617)&gt;0,'质量分析(总分) '!$D$23,'质量分析(总分) '!$D$28)</f>
        <v>513.153017241379</v>
      </c>
    </row>
    <row r="3621" customHeight="1" spans="1:13">
      <c r="A3621" s="58" t="s">
        <v>15</v>
      </c>
      <c r="B3621" s="59" t="s">
        <v>1</v>
      </c>
      <c r="C3621" s="59" t="s">
        <v>2</v>
      </c>
      <c r="D3621" s="60" t="s">
        <v>3</v>
      </c>
      <c r="E3621" s="60" t="s">
        <v>4</v>
      </c>
      <c r="F3621" s="60" t="s">
        <v>5</v>
      </c>
      <c r="G3621" s="60" t="s">
        <v>6</v>
      </c>
      <c r="H3621" s="60" t="s">
        <v>7</v>
      </c>
      <c r="I3621" s="60" t="s">
        <v>8</v>
      </c>
      <c r="J3621" s="60" t="s">
        <v>9</v>
      </c>
      <c r="K3621" s="60" t="s">
        <v>10</v>
      </c>
      <c r="L3621" s="61" t="s">
        <v>11</v>
      </c>
      <c r="M3621" s="61" t="s">
        <v>12</v>
      </c>
    </row>
    <row r="3622" customHeight="1" spans="1:13">
      <c r="A3622" s="62"/>
      <c r="B3622" s="63">
        <f ca="1">INDIRECT("'按班级打印'!G"&amp;ROUNDDOWN((ROW()-1)/5,0)+2)</f>
        <v>17</v>
      </c>
      <c r="C3622" s="63" t="str">
        <f ca="1">INDIRECT("'按班级打印'!A"&amp;ROUNDDOWN((ROW()-1)/5,0)+2)</f>
        <v>陈嘉杰</v>
      </c>
      <c r="D3622" s="63">
        <f ca="1">INDIRECT("'按班级打印'!M"&amp;ROUNDDOWN((ROW()-1)/5,0)+2)</f>
        <v>89</v>
      </c>
      <c r="E3622" s="63">
        <f ca="1">INDIRECT("'按班级打印'!o"&amp;ROUNDDOWN((ROW()-1)/5,0)+2)</f>
        <v>87.5</v>
      </c>
      <c r="F3622" s="63">
        <f ca="1">INDIRECT("'按班级打印'!q"&amp;ROUNDDOWN((ROW()-1)/5,0)+2)</f>
        <v>102</v>
      </c>
      <c r="G3622" s="63" t="str">
        <f ca="1">IF(INDIRECT("'按班级打印'!s"&amp;ROUNDDOWN((ROW()-1)/5,0)+2)&gt;0,INDIRECT("'按班级打印'!s"&amp;ROUNDDOWN((ROW()-1)/5,0)+2),"")</f>
        <v/>
      </c>
      <c r="H3622" s="63" t="str">
        <f ca="1">IF(INDIRECT("'按班级打印'!w"&amp;ROUNDDOWN((ROW()-1)/5,0)+2)&gt;0,INDIRECT("'按班级打印'!w"&amp;ROUNDDOWN((ROW()-1)/5,0)+2),"")</f>
        <v/>
      </c>
      <c r="I3622" s="63" t="str">
        <f ca="1">IF(INDIRECT("'按班级打印'!z"&amp;ROUNDDOWN((ROW()-1)/5,0)+2)&gt;0,INDIRECT("'按班级打印'!z"&amp;ROUNDDOWN((ROW()-1)/5,0)+2),"")</f>
        <v/>
      </c>
      <c r="J3622" s="63">
        <f ca="1">IF(INDIRECT("'按班级打印'!ac"&amp;ROUNDDOWN((ROW()-1)/5,0)+2)&gt;0,INDIRECT("'按班级打印'!ac"&amp;ROUNDDOWN((ROW()-1)/5,0)+2),"")</f>
        <v>62</v>
      </c>
      <c r="K3622" s="63">
        <f ca="1">IF(INDIRECT("'按班级打印'!u"&amp;ROUNDDOWN((ROW()-1)/5,0)+2)&gt;0,INDIRECT("'按班级打印'!u"&amp;ROUNDDOWN((ROW()-1)/5,0)+2),"")</f>
        <v>66.5</v>
      </c>
      <c r="L3622" s="63">
        <f ca="1">IF(INDIRECT("'按班级打印'!af"&amp;ROUNDDOWN((ROW()-1)/5,0)+2)&gt;0,INDIRECT("'按班级打印'!af"&amp;ROUNDDOWN((ROW()-1)/5,0)+2),"")</f>
        <v>59.5</v>
      </c>
      <c r="M3622" s="63">
        <f ca="1">INDIRECT("'按班级打印'!H"&amp;ROUNDDOWN((ROW()-1)/5,0)+2)</f>
        <v>466.5</v>
      </c>
    </row>
    <row r="3623" customHeight="1" spans="1:13">
      <c r="A3623" s="64"/>
      <c r="B3623" s="64"/>
      <c r="C3623" s="63" t="s">
        <v>13</v>
      </c>
      <c r="D3623" s="63">
        <f ca="1">INDIRECT("'按班级打印'!M"&amp;ROUNDDOWN((ROW()-1)/5,0)+2)</f>
        <v>89</v>
      </c>
      <c r="E3623" s="63">
        <f ca="1">INDIRECT("'按班级打印'!o"&amp;ROUNDDOWN((ROW()-1)/5,0)+2)</f>
        <v>87.5</v>
      </c>
      <c r="F3623" s="63">
        <f ca="1">INDIRECT("'按班级打印'!q"&amp;ROUNDDOWN((ROW()-1)/5,0)+2)</f>
        <v>102</v>
      </c>
      <c r="G3623" s="63" t="str">
        <f ca="1">IF(INDIRECT("'按班级打印'!s"&amp;ROUNDDOWN((ROW()-1)/5,0)+2)&gt;0,INDIRECT("'按班级打印'!s"&amp;ROUNDDOWN((ROW()-1)/5,0)+2),"")</f>
        <v/>
      </c>
      <c r="H3623" s="63" t="str">
        <f ca="1">IF(INDIRECT("'按班级打印'!x"&amp;ROUNDDOWN((ROW()-1)/5,0)+2)&gt;0,INDIRECT("'按班级打印'!x"&amp;ROUNDDOWN((ROW()-1)/5,0)+2),"")</f>
        <v/>
      </c>
      <c r="I3623" s="63" t="str">
        <f ca="1">IF(INDIRECT("'按班级打印'!aa"&amp;ROUNDDOWN((ROW()-1)/5,0)+2)&gt;0,INDIRECT("'按班级打印'!aa"&amp;ROUNDDOWN((ROW()-1)/5,0)+2),"")</f>
        <v/>
      </c>
      <c r="J3623" s="63">
        <f ca="1">IF(INDIRECT("'按班级打印'!ad"&amp;ROUNDDOWN((ROW()-1)/5,0)+2)&gt;0,INDIRECT("'按班级打印'!ad"&amp;ROUNDDOWN((ROW()-1)/5,0)+2),"")</f>
        <v>86</v>
      </c>
      <c r="K3623" s="63">
        <f ca="1">IF(INDIRECT("'按班级打印'!u"&amp;ROUNDDOWN((ROW()-1)/5,0)+2)&gt;0,INDIRECT("'按班级打印'!u"&amp;ROUNDDOWN((ROW()-1)/5,0)+2),"")</f>
        <v>66.5</v>
      </c>
      <c r="L3623" s="63">
        <f ca="1">IF(INDIRECT("'按班级打印'!ag"&amp;ROUNDDOWN((ROW()-1)/5,0)+2)&gt;0,INDIRECT("'按班级打印'!ag"&amp;ROUNDDOWN((ROW()-1)/5,0)+2),"")</f>
        <v>87</v>
      </c>
      <c r="M3623" s="63">
        <f ca="1">INDIRECT("'按班级打印'!I"&amp;ROUNDDOWN((ROW()-1)/5,0)+2)</f>
        <v>518</v>
      </c>
    </row>
    <row r="3624" customHeight="1" spans="1:13">
      <c r="A3624" s="63" t="str">
        <f ca="1">INDIRECT("'按班级打印'!E"&amp;ROUNDDOWN((ROW()-1)/5,0)+2)</f>
        <v>历史类</v>
      </c>
      <c r="B3624" s="14"/>
      <c r="C3624" s="63" t="s">
        <v>14</v>
      </c>
      <c r="D3624" s="65">
        <f>'质量分析(总分) '!$D$55</f>
        <v>105.000612745098</v>
      </c>
      <c r="E3624" s="65">
        <f>'质量分析(总分) '!$D$82</f>
        <v>91.5242034313726</v>
      </c>
      <c r="F3624" s="65">
        <f>'质量分析(总分) '!$D$109</f>
        <v>108.863970588235</v>
      </c>
      <c r="G3624" s="65" t="str">
        <f ca="1">IF(_xlfn.NUMBERVALUE(G3622)&gt;0,'质量分析(总分) '!$D$133,"")</f>
        <v/>
      </c>
      <c r="H3624" s="65" t="str">
        <f ca="1">IF(_xlfn.NUMBERVALUE(H3622)&gt;0,'质量分析(总分) '!$D$157,"")</f>
        <v/>
      </c>
      <c r="I3624" s="65" t="str">
        <f ca="1">IF(_xlfn.NUMBERVALUE(I3622)&gt;0,'质量分析(总分) '!$D$180,"")</f>
        <v/>
      </c>
      <c r="J3624" s="65">
        <f ca="1">IF(_xlfn.NUMBERVALUE(J3622)&gt;0,'质量分析(总分) '!$D$208,"")</f>
        <v>82.7816593886463</v>
      </c>
      <c r="K3624" s="65">
        <f ca="1">IF(_xlfn.NUMBERVALUE(K3622)&gt;0,'质量分析(总分) '!$D$194,"")</f>
        <v>62.2198275862069</v>
      </c>
      <c r="L3624" s="65">
        <f ca="1">IF(_xlfn.NUMBERVALUE(L3622)&gt;0,'质量分析(总分) '!$D$222,"")</f>
        <v>81.1694214876033</v>
      </c>
      <c r="M3624" s="65">
        <f ca="1">IF(_xlfn.NUMBERVALUE(G3622)&gt;0,'质量分析(总分) '!$D$23,'质量分析(总分) '!$D$28)</f>
        <v>513.153017241379</v>
      </c>
    </row>
    <row r="3626" customHeight="1" spans="1:13">
      <c r="A3626" s="58" t="s">
        <v>15</v>
      </c>
      <c r="B3626" s="59" t="s">
        <v>1</v>
      </c>
      <c r="C3626" s="59" t="s">
        <v>2</v>
      </c>
      <c r="D3626" s="60" t="s">
        <v>3</v>
      </c>
      <c r="E3626" s="60" t="s">
        <v>4</v>
      </c>
      <c r="F3626" s="60" t="s">
        <v>5</v>
      </c>
      <c r="G3626" s="60" t="s">
        <v>6</v>
      </c>
      <c r="H3626" s="60" t="s">
        <v>7</v>
      </c>
      <c r="I3626" s="60" t="s">
        <v>8</v>
      </c>
      <c r="J3626" s="60" t="s">
        <v>9</v>
      </c>
      <c r="K3626" s="60" t="s">
        <v>10</v>
      </c>
      <c r="L3626" s="61" t="s">
        <v>11</v>
      </c>
      <c r="M3626" s="61" t="s">
        <v>12</v>
      </c>
    </row>
    <row r="3627" customHeight="1" spans="1:13">
      <c r="A3627" s="62"/>
      <c r="B3627" s="63">
        <f ca="1">INDIRECT("'按班级打印'!G"&amp;ROUNDDOWN((ROW()-1)/5,0)+2)</f>
        <v>17</v>
      </c>
      <c r="C3627" s="63" t="str">
        <f ca="1">INDIRECT("'按班级打印'!A"&amp;ROUNDDOWN((ROW()-1)/5,0)+2)</f>
        <v>刘梓芸</v>
      </c>
      <c r="D3627" s="63">
        <f ca="1">INDIRECT("'按班级打印'!M"&amp;ROUNDDOWN((ROW()-1)/5,0)+2)</f>
        <v>105</v>
      </c>
      <c r="E3627" s="63">
        <f ca="1">INDIRECT("'按班级打印'!o"&amp;ROUNDDOWN((ROW()-1)/5,0)+2)</f>
        <v>106.5</v>
      </c>
      <c r="F3627" s="63">
        <f ca="1">INDIRECT("'按班级打印'!q"&amp;ROUNDDOWN((ROW()-1)/5,0)+2)</f>
        <v>104.5</v>
      </c>
      <c r="G3627" s="63" t="str">
        <f ca="1">IF(INDIRECT("'按班级打印'!s"&amp;ROUNDDOWN((ROW()-1)/5,0)+2)&gt;0,INDIRECT("'按班级打印'!s"&amp;ROUNDDOWN((ROW()-1)/5,0)+2),"")</f>
        <v/>
      </c>
      <c r="H3627" s="63" t="str">
        <f ca="1">IF(INDIRECT("'按班级打印'!w"&amp;ROUNDDOWN((ROW()-1)/5,0)+2)&gt;0,INDIRECT("'按班级打印'!w"&amp;ROUNDDOWN((ROW()-1)/5,0)+2),"")</f>
        <v/>
      </c>
      <c r="I3627" s="63" t="str">
        <f ca="1">IF(INDIRECT("'按班级打印'!z"&amp;ROUNDDOWN((ROW()-1)/5,0)+2)&gt;0,INDIRECT("'按班级打印'!z"&amp;ROUNDDOWN((ROW()-1)/5,0)+2),"")</f>
        <v/>
      </c>
      <c r="J3627" s="63">
        <f ca="1">IF(INDIRECT("'按班级打印'!ac"&amp;ROUNDDOWN((ROW()-1)/5,0)+2)&gt;0,INDIRECT("'按班级打印'!ac"&amp;ROUNDDOWN((ROW()-1)/5,0)+2),"")</f>
        <v>61.75</v>
      </c>
      <c r="K3627" s="63">
        <f ca="1">IF(INDIRECT("'按班级打印'!u"&amp;ROUNDDOWN((ROW()-1)/5,0)+2)&gt;0,INDIRECT("'按班级打印'!u"&amp;ROUNDDOWN((ROW()-1)/5,0)+2),"")</f>
        <v>71.5</v>
      </c>
      <c r="L3627" s="63">
        <f ca="1">IF(INDIRECT("'按班级打印'!af"&amp;ROUNDDOWN((ROW()-1)/5,0)+2)&gt;0,INDIRECT("'按班级打印'!af"&amp;ROUNDDOWN((ROW()-1)/5,0)+2),"")</f>
        <v>64</v>
      </c>
      <c r="M3627" s="63">
        <f ca="1">INDIRECT("'按班级打印'!H"&amp;ROUNDDOWN((ROW()-1)/5,0)+2)</f>
        <v>513.25</v>
      </c>
    </row>
    <row r="3628" customHeight="1" spans="1:13">
      <c r="A3628" s="64"/>
      <c r="B3628" s="64"/>
      <c r="C3628" s="63" t="s">
        <v>13</v>
      </c>
      <c r="D3628" s="63">
        <f ca="1">INDIRECT("'按班级打印'!M"&amp;ROUNDDOWN((ROW()-1)/5,0)+2)</f>
        <v>105</v>
      </c>
      <c r="E3628" s="63">
        <f ca="1">INDIRECT("'按班级打印'!o"&amp;ROUNDDOWN((ROW()-1)/5,0)+2)</f>
        <v>106.5</v>
      </c>
      <c r="F3628" s="63">
        <f ca="1">INDIRECT("'按班级打印'!q"&amp;ROUNDDOWN((ROW()-1)/5,0)+2)</f>
        <v>104.5</v>
      </c>
      <c r="G3628" s="63" t="str">
        <f ca="1">IF(INDIRECT("'按班级打印'!s"&amp;ROUNDDOWN((ROW()-1)/5,0)+2)&gt;0,INDIRECT("'按班级打印'!s"&amp;ROUNDDOWN((ROW()-1)/5,0)+2),"")</f>
        <v/>
      </c>
      <c r="H3628" s="63" t="str">
        <f ca="1">IF(INDIRECT("'按班级打印'!x"&amp;ROUNDDOWN((ROW()-1)/5,0)+2)&gt;0,INDIRECT("'按班级打印'!x"&amp;ROUNDDOWN((ROW()-1)/5,0)+2),"")</f>
        <v/>
      </c>
      <c r="I3628" s="63" t="str">
        <f ca="1">IF(INDIRECT("'按班级打印'!aa"&amp;ROUNDDOWN((ROW()-1)/5,0)+2)&gt;0,INDIRECT("'按班级打印'!aa"&amp;ROUNDDOWN((ROW()-1)/5,0)+2),"")</f>
        <v/>
      </c>
      <c r="J3628" s="63">
        <f ca="1">IF(INDIRECT("'按班级打印'!ad"&amp;ROUNDDOWN((ROW()-1)/5,0)+2)&gt;0,INDIRECT("'按班级打印'!ad"&amp;ROUNDDOWN((ROW()-1)/5,0)+2),"")</f>
        <v>86</v>
      </c>
      <c r="K3628" s="63">
        <f ca="1">IF(INDIRECT("'按班级打印'!u"&amp;ROUNDDOWN((ROW()-1)/5,0)+2)&gt;0,INDIRECT("'按班级打印'!u"&amp;ROUNDDOWN((ROW()-1)/5,0)+2),"")</f>
        <v>71.5</v>
      </c>
      <c r="L3628" s="63">
        <f ca="1">IF(INDIRECT("'按班级打印'!ag"&amp;ROUNDDOWN((ROW()-1)/5,0)+2)&gt;0,INDIRECT("'按班级打印'!ag"&amp;ROUNDDOWN((ROW()-1)/5,0)+2),"")</f>
        <v>89</v>
      </c>
      <c r="M3628" s="63">
        <f ca="1">INDIRECT("'按班级打印'!I"&amp;ROUNDDOWN((ROW()-1)/5,0)+2)</f>
        <v>562.5</v>
      </c>
    </row>
    <row r="3629" customHeight="1" spans="1:13">
      <c r="A3629" s="63" t="str">
        <f ca="1">INDIRECT("'按班级打印'!E"&amp;ROUNDDOWN((ROW()-1)/5,0)+2)</f>
        <v>历史类</v>
      </c>
      <c r="B3629" s="14"/>
      <c r="C3629" s="63" t="s">
        <v>14</v>
      </c>
      <c r="D3629" s="65">
        <f>'质量分析(总分) '!$D$55</f>
        <v>105.000612745098</v>
      </c>
      <c r="E3629" s="65">
        <f>'质量分析(总分) '!$D$82</f>
        <v>91.5242034313726</v>
      </c>
      <c r="F3629" s="65">
        <f>'质量分析(总分) '!$D$109</f>
        <v>108.863970588235</v>
      </c>
      <c r="G3629" s="65" t="str">
        <f ca="1">IF(_xlfn.NUMBERVALUE(G3627)&gt;0,'质量分析(总分) '!$D$133,"")</f>
        <v/>
      </c>
      <c r="H3629" s="65" t="str">
        <f ca="1">IF(_xlfn.NUMBERVALUE(H3627)&gt;0,'质量分析(总分) '!$D$157,"")</f>
        <v/>
      </c>
      <c r="I3629" s="65" t="str">
        <f ca="1">IF(_xlfn.NUMBERVALUE(I3627)&gt;0,'质量分析(总分) '!$D$180,"")</f>
        <v/>
      </c>
      <c r="J3629" s="65">
        <f ca="1">IF(_xlfn.NUMBERVALUE(J3627)&gt;0,'质量分析(总分) '!$D$208,"")</f>
        <v>82.7816593886463</v>
      </c>
      <c r="K3629" s="65">
        <f ca="1">IF(_xlfn.NUMBERVALUE(K3627)&gt;0,'质量分析(总分) '!$D$194,"")</f>
        <v>62.2198275862069</v>
      </c>
      <c r="L3629" s="65">
        <f ca="1">IF(_xlfn.NUMBERVALUE(L3627)&gt;0,'质量分析(总分) '!$D$222,"")</f>
        <v>81.1694214876033</v>
      </c>
      <c r="M3629" s="65">
        <f ca="1">IF(_xlfn.NUMBERVALUE(G3627)&gt;0,'质量分析(总分) '!$D$23,'质量分析(总分) '!$D$28)</f>
        <v>513.153017241379</v>
      </c>
    </row>
    <row r="3631" customHeight="1" spans="1:13">
      <c r="A3631" s="58" t="s">
        <v>15</v>
      </c>
      <c r="B3631" s="59" t="s">
        <v>1</v>
      </c>
      <c r="C3631" s="59" t="s">
        <v>2</v>
      </c>
      <c r="D3631" s="60" t="s">
        <v>3</v>
      </c>
      <c r="E3631" s="60" t="s">
        <v>4</v>
      </c>
      <c r="F3631" s="60" t="s">
        <v>5</v>
      </c>
      <c r="G3631" s="60" t="s">
        <v>6</v>
      </c>
      <c r="H3631" s="60" t="s">
        <v>7</v>
      </c>
      <c r="I3631" s="60" t="s">
        <v>8</v>
      </c>
      <c r="J3631" s="60" t="s">
        <v>9</v>
      </c>
      <c r="K3631" s="60" t="s">
        <v>10</v>
      </c>
      <c r="L3631" s="61" t="s">
        <v>11</v>
      </c>
      <c r="M3631" s="61" t="s">
        <v>12</v>
      </c>
    </row>
    <row r="3632" customHeight="1" spans="1:13">
      <c r="A3632" s="62"/>
      <c r="B3632" s="63">
        <f ca="1">INDIRECT("'按班级打印'!G"&amp;ROUNDDOWN((ROW()-1)/5,0)+2)</f>
        <v>17</v>
      </c>
      <c r="C3632" s="63" t="str">
        <f ca="1">INDIRECT("'按班级打印'!A"&amp;ROUNDDOWN((ROW()-1)/5,0)+2)</f>
        <v>郑雨涵</v>
      </c>
      <c r="D3632" s="63">
        <f ca="1">INDIRECT("'按班级打印'!M"&amp;ROUNDDOWN((ROW()-1)/5,0)+2)</f>
        <v>112.5</v>
      </c>
      <c r="E3632" s="63">
        <f ca="1">INDIRECT("'按班级打印'!o"&amp;ROUNDDOWN((ROW()-1)/5,0)+2)</f>
        <v>80.5</v>
      </c>
      <c r="F3632" s="63">
        <f ca="1">INDIRECT("'按班级打印'!q"&amp;ROUNDDOWN((ROW()-1)/5,0)+2)</f>
        <v>118.5</v>
      </c>
      <c r="G3632" s="63" t="str">
        <f ca="1">IF(INDIRECT("'按班级打印'!s"&amp;ROUNDDOWN((ROW()-1)/5,0)+2)&gt;0,INDIRECT("'按班级打印'!s"&amp;ROUNDDOWN((ROW()-1)/5,0)+2),"")</f>
        <v/>
      </c>
      <c r="H3632" s="63" t="str">
        <f ca="1">IF(INDIRECT("'按班级打印'!w"&amp;ROUNDDOWN((ROW()-1)/5,0)+2)&gt;0,INDIRECT("'按班级打印'!w"&amp;ROUNDDOWN((ROW()-1)/5,0)+2),"")</f>
        <v/>
      </c>
      <c r="I3632" s="63" t="str">
        <f ca="1">IF(INDIRECT("'按班级打印'!z"&amp;ROUNDDOWN((ROW()-1)/5,0)+2)&gt;0,INDIRECT("'按班级打印'!z"&amp;ROUNDDOWN((ROW()-1)/5,0)+2),"")</f>
        <v/>
      </c>
      <c r="J3632" s="63">
        <f ca="1">IF(INDIRECT("'按班级打印'!ac"&amp;ROUNDDOWN((ROW()-1)/5,0)+2)&gt;0,INDIRECT("'按班级打印'!ac"&amp;ROUNDDOWN((ROW()-1)/5,0)+2),"")</f>
        <v>63</v>
      </c>
      <c r="K3632" s="63">
        <f ca="1">IF(INDIRECT("'按班级打印'!u"&amp;ROUNDDOWN((ROW()-1)/5,0)+2)&gt;0,INDIRECT("'按班级打印'!u"&amp;ROUNDDOWN((ROW()-1)/5,0)+2),"")</f>
        <v>64</v>
      </c>
      <c r="L3632" s="63">
        <f ca="1">IF(INDIRECT("'按班级打印'!af"&amp;ROUNDDOWN((ROW()-1)/5,0)+2)&gt;0,INDIRECT("'按班级打印'!af"&amp;ROUNDDOWN((ROW()-1)/5,0)+2),"")</f>
        <v>56</v>
      </c>
      <c r="M3632" s="63">
        <f ca="1">INDIRECT("'按班级打印'!H"&amp;ROUNDDOWN((ROW()-1)/5,0)+2)</f>
        <v>494.5</v>
      </c>
    </row>
    <row r="3633" customHeight="1" spans="1:13">
      <c r="A3633" s="64"/>
      <c r="B3633" s="64"/>
      <c r="C3633" s="63" t="s">
        <v>13</v>
      </c>
      <c r="D3633" s="63">
        <f ca="1">INDIRECT("'按班级打印'!M"&amp;ROUNDDOWN((ROW()-1)/5,0)+2)</f>
        <v>112.5</v>
      </c>
      <c r="E3633" s="63">
        <f ca="1">INDIRECT("'按班级打印'!o"&amp;ROUNDDOWN((ROW()-1)/5,0)+2)</f>
        <v>80.5</v>
      </c>
      <c r="F3633" s="63">
        <f ca="1">INDIRECT("'按班级打印'!q"&amp;ROUNDDOWN((ROW()-1)/5,0)+2)</f>
        <v>118.5</v>
      </c>
      <c r="G3633" s="63" t="str">
        <f ca="1">IF(INDIRECT("'按班级打印'!s"&amp;ROUNDDOWN((ROW()-1)/5,0)+2)&gt;0,INDIRECT("'按班级打印'!s"&amp;ROUNDDOWN((ROW()-1)/5,0)+2),"")</f>
        <v/>
      </c>
      <c r="H3633" s="63" t="str">
        <f ca="1">IF(INDIRECT("'按班级打印'!x"&amp;ROUNDDOWN((ROW()-1)/5,0)+2)&gt;0,INDIRECT("'按班级打印'!x"&amp;ROUNDDOWN((ROW()-1)/5,0)+2),"")</f>
        <v/>
      </c>
      <c r="I3633" s="63" t="str">
        <f ca="1">IF(INDIRECT("'按班级打印'!aa"&amp;ROUNDDOWN((ROW()-1)/5,0)+2)&gt;0,INDIRECT("'按班级打印'!aa"&amp;ROUNDDOWN((ROW()-1)/5,0)+2),"")</f>
        <v/>
      </c>
      <c r="J3633" s="63">
        <f ca="1">IF(INDIRECT("'按班级打印'!ad"&amp;ROUNDDOWN((ROW()-1)/5,0)+2)&gt;0,INDIRECT("'按班级打印'!ad"&amp;ROUNDDOWN((ROW()-1)/5,0)+2),"")</f>
        <v>87</v>
      </c>
      <c r="K3633" s="63">
        <f ca="1">IF(INDIRECT("'按班级打印'!u"&amp;ROUNDDOWN((ROW()-1)/5,0)+2)&gt;0,INDIRECT("'按班级打印'!u"&amp;ROUNDDOWN((ROW()-1)/5,0)+2),"")</f>
        <v>64</v>
      </c>
      <c r="L3633" s="63">
        <f ca="1">IF(INDIRECT("'按班级打印'!ag"&amp;ROUNDDOWN((ROW()-1)/5,0)+2)&gt;0,INDIRECT("'按班级打印'!ag"&amp;ROUNDDOWN((ROW()-1)/5,0)+2),"")</f>
        <v>84</v>
      </c>
      <c r="M3633" s="63">
        <f ca="1">INDIRECT("'按班级打印'!I"&amp;ROUNDDOWN((ROW()-1)/5,0)+2)</f>
        <v>546.5</v>
      </c>
    </row>
    <row r="3634" customHeight="1" spans="1:13">
      <c r="A3634" s="63" t="str">
        <f ca="1">INDIRECT("'按班级打印'!E"&amp;ROUNDDOWN((ROW()-1)/5,0)+2)</f>
        <v>历史类</v>
      </c>
      <c r="B3634" s="14"/>
      <c r="C3634" s="63" t="s">
        <v>14</v>
      </c>
      <c r="D3634" s="65">
        <f>'质量分析(总分) '!$D$55</f>
        <v>105.000612745098</v>
      </c>
      <c r="E3634" s="65">
        <f>'质量分析(总分) '!$D$82</f>
        <v>91.5242034313726</v>
      </c>
      <c r="F3634" s="65">
        <f>'质量分析(总分) '!$D$109</f>
        <v>108.863970588235</v>
      </c>
      <c r="G3634" s="65" t="str">
        <f ca="1">IF(_xlfn.NUMBERVALUE(G3632)&gt;0,'质量分析(总分) '!$D$133,"")</f>
        <v/>
      </c>
      <c r="H3634" s="65" t="str">
        <f ca="1">IF(_xlfn.NUMBERVALUE(H3632)&gt;0,'质量分析(总分) '!$D$157,"")</f>
        <v/>
      </c>
      <c r="I3634" s="65" t="str">
        <f ca="1">IF(_xlfn.NUMBERVALUE(I3632)&gt;0,'质量分析(总分) '!$D$180,"")</f>
        <v/>
      </c>
      <c r="J3634" s="65">
        <f ca="1">IF(_xlfn.NUMBERVALUE(J3632)&gt;0,'质量分析(总分) '!$D$208,"")</f>
        <v>82.7816593886463</v>
      </c>
      <c r="K3634" s="65">
        <f ca="1">IF(_xlfn.NUMBERVALUE(K3632)&gt;0,'质量分析(总分) '!$D$194,"")</f>
        <v>62.2198275862069</v>
      </c>
      <c r="L3634" s="65">
        <f ca="1">IF(_xlfn.NUMBERVALUE(L3632)&gt;0,'质量分析(总分) '!$D$222,"")</f>
        <v>81.1694214876033</v>
      </c>
      <c r="M3634" s="65">
        <f ca="1">IF(_xlfn.NUMBERVALUE(G3632)&gt;0,'质量分析(总分) '!$D$23,'质量分析(总分) '!$D$28)</f>
        <v>513.153017241379</v>
      </c>
    </row>
    <row r="3636" customHeight="1" spans="1:13">
      <c r="A3636" s="58" t="s">
        <v>15</v>
      </c>
      <c r="B3636" s="59" t="s">
        <v>1</v>
      </c>
      <c r="C3636" s="59" t="s">
        <v>2</v>
      </c>
      <c r="D3636" s="60" t="s">
        <v>3</v>
      </c>
      <c r="E3636" s="60" t="s">
        <v>4</v>
      </c>
      <c r="F3636" s="60" t="s">
        <v>5</v>
      </c>
      <c r="G3636" s="60" t="s">
        <v>6</v>
      </c>
      <c r="H3636" s="60" t="s">
        <v>7</v>
      </c>
      <c r="I3636" s="60" t="s">
        <v>8</v>
      </c>
      <c r="J3636" s="60" t="s">
        <v>9</v>
      </c>
      <c r="K3636" s="60" t="s">
        <v>10</v>
      </c>
      <c r="L3636" s="61" t="s">
        <v>11</v>
      </c>
      <c r="M3636" s="61" t="s">
        <v>12</v>
      </c>
    </row>
    <row r="3637" customHeight="1" spans="1:13">
      <c r="A3637" s="62"/>
      <c r="B3637" s="63">
        <f ca="1">INDIRECT("'按班级打印'!G"&amp;ROUNDDOWN((ROW()-1)/5,0)+2)</f>
        <v>17</v>
      </c>
      <c r="C3637" s="63" t="str">
        <f ca="1">INDIRECT("'按班级打印'!A"&amp;ROUNDDOWN((ROW()-1)/5,0)+2)</f>
        <v>张一恺</v>
      </c>
      <c r="D3637" s="63">
        <f ca="1">INDIRECT("'按班级打印'!M"&amp;ROUNDDOWN((ROW()-1)/5,0)+2)</f>
        <v>95</v>
      </c>
      <c r="E3637" s="63">
        <f ca="1">INDIRECT("'按班级打印'!o"&amp;ROUNDDOWN((ROW()-1)/5,0)+2)</f>
        <v>84</v>
      </c>
      <c r="F3637" s="63">
        <f ca="1">INDIRECT("'按班级打印'!q"&amp;ROUNDDOWN((ROW()-1)/5,0)+2)</f>
        <v>120.5</v>
      </c>
      <c r="G3637" s="63" t="str">
        <f ca="1">IF(INDIRECT("'按班级打印'!s"&amp;ROUNDDOWN((ROW()-1)/5,0)+2)&gt;0,INDIRECT("'按班级打印'!s"&amp;ROUNDDOWN((ROW()-1)/5,0)+2),"")</f>
        <v/>
      </c>
      <c r="H3637" s="63" t="str">
        <f ca="1">IF(INDIRECT("'按班级打印'!w"&amp;ROUNDDOWN((ROW()-1)/5,0)+2)&gt;0,INDIRECT("'按班级打印'!w"&amp;ROUNDDOWN((ROW()-1)/5,0)+2),"")</f>
        <v/>
      </c>
      <c r="I3637" s="63" t="str">
        <f ca="1">IF(INDIRECT("'按班级打印'!z"&amp;ROUNDDOWN((ROW()-1)/5,0)+2)&gt;0,INDIRECT("'按班级打印'!z"&amp;ROUNDDOWN((ROW()-1)/5,0)+2),"")</f>
        <v/>
      </c>
      <c r="J3637" s="63">
        <f ca="1">IF(INDIRECT("'按班级打印'!ac"&amp;ROUNDDOWN((ROW()-1)/5,0)+2)&gt;0,INDIRECT("'按班级打印'!ac"&amp;ROUNDDOWN((ROW()-1)/5,0)+2),"")</f>
        <v>51</v>
      </c>
      <c r="K3637" s="63">
        <f ca="1">IF(INDIRECT("'按班级打印'!u"&amp;ROUNDDOWN((ROW()-1)/5,0)+2)&gt;0,INDIRECT("'按班级打印'!u"&amp;ROUNDDOWN((ROW()-1)/5,0)+2),"")</f>
        <v>58.5</v>
      </c>
      <c r="L3637" s="63">
        <f ca="1">IF(INDIRECT("'按班级打印'!af"&amp;ROUNDDOWN((ROW()-1)/5,0)+2)&gt;0,INDIRECT("'按班级打印'!af"&amp;ROUNDDOWN((ROW()-1)/5,0)+2),"")</f>
        <v>36.5</v>
      </c>
      <c r="M3637" s="63">
        <f ca="1">INDIRECT("'按班级打印'!H"&amp;ROUNDDOWN((ROW()-1)/5,0)+2)</f>
        <v>445.5</v>
      </c>
    </row>
    <row r="3638" customHeight="1" spans="1:13">
      <c r="A3638" s="64"/>
      <c r="B3638" s="64"/>
      <c r="C3638" s="63" t="s">
        <v>13</v>
      </c>
      <c r="D3638" s="63">
        <f ca="1">INDIRECT("'按班级打印'!M"&amp;ROUNDDOWN((ROW()-1)/5,0)+2)</f>
        <v>95</v>
      </c>
      <c r="E3638" s="63">
        <f ca="1">INDIRECT("'按班级打印'!o"&amp;ROUNDDOWN((ROW()-1)/5,0)+2)</f>
        <v>84</v>
      </c>
      <c r="F3638" s="63">
        <f ca="1">INDIRECT("'按班级打印'!q"&amp;ROUNDDOWN((ROW()-1)/5,0)+2)</f>
        <v>120.5</v>
      </c>
      <c r="G3638" s="63" t="str">
        <f ca="1">IF(INDIRECT("'按班级打印'!s"&amp;ROUNDDOWN((ROW()-1)/5,0)+2)&gt;0,INDIRECT("'按班级打印'!s"&amp;ROUNDDOWN((ROW()-1)/5,0)+2),"")</f>
        <v/>
      </c>
      <c r="H3638" s="63" t="str">
        <f ca="1">IF(INDIRECT("'按班级打印'!x"&amp;ROUNDDOWN((ROW()-1)/5,0)+2)&gt;0,INDIRECT("'按班级打印'!x"&amp;ROUNDDOWN((ROW()-1)/5,0)+2),"")</f>
        <v/>
      </c>
      <c r="I3638" s="63" t="str">
        <f ca="1">IF(INDIRECT("'按班级打印'!aa"&amp;ROUNDDOWN((ROW()-1)/5,0)+2)&gt;0,INDIRECT("'按班级打印'!aa"&amp;ROUNDDOWN((ROW()-1)/5,0)+2),"")</f>
        <v/>
      </c>
      <c r="J3638" s="63">
        <f ca="1">IF(INDIRECT("'按班级打印'!ad"&amp;ROUNDDOWN((ROW()-1)/5,0)+2)&gt;0,INDIRECT("'按班级打印'!ad"&amp;ROUNDDOWN((ROW()-1)/5,0)+2),"")</f>
        <v>73</v>
      </c>
      <c r="K3638" s="63">
        <f ca="1">IF(INDIRECT("'按班级打印'!u"&amp;ROUNDDOWN((ROW()-1)/5,0)+2)&gt;0,INDIRECT("'按班级打印'!u"&amp;ROUNDDOWN((ROW()-1)/5,0)+2),"")</f>
        <v>58.5</v>
      </c>
      <c r="L3638" s="63">
        <f ca="1">IF(INDIRECT("'按班级打印'!ag"&amp;ROUNDDOWN((ROW()-1)/5,0)+2)&gt;0,INDIRECT("'按班级打印'!ag"&amp;ROUNDDOWN((ROW()-1)/5,0)+2),"")</f>
        <v>57</v>
      </c>
      <c r="M3638" s="63">
        <f ca="1">INDIRECT("'按班级打印'!I"&amp;ROUNDDOWN((ROW()-1)/5,0)+2)</f>
        <v>488</v>
      </c>
    </row>
    <row r="3639" customHeight="1" spans="1:13">
      <c r="A3639" s="63" t="str">
        <f ca="1">INDIRECT("'按班级打印'!E"&amp;ROUNDDOWN((ROW()-1)/5,0)+2)</f>
        <v>历史类</v>
      </c>
      <c r="B3639" s="14"/>
      <c r="C3639" s="63" t="s">
        <v>14</v>
      </c>
      <c r="D3639" s="65">
        <f>'质量分析(总分) '!$D$55</f>
        <v>105.000612745098</v>
      </c>
      <c r="E3639" s="65">
        <f>'质量分析(总分) '!$D$82</f>
        <v>91.5242034313726</v>
      </c>
      <c r="F3639" s="65">
        <f>'质量分析(总分) '!$D$109</f>
        <v>108.863970588235</v>
      </c>
      <c r="G3639" s="65" t="str">
        <f ca="1">IF(_xlfn.NUMBERVALUE(G3637)&gt;0,'质量分析(总分) '!$D$133,"")</f>
        <v/>
      </c>
      <c r="H3639" s="65" t="str">
        <f ca="1">IF(_xlfn.NUMBERVALUE(H3637)&gt;0,'质量分析(总分) '!$D$157,"")</f>
        <v/>
      </c>
      <c r="I3639" s="65" t="str">
        <f ca="1">IF(_xlfn.NUMBERVALUE(I3637)&gt;0,'质量分析(总分) '!$D$180,"")</f>
        <v/>
      </c>
      <c r="J3639" s="65">
        <f ca="1">IF(_xlfn.NUMBERVALUE(J3637)&gt;0,'质量分析(总分) '!$D$208,"")</f>
        <v>82.7816593886463</v>
      </c>
      <c r="K3639" s="65">
        <f ca="1">IF(_xlfn.NUMBERVALUE(K3637)&gt;0,'质量分析(总分) '!$D$194,"")</f>
        <v>62.2198275862069</v>
      </c>
      <c r="L3639" s="65">
        <f ca="1">IF(_xlfn.NUMBERVALUE(L3637)&gt;0,'质量分析(总分) '!$D$222,"")</f>
        <v>81.1694214876033</v>
      </c>
      <c r="M3639" s="65">
        <f ca="1">IF(_xlfn.NUMBERVALUE(G3637)&gt;0,'质量分析(总分) '!$D$23,'质量分析(总分) '!$D$28)</f>
        <v>513.153017241379</v>
      </c>
    </row>
    <row r="3641" customHeight="1" spans="1:13">
      <c r="A3641" s="58" t="s">
        <v>15</v>
      </c>
      <c r="B3641" s="59" t="s">
        <v>1</v>
      </c>
      <c r="C3641" s="59" t="s">
        <v>2</v>
      </c>
      <c r="D3641" s="60" t="s">
        <v>3</v>
      </c>
      <c r="E3641" s="60" t="s">
        <v>4</v>
      </c>
      <c r="F3641" s="60" t="s">
        <v>5</v>
      </c>
      <c r="G3641" s="60" t="s">
        <v>6</v>
      </c>
      <c r="H3641" s="60" t="s">
        <v>7</v>
      </c>
      <c r="I3641" s="60" t="s">
        <v>8</v>
      </c>
      <c r="J3641" s="60" t="s">
        <v>9</v>
      </c>
      <c r="K3641" s="60" t="s">
        <v>10</v>
      </c>
      <c r="L3641" s="61" t="s">
        <v>11</v>
      </c>
      <c r="M3641" s="61" t="s">
        <v>12</v>
      </c>
    </row>
    <row r="3642" customHeight="1" spans="1:13">
      <c r="A3642" s="62"/>
      <c r="B3642" s="63">
        <f ca="1">INDIRECT("'按班级打印'!G"&amp;ROUNDDOWN((ROW()-1)/5,0)+2)</f>
        <v>17</v>
      </c>
      <c r="C3642" s="63" t="str">
        <f ca="1">INDIRECT("'按班级打印'!A"&amp;ROUNDDOWN((ROW()-1)/5,0)+2)</f>
        <v>林青</v>
      </c>
      <c r="D3642" s="63">
        <f ca="1">INDIRECT("'按班级打印'!M"&amp;ROUNDDOWN((ROW()-1)/5,0)+2)</f>
        <v>107.5</v>
      </c>
      <c r="E3642" s="63">
        <f ca="1">INDIRECT("'按班级打印'!o"&amp;ROUNDDOWN((ROW()-1)/5,0)+2)</f>
        <v>66.5</v>
      </c>
      <c r="F3642" s="63">
        <f ca="1">INDIRECT("'按班级打印'!q"&amp;ROUNDDOWN((ROW()-1)/5,0)+2)</f>
        <v>91</v>
      </c>
      <c r="G3642" s="63" t="str">
        <f ca="1">IF(INDIRECT("'按班级打印'!s"&amp;ROUNDDOWN((ROW()-1)/5,0)+2)&gt;0,INDIRECT("'按班级打印'!s"&amp;ROUNDDOWN((ROW()-1)/5,0)+2),"")</f>
        <v/>
      </c>
      <c r="H3642" s="63" t="str">
        <f ca="1">IF(INDIRECT("'按班级打印'!w"&amp;ROUNDDOWN((ROW()-1)/5,0)+2)&gt;0,INDIRECT("'按班级打印'!w"&amp;ROUNDDOWN((ROW()-1)/5,0)+2),"")</f>
        <v/>
      </c>
      <c r="I3642" s="63" t="str">
        <f ca="1">IF(INDIRECT("'按班级打印'!z"&amp;ROUNDDOWN((ROW()-1)/5,0)+2)&gt;0,INDIRECT("'按班级打印'!z"&amp;ROUNDDOWN((ROW()-1)/5,0)+2),"")</f>
        <v/>
      </c>
      <c r="J3642" s="63">
        <f ca="1">IF(INDIRECT("'按班级打印'!ac"&amp;ROUNDDOWN((ROW()-1)/5,0)+2)&gt;0,INDIRECT("'按班级打印'!ac"&amp;ROUNDDOWN((ROW()-1)/5,0)+2),"")</f>
        <v>61.5</v>
      </c>
      <c r="K3642" s="63">
        <f ca="1">IF(INDIRECT("'按班级打印'!u"&amp;ROUNDDOWN((ROW()-1)/5,0)+2)&gt;0,INDIRECT("'按班级打印'!u"&amp;ROUNDDOWN((ROW()-1)/5,0)+2),"")</f>
        <v>66.5</v>
      </c>
      <c r="L3642" s="63">
        <f ca="1">IF(INDIRECT("'按班级打印'!af"&amp;ROUNDDOWN((ROW()-1)/5,0)+2)&gt;0,INDIRECT("'按班级打印'!af"&amp;ROUNDDOWN((ROW()-1)/5,0)+2),"")</f>
        <v>43</v>
      </c>
      <c r="M3642" s="63">
        <f ca="1">INDIRECT("'按班级打印'!H"&amp;ROUNDDOWN((ROW()-1)/5,0)+2)</f>
        <v>436</v>
      </c>
    </row>
    <row r="3643" customHeight="1" spans="1:13">
      <c r="A3643" s="64"/>
      <c r="B3643" s="64"/>
      <c r="C3643" s="63" t="s">
        <v>13</v>
      </c>
      <c r="D3643" s="63">
        <f ca="1">INDIRECT("'按班级打印'!M"&amp;ROUNDDOWN((ROW()-1)/5,0)+2)</f>
        <v>107.5</v>
      </c>
      <c r="E3643" s="63">
        <f ca="1">INDIRECT("'按班级打印'!o"&amp;ROUNDDOWN((ROW()-1)/5,0)+2)</f>
        <v>66.5</v>
      </c>
      <c r="F3643" s="63">
        <f ca="1">INDIRECT("'按班级打印'!q"&amp;ROUNDDOWN((ROW()-1)/5,0)+2)</f>
        <v>91</v>
      </c>
      <c r="G3643" s="63" t="str">
        <f ca="1">IF(INDIRECT("'按班级打印'!s"&amp;ROUNDDOWN((ROW()-1)/5,0)+2)&gt;0,INDIRECT("'按班级打印'!s"&amp;ROUNDDOWN((ROW()-1)/5,0)+2),"")</f>
        <v/>
      </c>
      <c r="H3643" s="63" t="str">
        <f ca="1">IF(INDIRECT("'按班级打印'!x"&amp;ROUNDDOWN((ROW()-1)/5,0)+2)&gt;0,INDIRECT("'按班级打印'!x"&amp;ROUNDDOWN((ROW()-1)/5,0)+2),"")</f>
        <v/>
      </c>
      <c r="I3643" s="63" t="str">
        <f ca="1">IF(INDIRECT("'按班级打印'!aa"&amp;ROUNDDOWN((ROW()-1)/5,0)+2)&gt;0,INDIRECT("'按班级打印'!aa"&amp;ROUNDDOWN((ROW()-1)/5,0)+2),"")</f>
        <v/>
      </c>
      <c r="J3643" s="63">
        <f ca="1">IF(INDIRECT("'按班级打印'!ad"&amp;ROUNDDOWN((ROW()-1)/5,0)+2)&gt;0,INDIRECT("'按班级打印'!ad"&amp;ROUNDDOWN((ROW()-1)/5,0)+2),"")</f>
        <v>86</v>
      </c>
      <c r="K3643" s="63">
        <f ca="1">IF(INDIRECT("'按班级打印'!u"&amp;ROUNDDOWN((ROW()-1)/5,0)+2)&gt;0,INDIRECT("'按班级打印'!u"&amp;ROUNDDOWN((ROW()-1)/5,0)+2),"")</f>
        <v>66.5</v>
      </c>
      <c r="L3643" s="63">
        <f ca="1">IF(INDIRECT("'按班级打印'!ag"&amp;ROUNDDOWN((ROW()-1)/5,0)+2)&gt;0,INDIRECT("'按班级打印'!ag"&amp;ROUNDDOWN((ROW()-1)/5,0)+2),"")</f>
        <v>66</v>
      </c>
      <c r="M3643" s="63">
        <f ca="1">INDIRECT("'按班级打印'!I"&amp;ROUNDDOWN((ROW()-1)/5,0)+2)</f>
        <v>483.5</v>
      </c>
    </row>
    <row r="3644" customHeight="1" spans="1:13">
      <c r="A3644" s="63" t="str">
        <f ca="1">INDIRECT("'按班级打印'!E"&amp;ROUNDDOWN((ROW()-1)/5,0)+2)</f>
        <v>历史类</v>
      </c>
      <c r="B3644" s="14"/>
      <c r="C3644" s="63" t="s">
        <v>14</v>
      </c>
      <c r="D3644" s="65">
        <f>'质量分析(总分) '!$D$55</f>
        <v>105.000612745098</v>
      </c>
      <c r="E3644" s="65">
        <f>'质量分析(总分) '!$D$82</f>
        <v>91.5242034313726</v>
      </c>
      <c r="F3644" s="65">
        <f>'质量分析(总分) '!$D$109</f>
        <v>108.863970588235</v>
      </c>
      <c r="G3644" s="65" t="str">
        <f ca="1">IF(_xlfn.NUMBERVALUE(G3642)&gt;0,'质量分析(总分) '!$D$133,"")</f>
        <v/>
      </c>
      <c r="H3644" s="65" t="str">
        <f ca="1">IF(_xlfn.NUMBERVALUE(H3642)&gt;0,'质量分析(总分) '!$D$157,"")</f>
        <v/>
      </c>
      <c r="I3644" s="65" t="str">
        <f ca="1">IF(_xlfn.NUMBERVALUE(I3642)&gt;0,'质量分析(总分) '!$D$180,"")</f>
        <v/>
      </c>
      <c r="J3644" s="65">
        <f ca="1">IF(_xlfn.NUMBERVALUE(J3642)&gt;0,'质量分析(总分) '!$D$208,"")</f>
        <v>82.7816593886463</v>
      </c>
      <c r="K3644" s="65">
        <f ca="1">IF(_xlfn.NUMBERVALUE(K3642)&gt;0,'质量分析(总分) '!$D$194,"")</f>
        <v>62.2198275862069</v>
      </c>
      <c r="L3644" s="65">
        <f ca="1">IF(_xlfn.NUMBERVALUE(L3642)&gt;0,'质量分析(总分) '!$D$222,"")</f>
        <v>81.1694214876033</v>
      </c>
      <c r="M3644" s="65">
        <f ca="1">IF(_xlfn.NUMBERVALUE(G3642)&gt;0,'质量分析(总分) '!$D$23,'质量分析(总分) '!$D$28)</f>
        <v>513.153017241379</v>
      </c>
    </row>
    <row r="3646" customHeight="1" spans="1:13">
      <c r="A3646" s="58" t="s">
        <v>15</v>
      </c>
      <c r="B3646" s="59" t="s">
        <v>1</v>
      </c>
      <c r="C3646" s="59" t="s">
        <v>2</v>
      </c>
      <c r="D3646" s="60" t="s">
        <v>3</v>
      </c>
      <c r="E3646" s="60" t="s">
        <v>4</v>
      </c>
      <c r="F3646" s="60" t="s">
        <v>5</v>
      </c>
      <c r="G3646" s="60" t="s">
        <v>6</v>
      </c>
      <c r="H3646" s="60" t="s">
        <v>7</v>
      </c>
      <c r="I3646" s="60" t="s">
        <v>8</v>
      </c>
      <c r="J3646" s="60" t="s">
        <v>9</v>
      </c>
      <c r="K3646" s="60" t="s">
        <v>10</v>
      </c>
      <c r="L3646" s="61" t="s">
        <v>11</v>
      </c>
      <c r="M3646" s="61" t="s">
        <v>12</v>
      </c>
    </row>
    <row r="3647" customHeight="1" spans="1:13">
      <c r="A3647" s="62"/>
      <c r="B3647" s="63">
        <f ca="1">INDIRECT("'按班级打印'!G"&amp;ROUNDDOWN((ROW()-1)/5,0)+2)</f>
        <v>17</v>
      </c>
      <c r="C3647" s="63" t="str">
        <f ca="1">INDIRECT("'按班级打印'!A"&amp;ROUNDDOWN((ROW()-1)/5,0)+2)</f>
        <v>郑哲元</v>
      </c>
      <c r="D3647" s="63">
        <f ca="1">INDIRECT("'按班级打印'!M"&amp;ROUNDDOWN((ROW()-1)/5,0)+2)</f>
        <v>119</v>
      </c>
      <c r="E3647" s="63">
        <f ca="1">INDIRECT("'按班级打印'!o"&amp;ROUNDDOWN((ROW()-1)/5,0)+2)</f>
        <v>74.5</v>
      </c>
      <c r="F3647" s="63">
        <f ca="1">INDIRECT("'按班级打印'!q"&amp;ROUNDDOWN((ROW()-1)/5,0)+2)</f>
        <v>108.5</v>
      </c>
      <c r="G3647" s="63" t="str">
        <f ca="1">IF(INDIRECT("'按班级打印'!s"&amp;ROUNDDOWN((ROW()-1)/5,0)+2)&gt;0,INDIRECT("'按班级打印'!s"&amp;ROUNDDOWN((ROW()-1)/5,0)+2),"")</f>
        <v/>
      </c>
      <c r="H3647" s="63" t="str">
        <f ca="1">IF(INDIRECT("'按班级打印'!w"&amp;ROUNDDOWN((ROW()-1)/5,0)+2)&gt;0,INDIRECT("'按班级打印'!w"&amp;ROUNDDOWN((ROW()-1)/5,0)+2),"")</f>
        <v/>
      </c>
      <c r="I3647" s="63" t="str">
        <f ca="1">IF(INDIRECT("'按班级打印'!z"&amp;ROUNDDOWN((ROW()-1)/5,0)+2)&gt;0,INDIRECT("'按班级打印'!z"&amp;ROUNDDOWN((ROW()-1)/5,0)+2),"")</f>
        <v/>
      </c>
      <c r="J3647" s="63">
        <f ca="1">IF(INDIRECT("'按班级打印'!ac"&amp;ROUNDDOWN((ROW()-1)/5,0)+2)&gt;0,INDIRECT("'按班级打印'!ac"&amp;ROUNDDOWN((ROW()-1)/5,0)+2),"")</f>
        <v>62.5</v>
      </c>
      <c r="K3647" s="63">
        <f ca="1">IF(INDIRECT("'按班级打印'!u"&amp;ROUNDDOWN((ROW()-1)/5,0)+2)&gt;0,INDIRECT("'按班级打印'!u"&amp;ROUNDDOWN((ROW()-1)/5,0)+2),"")</f>
        <v>68</v>
      </c>
      <c r="L3647" s="63">
        <f ca="1">IF(INDIRECT("'按班级打印'!af"&amp;ROUNDDOWN((ROW()-1)/5,0)+2)&gt;0,INDIRECT("'按班级打印'!af"&amp;ROUNDDOWN((ROW()-1)/5,0)+2),"")</f>
        <v>59.5</v>
      </c>
      <c r="M3647" s="63">
        <f ca="1">INDIRECT("'按班级打印'!H"&amp;ROUNDDOWN((ROW()-1)/5,0)+2)</f>
        <v>492</v>
      </c>
    </row>
    <row r="3648" customHeight="1" spans="1:13">
      <c r="A3648" s="64"/>
      <c r="B3648" s="64"/>
      <c r="C3648" s="63" t="s">
        <v>13</v>
      </c>
      <c r="D3648" s="63">
        <f ca="1">INDIRECT("'按班级打印'!M"&amp;ROUNDDOWN((ROW()-1)/5,0)+2)</f>
        <v>119</v>
      </c>
      <c r="E3648" s="63">
        <f ca="1">INDIRECT("'按班级打印'!o"&amp;ROUNDDOWN((ROW()-1)/5,0)+2)</f>
        <v>74.5</v>
      </c>
      <c r="F3648" s="63">
        <f ca="1">INDIRECT("'按班级打印'!q"&amp;ROUNDDOWN((ROW()-1)/5,0)+2)</f>
        <v>108.5</v>
      </c>
      <c r="G3648" s="63" t="str">
        <f ca="1">IF(INDIRECT("'按班级打印'!s"&amp;ROUNDDOWN((ROW()-1)/5,0)+2)&gt;0,INDIRECT("'按班级打印'!s"&amp;ROUNDDOWN((ROW()-1)/5,0)+2),"")</f>
        <v/>
      </c>
      <c r="H3648" s="63" t="str">
        <f ca="1">IF(INDIRECT("'按班级打印'!x"&amp;ROUNDDOWN((ROW()-1)/5,0)+2)&gt;0,INDIRECT("'按班级打印'!x"&amp;ROUNDDOWN((ROW()-1)/5,0)+2),"")</f>
        <v/>
      </c>
      <c r="I3648" s="63" t="str">
        <f ca="1">IF(INDIRECT("'按班级打印'!aa"&amp;ROUNDDOWN((ROW()-1)/5,0)+2)&gt;0,INDIRECT("'按班级打印'!aa"&amp;ROUNDDOWN((ROW()-1)/5,0)+2),"")</f>
        <v/>
      </c>
      <c r="J3648" s="63">
        <f ca="1">IF(INDIRECT("'按班级打印'!ad"&amp;ROUNDDOWN((ROW()-1)/5,0)+2)&gt;0,INDIRECT("'按班级打印'!ad"&amp;ROUNDDOWN((ROW()-1)/5,0)+2),"")</f>
        <v>87</v>
      </c>
      <c r="K3648" s="63">
        <f ca="1">IF(INDIRECT("'按班级打印'!u"&amp;ROUNDDOWN((ROW()-1)/5,0)+2)&gt;0,INDIRECT("'按班级打印'!u"&amp;ROUNDDOWN((ROW()-1)/5,0)+2),"")</f>
        <v>68</v>
      </c>
      <c r="L3648" s="63">
        <f ca="1">IF(INDIRECT("'按班级打印'!ag"&amp;ROUNDDOWN((ROW()-1)/5,0)+2)&gt;0,INDIRECT("'按班级打印'!ag"&amp;ROUNDDOWN((ROW()-1)/5,0)+2),"")</f>
        <v>87</v>
      </c>
      <c r="M3648" s="63">
        <f ca="1">INDIRECT("'按班级打印'!I"&amp;ROUNDDOWN((ROW()-1)/5,0)+2)</f>
        <v>544</v>
      </c>
    </row>
    <row r="3649" customHeight="1" spans="1:13">
      <c r="A3649" s="63" t="str">
        <f ca="1">INDIRECT("'按班级打印'!E"&amp;ROUNDDOWN((ROW()-1)/5,0)+2)</f>
        <v>历史类</v>
      </c>
      <c r="B3649" s="14"/>
      <c r="C3649" s="63" t="s">
        <v>14</v>
      </c>
      <c r="D3649" s="65">
        <f>'质量分析(总分) '!$D$55</f>
        <v>105.000612745098</v>
      </c>
      <c r="E3649" s="65">
        <f>'质量分析(总分) '!$D$82</f>
        <v>91.5242034313726</v>
      </c>
      <c r="F3649" s="65">
        <f>'质量分析(总分) '!$D$109</f>
        <v>108.863970588235</v>
      </c>
      <c r="G3649" s="65" t="str">
        <f ca="1">IF(_xlfn.NUMBERVALUE(G3647)&gt;0,'质量分析(总分) '!$D$133,"")</f>
        <v/>
      </c>
      <c r="H3649" s="65" t="str">
        <f ca="1">IF(_xlfn.NUMBERVALUE(H3647)&gt;0,'质量分析(总分) '!$D$157,"")</f>
        <v/>
      </c>
      <c r="I3649" s="65" t="str">
        <f ca="1">IF(_xlfn.NUMBERVALUE(I3647)&gt;0,'质量分析(总分) '!$D$180,"")</f>
        <v/>
      </c>
      <c r="J3649" s="65">
        <f ca="1">IF(_xlfn.NUMBERVALUE(J3647)&gt;0,'质量分析(总分) '!$D$208,"")</f>
        <v>82.7816593886463</v>
      </c>
      <c r="K3649" s="65">
        <f ca="1">IF(_xlfn.NUMBERVALUE(K3647)&gt;0,'质量分析(总分) '!$D$194,"")</f>
        <v>62.2198275862069</v>
      </c>
      <c r="L3649" s="65">
        <f ca="1">IF(_xlfn.NUMBERVALUE(L3647)&gt;0,'质量分析(总分) '!$D$222,"")</f>
        <v>81.1694214876033</v>
      </c>
      <c r="M3649" s="65">
        <f ca="1">IF(_xlfn.NUMBERVALUE(G3647)&gt;0,'质量分析(总分) '!$D$23,'质量分析(总分) '!$D$28)</f>
        <v>513.153017241379</v>
      </c>
    </row>
    <row r="3651" customHeight="1" spans="1:13">
      <c r="A3651" s="58" t="s">
        <v>15</v>
      </c>
      <c r="B3651" s="59" t="s">
        <v>1</v>
      </c>
      <c r="C3651" s="59" t="s">
        <v>2</v>
      </c>
      <c r="D3651" s="60" t="s">
        <v>3</v>
      </c>
      <c r="E3651" s="60" t="s">
        <v>4</v>
      </c>
      <c r="F3651" s="60" t="s">
        <v>5</v>
      </c>
      <c r="G3651" s="60" t="s">
        <v>6</v>
      </c>
      <c r="H3651" s="60" t="s">
        <v>7</v>
      </c>
      <c r="I3651" s="60" t="s">
        <v>8</v>
      </c>
      <c r="J3651" s="60" t="s">
        <v>9</v>
      </c>
      <c r="K3651" s="60" t="s">
        <v>10</v>
      </c>
      <c r="L3651" s="61" t="s">
        <v>11</v>
      </c>
      <c r="M3651" s="61" t="s">
        <v>12</v>
      </c>
    </row>
    <row r="3652" customHeight="1" spans="1:13">
      <c r="A3652" s="62"/>
      <c r="B3652" s="63">
        <f ca="1">INDIRECT("'按班级打印'!G"&amp;ROUNDDOWN((ROW()-1)/5,0)+2)</f>
        <v>17</v>
      </c>
      <c r="C3652" s="63" t="str">
        <f ca="1">INDIRECT("'按班级打印'!A"&amp;ROUNDDOWN((ROW()-1)/5,0)+2)</f>
        <v>刘诗颖</v>
      </c>
      <c r="D3652" s="63">
        <f ca="1">INDIRECT("'按班级打印'!M"&amp;ROUNDDOWN((ROW()-1)/5,0)+2)</f>
        <v>101</v>
      </c>
      <c r="E3652" s="63">
        <f ca="1">INDIRECT("'按班级打印'!o"&amp;ROUNDDOWN((ROW()-1)/5,0)+2)</f>
        <v>65.5</v>
      </c>
      <c r="F3652" s="63">
        <f ca="1">INDIRECT("'按班级打印'!q"&amp;ROUNDDOWN((ROW()-1)/5,0)+2)</f>
        <v>106</v>
      </c>
      <c r="G3652" s="63" t="str">
        <f ca="1">IF(INDIRECT("'按班级打印'!s"&amp;ROUNDDOWN((ROW()-1)/5,0)+2)&gt;0,INDIRECT("'按班级打印'!s"&amp;ROUNDDOWN((ROW()-1)/5,0)+2),"")</f>
        <v/>
      </c>
      <c r="H3652" s="63" t="str">
        <f ca="1">IF(INDIRECT("'按班级打印'!w"&amp;ROUNDDOWN((ROW()-1)/5,0)+2)&gt;0,INDIRECT("'按班级打印'!w"&amp;ROUNDDOWN((ROW()-1)/5,0)+2),"")</f>
        <v/>
      </c>
      <c r="I3652" s="63" t="str">
        <f ca="1">IF(INDIRECT("'按班级打印'!z"&amp;ROUNDDOWN((ROW()-1)/5,0)+2)&gt;0,INDIRECT("'按班级打印'!z"&amp;ROUNDDOWN((ROW()-1)/5,0)+2),"")</f>
        <v/>
      </c>
      <c r="J3652" s="63">
        <f ca="1">IF(INDIRECT("'按班级打印'!ac"&amp;ROUNDDOWN((ROW()-1)/5,0)+2)&gt;0,INDIRECT("'按班级打印'!ac"&amp;ROUNDDOWN((ROW()-1)/5,0)+2),"")</f>
        <v>74.5</v>
      </c>
      <c r="K3652" s="63">
        <f ca="1">IF(INDIRECT("'按班级打印'!u"&amp;ROUNDDOWN((ROW()-1)/5,0)+2)&gt;0,INDIRECT("'按班级打印'!u"&amp;ROUNDDOWN((ROW()-1)/5,0)+2),"")</f>
        <v>70</v>
      </c>
      <c r="L3652" s="63">
        <f ca="1">IF(INDIRECT("'按班级打印'!af"&amp;ROUNDDOWN((ROW()-1)/5,0)+2)&gt;0,INDIRECT("'按班级打印'!af"&amp;ROUNDDOWN((ROW()-1)/5,0)+2),"")</f>
        <v>41</v>
      </c>
      <c r="M3652" s="63">
        <f ca="1">INDIRECT("'按班级打印'!H"&amp;ROUNDDOWN((ROW()-1)/5,0)+2)</f>
        <v>458</v>
      </c>
    </row>
    <row r="3653" customHeight="1" spans="1:13">
      <c r="A3653" s="64"/>
      <c r="B3653" s="64"/>
      <c r="C3653" s="63" t="s">
        <v>13</v>
      </c>
      <c r="D3653" s="63">
        <f ca="1">INDIRECT("'按班级打印'!M"&amp;ROUNDDOWN((ROW()-1)/5,0)+2)</f>
        <v>101</v>
      </c>
      <c r="E3653" s="63">
        <f ca="1">INDIRECT("'按班级打印'!o"&amp;ROUNDDOWN((ROW()-1)/5,0)+2)</f>
        <v>65.5</v>
      </c>
      <c r="F3653" s="63">
        <f ca="1">INDIRECT("'按班级打印'!q"&amp;ROUNDDOWN((ROW()-1)/5,0)+2)</f>
        <v>106</v>
      </c>
      <c r="G3653" s="63" t="str">
        <f ca="1">IF(INDIRECT("'按班级打印'!s"&amp;ROUNDDOWN((ROW()-1)/5,0)+2)&gt;0,INDIRECT("'按班级打印'!s"&amp;ROUNDDOWN((ROW()-1)/5,0)+2),"")</f>
        <v/>
      </c>
      <c r="H3653" s="63" t="str">
        <f ca="1">IF(INDIRECT("'按班级打印'!x"&amp;ROUNDDOWN((ROW()-1)/5,0)+2)&gt;0,INDIRECT("'按班级打印'!x"&amp;ROUNDDOWN((ROW()-1)/5,0)+2),"")</f>
        <v/>
      </c>
      <c r="I3653" s="63" t="str">
        <f ca="1">IF(INDIRECT("'按班级打印'!aa"&amp;ROUNDDOWN((ROW()-1)/5,0)+2)&gt;0,INDIRECT("'按班级打印'!aa"&amp;ROUNDDOWN((ROW()-1)/5,0)+2),"")</f>
        <v/>
      </c>
      <c r="J3653" s="63">
        <f ca="1">IF(INDIRECT("'按班级打印'!ad"&amp;ROUNDDOWN((ROW()-1)/5,0)+2)&gt;0,INDIRECT("'按班级打印'!ad"&amp;ROUNDDOWN((ROW()-1)/5,0)+2),"")</f>
        <v>93</v>
      </c>
      <c r="K3653" s="63">
        <f ca="1">IF(INDIRECT("'按班级打印'!u"&amp;ROUNDDOWN((ROW()-1)/5,0)+2)&gt;0,INDIRECT("'按班级打印'!u"&amp;ROUNDDOWN((ROW()-1)/5,0)+2),"")</f>
        <v>70</v>
      </c>
      <c r="L3653" s="63">
        <f ca="1">IF(INDIRECT("'按班级打印'!ag"&amp;ROUNDDOWN((ROW()-1)/5,0)+2)&gt;0,INDIRECT("'按班级打印'!ag"&amp;ROUNDDOWN((ROW()-1)/5,0)+2),"")</f>
        <v>63</v>
      </c>
      <c r="M3653" s="63">
        <f ca="1">INDIRECT("'按班级打印'!I"&amp;ROUNDDOWN((ROW()-1)/5,0)+2)</f>
        <v>498.5</v>
      </c>
    </row>
    <row r="3654" customHeight="1" spans="1:13">
      <c r="A3654" s="63" t="str">
        <f ca="1">INDIRECT("'按班级打印'!E"&amp;ROUNDDOWN((ROW()-1)/5,0)+2)</f>
        <v>历史类</v>
      </c>
      <c r="B3654" s="14"/>
      <c r="C3654" s="63" t="s">
        <v>14</v>
      </c>
      <c r="D3654" s="65">
        <f>'质量分析(总分) '!$D$55</f>
        <v>105.000612745098</v>
      </c>
      <c r="E3654" s="65">
        <f>'质量分析(总分) '!$D$82</f>
        <v>91.5242034313726</v>
      </c>
      <c r="F3654" s="65">
        <f>'质量分析(总分) '!$D$109</f>
        <v>108.863970588235</v>
      </c>
      <c r="G3654" s="65" t="str">
        <f ca="1">IF(_xlfn.NUMBERVALUE(G3652)&gt;0,'质量分析(总分) '!$D$133,"")</f>
        <v/>
      </c>
      <c r="H3654" s="65" t="str">
        <f ca="1">IF(_xlfn.NUMBERVALUE(H3652)&gt;0,'质量分析(总分) '!$D$157,"")</f>
        <v/>
      </c>
      <c r="I3654" s="65" t="str">
        <f ca="1">IF(_xlfn.NUMBERVALUE(I3652)&gt;0,'质量分析(总分) '!$D$180,"")</f>
        <v/>
      </c>
      <c r="J3654" s="65">
        <f ca="1">IF(_xlfn.NUMBERVALUE(J3652)&gt;0,'质量分析(总分) '!$D$208,"")</f>
        <v>82.7816593886463</v>
      </c>
      <c r="K3654" s="65">
        <f ca="1">IF(_xlfn.NUMBERVALUE(K3652)&gt;0,'质量分析(总分) '!$D$194,"")</f>
        <v>62.2198275862069</v>
      </c>
      <c r="L3654" s="65">
        <f ca="1">IF(_xlfn.NUMBERVALUE(L3652)&gt;0,'质量分析(总分) '!$D$222,"")</f>
        <v>81.1694214876033</v>
      </c>
      <c r="M3654" s="65">
        <f ca="1">IF(_xlfn.NUMBERVALUE(G3652)&gt;0,'质量分析(总分) '!$D$23,'质量分析(总分) '!$D$28)</f>
        <v>513.153017241379</v>
      </c>
    </row>
    <row r="3656" customHeight="1" spans="1:13">
      <c r="A3656" s="58" t="s">
        <v>15</v>
      </c>
      <c r="B3656" s="59" t="s">
        <v>1</v>
      </c>
      <c r="C3656" s="59" t="s">
        <v>2</v>
      </c>
      <c r="D3656" s="60" t="s">
        <v>3</v>
      </c>
      <c r="E3656" s="60" t="s">
        <v>4</v>
      </c>
      <c r="F3656" s="60" t="s">
        <v>5</v>
      </c>
      <c r="G3656" s="60" t="s">
        <v>6</v>
      </c>
      <c r="H3656" s="60" t="s">
        <v>7</v>
      </c>
      <c r="I3656" s="60" t="s">
        <v>8</v>
      </c>
      <c r="J3656" s="60" t="s">
        <v>9</v>
      </c>
      <c r="K3656" s="60" t="s">
        <v>10</v>
      </c>
      <c r="L3656" s="61" t="s">
        <v>11</v>
      </c>
      <c r="M3656" s="61" t="s">
        <v>12</v>
      </c>
    </row>
    <row r="3657" customHeight="1" spans="1:13">
      <c r="A3657" s="62"/>
      <c r="B3657" s="63">
        <f ca="1">INDIRECT("'按班级打印'!G"&amp;ROUNDDOWN((ROW()-1)/5,0)+2)</f>
        <v>17</v>
      </c>
      <c r="C3657" s="63" t="str">
        <f ca="1">INDIRECT("'按班级打印'!A"&amp;ROUNDDOWN((ROW()-1)/5,0)+2)</f>
        <v>林子宜</v>
      </c>
      <c r="D3657" s="63">
        <f ca="1">INDIRECT("'按班级打印'!M"&amp;ROUNDDOWN((ROW()-1)/5,0)+2)</f>
        <v>102</v>
      </c>
      <c r="E3657" s="63">
        <f ca="1">INDIRECT("'按班级打印'!o"&amp;ROUNDDOWN((ROW()-1)/5,0)+2)</f>
        <v>60.5</v>
      </c>
      <c r="F3657" s="63">
        <f ca="1">INDIRECT("'按班级打印'!q"&amp;ROUNDDOWN((ROW()-1)/5,0)+2)</f>
        <v>110</v>
      </c>
      <c r="G3657" s="63" t="str">
        <f ca="1">IF(INDIRECT("'按班级打印'!s"&amp;ROUNDDOWN((ROW()-1)/5,0)+2)&gt;0,INDIRECT("'按班级打印'!s"&amp;ROUNDDOWN((ROW()-1)/5,0)+2),"")</f>
        <v/>
      </c>
      <c r="H3657" s="63" t="str">
        <f ca="1">IF(INDIRECT("'按班级打印'!w"&amp;ROUNDDOWN((ROW()-1)/5,0)+2)&gt;0,INDIRECT("'按班级打印'!w"&amp;ROUNDDOWN((ROW()-1)/5,0)+2),"")</f>
        <v/>
      </c>
      <c r="I3657" s="63" t="str">
        <f ca="1">IF(INDIRECT("'按班级打印'!z"&amp;ROUNDDOWN((ROW()-1)/5,0)+2)&gt;0,INDIRECT("'按班级打印'!z"&amp;ROUNDDOWN((ROW()-1)/5,0)+2),"")</f>
        <v/>
      </c>
      <c r="J3657" s="63">
        <f ca="1">IF(INDIRECT("'按班级打印'!ac"&amp;ROUNDDOWN((ROW()-1)/5,0)+2)&gt;0,INDIRECT("'按班级打印'!ac"&amp;ROUNDDOWN((ROW()-1)/5,0)+2),"")</f>
        <v>59.25</v>
      </c>
      <c r="K3657" s="63">
        <f ca="1">IF(INDIRECT("'按班级打印'!u"&amp;ROUNDDOWN((ROW()-1)/5,0)+2)&gt;0,INDIRECT("'按班级打印'!u"&amp;ROUNDDOWN((ROW()-1)/5,0)+2),"")</f>
        <v>53.5</v>
      </c>
      <c r="L3657" s="63">
        <f ca="1">IF(INDIRECT("'按班级打印'!af"&amp;ROUNDDOWN((ROW()-1)/5,0)+2)&gt;0,INDIRECT("'按班级打印'!af"&amp;ROUNDDOWN((ROW()-1)/5,0)+2),"")</f>
        <v>42.5</v>
      </c>
      <c r="M3657" s="63">
        <f ca="1">INDIRECT("'按班级打印'!H"&amp;ROUNDDOWN((ROW()-1)/5,0)+2)</f>
        <v>427.75</v>
      </c>
    </row>
    <row r="3658" customHeight="1" spans="1:13">
      <c r="A3658" s="64"/>
      <c r="B3658" s="64"/>
      <c r="C3658" s="63" t="s">
        <v>13</v>
      </c>
      <c r="D3658" s="63">
        <f ca="1">INDIRECT("'按班级打印'!M"&amp;ROUNDDOWN((ROW()-1)/5,0)+2)</f>
        <v>102</v>
      </c>
      <c r="E3658" s="63">
        <f ca="1">INDIRECT("'按班级打印'!o"&amp;ROUNDDOWN((ROW()-1)/5,0)+2)</f>
        <v>60.5</v>
      </c>
      <c r="F3658" s="63">
        <f ca="1">INDIRECT("'按班级打印'!q"&amp;ROUNDDOWN((ROW()-1)/5,0)+2)</f>
        <v>110</v>
      </c>
      <c r="G3658" s="63" t="str">
        <f ca="1">IF(INDIRECT("'按班级打印'!s"&amp;ROUNDDOWN((ROW()-1)/5,0)+2)&gt;0,INDIRECT("'按班级打印'!s"&amp;ROUNDDOWN((ROW()-1)/5,0)+2),"")</f>
        <v/>
      </c>
      <c r="H3658" s="63" t="str">
        <f ca="1">IF(INDIRECT("'按班级打印'!x"&amp;ROUNDDOWN((ROW()-1)/5,0)+2)&gt;0,INDIRECT("'按班级打印'!x"&amp;ROUNDDOWN((ROW()-1)/5,0)+2),"")</f>
        <v/>
      </c>
      <c r="I3658" s="63" t="str">
        <f ca="1">IF(INDIRECT("'按班级打印'!aa"&amp;ROUNDDOWN((ROW()-1)/5,0)+2)&gt;0,INDIRECT("'按班级打印'!aa"&amp;ROUNDDOWN((ROW()-1)/5,0)+2),"")</f>
        <v/>
      </c>
      <c r="J3658" s="63">
        <f ca="1">IF(INDIRECT("'按班级打印'!ad"&amp;ROUNDDOWN((ROW()-1)/5,0)+2)&gt;0,INDIRECT("'按班级打印'!ad"&amp;ROUNDDOWN((ROW()-1)/5,0)+2),"")</f>
        <v>83</v>
      </c>
      <c r="K3658" s="63">
        <f ca="1">IF(INDIRECT("'按班级打印'!u"&amp;ROUNDDOWN((ROW()-1)/5,0)+2)&gt;0,INDIRECT("'按班级打印'!u"&amp;ROUNDDOWN((ROW()-1)/5,0)+2),"")</f>
        <v>53.5</v>
      </c>
      <c r="L3658" s="63">
        <f ca="1">IF(INDIRECT("'按班级打印'!ag"&amp;ROUNDDOWN((ROW()-1)/5,0)+2)&gt;0,INDIRECT("'按班级打印'!ag"&amp;ROUNDDOWN((ROW()-1)/5,0)+2),"")</f>
        <v>65</v>
      </c>
      <c r="M3658" s="63">
        <f ca="1">INDIRECT("'按班级打印'!I"&amp;ROUNDDOWN((ROW()-1)/5,0)+2)</f>
        <v>474</v>
      </c>
    </row>
    <row r="3659" customHeight="1" spans="1:13">
      <c r="A3659" s="63" t="str">
        <f ca="1">INDIRECT("'按班级打印'!E"&amp;ROUNDDOWN((ROW()-1)/5,0)+2)</f>
        <v>历史类</v>
      </c>
      <c r="B3659" s="14"/>
      <c r="C3659" s="63" t="s">
        <v>14</v>
      </c>
      <c r="D3659" s="65">
        <f>'质量分析(总分) '!$D$55</f>
        <v>105.000612745098</v>
      </c>
      <c r="E3659" s="65">
        <f>'质量分析(总分) '!$D$82</f>
        <v>91.5242034313726</v>
      </c>
      <c r="F3659" s="65">
        <f>'质量分析(总分) '!$D$109</f>
        <v>108.863970588235</v>
      </c>
      <c r="G3659" s="65" t="str">
        <f ca="1">IF(_xlfn.NUMBERVALUE(G3657)&gt;0,'质量分析(总分) '!$D$133,"")</f>
        <v/>
      </c>
      <c r="H3659" s="65" t="str">
        <f ca="1">IF(_xlfn.NUMBERVALUE(H3657)&gt;0,'质量分析(总分) '!$D$157,"")</f>
        <v/>
      </c>
      <c r="I3659" s="65" t="str">
        <f ca="1">IF(_xlfn.NUMBERVALUE(I3657)&gt;0,'质量分析(总分) '!$D$180,"")</f>
        <v/>
      </c>
      <c r="J3659" s="65">
        <f ca="1">IF(_xlfn.NUMBERVALUE(J3657)&gt;0,'质量分析(总分) '!$D$208,"")</f>
        <v>82.7816593886463</v>
      </c>
      <c r="K3659" s="65">
        <f ca="1">IF(_xlfn.NUMBERVALUE(K3657)&gt;0,'质量分析(总分) '!$D$194,"")</f>
        <v>62.2198275862069</v>
      </c>
      <c r="L3659" s="65">
        <f ca="1">IF(_xlfn.NUMBERVALUE(L3657)&gt;0,'质量分析(总分) '!$D$222,"")</f>
        <v>81.1694214876033</v>
      </c>
      <c r="M3659" s="65">
        <f ca="1">IF(_xlfn.NUMBERVALUE(G3657)&gt;0,'质量分析(总分) '!$D$23,'质量分析(总分) '!$D$28)</f>
        <v>513.153017241379</v>
      </c>
    </row>
    <row r="3661" customHeight="1" spans="1:13">
      <c r="A3661" s="58" t="s">
        <v>15</v>
      </c>
      <c r="B3661" s="59" t="s">
        <v>1</v>
      </c>
      <c r="C3661" s="59" t="s">
        <v>2</v>
      </c>
      <c r="D3661" s="60" t="s">
        <v>3</v>
      </c>
      <c r="E3661" s="60" t="s">
        <v>4</v>
      </c>
      <c r="F3661" s="60" t="s">
        <v>5</v>
      </c>
      <c r="G3661" s="60" t="s">
        <v>6</v>
      </c>
      <c r="H3661" s="60" t="s">
        <v>7</v>
      </c>
      <c r="I3661" s="60" t="s">
        <v>8</v>
      </c>
      <c r="J3661" s="60" t="s">
        <v>9</v>
      </c>
      <c r="K3661" s="60" t="s">
        <v>10</v>
      </c>
      <c r="L3661" s="61" t="s">
        <v>11</v>
      </c>
      <c r="M3661" s="61" t="s">
        <v>12</v>
      </c>
    </row>
    <row r="3662" customHeight="1" spans="1:13">
      <c r="A3662" s="62"/>
      <c r="B3662" s="63">
        <f ca="1">INDIRECT("'按班级打印'!G"&amp;ROUNDDOWN((ROW()-1)/5,0)+2)</f>
        <v>17</v>
      </c>
      <c r="C3662" s="63" t="str">
        <f ca="1">INDIRECT("'按班级打印'!A"&amp;ROUNDDOWN((ROW()-1)/5,0)+2)</f>
        <v>林思宇</v>
      </c>
      <c r="D3662" s="63">
        <f ca="1">INDIRECT("'按班级打印'!M"&amp;ROUNDDOWN((ROW()-1)/5,0)+2)</f>
        <v>108.5</v>
      </c>
      <c r="E3662" s="63">
        <f ca="1">INDIRECT("'按班级打印'!o"&amp;ROUNDDOWN((ROW()-1)/5,0)+2)</f>
        <v>68</v>
      </c>
      <c r="F3662" s="63">
        <f ca="1">INDIRECT("'按班级打印'!q"&amp;ROUNDDOWN((ROW()-1)/5,0)+2)</f>
        <v>133</v>
      </c>
      <c r="G3662" s="63" t="str">
        <f ca="1">IF(INDIRECT("'按班级打印'!s"&amp;ROUNDDOWN((ROW()-1)/5,0)+2)&gt;0,INDIRECT("'按班级打印'!s"&amp;ROUNDDOWN((ROW()-1)/5,0)+2),"")</f>
        <v/>
      </c>
      <c r="H3662" s="63" t="str">
        <f ca="1">IF(INDIRECT("'按班级打印'!w"&amp;ROUNDDOWN((ROW()-1)/5,0)+2)&gt;0,INDIRECT("'按班级打印'!w"&amp;ROUNDDOWN((ROW()-1)/5,0)+2),"")</f>
        <v/>
      </c>
      <c r="I3662" s="63" t="str">
        <f ca="1">IF(INDIRECT("'按班级打印'!z"&amp;ROUNDDOWN((ROW()-1)/5,0)+2)&gt;0,INDIRECT("'按班级打印'!z"&amp;ROUNDDOWN((ROW()-1)/5,0)+2),"")</f>
        <v/>
      </c>
      <c r="J3662" s="63">
        <f ca="1">IF(INDIRECT("'按班级打印'!ac"&amp;ROUNDDOWN((ROW()-1)/5,0)+2)&gt;0,INDIRECT("'按班级打印'!ac"&amp;ROUNDDOWN((ROW()-1)/5,0)+2),"")</f>
        <v>56.25</v>
      </c>
      <c r="K3662" s="63">
        <f ca="1">IF(INDIRECT("'按班级打印'!u"&amp;ROUNDDOWN((ROW()-1)/5,0)+2)&gt;0,INDIRECT("'按班级打印'!u"&amp;ROUNDDOWN((ROW()-1)/5,0)+2),"")</f>
        <v>61.5</v>
      </c>
      <c r="L3662" s="63">
        <f ca="1">IF(INDIRECT("'按班级打印'!af"&amp;ROUNDDOWN((ROW()-1)/5,0)+2)&gt;0,INDIRECT("'按班级打印'!af"&amp;ROUNDDOWN((ROW()-1)/5,0)+2),"")</f>
        <v>48.5</v>
      </c>
      <c r="M3662" s="63">
        <f ca="1">INDIRECT("'按班级打印'!H"&amp;ROUNDDOWN((ROW()-1)/5,0)+2)</f>
        <v>475.75</v>
      </c>
    </row>
    <row r="3663" customHeight="1" spans="1:13">
      <c r="A3663" s="64"/>
      <c r="B3663" s="64"/>
      <c r="C3663" s="63" t="s">
        <v>13</v>
      </c>
      <c r="D3663" s="63">
        <f ca="1">INDIRECT("'按班级打印'!M"&amp;ROUNDDOWN((ROW()-1)/5,0)+2)</f>
        <v>108.5</v>
      </c>
      <c r="E3663" s="63">
        <f ca="1">INDIRECT("'按班级打印'!o"&amp;ROUNDDOWN((ROW()-1)/5,0)+2)</f>
        <v>68</v>
      </c>
      <c r="F3663" s="63">
        <f ca="1">INDIRECT("'按班级打印'!q"&amp;ROUNDDOWN((ROW()-1)/5,0)+2)</f>
        <v>133</v>
      </c>
      <c r="G3663" s="63" t="str">
        <f ca="1">IF(INDIRECT("'按班级打印'!s"&amp;ROUNDDOWN((ROW()-1)/5,0)+2)&gt;0,INDIRECT("'按班级打印'!s"&amp;ROUNDDOWN((ROW()-1)/5,0)+2),"")</f>
        <v/>
      </c>
      <c r="H3663" s="63" t="str">
        <f ca="1">IF(INDIRECT("'按班级打印'!x"&amp;ROUNDDOWN((ROW()-1)/5,0)+2)&gt;0,INDIRECT("'按班级打印'!x"&amp;ROUNDDOWN((ROW()-1)/5,0)+2),"")</f>
        <v/>
      </c>
      <c r="I3663" s="63" t="str">
        <f ca="1">IF(INDIRECT("'按班级打印'!aa"&amp;ROUNDDOWN((ROW()-1)/5,0)+2)&gt;0,INDIRECT("'按班级打印'!aa"&amp;ROUNDDOWN((ROW()-1)/5,0)+2),"")</f>
        <v/>
      </c>
      <c r="J3663" s="63">
        <f ca="1">IF(INDIRECT("'按班级打印'!ad"&amp;ROUNDDOWN((ROW()-1)/5,0)+2)&gt;0,INDIRECT("'按班级打印'!ad"&amp;ROUNDDOWN((ROW()-1)/5,0)+2),"")</f>
        <v>79</v>
      </c>
      <c r="K3663" s="63">
        <f ca="1">IF(INDIRECT("'按班级打印'!u"&amp;ROUNDDOWN((ROW()-1)/5,0)+2)&gt;0,INDIRECT("'按班级打印'!u"&amp;ROUNDDOWN((ROW()-1)/5,0)+2),"")</f>
        <v>61.5</v>
      </c>
      <c r="L3663" s="63">
        <f ca="1">IF(INDIRECT("'按班级打印'!ag"&amp;ROUNDDOWN((ROW()-1)/5,0)+2)&gt;0,INDIRECT("'按班级打印'!ag"&amp;ROUNDDOWN((ROW()-1)/5,0)+2),"")</f>
        <v>74</v>
      </c>
      <c r="M3663" s="63">
        <f ca="1">INDIRECT("'按班级打印'!I"&amp;ROUNDDOWN((ROW()-1)/5,0)+2)</f>
        <v>524</v>
      </c>
    </row>
    <row r="3664" customHeight="1" spans="1:13">
      <c r="A3664" s="63" t="str">
        <f ca="1">INDIRECT("'按班级打印'!E"&amp;ROUNDDOWN((ROW()-1)/5,0)+2)</f>
        <v>历史类</v>
      </c>
      <c r="B3664" s="14"/>
      <c r="C3664" s="63" t="s">
        <v>14</v>
      </c>
      <c r="D3664" s="65">
        <f>'质量分析(总分) '!$D$55</f>
        <v>105.000612745098</v>
      </c>
      <c r="E3664" s="65">
        <f>'质量分析(总分) '!$D$82</f>
        <v>91.5242034313726</v>
      </c>
      <c r="F3664" s="65">
        <f>'质量分析(总分) '!$D$109</f>
        <v>108.863970588235</v>
      </c>
      <c r="G3664" s="65" t="str">
        <f ca="1">IF(_xlfn.NUMBERVALUE(G3662)&gt;0,'质量分析(总分) '!$D$133,"")</f>
        <v/>
      </c>
      <c r="H3664" s="65" t="str">
        <f ca="1">IF(_xlfn.NUMBERVALUE(H3662)&gt;0,'质量分析(总分) '!$D$157,"")</f>
        <v/>
      </c>
      <c r="I3664" s="65" t="str">
        <f ca="1">IF(_xlfn.NUMBERVALUE(I3662)&gt;0,'质量分析(总分) '!$D$180,"")</f>
        <v/>
      </c>
      <c r="J3664" s="65">
        <f ca="1">IF(_xlfn.NUMBERVALUE(J3662)&gt;0,'质量分析(总分) '!$D$208,"")</f>
        <v>82.7816593886463</v>
      </c>
      <c r="K3664" s="65">
        <f ca="1">IF(_xlfn.NUMBERVALUE(K3662)&gt;0,'质量分析(总分) '!$D$194,"")</f>
        <v>62.2198275862069</v>
      </c>
      <c r="L3664" s="65">
        <f ca="1">IF(_xlfn.NUMBERVALUE(L3662)&gt;0,'质量分析(总分) '!$D$222,"")</f>
        <v>81.1694214876033</v>
      </c>
      <c r="M3664" s="65">
        <f ca="1">IF(_xlfn.NUMBERVALUE(G3662)&gt;0,'质量分析(总分) '!$D$23,'质量分析(总分) '!$D$28)</f>
        <v>513.153017241379</v>
      </c>
    </row>
    <row r="3666" customHeight="1" spans="1:13">
      <c r="A3666" s="58" t="s">
        <v>15</v>
      </c>
      <c r="B3666" s="59" t="s">
        <v>1</v>
      </c>
      <c r="C3666" s="59" t="s">
        <v>2</v>
      </c>
      <c r="D3666" s="60" t="s">
        <v>3</v>
      </c>
      <c r="E3666" s="60" t="s">
        <v>4</v>
      </c>
      <c r="F3666" s="60" t="s">
        <v>5</v>
      </c>
      <c r="G3666" s="60" t="s">
        <v>6</v>
      </c>
      <c r="H3666" s="60" t="s">
        <v>7</v>
      </c>
      <c r="I3666" s="60" t="s">
        <v>8</v>
      </c>
      <c r="J3666" s="60" t="s">
        <v>9</v>
      </c>
      <c r="K3666" s="60" t="s">
        <v>10</v>
      </c>
      <c r="L3666" s="61" t="s">
        <v>11</v>
      </c>
      <c r="M3666" s="61" t="s">
        <v>12</v>
      </c>
    </row>
    <row r="3667" customHeight="1" spans="1:13">
      <c r="A3667" s="62"/>
      <c r="B3667" s="63">
        <f ca="1">INDIRECT("'按班级打印'!G"&amp;ROUNDDOWN((ROW()-1)/5,0)+2)</f>
        <v>17</v>
      </c>
      <c r="C3667" s="63" t="str">
        <f ca="1">INDIRECT("'按班级打印'!A"&amp;ROUNDDOWN((ROW()-1)/5,0)+2)</f>
        <v>杨思行</v>
      </c>
      <c r="D3667" s="63">
        <f ca="1">INDIRECT("'按班级打印'!M"&amp;ROUNDDOWN((ROW()-1)/5,0)+2)</f>
        <v>105</v>
      </c>
      <c r="E3667" s="63">
        <f ca="1">INDIRECT("'按班级打印'!o"&amp;ROUNDDOWN((ROW()-1)/5,0)+2)</f>
        <v>63.5</v>
      </c>
      <c r="F3667" s="63">
        <f ca="1">INDIRECT("'按班级打印'!q"&amp;ROUNDDOWN((ROW()-1)/5,0)+2)</f>
        <v>113</v>
      </c>
      <c r="G3667" s="63" t="str">
        <f ca="1">IF(INDIRECT("'按班级打印'!s"&amp;ROUNDDOWN((ROW()-1)/5,0)+2)&gt;0,INDIRECT("'按班级打印'!s"&amp;ROUNDDOWN((ROW()-1)/5,0)+2),"")</f>
        <v/>
      </c>
      <c r="H3667" s="63" t="str">
        <f ca="1">IF(INDIRECT("'按班级打印'!w"&amp;ROUNDDOWN((ROW()-1)/5,0)+2)&gt;0,INDIRECT("'按班级打印'!w"&amp;ROUNDDOWN((ROW()-1)/5,0)+2),"")</f>
        <v/>
      </c>
      <c r="I3667" s="63" t="str">
        <f ca="1">IF(INDIRECT("'按班级打印'!z"&amp;ROUNDDOWN((ROW()-1)/5,0)+2)&gt;0,INDIRECT("'按班级打印'!z"&amp;ROUNDDOWN((ROW()-1)/5,0)+2),"")</f>
        <v/>
      </c>
      <c r="J3667" s="63">
        <f ca="1">IF(INDIRECT("'按班级打印'!ac"&amp;ROUNDDOWN((ROW()-1)/5,0)+2)&gt;0,INDIRECT("'按班级打印'!ac"&amp;ROUNDDOWN((ROW()-1)/5,0)+2),"")</f>
        <v>55</v>
      </c>
      <c r="K3667" s="63">
        <f ca="1">IF(INDIRECT("'按班级打印'!u"&amp;ROUNDDOWN((ROW()-1)/5,0)+2)&gt;0,INDIRECT("'按班级打印'!u"&amp;ROUNDDOWN((ROW()-1)/5,0)+2),"")</f>
        <v>65.5</v>
      </c>
      <c r="L3667" s="63">
        <f ca="1">IF(INDIRECT("'按班级打印'!af"&amp;ROUNDDOWN((ROW()-1)/5,0)+2)&gt;0,INDIRECT("'按班级打印'!af"&amp;ROUNDDOWN((ROW()-1)/5,0)+2),"")</f>
        <v>50.5</v>
      </c>
      <c r="M3667" s="63">
        <f ca="1">INDIRECT("'按班级打印'!H"&amp;ROUNDDOWN((ROW()-1)/5,0)+2)</f>
        <v>452.5</v>
      </c>
    </row>
    <row r="3668" customHeight="1" spans="1:13">
      <c r="A3668" s="64"/>
      <c r="B3668" s="64"/>
      <c r="C3668" s="63" t="s">
        <v>13</v>
      </c>
      <c r="D3668" s="63">
        <f ca="1">INDIRECT("'按班级打印'!M"&amp;ROUNDDOWN((ROW()-1)/5,0)+2)</f>
        <v>105</v>
      </c>
      <c r="E3668" s="63">
        <f ca="1">INDIRECT("'按班级打印'!o"&amp;ROUNDDOWN((ROW()-1)/5,0)+2)</f>
        <v>63.5</v>
      </c>
      <c r="F3668" s="63">
        <f ca="1">INDIRECT("'按班级打印'!q"&amp;ROUNDDOWN((ROW()-1)/5,0)+2)</f>
        <v>113</v>
      </c>
      <c r="G3668" s="63" t="str">
        <f ca="1">IF(INDIRECT("'按班级打印'!s"&amp;ROUNDDOWN((ROW()-1)/5,0)+2)&gt;0,INDIRECT("'按班级打印'!s"&amp;ROUNDDOWN((ROW()-1)/5,0)+2),"")</f>
        <v/>
      </c>
      <c r="H3668" s="63" t="str">
        <f ca="1">IF(INDIRECT("'按班级打印'!x"&amp;ROUNDDOWN((ROW()-1)/5,0)+2)&gt;0,INDIRECT("'按班级打印'!x"&amp;ROUNDDOWN((ROW()-1)/5,0)+2),"")</f>
        <v/>
      </c>
      <c r="I3668" s="63" t="str">
        <f ca="1">IF(INDIRECT("'按班级打印'!aa"&amp;ROUNDDOWN((ROW()-1)/5,0)+2)&gt;0,INDIRECT("'按班级打印'!aa"&amp;ROUNDDOWN((ROW()-1)/5,0)+2),"")</f>
        <v/>
      </c>
      <c r="J3668" s="63">
        <f ca="1">IF(INDIRECT("'按班级打印'!ad"&amp;ROUNDDOWN((ROW()-1)/5,0)+2)&gt;0,INDIRECT("'按班级打印'!ad"&amp;ROUNDDOWN((ROW()-1)/5,0)+2),"")</f>
        <v>77</v>
      </c>
      <c r="K3668" s="63">
        <f ca="1">IF(INDIRECT("'按班级打印'!u"&amp;ROUNDDOWN((ROW()-1)/5,0)+2)&gt;0,INDIRECT("'按班级打印'!u"&amp;ROUNDDOWN((ROW()-1)/5,0)+2),"")</f>
        <v>65.5</v>
      </c>
      <c r="L3668" s="63">
        <f ca="1">IF(INDIRECT("'按班级打印'!ag"&amp;ROUNDDOWN((ROW()-1)/5,0)+2)&gt;0,INDIRECT("'按班级打印'!ag"&amp;ROUNDDOWN((ROW()-1)/5,0)+2),"")</f>
        <v>76</v>
      </c>
      <c r="M3668" s="63">
        <f ca="1">INDIRECT("'按班级打印'!I"&amp;ROUNDDOWN((ROW()-1)/5,0)+2)</f>
        <v>500</v>
      </c>
    </row>
    <row r="3669" customHeight="1" spans="1:13">
      <c r="A3669" s="63" t="str">
        <f ca="1">INDIRECT("'按班级打印'!E"&amp;ROUNDDOWN((ROW()-1)/5,0)+2)</f>
        <v>历史类</v>
      </c>
      <c r="B3669" s="14"/>
      <c r="C3669" s="63" t="s">
        <v>14</v>
      </c>
      <c r="D3669" s="65">
        <f>'质量分析(总分) '!$D$55</f>
        <v>105.000612745098</v>
      </c>
      <c r="E3669" s="65">
        <f>'质量分析(总分) '!$D$82</f>
        <v>91.5242034313726</v>
      </c>
      <c r="F3669" s="65">
        <f>'质量分析(总分) '!$D$109</f>
        <v>108.863970588235</v>
      </c>
      <c r="G3669" s="65" t="str">
        <f ca="1">IF(_xlfn.NUMBERVALUE(G3667)&gt;0,'质量分析(总分) '!$D$133,"")</f>
        <v/>
      </c>
      <c r="H3669" s="65" t="str">
        <f ca="1">IF(_xlfn.NUMBERVALUE(H3667)&gt;0,'质量分析(总分) '!$D$157,"")</f>
        <v/>
      </c>
      <c r="I3669" s="65" t="str">
        <f ca="1">IF(_xlfn.NUMBERVALUE(I3667)&gt;0,'质量分析(总分) '!$D$180,"")</f>
        <v/>
      </c>
      <c r="J3669" s="65">
        <f ca="1">IF(_xlfn.NUMBERVALUE(J3667)&gt;0,'质量分析(总分) '!$D$208,"")</f>
        <v>82.7816593886463</v>
      </c>
      <c r="K3669" s="65">
        <f ca="1">IF(_xlfn.NUMBERVALUE(K3667)&gt;0,'质量分析(总分) '!$D$194,"")</f>
        <v>62.2198275862069</v>
      </c>
      <c r="L3669" s="65">
        <f ca="1">IF(_xlfn.NUMBERVALUE(L3667)&gt;0,'质量分析(总分) '!$D$222,"")</f>
        <v>81.1694214876033</v>
      </c>
      <c r="M3669" s="65">
        <f ca="1">IF(_xlfn.NUMBERVALUE(G3667)&gt;0,'质量分析(总分) '!$D$23,'质量分析(总分) '!$D$28)</f>
        <v>513.153017241379</v>
      </c>
    </row>
    <row r="3671" customHeight="1" spans="1:13">
      <c r="A3671" s="58" t="s">
        <v>15</v>
      </c>
      <c r="B3671" s="59" t="s">
        <v>1</v>
      </c>
      <c r="C3671" s="59" t="s">
        <v>2</v>
      </c>
      <c r="D3671" s="60" t="s">
        <v>3</v>
      </c>
      <c r="E3671" s="60" t="s">
        <v>4</v>
      </c>
      <c r="F3671" s="60" t="s">
        <v>5</v>
      </c>
      <c r="G3671" s="60" t="s">
        <v>6</v>
      </c>
      <c r="H3671" s="60" t="s">
        <v>7</v>
      </c>
      <c r="I3671" s="60" t="s">
        <v>8</v>
      </c>
      <c r="J3671" s="60" t="s">
        <v>9</v>
      </c>
      <c r="K3671" s="60" t="s">
        <v>10</v>
      </c>
      <c r="L3671" s="61" t="s">
        <v>11</v>
      </c>
      <c r="M3671" s="61" t="s">
        <v>12</v>
      </c>
    </row>
    <row r="3672" customHeight="1" spans="1:13">
      <c r="A3672" s="62"/>
      <c r="B3672" s="63">
        <f ca="1">INDIRECT("'按班级打印'!G"&amp;ROUNDDOWN((ROW()-1)/5,0)+2)</f>
        <v>17</v>
      </c>
      <c r="C3672" s="63" t="str">
        <f ca="1">INDIRECT("'按班级打印'!A"&amp;ROUNDDOWN((ROW()-1)/5,0)+2)</f>
        <v>赵舒颖</v>
      </c>
      <c r="D3672" s="63">
        <f ca="1">INDIRECT("'按班级打印'!M"&amp;ROUNDDOWN((ROW()-1)/5,0)+2)</f>
        <v>97</v>
      </c>
      <c r="E3672" s="63">
        <f ca="1">INDIRECT("'按班级打印'!o"&amp;ROUNDDOWN((ROW()-1)/5,0)+2)</f>
        <v>75</v>
      </c>
      <c r="F3672" s="63">
        <f ca="1">INDIRECT("'按班级打印'!q"&amp;ROUNDDOWN((ROW()-1)/5,0)+2)</f>
        <v>107</v>
      </c>
      <c r="G3672" s="63" t="str">
        <f ca="1">IF(INDIRECT("'按班级打印'!s"&amp;ROUNDDOWN((ROW()-1)/5,0)+2)&gt;0,INDIRECT("'按班级打印'!s"&amp;ROUNDDOWN((ROW()-1)/5,0)+2),"")</f>
        <v/>
      </c>
      <c r="H3672" s="63" t="str">
        <f ca="1">IF(INDIRECT("'按班级打印'!w"&amp;ROUNDDOWN((ROW()-1)/5,0)+2)&gt;0,INDIRECT("'按班级打印'!w"&amp;ROUNDDOWN((ROW()-1)/5,0)+2),"")</f>
        <v/>
      </c>
      <c r="I3672" s="63" t="str">
        <f ca="1">IF(INDIRECT("'按班级打印'!z"&amp;ROUNDDOWN((ROW()-1)/5,0)+2)&gt;0,INDIRECT("'按班级打印'!z"&amp;ROUNDDOWN((ROW()-1)/5,0)+2),"")</f>
        <v/>
      </c>
      <c r="J3672" s="63">
        <f ca="1">IF(INDIRECT("'按班级打印'!ac"&amp;ROUNDDOWN((ROW()-1)/5,0)+2)&gt;0,INDIRECT("'按班级打印'!ac"&amp;ROUNDDOWN((ROW()-1)/5,0)+2),"")</f>
        <v>61.5</v>
      </c>
      <c r="K3672" s="63">
        <f ca="1">IF(INDIRECT("'按班级打印'!u"&amp;ROUNDDOWN((ROW()-1)/5,0)+2)&gt;0,INDIRECT("'按班级打印'!u"&amp;ROUNDDOWN((ROW()-1)/5,0)+2),"")</f>
        <v>56</v>
      </c>
      <c r="L3672" s="63">
        <f ca="1">IF(INDIRECT("'按班级打印'!af"&amp;ROUNDDOWN((ROW()-1)/5,0)+2)&gt;0,INDIRECT("'按班级打印'!af"&amp;ROUNDDOWN((ROW()-1)/5,0)+2),"")</f>
        <v>51.5</v>
      </c>
      <c r="M3672" s="63">
        <f ca="1">INDIRECT("'按班级打印'!H"&amp;ROUNDDOWN((ROW()-1)/5,0)+2)</f>
        <v>448</v>
      </c>
    </row>
    <row r="3673" customHeight="1" spans="1:13">
      <c r="A3673" s="64"/>
      <c r="B3673" s="64"/>
      <c r="C3673" s="63" t="s">
        <v>13</v>
      </c>
      <c r="D3673" s="63">
        <f ca="1">INDIRECT("'按班级打印'!M"&amp;ROUNDDOWN((ROW()-1)/5,0)+2)</f>
        <v>97</v>
      </c>
      <c r="E3673" s="63">
        <f ca="1">INDIRECT("'按班级打印'!o"&amp;ROUNDDOWN((ROW()-1)/5,0)+2)</f>
        <v>75</v>
      </c>
      <c r="F3673" s="63">
        <f ca="1">INDIRECT("'按班级打印'!q"&amp;ROUNDDOWN((ROW()-1)/5,0)+2)</f>
        <v>107</v>
      </c>
      <c r="G3673" s="63" t="str">
        <f ca="1">IF(INDIRECT("'按班级打印'!s"&amp;ROUNDDOWN((ROW()-1)/5,0)+2)&gt;0,INDIRECT("'按班级打印'!s"&amp;ROUNDDOWN((ROW()-1)/5,0)+2),"")</f>
        <v/>
      </c>
      <c r="H3673" s="63" t="str">
        <f ca="1">IF(INDIRECT("'按班级打印'!x"&amp;ROUNDDOWN((ROW()-1)/5,0)+2)&gt;0,INDIRECT("'按班级打印'!x"&amp;ROUNDDOWN((ROW()-1)/5,0)+2),"")</f>
        <v/>
      </c>
      <c r="I3673" s="63" t="str">
        <f ca="1">IF(INDIRECT("'按班级打印'!aa"&amp;ROUNDDOWN((ROW()-1)/5,0)+2)&gt;0,INDIRECT("'按班级打印'!aa"&amp;ROUNDDOWN((ROW()-1)/5,0)+2),"")</f>
        <v/>
      </c>
      <c r="J3673" s="63">
        <f ca="1">IF(INDIRECT("'按班级打印'!ad"&amp;ROUNDDOWN((ROW()-1)/5,0)+2)&gt;0,INDIRECT("'按班级打印'!ad"&amp;ROUNDDOWN((ROW()-1)/5,0)+2),"")</f>
        <v>86</v>
      </c>
      <c r="K3673" s="63">
        <f ca="1">IF(INDIRECT("'按班级打印'!u"&amp;ROUNDDOWN((ROW()-1)/5,0)+2)&gt;0,INDIRECT("'按班级打印'!u"&amp;ROUNDDOWN((ROW()-1)/5,0)+2),"")</f>
        <v>56</v>
      </c>
      <c r="L3673" s="63">
        <f ca="1">IF(INDIRECT("'按班级打印'!ag"&amp;ROUNDDOWN((ROW()-1)/5,0)+2)&gt;0,INDIRECT("'按班级打印'!ag"&amp;ROUNDDOWN((ROW()-1)/5,0)+2),"")</f>
        <v>78</v>
      </c>
      <c r="M3673" s="63">
        <f ca="1">INDIRECT("'按班级打印'!I"&amp;ROUNDDOWN((ROW()-1)/5,0)+2)</f>
        <v>499</v>
      </c>
    </row>
    <row r="3674" customHeight="1" spans="1:13">
      <c r="A3674" s="63" t="str">
        <f ca="1">INDIRECT("'按班级打印'!E"&amp;ROUNDDOWN((ROW()-1)/5,0)+2)</f>
        <v>历史类</v>
      </c>
      <c r="B3674" s="14"/>
      <c r="C3674" s="63" t="s">
        <v>14</v>
      </c>
      <c r="D3674" s="65">
        <f>'质量分析(总分) '!$D$55</f>
        <v>105.000612745098</v>
      </c>
      <c r="E3674" s="65">
        <f>'质量分析(总分) '!$D$82</f>
        <v>91.5242034313726</v>
      </c>
      <c r="F3674" s="65">
        <f>'质量分析(总分) '!$D$109</f>
        <v>108.863970588235</v>
      </c>
      <c r="G3674" s="65" t="str">
        <f ca="1">IF(_xlfn.NUMBERVALUE(G3672)&gt;0,'质量分析(总分) '!$D$133,"")</f>
        <v/>
      </c>
      <c r="H3674" s="65" t="str">
        <f ca="1">IF(_xlfn.NUMBERVALUE(H3672)&gt;0,'质量分析(总分) '!$D$157,"")</f>
        <v/>
      </c>
      <c r="I3674" s="65" t="str">
        <f ca="1">IF(_xlfn.NUMBERVALUE(I3672)&gt;0,'质量分析(总分) '!$D$180,"")</f>
        <v/>
      </c>
      <c r="J3674" s="65">
        <f ca="1">IF(_xlfn.NUMBERVALUE(J3672)&gt;0,'质量分析(总分) '!$D$208,"")</f>
        <v>82.7816593886463</v>
      </c>
      <c r="K3674" s="65">
        <f ca="1">IF(_xlfn.NUMBERVALUE(K3672)&gt;0,'质量分析(总分) '!$D$194,"")</f>
        <v>62.2198275862069</v>
      </c>
      <c r="L3674" s="65">
        <f ca="1">IF(_xlfn.NUMBERVALUE(L3672)&gt;0,'质量分析(总分) '!$D$222,"")</f>
        <v>81.1694214876033</v>
      </c>
      <c r="M3674" s="65">
        <f ca="1">IF(_xlfn.NUMBERVALUE(G3672)&gt;0,'质量分析(总分) '!$D$23,'质量分析(总分) '!$D$28)</f>
        <v>513.153017241379</v>
      </c>
    </row>
    <row r="3676" customHeight="1" spans="1:13">
      <c r="A3676" s="58" t="s">
        <v>15</v>
      </c>
      <c r="B3676" s="59" t="s">
        <v>1</v>
      </c>
      <c r="C3676" s="59" t="s">
        <v>2</v>
      </c>
      <c r="D3676" s="60" t="s">
        <v>3</v>
      </c>
      <c r="E3676" s="60" t="s">
        <v>4</v>
      </c>
      <c r="F3676" s="60" t="s">
        <v>5</v>
      </c>
      <c r="G3676" s="60" t="s">
        <v>6</v>
      </c>
      <c r="H3676" s="60" t="s">
        <v>7</v>
      </c>
      <c r="I3676" s="60" t="s">
        <v>8</v>
      </c>
      <c r="J3676" s="60" t="s">
        <v>9</v>
      </c>
      <c r="K3676" s="60" t="s">
        <v>10</v>
      </c>
      <c r="L3676" s="61" t="s">
        <v>11</v>
      </c>
      <c r="M3676" s="61" t="s">
        <v>12</v>
      </c>
    </row>
    <row r="3677" customHeight="1" spans="1:13">
      <c r="A3677" s="62"/>
      <c r="B3677" s="63">
        <f ca="1">INDIRECT("'按班级打印'!G"&amp;ROUNDDOWN((ROW()-1)/5,0)+2)</f>
        <v>17</v>
      </c>
      <c r="C3677" s="63" t="str">
        <f ca="1">INDIRECT("'按班级打印'!A"&amp;ROUNDDOWN((ROW()-1)/5,0)+2)</f>
        <v>潘思萌</v>
      </c>
      <c r="D3677" s="63">
        <f ca="1">INDIRECT("'按班级打印'!M"&amp;ROUNDDOWN((ROW()-1)/5,0)+2)</f>
        <v>106</v>
      </c>
      <c r="E3677" s="63">
        <f ca="1">INDIRECT("'按班级打印'!o"&amp;ROUNDDOWN((ROW()-1)/5,0)+2)</f>
        <v>76.5</v>
      </c>
      <c r="F3677" s="63">
        <f ca="1">INDIRECT("'按班级打印'!q"&amp;ROUNDDOWN((ROW()-1)/5,0)+2)</f>
        <v>102.5</v>
      </c>
      <c r="G3677" s="63" t="str">
        <f ca="1">IF(INDIRECT("'按班级打印'!s"&amp;ROUNDDOWN((ROW()-1)/5,0)+2)&gt;0,INDIRECT("'按班级打印'!s"&amp;ROUNDDOWN((ROW()-1)/5,0)+2),"")</f>
        <v/>
      </c>
      <c r="H3677" s="63" t="str">
        <f ca="1">IF(INDIRECT("'按班级打印'!w"&amp;ROUNDDOWN((ROW()-1)/5,0)+2)&gt;0,INDIRECT("'按班级打印'!w"&amp;ROUNDDOWN((ROW()-1)/5,0)+2),"")</f>
        <v/>
      </c>
      <c r="I3677" s="63" t="str">
        <f ca="1">IF(INDIRECT("'按班级打印'!z"&amp;ROUNDDOWN((ROW()-1)/5,0)+2)&gt;0,INDIRECT("'按班级打印'!z"&amp;ROUNDDOWN((ROW()-1)/5,0)+2),"")</f>
        <v/>
      </c>
      <c r="J3677" s="63">
        <f ca="1">IF(INDIRECT("'按班级打印'!ac"&amp;ROUNDDOWN((ROW()-1)/5,0)+2)&gt;0,INDIRECT("'按班级打印'!ac"&amp;ROUNDDOWN((ROW()-1)/5,0)+2),"")</f>
        <v>58.75</v>
      </c>
      <c r="K3677" s="63">
        <f ca="1">IF(INDIRECT("'按班级打印'!u"&amp;ROUNDDOWN((ROW()-1)/5,0)+2)&gt;0,INDIRECT("'按班级打印'!u"&amp;ROUNDDOWN((ROW()-1)/5,0)+2),"")</f>
        <v>64</v>
      </c>
      <c r="L3677" s="63">
        <f ca="1">IF(INDIRECT("'按班级打印'!af"&amp;ROUNDDOWN((ROW()-1)/5,0)+2)&gt;0,INDIRECT("'按班级打印'!af"&amp;ROUNDDOWN((ROW()-1)/5,0)+2),"")</f>
        <v>58</v>
      </c>
      <c r="M3677" s="63">
        <f ca="1">INDIRECT("'按班级打印'!H"&amp;ROUNDDOWN((ROW()-1)/5,0)+2)</f>
        <v>465.75</v>
      </c>
    </row>
    <row r="3678" customHeight="1" spans="1:13">
      <c r="A3678" s="64"/>
      <c r="B3678" s="64"/>
      <c r="C3678" s="63" t="s">
        <v>13</v>
      </c>
      <c r="D3678" s="63">
        <f ca="1">INDIRECT("'按班级打印'!M"&amp;ROUNDDOWN((ROW()-1)/5,0)+2)</f>
        <v>106</v>
      </c>
      <c r="E3678" s="63">
        <f ca="1">INDIRECT("'按班级打印'!o"&amp;ROUNDDOWN((ROW()-1)/5,0)+2)</f>
        <v>76.5</v>
      </c>
      <c r="F3678" s="63">
        <f ca="1">INDIRECT("'按班级打印'!q"&amp;ROUNDDOWN((ROW()-1)/5,0)+2)</f>
        <v>102.5</v>
      </c>
      <c r="G3678" s="63" t="str">
        <f ca="1">IF(INDIRECT("'按班级打印'!s"&amp;ROUNDDOWN((ROW()-1)/5,0)+2)&gt;0,INDIRECT("'按班级打印'!s"&amp;ROUNDDOWN((ROW()-1)/5,0)+2),"")</f>
        <v/>
      </c>
      <c r="H3678" s="63" t="str">
        <f ca="1">IF(INDIRECT("'按班级打印'!x"&amp;ROUNDDOWN((ROW()-1)/5,0)+2)&gt;0,INDIRECT("'按班级打印'!x"&amp;ROUNDDOWN((ROW()-1)/5,0)+2),"")</f>
        <v/>
      </c>
      <c r="I3678" s="63" t="str">
        <f ca="1">IF(INDIRECT("'按班级打印'!aa"&amp;ROUNDDOWN((ROW()-1)/5,0)+2)&gt;0,INDIRECT("'按班级打印'!aa"&amp;ROUNDDOWN((ROW()-1)/5,0)+2),"")</f>
        <v/>
      </c>
      <c r="J3678" s="63">
        <f ca="1">IF(INDIRECT("'按班级打印'!ad"&amp;ROUNDDOWN((ROW()-1)/5,0)+2)&gt;0,INDIRECT("'按班级打印'!ad"&amp;ROUNDDOWN((ROW()-1)/5,0)+2),"")</f>
        <v>82</v>
      </c>
      <c r="K3678" s="63">
        <f ca="1">IF(INDIRECT("'按班级打印'!u"&amp;ROUNDDOWN((ROW()-1)/5,0)+2)&gt;0,INDIRECT("'按班级打印'!u"&amp;ROUNDDOWN((ROW()-1)/5,0)+2),"")</f>
        <v>64</v>
      </c>
      <c r="L3678" s="63">
        <f ca="1">IF(INDIRECT("'按班级打印'!ag"&amp;ROUNDDOWN((ROW()-1)/5,0)+2)&gt;0,INDIRECT("'按班级打印'!ag"&amp;ROUNDDOWN((ROW()-1)/5,0)+2),"")</f>
        <v>86</v>
      </c>
      <c r="M3678" s="63">
        <f ca="1">INDIRECT("'按班级打印'!I"&amp;ROUNDDOWN((ROW()-1)/5,0)+2)</f>
        <v>517</v>
      </c>
    </row>
    <row r="3679" customHeight="1" spans="1:13">
      <c r="A3679" s="63" t="str">
        <f ca="1">INDIRECT("'按班级打印'!E"&amp;ROUNDDOWN((ROW()-1)/5,0)+2)</f>
        <v>历史类</v>
      </c>
      <c r="B3679" s="14"/>
      <c r="C3679" s="63" t="s">
        <v>14</v>
      </c>
      <c r="D3679" s="65">
        <f>'质量分析(总分) '!$D$55</f>
        <v>105.000612745098</v>
      </c>
      <c r="E3679" s="65">
        <f>'质量分析(总分) '!$D$82</f>
        <v>91.5242034313726</v>
      </c>
      <c r="F3679" s="65">
        <f>'质量分析(总分) '!$D$109</f>
        <v>108.863970588235</v>
      </c>
      <c r="G3679" s="65" t="str">
        <f ca="1">IF(_xlfn.NUMBERVALUE(G3677)&gt;0,'质量分析(总分) '!$D$133,"")</f>
        <v/>
      </c>
      <c r="H3679" s="65" t="str">
        <f ca="1">IF(_xlfn.NUMBERVALUE(H3677)&gt;0,'质量分析(总分) '!$D$157,"")</f>
        <v/>
      </c>
      <c r="I3679" s="65" t="str">
        <f ca="1">IF(_xlfn.NUMBERVALUE(I3677)&gt;0,'质量分析(总分) '!$D$180,"")</f>
        <v/>
      </c>
      <c r="J3679" s="65">
        <f ca="1">IF(_xlfn.NUMBERVALUE(J3677)&gt;0,'质量分析(总分) '!$D$208,"")</f>
        <v>82.7816593886463</v>
      </c>
      <c r="K3679" s="65">
        <f ca="1">IF(_xlfn.NUMBERVALUE(K3677)&gt;0,'质量分析(总分) '!$D$194,"")</f>
        <v>62.2198275862069</v>
      </c>
      <c r="L3679" s="65">
        <f ca="1">IF(_xlfn.NUMBERVALUE(L3677)&gt;0,'质量分析(总分) '!$D$222,"")</f>
        <v>81.1694214876033</v>
      </c>
      <c r="M3679" s="65">
        <f ca="1">IF(_xlfn.NUMBERVALUE(G3677)&gt;0,'质量分析(总分) '!$D$23,'质量分析(总分) '!$D$28)</f>
        <v>513.153017241379</v>
      </c>
    </row>
    <row r="3681" customHeight="1" spans="1:13">
      <c r="A3681" s="58" t="s">
        <v>15</v>
      </c>
      <c r="B3681" s="59" t="s">
        <v>1</v>
      </c>
      <c r="C3681" s="59" t="s">
        <v>2</v>
      </c>
      <c r="D3681" s="60" t="s">
        <v>3</v>
      </c>
      <c r="E3681" s="60" t="s">
        <v>4</v>
      </c>
      <c r="F3681" s="60" t="s">
        <v>5</v>
      </c>
      <c r="G3681" s="60" t="s">
        <v>6</v>
      </c>
      <c r="H3681" s="60" t="s">
        <v>7</v>
      </c>
      <c r="I3681" s="60" t="s">
        <v>8</v>
      </c>
      <c r="J3681" s="60" t="s">
        <v>9</v>
      </c>
      <c r="K3681" s="60" t="s">
        <v>10</v>
      </c>
      <c r="L3681" s="61" t="s">
        <v>11</v>
      </c>
      <c r="M3681" s="61" t="s">
        <v>12</v>
      </c>
    </row>
    <row r="3682" customHeight="1" spans="1:13">
      <c r="A3682" s="62"/>
      <c r="B3682" s="63">
        <f ca="1">INDIRECT("'按班级打印'!G"&amp;ROUNDDOWN((ROW()-1)/5,0)+2)</f>
        <v>17</v>
      </c>
      <c r="C3682" s="63" t="str">
        <f ca="1">INDIRECT("'按班级打印'!A"&amp;ROUNDDOWN((ROW()-1)/5,0)+2)</f>
        <v>王欣妤</v>
      </c>
      <c r="D3682" s="63">
        <f ca="1">INDIRECT("'按班级打印'!M"&amp;ROUNDDOWN((ROW()-1)/5,0)+2)</f>
        <v>98.5</v>
      </c>
      <c r="E3682" s="63">
        <f ca="1">INDIRECT("'按班级打印'!o"&amp;ROUNDDOWN((ROW()-1)/5,0)+2)</f>
        <v>69.5</v>
      </c>
      <c r="F3682" s="63">
        <f ca="1">INDIRECT("'按班级打印'!q"&amp;ROUNDDOWN((ROW()-1)/5,0)+2)</f>
        <v>120.5</v>
      </c>
      <c r="G3682" s="63" t="str">
        <f ca="1">IF(INDIRECT("'按班级打印'!s"&amp;ROUNDDOWN((ROW()-1)/5,0)+2)&gt;0,INDIRECT("'按班级打印'!s"&amp;ROUNDDOWN((ROW()-1)/5,0)+2),"")</f>
        <v/>
      </c>
      <c r="H3682" s="63" t="str">
        <f ca="1">IF(INDIRECT("'按班级打印'!w"&amp;ROUNDDOWN((ROW()-1)/5,0)+2)&gt;0,INDIRECT("'按班级打印'!w"&amp;ROUNDDOWN((ROW()-1)/5,0)+2),"")</f>
        <v/>
      </c>
      <c r="I3682" s="63">
        <f ca="1">IF(INDIRECT("'按班级打印'!z"&amp;ROUNDDOWN((ROW()-1)/5,0)+2)&gt;0,INDIRECT("'按班级打印'!z"&amp;ROUNDDOWN((ROW()-1)/5,0)+2),"")</f>
        <v>68</v>
      </c>
      <c r="J3682" s="63" t="str">
        <f ca="1">IF(INDIRECT("'按班级打印'!ac"&amp;ROUNDDOWN((ROW()-1)/5,0)+2)&gt;0,INDIRECT("'按班级打印'!ac"&amp;ROUNDDOWN((ROW()-1)/5,0)+2),"")</f>
        <v/>
      </c>
      <c r="K3682" s="63">
        <f ca="1">IF(INDIRECT("'按班级打印'!u"&amp;ROUNDDOWN((ROW()-1)/5,0)+2)&gt;0,INDIRECT("'按班级打印'!u"&amp;ROUNDDOWN((ROW()-1)/5,0)+2),"")</f>
        <v>61</v>
      </c>
      <c r="L3682" s="63">
        <f ca="1">IF(INDIRECT("'按班级打印'!af"&amp;ROUNDDOWN((ROW()-1)/5,0)+2)&gt;0,INDIRECT("'按班级打印'!af"&amp;ROUNDDOWN((ROW()-1)/5,0)+2),"")</f>
        <v>47</v>
      </c>
      <c r="M3682" s="63">
        <f ca="1">INDIRECT("'按班级打印'!H"&amp;ROUNDDOWN((ROW()-1)/5,0)+2)</f>
        <v>464.5</v>
      </c>
    </row>
    <row r="3683" customHeight="1" spans="1:13">
      <c r="A3683" s="64"/>
      <c r="B3683" s="64"/>
      <c r="C3683" s="63" t="s">
        <v>13</v>
      </c>
      <c r="D3683" s="63">
        <f ca="1">INDIRECT("'按班级打印'!M"&amp;ROUNDDOWN((ROW()-1)/5,0)+2)</f>
        <v>98.5</v>
      </c>
      <c r="E3683" s="63">
        <f ca="1">INDIRECT("'按班级打印'!o"&amp;ROUNDDOWN((ROW()-1)/5,0)+2)</f>
        <v>69.5</v>
      </c>
      <c r="F3683" s="63">
        <f ca="1">INDIRECT("'按班级打印'!q"&amp;ROUNDDOWN((ROW()-1)/5,0)+2)</f>
        <v>120.5</v>
      </c>
      <c r="G3683" s="63" t="str">
        <f ca="1">IF(INDIRECT("'按班级打印'!s"&amp;ROUNDDOWN((ROW()-1)/5,0)+2)&gt;0,INDIRECT("'按班级打印'!s"&amp;ROUNDDOWN((ROW()-1)/5,0)+2),"")</f>
        <v/>
      </c>
      <c r="H3683" s="63" t="str">
        <f ca="1">IF(INDIRECT("'按班级打印'!x"&amp;ROUNDDOWN((ROW()-1)/5,0)+2)&gt;0,INDIRECT("'按班级打印'!x"&amp;ROUNDDOWN((ROW()-1)/5,0)+2),"")</f>
        <v/>
      </c>
      <c r="I3683" s="63">
        <f ca="1">IF(INDIRECT("'按班级打印'!aa"&amp;ROUNDDOWN((ROW()-1)/5,0)+2)&gt;0,INDIRECT("'按班级打印'!aa"&amp;ROUNDDOWN((ROW()-1)/5,0)+2),"")</f>
        <v>77</v>
      </c>
      <c r="J3683" s="63" t="str">
        <f ca="1">IF(INDIRECT("'按班级打印'!ad"&amp;ROUNDDOWN((ROW()-1)/5,0)+2)&gt;0,INDIRECT("'按班级打印'!ad"&amp;ROUNDDOWN((ROW()-1)/5,0)+2),"")</f>
        <v/>
      </c>
      <c r="K3683" s="63">
        <f ca="1">IF(INDIRECT("'按班级打印'!u"&amp;ROUNDDOWN((ROW()-1)/5,0)+2)&gt;0,INDIRECT("'按班级打印'!u"&amp;ROUNDDOWN((ROW()-1)/5,0)+2),"")</f>
        <v>61</v>
      </c>
      <c r="L3683" s="63">
        <f ca="1">IF(INDIRECT("'按班级打印'!ag"&amp;ROUNDDOWN((ROW()-1)/5,0)+2)&gt;0,INDIRECT("'按班级打印'!ag"&amp;ROUNDDOWN((ROW()-1)/5,0)+2),"")</f>
        <v>72</v>
      </c>
      <c r="M3683" s="63">
        <f ca="1">INDIRECT("'按班级打印'!I"&amp;ROUNDDOWN((ROW()-1)/5,0)+2)</f>
        <v>498.5</v>
      </c>
    </row>
    <row r="3684" customHeight="1" spans="1:13">
      <c r="A3684" s="63" t="str">
        <f ca="1">INDIRECT("'按班级打印'!E"&amp;ROUNDDOWN((ROW()-1)/5,0)+2)</f>
        <v>历史类</v>
      </c>
      <c r="B3684" s="14"/>
      <c r="C3684" s="63" t="s">
        <v>14</v>
      </c>
      <c r="D3684" s="65">
        <f>'质量分析(总分) '!$D$55</f>
        <v>105.000612745098</v>
      </c>
      <c r="E3684" s="65">
        <f>'质量分析(总分) '!$D$82</f>
        <v>91.5242034313726</v>
      </c>
      <c r="F3684" s="65">
        <f>'质量分析(总分) '!$D$109</f>
        <v>108.863970588235</v>
      </c>
      <c r="G3684" s="65" t="str">
        <f ca="1">IF(_xlfn.NUMBERVALUE(G3682)&gt;0,'质量分析(总分) '!$D$133,"")</f>
        <v/>
      </c>
      <c r="H3684" s="65" t="str">
        <f ca="1">IF(_xlfn.NUMBERVALUE(H3682)&gt;0,'质量分析(总分) '!$D$157,"")</f>
        <v/>
      </c>
      <c r="I3684" s="65">
        <f ca="1">IF(_xlfn.NUMBERVALUE(I3682)&gt;0,'质量分析(总分) '!$D$180,"")</f>
        <v>83.3676470588235</v>
      </c>
      <c r="J3684" s="65" t="str">
        <f ca="1">IF(_xlfn.NUMBERVALUE(J3682)&gt;0,'质量分析(总分) '!$D$208,"")</f>
        <v/>
      </c>
      <c r="K3684" s="65">
        <f ca="1">IF(_xlfn.NUMBERVALUE(K3682)&gt;0,'质量分析(总分) '!$D$194,"")</f>
        <v>62.2198275862069</v>
      </c>
      <c r="L3684" s="65">
        <f ca="1">IF(_xlfn.NUMBERVALUE(L3682)&gt;0,'质量分析(总分) '!$D$222,"")</f>
        <v>81.1694214876033</v>
      </c>
      <c r="M3684" s="65">
        <f ca="1">IF(_xlfn.NUMBERVALUE(G3682)&gt;0,'质量分析(总分) '!$D$23,'质量分析(总分) '!$D$28)</f>
        <v>513.153017241379</v>
      </c>
    </row>
    <row r="3686" customHeight="1" spans="1:13">
      <c r="A3686" s="58" t="s">
        <v>15</v>
      </c>
      <c r="B3686" s="59" t="s">
        <v>1</v>
      </c>
      <c r="C3686" s="59" t="s">
        <v>2</v>
      </c>
      <c r="D3686" s="60" t="s">
        <v>3</v>
      </c>
      <c r="E3686" s="60" t="s">
        <v>4</v>
      </c>
      <c r="F3686" s="60" t="s">
        <v>5</v>
      </c>
      <c r="G3686" s="60" t="s">
        <v>6</v>
      </c>
      <c r="H3686" s="60" t="s">
        <v>7</v>
      </c>
      <c r="I3686" s="60" t="s">
        <v>8</v>
      </c>
      <c r="J3686" s="60" t="s">
        <v>9</v>
      </c>
      <c r="K3686" s="60" t="s">
        <v>10</v>
      </c>
      <c r="L3686" s="61" t="s">
        <v>11</v>
      </c>
      <c r="M3686" s="61" t="s">
        <v>12</v>
      </c>
    </row>
    <row r="3687" customHeight="1" spans="1:13">
      <c r="A3687" s="62"/>
      <c r="B3687" s="63">
        <f ca="1">INDIRECT("'按班级打印'!G"&amp;ROUNDDOWN((ROW()-1)/5,0)+2)</f>
        <v>17</v>
      </c>
      <c r="C3687" s="63" t="str">
        <f ca="1">INDIRECT("'按班级打印'!A"&amp;ROUNDDOWN((ROW()-1)/5,0)+2)</f>
        <v>陈杨禹</v>
      </c>
      <c r="D3687" s="63">
        <f ca="1">INDIRECT("'按班级打印'!M"&amp;ROUNDDOWN((ROW()-1)/5,0)+2)</f>
        <v>118</v>
      </c>
      <c r="E3687" s="63">
        <f ca="1">INDIRECT("'按班级打印'!o"&amp;ROUNDDOWN((ROW()-1)/5,0)+2)</f>
        <v>98.5</v>
      </c>
      <c r="F3687" s="63">
        <f ca="1">INDIRECT("'按班级打印'!q"&amp;ROUNDDOWN((ROW()-1)/5,0)+2)</f>
        <v>110.5</v>
      </c>
      <c r="G3687" s="63" t="str">
        <f ca="1">IF(INDIRECT("'按班级打印'!s"&amp;ROUNDDOWN((ROW()-1)/5,0)+2)&gt;0,INDIRECT("'按班级打印'!s"&amp;ROUNDDOWN((ROW()-1)/5,0)+2),"")</f>
        <v/>
      </c>
      <c r="H3687" s="63" t="str">
        <f ca="1">IF(INDIRECT("'按班级打印'!w"&amp;ROUNDDOWN((ROW()-1)/5,0)+2)&gt;0,INDIRECT("'按班级打印'!w"&amp;ROUNDDOWN((ROW()-1)/5,0)+2),"")</f>
        <v/>
      </c>
      <c r="I3687" s="63" t="str">
        <f ca="1">IF(INDIRECT("'按班级打印'!z"&amp;ROUNDDOWN((ROW()-1)/5,0)+2)&gt;0,INDIRECT("'按班级打印'!z"&amp;ROUNDDOWN((ROW()-1)/5,0)+2),"")</f>
        <v/>
      </c>
      <c r="J3687" s="63">
        <f ca="1">IF(INDIRECT("'按班级打印'!ac"&amp;ROUNDDOWN((ROW()-1)/5,0)+2)&gt;0,INDIRECT("'按班级打印'!ac"&amp;ROUNDDOWN((ROW()-1)/5,0)+2),"")</f>
        <v>76</v>
      </c>
      <c r="K3687" s="63">
        <f ca="1">IF(INDIRECT("'按班级打印'!u"&amp;ROUNDDOWN((ROW()-1)/5,0)+2)&gt;0,INDIRECT("'按班级打印'!u"&amp;ROUNDDOWN((ROW()-1)/5,0)+2),"")</f>
        <v>66.5</v>
      </c>
      <c r="L3687" s="63">
        <f ca="1">IF(INDIRECT("'按班级打印'!af"&amp;ROUNDDOWN((ROW()-1)/5,0)+2)&gt;0,INDIRECT("'按班级打印'!af"&amp;ROUNDDOWN((ROW()-1)/5,0)+2),"")</f>
        <v>55</v>
      </c>
      <c r="M3687" s="63">
        <f ca="1">INDIRECT("'按班级打印'!H"&amp;ROUNDDOWN((ROW()-1)/5,0)+2)</f>
        <v>524.5</v>
      </c>
    </row>
    <row r="3688" customHeight="1" spans="1:13">
      <c r="A3688" s="64"/>
      <c r="B3688" s="64"/>
      <c r="C3688" s="63" t="s">
        <v>13</v>
      </c>
      <c r="D3688" s="63">
        <f ca="1">INDIRECT("'按班级打印'!M"&amp;ROUNDDOWN((ROW()-1)/5,0)+2)</f>
        <v>118</v>
      </c>
      <c r="E3688" s="63">
        <f ca="1">INDIRECT("'按班级打印'!o"&amp;ROUNDDOWN((ROW()-1)/5,0)+2)</f>
        <v>98.5</v>
      </c>
      <c r="F3688" s="63">
        <f ca="1">INDIRECT("'按班级打印'!q"&amp;ROUNDDOWN((ROW()-1)/5,0)+2)</f>
        <v>110.5</v>
      </c>
      <c r="G3688" s="63" t="str">
        <f ca="1">IF(INDIRECT("'按班级打印'!s"&amp;ROUNDDOWN((ROW()-1)/5,0)+2)&gt;0,INDIRECT("'按班级打印'!s"&amp;ROUNDDOWN((ROW()-1)/5,0)+2),"")</f>
        <v/>
      </c>
      <c r="H3688" s="63" t="str">
        <f ca="1">IF(INDIRECT("'按班级打印'!x"&amp;ROUNDDOWN((ROW()-1)/5,0)+2)&gt;0,INDIRECT("'按班级打印'!x"&amp;ROUNDDOWN((ROW()-1)/5,0)+2),"")</f>
        <v/>
      </c>
      <c r="I3688" s="63" t="str">
        <f ca="1">IF(INDIRECT("'按班级打印'!aa"&amp;ROUNDDOWN((ROW()-1)/5,0)+2)&gt;0,INDIRECT("'按班级打印'!aa"&amp;ROUNDDOWN((ROW()-1)/5,0)+2),"")</f>
        <v/>
      </c>
      <c r="J3688" s="63">
        <f ca="1">IF(INDIRECT("'按班级打印'!ad"&amp;ROUNDDOWN((ROW()-1)/5,0)+2)&gt;0,INDIRECT("'按班级打印'!ad"&amp;ROUNDDOWN((ROW()-1)/5,0)+2),"")</f>
        <v>94</v>
      </c>
      <c r="K3688" s="63">
        <f ca="1">IF(INDIRECT("'按班级打印'!u"&amp;ROUNDDOWN((ROW()-1)/5,0)+2)&gt;0,INDIRECT("'按班级打印'!u"&amp;ROUNDDOWN((ROW()-1)/5,0)+2),"")</f>
        <v>66.5</v>
      </c>
      <c r="L3688" s="63">
        <f ca="1">IF(INDIRECT("'按班级打印'!ag"&amp;ROUNDDOWN((ROW()-1)/5,0)+2)&gt;0,INDIRECT("'按班级打印'!ag"&amp;ROUNDDOWN((ROW()-1)/5,0)+2),"")</f>
        <v>82</v>
      </c>
      <c r="M3688" s="63">
        <f ca="1">INDIRECT("'按班级打印'!I"&amp;ROUNDDOWN((ROW()-1)/5,0)+2)</f>
        <v>569.5</v>
      </c>
    </row>
    <row r="3689" customHeight="1" spans="1:13">
      <c r="A3689" s="63" t="str">
        <f ca="1">INDIRECT("'按班级打印'!E"&amp;ROUNDDOWN((ROW()-1)/5,0)+2)</f>
        <v>历史类</v>
      </c>
      <c r="B3689" s="14"/>
      <c r="C3689" s="63" t="s">
        <v>14</v>
      </c>
      <c r="D3689" s="65">
        <f>'质量分析(总分) '!$D$55</f>
        <v>105.000612745098</v>
      </c>
      <c r="E3689" s="65">
        <f>'质量分析(总分) '!$D$82</f>
        <v>91.5242034313726</v>
      </c>
      <c r="F3689" s="65">
        <f>'质量分析(总分) '!$D$109</f>
        <v>108.863970588235</v>
      </c>
      <c r="G3689" s="65" t="str">
        <f ca="1">IF(_xlfn.NUMBERVALUE(G3687)&gt;0,'质量分析(总分) '!$D$133,"")</f>
        <v/>
      </c>
      <c r="H3689" s="65" t="str">
        <f ca="1">IF(_xlfn.NUMBERVALUE(H3687)&gt;0,'质量分析(总分) '!$D$157,"")</f>
        <v/>
      </c>
      <c r="I3689" s="65" t="str">
        <f ca="1">IF(_xlfn.NUMBERVALUE(I3687)&gt;0,'质量分析(总分) '!$D$180,"")</f>
        <v/>
      </c>
      <c r="J3689" s="65">
        <f ca="1">IF(_xlfn.NUMBERVALUE(J3687)&gt;0,'质量分析(总分) '!$D$208,"")</f>
        <v>82.7816593886463</v>
      </c>
      <c r="K3689" s="65">
        <f ca="1">IF(_xlfn.NUMBERVALUE(K3687)&gt;0,'质量分析(总分) '!$D$194,"")</f>
        <v>62.2198275862069</v>
      </c>
      <c r="L3689" s="65">
        <f ca="1">IF(_xlfn.NUMBERVALUE(L3687)&gt;0,'质量分析(总分) '!$D$222,"")</f>
        <v>81.1694214876033</v>
      </c>
      <c r="M3689" s="65">
        <f ca="1">IF(_xlfn.NUMBERVALUE(G3687)&gt;0,'质量分析(总分) '!$D$23,'质量分析(总分) '!$D$28)</f>
        <v>513.153017241379</v>
      </c>
    </row>
    <row r="3691" customHeight="1" spans="1:13">
      <c r="A3691" s="58" t="s">
        <v>15</v>
      </c>
      <c r="B3691" s="59" t="s">
        <v>1</v>
      </c>
      <c r="C3691" s="59" t="s">
        <v>2</v>
      </c>
      <c r="D3691" s="60" t="s">
        <v>3</v>
      </c>
      <c r="E3691" s="60" t="s">
        <v>4</v>
      </c>
      <c r="F3691" s="60" t="s">
        <v>5</v>
      </c>
      <c r="G3691" s="60" t="s">
        <v>6</v>
      </c>
      <c r="H3691" s="60" t="s">
        <v>7</v>
      </c>
      <c r="I3691" s="60" t="s">
        <v>8</v>
      </c>
      <c r="J3691" s="60" t="s">
        <v>9</v>
      </c>
      <c r="K3691" s="60" t="s">
        <v>10</v>
      </c>
      <c r="L3691" s="61" t="s">
        <v>11</v>
      </c>
      <c r="M3691" s="61" t="s">
        <v>12</v>
      </c>
    </row>
    <row r="3692" customHeight="1" spans="1:13">
      <c r="A3692" s="62"/>
      <c r="B3692" s="63">
        <f ca="1">INDIRECT("'按班级打印'!G"&amp;ROUNDDOWN((ROW()-1)/5,0)+2)</f>
        <v>17</v>
      </c>
      <c r="C3692" s="63" t="str">
        <f ca="1">INDIRECT("'按班级打印'!A"&amp;ROUNDDOWN((ROW()-1)/5,0)+2)</f>
        <v>林煊忆</v>
      </c>
      <c r="D3692" s="63">
        <f ca="1">INDIRECT("'按班级打印'!M"&amp;ROUNDDOWN((ROW()-1)/5,0)+2)</f>
        <v>108.5</v>
      </c>
      <c r="E3692" s="63">
        <f ca="1">INDIRECT("'按班级打印'!o"&amp;ROUNDDOWN((ROW()-1)/5,0)+2)</f>
        <v>73.5</v>
      </c>
      <c r="F3692" s="63">
        <f ca="1">INDIRECT("'按班级打印'!q"&amp;ROUNDDOWN((ROW()-1)/5,0)+2)</f>
        <v>99</v>
      </c>
      <c r="G3692" s="63" t="str">
        <f ca="1">IF(INDIRECT("'按班级打印'!s"&amp;ROUNDDOWN((ROW()-1)/5,0)+2)&gt;0,INDIRECT("'按班级打印'!s"&amp;ROUNDDOWN((ROW()-1)/5,0)+2),"")</f>
        <v/>
      </c>
      <c r="H3692" s="63" t="str">
        <f ca="1">IF(INDIRECT("'按班级打印'!w"&amp;ROUNDDOWN((ROW()-1)/5,0)+2)&gt;0,INDIRECT("'按班级打印'!w"&amp;ROUNDDOWN((ROW()-1)/5,0)+2),"")</f>
        <v/>
      </c>
      <c r="I3692" s="63" t="str">
        <f ca="1">IF(INDIRECT("'按班级打印'!z"&amp;ROUNDDOWN((ROW()-1)/5,0)+2)&gt;0,INDIRECT("'按班级打印'!z"&amp;ROUNDDOWN((ROW()-1)/5,0)+2),"")</f>
        <v/>
      </c>
      <c r="J3692" s="63">
        <f ca="1">IF(INDIRECT("'按班级打印'!ac"&amp;ROUNDDOWN((ROW()-1)/5,0)+2)&gt;0,INDIRECT("'按班级打印'!ac"&amp;ROUNDDOWN((ROW()-1)/5,0)+2),"")</f>
        <v>59.25</v>
      </c>
      <c r="K3692" s="63">
        <f ca="1">IF(INDIRECT("'按班级打印'!u"&amp;ROUNDDOWN((ROW()-1)/5,0)+2)&gt;0,INDIRECT("'按班级打印'!u"&amp;ROUNDDOWN((ROW()-1)/5,0)+2),"")</f>
        <v>59.5</v>
      </c>
      <c r="L3692" s="63">
        <f ca="1">IF(INDIRECT("'按班级打印'!af"&amp;ROUNDDOWN((ROW()-1)/5,0)+2)&gt;0,INDIRECT("'按班级打印'!af"&amp;ROUNDDOWN((ROW()-1)/5,0)+2),"")</f>
        <v>46.5</v>
      </c>
      <c r="M3692" s="63">
        <f ca="1">INDIRECT("'按班级打印'!H"&amp;ROUNDDOWN((ROW()-1)/5,0)+2)</f>
        <v>446.25</v>
      </c>
    </row>
    <row r="3693" customHeight="1" spans="1:13">
      <c r="A3693" s="64"/>
      <c r="B3693" s="64"/>
      <c r="C3693" s="63" t="s">
        <v>13</v>
      </c>
      <c r="D3693" s="63">
        <f ca="1">INDIRECT("'按班级打印'!M"&amp;ROUNDDOWN((ROW()-1)/5,0)+2)</f>
        <v>108.5</v>
      </c>
      <c r="E3693" s="63">
        <f ca="1">INDIRECT("'按班级打印'!o"&amp;ROUNDDOWN((ROW()-1)/5,0)+2)</f>
        <v>73.5</v>
      </c>
      <c r="F3693" s="63">
        <f ca="1">INDIRECT("'按班级打印'!q"&amp;ROUNDDOWN((ROW()-1)/5,0)+2)</f>
        <v>99</v>
      </c>
      <c r="G3693" s="63" t="str">
        <f ca="1">IF(INDIRECT("'按班级打印'!s"&amp;ROUNDDOWN((ROW()-1)/5,0)+2)&gt;0,INDIRECT("'按班级打印'!s"&amp;ROUNDDOWN((ROW()-1)/5,0)+2),"")</f>
        <v/>
      </c>
      <c r="H3693" s="63" t="str">
        <f ca="1">IF(INDIRECT("'按班级打印'!x"&amp;ROUNDDOWN((ROW()-1)/5,0)+2)&gt;0,INDIRECT("'按班级打印'!x"&amp;ROUNDDOWN((ROW()-1)/5,0)+2),"")</f>
        <v/>
      </c>
      <c r="I3693" s="63" t="str">
        <f ca="1">IF(INDIRECT("'按班级打印'!aa"&amp;ROUNDDOWN((ROW()-1)/5,0)+2)&gt;0,INDIRECT("'按班级打印'!aa"&amp;ROUNDDOWN((ROW()-1)/5,0)+2),"")</f>
        <v/>
      </c>
      <c r="J3693" s="63">
        <f ca="1">IF(INDIRECT("'按班级打印'!ad"&amp;ROUNDDOWN((ROW()-1)/5,0)+2)&gt;0,INDIRECT("'按班级打印'!ad"&amp;ROUNDDOWN((ROW()-1)/5,0)+2),"")</f>
        <v>83</v>
      </c>
      <c r="K3693" s="63">
        <f ca="1">IF(INDIRECT("'按班级打印'!u"&amp;ROUNDDOWN((ROW()-1)/5,0)+2)&gt;0,INDIRECT("'按班级打印'!u"&amp;ROUNDDOWN((ROW()-1)/5,0)+2),"")</f>
        <v>59.5</v>
      </c>
      <c r="L3693" s="63">
        <f ca="1">IF(INDIRECT("'按班级打印'!ag"&amp;ROUNDDOWN((ROW()-1)/5,0)+2)&gt;0,INDIRECT("'按班级打印'!ag"&amp;ROUNDDOWN((ROW()-1)/5,0)+2),"")</f>
        <v>71</v>
      </c>
      <c r="M3693" s="63">
        <f ca="1">INDIRECT("'按班级打印'!I"&amp;ROUNDDOWN((ROW()-1)/5,0)+2)</f>
        <v>494.5</v>
      </c>
    </row>
    <row r="3694" customHeight="1" spans="1:13">
      <c r="A3694" s="63" t="str">
        <f ca="1">INDIRECT("'按班级打印'!E"&amp;ROUNDDOWN((ROW()-1)/5,0)+2)</f>
        <v>历史类</v>
      </c>
      <c r="B3694" s="14"/>
      <c r="C3694" s="63" t="s">
        <v>14</v>
      </c>
      <c r="D3694" s="65">
        <f>'质量分析(总分) '!$D$55</f>
        <v>105.000612745098</v>
      </c>
      <c r="E3694" s="65">
        <f>'质量分析(总分) '!$D$82</f>
        <v>91.5242034313726</v>
      </c>
      <c r="F3694" s="65">
        <f>'质量分析(总分) '!$D$109</f>
        <v>108.863970588235</v>
      </c>
      <c r="G3694" s="65" t="str">
        <f ca="1">IF(_xlfn.NUMBERVALUE(G3692)&gt;0,'质量分析(总分) '!$D$133,"")</f>
        <v/>
      </c>
      <c r="H3694" s="65" t="str">
        <f ca="1">IF(_xlfn.NUMBERVALUE(H3692)&gt;0,'质量分析(总分) '!$D$157,"")</f>
        <v/>
      </c>
      <c r="I3694" s="65" t="str">
        <f ca="1">IF(_xlfn.NUMBERVALUE(I3692)&gt;0,'质量分析(总分) '!$D$180,"")</f>
        <v/>
      </c>
      <c r="J3694" s="65">
        <f ca="1">IF(_xlfn.NUMBERVALUE(J3692)&gt;0,'质量分析(总分) '!$D$208,"")</f>
        <v>82.7816593886463</v>
      </c>
      <c r="K3694" s="65">
        <f ca="1">IF(_xlfn.NUMBERVALUE(K3692)&gt;0,'质量分析(总分) '!$D$194,"")</f>
        <v>62.2198275862069</v>
      </c>
      <c r="L3694" s="65">
        <f ca="1">IF(_xlfn.NUMBERVALUE(L3692)&gt;0,'质量分析(总分) '!$D$222,"")</f>
        <v>81.1694214876033</v>
      </c>
      <c r="M3694" s="65">
        <f ca="1">IF(_xlfn.NUMBERVALUE(G3692)&gt;0,'质量分析(总分) '!$D$23,'质量分析(总分) '!$D$28)</f>
        <v>513.153017241379</v>
      </c>
    </row>
    <row r="3696" customHeight="1" spans="1:13">
      <c r="A3696" s="58" t="s">
        <v>15</v>
      </c>
      <c r="B3696" s="59" t="s">
        <v>1</v>
      </c>
      <c r="C3696" s="59" t="s">
        <v>2</v>
      </c>
      <c r="D3696" s="60" t="s">
        <v>3</v>
      </c>
      <c r="E3696" s="60" t="s">
        <v>4</v>
      </c>
      <c r="F3696" s="60" t="s">
        <v>5</v>
      </c>
      <c r="G3696" s="60" t="s">
        <v>6</v>
      </c>
      <c r="H3696" s="60" t="s">
        <v>7</v>
      </c>
      <c r="I3696" s="60" t="s">
        <v>8</v>
      </c>
      <c r="J3696" s="60" t="s">
        <v>9</v>
      </c>
      <c r="K3696" s="60" t="s">
        <v>10</v>
      </c>
      <c r="L3696" s="61" t="s">
        <v>11</v>
      </c>
      <c r="M3696" s="61" t="s">
        <v>12</v>
      </c>
    </row>
    <row r="3697" customHeight="1" spans="1:13">
      <c r="A3697" s="62"/>
      <c r="B3697" s="63">
        <f ca="1">INDIRECT("'按班级打印'!G"&amp;ROUNDDOWN((ROW()-1)/5,0)+2)</f>
        <v>17</v>
      </c>
      <c r="C3697" s="63" t="str">
        <f ca="1">INDIRECT("'按班级打印'!A"&amp;ROUNDDOWN((ROW()-1)/5,0)+2)</f>
        <v>许赐坤</v>
      </c>
      <c r="D3697" s="63">
        <f ca="1">INDIRECT("'按班级打印'!M"&amp;ROUNDDOWN((ROW()-1)/5,0)+2)</f>
        <v>107</v>
      </c>
      <c r="E3697" s="63">
        <f ca="1">INDIRECT("'按班级打印'!o"&amp;ROUNDDOWN((ROW()-1)/5,0)+2)</f>
        <v>81.5</v>
      </c>
      <c r="F3697" s="63">
        <f ca="1">INDIRECT("'按班级打印'!q"&amp;ROUNDDOWN((ROW()-1)/5,0)+2)</f>
        <v>128</v>
      </c>
      <c r="G3697" s="63" t="str">
        <f ca="1">IF(INDIRECT("'按班级打印'!s"&amp;ROUNDDOWN((ROW()-1)/5,0)+2)&gt;0,INDIRECT("'按班级打印'!s"&amp;ROUNDDOWN((ROW()-1)/5,0)+2),"")</f>
        <v/>
      </c>
      <c r="H3697" s="63" t="str">
        <f ca="1">IF(INDIRECT("'按班级打印'!w"&amp;ROUNDDOWN((ROW()-1)/5,0)+2)&gt;0,INDIRECT("'按班级打印'!w"&amp;ROUNDDOWN((ROW()-1)/5,0)+2),"")</f>
        <v/>
      </c>
      <c r="I3697" s="63" t="str">
        <f ca="1">IF(INDIRECT("'按班级打印'!z"&amp;ROUNDDOWN((ROW()-1)/5,0)+2)&gt;0,INDIRECT("'按班级打印'!z"&amp;ROUNDDOWN((ROW()-1)/5,0)+2),"")</f>
        <v/>
      </c>
      <c r="J3697" s="63">
        <f ca="1">IF(INDIRECT("'按班级打印'!ac"&amp;ROUNDDOWN((ROW()-1)/5,0)+2)&gt;0,INDIRECT("'按班级打印'!ac"&amp;ROUNDDOWN((ROW()-1)/5,0)+2),"")</f>
        <v>67.5</v>
      </c>
      <c r="K3697" s="63">
        <f ca="1">IF(INDIRECT("'按班级打印'!u"&amp;ROUNDDOWN((ROW()-1)/5,0)+2)&gt;0,INDIRECT("'按班级打印'!u"&amp;ROUNDDOWN((ROW()-1)/5,0)+2),"")</f>
        <v>60</v>
      </c>
      <c r="L3697" s="63">
        <f ca="1">IF(INDIRECT("'按班级打印'!af"&amp;ROUNDDOWN((ROW()-1)/5,0)+2)&gt;0,INDIRECT("'按班级打印'!af"&amp;ROUNDDOWN((ROW()-1)/5,0)+2),"")</f>
        <v>63.5</v>
      </c>
      <c r="M3697" s="63">
        <f ca="1">INDIRECT("'按班级打印'!H"&amp;ROUNDDOWN((ROW()-1)/5,0)+2)</f>
        <v>507.5</v>
      </c>
    </row>
    <row r="3698" customHeight="1" spans="1:13">
      <c r="A3698" s="64"/>
      <c r="B3698" s="64"/>
      <c r="C3698" s="63" t="s">
        <v>13</v>
      </c>
      <c r="D3698" s="63">
        <f ca="1">INDIRECT("'按班级打印'!M"&amp;ROUNDDOWN((ROW()-1)/5,0)+2)</f>
        <v>107</v>
      </c>
      <c r="E3698" s="63">
        <f ca="1">INDIRECT("'按班级打印'!o"&amp;ROUNDDOWN((ROW()-1)/5,0)+2)</f>
        <v>81.5</v>
      </c>
      <c r="F3698" s="63">
        <f ca="1">INDIRECT("'按班级打印'!q"&amp;ROUNDDOWN((ROW()-1)/5,0)+2)</f>
        <v>128</v>
      </c>
      <c r="G3698" s="63" t="str">
        <f ca="1">IF(INDIRECT("'按班级打印'!s"&amp;ROUNDDOWN((ROW()-1)/5,0)+2)&gt;0,INDIRECT("'按班级打印'!s"&amp;ROUNDDOWN((ROW()-1)/5,0)+2),"")</f>
        <v/>
      </c>
      <c r="H3698" s="63" t="str">
        <f ca="1">IF(INDIRECT("'按班级打印'!x"&amp;ROUNDDOWN((ROW()-1)/5,0)+2)&gt;0,INDIRECT("'按班级打印'!x"&amp;ROUNDDOWN((ROW()-1)/5,0)+2),"")</f>
        <v/>
      </c>
      <c r="I3698" s="63" t="str">
        <f ca="1">IF(INDIRECT("'按班级打印'!aa"&amp;ROUNDDOWN((ROW()-1)/5,0)+2)&gt;0,INDIRECT("'按班级打印'!aa"&amp;ROUNDDOWN((ROW()-1)/5,0)+2),"")</f>
        <v/>
      </c>
      <c r="J3698" s="63">
        <f ca="1">IF(INDIRECT("'按班级打印'!ad"&amp;ROUNDDOWN((ROW()-1)/5,0)+2)&gt;0,INDIRECT("'按班级打印'!ad"&amp;ROUNDDOWN((ROW()-1)/5,0)+2),"")</f>
        <v>89</v>
      </c>
      <c r="K3698" s="63">
        <f ca="1">IF(INDIRECT("'按班级打印'!u"&amp;ROUNDDOWN((ROW()-1)/5,0)+2)&gt;0,INDIRECT("'按班级打印'!u"&amp;ROUNDDOWN((ROW()-1)/5,0)+2),"")</f>
        <v>60</v>
      </c>
      <c r="L3698" s="63">
        <f ca="1">IF(INDIRECT("'按班级打印'!ag"&amp;ROUNDDOWN((ROW()-1)/5,0)+2)&gt;0,INDIRECT("'按班级打印'!ag"&amp;ROUNDDOWN((ROW()-1)/5,0)+2),"")</f>
        <v>89</v>
      </c>
      <c r="M3698" s="63">
        <f ca="1">INDIRECT("'按班级打印'!I"&amp;ROUNDDOWN((ROW()-1)/5,0)+2)</f>
        <v>554.5</v>
      </c>
    </row>
    <row r="3699" customHeight="1" spans="1:13">
      <c r="A3699" s="63" t="str">
        <f ca="1">INDIRECT("'按班级打印'!E"&amp;ROUNDDOWN((ROW()-1)/5,0)+2)</f>
        <v>历史类</v>
      </c>
      <c r="B3699" s="14"/>
      <c r="C3699" s="63" t="s">
        <v>14</v>
      </c>
      <c r="D3699" s="65">
        <f>'质量分析(总分) '!$D$55</f>
        <v>105.000612745098</v>
      </c>
      <c r="E3699" s="65">
        <f>'质量分析(总分) '!$D$82</f>
        <v>91.5242034313726</v>
      </c>
      <c r="F3699" s="65">
        <f>'质量分析(总分) '!$D$109</f>
        <v>108.863970588235</v>
      </c>
      <c r="G3699" s="65" t="str">
        <f ca="1">IF(_xlfn.NUMBERVALUE(G3697)&gt;0,'质量分析(总分) '!$D$133,"")</f>
        <v/>
      </c>
      <c r="H3699" s="65" t="str">
        <f ca="1">IF(_xlfn.NUMBERVALUE(H3697)&gt;0,'质量分析(总分) '!$D$157,"")</f>
        <v/>
      </c>
      <c r="I3699" s="65" t="str">
        <f ca="1">IF(_xlfn.NUMBERVALUE(I3697)&gt;0,'质量分析(总分) '!$D$180,"")</f>
        <v/>
      </c>
      <c r="J3699" s="65">
        <f ca="1">IF(_xlfn.NUMBERVALUE(J3697)&gt;0,'质量分析(总分) '!$D$208,"")</f>
        <v>82.7816593886463</v>
      </c>
      <c r="K3699" s="65">
        <f ca="1">IF(_xlfn.NUMBERVALUE(K3697)&gt;0,'质量分析(总分) '!$D$194,"")</f>
        <v>62.2198275862069</v>
      </c>
      <c r="L3699" s="65">
        <f ca="1">IF(_xlfn.NUMBERVALUE(L3697)&gt;0,'质量分析(总分) '!$D$222,"")</f>
        <v>81.1694214876033</v>
      </c>
      <c r="M3699" s="65">
        <f ca="1">IF(_xlfn.NUMBERVALUE(G3697)&gt;0,'质量分析(总分) '!$D$23,'质量分析(总分) '!$D$28)</f>
        <v>513.153017241379</v>
      </c>
    </row>
    <row r="3701" customHeight="1" spans="1:13">
      <c r="A3701" s="58" t="s">
        <v>15</v>
      </c>
      <c r="B3701" s="59" t="s">
        <v>1</v>
      </c>
      <c r="C3701" s="59" t="s">
        <v>2</v>
      </c>
      <c r="D3701" s="60" t="s">
        <v>3</v>
      </c>
      <c r="E3701" s="60" t="s">
        <v>4</v>
      </c>
      <c r="F3701" s="60" t="s">
        <v>5</v>
      </c>
      <c r="G3701" s="60" t="s">
        <v>6</v>
      </c>
      <c r="H3701" s="60" t="s">
        <v>7</v>
      </c>
      <c r="I3701" s="60" t="s">
        <v>8</v>
      </c>
      <c r="J3701" s="60" t="s">
        <v>9</v>
      </c>
      <c r="K3701" s="60" t="s">
        <v>10</v>
      </c>
      <c r="L3701" s="61" t="s">
        <v>11</v>
      </c>
      <c r="M3701" s="61" t="s">
        <v>12</v>
      </c>
    </row>
    <row r="3702" customHeight="1" spans="1:13">
      <c r="A3702" s="62"/>
      <c r="B3702" s="63">
        <f ca="1">INDIRECT("'按班级打印'!G"&amp;ROUNDDOWN((ROW()-1)/5,0)+2)</f>
        <v>17</v>
      </c>
      <c r="C3702" s="63" t="str">
        <f ca="1">INDIRECT("'按班级打印'!A"&amp;ROUNDDOWN((ROW()-1)/5,0)+2)</f>
        <v>刘雨荷</v>
      </c>
      <c r="D3702" s="63">
        <f ca="1">INDIRECT("'按班级打印'!M"&amp;ROUNDDOWN((ROW()-1)/5,0)+2)</f>
        <v>102.5</v>
      </c>
      <c r="E3702" s="63">
        <f ca="1">INDIRECT("'按班级打印'!o"&amp;ROUNDDOWN((ROW()-1)/5,0)+2)</f>
        <v>56.5</v>
      </c>
      <c r="F3702" s="63">
        <f ca="1">INDIRECT("'按班级打印'!q"&amp;ROUNDDOWN((ROW()-1)/5,0)+2)</f>
        <v>107.5</v>
      </c>
      <c r="G3702" s="63" t="str">
        <f ca="1">IF(INDIRECT("'按班级打印'!s"&amp;ROUNDDOWN((ROW()-1)/5,0)+2)&gt;0,INDIRECT("'按班级打印'!s"&amp;ROUNDDOWN((ROW()-1)/5,0)+2),"")</f>
        <v/>
      </c>
      <c r="H3702" s="63" t="str">
        <f ca="1">IF(INDIRECT("'按班级打印'!w"&amp;ROUNDDOWN((ROW()-1)/5,0)+2)&gt;0,INDIRECT("'按班级打印'!w"&amp;ROUNDDOWN((ROW()-1)/5,0)+2),"")</f>
        <v/>
      </c>
      <c r="I3702" s="63" t="str">
        <f ca="1">IF(INDIRECT("'按班级打印'!z"&amp;ROUNDDOWN((ROW()-1)/5,0)+2)&gt;0,INDIRECT("'按班级打印'!z"&amp;ROUNDDOWN((ROW()-1)/5,0)+2),"")</f>
        <v/>
      </c>
      <c r="J3702" s="63">
        <f ca="1">IF(INDIRECT("'按班级打印'!ac"&amp;ROUNDDOWN((ROW()-1)/5,0)+2)&gt;0,INDIRECT("'按班级打印'!ac"&amp;ROUNDDOWN((ROW()-1)/5,0)+2),"")</f>
        <v>67.5</v>
      </c>
      <c r="K3702" s="63">
        <f ca="1">IF(INDIRECT("'按班级打印'!u"&amp;ROUNDDOWN((ROW()-1)/5,0)+2)&gt;0,INDIRECT("'按班级打印'!u"&amp;ROUNDDOWN((ROW()-1)/5,0)+2),"")</f>
        <v>69.5</v>
      </c>
      <c r="L3702" s="63">
        <f ca="1">IF(INDIRECT("'按班级打印'!af"&amp;ROUNDDOWN((ROW()-1)/5,0)+2)&gt;0,INDIRECT("'按班级打印'!af"&amp;ROUNDDOWN((ROW()-1)/5,0)+2),"")</f>
        <v>47.5</v>
      </c>
      <c r="M3702" s="63">
        <f ca="1">INDIRECT("'按班级打印'!H"&amp;ROUNDDOWN((ROW()-1)/5,0)+2)</f>
        <v>451</v>
      </c>
    </row>
    <row r="3703" customHeight="1" spans="1:13">
      <c r="A3703" s="64"/>
      <c r="B3703" s="64"/>
      <c r="C3703" s="63" t="s">
        <v>13</v>
      </c>
      <c r="D3703" s="63">
        <f ca="1">INDIRECT("'按班级打印'!M"&amp;ROUNDDOWN((ROW()-1)/5,0)+2)</f>
        <v>102.5</v>
      </c>
      <c r="E3703" s="63">
        <f ca="1">INDIRECT("'按班级打印'!o"&amp;ROUNDDOWN((ROW()-1)/5,0)+2)</f>
        <v>56.5</v>
      </c>
      <c r="F3703" s="63">
        <f ca="1">INDIRECT("'按班级打印'!q"&amp;ROUNDDOWN((ROW()-1)/5,0)+2)</f>
        <v>107.5</v>
      </c>
      <c r="G3703" s="63" t="str">
        <f ca="1">IF(INDIRECT("'按班级打印'!s"&amp;ROUNDDOWN((ROW()-1)/5,0)+2)&gt;0,INDIRECT("'按班级打印'!s"&amp;ROUNDDOWN((ROW()-1)/5,0)+2),"")</f>
        <v/>
      </c>
      <c r="H3703" s="63" t="str">
        <f ca="1">IF(INDIRECT("'按班级打印'!x"&amp;ROUNDDOWN((ROW()-1)/5,0)+2)&gt;0,INDIRECT("'按班级打印'!x"&amp;ROUNDDOWN((ROW()-1)/5,0)+2),"")</f>
        <v/>
      </c>
      <c r="I3703" s="63" t="str">
        <f ca="1">IF(INDIRECT("'按班级打印'!aa"&amp;ROUNDDOWN((ROW()-1)/5,0)+2)&gt;0,INDIRECT("'按班级打印'!aa"&amp;ROUNDDOWN((ROW()-1)/5,0)+2),"")</f>
        <v/>
      </c>
      <c r="J3703" s="63">
        <f ca="1">IF(INDIRECT("'按班级打印'!ad"&amp;ROUNDDOWN((ROW()-1)/5,0)+2)&gt;0,INDIRECT("'按班级打印'!ad"&amp;ROUNDDOWN((ROW()-1)/5,0)+2),"")</f>
        <v>89</v>
      </c>
      <c r="K3703" s="63">
        <f ca="1">IF(INDIRECT("'按班级打印'!u"&amp;ROUNDDOWN((ROW()-1)/5,0)+2)&gt;0,INDIRECT("'按班级打印'!u"&amp;ROUNDDOWN((ROW()-1)/5,0)+2),"")</f>
        <v>69.5</v>
      </c>
      <c r="L3703" s="63">
        <f ca="1">IF(INDIRECT("'按班级打印'!ag"&amp;ROUNDDOWN((ROW()-1)/5,0)+2)&gt;0,INDIRECT("'按班级打印'!ag"&amp;ROUNDDOWN((ROW()-1)/5,0)+2),"")</f>
        <v>72</v>
      </c>
      <c r="M3703" s="63">
        <f ca="1">INDIRECT("'按班级打印'!I"&amp;ROUNDDOWN((ROW()-1)/5,0)+2)</f>
        <v>497</v>
      </c>
    </row>
    <row r="3704" customHeight="1" spans="1:13">
      <c r="A3704" s="63" t="str">
        <f ca="1">INDIRECT("'按班级打印'!E"&amp;ROUNDDOWN((ROW()-1)/5,0)+2)</f>
        <v>历史类</v>
      </c>
      <c r="B3704" s="14"/>
      <c r="C3704" s="63" t="s">
        <v>14</v>
      </c>
      <c r="D3704" s="65">
        <f>'质量分析(总分) '!$D$55</f>
        <v>105.000612745098</v>
      </c>
      <c r="E3704" s="65">
        <f>'质量分析(总分) '!$D$82</f>
        <v>91.5242034313726</v>
      </c>
      <c r="F3704" s="65">
        <f>'质量分析(总分) '!$D$109</f>
        <v>108.863970588235</v>
      </c>
      <c r="G3704" s="65" t="str">
        <f ca="1">IF(_xlfn.NUMBERVALUE(G3702)&gt;0,'质量分析(总分) '!$D$133,"")</f>
        <v/>
      </c>
      <c r="H3704" s="65" t="str">
        <f ca="1">IF(_xlfn.NUMBERVALUE(H3702)&gt;0,'质量分析(总分) '!$D$157,"")</f>
        <v/>
      </c>
      <c r="I3704" s="65" t="str">
        <f ca="1">IF(_xlfn.NUMBERVALUE(I3702)&gt;0,'质量分析(总分) '!$D$180,"")</f>
        <v/>
      </c>
      <c r="J3704" s="65">
        <f ca="1">IF(_xlfn.NUMBERVALUE(J3702)&gt;0,'质量分析(总分) '!$D$208,"")</f>
        <v>82.7816593886463</v>
      </c>
      <c r="K3704" s="65">
        <f ca="1">IF(_xlfn.NUMBERVALUE(K3702)&gt;0,'质量分析(总分) '!$D$194,"")</f>
        <v>62.2198275862069</v>
      </c>
      <c r="L3704" s="65">
        <f ca="1">IF(_xlfn.NUMBERVALUE(L3702)&gt;0,'质量分析(总分) '!$D$222,"")</f>
        <v>81.1694214876033</v>
      </c>
      <c r="M3704" s="65">
        <f ca="1">IF(_xlfn.NUMBERVALUE(G3702)&gt;0,'质量分析(总分) '!$D$23,'质量分析(总分) '!$D$28)</f>
        <v>513.153017241379</v>
      </c>
    </row>
    <row r="3706" customHeight="1" spans="1:13">
      <c r="A3706" s="58" t="s">
        <v>15</v>
      </c>
      <c r="B3706" s="59" t="s">
        <v>1</v>
      </c>
      <c r="C3706" s="59" t="s">
        <v>2</v>
      </c>
      <c r="D3706" s="60" t="s">
        <v>3</v>
      </c>
      <c r="E3706" s="60" t="s">
        <v>4</v>
      </c>
      <c r="F3706" s="60" t="s">
        <v>5</v>
      </c>
      <c r="G3706" s="60" t="s">
        <v>6</v>
      </c>
      <c r="H3706" s="60" t="s">
        <v>7</v>
      </c>
      <c r="I3706" s="60" t="s">
        <v>8</v>
      </c>
      <c r="J3706" s="60" t="s">
        <v>9</v>
      </c>
      <c r="K3706" s="60" t="s">
        <v>10</v>
      </c>
      <c r="L3706" s="61" t="s">
        <v>11</v>
      </c>
      <c r="M3706" s="61" t="s">
        <v>12</v>
      </c>
    </row>
    <row r="3707" customHeight="1" spans="1:13">
      <c r="A3707" s="62"/>
      <c r="B3707" s="63">
        <f ca="1">INDIRECT("'按班级打印'!G"&amp;ROUNDDOWN((ROW()-1)/5,0)+2)</f>
        <v>17</v>
      </c>
      <c r="C3707" s="63" t="str">
        <f ca="1">INDIRECT("'按班级打印'!A"&amp;ROUNDDOWN((ROW()-1)/5,0)+2)</f>
        <v>陈勇涵</v>
      </c>
      <c r="D3707" s="63">
        <f ca="1">INDIRECT("'按班级打印'!M"&amp;ROUNDDOWN((ROW()-1)/5,0)+2)</f>
        <v>104.5</v>
      </c>
      <c r="E3707" s="63">
        <f ca="1">INDIRECT("'按班级打印'!o"&amp;ROUNDDOWN((ROW()-1)/5,0)+2)</f>
        <v>62.5</v>
      </c>
      <c r="F3707" s="63">
        <f ca="1">INDIRECT("'按班级打印'!q"&amp;ROUNDDOWN((ROW()-1)/5,0)+2)</f>
        <v>110.5</v>
      </c>
      <c r="G3707" s="63" t="str">
        <f ca="1">IF(INDIRECT("'按班级打印'!s"&amp;ROUNDDOWN((ROW()-1)/5,0)+2)&gt;0,INDIRECT("'按班级打印'!s"&amp;ROUNDDOWN((ROW()-1)/5,0)+2),"")</f>
        <v/>
      </c>
      <c r="H3707" s="63" t="str">
        <f ca="1">IF(INDIRECT("'按班级打印'!w"&amp;ROUNDDOWN((ROW()-1)/5,0)+2)&gt;0,INDIRECT("'按班级打印'!w"&amp;ROUNDDOWN((ROW()-1)/5,0)+2),"")</f>
        <v/>
      </c>
      <c r="I3707" s="63" t="str">
        <f ca="1">IF(INDIRECT("'按班级打印'!z"&amp;ROUNDDOWN((ROW()-1)/5,0)+2)&gt;0,INDIRECT("'按班级打印'!z"&amp;ROUNDDOWN((ROW()-1)/5,0)+2),"")</f>
        <v/>
      </c>
      <c r="J3707" s="63">
        <f ca="1">IF(INDIRECT("'按班级打印'!ac"&amp;ROUNDDOWN((ROW()-1)/5,0)+2)&gt;0,INDIRECT("'按班级打印'!ac"&amp;ROUNDDOWN((ROW()-1)/5,0)+2),"")</f>
        <v>56.75</v>
      </c>
      <c r="K3707" s="63">
        <f ca="1">IF(INDIRECT("'按班级打印'!u"&amp;ROUNDDOWN((ROW()-1)/5,0)+2)&gt;0,INDIRECT("'按班级打印'!u"&amp;ROUNDDOWN((ROW()-1)/5,0)+2),"")</f>
        <v>55.5</v>
      </c>
      <c r="L3707" s="63">
        <f ca="1">IF(INDIRECT("'按班级打印'!af"&amp;ROUNDDOWN((ROW()-1)/5,0)+2)&gt;0,INDIRECT("'按班级打印'!af"&amp;ROUNDDOWN((ROW()-1)/5,0)+2),"")</f>
        <v>55</v>
      </c>
      <c r="M3707" s="63">
        <f ca="1">INDIRECT("'按班级打印'!H"&amp;ROUNDDOWN((ROW()-1)/5,0)+2)</f>
        <v>444.75</v>
      </c>
    </row>
    <row r="3708" customHeight="1" spans="1:13">
      <c r="A3708" s="64"/>
      <c r="B3708" s="64"/>
      <c r="C3708" s="63" t="s">
        <v>13</v>
      </c>
      <c r="D3708" s="63">
        <f ca="1">INDIRECT("'按班级打印'!M"&amp;ROUNDDOWN((ROW()-1)/5,0)+2)</f>
        <v>104.5</v>
      </c>
      <c r="E3708" s="63">
        <f ca="1">INDIRECT("'按班级打印'!o"&amp;ROUNDDOWN((ROW()-1)/5,0)+2)</f>
        <v>62.5</v>
      </c>
      <c r="F3708" s="63">
        <f ca="1">INDIRECT("'按班级打印'!q"&amp;ROUNDDOWN((ROW()-1)/5,0)+2)</f>
        <v>110.5</v>
      </c>
      <c r="G3708" s="63" t="str">
        <f ca="1">IF(INDIRECT("'按班级打印'!s"&amp;ROUNDDOWN((ROW()-1)/5,0)+2)&gt;0,INDIRECT("'按班级打印'!s"&amp;ROUNDDOWN((ROW()-1)/5,0)+2),"")</f>
        <v/>
      </c>
      <c r="H3708" s="63" t="str">
        <f ca="1">IF(INDIRECT("'按班级打印'!x"&amp;ROUNDDOWN((ROW()-1)/5,0)+2)&gt;0,INDIRECT("'按班级打印'!x"&amp;ROUNDDOWN((ROW()-1)/5,0)+2),"")</f>
        <v/>
      </c>
      <c r="I3708" s="63" t="str">
        <f ca="1">IF(INDIRECT("'按班级打印'!aa"&amp;ROUNDDOWN((ROW()-1)/5,0)+2)&gt;0,INDIRECT("'按班级打印'!aa"&amp;ROUNDDOWN((ROW()-1)/5,0)+2),"")</f>
        <v/>
      </c>
      <c r="J3708" s="63">
        <f ca="1">IF(INDIRECT("'按班级打印'!ad"&amp;ROUNDDOWN((ROW()-1)/5,0)+2)&gt;0,INDIRECT("'按班级打印'!ad"&amp;ROUNDDOWN((ROW()-1)/5,0)+2),"")</f>
        <v>80</v>
      </c>
      <c r="K3708" s="63">
        <f ca="1">IF(INDIRECT("'按班级打印'!u"&amp;ROUNDDOWN((ROW()-1)/5,0)+2)&gt;0,INDIRECT("'按班级打印'!u"&amp;ROUNDDOWN((ROW()-1)/5,0)+2),"")</f>
        <v>55.5</v>
      </c>
      <c r="L3708" s="63">
        <f ca="1">IF(INDIRECT("'按班级打印'!ag"&amp;ROUNDDOWN((ROW()-1)/5,0)+2)&gt;0,INDIRECT("'按班级打印'!ag"&amp;ROUNDDOWN((ROW()-1)/5,0)+2),"")</f>
        <v>82</v>
      </c>
      <c r="M3708" s="63">
        <f ca="1">INDIRECT("'按班级打印'!I"&amp;ROUNDDOWN((ROW()-1)/5,0)+2)</f>
        <v>495</v>
      </c>
    </row>
    <row r="3709" customHeight="1" spans="1:13">
      <c r="A3709" s="63" t="str">
        <f ca="1">INDIRECT("'按班级打印'!E"&amp;ROUNDDOWN((ROW()-1)/5,0)+2)</f>
        <v>历史类</v>
      </c>
      <c r="B3709" s="14"/>
      <c r="C3709" s="63" t="s">
        <v>14</v>
      </c>
      <c r="D3709" s="65">
        <f>'质量分析(总分) '!$D$55</f>
        <v>105.000612745098</v>
      </c>
      <c r="E3709" s="65">
        <f>'质量分析(总分) '!$D$82</f>
        <v>91.5242034313726</v>
      </c>
      <c r="F3709" s="65">
        <f>'质量分析(总分) '!$D$109</f>
        <v>108.863970588235</v>
      </c>
      <c r="G3709" s="65" t="str">
        <f ca="1">IF(_xlfn.NUMBERVALUE(G3707)&gt;0,'质量分析(总分) '!$D$133,"")</f>
        <v/>
      </c>
      <c r="H3709" s="65" t="str">
        <f ca="1">IF(_xlfn.NUMBERVALUE(H3707)&gt;0,'质量分析(总分) '!$D$157,"")</f>
        <v/>
      </c>
      <c r="I3709" s="65" t="str">
        <f ca="1">IF(_xlfn.NUMBERVALUE(I3707)&gt;0,'质量分析(总分) '!$D$180,"")</f>
        <v/>
      </c>
      <c r="J3709" s="65">
        <f ca="1">IF(_xlfn.NUMBERVALUE(J3707)&gt;0,'质量分析(总分) '!$D$208,"")</f>
        <v>82.7816593886463</v>
      </c>
      <c r="K3709" s="65">
        <f ca="1">IF(_xlfn.NUMBERVALUE(K3707)&gt;0,'质量分析(总分) '!$D$194,"")</f>
        <v>62.2198275862069</v>
      </c>
      <c r="L3709" s="65">
        <f ca="1">IF(_xlfn.NUMBERVALUE(L3707)&gt;0,'质量分析(总分) '!$D$222,"")</f>
        <v>81.1694214876033</v>
      </c>
      <c r="M3709" s="65">
        <f ca="1">IF(_xlfn.NUMBERVALUE(G3707)&gt;0,'质量分析(总分) '!$D$23,'质量分析(总分) '!$D$28)</f>
        <v>513.153017241379</v>
      </c>
    </row>
    <row r="3711" customHeight="1" spans="1:13">
      <c r="A3711" s="58" t="s">
        <v>15</v>
      </c>
      <c r="B3711" s="59" t="s">
        <v>1</v>
      </c>
      <c r="C3711" s="59" t="s">
        <v>2</v>
      </c>
      <c r="D3711" s="60" t="s">
        <v>3</v>
      </c>
      <c r="E3711" s="60" t="s">
        <v>4</v>
      </c>
      <c r="F3711" s="60" t="s">
        <v>5</v>
      </c>
      <c r="G3711" s="60" t="s">
        <v>6</v>
      </c>
      <c r="H3711" s="60" t="s">
        <v>7</v>
      </c>
      <c r="I3711" s="60" t="s">
        <v>8</v>
      </c>
      <c r="J3711" s="60" t="s">
        <v>9</v>
      </c>
      <c r="K3711" s="60" t="s">
        <v>10</v>
      </c>
      <c r="L3711" s="61" t="s">
        <v>11</v>
      </c>
      <c r="M3711" s="61" t="s">
        <v>12</v>
      </c>
    </row>
    <row r="3712" customHeight="1" spans="1:13">
      <c r="A3712" s="62"/>
      <c r="B3712" s="63">
        <f ca="1">INDIRECT("'按班级打印'!G"&amp;ROUNDDOWN((ROW()-1)/5,0)+2)</f>
        <v>17</v>
      </c>
      <c r="C3712" s="63" t="str">
        <f ca="1">INDIRECT("'按班级打印'!A"&amp;ROUNDDOWN((ROW()-1)/5,0)+2)</f>
        <v>薛媛薰</v>
      </c>
      <c r="D3712" s="63">
        <f ca="1">INDIRECT("'按班级打印'!M"&amp;ROUNDDOWN((ROW()-1)/5,0)+2)</f>
        <v>105.5</v>
      </c>
      <c r="E3712" s="63">
        <f ca="1">INDIRECT("'按班级打印'!o"&amp;ROUNDDOWN((ROW()-1)/5,0)+2)</f>
        <v>97</v>
      </c>
      <c r="F3712" s="63">
        <f ca="1">INDIRECT("'按班级打印'!q"&amp;ROUNDDOWN((ROW()-1)/5,0)+2)</f>
        <v>107.5</v>
      </c>
      <c r="G3712" s="63" t="str">
        <f ca="1">IF(INDIRECT("'按班级打印'!s"&amp;ROUNDDOWN((ROW()-1)/5,0)+2)&gt;0,INDIRECT("'按班级打印'!s"&amp;ROUNDDOWN((ROW()-1)/5,0)+2),"")</f>
        <v/>
      </c>
      <c r="H3712" s="63" t="str">
        <f ca="1">IF(INDIRECT("'按班级打印'!w"&amp;ROUNDDOWN((ROW()-1)/5,0)+2)&gt;0,INDIRECT("'按班级打印'!w"&amp;ROUNDDOWN((ROW()-1)/5,0)+2),"")</f>
        <v/>
      </c>
      <c r="I3712" s="63" t="str">
        <f ca="1">IF(INDIRECT("'按班级打印'!z"&amp;ROUNDDOWN((ROW()-1)/5,0)+2)&gt;0,INDIRECT("'按班级打印'!z"&amp;ROUNDDOWN((ROW()-1)/5,0)+2),"")</f>
        <v/>
      </c>
      <c r="J3712" s="63">
        <f ca="1">IF(INDIRECT("'按班级打印'!ac"&amp;ROUNDDOWN((ROW()-1)/5,0)+2)&gt;0,INDIRECT("'按班级打印'!ac"&amp;ROUNDDOWN((ROW()-1)/5,0)+2),"")</f>
        <v>68.75</v>
      </c>
      <c r="K3712" s="63">
        <f ca="1">IF(INDIRECT("'按班级打印'!u"&amp;ROUNDDOWN((ROW()-1)/5,0)+2)&gt;0,INDIRECT("'按班级打印'!u"&amp;ROUNDDOWN((ROW()-1)/5,0)+2),"")</f>
        <v>66</v>
      </c>
      <c r="L3712" s="63">
        <f ca="1">IF(INDIRECT("'按班级打印'!af"&amp;ROUNDDOWN((ROW()-1)/5,0)+2)&gt;0,INDIRECT("'按班级打印'!af"&amp;ROUNDDOWN((ROW()-1)/5,0)+2),"")</f>
        <v>39.5</v>
      </c>
      <c r="M3712" s="63">
        <f ca="1">INDIRECT("'按班级打印'!H"&amp;ROUNDDOWN((ROW()-1)/5,0)+2)</f>
        <v>484.25</v>
      </c>
    </row>
    <row r="3713" customHeight="1" spans="1:13">
      <c r="A3713" s="64"/>
      <c r="B3713" s="64"/>
      <c r="C3713" s="63" t="s">
        <v>13</v>
      </c>
      <c r="D3713" s="63">
        <f ca="1">INDIRECT("'按班级打印'!M"&amp;ROUNDDOWN((ROW()-1)/5,0)+2)</f>
        <v>105.5</v>
      </c>
      <c r="E3713" s="63">
        <f ca="1">INDIRECT("'按班级打印'!o"&amp;ROUNDDOWN((ROW()-1)/5,0)+2)</f>
        <v>97</v>
      </c>
      <c r="F3713" s="63">
        <f ca="1">INDIRECT("'按班级打印'!q"&amp;ROUNDDOWN((ROW()-1)/5,0)+2)</f>
        <v>107.5</v>
      </c>
      <c r="G3713" s="63" t="str">
        <f ca="1">IF(INDIRECT("'按班级打印'!s"&amp;ROUNDDOWN((ROW()-1)/5,0)+2)&gt;0,INDIRECT("'按班级打印'!s"&amp;ROUNDDOWN((ROW()-1)/5,0)+2),"")</f>
        <v/>
      </c>
      <c r="H3713" s="63" t="str">
        <f ca="1">IF(INDIRECT("'按班级打印'!x"&amp;ROUNDDOWN((ROW()-1)/5,0)+2)&gt;0,INDIRECT("'按班级打印'!x"&amp;ROUNDDOWN((ROW()-1)/5,0)+2),"")</f>
        <v/>
      </c>
      <c r="I3713" s="63" t="str">
        <f ca="1">IF(INDIRECT("'按班级打印'!aa"&amp;ROUNDDOWN((ROW()-1)/5,0)+2)&gt;0,INDIRECT("'按班级打印'!aa"&amp;ROUNDDOWN((ROW()-1)/5,0)+2),"")</f>
        <v/>
      </c>
      <c r="J3713" s="63">
        <f ca="1">IF(INDIRECT("'按班级打印'!ad"&amp;ROUNDDOWN((ROW()-1)/5,0)+2)&gt;0,INDIRECT("'按班级打印'!ad"&amp;ROUNDDOWN((ROW()-1)/5,0)+2),"")</f>
        <v>90</v>
      </c>
      <c r="K3713" s="63">
        <f ca="1">IF(INDIRECT("'按班级打印'!u"&amp;ROUNDDOWN((ROW()-1)/5,0)+2)&gt;0,INDIRECT("'按班级打印'!u"&amp;ROUNDDOWN((ROW()-1)/5,0)+2),"")</f>
        <v>66</v>
      </c>
      <c r="L3713" s="63">
        <f ca="1">IF(INDIRECT("'按班级打印'!ag"&amp;ROUNDDOWN((ROW()-1)/5,0)+2)&gt;0,INDIRECT("'按班级打印'!ag"&amp;ROUNDDOWN((ROW()-1)/5,0)+2),"")</f>
        <v>61</v>
      </c>
      <c r="M3713" s="63">
        <f ca="1">INDIRECT("'按班级打印'!I"&amp;ROUNDDOWN((ROW()-1)/5,0)+2)</f>
        <v>527</v>
      </c>
    </row>
    <row r="3714" customHeight="1" spans="1:13">
      <c r="A3714" s="63" t="str">
        <f ca="1">INDIRECT("'按班级打印'!E"&amp;ROUNDDOWN((ROW()-1)/5,0)+2)</f>
        <v>历史类</v>
      </c>
      <c r="B3714" s="14"/>
      <c r="C3714" s="63" t="s">
        <v>14</v>
      </c>
      <c r="D3714" s="65">
        <f>'质量分析(总分) '!$D$55</f>
        <v>105.000612745098</v>
      </c>
      <c r="E3714" s="65">
        <f>'质量分析(总分) '!$D$82</f>
        <v>91.5242034313726</v>
      </c>
      <c r="F3714" s="65">
        <f>'质量分析(总分) '!$D$109</f>
        <v>108.863970588235</v>
      </c>
      <c r="G3714" s="65" t="str">
        <f ca="1">IF(_xlfn.NUMBERVALUE(G3712)&gt;0,'质量分析(总分) '!$D$133,"")</f>
        <v/>
      </c>
      <c r="H3714" s="65" t="str">
        <f ca="1">IF(_xlfn.NUMBERVALUE(H3712)&gt;0,'质量分析(总分) '!$D$157,"")</f>
        <v/>
      </c>
      <c r="I3714" s="65" t="str">
        <f ca="1">IF(_xlfn.NUMBERVALUE(I3712)&gt;0,'质量分析(总分) '!$D$180,"")</f>
        <v/>
      </c>
      <c r="J3714" s="65">
        <f ca="1">IF(_xlfn.NUMBERVALUE(J3712)&gt;0,'质量分析(总分) '!$D$208,"")</f>
        <v>82.7816593886463</v>
      </c>
      <c r="K3714" s="65">
        <f ca="1">IF(_xlfn.NUMBERVALUE(K3712)&gt;0,'质量分析(总分) '!$D$194,"")</f>
        <v>62.2198275862069</v>
      </c>
      <c r="L3714" s="65">
        <f ca="1">IF(_xlfn.NUMBERVALUE(L3712)&gt;0,'质量分析(总分) '!$D$222,"")</f>
        <v>81.1694214876033</v>
      </c>
      <c r="M3714" s="65">
        <f ca="1">IF(_xlfn.NUMBERVALUE(G3712)&gt;0,'质量分析(总分) '!$D$23,'质量分析(总分) '!$D$28)</f>
        <v>513.153017241379</v>
      </c>
    </row>
    <row r="3716" customHeight="1" spans="1:13">
      <c r="A3716" s="58" t="s">
        <v>15</v>
      </c>
      <c r="B3716" s="59" t="s">
        <v>1</v>
      </c>
      <c r="C3716" s="59" t="s">
        <v>2</v>
      </c>
      <c r="D3716" s="60" t="s">
        <v>3</v>
      </c>
      <c r="E3716" s="60" t="s">
        <v>4</v>
      </c>
      <c r="F3716" s="60" t="s">
        <v>5</v>
      </c>
      <c r="G3716" s="60" t="s">
        <v>6</v>
      </c>
      <c r="H3716" s="60" t="s">
        <v>7</v>
      </c>
      <c r="I3716" s="60" t="s">
        <v>8</v>
      </c>
      <c r="J3716" s="60" t="s">
        <v>9</v>
      </c>
      <c r="K3716" s="60" t="s">
        <v>10</v>
      </c>
      <c r="L3716" s="61" t="s">
        <v>11</v>
      </c>
      <c r="M3716" s="61" t="s">
        <v>12</v>
      </c>
    </row>
    <row r="3717" customHeight="1" spans="1:13">
      <c r="A3717" s="62"/>
      <c r="B3717" s="63">
        <f ca="1">INDIRECT("'按班级打印'!G"&amp;ROUNDDOWN((ROW()-1)/5,0)+2)</f>
        <v>17</v>
      </c>
      <c r="C3717" s="63" t="str">
        <f ca="1">INDIRECT("'按班级打印'!A"&amp;ROUNDDOWN((ROW()-1)/5,0)+2)</f>
        <v>蒲宇锋</v>
      </c>
      <c r="D3717" s="63">
        <f ca="1">INDIRECT("'按班级打印'!M"&amp;ROUNDDOWN((ROW()-1)/5,0)+2)</f>
        <v>110.5</v>
      </c>
      <c r="E3717" s="63">
        <f ca="1">INDIRECT("'按班级打印'!o"&amp;ROUNDDOWN((ROW()-1)/5,0)+2)</f>
        <v>82</v>
      </c>
      <c r="F3717" s="63">
        <f ca="1">INDIRECT("'按班级打印'!q"&amp;ROUNDDOWN((ROW()-1)/5,0)+2)</f>
        <v>102</v>
      </c>
      <c r="G3717" s="63" t="str">
        <f ca="1">IF(INDIRECT("'按班级打印'!s"&amp;ROUNDDOWN((ROW()-1)/5,0)+2)&gt;0,INDIRECT("'按班级打印'!s"&amp;ROUNDDOWN((ROW()-1)/5,0)+2),"")</f>
        <v/>
      </c>
      <c r="H3717" s="63" t="str">
        <f ca="1">IF(INDIRECT("'按班级打印'!w"&amp;ROUNDDOWN((ROW()-1)/5,0)+2)&gt;0,INDIRECT("'按班级打印'!w"&amp;ROUNDDOWN((ROW()-1)/5,0)+2),"")</f>
        <v/>
      </c>
      <c r="I3717" s="63" t="str">
        <f ca="1">IF(INDIRECT("'按班级打印'!z"&amp;ROUNDDOWN((ROW()-1)/5,0)+2)&gt;0,INDIRECT("'按班级打印'!z"&amp;ROUNDDOWN((ROW()-1)/5,0)+2),"")</f>
        <v/>
      </c>
      <c r="J3717" s="63">
        <f ca="1">IF(INDIRECT("'按班级打印'!ac"&amp;ROUNDDOWN((ROW()-1)/5,0)+2)&gt;0,INDIRECT("'按班级打印'!ac"&amp;ROUNDDOWN((ROW()-1)/5,0)+2),"")</f>
        <v>46.5</v>
      </c>
      <c r="K3717" s="63">
        <f ca="1">IF(INDIRECT("'按班级打印'!u"&amp;ROUNDDOWN((ROW()-1)/5,0)+2)&gt;0,INDIRECT("'按班级打印'!u"&amp;ROUNDDOWN((ROW()-1)/5,0)+2),"")</f>
        <v>71.5</v>
      </c>
      <c r="L3717" s="63">
        <f ca="1">IF(INDIRECT("'按班级打印'!af"&amp;ROUNDDOWN((ROW()-1)/5,0)+2)&gt;0,INDIRECT("'按班级打印'!af"&amp;ROUNDDOWN((ROW()-1)/5,0)+2),"")</f>
        <v>57</v>
      </c>
      <c r="M3717" s="63">
        <f ca="1">INDIRECT("'按班级打印'!H"&amp;ROUNDDOWN((ROW()-1)/5,0)+2)</f>
        <v>469.5</v>
      </c>
    </row>
    <row r="3718" customHeight="1" spans="1:13">
      <c r="A3718" s="64"/>
      <c r="B3718" s="64"/>
      <c r="C3718" s="63" t="s">
        <v>13</v>
      </c>
      <c r="D3718" s="63">
        <f ca="1">INDIRECT("'按班级打印'!M"&amp;ROUNDDOWN((ROW()-1)/5,0)+2)</f>
        <v>110.5</v>
      </c>
      <c r="E3718" s="63">
        <f ca="1">INDIRECT("'按班级打印'!o"&amp;ROUNDDOWN((ROW()-1)/5,0)+2)</f>
        <v>82</v>
      </c>
      <c r="F3718" s="63">
        <f ca="1">INDIRECT("'按班级打印'!q"&amp;ROUNDDOWN((ROW()-1)/5,0)+2)</f>
        <v>102</v>
      </c>
      <c r="G3718" s="63" t="str">
        <f ca="1">IF(INDIRECT("'按班级打印'!s"&amp;ROUNDDOWN((ROW()-1)/5,0)+2)&gt;0,INDIRECT("'按班级打印'!s"&amp;ROUNDDOWN((ROW()-1)/5,0)+2),"")</f>
        <v/>
      </c>
      <c r="H3718" s="63" t="str">
        <f ca="1">IF(INDIRECT("'按班级打印'!x"&amp;ROUNDDOWN((ROW()-1)/5,0)+2)&gt;0,INDIRECT("'按班级打印'!x"&amp;ROUNDDOWN((ROW()-1)/5,0)+2),"")</f>
        <v/>
      </c>
      <c r="I3718" s="63" t="str">
        <f ca="1">IF(INDIRECT("'按班级打印'!aa"&amp;ROUNDDOWN((ROW()-1)/5,0)+2)&gt;0,INDIRECT("'按班级打印'!aa"&amp;ROUNDDOWN((ROW()-1)/5,0)+2),"")</f>
        <v/>
      </c>
      <c r="J3718" s="63">
        <f ca="1">IF(INDIRECT("'按班级打印'!ad"&amp;ROUNDDOWN((ROW()-1)/5,0)+2)&gt;0,INDIRECT("'按班级打印'!ad"&amp;ROUNDDOWN((ROW()-1)/5,0)+2),"")</f>
        <v>67</v>
      </c>
      <c r="K3718" s="63">
        <f ca="1">IF(INDIRECT("'按班级打印'!u"&amp;ROUNDDOWN((ROW()-1)/5,0)+2)&gt;0,INDIRECT("'按班级打印'!u"&amp;ROUNDDOWN((ROW()-1)/5,0)+2),"")</f>
        <v>71.5</v>
      </c>
      <c r="L3718" s="63">
        <f ca="1">IF(INDIRECT("'按班级打印'!ag"&amp;ROUNDDOWN((ROW()-1)/5,0)+2)&gt;0,INDIRECT("'按班级打印'!ag"&amp;ROUNDDOWN((ROW()-1)/5,0)+2),"")</f>
        <v>85</v>
      </c>
      <c r="M3718" s="63">
        <f ca="1">INDIRECT("'按班级打印'!I"&amp;ROUNDDOWN((ROW()-1)/5,0)+2)</f>
        <v>518</v>
      </c>
    </row>
    <row r="3719" customHeight="1" spans="1:13">
      <c r="A3719" s="63" t="str">
        <f ca="1">INDIRECT("'按班级打印'!E"&amp;ROUNDDOWN((ROW()-1)/5,0)+2)</f>
        <v>历史类</v>
      </c>
      <c r="B3719" s="14"/>
      <c r="C3719" s="63" t="s">
        <v>14</v>
      </c>
      <c r="D3719" s="65">
        <f>'质量分析(总分) '!$D$55</f>
        <v>105.000612745098</v>
      </c>
      <c r="E3719" s="65">
        <f>'质量分析(总分) '!$D$82</f>
        <v>91.5242034313726</v>
      </c>
      <c r="F3719" s="65">
        <f>'质量分析(总分) '!$D$109</f>
        <v>108.863970588235</v>
      </c>
      <c r="G3719" s="65" t="str">
        <f ca="1">IF(_xlfn.NUMBERVALUE(G3717)&gt;0,'质量分析(总分) '!$D$133,"")</f>
        <v/>
      </c>
      <c r="H3719" s="65" t="str">
        <f ca="1">IF(_xlfn.NUMBERVALUE(H3717)&gt;0,'质量分析(总分) '!$D$157,"")</f>
        <v/>
      </c>
      <c r="I3719" s="65" t="str">
        <f ca="1">IF(_xlfn.NUMBERVALUE(I3717)&gt;0,'质量分析(总分) '!$D$180,"")</f>
        <v/>
      </c>
      <c r="J3719" s="65">
        <f ca="1">IF(_xlfn.NUMBERVALUE(J3717)&gt;0,'质量分析(总分) '!$D$208,"")</f>
        <v>82.7816593886463</v>
      </c>
      <c r="K3719" s="65">
        <f ca="1">IF(_xlfn.NUMBERVALUE(K3717)&gt;0,'质量分析(总分) '!$D$194,"")</f>
        <v>62.2198275862069</v>
      </c>
      <c r="L3719" s="65">
        <f ca="1">IF(_xlfn.NUMBERVALUE(L3717)&gt;0,'质量分析(总分) '!$D$222,"")</f>
        <v>81.1694214876033</v>
      </c>
      <c r="M3719" s="65">
        <f ca="1">IF(_xlfn.NUMBERVALUE(G3717)&gt;0,'质量分析(总分) '!$D$23,'质量分析(总分) '!$D$28)</f>
        <v>513.153017241379</v>
      </c>
    </row>
    <row r="3721" customHeight="1" spans="1:13">
      <c r="A3721" s="58" t="s">
        <v>15</v>
      </c>
      <c r="B3721" s="59" t="s">
        <v>1</v>
      </c>
      <c r="C3721" s="59" t="s">
        <v>2</v>
      </c>
      <c r="D3721" s="60" t="s">
        <v>3</v>
      </c>
      <c r="E3721" s="60" t="s">
        <v>4</v>
      </c>
      <c r="F3721" s="60" t="s">
        <v>5</v>
      </c>
      <c r="G3721" s="60" t="s">
        <v>6</v>
      </c>
      <c r="H3721" s="60" t="s">
        <v>7</v>
      </c>
      <c r="I3721" s="60" t="s">
        <v>8</v>
      </c>
      <c r="J3721" s="60" t="s">
        <v>9</v>
      </c>
      <c r="K3721" s="60" t="s">
        <v>10</v>
      </c>
      <c r="L3721" s="61" t="s">
        <v>11</v>
      </c>
      <c r="M3721" s="61" t="s">
        <v>12</v>
      </c>
    </row>
    <row r="3722" customHeight="1" spans="1:13">
      <c r="A3722" s="62"/>
      <c r="B3722" s="63">
        <f ca="1">INDIRECT("'按班级打印'!G"&amp;ROUNDDOWN((ROW()-1)/5,0)+2)</f>
        <v>17</v>
      </c>
      <c r="C3722" s="63" t="str">
        <f ca="1">INDIRECT("'按班级打印'!A"&amp;ROUNDDOWN((ROW()-1)/5,0)+2)</f>
        <v>兰周霖</v>
      </c>
      <c r="D3722" s="63">
        <f ca="1">INDIRECT("'按班级打印'!M"&amp;ROUNDDOWN((ROW()-1)/5,0)+2)</f>
        <v>103</v>
      </c>
      <c r="E3722" s="63">
        <f ca="1">INDIRECT("'按班级打印'!o"&amp;ROUNDDOWN((ROW()-1)/5,0)+2)</f>
        <v>66.5</v>
      </c>
      <c r="F3722" s="63">
        <f ca="1">INDIRECT("'按班级打印'!q"&amp;ROUNDDOWN((ROW()-1)/5,0)+2)</f>
        <v>109</v>
      </c>
      <c r="G3722" s="63" t="str">
        <f ca="1">IF(INDIRECT("'按班级打印'!s"&amp;ROUNDDOWN((ROW()-1)/5,0)+2)&gt;0,INDIRECT("'按班级打印'!s"&amp;ROUNDDOWN((ROW()-1)/5,0)+2),"")</f>
        <v/>
      </c>
      <c r="H3722" s="63" t="str">
        <f ca="1">IF(INDIRECT("'按班级打印'!w"&amp;ROUNDDOWN((ROW()-1)/5,0)+2)&gt;0,INDIRECT("'按班级打印'!w"&amp;ROUNDDOWN((ROW()-1)/5,0)+2),"")</f>
        <v/>
      </c>
      <c r="I3722" s="63" t="str">
        <f ca="1">IF(INDIRECT("'按班级打印'!z"&amp;ROUNDDOWN((ROW()-1)/5,0)+2)&gt;0,INDIRECT("'按班级打印'!z"&amp;ROUNDDOWN((ROW()-1)/5,0)+2),"")</f>
        <v/>
      </c>
      <c r="J3722" s="63">
        <f ca="1">IF(INDIRECT("'按班级打印'!ac"&amp;ROUNDDOWN((ROW()-1)/5,0)+2)&gt;0,INDIRECT("'按班级打印'!ac"&amp;ROUNDDOWN((ROW()-1)/5,0)+2),"")</f>
        <v>60.5</v>
      </c>
      <c r="K3722" s="63">
        <f ca="1">IF(INDIRECT("'按班级打印'!u"&amp;ROUNDDOWN((ROW()-1)/5,0)+2)&gt;0,INDIRECT("'按班级打印'!u"&amp;ROUNDDOWN((ROW()-1)/5,0)+2),"")</f>
        <v>59</v>
      </c>
      <c r="L3722" s="63">
        <f ca="1">IF(INDIRECT("'按班级打印'!af"&amp;ROUNDDOWN((ROW()-1)/5,0)+2)&gt;0,INDIRECT("'按班级打印'!af"&amp;ROUNDDOWN((ROW()-1)/5,0)+2),"")</f>
        <v>47</v>
      </c>
      <c r="M3722" s="63">
        <f ca="1">INDIRECT("'按班级打印'!H"&amp;ROUNDDOWN((ROW()-1)/5,0)+2)</f>
        <v>445</v>
      </c>
    </row>
    <row r="3723" customHeight="1" spans="1:13">
      <c r="A3723" s="64"/>
      <c r="B3723" s="64"/>
      <c r="C3723" s="63" t="s">
        <v>13</v>
      </c>
      <c r="D3723" s="63">
        <f ca="1">INDIRECT("'按班级打印'!M"&amp;ROUNDDOWN((ROW()-1)/5,0)+2)</f>
        <v>103</v>
      </c>
      <c r="E3723" s="63">
        <f ca="1">INDIRECT("'按班级打印'!o"&amp;ROUNDDOWN((ROW()-1)/5,0)+2)</f>
        <v>66.5</v>
      </c>
      <c r="F3723" s="63">
        <f ca="1">INDIRECT("'按班级打印'!q"&amp;ROUNDDOWN((ROW()-1)/5,0)+2)</f>
        <v>109</v>
      </c>
      <c r="G3723" s="63" t="str">
        <f ca="1">IF(INDIRECT("'按班级打印'!s"&amp;ROUNDDOWN((ROW()-1)/5,0)+2)&gt;0,INDIRECT("'按班级打印'!s"&amp;ROUNDDOWN((ROW()-1)/5,0)+2),"")</f>
        <v/>
      </c>
      <c r="H3723" s="63" t="str">
        <f ca="1">IF(INDIRECT("'按班级打印'!x"&amp;ROUNDDOWN((ROW()-1)/5,0)+2)&gt;0,INDIRECT("'按班级打印'!x"&amp;ROUNDDOWN((ROW()-1)/5,0)+2),"")</f>
        <v/>
      </c>
      <c r="I3723" s="63" t="str">
        <f ca="1">IF(INDIRECT("'按班级打印'!aa"&amp;ROUNDDOWN((ROW()-1)/5,0)+2)&gt;0,INDIRECT("'按班级打印'!aa"&amp;ROUNDDOWN((ROW()-1)/5,0)+2),"")</f>
        <v/>
      </c>
      <c r="J3723" s="63">
        <f ca="1">IF(INDIRECT("'按班级打印'!ad"&amp;ROUNDDOWN((ROW()-1)/5,0)+2)&gt;0,INDIRECT("'按班级打印'!ad"&amp;ROUNDDOWN((ROW()-1)/5,0)+2),"")</f>
        <v>84</v>
      </c>
      <c r="K3723" s="63">
        <f ca="1">IF(INDIRECT("'按班级打印'!u"&amp;ROUNDDOWN((ROW()-1)/5,0)+2)&gt;0,INDIRECT("'按班级打印'!u"&amp;ROUNDDOWN((ROW()-1)/5,0)+2),"")</f>
        <v>59</v>
      </c>
      <c r="L3723" s="63">
        <f ca="1">IF(INDIRECT("'按班级打印'!ag"&amp;ROUNDDOWN((ROW()-1)/5,0)+2)&gt;0,INDIRECT("'按班级打印'!ag"&amp;ROUNDDOWN((ROW()-1)/5,0)+2),"")</f>
        <v>72</v>
      </c>
      <c r="M3723" s="63">
        <f ca="1">INDIRECT("'按班级打印'!I"&amp;ROUNDDOWN((ROW()-1)/5,0)+2)</f>
        <v>493.5</v>
      </c>
    </row>
    <row r="3724" customHeight="1" spans="1:13">
      <c r="A3724" s="63" t="str">
        <f ca="1">INDIRECT("'按班级打印'!E"&amp;ROUNDDOWN((ROW()-1)/5,0)+2)</f>
        <v>历史类</v>
      </c>
      <c r="B3724" s="14"/>
      <c r="C3724" s="63" t="s">
        <v>14</v>
      </c>
      <c r="D3724" s="65">
        <f>'质量分析(总分) '!$D$55</f>
        <v>105.000612745098</v>
      </c>
      <c r="E3724" s="65">
        <f>'质量分析(总分) '!$D$82</f>
        <v>91.5242034313726</v>
      </c>
      <c r="F3724" s="65">
        <f>'质量分析(总分) '!$D$109</f>
        <v>108.863970588235</v>
      </c>
      <c r="G3724" s="65" t="str">
        <f ca="1">IF(_xlfn.NUMBERVALUE(G3722)&gt;0,'质量分析(总分) '!$D$133,"")</f>
        <v/>
      </c>
      <c r="H3724" s="65" t="str">
        <f ca="1">IF(_xlfn.NUMBERVALUE(H3722)&gt;0,'质量分析(总分) '!$D$157,"")</f>
        <v/>
      </c>
      <c r="I3724" s="65" t="str">
        <f ca="1">IF(_xlfn.NUMBERVALUE(I3722)&gt;0,'质量分析(总分) '!$D$180,"")</f>
        <v/>
      </c>
      <c r="J3724" s="65">
        <f ca="1">IF(_xlfn.NUMBERVALUE(J3722)&gt;0,'质量分析(总分) '!$D$208,"")</f>
        <v>82.7816593886463</v>
      </c>
      <c r="K3724" s="65">
        <f ca="1">IF(_xlfn.NUMBERVALUE(K3722)&gt;0,'质量分析(总分) '!$D$194,"")</f>
        <v>62.2198275862069</v>
      </c>
      <c r="L3724" s="65">
        <f ca="1">IF(_xlfn.NUMBERVALUE(L3722)&gt;0,'质量分析(总分) '!$D$222,"")</f>
        <v>81.1694214876033</v>
      </c>
      <c r="M3724" s="65">
        <f ca="1">IF(_xlfn.NUMBERVALUE(G3722)&gt;0,'质量分析(总分) '!$D$23,'质量分析(总分) '!$D$28)</f>
        <v>513.153017241379</v>
      </c>
    </row>
    <row r="3726" customHeight="1" spans="1:13">
      <c r="A3726" s="58" t="s">
        <v>15</v>
      </c>
      <c r="B3726" s="59" t="s">
        <v>1</v>
      </c>
      <c r="C3726" s="59" t="s">
        <v>2</v>
      </c>
      <c r="D3726" s="60" t="s">
        <v>3</v>
      </c>
      <c r="E3726" s="60" t="s">
        <v>4</v>
      </c>
      <c r="F3726" s="60" t="s">
        <v>5</v>
      </c>
      <c r="G3726" s="60" t="s">
        <v>6</v>
      </c>
      <c r="H3726" s="60" t="s">
        <v>7</v>
      </c>
      <c r="I3726" s="60" t="s">
        <v>8</v>
      </c>
      <c r="J3726" s="60" t="s">
        <v>9</v>
      </c>
      <c r="K3726" s="60" t="s">
        <v>10</v>
      </c>
      <c r="L3726" s="61" t="s">
        <v>11</v>
      </c>
      <c r="M3726" s="61" t="s">
        <v>12</v>
      </c>
    </row>
    <row r="3727" customHeight="1" spans="1:13">
      <c r="A3727" s="62"/>
      <c r="B3727" s="63">
        <f ca="1">INDIRECT("'按班级打印'!G"&amp;ROUNDDOWN((ROW()-1)/5,0)+2)</f>
        <v>17</v>
      </c>
      <c r="C3727" s="63" t="str">
        <f ca="1">INDIRECT("'按班级打印'!A"&amp;ROUNDDOWN((ROW()-1)/5,0)+2)</f>
        <v>林芝同</v>
      </c>
      <c r="D3727" s="63">
        <f ca="1">INDIRECT("'按班级打印'!M"&amp;ROUNDDOWN((ROW()-1)/5,0)+2)</f>
        <v>99</v>
      </c>
      <c r="E3727" s="63">
        <f ca="1">INDIRECT("'按班级打印'!o"&amp;ROUNDDOWN((ROW()-1)/5,0)+2)</f>
        <v>47.5</v>
      </c>
      <c r="F3727" s="63">
        <f ca="1">INDIRECT("'按班级打印'!q"&amp;ROUNDDOWN((ROW()-1)/5,0)+2)</f>
        <v>111.5</v>
      </c>
      <c r="G3727" s="63" t="str">
        <f ca="1">IF(INDIRECT("'按班级打印'!s"&amp;ROUNDDOWN((ROW()-1)/5,0)+2)&gt;0,INDIRECT("'按班级打印'!s"&amp;ROUNDDOWN((ROW()-1)/5,0)+2),"")</f>
        <v/>
      </c>
      <c r="H3727" s="63" t="str">
        <f ca="1">IF(INDIRECT("'按班级打印'!w"&amp;ROUNDDOWN((ROW()-1)/5,0)+2)&gt;0,INDIRECT("'按班级打印'!w"&amp;ROUNDDOWN((ROW()-1)/5,0)+2),"")</f>
        <v/>
      </c>
      <c r="I3727" s="63" t="str">
        <f ca="1">IF(INDIRECT("'按班级打印'!z"&amp;ROUNDDOWN((ROW()-1)/5,0)+2)&gt;0,INDIRECT("'按班级打印'!z"&amp;ROUNDDOWN((ROW()-1)/5,0)+2),"")</f>
        <v/>
      </c>
      <c r="J3727" s="63">
        <f ca="1">IF(INDIRECT("'按班级打印'!ac"&amp;ROUNDDOWN((ROW()-1)/5,0)+2)&gt;0,INDIRECT("'按班级打印'!ac"&amp;ROUNDDOWN((ROW()-1)/5,0)+2),"")</f>
        <v>57</v>
      </c>
      <c r="K3727" s="63">
        <f ca="1">IF(INDIRECT("'按班级打印'!u"&amp;ROUNDDOWN((ROW()-1)/5,0)+2)&gt;0,INDIRECT("'按班级打印'!u"&amp;ROUNDDOWN((ROW()-1)/5,0)+2),"")</f>
        <v>50.5</v>
      </c>
      <c r="L3727" s="63">
        <f ca="1">IF(INDIRECT("'按班级打印'!af"&amp;ROUNDDOWN((ROW()-1)/5,0)+2)&gt;0,INDIRECT("'按班级打印'!af"&amp;ROUNDDOWN((ROW()-1)/5,0)+2),"")</f>
        <v>52</v>
      </c>
      <c r="M3727" s="63">
        <f ca="1">INDIRECT("'按班级打印'!H"&amp;ROUNDDOWN((ROW()-1)/5,0)+2)</f>
        <v>417.5</v>
      </c>
    </row>
    <row r="3728" customHeight="1" spans="1:13">
      <c r="A3728" s="64"/>
      <c r="B3728" s="64"/>
      <c r="C3728" s="63" t="s">
        <v>13</v>
      </c>
      <c r="D3728" s="63">
        <f ca="1">INDIRECT("'按班级打印'!M"&amp;ROUNDDOWN((ROW()-1)/5,0)+2)</f>
        <v>99</v>
      </c>
      <c r="E3728" s="63">
        <f ca="1">INDIRECT("'按班级打印'!o"&amp;ROUNDDOWN((ROW()-1)/5,0)+2)</f>
        <v>47.5</v>
      </c>
      <c r="F3728" s="63">
        <f ca="1">INDIRECT("'按班级打印'!q"&amp;ROUNDDOWN((ROW()-1)/5,0)+2)</f>
        <v>111.5</v>
      </c>
      <c r="G3728" s="63" t="str">
        <f ca="1">IF(INDIRECT("'按班级打印'!s"&amp;ROUNDDOWN((ROW()-1)/5,0)+2)&gt;0,INDIRECT("'按班级打印'!s"&amp;ROUNDDOWN((ROW()-1)/5,0)+2),"")</f>
        <v/>
      </c>
      <c r="H3728" s="63" t="str">
        <f ca="1">IF(INDIRECT("'按班级打印'!x"&amp;ROUNDDOWN((ROW()-1)/5,0)+2)&gt;0,INDIRECT("'按班级打印'!x"&amp;ROUNDDOWN((ROW()-1)/5,0)+2),"")</f>
        <v/>
      </c>
      <c r="I3728" s="63" t="str">
        <f ca="1">IF(INDIRECT("'按班级打印'!aa"&amp;ROUNDDOWN((ROW()-1)/5,0)+2)&gt;0,INDIRECT("'按班级打印'!aa"&amp;ROUNDDOWN((ROW()-1)/5,0)+2),"")</f>
        <v/>
      </c>
      <c r="J3728" s="63">
        <f ca="1">IF(INDIRECT("'按班级打印'!ad"&amp;ROUNDDOWN((ROW()-1)/5,0)+2)&gt;0,INDIRECT("'按班级打印'!ad"&amp;ROUNDDOWN((ROW()-1)/5,0)+2),"")</f>
        <v>80</v>
      </c>
      <c r="K3728" s="63">
        <f ca="1">IF(INDIRECT("'按班级打印'!u"&amp;ROUNDDOWN((ROW()-1)/5,0)+2)&gt;0,INDIRECT("'按班级打印'!u"&amp;ROUNDDOWN((ROW()-1)/5,0)+2),"")</f>
        <v>50.5</v>
      </c>
      <c r="L3728" s="63">
        <f ca="1">IF(INDIRECT("'按班级打印'!ag"&amp;ROUNDDOWN((ROW()-1)/5,0)+2)&gt;0,INDIRECT("'按班级打印'!ag"&amp;ROUNDDOWN((ROW()-1)/5,0)+2),"")</f>
        <v>78</v>
      </c>
      <c r="M3728" s="63">
        <f ca="1">INDIRECT("'按班级打印'!I"&amp;ROUNDDOWN((ROW()-1)/5,0)+2)</f>
        <v>466.5</v>
      </c>
    </row>
    <row r="3729" customHeight="1" spans="1:13">
      <c r="A3729" s="63" t="str">
        <f ca="1">INDIRECT("'按班级打印'!E"&amp;ROUNDDOWN((ROW()-1)/5,0)+2)</f>
        <v>历史类</v>
      </c>
      <c r="B3729" s="14"/>
      <c r="C3729" s="63" t="s">
        <v>14</v>
      </c>
      <c r="D3729" s="65">
        <f>'质量分析(总分) '!$D$55</f>
        <v>105.000612745098</v>
      </c>
      <c r="E3729" s="65">
        <f>'质量分析(总分) '!$D$82</f>
        <v>91.5242034313726</v>
      </c>
      <c r="F3729" s="65">
        <f>'质量分析(总分) '!$D$109</f>
        <v>108.863970588235</v>
      </c>
      <c r="G3729" s="65" t="str">
        <f ca="1">IF(_xlfn.NUMBERVALUE(G3727)&gt;0,'质量分析(总分) '!$D$133,"")</f>
        <v/>
      </c>
      <c r="H3729" s="65" t="str">
        <f ca="1">IF(_xlfn.NUMBERVALUE(H3727)&gt;0,'质量分析(总分) '!$D$157,"")</f>
        <v/>
      </c>
      <c r="I3729" s="65" t="str">
        <f ca="1">IF(_xlfn.NUMBERVALUE(I3727)&gt;0,'质量分析(总分) '!$D$180,"")</f>
        <v/>
      </c>
      <c r="J3729" s="65">
        <f ca="1">IF(_xlfn.NUMBERVALUE(J3727)&gt;0,'质量分析(总分) '!$D$208,"")</f>
        <v>82.7816593886463</v>
      </c>
      <c r="K3729" s="65">
        <f ca="1">IF(_xlfn.NUMBERVALUE(K3727)&gt;0,'质量分析(总分) '!$D$194,"")</f>
        <v>62.2198275862069</v>
      </c>
      <c r="L3729" s="65">
        <f ca="1">IF(_xlfn.NUMBERVALUE(L3727)&gt;0,'质量分析(总分) '!$D$222,"")</f>
        <v>81.1694214876033</v>
      </c>
      <c r="M3729" s="65">
        <f ca="1">IF(_xlfn.NUMBERVALUE(G3727)&gt;0,'质量分析(总分) '!$D$23,'质量分析(总分) '!$D$28)</f>
        <v>513.153017241379</v>
      </c>
    </row>
    <row r="3731" customHeight="1" spans="1:13">
      <c r="A3731" s="58" t="s">
        <v>15</v>
      </c>
      <c r="B3731" s="59" t="s">
        <v>1</v>
      </c>
      <c r="C3731" s="59" t="s">
        <v>2</v>
      </c>
      <c r="D3731" s="60" t="s">
        <v>3</v>
      </c>
      <c r="E3731" s="60" t="s">
        <v>4</v>
      </c>
      <c r="F3731" s="60" t="s">
        <v>5</v>
      </c>
      <c r="G3731" s="60" t="s">
        <v>6</v>
      </c>
      <c r="H3731" s="60" t="s">
        <v>7</v>
      </c>
      <c r="I3731" s="60" t="s">
        <v>8</v>
      </c>
      <c r="J3731" s="60" t="s">
        <v>9</v>
      </c>
      <c r="K3731" s="60" t="s">
        <v>10</v>
      </c>
      <c r="L3731" s="61" t="s">
        <v>11</v>
      </c>
      <c r="M3731" s="61" t="s">
        <v>12</v>
      </c>
    </row>
    <row r="3732" customHeight="1" spans="1:13">
      <c r="A3732" s="62"/>
      <c r="B3732" s="63">
        <f ca="1">INDIRECT("'按班级打印'!G"&amp;ROUNDDOWN((ROW()-1)/5,0)+2)</f>
        <v>17</v>
      </c>
      <c r="C3732" s="63" t="str">
        <f ca="1">INDIRECT("'按班级打印'!A"&amp;ROUNDDOWN((ROW()-1)/5,0)+2)</f>
        <v>詹美怡</v>
      </c>
      <c r="D3732" s="63">
        <f ca="1">INDIRECT("'按班级打印'!M"&amp;ROUNDDOWN((ROW()-1)/5,0)+2)</f>
        <v>95.5</v>
      </c>
      <c r="E3732" s="63">
        <f ca="1">INDIRECT("'按班级打印'!o"&amp;ROUNDDOWN((ROW()-1)/5,0)+2)</f>
        <v>89.5</v>
      </c>
      <c r="F3732" s="63">
        <f ca="1">INDIRECT("'按班级打印'!q"&amp;ROUNDDOWN((ROW()-1)/5,0)+2)</f>
        <v>96</v>
      </c>
      <c r="G3732" s="63" t="str">
        <f ca="1">IF(INDIRECT("'按班级打印'!s"&amp;ROUNDDOWN((ROW()-1)/5,0)+2)&gt;0,INDIRECT("'按班级打印'!s"&amp;ROUNDDOWN((ROW()-1)/5,0)+2),"")</f>
        <v/>
      </c>
      <c r="H3732" s="63" t="str">
        <f ca="1">IF(INDIRECT("'按班级打印'!w"&amp;ROUNDDOWN((ROW()-1)/5,0)+2)&gt;0,INDIRECT("'按班级打印'!w"&amp;ROUNDDOWN((ROW()-1)/5,0)+2),"")</f>
        <v/>
      </c>
      <c r="I3732" s="63" t="str">
        <f ca="1">IF(INDIRECT("'按班级打印'!z"&amp;ROUNDDOWN((ROW()-1)/5,0)+2)&gt;0,INDIRECT("'按班级打印'!z"&amp;ROUNDDOWN((ROW()-1)/5,0)+2),"")</f>
        <v/>
      </c>
      <c r="J3732" s="63">
        <f ca="1">IF(INDIRECT("'按班级打印'!ac"&amp;ROUNDDOWN((ROW()-1)/5,0)+2)&gt;0,INDIRECT("'按班级打印'!ac"&amp;ROUNDDOWN((ROW()-1)/5,0)+2),"")</f>
        <v>51.5</v>
      </c>
      <c r="K3732" s="63">
        <f ca="1">IF(INDIRECT("'按班级打印'!u"&amp;ROUNDDOWN((ROW()-1)/5,0)+2)&gt;0,INDIRECT("'按班级打印'!u"&amp;ROUNDDOWN((ROW()-1)/5,0)+2),"")</f>
        <v>66</v>
      </c>
      <c r="L3732" s="63">
        <f ca="1">IF(INDIRECT("'按班级打印'!af"&amp;ROUNDDOWN((ROW()-1)/5,0)+2)&gt;0,INDIRECT("'按班级打印'!af"&amp;ROUNDDOWN((ROW()-1)/5,0)+2),"")</f>
        <v>57</v>
      </c>
      <c r="M3732" s="63">
        <f ca="1">INDIRECT("'按班级打印'!H"&amp;ROUNDDOWN((ROW()-1)/5,0)+2)</f>
        <v>455.5</v>
      </c>
    </row>
    <row r="3733" customHeight="1" spans="1:13">
      <c r="A3733" s="64"/>
      <c r="B3733" s="64"/>
      <c r="C3733" s="63" t="s">
        <v>13</v>
      </c>
      <c r="D3733" s="63">
        <f ca="1">INDIRECT("'按班级打印'!M"&amp;ROUNDDOWN((ROW()-1)/5,0)+2)</f>
        <v>95.5</v>
      </c>
      <c r="E3733" s="63">
        <f ca="1">INDIRECT("'按班级打印'!o"&amp;ROUNDDOWN((ROW()-1)/5,0)+2)</f>
        <v>89.5</v>
      </c>
      <c r="F3733" s="63">
        <f ca="1">INDIRECT("'按班级打印'!q"&amp;ROUNDDOWN((ROW()-1)/5,0)+2)</f>
        <v>96</v>
      </c>
      <c r="G3733" s="63" t="str">
        <f ca="1">IF(INDIRECT("'按班级打印'!s"&amp;ROUNDDOWN((ROW()-1)/5,0)+2)&gt;0,INDIRECT("'按班级打印'!s"&amp;ROUNDDOWN((ROW()-1)/5,0)+2),"")</f>
        <v/>
      </c>
      <c r="H3733" s="63" t="str">
        <f ca="1">IF(INDIRECT("'按班级打印'!x"&amp;ROUNDDOWN((ROW()-1)/5,0)+2)&gt;0,INDIRECT("'按班级打印'!x"&amp;ROUNDDOWN((ROW()-1)/5,0)+2),"")</f>
        <v/>
      </c>
      <c r="I3733" s="63" t="str">
        <f ca="1">IF(INDIRECT("'按班级打印'!aa"&amp;ROUNDDOWN((ROW()-1)/5,0)+2)&gt;0,INDIRECT("'按班级打印'!aa"&amp;ROUNDDOWN((ROW()-1)/5,0)+2),"")</f>
        <v/>
      </c>
      <c r="J3733" s="63">
        <f ca="1">IF(INDIRECT("'按班级打印'!ad"&amp;ROUNDDOWN((ROW()-1)/5,0)+2)&gt;0,INDIRECT("'按班级打印'!ad"&amp;ROUNDDOWN((ROW()-1)/5,0)+2),"")</f>
        <v>73</v>
      </c>
      <c r="K3733" s="63">
        <f ca="1">IF(INDIRECT("'按班级打印'!u"&amp;ROUNDDOWN((ROW()-1)/5,0)+2)&gt;0,INDIRECT("'按班级打印'!u"&amp;ROUNDDOWN((ROW()-1)/5,0)+2),"")</f>
        <v>66</v>
      </c>
      <c r="L3733" s="63">
        <f ca="1">IF(INDIRECT("'按班级打印'!ag"&amp;ROUNDDOWN((ROW()-1)/5,0)+2)&gt;0,INDIRECT("'按班级打印'!ag"&amp;ROUNDDOWN((ROW()-1)/5,0)+2),"")</f>
        <v>85</v>
      </c>
      <c r="M3733" s="63">
        <f ca="1">INDIRECT("'按班级打印'!I"&amp;ROUNDDOWN((ROW()-1)/5,0)+2)</f>
        <v>505</v>
      </c>
    </row>
    <row r="3734" customHeight="1" spans="1:13">
      <c r="A3734" s="63" t="str">
        <f ca="1">INDIRECT("'按班级打印'!E"&amp;ROUNDDOWN((ROW()-1)/5,0)+2)</f>
        <v>历史类</v>
      </c>
      <c r="B3734" s="14"/>
      <c r="C3734" s="63" t="s">
        <v>14</v>
      </c>
      <c r="D3734" s="65">
        <f>'质量分析(总分) '!$D$55</f>
        <v>105.000612745098</v>
      </c>
      <c r="E3734" s="65">
        <f>'质量分析(总分) '!$D$82</f>
        <v>91.5242034313726</v>
      </c>
      <c r="F3734" s="65">
        <f>'质量分析(总分) '!$D$109</f>
        <v>108.863970588235</v>
      </c>
      <c r="G3734" s="65" t="str">
        <f ca="1">IF(_xlfn.NUMBERVALUE(G3732)&gt;0,'质量分析(总分) '!$D$133,"")</f>
        <v/>
      </c>
      <c r="H3734" s="65" t="str">
        <f ca="1">IF(_xlfn.NUMBERVALUE(H3732)&gt;0,'质量分析(总分) '!$D$157,"")</f>
        <v/>
      </c>
      <c r="I3734" s="65" t="str">
        <f ca="1">IF(_xlfn.NUMBERVALUE(I3732)&gt;0,'质量分析(总分) '!$D$180,"")</f>
        <v/>
      </c>
      <c r="J3734" s="65">
        <f ca="1">IF(_xlfn.NUMBERVALUE(J3732)&gt;0,'质量分析(总分) '!$D$208,"")</f>
        <v>82.7816593886463</v>
      </c>
      <c r="K3734" s="65">
        <f ca="1">IF(_xlfn.NUMBERVALUE(K3732)&gt;0,'质量分析(总分) '!$D$194,"")</f>
        <v>62.2198275862069</v>
      </c>
      <c r="L3734" s="65">
        <f ca="1">IF(_xlfn.NUMBERVALUE(L3732)&gt;0,'质量分析(总分) '!$D$222,"")</f>
        <v>81.1694214876033</v>
      </c>
      <c r="M3734" s="65">
        <f ca="1">IF(_xlfn.NUMBERVALUE(G3732)&gt;0,'质量分析(总分) '!$D$23,'质量分析(总分) '!$D$28)</f>
        <v>513.153017241379</v>
      </c>
    </row>
    <row r="3736" customHeight="1" spans="1:13">
      <c r="A3736" s="58" t="s">
        <v>15</v>
      </c>
      <c r="B3736" s="59" t="s">
        <v>1</v>
      </c>
      <c r="C3736" s="59" t="s">
        <v>2</v>
      </c>
      <c r="D3736" s="60" t="s">
        <v>3</v>
      </c>
      <c r="E3736" s="60" t="s">
        <v>4</v>
      </c>
      <c r="F3736" s="60" t="s">
        <v>5</v>
      </c>
      <c r="G3736" s="60" t="s">
        <v>6</v>
      </c>
      <c r="H3736" s="60" t="s">
        <v>7</v>
      </c>
      <c r="I3736" s="60" t="s">
        <v>8</v>
      </c>
      <c r="J3736" s="60" t="s">
        <v>9</v>
      </c>
      <c r="K3736" s="60" t="s">
        <v>10</v>
      </c>
      <c r="L3736" s="61" t="s">
        <v>11</v>
      </c>
      <c r="M3736" s="61" t="s">
        <v>12</v>
      </c>
    </row>
    <row r="3737" customHeight="1" spans="1:13">
      <c r="A3737" s="62"/>
      <c r="B3737" s="63">
        <f ca="1">INDIRECT("'按班级打印'!G"&amp;ROUNDDOWN((ROW()-1)/5,0)+2)</f>
        <v>17</v>
      </c>
      <c r="C3737" s="63" t="str">
        <f ca="1">INDIRECT("'按班级打印'!A"&amp;ROUNDDOWN((ROW()-1)/5,0)+2)</f>
        <v>郑晨欣</v>
      </c>
      <c r="D3737" s="63">
        <f ca="1">INDIRECT("'按班级打印'!M"&amp;ROUNDDOWN((ROW()-1)/5,0)+2)</f>
        <v>95</v>
      </c>
      <c r="E3737" s="63">
        <f ca="1">INDIRECT("'按班级打印'!o"&amp;ROUNDDOWN((ROW()-1)/5,0)+2)</f>
        <v>32</v>
      </c>
      <c r="F3737" s="63">
        <f ca="1">INDIRECT("'按班级打印'!q"&amp;ROUNDDOWN((ROW()-1)/5,0)+2)</f>
        <v>114.5</v>
      </c>
      <c r="G3737" s="63" t="str">
        <f ca="1">IF(INDIRECT("'按班级打印'!s"&amp;ROUNDDOWN((ROW()-1)/5,0)+2)&gt;0,INDIRECT("'按班级打印'!s"&amp;ROUNDDOWN((ROW()-1)/5,0)+2),"")</f>
        <v/>
      </c>
      <c r="H3737" s="63" t="str">
        <f ca="1">IF(INDIRECT("'按班级打印'!w"&amp;ROUNDDOWN((ROW()-1)/5,0)+2)&gt;0,INDIRECT("'按班级打印'!w"&amp;ROUNDDOWN((ROW()-1)/5,0)+2),"")</f>
        <v/>
      </c>
      <c r="I3737" s="63" t="str">
        <f ca="1">IF(INDIRECT("'按班级打印'!z"&amp;ROUNDDOWN((ROW()-1)/5,0)+2)&gt;0,INDIRECT("'按班级打印'!z"&amp;ROUNDDOWN((ROW()-1)/5,0)+2),"")</f>
        <v/>
      </c>
      <c r="J3737" s="63">
        <f ca="1">IF(INDIRECT("'按班级打印'!ac"&amp;ROUNDDOWN((ROW()-1)/5,0)+2)&gt;0,INDIRECT("'按班级打印'!ac"&amp;ROUNDDOWN((ROW()-1)/5,0)+2),"")</f>
        <v>64.25</v>
      </c>
      <c r="K3737" s="63">
        <f ca="1">IF(INDIRECT("'按班级打印'!u"&amp;ROUNDDOWN((ROW()-1)/5,0)+2)&gt;0,INDIRECT("'按班级打印'!u"&amp;ROUNDDOWN((ROW()-1)/5,0)+2),"")</f>
        <v>60.5</v>
      </c>
      <c r="L3737" s="63">
        <f ca="1">IF(INDIRECT("'按班级打印'!af"&amp;ROUNDDOWN((ROW()-1)/5,0)+2)&gt;0,INDIRECT("'按班级打印'!af"&amp;ROUNDDOWN((ROW()-1)/5,0)+2),"")</f>
        <v>45.5</v>
      </c>
      <c r="M3737" s="63">
        <f ca="1">INDIRECT("'按班级打印'!H"&amp;ROUNDDOWN((ROW()-1)/5,0)+2)</f>
        <v>411.75</v>
      </c>
    </row>
    <row r="3738" customHeight="1" spans="1:13">
      <c r="A3738" s="64"/>
      <c r="B3738" s="64"/>
      <c r="C3738" s="63" t="s">
        <v>13</v>
      </c>
      <c r="D3738" s="63">
        <f ca="1">INDIRECT("'按班级打印'!M"&amp;ROUNDDOWN((ROW()-1)/5,0)+2)</f>
        <v>95</v>
      </c>
      <c r="E3738" s="63">
        <f ca="1">INDIRECT("'按班级打印'!o"&amp;ROUNDDOWN((ROW()-1)/5,0)+2)</f>
        <v>32</v>
      </c>
      <c r="F3738" s="63">
        <f ca="1">INDIRECT("'按班级打印'!q"&amp;ROUNDDOWN((ROW()-1)/5,0)+2)</f>
        <v>114.5</v>
      </c>
      <c r="G3738" s="63" t="str">
        <f ca="1">IF(INDIRECT("'按班级打印'!s"&amp;ROUNDDOWN((ROW()-1)/5,0)+2)&gt;0,INDIRECT("'按班级打印'!s"&amp;ROUNDDOWN((ROW()-1)/5,0)+2),"")</f>
        <v/>
      </c>
      <c r="H3738" s="63" t="str">
        <f ca="1">IF(INDIRECT("'按班级打印'!x"&amp;ROUNDDOWN((ROW()-1)/5,0)+2)&gt;0,INDIRECT("'按班级打印'!x"&amp;ROUNDDOWN((ROW()-1)/5,0)+2),"")</f>
        <v/>
      </c>
      <c r="I3738" s="63" t="str">
        <f ca="1">IF(INDIRECT("'按班级打印'!aa"&amp;ROUNDDOWN((ROW()-1)/5,0)+2)&gt;0,INDIRECT("'按班级打印'!aa"&amp;ROUNDDOWN((ROW()-1)/5,0)+2),"")</f>
        <v/>
      </c>
      <c r="J3738" s="63">
        <f ca="1">IF(INDIRECT("'按班级打印'!ad"&amp;ROUNDDOWN((ROW()-1)/5,0)+2)&gt;0,INDIRECT("'按班级打印'!ad"&amp;ROUNDDOWN((ROW()-1)/5,0)+2),"")</f>
        <v>88</v>
      </c>
      <c r="K3738" s="63">
        <f ca="1">IF(INDIRECT("'按班级打印'!u"&amp;ROUNDDOWN((ROW()-1)/5,0)+2)&gt;0,INDIRECT("'按班级打印'!u"&amp;ROUNDDOWN((ROW()-1)/5,0)+2),"")</f>
        <v>60.5</v>
      </c>
      <c r="L3738" s="63">
        <f ca="1">IF(INDIRECT("'按班级打印'!ag"&amp;ROUNDDOWN((ROW()-1)/5,0)+2)&gt;0,INDIRECT("'按班级打印'!ag"&amp;ROUNDDOWN((ROW()-1)/5,0)+2),"")</f>
        <v>69</v>
      </c>
      <c r="M3738" s="63">
        <f ca="1">INDIRECT("'按班级打印'!I"&amp;ROUNDDOWN((ROW()-1)/5,0)+2)</f>
        <v>459</v>
      </c>
    </row>
    <row r="3739" customHeight="1" spans="1:13">
      <c r="A3739" s="63" t="str">
        <f ca="1">INDIRECT("'按班级打印'!E"&amp;ROUNDDOWN((ROW()-1)/5,0)+2)</f>
        <v>历史类</v>
      </c>
      <c r="B3739" s="14"/>
      <c r="C3739" s="63" t="s">
        <v>14</v>
      </c>
      <c r="D3739" s="65">
        <f>'质量分析(总分) '!$D$55</f>
        <v>105.000612745098</v>
      </c>
      <c r="E3739" s="65">
        <f>'质量分析(总分) '!$D$82</f>
        <v>91.5242034313726</v>
      </c>
      <c r="F3739" s="65">
        <f>'质量分析(总分) '!$D$109</f>
        <v>108.863970588235</v>
      </c>
      <c r="G3739" s="65" t="str">
        <f ca="1">IF(_xlfn.NUMBERVALUE(G3737)&gt;0,'质量分析(总分) '!$D$133,"")</f>
        <v/>
      </c>
      <c r="H3739" s="65" t="str">
        <f ca="1">IF(_xlfn.NUMBERVALUE(H3737)&gt;0,'质量分析(总分) '!$D$157,"")</f>
        <v/>
      </c>
      <c r="I3739" s="65" t="str">
        <f ca="1">IF(_xlfn.NUMBERVALUE(I3737)&gt;0,'质量分析(总分) '!$D$180,"")</f>
        <v/>
      </c>
      <c r="J3739" s="65">
        <f ca="1">IF(_xlfn.NUMBERVALUE(J3737)&gt;0,'质量分析(总分) '!$D$208,"")</f>
        <v>82.7816593886463</v>
      </c>
      <c r="K3739" s="65">
        <f ca="1">IF(_xlfn.NUMBERVALUE(K3737)&gt;0,'质量分析(总分) '!$D$194,"")</f>
        <v>62.2198275862069</v>
      </c>
      <c r="L3739" s="65">
        <f ca="1">IF(_xlfn.NUMBERVALUE(L3737)&gt;0,'质量分析(总分) '!$D$222,"")</f>
        <v>81.1694214876033</v>
      </c>
      <c r="M3739" s="65">
        <f ca="1">IF(_xlfn.NUMBERVALUE(G3737)&gt;0,'质量分析(总分) '!$D$23,'质量分析(总分) '!$D$28)</f>
        <v>513.153017241379</v>
      </c>
    </row>
    <row r="3741" customHeight="1" spans="1:13">
      <c r="A3741" s="58" t="s">
        <v>15</v>
      </c>
      <c r="B3741" s="59" t="s">
        <v>1</v>
      </c>
      <c r="C3741" s="59" t="s">
        <v>2</v>
      </c>
      <c r="D3741" s="60" t="s">
        <v>3</v>
      </c>
      <c r="E3741" s="60" t="s">
        <v>4</v>
      </c>
      <c r="F3741" s="60" t="s">
        <v>5</v>
      </c>
      <c r="G3741" s="60" t="s">
        <v>6</v>
      </c>
      <c r="H3741" s="60" t="s">
        <v>7</v>
      </c>
      <c r="I3741" s="60" t="s">
        <v>8</v>
      </c>
      <c r="J3741" s="60" t="s">
        <v>9</v>
      </c>
      <c r="K3741" s="60" t="s">
        <v>10</v>
      </c>
      <c r="L3741" s="61" t="s">
        <v>11</v>
      </c>
      <c r="M3741" s="61" t="s">
        <v>12</v>
      </c>
    </row>
    <row r="3742" customHeight="1" spans="1:13">
      <c r="A3742" s="62"/>
      <c r="B3742" s="63">
        <f ca="1">INDIRECT("'按班级打印'!G"&amp;ROUNDDOWN((ROW()-1)/5,0)+2)</f>
        <v>17</v>
      </c>
      <c r="C3742" s="63" t="str">
        <f ca="1">INDIRECT("'按班级打印'!A"&amp;ROUNDDOWN((ROW()-1)/5,0)+2)</f>
        <v>曾沅翊</v>
      </c>
      <c r="D3742" s="63">
        <f ca="1">INDIRECT("'按班级打印'!M"&amp;ROUNDDOWN((ROW()-1)/5,0)+2)</f>
        <v>94.5</v>
      </c>
      <c r="E3742" s="63">
        <f ca="1">INDIRECT("'按班级打印'!o"&amp;ROUNDDOWN((ROW()-1)/5,0)+2)</f>
        <v>44.5</v>
      </c>
      <c r="F3742" s="63">
        <f ca="1">INDIRECT("'按班级打印'!q"&amp;ROUNDDOWN((ROW()-1)/5,0)+2)</f>
        <v>59</v>
      </c>
      <c r="G3742" s="63" t="str">
        <f ca="1">IF(INDIRECT("'按班级打印'!s"&amp;ROUNDDOWN((ROW()-1)/5,0)+2)&gt;0,INDIRECT("'按班级打印'!s"&amp;ROUNDDOWN((ROW()-1)/5,0)+2),"")</f>
        <v/>
      </c>
      <c r="H3742" s="63" t="str">
        <f ca="1">IF(INDIRECT("'按班级打印'!w"&amp;ROUNDDOWN((ROW()-1)/5,0)+2)&gt;0,INDIRECT("'按班级打印'!w"&amp;ROUNDDOWN((ROW()-1)/5,0)+2),"")</f>
        <v/>
      </c>
      <c r="I3742" s="63" t="str">
        <f ca="1">IF(INDIRECT("'按班级打印'!z"&amp;ROUNDDOWN((ROW()-1)/5,0)+2)&gt;0,INDIRECT("'按班级打印'!z"&amp;ROUNDDOWN((ROW()-1)/5,0)+2),"")</f>
        <v/>
      </c>
      <c r="J3742" s="63">
        <f ca="1">IF(INDIRECT("'按班级打印'!ac"&amp;ROUNDDOWN((ROW()-1)/5,0)+2)&gt;0,INDIRECT("'按班级打印'!ac"&amp;ROUNDDOWN((ROW()-1)/5,0)+2),"")</f>
        <v>44.5</v>
      </c>
      <c r="K3742" s="63">
        <f ca="1">IF(INDIRECT("'按班级打印'!u"&amp;ROUNDDOWN((ROW()-1)/5,0)+2)&gt;0,INDIRECT("'按班级打印'!u"&amp;ROUNDDOWN((ROW()-1)/5,0)+2),"")</f>
        <v>55.5</v>
      </c>
      <c r="L3742" s="63">
        <f ca="1">IF(INDIRECT("'按班级打印'!af"&amp;ROUNDDOWN((ROW()-1)/5,0)+2)&gt;0,INDIRECT("'按班级打印'!af"&amp;ROUNDDOWN((ROW()-1)/5,0)+2),"")</f>
        <v>56.5</v>
      </c>
      <c r="M3742" s="63">
        <f ca="1">INDIRECT("'按班级打印'!H"&amp;ROUNDDOWN((ROW()-1)/5,0)+2)</f>
        <v>354.5</v>
      </c>
    </row>
    <row r="3743" customHeight="1" spans="1:13">
      <c r="A3743" s="64"/>
      <c r="B3743" s="64"/>
      <c r="C3743" s="63" t="s">
        <v>13</v>
      </c>
      <c r="D3743" s="63">
        <f ca="1">INDIRECT("'按班级打印'!M"&amp;ROUNDDOWN((ROW()-1)/5,0)+2)</f>
        <v>94.5</v>
      </c>
      <c r="E3743" s="63">
        <f ca="1">INDIRECT("'按班级打印'!o"&amp;ROUNDDOWN((ROW()-1)/5,0)+2)</f>
        <v>44.5</v>
      </c>
      <c r="F3743" s="63">
        <f ca="1">INDIRECT("'按班级打印'!q"&amp;ROUNDDOWN((ROW()-1)/5,0)+2)</f>
        <v>59</v>
      </c>
      <c r="G3743" s="63" t="str">
        <f ca="1">IF(INDIRECT("'按班级打印'!s"&amp;ROUNDDOWN((ROW()-1)/5,0)+2)&gt;0,INDIRECT("'按班级打印'!s"&amp;ROUNDDOWN((ROW()-1)/5,0)+2),"")</f>
        <v/>
      </c>
      <c r="H3743" s="63" t="str">
        <f ca="1">IF(INDIRECT("'按班级打印'!x"&amp;ROUNDDOWN((ROW()-1)/5,0)+2)&gt;0,INDIRECT("'按班级打印'!x"&amp;ROUNDDOWN((ROW()-1)/5,0)+2),"")</f>
        <v/>
      </c>
      <c r="I3743" s="63" t="str">
        <f ca="1">IF(INDIRECT("'按班级打印'!aa"&amp;ROUNDDOWN((ROW()-1)/5,0)+2)&gt;0,INDIRECT("'按班级打印'!aa"&amp;ROUNDDOWN((ROW()-1)/5,0)+2),"")</f>
        <v/>
      </c>
      <c r="J3743" s="63">
        <f ca="1">IF(INDIRECT("'按班级打印'!ad"&amp;ROUNDDOWN((ROW()-1)/5,0)+2)&gt;0,INDIRECT("'按班级打印'!ad"&amp;ROUNDDOWN((ROW()-1)/5,0)+2),"")</f>
        <v>65</v>
      </c>
      <c r="K3743" s="63">
        <f ca="1">IF(INDIRECT("'按班级打印'!u"&amp;ROUNDDOWN((ROW()-1)/5,0)+2)&gt;0,INDIRECT("'按班级打印'!u"&amp;ROUNDDOWN((ROW()-1)/5,0)+2),"")</f>
        <v>55.5</v>
      </c>
      <c r="L3743" s="63">
        <f ca="1">IF(INDIRECT("'按班级打印'!ag"&amp;ROUNDDOWN((ROW()-1)/5,0)+2)&gt;0,INDIRECT("'按班级打印'!ag"&amp;ROUNDDOWN((ROW()-1)/5,0)+2),"")</f>
        <v>84</v>
      </c>
      <c r="M3743" s="63">
        <f ca="1">INDIRECT("'按班级打印'!I"&amp;ROUNDDOWN((ROW()-1)/5,0)+2)</f>
        <v>402.5</v>
      </c>
    </row>
    <row r="3744" customHeight="1" spans="1:13">
      <c r="A3744" s="63" t="str">
        <f ca="1">INDIRECT("'按班级打印'!E"&amp;ROUNDDOWN((ROW()-1)/5,0)+2)</f>
        <v>历史类</v>
      </c>
      <c r="B3744" s="14"/>
      <c r="C3744" s="63" t="s">
        <v>14</v>
      </c>
      <c r="D3744" s="65">
        <f>'质量分析(总分) '!$D$55</f>
        <v>105.000612745098</v>
      </c>
      <c r="E3744" s="65">
        <f>'质量分析(总分) '!$D$82</f>
        <v>91.5242034313726</v>
      </c>
      <c r="F3744" s="65">
        <f>'质量分析(总分) '!$D$109</f>
        <v>108.863970588235</v>
      </c>
      <c r="G3744" s="65" t="str">
        <f ca="1">IF(_xlfn.NUMBERVALUE(G3742)&gt;0,'质量分析(总分) '!$D$133,"")</f>
        <v/>
      </c>
      <c r="H3744" s="65" t="str">
        <f ca="1">IF(_xlfn.NUMBERVALUE(H3742)&gt;0,'质量分析(总分) '!$D$157,"")</f>
        <v/>
      </c>
      <c r="I3744" s="65" t="str">
        <f ca="1">IF(_xlfn.NUMBERVALUE(I3742)&gt;0,'质量分析(总分) '!$D$180,"")</f>
        <v/>
      </c>
      <c r="J3744" s="65">
        <f ca="1">IF(_xlfn.NUMBERVALUE(J3742)&gt;0,'质量分析(总分) '!$D$208,"")</f>
        <v>82.7816593886463</v>
      </c>
      <c r="K3744" s="65">
        <f ca="1">IF(_xlfn.NUMBERVALUE(K3742)&gt;0,'质量分析(总分) '!$D$194,"")</f>
        <v>62.2198275862069</v>
      </c>
      <c r="L3744" s="65">
        <f ca="1">IF(_xlfn.NUMBERVALUE(L3742)&gt;0,'质量分析(总分) '!$D$222,"")</f>
        <v>81.1694214876033</v>
      </c>
      <c r="M3744" s="65">
        <f ca="1">IF(_xlfn.NUMBERVALUE(G3742)&gt;0,'质量分析(总分) '!$D$23,'质量分析(总分) '!$D$28)</f>
        <v>513.153017241379</v>
      </c>
    </row>
    <row r="3746" customHeight="1" spans="1:13">
      <c r="A3746" s="58" t="s">
        <v>15</v>
      </c>
      <c r="B3746" s="59" t="s">
        <v>1</v>
      </c>
      <c r="C3746" s="59" t="s">
        <v>2</v>
      </c>
      <c r="D3746" s="60" t="s">
        <v>3</v>
      </c>
      <c r="E3746" s="60" t="s">
        <v>4</v>
      </c>
      <c r="F3746" s="60" t="s">
        <v>5</v>
      </c>
      <c r="G3746" s="60" t="s">
        <v>6</v>
      </c>
      <c r="H3746" s="60" t="s">
        <v>7</v>
      </c>
      <c r="I3746" s="60" t="s">
        <v>8</v>
      </c>
      <c r="J3746" s="60" t="s">
        <v>9</v>
      </c>
      <c r="K3746" s="60" t="s">
        <v>10</v>
      </c>
      <c r="L3746" s="61" t="s">
        <v>11</v>
      </c>
      <c r="M3746" s="61" t="s">
        <v>12</v>
      </c>
    </row>
    <row r="3747" customHeight="1" spans="1:13">
      <c r="A3747" s="62"/>
      <c r="B3747" s="63">
        <f ca="1">INDIRECT("'按班级打印'!G"&amp;ROUNDDOWN((ROW()-1)/5,0)+2)</f>
        <v>17</v>
      </c>
      <c r="C3747" s="63" t="str">
        <f ca="1">INDIRECT("'按班级打印'!A"&amp;ROUNDDOWN((ROW()-1)/5,0)+2)</f>
        <v>林雨萱</v>
      </c>
      <c r="D3747" s="63">
        <f ca="1">INDIRECT("'按班级打印'!M"&amp;ROUNDDOWN((ROW()-1)/5,0)+2)</f>
        <v>109</v>
      </c>
      <c r="E3747" s="63">
        <f ca="1">INDIRECT("'按班级打印'!o"&amp;ROUNDDOWN((ROW()-1)/5,0)+2)</f>
        <v>93</v>
      </c>
      <c r="F3747" s="63">
        <f ca="1">INDIRECT("'按班级打印'!q"&amp;ROUNDDOWN((ROW()-1)/5,0)+2)</f>
        <v>103.5</v>
      </c>
      <c r="G3747" s="63" t="str">
        <f ca="1">IF(INDIRECT("'按班级打印'!s"&amp;ROUNDDOWN((ROW()-1)/5,0)+2)&gt;0,INDIRECT("'按班级打印'!s"&amp;ROUNDDOWN((ROW()-1)/5,0)+2),"")</f>
        <v/>
      </c>
      <c r="H3747" s="63" t="str">
        <f ca="1">IF(INDIRECT("'按班级打印'!w"&amp;ROUNDDOWN((ROW()-1)/5,0)+2)&gt;0,INDIRECT("'按班级打印'!w"&amp;ROUNDDOWN((ROW()-1)/5,0)+2),"")</f>
        <v/>
      </c>
      <c r="I3747" s="63" t="str">
        <f ca="1">IF(INDIRECT("'按班级打印'!z"&amp;ROUNDDOWN((ROW()-1)/5,0)+2)&gt;0,INDIRECT("'按班级打印'!z"&amp;ROUNDDOWN((ROW()-1)/5,0)+2),"")</f>
        <v/>
      </c>
      <c r="J3747" s="63">
        <f ca="1">IF(INDIRECT("'按班级打印'!ac"&amp;ROUNDDOWN((ROW()-1)/5,0)+2)&gt;0,INDIRECT("'按班级打印'!ac"&amp;ROUNDDOWN((ROW()-1)/5,0)+2),"")</f>
        <v>61.5</v>
      </c>
      <c r="K3747" s="63">
        <f ca="1">IF(INDIRECT("'按班级打印'!u"&amp;ROUNDDOWN((ROW()-1)/5,0)+2)&gt;0,INDIRECT("'按班级打印'!u"&amp;ROUNDDOWN((ROW()-1)/5,0)+2),"")</f>
        <v>67</v>
      </c>
      <c r="L3747" s="63">
        <f ca="1">IF(INDIRECT("'按班级打印'!af"&amp;ROUNDDOWN((ROW()-1)/5,0)+2)&gt;0,INDIRECT("'按班级打印'!af"&amp;ROUNDDOWN((ROW()-1)/5,0)+2),"")</f>
        <v>70</v>
      </c>
      <c r="M3747" s="63">
        <f ca="1">INDIRECT("'按班级打印'!H"&amp;ROUNDDOWN((ROW()-1)/5,0)+2)</f>
        <v>504</v>
      </c>
    </row>
    <row r="3748" customHeight="1" spans="1:13">
      <c r="A3748" s="64"/>
      <c r="B3748" s="64"/>
      <c r="C3748" s="63" t="s">
        <v>13</v>
      </c>
      <c r="D3748" s="63">
        <f ca="1">INDIRECT("'按班级打印'!M"&amp;ROUNDDOWN((ROW()-1)/5,0)+2)</f>
        <v>109</v>
      </c>
      <c r="E3748" s="63">
        <f ca="1">INDIRECT("'按班级打印'!o"&amp;ROUNDDOWN((ROW()-1)/5,0)+2)</f>
        <v>93</v>
      </c>
      <c r="F3748" s="63">
        <f ca="1">INDIRECT("'按班级打印'!q"&amp;ROUNDDOWN((ROW()-1)/5,0)+2)</f>
        <v>103.5</v>
      </c>
      <c r="G3748" s="63" t="str">
        <f ca="1">IF(INDIRECT("'按班级打印'!s"&amp;ROUNDDOWN((ROW()-1)/5,0)+2)&gt;0,INDIRECT("'按班级打印'!s"&amp;ROUNDDOWN((ROW()-1)/5,0)+2),"")</f>
        <v/>
      </c>
      <c r="H3748" s="63" t="str">
        <f ca="1">IF(INDIRECT("'按班级打印'!x"&amp;ROUNDDOWN((ROW()-1)/5,0)+2)&gt;0,INDIRECT("'按班级打印'!x"&amp;ROUNDDOWN((ROW()-1)/5,0)+2),"")</f>
        <v/>
      </c>
      <c r="I3748" s="63" t="str">
        <f ca="1">IF(INDIRECT("'按班级打印'!aa"&amp;ROUNDDOWN((ROW()-1)/5,0)+2)&gt;0,INDIRECT("'按班级打印'!aa"&amp;ROUNDDOWN((ROW()-1)/5,0)+2),"")</f>
        <v/>
      </c>
      <c r="J3748" s="63">
        <f ca="1">IF(INDIRECT("'按班级打印'!ad"&amp;ROUNDDOWN((ROW()-1)/5,0)+2)&gt;0,INDIRECT("'按班级打印'!ad"&amp;ROUNDDOWN((ROW()-1)/5,0)+2),"")</f>
        <v>86</v>
      </c>
      <c r="K3748" s="63">
        <f ca="1">IF(INDIRECT("'按班级打印'!u"&amp;ROUNDDOWN((ROW()-1)/5,0)+2)&gt;0,INDIRECT("'按班级打印'!u"&amp;ROUNDDOWN((ROW()-1)/5,0)+2),"")</f>
        <v>67</v>
      </c>
      <c r="L3748" s="63">
        <f ca="1">IF(INDIRECT("'按班级打印'!ag"&amp;ROUNDDOWN((ROW()-1)/5,0)+2)&gt;0,INDIRECT("'按班级打印'!ag"&amp;ROUNDDOWN((ROW()-1)/5,0)+2),"")</f>
        <v>91</v>
      </c>
      <c r="M3748" s="63">
        <f ca="1">INDIRECT("'按班级打印'!I"&amp;ROUNDDOWN((ROW()-1)/5,0)+2)</f>
        <v>549.5</v>
      </c>
    </row>
    <row r="3749" customHeight="1" spans="1:13">
      <c r="A3749" s="63" t="str">
        <f ca="1">INDIRECT("'按班级打印'!E"&amp;ROUNDDOWN((ROW()-1)/5,0)+2)</f>
        <v>历史类</v>
      </c>
      <c r="B3749" s="14"/>
      <c r="C3749" s="63" t="s">
        <v>14</v>
      </c>
      <c r="D3749" s="65">
        <f>'质量分析(总分) '!$D$55</f>
        <v>105.000612745098</v>
      </c>
      <c r="E3749" s="65">
        <f>'质量分析(总分) '!$D$82</f>
        <v>91.5242034313726</v>
      </c>
      <c r="F3749" s="65">
        <f>'质量分析(总分) '!$D$109</f>
        <v>108.863970588235</v>
      </c>
      <c r="G3749" s="65" t="str">
        <f ca="1">IF(_xlfn.NUMBERVALUE(G3747)&gt;0,'质量分析(总分) '!$D$133,"")</f>
        <v/>
      </c>
      <c r="H3749" s="65" t="str">
        <f ca="1">IF(_xlfn.NUMBERVALUE(H3747)&gt;0,'质量分析(总分) '!$D$157,"")</f>
        <v/>
      </c>
      <c r="I3749" s="65" t="str">
        <f ca="1">IF(_xlfn.NUMBERVALUE(I3747)&gt;0,'质量分析(总分) '!$D$180,"")</f>
        <v/>
      </c>
      <c r="J3749" s="65">
        <f ca="1">IF(_xlfn.NUMBERVALUE(J3747)&gt;0,'质量分析(总分) '!$D$208,"")</f>
        <v>82.7816593886463</v>
      </c>
      <c r="K3749" s="65">
        <f ca="1">IF(_xlfn.NUMBERVALUE(K3747)&gt;0,'质量分析(总分) '!$D$194,"")</f>
        <v>62.2198275862069</v>
      </c>
      <c r="L3749" s="65">
        <f ca="1">IF(_xlfn.NUMBERVALUE(L3747)&gt;0,'质量分析(总分) '!$D$222,"")</f>
        <v>81.1694214876033</v>
      </c>
      <c r="M3749" s="65">
        <f ca="1">IF(_xlfn.NUMBERVALUE(G3747)&gt;0,'质量分析(总分) '!$D$23,'质量分析(总分) '!$D$28)</f>
        <v>513.153017241379</v>
      </c>
    </row>
    <row r="3751" customHeight="1" spans="1:13">
      <c r="A3751" s="58" t="s">
        <v>15</v>
      </c>
      <c r="B3751" s="59" t="s">
        <v>1</v>
      </c>
      <c r="C3751" s="59" t="s">
        <v>2</v>
      </c>
      <c r="D3751" s="60" t="s">
        <v>3</v>
      </c>
      <c r="E3751" s="60" t="s">
        <v>4</v>
      </c>
      <c r="F3751" s="60" t="s">
        <v>5</v>
      </c>
      <c r="G3751" s="60" t="s">
        <v>6</v>
      </c>
      <c r="H3751" s="60" t="s">
        <v>7</v>
      </c>
      <c r="I3751" s="60" t="s">
        <v>8</v>
      </c>
      <c r="J3751" s="60" t="s">
        <v>9</v>
      </c>
      <c r="K3751" s="60" t="s">
        <v>10</v>
      </c>
      <c r="L3751" s="61" t="s">
        <v>11</v>
      </c>
      <c r="M3751" s="61" t="s">
        <v>12</v>
      </c>
    </row>
    <row r="3752" customHeight="1" spans="1:13">
      <c r="A3752" s="62"/>
      <c r="B3752" s="63">
        <f ca="1">INDIRECT("'按班级打印'!G"&amp;ROUNDDOWN((ROW()-1)/5,0)+2)</f>
        <v>17</v>
      </c>
      <c r="C3752" s="63" t="str">
        <f ca="1">INDIRECT("'按班级打印'!A"&amp;ROUNDDOWN((ROW()-1)/5,0)+2)</f>
        <v>吴思尧</v>
      </c>
      <c r="D3752" s="63">
        <f ca="1">INDIRECT("'按班级打印'!M"&amp;ROUNDDOWN((ROW()-1)/5,0)+2)</f>
        <v>108.5</v>
      </c>
      <c r="E3752" s="63">
        <f ca="1">INDIRECT("'按班级打印'!o"&amp;ROUNDDOWN((ROW()-1)/5,0)+2)</f>
        <v>78.5</v>
      </c>
      <c r="F3752" s="63">
        <f ca="1">INDIRECT("'按班级打印'!q"&amp;ROUNDDOWN((ROW()-1)/5,0)+2)</f>
        <v>86.5</v>
      </c>
      <c r="G3752" s="63" t="str">
        <f ca="1">IF(INDIRECT("'按班级打印'!s"&amp;ROUNDDOWN((ROW()-1)/5,0)+2)&gt;0,INDIRECT("'按班级打印'!s"&amp;ROUNDDOWN((ROW()-1)/5,0)+2),"")</f>
        <v/>
      </c>
      <c r="H3752" s="63" t="str">
        <f ca="1">IF(INDIRECT("'按班级打印'!w"&amp;ROUNDDOWN((ROW()-1)/5,0)+2)&gt;0,INDIRECT("'按班级打印'!w"&amp;ROUNDDOWN((ROW()-1)/5,0)+2),"")</f>
        <v/>
      </c>
      <c r="I3752" s="63" t="str">
        <f ca="1">IF(INDIRECT("'按班级打印'!z"&amp;ROUNDDOWN((ROW()-1)/5,0)+2)&gt;0,INDIRECT("'按班级打印'!z"&amp;ROUNDDOWN((ROW()-1)/5,0)+2),"")</f>
        <v/>
      </c>
      <c r="J3752" s="63">
        <f ca="1">IF(INDIRECT("'按班级打印'!ac"&amp;ROUNDDOWN((ROW()-1)/5,0)+2)&gt;0,INDIRECT("'按班级打印'!ac"&amp;ROUNDDOWN((ROW()-1)/5,0)+2),"")</f>
        <v>44</v>
      </c>
      <c r="K3752" s="63">
        <f ca="1">IF(INDIRECT("'按班级打印'!u"&amp;ROUNDDOWN((ROW()-1)/5,0)+2)&gt;0,INDIRECT("'按班级打印'!u"&amp;ROUNDDOWN((ROW()-1)/5,0)+2),"")</f>
        <v>52.5</v>
      </c>
      <c r="L3752" s="63">
        <f ca="1">IF(INDIRECT("'按班级打印'!af"&amp;ROUNDDOWN((ROW()-1)/5,0)+2)&gt;0,INDIRECT("'按班级打印'!af"&amp;ROUNDDOWN((ROW()-1)/5,0)+2),"")</f>
        <v>41</v>
      </c>
      <c r="M3752" s="63">
        <f ca="1">INDIRECT("'按班级打印'!H"&amp;ROUNDDOWN((ROW()-1)/5,0)+2)</f>
        <v>411</v>
      </c>
    </row>
    <row r="3753" customHeight="1" spans="1:13">
      <c r="A3753" s="64"/>
      <c r="B3753" s="64"/>
      <c r="C3753" s="63" t="s">
        <v>13</v>
      </c>
      <c r="D3753" s="63">
        <f ca="1">INDIRECT("'按班级打印'!M"&amp;ROUNDDOWN((ROW()-1)/5,0)+2)</f>
        <v>108.5</v>
      </c>
      <c r="E3753" s="63">
        <f ca="1">INDIRECT("'按班级打印'!o"&amp;ROUNDDOWN((ROW()-1)/5,0)+2)</f>
        <v>78.5</v>
      </c>
      <c r="F3753" s="63">
        <f ca="1">INDIRECT("'按班级打印'!q"&amp;ROUNDDOWN((ROW()-1)/5,0)+2)</f>
        <v>86.5</v>
      </c>
      <c r="G3753" s="63" t="str">
        <f ca="1">IF(INDIRECT("'按班级打印'!s"&amp;ROUNDDOWN((ROW()-1)/5,0)+2)&gt;0,INDIRECT("'按班级打印'!s"&amp;ROUNDDOWN((ROW()-1)/5,0)+2),"")</f>
        <v/>
      </c>
      <c r="H3753" s="63" t="str">
        <f ca="1">IF(INDIRECT("'按班级打印'!x"&amp;ROUNDDOWN((ROW()-1)/5,0)+2)&gt;0,INDIRECT("'按班级打印'!x"&amp;ROUNDDOWN((ROW()-1)/5,0)+2),"")</f>
        <v/>
      </c>
      <c r="I3753" s="63" t="str">
        <f ca="1">IF(INDIRECT("'按班级打印'!aa"&amp;ROUNDDOWN((ROW()-1)/5,0)+2)&gt;0,INDIRECT("'按班级打印'!aa"&amp;ROUNDDOWN((ROW()-1)/5,0)+2),"")</f>
        <v/>
      </c>
      <c r="J3753" s="63">
        <f ca="1">IF(INDIRECT("'按班级打印'!ad"&amp;ROUNDDOWN((ROW()-1)/5,0)+2)&gt;0,INDIRECT("'按班级打印'!ad"&amp;ROUNDDOWN((ROW()-1)/5,0)+2),"")</f>
        <v>64</v>
      </c>
      <c r="K3753" s="63">
        <f ca="1">IF(INDIRECT("'按班级打印'!u"&amp;ROUNDDOWN((ROW()-1)/5,0)+2)&gt;0,INDIRECT("'按班级打印'!u"&amp;ROUNDDOWN((ROW()-1)/5,0)+2),"")</f>
        <v>52.5</v>
      </c>
      <c r="L3753" s="63">
        <f ca="1">IF(INDIRECT("'按班级打印'!ag"&amp;ROUNDDOWN((ROW()-1)/5,0)+2)&gt;0,INDIRECT("'按班级打印'!ag"&amp;ROUNDDOWN((ROW()-1)/5,0)+2),"")</f>
        <v>63</v>
      </c>
      <c r="M3753" s="63">
        <f ca="1">INDIRECT("'按班级打印'!I"&amp;ROUNDDOWN((ROW()-1)/5,0)+2)</f>
        <v>453</v>
      </c>
    </row>
    <row r="3754" customHeight="1" spans="1:13">
      <c r="A3754" s="63" t="str">
        <f ca="1">INDIRECT("'按班级打印'!E"&amp;ROUNDDOWN((ROW()-1)/5,0)+2)</f>
        <v>历史类</v>
      </c>
      <c r="B3754" s="14"/>
      <c r="C3754" s="63" t="s">
        <v>14</v>
      </c>
      <c r="D3754" s="65">
        <f>'质量分析(总分) '!$D$55</f>
        <v>105.000612745098</v>
      </c>
      <c r="E3754" s="65">
        <f>'质量分析(总分) '!$D$82</f>
        <v>91.5242034313726</v>
      </c>
      <c r="F3754" s="65">
        <f>'质量分析(总分) '!$D$109</f>
        <v>108.863970588235</v>
      </c>
      <c r="G3754" s="65" t="str">
        <f ca="1">IF(_xlfn.NUMBERVALUE(G3752)&gt;0,'质量分析(总分) '!$D$133,"")</f>
        <v/>
      </c>
      <c r="H3754" s="65" t="str">
        <f ca="1">IF(_xlfn.NUMBERVALUE(H3752)&gt;0,'质量分析(总分) '!$D$157,"")</f>
        <v/>
      </c>
      <c r="I3754" s="65" t="str">
        <f ca="1">IF(_xlfn.NUMBERVALUE(I3752)&gt;0,'质量分析(总分) '!$D$180,"")</f>
        <v/>
      </c>
      <c r="J3754" s="65">
        <f ca="1">IF(_xlfn.NUMBERVALUE(J3752)&gt;0,'质量分析(总分) '!$D$208,"")</f>
        <v>82.7816593886463</v>
      </c>
      <c r="K3754" s="65">
        <f ca="1">IF(_xlfn.NUMBERVALUE(K3752)&gt;0,'质量分析(总分) '!$D$194,"")</f>
        <v>62.2198275862069</v>
      </c>
      <c r="L3754" s="65">
        <f ca="1">IF(_xlfn.NUMBERVALUE(L3752)&gt;0,'质量分析(总分) '!$D$222,"")</f>
        <v>81.1694214876033</v>
      </c>
      <c r="M3754" s="65">
        <f ca="1">IF(_xlfn.NUMBERVALUE(G3752)&gt;0,'质量分析(总分) '!$D$23,'质量分析(总分) '!$D$28)</f>
        <v>513.153017241379</v>
      </c>
    </row>
    <row r="3756" customHeight="1" spans="1:13">
      <c r="A3756" s="58" t="s">
        <v>15</v>
      </c>
      <c r="B3756" s="59" t="s">
        <v>1</v>
      </c>
      <c r="C3756" s="59" t="s">
        <v>2</v>
      </c>
      <c r="D3756" s="60" t="s">
        <v>3</v>
      </c>
      <c r="E3756" s="60" t="s">
        <v>4</v>
      </c>
      <c r="F3756" s="60" t="s">
        <v>5</v>
      </c>
      <c r="G3756" s="60" t="s">
        <v>6</v>
      </c>
      <c r="H3756" s="60" t="s">
        <v>7</v>
      </c>
      <c r="I3756" s="60" t="s">
        <v>8</v>
      </c>
      <c r="J3756" s="60" t="s">
        <v>9</v>
      </c>
      <c r="K3756" s="60" t="s">
        <v>10</v>
      </c>
      <c r="L3756" s="61" t="s">
        <v>11</v>
      </c>
      <c r="M3756" s="61" t="s">
        <v>12</v>
      </c>
    </row>
    <row r="3757" customHeight="1" spans="1:13">
      <c r="A3757" s="62"/>
      <c r="B3757" s="63">
        <f ca="1">INDIRECT("'按班级打印'!G"&amp;ROUNDDOWN((ROW()-1)/5,0)+2)</f>
        <v>17</v>
      </c>
      <c r="C3757" s="63" t="str">
        <f ca="1">INDIRECT("'按班级打印'!A"&amp;ROUNDDOWN((ROW()-1)/5,0)+2)</f>
        <v>黄雨薰</v>
      </c>
      <c r="D3757" s="63">
        <f ca="1">INDIRECT("'按班级打印'!M"&amp;ROUNDDOWN((ROW()-1)/5,0)+2)</f>
        <v>112</v>
      </c>
      <c r="E3757" s="63">
        <f ca="1">INDIRECT("'按班级打印'!o"&amp;ROUNDDOWN((ROW()-1)/5,0)+2)</f>
        <v>65</v>
      </c>
      <c r="F3757" s="63">
        <f ca="1">INDIRECT("'按班级打印'!q"&amp;ROUNDDOWN((ROW()-1)/5,0)+2)</f>
        <v>93</v>
      </c>
      <c r="G3757" s="63" t="str">
        <f ca="1">IF(INDIRECT("'按班级打印'!s"&amp;ROUNDDOWN((ROW()-1)/5,0)+2)&gt;0,INDIRECT("'按班级打印'!s"&amp;ROUNDDOWN((ROW()-1)/5,0)+2),"")</f>
        <v/>
      </c>
      <c r="H3757" s="63" t="str">
        <f ca="1">IF(INDIRECT("'按班级打印'!w"&amp;ROUNDDOWN((ROW()-1)/5,0)+2)&gt;0,INDIRECT("'按班级打印'!w"&amp;ROUNDDOWN((ROW()-1)/5,0)+2),"")</f>
        <v/>
      </c>
      <c r="I3757" s="63" t="str">
        <f ca="1">IF(INDIRECT("'按班级打印'!z"&amp;ROUNDDOWN((ROW()-1)/5,0)+2)&gt;0,INDIRECT("'按班级打印'!z"&amp;ROUNDDOWN((ROW()-1)/5,0)+2),"")</f>
        <v/>
      </c>
      <c r="J3757" s="63">
        <f ca="1">IF(INDIRECT("'按班级打印'!ac"&amp;ROUNDDOWN((ROW()-1)/5,0)+2)&gt;0,INDIRECT("'按班级打印'!ac"&amp;ROUNDDOWN((ROW()-1)/5,0)+2),"")</f>
        <v>49</v>
      </c>
      <c r="K3757" s="63">
        <f ca="1">IF(INDIRECT("'按班级打印'!u"&amp;ROUNDDOWN((ROW()-1)/5,0)+2)&gt;0,INDIRECT("'按班级打印'!u"&amp;ROUNDDOWN((ROW()-1)/5,0)+2),"")</f>
        <v>50</v>
      </c>
      <c r="L3757" s="63">
        <f ca="1">IF(INDIRECT("'按班级打印'!af"&amp;ROUNDDOWN((ROW()-1)/5,0)+2)&gt;0,INDIRECT("'按班级打印'!af"&amp;ROUNDDOWN((ROW()-1)/5,0)+2),"")</f>
        <v>58</v>
      </c>
      <c r="M3757" s="63">
        <f ca="1">INDIRECT("'按班级打印'!H"&amp;ROUNDDOWN((ROW()-1)/5,0)+2)</f>
        <v>427</v>
      </c>
    </row>
    <row r="3758" customHeight="1" spans="1:13">
      <c r="A3758" s="64"/>
      <c r="B3758" s="64"/>
      <c r="C3758" s="63" t="s">
        <v>13</v>
      </c>
      <c r="D3758" s="63">
        <f ca="1">INDIRECT("'按班级打印'!M"&amp;ROUNDDOWN((ROW()-1)/5,0)+2)</f>
        <v>112</v>
      </c>
      <c r="E3758" s="63">
        <f ca="1">INDIRECT("'按班级打印'!o"&amp;ROUNDDOWN((ROW()-1)/5,0)+2)</f>
        <v>65</v>
      </c>
      <c r="F3758" s="63">
        <f ca="1">INDIRECT("'按班级打印'!q"&amp;ROUNDDOWN((ROW()-1)/5,0)+2)</f>
        <v>93</v>
      </c>
      <c r="G3758" s="63" t="str">
        <f ca="1">IF(INDIRECT("'按班级打印'!s"&amp;ROUNDDOWN((ROW()-1)/5,0)+2)&gt;0,INDIRECT("'按班级打印'!s"&amp;ROUNDDOWN((ROW()-1)/5,0)+2),"")</f>
        <v/>
      </c>
      <c r="H3758" s="63" t="str">
        <f ca="1">IF(INDIRECT("'按班级打印'!x"&amp;ROUNDDOWN((ROW()-1)/5,0)+2)&gt;0,INDIRECT("'按班级打印'!x"&amp;ROUNDDOWN((ROW()-1)/5,0)+2),"")</f>
        <v/>
      </c>
      <c r="I3758" s="63" t="str">
        <f ca="1">IF(INDIRECT("'按班级打印'!aa"&amp;ROUNDDOWN((ROW()-1)/5,0)+2)&gt;0,INDIRECT("'按班级打印'!aa"&amp;ROUNDDOWN((ROW()-1)/5,0)+2),"")</f>
        <v/>
      </c>
      <c r="J3758" s="63">
        <f ca="1">IF(INDIRECT("'按班级打印'!ad"&amp;ROUNDDOWN((ROW()-1)/5,0)+2)&gt;0,INDIRECT("'按班级打印'!ad"&amp;ROUNDDOWN((ROW()-1)/5,0)+2),"")</f>
        <v>69</v>
      </c>
      <c r="K3758" s="63">
        <f ca="1">IF(INDIRECT("'按班级打印'!u"&amp;ROUNDDOWN((ROW()-1)/5,0)+2)&gt;0,INDIRECT("'按班级打印'!u"&amp;ROUNDDOWN((ROW()-1)/5,0)+2),"")</f>
        <v>50</v>
      </c>
      <c r="L3758" s="63">
        <f ca="1">IF(INDIRECT("'按班级打印'!ag"&amp;ROUNDDOWN((ROW()-1)/5,0)+2)&gt;0,INDIRECT("'按班级打印'!ag"&amp;ROUNDDOWN((ROW()-1)/5,0)+2),"")</f>
        <v>86</v>
      </c>
      <c r="M3758" s="63">
        <f ca="1">INDIRECT("'按班级打印'!I"&amp;ROUNDDOWN((ROW()-1)/5,0)+2)</f>
        <v>475</v>
      </c>
    </row>
    <row r="3759" customHeight="1" spans="1:13">
      <c r="A3759" s="63" t="str">
        <f ca="1">INDIRECT("'按班级打印'!E"&amp;ROUNDDOWN((ROW()-1)/5,0)+2)</f>
        <v>历史类</v>
      </c>
      <c r="B3759" s="14"/>
      <c r="C3759" s="63" t="s">
        <v>14</v>
      </c>
      <c r="D3759" s="65">
        <f>'质量分析(总分) '!$D$55</f>
        <v>105.000612745098</v>
      </c>
      <c r="E3759" s="65">
        <f>'质量分析(总分) '!$D$82</f>
        <v>91.5242034313726</v>
      </c>
      <c r="F3759" s="65">
        <f>'质量分析(总分) '!$D$109</f>
        <v>108.863970588235</v>
      </c>
      <c r="G3759" s="65" t="str">
        <f ca="1">IF(_xlfn.NUMBERVALUE(G3757)&gt;0,'质量分析(总分) '!$D$133,"")</f>
        <v/>
      </c>
      <c r="H3759" s="65" t="str">
        <f ca="1">IF(_xlfn.NUMBERVALUE(H3757)&gt;0,'质量分析(总分) '!$D$157,"")</f>
        <v/>
      </c>
      <c r="I3759" s="65" t="str">
        <f ca="1">IF(_xlfn.NUMBERVALUE(I3757)&gt;0,'质量分析(总分) '!$D$180,"")</f>
        <v/>
      </c>
      <c r="J3759" s="65">
        <f ca="1">IF(_xlfn.NUMBERVALUE(J3757)&gt;0,'质量分析(总分) '!$D$208,"")</f>
        <v>82.7816593886463</v>
      </c>
      <c r="K3759" s="65">
        <f ca="1">IF(_xlfn.NUMBERVALUE(K3757)&gt;0,'质量分析(总分) '!$D$194,"")</f>
        <v>62.2198275862069</v>
      </c>
      <c r="L3759" s="65">
        <f ca="1">IF(_xlfn.NUMBERVALUE(L3757)&gt;0,'质量分析(总分) '!$D$222,"")</f>
        <v>81.1694214876033</v>
      </c>
      <c r="M3759" s="65">
        <f ca="1">IF(_xlfn.NUMBERVALUE(G3757)&gt;0,'质量分析(总分) '!$D$23,'质量分析(总分) '!$D$28)</f>
        <v>513.153017241379</v>
      </c>
    </row>
    <row r="3761" customHeight="1" spans="1:13">
      <c r="A3761" s="58" t="s">
        <v>15</v>
      </c>
      <c r="B3761" s="59" t="s">
        <v>1</v>
      </c>
      <c r="C3761" s="59" t="s">
        <v>2</v>
      </c>
      <c r="D3761" s="60" t="s">
        <v>3</v>
      </c>
      <c r="E3761" s="60" t="s">
        <v>4</v>
      </c>
      <c r="F3761" s="60" t="s">
        <v>5</v>
      </c>
      <c r="G3761" s="60" t="s">
        <v>6</v>
      </c>
      <c r="H3761" s="60" t="s">
        <v>7</v>
      </c>
      <c r="I3761" s="60" t="s">
        <v>8</v>
      </c>
      <c r="J3761" s="60" t="s">
        <v>9</v>
      </c>
      <c r="K3761" s="60" t="s">
        <v>10</v>
      </c>
      <c r="L3761" s="61" t="s">
        <v>11</v>
      </c>
      <c r="M3761" s="61" t="s">
        <v>12</v>
      </c>
    </row>
    <row r="3762" customHeight="1" spans="1:13">
      <c r="A3762" s="62"/>
      <c r="B3762" s="63">
        <f ca="1">INDIRECT("'按班级打印'!G"&amp;ROUNDDOWN((ROW()-1)/5,0)+2)</f>
        <v>17</v>
      </c>
      <c r="C3762" s="63" t="str">
        <f ca="1">INDIRECT("'按班级打印'!A"&amp;ROUNDDOWN((ROW()-1)/5,0)+2)</f>
        <v>杨欣妍</v>
      </c>
      <c r="D3762" s="63">
        <f ca="1">INDIRECT("'按班级打印'!M"&amp;ROUNDDOWN((ROW()-1)/5,0)+2)</f>
        <v>107</v>
      </c>
      <c r="E3762" s="63">
        <f ca="1">INDIRECT("'按班级打印'!o"&amp;ROUNDDOWN((ROW()-1)/5,0)+2)</f>
        <v>60</v>
      </c>
      <c r="F3762" s="63">
        <f ca="1">INDIRECT("'按班级打印'!q"&amp;ROUNDDOWN((ROW()-1)/5,0)+2)</f>
        <v>102</v>
      </c>
      <c r="G3762" s="63" t="str">
        <f ca="1">IF(INDIRECT("'按班级打印'!s"&amp;ROUNDDOWN((ROW()-1)/5,0)+2)&gt;0,INDIRECT("'按班级打印'!s"&amp;ROUNDDOWN((ROW()-1)/5,0)+2),"")</f>
        <v/>
      </c>
      <c r="H3762" s="63" t="str">
        <f ca="1">IF(INDIRECT("'按班级打印'!w"&amp;ROUNDDOWN((ROW()-1)/5,0)+2)&gt;0,INDIRECT("'按班级打印'!w"&amp;ROUNDDOWN((ROW()-1)/5,0)+2),"")</f>
        <v/>
      </c>
      <c r="I3762" s="63" t="str">
        <f ca="1">IF(INDIRECT("'按班级打印'!z"&amp;ROUNDDOWN((ROW()-1)/5,0)+2)&gt;0,INDIRECT("'按班级打印'!z"&amp;ROUNDDOWN((ROW()-1)/5,0)+2),"")</f>
        <v/>
      </c>
      <c r="J3762" s="63">
        <f ca="1">IF(INDIRECT("'按班级打印'!ac"&amp;ROUNDDOWN((ROW()-1)/5,0)+2)&gt;0,INDIRECT("'按班级打印'!ac"&amp;ROUNDDOWN((ROW()-1)/5,0)+2),"")</f>
        <v>58</v>
      </c>
      <c r="K3762" s="63">
        <f ca="1">IF(INDIRECT("'按班级打印'!u"&amp;ROUNDDOWN((ROW()-1)/5,0)+2)&gt;0,INDIRECT("'按班级打印'!u"&amp;ROUNDDOWN((ROW()-1)/5,0)+2),"")</f>
        <v>48</v>
      </c>
      <c r="L3762" s="63">
        <f ca="1">IF(INDIRECT("'按班级打印'!af"&amp;ROUNDDOWN((ROW()-1)/5,0)+2)&gt;0,INDIRECT("'按班级打印'!af"&amp;ROUNDDOWN((ROW()-1)/5,0)+2),"")</f>
        <v>57</v>
      </c>
      <c r="M3762" s="63">
        <f ca="1">INDIRECT("'按班级打印'!H"&amp;ROUNDDOWN((ROW()-1)/5,0)+2)</f>
        <v>432</v>
      </c>
    </row>
    <row r="3763" customHeight="1" spans="1:13">
      <c r="A3763" s="64"/>
      <c r="B3763" s="64"/>
      <c r="C3763" s="63" t="s">
        <v>13</v>
      </c>
      <c r="D3763" s="63">
        <f ca="1">INDIRECT("'按班级打印'!M"&amp;ROUNDDOWN((ROW()-1)/5,0)+2)</f>
        <v>107</v>
      </c>
      <c r="E3763" s="63">
        <f ca="1">INDIRECT("'按班级打印'!o"&amp;ROUNDDOWN((ROW()-1)/5,0)+2)</f>
        <v>60</v>
      </c>
      <c r="F3763" s="63">
        <f ca="1">INDIRECT("'按班级打印'!q"&amp;ROUNDDOWN((ROW()-1)/5,0)+2)</f>
        <v>102</v>
      </c>
      <c r="G3763" s="63" t="str">
        <f ca="1">IF(INDIRECT("'按班级打印'!s"&amp;ROUNDDOWN((ROW()-1)/5,0)+2)&gt;0,INDIRECT("'按班级打印'!s"&amp;ROUNDDOWN((ROW()-1)/5,0)+2),"")</f>
        <v/>
      </c>
      <c r="H3763" s="63" t="str">
        <f ca="1">IF(INDIRECT("'按班级打印'!x"&amp;ROUNDDOWN((ROW()-1)/5,0)+2)&gt;0,INDIRECT("'按班级打印'!x"&amp;ROUNDDOWN((ROW()-1)/5,0)+2),"")</f>
        <v/>
      </c>
      <c r="I3763" s="63" t="str">
        <f ca="1">IF(INDIRECT("'按班级打印'!aa"&amp;ROUNDDOWN((ROW()-1)/5,0)+2)&gt;0,INDIRECT("'按班级打印'!aa"&amp;ROUNDDOWN((ROW()-1)/5,0)+2),"")</f>
        <v/>
      </c>
      <c r="J3763" s="63">
        <f ca="1">IF(INDIRECT("'按班级打印'!ad"&amp;ROUNDDOWN((ROW()-1)/5,0)+2)&gt;0,INDIRECT("'按班级打印'!ad"&amp;ROUNDDOWN((ROW()-1)/5,0)+2),"")</f>
        <v>81</v>
      </c>
      <c r="K3763" s="63">
        <f ca="1">IF(INDIRECT("'按班级打印'!u"&amp;ROUNDDOWN((ROW()-1)/5,0)+2)&gt;0,INDIRECT("'按班级打印'!u"&amp;ROUNDDOWN((ROW()-1)/5,0)+2),"")</f>
        <v>48</v>
      </c>
      <c r="L3763" s="63">
        <f ca="1">IF(INDIRECT("'按班级打印'!ag"&amp;ROUNDDOWN((ROW()-1)/5,0)+2)&gt;0,INDIRECT("'按班级打印'!ag"&amp;ROUNDDOWN((ROW()-1)/5,0)+2),"")</f>
        <v>85</v>
      </c>
      <c r="M3763" s="63">
        <f ca="1">INDIRECT("'按班级打印'!I"&amp;ROUNDDOWN((ROW()-1)/5,0)+2)</f>
        <v>483</v>
      </c>
    </row>
    <row r="3764" customHeight="1" spans="1:13">
      <c r="A3764" s="63" t="str">
        <f ca="1">INDIRECT("'按班级打印'!E"&amp;ROUNDDOWN((ROW()-1)/5,0)+2)</f>
        <v>历史类</v>
      </c>
      <c r="B3764" s="14"/>
      <c r="C3764" s="63" t="s">
        <v>14</v>
      </c>
      <c r="D3764" s="65">
        <f>'质量分析(总分) '!$D$55</f>
        <v>105.000612745098</v>
      </c>
      <c r="E3764" s="65">
        <f>'质量分析(总分) '!$D$82</f>
        <v>91.5242034313726</v>
      </c>
      <c r="F3764" s="65">
        <f>'质量分析(总分) '!$D$109</f>
        <v>108.863970588235</v>
      </c>
      <c r="G3764" s="65" t="str">
        <f ca="1">IF(_xlfn.NUMBERVALUE(G3762)&gt;0,'质量分析(总分) '!$D$133,"")</f>
        <v/>
      </c>
      <c r="H3764" s="65" t="str">
        <f ca="1">IF(_xlfn.NUMBERVALUE(H3762)&gt;0,'质量分析(总分) '!$D$157,"")</f>
        <v/>
      </c>
      <c r="I3764" s="65" t="str">
        <f ca="1">IF(_xlfn.NUMBERVALUE(I3762)&gt;0,'质量分析(总分) '!$D$180,"")</f>
        <v/>
      </c>
      <c r="J3764" s="65">
        <f ca="1">IF(_xlfn.NUMBERVALUE(J3762)&gt;0,'质量分析(总分) '!$D$208,"")</f>
        <v>82.7816593886463</v>
      </c>
      <c r="K3764" s="65">
        <f ca="1">IF(_xlfn.NUMBERVALUE(K3762)&gt;0,'质量分析(总分) '!$D$194,"")</f>
        <v>62.2198275862069</v>
      </c>
      <c r="L3764" s="65">
        <f ca="1">IF(_xlfn.NUMBERVALUE(L3762)&gt;0,'质量分析(总分) '!$D$222,"")</f>
        <v>81.1694214876033</v>
      </c>
      <c r="M3764" s="65">
        <f ca="1">IF(_xlfn.NUMBERVALUE(G3762)&gt;0,'质量分析(总分) '!$D$23,'质量分析(总分) '!$D$28)</f>
        <v>513.153017241379</v>
      </c>
    </row>
    <row r="3766" customHeight="1" spans="1:13">
      <c r="A3766" s="58" t="s">
        <v>15</v>
      </c>
      <c r="B3766" s="59" t="s">
        <v>1</v>
      </c>
      <c r="C3766" s="59" t="s">
        <v>2</v>
      </c>
      <c r="D3766" s="60" t="s">
        <v>3</v>
      </c>
      <c r="E3766" s="60" t="s">
        <v>4</v>
      </c>
      <c r="F3766" s="60" t="s">
        <v>5</v>
      </c>
      <c r="G3766" s="60" t="s">
        <v>6</v>
      </c>
      <c r="H3766" s="60" t="s">
        <v>7</v>
      </c>
      <c r="I3766" s="60" t="s">
        <v>8</v>
      </c>
      <c r="J3766" s="60" t="s">
        <v>9</v>
      </c>
      <c r="K3766" s="60" t="s">
        <v>10</v>
      </c>
      <c r="L3766" s="61" t="s">
        <v>11</v>
      </c>
      <c r="M3766" s="61" t="s">
        <v>12</v>
      </c>
    </row>
    <row r="3767" customHeight="1" spans="1:13">
      <c r="A3767" s="62"/>
      <c r="B3767" s="63">
        <f ca="1">INDIRECT("'按班级打印'!G"&amp;ROUNDDOWN((ROW()-1)/5,0)+2)</f>
        <v>17</v>
      </c>
      <c r="C3767" s="63" t="str">
        <f ca="1">INDIRECT("'按班级打印'!A"&amp;ROUNDDOWN((ROW()-1)/5,0)+2)</f>
        <v>陈麒帧</v>
      </c>
      <c r="D3767" s="63">
        <f ca="1">INDIRECT("'按班级打印'!M"&amp;ROUNDDOWN((ROW()-1)/5,0)+2)</f>
        <v>112</v>
      </c>
      <c r="E3767" s="63">
        <f ca="1">INDIRECT("'按班级打印'!o"&amp;ROUNDDOWN((ROW()-1)/5,0)+2)</f>
        <v>81</v>
      </c>
      <c r="F3767" s="63">
        <f ca="1">INDIRECT("'按班级打印'!q"&amp;ROUNDDOWN((ROW()-1)/5,0)+2)</f>
        <v>109.5</v>
      </c>
      <c r="G3767" s="63" t="str">
        <f ca="1">IF(INDIRECT("'按班级打印'!s"&amp;ROUNDDOWN((ROW()-1)/5,0)+2)&gt;0,INDIRECT("'按班级打印'!s"&amp;ROUNDDOWN((ROW()-1)/5,0)+2),"")</f>
        <v/>
      </c>
      <c r="H3767" s="63" t="str">
        <f ca="1">IF(INDIRECT("'按班级打印'!w"&amp;ROUNDDOWN((ROW()-1)/5,0)+2)&gt;0,INDIRECT("'按班级打印'!w"&amp;ROUNDDOWN((ROW()-1)/5,0)+2),"")</f>
        <v/>
      </c>
      <c r="I3767" s="63" t="str">
        <f ca="1">IF(INDIRECT("'按班级打印'!z"&amp;ROUNDDOWN((ROW()-1)/5,0)+2)&gt;0,INDIRECT("'按班级打印'!z"&amp;ROUNDDOWN((ROW()-1)/5,0)+2),"")</f>
        <v/>
      </c>
      <c r="J3767" s="63">
        <f ca="1">IF(INDIRECT("'按班级打印'!ac"&amp;ROUNDDOWN((ROW()-1)/5,0)+2)&gt;0,INDIRECT("'按班级打印'!ac"&amp;ROUNDDOWN((ROW()-1)/5,0)+2),"")</f>
        <v>54</v>
      </c>
      <c r="K3767" s="63">
        <f ca="1">IF(INDIRECT("'按班级打印'!u"&amp;ROUNDDOWN((ROW()-1)/5,0)+2)&gt;0,INDIRECT("'按班级打印'!u"&amp;ROUNDDOWN((ROW()-1)/5,0)+2),"")</f>
        <v>56</v>
      </c>
      <c r="L3767" s="63">
        <f ca="1">IF(INDIRECT("'按班级打印'!af"&amp;ROUNDDOWN((ROW()-1)/5,0)+2)&gt;0,INDIRECT("'按班级打印'!af"&amp;ROUNDDOWN((ROW()-1)/5,0)+2),"")</f>
        <v>55.5</v>
      </c>
      <c r="M3767" s="63">
        <f ca="1">INDIRECT("'按班级打印'!H"&amp;ROUNDDOWN((ROW()-1)/5,0)+2)</f>
        <v>468</v>
      </c>
    </row>
    <row r="3768" customHeight="1" spans="1:13">
      <c r="A3768" s="64"/>
      <c r="B3768" s="64"/>
      <c r="C3768" s="63" t="s">
        <v>13</v>
      </c>
      <c r="D3768" s="63">
        <f ca="1">INDIRECT("'按班级打印'!M"&amp;ROUNDDOWN((ROW()-1)/5,0)+2)</f>
        <v>112</v>
      </c>
      <c r="E3768" s="63">
        <f ca="1">INDIRECT("'按班级打印'!o"&amp;ROUNDDOWN((ROW()-1)/5,0)+2)</f>
        <v>81</v>
      </c>
      <c r="F3768" s="63">
        <f ca="1">INDIRECT("'按班级打印'!q"&amp;ROUNDDOWN((ROW()-1)/5,0)+2)</f>
        <v>109.5</v>
      </c>
      <c r="G3768" s="63" t="str">
        <f ca="1">IF(INDIRECT("'按班级打印'!s"&amp;ROUNDDOWN((ROW()-1)/5,0)+2)&gt;0,INDIRECT("'按班级打印'!s"&amp;ROUNDDOWN((ROW()-1)/5,0)+2),"")</f>
        <v/>
      </c>
      <c r="H3768" s="63" t="str">
        <f ca="1">IF(INDIRECT("'按班级打印'!x"&amp;ROUNDDOWN((ROW()-1)/5,0)+2)&gt;0,INDIRECT("'按班级打印'!x"&amp;ROUNDDOWN((ROW()-1)/5,0)+2),"")</f>
        <v/>
      </c>
      <c r="I3768" s="63" t="str">
        <f ca="1">IF(INDIRECT("'按班级打印'!aa"&amp;ROUNDDOWN((ROW()-1)/5,0)+2)&gt;0,INDIRECT("'按班级打印'!aa"&amp;ROUNDDOWN((ROW()-1)/5,0)+2),"")</f>
        <v/>
      </c>
      <c r="J3768" s="63">
        <f ca="1">IF(INDIRECT("'按班级打印'!ad"&amp;ROUNDDOWN((ROW()-1)/5,0)+2)&gt;0,INDIRECT("'按班级打印'!ad"&amp;ROUNDDOWN((ROW()-1)/5,0)+2),"")</f>
        <v>76</v>
      </c>
      <c r="K3768" s="63">
        <f ca="1">IF(INDIRECT("'按班级打印'!u"&amp;ROUNDDOWN((ROW()-1)/5,0)+2)&gt;0,INDIRECT("'按班级打印'!u"&amp;ROUNDDOWN((ROW()-1)/5,0)+2),"")</f>
        <v>56</v>
      </c>
      <c r="L3768" s="63">
        <f ca="1">IF(INDIRECT("'按班级打印'!ag"&amp;ROUNDDOWN((ROW()-1)/5,0)+2)&gt;0,INDIRECT("'按班级打印'!ag"&amp;ROUNDDOWN((ROW()-1)/5,0)+2),"")</f>
        <v>83</v>
      </c>
      <c r="M3768" s="63">
        <f ca="1">INDIRECT("'按班级打印'!I"&amp;ROUNDDOWN((ROW()-1)/5,0)+2)</f>
        <v>517.5</v>
      </c>
    </row>
    <row r="3769" customHeight="1" spans="1:13">
      <c r="A3769" s="63" t="str">
        <f ca="1">INDIRECT("'按班级打印'!E"&amp;ROUNDDOWN((ROW()-1)/5,0)+2)</f>
        <v>历史类</v>
      </c>
      <c r="B3769" s="14"/>
      <c r="C3769" s="63" t="s">
        <v>14</v>
      </c>
      <c r="D3769" s="65">
        <f>'质量分析(总分) '!$D$55</f>
        <v>105.000612745098</v>
      </c>
      <c r="E3769" s="65">
        <f>'质量分析(总分) '!$D$82</f>
        <v>91.5242034313726</v>
      </c>
      <c r="F3769" s="65">
        <f>'质量分析(总分) '!$D$109</f>
        <v>108.863970588235</v>
      </c>
      <c r="G3769" s="65" t="str">
        <f ca="1">IF(_xlfn.NUMBERVALUE(G3767)&gt;0,'质量分析(总分) '!$D$133,"")</f>
        <v/>
      </c>
      <c r="H3769" s="65" t="str">
        <f ca="1">IF(_xlfn.NUMBERVALUE(H3767)&gt;0,'质量分析(总分) '!$D$157,"")</f>
        <v/>
      </c>
      <c r="I3769" s="65" t="str">
        <f ca="1">IF(_xlfn.NUMBERVALUE(I3767)&gt;0,'质量分析(总分) '!$D$180,"")</f>
        <v/>
      </c>
      <c r="J3769" s="65">
        <f ca="1">IF(_xlfn.NUMBERVALUE(J3767)&gt;0,'质量分析(总分) '!$D$208,"")</f>
        <v>82.7816593886463</v>
      </c>
      <c r="K3769" s="65">
        <f ca="1">IF(_xlfn.NUMBERVALUE(K3767)&gt;0,'质量分析(总分) '!$D$194,"")</f>
        <v>62.2198275862069</v>
      </c>
      <c r="L3769" s="65">
        <f ca="1">IF(_xlfn.NUMBERVALUE(L3767)&gt;0,'质量分析(总分) '!$D$222,"")</f>
        <v>81.1694214876033</v>
      </c>
      <c r="M3769" s="65">
        <f ca="1">IF(_xlfn.NUMBERVALUE(G3767)&gt;0,'质量分析(总分) '!$D$23,'质量分析(总分) '!$D$28)</f>
        <v>513.153017241379</v>
      </c>
    </row>
    <row r="3771" customHeight="1" spans="1:13">
      <c r="A3771" s="58" t="s">
        <v>15</v>
      </c>
      <c r="B3771" s="59" t="s">
        <v>1</v>
      </c>
      <c r="C3771" s="59" t="s">
        <v>2</v>
      </c>
      <c r="D3771" s="60" t="s">
        <v>3</v>
      </c>
      <c r="E3771" s="60" t="s">
        <v>4</v>
      </c>
      <c r="F3771" s="60" t="s">
        <v>5</v>
      </c>
      <c r="G3771" s="60" t="s">
        <v>6</v>
      </c>
      <c r="H3771" s="60" t="s">
        <v>7</v>
      </c>
      <c r="I3771" s="60" t="s">
        <v>8</v>
      </c>
      <c r="J3771" s="60" t="s">
        <v>9</v>
      </c>
      <c r="K3771" s="60" t="s">
        <v>10</v>
      </c>
      <c r="L3771" s="61" t="s">
        <v>11</v>
      </c>
      <c r="M3771" s="61" t="s">
        <v>12</v>
      </c>
    </row>
    <row r="3772" customHeight="1" spans="1:13">
      <c r="A3772" s="62"/>
      <c r="B3772" s="63">
        <f ca="1">INDIRECT("'按班级打印'!G"&amp;ROUNDDOWN((ROW()-1)/5,0)+2)</f>
        <v>17</v>
      </c>
      <c r="C3772" s="63" t="str">
        <f ca="1">INDIRECT("'按班级打印'!A"&amp;ROUNDDOWN((ROW()-1)/5,0)+2)</f>
        <v>郭晏清</v>
      </c>
      <c r="D3772" s="63">
        <f ca="1">INDIRECT("'按班级打印'!M"&amp;ROUNDDOWN((ROW()-1)/5,0)+2)</f>
        <v>110</v>
      </c>
      <c r="E3772" s="63">
        <f ca="1">INDIRECT("'按班级打印'!o"&amp;ROUNDDOWN((ROW()-1)/5,0)+2)</f>
        <v>95.5</v>
      </c>
      <c r="F3772" s="63">
        <f ca="1">INDIRECT("'按班级打印'!q"&amp;ROUNDDOWN((ROW()-1)/5,0)+2)</f>
        <v>99</v>
      </c>
      <c r="G3772" s="63" t="str">
        <f ca="1">IF(INDIRECT("'按班级打印'!s"&amp;ROUNDDOWN((ROW()-1)/5,0)+2)&gt;0,INDIRECT("'按班级打印'!s"&amp;ROUNDDOWN((ROW()-1)/5,0)+2),"")</f>
        <v/>
      </c>
      <c r="H3772" s="63" t="str">
        <f ca="1">IF(INDIRECT("'按班级打印'!w"&amp;ROUNDDOWN((ROW()-1)/5,0)+2)&gt;0,INDIRECT("'按班级打印'!w"&amp;ROUNDDOWN((ROW()-1)/5,0)+2),"")</f>
        <v/>
      </c>
      <c r="I3772" s="63" t="str">
        <f ca="1">IF(INDIRECT("'按班级打印'!z"&amp;ROUNDDOWN((ROW()-1)/5,0)+2)&gt;0,INDIRECT("'按班级打印'!z"&amp;ROUNDDOWN((ROW()-1)/5,0)+2),"")</f>
        <v/>
      </c>
      <c r="J3772" s="63">
        <f ca="1">IF(INDIRECT("'按班级打印'!ac"&amp;ROUNDDOWN((ROW()-1)/5,0)+2)&gt;0,INDIRECT("'按班级打印'!ac"&amp;ROUNDDOWN((ROW()-1)/5,0)+2),"")</f>
        <v>51.75</v>
      </c>
      <c r="K3772" s="63">
        <f ca="1">IF(INDIRECT("'按班级打印'!u"&amp;ROUNDDOWN((ROW()-1)/5,0)+2)&gt;0,INDIRECT("'按班级打印'!u"&amp;ROUNDDOWN((ROW()-1)/5,0)+2),"")</f>
        <v>61.5</v>
      </c>
      <c r="L3772" s="63">
        <f ca="1">IF(INDIRECT("'按班级打印'!af"&amp;ROUNDDOWN((ROW()-1)/5,0)+2)&gt;0,INDIRECT("'按班级打印'!af"&amp;ROUNDDOWN((ROW()-1)/5,0)+2),"")</f>
        <v>57</v>
      </c>
      <c r="M3772" s="63">
        <f ca="1">INDIRECT("'按班级打印'!H"&amp;ROUNDDOWN((ROW()-1)/5,0)+2)</f>
        <v>474.75</v>
      </c>
    </row>
    <row r="3773" customHeight="1" spans="1:13">
      <c r="A3773" s="64"/>
      <c r="B3773" s="64"/>
      <c r="C3773" s="63" t="s">
        <v>13</v>
      </c>
      <c r="D3773" s="63">
        <f ca="1">INDIRECT("'按班级打印'!M"&amp;ROUNDDOWN((ROW()-1)/5,0)+2)</f>
        <v>110</v>
      </c>
      <c r="E3773" s="63">
        <f ca="1">INDIRECT("'按班级打印'!o"&amp;ROUNDDOWN((ROW()-1)/5,0)+2)</f>
        <v>95.5</v>
      </c>
      <c r="F3773" s="63">
        <f ca="1">INDIRECT("'按班级打印'!q"&amp;ROUNDDOWN((ROW()-1)/5,0)+2)</f>
        <v>99</v>
      </c>
      <c r="G3773" s="63" t="str">
        <f ca="1">IF(INDIRECT("'按班级打印'!s"&amp;ROUNDDOWN((ROW()-1)/5,0)+2)&gt;0,INDIRECT("'按班级打印'!s"&amp;ROUNDDOWN((ROW()-1)/5,0)+2),"")</f>
        <v/>
      </c>
      <c r="H3773" s="63" t="str">
        <f ca="1">IF(INDIRECT("'按班级打印'!x"&amp;ROUNDDOWN((ROW()-1)/5,0)+2)&gt;0,INDIRECT("'按班级打印'!x"&amp;ROUNDDOWN((ROW()-1)/5,0)+2),"")</f>
        <v/>
      </c>
      <c r="I3773" s="63" t="str">
        <f ca="1">IF(INDIRECT("'按班级打印'!aa"&amp;ROUNDDOWN((ROW()-1)/5,0)+2)&gt;0,INDIRECT("'按班级打印'!aa"&amp;ROUNDDOWN((ROW()-1)/5,0)+2),"")</f>
        <v/>
      </c>
      <c r="J3773" s="63">
        <f ca="1">IF(INDIRECT("'按班级打印'!ad"&amp;ROUNDDOWN((ROW()-1)/5,0)+2)&gt;0,INDIRECT("'按班级打印'!ad"&amp;ROUNDDOWN((ROW()-1)/5,0)+2),"")</f>
        <v>73</v>
      </c>
      <c r="K3773" s="63">
        <f ca="1">IF(INDIRECT("'按班级打印'!u"&amp;ROUNDDOWN((ROW()-1)/5,0)+2)&gt;0,INDIRECT("'按班级打印'!u"&amp;ROUNDDOWN((ROW()-1)/5,0)+2),"")</f>
        <v>61.5</v>
      </c>
      <c r="L3773" s="63">
        <f ca="1">IF(INDIRECT("'按班级打印'!ag"&amp;ROUNDDOWN((ROW()-1)/5,0)+2)&gt;0,INDIRECT("'按班级打印'!ag"&amp;ROUNDDOWN((ROW()-1)/5,0)+2),"")</f>
        <v>85</v>
      </c>
      <c r="M3773" s="63">
        <f ca="1">INDIRECT("'按班级打印'!I"&amp;ROUNDDOWN((ROW()-1)/5,0)+2)</f>
        <v>524</v>
      </c>
    </row>
    <row r="3774" customHeight="1" spans="1:13">
      <c r="A3774" s="63" t="str">
        <f ca="1">INDIRECT("'按班级打印'!E"&amp;ROUNDDOWN((ROW()-1)/5,0)+2)</f>
        <v>历史类</v>
      </c>
      <c r="B3774" s="14"/>
      <c r="C3774" s="63" t="s">
        <v>14</v>
      </c>
      <c r="D3774" s="65">
        <f>'质量分析(总分) '!$D$55</f>
        <v>105.000612745098</v>
      </c>
      <c r="E3774" s="65">
        <f>'质量分析(总分) '!$D$82</f>
        <v>91.5242034313726</v>
      </c>
      <c r="F3774" s="65">
        <f>'质量分析(总分) '!$D$109</f>
        <v>108.863970588235</v>
      </c>
      <c r="G3774" s="65" t="str">
        <f ca="1">IF(_xlfn.NUMBERVALUE(G3772)&gt;0,'质量分析(总分) '!$D$133,"")</f>
        <v/>
      </c>
      <c r="H3774" s="65" t="str">
        <f ca="1">IF(_xlfn.NUMBERVALUE(H3772)&gt;0,'质量分析(总分) '!$D$157,"")</f>
        <v/>
      </c>
      <c r="I3774" s="65" t="str">
        <f ca="1">IF(_xlfn.NUMBERVALUE(I3772)&gt;0,'质量分析(总分) '!$D$180,"")</f>
        <v/>
      </c>
      <c r="J3774" s="65">
        <f ca="1">IF(_xlfn.NUMBERVALUE(J3772)&gt;0,'质量分析(总分) '!$D$208,"")</f>
        <v>82.7816593886463</v>
      </c>
      <c r="K3774" s="65">
        <f ca="1">IF(_xlfn.NUMBERVALUE(K3772)&gt;0,'质量分析(总分) '!$D$194,"")</f>
        <v>62.2198275862069</v>
      </c>
      <c r="L3774" s="65">
        <f ca="1">IF(_xlfn.NUMBERVALUE(L3772)&gt;0,'质量分析(总分) '!$D$222,"")</f>
        <v>81.1694214876033</v>
      </c>
      <c r="M3774" s="65">
        <f ca="1">IF(_xlfn.NUMBERVALUE(G3772)&gt;0,'质量分析(总分) '!$D$23,'质量分析(总分) '!$D$28)</f>
        <v>513.153017241379</v>
      </c>
    </row>
    <row r="3776" customHeight="1" spans="1:13">
      <c r="A3776" s="58" t="s">
        <v>15</v>
      </c>
      <c r="B3776" s="59" t="s">
        <v>1</v>
      </c>
      <c r="C3776" s="59" t="s">
        <v>2</v>
      </c>
      <c r="D3776" s="60" t="s">
        <v>3</v>
      </c>
      <c r="E3776" s="60" t="s">
        <v>4</v>
      </c>
      <c r="F3776" s="60" t="s">
        <v>5</v>
      </c>
      <c r="G3776" s="60" t="s">
        <v>6</v>
      </c>
      <c r="H3776" s="60" t="s">
        <v>7</v>
      </c>
      <c r="I3776" s="60" t="s">
        <v>8</v>
      </c>
      <c r="J3776" s="60" t="s">
        <v>9</v>
      </c>
      <c r="K3776" s="60" t="s">
        <v>10</v>
      </c>
      <c r="L3776" s="61" t="s">
        <v>11</v>
      </c>
      <c r="M3776" s="61" t="s">
        <v>12</v>
      </c>
    </row>
    <row r="3777" customHeight="1" spans="1:13">
      <c r="A3777" s="62"/>
      <c r="B3777" s="63">
        <f ca="1">INDIRECT("'按班级打印'!G"&amp;ROUNDDOWN((ROW()-1)/5,0)+2)</f>
        <v>17</v>
      </c>
      <c r="C3777" s="63" t="str">
        <f ca="1">INDIRECT("'按班级打印'!A"&amp;ROUNDDOWN((ROW()-1)/5,0)+2)</f>
        <v>刘彦吟</v>
      </c>
      <c r="D3777" s="63">
        <f ca="1">INDIRECT("'按班级打印'!M"&amp;ROUNDDOWN((ROW()-1)/5,0)+2)</f>
        <v>111</v>
      </c>
      <c r="E3777" s="63">
        <f ca="1">INDIRECT("'按班级打印'!o"&amp;ROUNDDOWN((ROW()-1)/5,0)+2)</f>
        <v>83</v>
      </c>
      <c r="F3777" s="63">
        <f ca="1">INDIRECT("'按班级打印'!q"&amp;ROUNDDOWN((ROW()-1)/5,0)+2)</f>
        <v>100</v>
      </c>
      <c r="G3777" s="63" t="str">
        <f ca="1">IF(INDIRECT("'按班级打印'!s"&amp;ROUNDDOWN((ROW()-1)/5,0)+2)&gt;0,INDIRECT("'按班级打印'!s"&amp;ROUNDDOWN((ROW()-1)/5,0)+2),"")</f>
        <v/>
      </c>
      <c r="H3777" s="63" t="str">
        <f ca="1">IF(INDIRECT("'按班级打印'!w"&amp;ROUNDDOWN((ROW()-1)/5,0)+2)&gt;0,INDIRECT("'按班级打印'!w"&amp;ROUNDDOWN((ROW()-1)/5,0)+2),"")</f>
        <v/>
      </c>
      <c r="I3777" s="63" t="str">
        <f ca="1">IF(INDIRECT("'按班级打印'!z"&amp;ROUNDDOWN((ROW()-1)/5,0)+2)&gt;0,INDIRECT("'按班级打印'!z"&amp;ROUNDDOWN((ROW()-1)/5,0)+2),"")</f>
        <v/>
      </c>
      <c r="J3777" s="63">
        <f ca="1">IF(INDIRECT("'按班级打印'!ac"&amp;ROUNDDOWN((ROW()-1)/5,0)+2)&gt;0,INDIRECT("'按班级打印'!ac"&amp;ROUNDDOWN((ROW()-1)/5,0)+2),"")</f>
        <v>44</v>
      </c>
      <c r="K3777" s="63">
        <f ca="1">IF(INDIRECT("'按班级打印'!u"&amp;ROUNDDOWN((ROW()-1)/5,0)+2)&gt;0,INDIRECT("'按班级打印'!u"&amp;ROUNDDOWN((ROW()-1)/5,0)+2),"")</f>
        <v>53</v>
      </c>
      <c r="L3777" s="63">
        <f ca="1">IF(INDIRECT("'按班级打印'!af"&amp;ROUNDDOWN((ROW()-1)/5,0)+2)&gt;0,INDIRECT("'按班级打印'!af"&amp;ROUNDDOWN((ROW()-1)/5,0)+2),"")</f>
        <v>49</v>
      </c>
      <c r="M3777" s="63">
        <f ca="1">INDIRECT("'按班级打印'!H"&amp;ROUNDDOWN((ROW()-1)/5,0)+2)</f>
        <v>440</v>
      </c>
    </row>
    <row r="3778" customHeight="1" spans="1:13">
      <c r="A3778" s="64"/>
      <c r="B3778" s="64"/>
      <c r="C3778" s="63" t="s">
        <v>13</v>
      </c>
      <c r="D3778" s="63">
        <f ca="1">INDIRECT("'按班级打印'!M"&amp;ROUNDDOWN((ROW()-1)/5,0)+2)</f>
        <v>111</v>
      </c>
      <c r="E3778" s="63">
        <f ca="1">INDIRECT("'按班级打印'!o"&amp;ROUNDDOWN((ROW()-1)/5,0)+2)</f>
        <v>83</v>
      </c>
      <c r="F3778" s="63">
        <f ca="1">INDIRECT("'按班级打印'!q"&amp;ROUNDDOWN((ROW()-1)/5,0)+2)</f>
        <v>100</v>
      </c>
      <c r="G3778" s="63" t="str">
        <f ca="1">IF(INDIRECT("'按班级打印'!s"&amp;ROUNDDOWN((ROW()-1)/5,0)+2)&gt;0,INDIRECT("'按班级打印'!s"&amp;ROUNDDOWN((ROW()-1)/5,0)+2),"")</f>
        <v/>
      </c>
      <c r="H3778" s="63" t="str">
        <f ca="1">IF(INDIRECT("'按班级打印'!x"&amp;ROUNDDOWN((ROW()-1)/5,0)+2)&gt;0,INDIRECT("'按班级打印'!x"&amp;ROUNDDOWN((ROW()-1)/5,0)+2),"")</f>
        <v/>
      </c>
      <c r="I3778" s="63" t="str">
        <f ca="1">IF(INDIRECT("'按班级打印'!aa"&amp;ROUNDDOWN((ROW()-1)/5,0)+2)&gt;0,INDIRECT("'按班级打印'!aa"&amp;ROUNDDOWN((ROW()-1)/5,0)+2),"")</f>
        <v/>
      </c>
      <c r="J3778" s="63">
        <f ca="1">IF(INDIRECT("'按班级打印'!ad"&amp;ROUNDDOWN((ROW()-1)/5,0)+2)&gt;0,INDIRECT("'按班级打印'!ad"&amp;ROUNDDOWN((ROW()-1)/5,0)+2),"")</f>
        <v>64</v>
      </c>
      <c r="K3778" s="63">
        <f ca="1">IF(INDIRECT("'按班级打印'!u"&amp;ROUNDDOWN((ROW()-1)/5,0)+2)&gt;0,INDIRECT("'按班级打印'!u"&amp;ROUNDDOWN((ROW()-1)/5,0)+2),"")</f>
        <v>53</v>
      </c>
      <c r="L3778" s="63">
        <f ca="1">IF(INDIRECT("'按班级打印'!ag"&amp;ROUNDDOWN((ROW()-1)/5,0)+2)&gt;0,INDIRECT("'按班级打印'!ag"&amp;ROUNDDOWN((ROW()-1)/5,0)+2),"")</f>
        <v>74</v>
      </c>
      <c r="M3778" s="63">
        <f ca="1">INDIRECT("'按班级打印'!I"&amp;ROUNDDOWN((ROW()-1)/5,0)+2)</f>
        <v>485</v>
      </c>
    </row>
    <row r="3779" customHeight="1" spans="1:13">
      <c r="A3779" s="63" t="str">
        <f ca="1">INDIRECT("'按班级打印'!E"&amp;ROUNDDOWN((ROW()-1)/5,0)+2)</f>
        <v>历史类</v>
      </c>
      <c r="B3779" s="14"/>
      <c r="C3779" s="63" t="s">
        <v>14</v>
      </c>
      <c r="D3779" s="65">
        <f>'质量分析(总分) '!$D$55</f>
        <v>105.000612745098</v>
      </c>
      <c r="E3779" s="65">
        <f>'质量分析(总分) '!$D$82</f>
        <v>91.5242034313726</v>
      </c>
      <c r="F3779" s="65">
        <f>'质量分析(总分) '!$D$109</f>
        <v>108.863970588235</v>
      </c>
      <c r="G3779" s="65" t="str">
        <f ca="1">IF(_xlfn.NUMBERVALUE(G3777)&gt;0,'质量分析(总分) '!$D$133,"")</f>
        <v/>
      </c>
      <c r="H3779" s="65" t="str">
        <f ca="1">IF(_xlfn.NUMBERVALUE(H3777)&gt;0,'质量分析(总分) '!$D$157,"")</f>
        <v/>
      </c>
      <c r="I3779" s="65" t="str">
        <f ca="1">IF(_xlfn.NUMBERVALUE(I3777)&gt;0,'质量分析(总分) '!$D$180,"")</f>
        <v/>
      </c>
      <c r="J3779" s="65">
        <f ca="1">IF(_xlfn.NUMBERVALUE(J3777)&gt;0,'质量分析(总分) '!$D$208,"")</f>
        <v>82.7816593886463</v>
      </c>
      <c r="K3779" s="65">
        <f ca="1">IF(_xlfn.NUMBERVALUE(K3777)&gt;0,'质量分析(总分) '!$D$194,"")</f>
        <v>62.2198275862069</v>
      </c>
      <c r="L3779" s="65">
        <f ca="1">IF(_xlfn.NUMBERVALUE(L3777)&gt;0,'质量分析(总分) '!$D$222,"")</f>
        <v>81.1694214876033</v>
      </c>
      <c r="M3779" s="65">
        <f ca="1">IF(_xlfn.NUMBERVALUE(G3777)&gt;0,'质量分析(总分) '!$D$23,'质量分析(总分) '!$D$28)</f>
        <v>513.153017241379</v>
      </c>
    </row>
    <row r="3781" customHeight="1" spans="1:13">
      <c r="A3781" s="58" t="s">
        <v>15</v>
      </c>
      <c r="B3781" s="59" t="s">
        <v>1</v>
      </c>
      <c r="C3781" s="59" t="s">
        <v>2</v>
      </c>
      <c r="D3781" s="60" t="s">
        <v>3</v>
      </c>
      <c r="E3781" s="60" t="s">
        <v>4</v>
      </c>
      <c r="F3781" s="60" t="s">
        <v>5</v>
      </c>
      <c r="G3781" s="60" t="s">
        <v>6</v>
      </c>
      <c r="H3781" s="60" t="s">
        <v>7</v>
      </c>
      <c r="I3781" s="60" t="s">
        <v>8</v>
      </c>
      <c r="J3781" s="60" t="s">
        <v>9</v>
      </c>
      <c r="K3781" s="60" t="s">
        <v>10</v>
      </c>
      <c r="L3781" s="61" t="s">
        <v>11</v>
      </c>
      <c r="M3781" s="61" t="s">
        <v>12</v>
      </c>
    </row>
    <row r="3782" customHeight="1" spans="1:13">
      <c r="A3782" s="62"/>
      <c r="B3782" s="63">
        <f ca="1">INDIRECT("'按班级打印'!G"&amp;ROUNDDOWN((ROW()-1)/5,0)+2)</f>
        <v>17</v>
      </c>
      <c r="C3782" s="63" t="str">
        <f ca="1">INDIRECT("'按班级打印'!A"&amp;ROUNDDOWN((ROW()-1)/5,0)+2)</f>
        <v>施沁妤</v>
      </c>
      <c r="D3782" s="63">
        <f ca="1">INDIRECT("'按班级打印'!M"&amp;ROUNDDOWN((ROW()-1)/5,0)+2)</f>
        <v>97.5</v>
      </c>
      <c r="E3782" s="63">
        <f ca="1">INDIRECT("'按班级打印'!o"&amp;ROUNDDOWN((ROW()-1)/5,0)+2)</f>
        <v>69</v>
      </c>
      <c r="F3782" s="63">
        <f ca="1">INDIRECT("'按班级打印'!q"&amp;ROUNDDOWN((ROW()-1)/5,0)+2)</f>
        <v>94</v>
      </c>
      <c r="G3782" s="63" t="str">
        <f ca="1">IF(INDIRECT("'按班级打印'!s"&amp;ROUNDDOWN((ROW()-1)/5,0)+2)&gt;0,INDIRECT("'按班级打印'!s"&amp;ROUNDDOWN((ROW()-1)/5,0)+2),"")</f>
        <v/>
      </c>
      <c r="H3782" s="63" t="str">
        <f ca="1">IF(INDIRECT("'按班级打印'!w"&amp;ROUNDDOWN((ROW()-1)/5,0)+2)&gt;0,INDIRECT("'按班级打印'!w"&amp;ROUNDDOWN((ROW()-1)/5,0)+2),"")</f>
        <v/>
      </c>
      <c r="I3782" s="63" t="str">
        <f ca="1">IF(INDIRECT("'按班级打印'!z"&amp;ROUNDDOWN((ROW()-1)/5,0)+2)&gt;0,INDIRECT("'按班级打印'!z"&amp;ROUNDDOWN((ROW()-1)/5,0)+2),"")</f>
        <v/>
      </c>
      <c r="J3782" s="63">
        <f ca="1">IF(INDIRECT("'按班级打印'!ac"&amp;ROUNDDOWN((ROW()-1)/5,0)+2)&gt;0,INDIRECT("'按班级打印'!ac"&amp;ROUNDDOWN((ROW()-1)/5,0)+2),"")</f>
        <v>65.5</v>
      </c>
      <c r="K3782" s="63">
        <f ca="1">IF(INDIRECT("'按班级打印'!u"&amp;ROUNDDOWN((ROW()-1)/5,0)+2)&gt;0,INDIRECT("'按班级打印'!u"&amp;ROUNDDOWN((ROW()-1)/5,0)+2),"")</f>
        <v>71</v>
      </c>
      <c r="L3782" s="63">
        <f ca="1">IF(INDIRECT("'按班级打印'!af"&amp;ROUNDDOWN((ROW()-1)/5,0)+2)&gt;0,INDIRECT("'按班级打印'!af"&amp;ROUNDDOWN((ROW()-1)/5,0)+2),"")</f>
        <v>42</v>
      </c>
      <c r="M3782" s="63">
        <f ca="1">INDIRECT("'按班级打印'!H"&amp;ROUNDDOWN((ROW()-1)/5,0)+2)</f>
        <v>439</v>
      </c>
    </row>
    <row r="3783" customHeight="1" spans="1:13">
      <c r="A3783" s="64"/>
      <c r="B3783" s="64"/>
      <c r="C3783" s="63" t="s">
        <v>13</v>
      </c>
      <c r="D3783" s="63">
        <f ca="1">INDIRECT("'按班级打印'!M"&amp;ROUNDDOWN((ROW()-1)/5,0)+2)</f>
        <v>97.5</v>
      </c>
      <c r="E3783" s="63">
        <f ca="1">INDIRECT("'按班级打印'!o"&amp;ROUNDDOWN((ROW()-1)/5,0)+2)</f>
        <v>69</v>
      </c>
      <c r="F3783" s="63">
        <f ca="1">INDIRECT("'按班级打印'!q"&amp;ROUNDDOWN((ROW()-1)/5,0)+2)</f>
        <v>94</v>
      </c>
      <c r="G3783" s="63" t="str">
        <f ca="1">IF(INDIRECT("'按班级打印'!s"&amp;ROUNDDOWN((ROW()-1)/5,0)+2)&gt;0,INDIRECT("'按班级打印'!s"&amp;ROUNDDOWN((ROW()-1)/5,0)+2),"")</f>
        <v/>
      </c>
      <c r="H3783" s="63" t="str">
        <f ca="1">IF(INDIRECT("'按班级打印'!x"&amp;ROUNDDOWN((ROW()-1)/5,0)+2)&gt;0,INDIRECT("'按班级打印'!x"&amp;ROUNDDOWN((ROW()-1)/5,0)+2),"")</f>
        <v/>
      </c>
      <c r="I3783" s="63" t="str">
        <f ca="1">IF(INDIRECT("'按班级打印'!aa"&amp;ROUNDDOWN((ROW()-1)/5,0)+2)&gt;0,INDIRECT("'按班级打印'!aa"&amp;ROUNDDOWN((ROW()-1)/5,0)+2),"")</f>
        <v/>
      </c>
      <c r="J3783" s="63">
        <f ca="1">IF(INDIRECT("'按班级打印'!ad"&amp;ROUNDDOWN((ROW()-1)/5,0)+2)&gt;0,INDIRECT("'按班级打印'!ad"&amp;ROUNDDOWN((ROW()-1)/5,0)+2),"")</f>
        <v>88</v>
      </c>
      <c r="K3783" s="63">
        <f ca="1">IF(INDIRECT("'按班级打印'!u"&amp;ROUNDDOWN((ROW()-1)/5,0)+2)&gt;0,INDIRECT("'按班级打印'!u"&amp;ROUNDDOWN((ROW()-1)/5,0)+2),"")</f>
        <v>71</v>
      </c>
      <c r="L3783" s="63">
        <f ca="1">IF(INDIRECT("'按班级打印'!ag"&amp;ROUNDDOWN((ROW()-1)/5,0)+2)&gt;0,INDIRECT("'按班级打印'!ag"&amp;ROUNDDOWN((ROW()-1)/5,0)+2),"")</f>
        <v>65</v>
      </c>
      <c r="M3783" s="63">
        <f ca="1">INDIRECT("'按班级打印'!I"&amp;ROUNDDOWN((ROW()-1)/5,0)+2)</f>
        <v>484.5</v>
      </c>
    </row>
    <row r="3784" customHeight="1" spans="1:13">
      <c r="A3784" s="63" t="str">
        <f ca="1">INDIRECT("'按班级打印'!E"&amp;ROUNDDOWN((ROW()-1)/5,0)+2)</f>
        <v>历史类</v>
      </c>
      <c r="B3784" s="14"/>
      <c r="C3784" s="63" t="s">
        <v>14</v>
      </c>
      <c r="D3784" s="65">
        <f>'质量分析(总分) '!$D$55</f>
        <v>105.000612745098</v>
      </c>
      <c r="E3784" s="65">
        <f>'质量分析(总分) '!$D$82</f>
        <v>91.5242034313726</v>
      </c>
      <c r="F3784" s="65">
        <f>'质量分析(总分) '!$D$109</f>
        <v>108.863970588235</v>
      </c>
      <c r="G3784" s="65" t="str">
        <f ca="1">IF(_xlfn.NUMBERVALUE(G3782)&gt;0,'质量分析(总分) '!$D$133,"")</f>
        <v/>
      </c>
      <c r="H3784" s="65" t="str">
        <f ca="1">IF(_xlfn.NUMBERVALUE(H3782)&gt;0,'质量分析(总分) '!$D$157,"")</f>
        <v/>
      </c>
      <c r="I3784" s="65" t="str">
        <f ca="1">IF(_xlfn.NUMBERVALUE(I3782)&gt;0,'质量分析(总分) '!$D$180,"")</f>
        <v/>
      </c>
      <c r="J3784" s="65">
        <f ca="1">IF(_xlfn.NUMBERVALUE(J3782)&gt;0,'质量分析(总分) '!$D$208,"")</f>
        <v>82.7816593886463</v>
      </c>
      <c r="K3784" s="65">
        <f ca="1">IF(_xlfn.NUMBERVALUE(K3782)&gt;0,'质量分析(总分) '!$D$194,"")</f>
        <v>62.2198275862069</v>
      </c>
      <c r="L3784" s="65">
        <f ca="1">IF(_xlfn.NUMBERVALUE(L3782)&gt;0,'质量分析(总分) '!$D$222,"")</f>
        <v>81.1694214876033</v>
      </c>
      <c r="M3784" s="65">
        <f ca="1">IF(_xlfn.NUMBERVALUE(G3782)&gt;0,'质量分析(总分) '!$D$23,'质量分析(总分) '!$D$28)</f>
        <v>513.153017241379</v>
      </c>
    </row>
    <row r="3786" customHeight="1" spans="1:13">
      <c r="A3786" s="58" t="s">
        <v>15</v>
      </c>
      <c r="B3786" s="59" t="s">
        <v>1</v>
      </c>
      <c r="C3786" s="59" t="s">
        <v>2</v>
      </c>
      <c r="D3786" s="60" t="s">
        <v>3</v>
      </c>
      <c r="E3786" s="60" t="s">
        <v>4</v>
      </c>
      <c r="F3786" s="60" t="s">
        <v>5</v>
      </c>
      <c r="G3786" s="60" t="s">
        <v>6</v>
      </c>
      <c r="H3786" s="60" t="s">
        <v>7</v>
      </c>
      <c r="I3786" s="60" t="s">
        <v>8</v>
      </c>
      <c r="J3786" s="60" t="s">
        <v>9</v>
      </c>
      <c r="K3786" s="60" t="s">
        <v>10</v>
      </c>
      <c r="L3786" s="61" t="s">
        <v>11</v>
      </c>
      <c r="M3786" s="61" t="s">
        <v>12</v>
      </c>
    </row>
    <row r="3787" customHeight="1" spans="1:13">
      <c r="A3787" s="62"/>
      <c r="B3787" s="63">
        <f ca="1">INDIRECT("'按班级打印'!G"&amp;ROUNDDOWN((ROW()-1)/5,0)+2)</f>
        <v>17</v>
      </c>
      <c r="C3787" s="63" t="str">
        <f ca="1">INDIRECT("'按班级打印'!A"&amp;ROUNDDOWN((ROW()-1)/5,0)+2)</f>
        <v>陈凯晖</v>
      </c>
      <c r="D3787" s="63">
        <f ca="1">INDIRECT("'按班级打印'!M"&amp;ROUNDDOWN((ROW()-1)/5,0)+2)</f>
        <v>102.5</v>
      </c>
      <c r="E3787" s="63">
        <f ca="1">INDIRECT("'按班级打印'!o"&amp;ROUNDDOWN((ROW()-1)/5,0)+2)</f>
        <v>83</v>
      </c>
      <c r="F3787" s="63">
        <f ca="1">INDIRECT("'按班级打印'!q"&amp;ROUNDDOWN((ROW()-1)/5,0)+2)</f>
        <v>124</v>
      </c>
      <c r="G3787" s="63" t="str">
        <f ca="1">IF(INDIRECT("'按班级打印'!s"&amp;ROUNDDOWN((ROW()-1)/5,0)+2)&gt;0,INDIRECT("'按班级打印'!s"&amp;ROUNDDOWN((ROW()-1)/5,0)+2),"")</f>
        <v/>
      </c>
      <c r="H3787" s="63" t="str">
        <f ca="1">IF(INDIRECT("'按班级打印'!w"&amp;ROUNDDOWN((ROW()-1)/5,0)+2)&gt;0,INDIRECT("'按班级打印'!w"&amp;ROUNDDOWN((ROW()-1)/5,0)+2),"")</f>
        <v/>
      </c>
      <c r="I3787" s="63" t="str">
        <f ca="1">IF(INDIRECT("'按班级打印'!z"&amp;ROUNDDOWN((ROW()-1)/5,0)+2)&gt;0,INDIRECT("'按班级打印'!z"&amp;ROUNDDOWN((ROW()-1)/5,0)+2),"")</f>
        <v/>
      </c>
      <c r="J3787" s="63">
        <f ca="1">IF(INDIRECT("'按班级打印'!ac"&amp;ROUNDDOWN((ROW()-1)/5,0)+2)&gt;0,INDIRECT("'按班级打印'!ac"&amp;ROUNDDOWN((ROW()-1)/5,0)+2),"")</f>
        <v>69</v>
      </c>
      <c r="K3787" s="63">
        <f ca="1">IF(INDIRECT("'按班级打印'!u"&amp;ROUNDDOWN((ROW()-1)/5,0)+2)&gt;0,INDIRECT("'按班级打印'!u"&amp;ROUNDDOWN((ROW()-1)/5,0)+2),"")</f>
        <v>63.5</v>
      </c>
      <c r="L3787" s="63">
        <f ca="1">IF(INDIRECT("'按班级打印'!af"&amp;ROUNDDOWN((ROW()-1)/5,0)+2)&gt;0,INDIRECT("'按班级打印'!af"&amp;ROUNDDOWN((ROW()-1)/5,0)+2),"")</f>
        <v>43</v>
      </c>
      <c r="M3787" s="63">
        <f ca="1">INDIRECT("'按班级打印'!H"&amp;ROUNDDOWN((ROW()-1)/5,0)+2)</f>
        <v>485</v>
      </c>
    </row>
    <row r="3788" customHeight="1" spans="1:13">
      <c r="A3788" s="64"/>
      <c r="B3788" s="64"/>
      <c r="C3788" s="63" t="s">
        <v>13</v>
      </c>
      <c r="D3788" s="63">
        <f ca="1">INDIRECT("'按班级打印'!M"&amp;ROUNDDOWN((ROW()-1)/5,0)+2)</f>
        <v>102.5</v>
      </c>
      <c r="E3788" s="63">
        <f ca="1">INDIRECT("'按班级打印'!o"&amp;ROUNDDOWN((ROW()-1)/5,0)+2)</f>
        <v>83</v>
      </c>
      <c r="F3788" s="63">
        <f ca="1">INDIRECT("'按班级打印'!q"&amp;ROUNDDOWN((ROW()-1)/5,0)+2)</f>
        <v>124</v>
      </c>
      <c r="G3788" s="63" t="str">
        <f ca="1">IF(INDIRECT("'按班级打印'!s"&amp;ROUNDDOWN((ROW()-1)/5,0)+2)&gt;0,INDIRECT("'按班级打印'!s"&amp;ROUNDDOWN((ROW()-1)/5,0)+2),"")</f>
        <v/>
      </c>
      <c r="H3788" s="63" t="str">
        <f ca="1">IF(INDIRECT("'按班级打印'!x"&amp;ROUNDDOWN((ROW()-1)/5,0)+2)&gt;0,INDIRECT("'按班级打印'!x"&amp;ROUNDDOWN((ROW()-1)/5,0)+2),"")</f>
        <v/>
      </c>
      <c r="I3788" s="63" t="str">
        <f ca="1">IF(INDIRECT("'按班级打印'!aa"&amp;ROUNDDOWN((ROW()-1)/5,0)+2)&gt;0,INDIRECT("'按班级打印'!aa"&amp;ROUNDDOWN((ROW()-1)/5,0)+2),"")</f>
        <v/>
      </c>
      <c r="J3788" s="63">
        <f ca="1">IF(INDIRECT("'按班级打印'!ad"&amp;ROUNDDOWN((ROW()-1)/5,0)+2)&gt;0,INDIRECT("'按班级打印'!ad"&amp;ROUNDDOWN((ROW()-1)/5,0)+2),"")</f>
        <v>90</v>
      </c>
      <c r="K3788" s="63">
        <f ca="1">IF(INDIRECT("'按班级打印'!u"&amp;ROUNDDOWN((ROW()-1)/5,0)+2)&gt;0,INDIRECT("'按班级打印'!u"&amp;ROUNDDOWN((ROW()-1)/5,0)+2),"")</f>
        <v>63.5</v>
      </c>
      <c r="L3788" s="63">
        <f ca="1">IF(INDIRECT("'按班级打印'!ag"&amp;ROUNDDOWN((ROW()-1)/5,0)+2)&gt;0,INDIRECT("'按班级打印'!ag"&amp;ROUNDDOWN((ROW()-1)/5,0)+2),"")</f>
        <v>66</v>
      </c>
      <c r="M3788" s="63">
        <f ca="1">INDIRECT("'按班级打印'!I"&amp;ROUNDDOWN((ROW()-1)/5,0)+2)</f>
        <v>529</v>
      </c>
    </row>
    <row r="3789" customHeight="1" spans="1:13">
      <c r="A3789" s="63" t="str">
        <f ca="1">INDIRECT("'按班级打印'!E"&amp;ROUNDDOWN((ROW()-1)/5,0)+2)</f>
        <v>历史类</v>
      </c>
      <c r="B3789" s="14"/>
      <c r="C3789" s="63" t="s">
        <v>14</v>
      </c>
      <c r="D3789" s="65">
        <f>'质量分析(总分) '!$D$55</f>
        <v>105.000612745098</v>
      </c>
      <c r="E3789" s="65">
        <f>'质量分析(总分) '!$D$82</f>
        <v>91.5242034313726</v>
      </c>
      <c r="F3789" s="65">
        <f>'质量分析(总分) '!$D$109</f>
        <v>108.863970588235</v>
      </c>
      <c r="G3789" s="65" t="str">
        <f ca="1">IF(_xlfn.NUMBERVALUE(G3787)&gt;0,'质量分析(总分) '!$D$133,"")</f>
        <v/>
      </c>
      <c r="H3789" s="65" t="str">
        <f ca="1">IF(_xlfn.NUMBERVALUE(H3787)&gt;0,'质量分析(总分) '!$D$157,"")</f>
        <v/>
      </c>
      <c r="I3789" s="65" t="str">
        <f ca="1">IF(_xlfn.NUMBERVALUE(I3787)&gt;0,'质量分析(总分) '!$D$180,"")</f>
        <v/>
      </c>
      <c r="J3789" s="65">
        <f ca="1">IF(_xlfn.NUMBERVALUE(J3787)&gt;0,'质量分析(总分) '!$D$208,"")</f>
        <v>82.7816593886463</v>
      </c>
      <c r="K3789" s="65">
        <f ca="1">IF(_xlfn.NUMBERVALUE(K3787)&gt;0,'质量分析(总分) '!$D$194,"")</f>
        <v>62.2198275862069</v>
      </c>
      <c r="L3789" s="65">
        <f ca="1">IF(_xlfn.NUMBERVALUE(L3787)&gt;0,'质量分析(总分) '!$D$222,"")</f>
        <v>81.1694214876033</v>
      </c>
      <c r="M3789" s="65">
        <f ca="1">IF(_xlfn.NUMBERVALUE(G3787)&gt;0,'质量分析(总分) '!$D$23,'质量分析(总分) '!$D$28)</f>
        <v>513.153017241379</v>
      </c>
    </row>
    <row r="3791" customHeight="1" spans="1:13">
      <c r="A3791" s="58" t="s">
        <v>15</v>
      </c>
      <c r="B3791" s="59" t="s">
        <v>1</v>
      </c>
      <c r="C3791" s="59" t="s">
        <v>2</v>
      </c>
      <c r="D3791" s="60" t="s">
        <v>3</v>
      </c>
      <c r="E3791" s="60" t="s">
        <v>4</v>
      </c>
      <c r="F3791" s="60" t="s">
        <v>5</v>
      </c>
      <c r="G3791" s="60" t="s">
        <v>6</v>
      </c>
      <c r="H3791" s="60" t="s">
        <v>7</v>
      </c>
      <c r="I3791" s="60" t="s">
        <v>8</v>
      </c>
      <c r="J3791" s="60" t="s">
        <v>9</v>
      </c>
      <c r="K3791" s="60" t="s">
        <v>10</v>
      </c>
      <c r="L3791" s="61" t="s">
        <v>11</v>
      </c>
      <c r="M3791" s="61" t="s">
        <v>12</v>
      </c>
    </row>
    <row r="3792" customHeight="1" spans="1:13">
      <c r="A3792" s="62"/>
      <c r="B3792" s="63">
        <f ca="1">INDIRECT("'按班级打印'!G"&amp;ROUNDDOWN((ROW()-1)/5,0)+2)</f>
        <v>17</v>
      </c>
      <c r="C3792" s="63" t="str">
        <f ca="1">INDIRECT("'按班级打印'!A"&amp;ROUNDDOWN((ROW()-1)/5,0)+2)</f>
        <v>王梦欣</v>
      </c>
      <c r="D3792" s="63">
        <f ca="1">INDIRECT("'按班级打印'!M"&amp;ROUNDDOWN((ROW()-1)/5,0)+2)</f>
        <v>111</v>
      </c>
      <c r="E3792" s="63">
        <f ca="1">INDIRECT("'按班级打印'!o"&amp;ROUNDDOWN((ROW()-1)/5,0)+2)</f>
        <v>70.5</v>
      </c>
      <c r="F3792" s="63">
        <f ca="1">INDIRECT("'按班级打印'!q"&amp;ROUNDDOWN((ROW()-1)/5,0)+2)</f>
        <v>109</v>
      </c>
      <c r="G3792" s="63" t="str">
        <f ca="1">IF(INDIRECT("'按班级打印'!s"&amp;ROUNDDOWN((ROW()-1)/5,0)+2)&gt;0,INDIRECT("'按班级打印'!s"&amp;ROUNDDOWN((ROW()-1)/5,0)+2),"")</f>
        <v/>
      </c>
      <c r="H3792" s="63" t="str">
        <f ca="1">IF(INDIRECT("'按班级打印'!w"&amp;ROUNDDOWN((ROW()-1)/5,0)+2)&gt;0,INDIRECT("'按班级打印'!w"&amp;ROUNDDOWN((ROW()-1)/5,0)+2),"")</f>
        <v/>
      </c>
      <c r="I3792" s="63" t="str">
        <f ca="1">IF(INDIRECT("'按班级打印'!z"&amp;ROUNDDOWN((ROW()-1)/5,0)+2)&gt;0,INDIRECT("'按班级打印'!z"&amp;ROUNDDOWN((ROW()-1)/5,0)+2),"")</f>
        <v/>
      </c>
      <c r="J3792" s="63">
        <f ca="1">IF(INDIRECT("'按班级打印'!ac"&amp;ROUNDDOWN((ROW()-1)/5,0)+2)&gt;0,INDIRECT("'按班级打印'!ac"&amp;ROUNDDOWN((ROW()-1)/5,0)+2),"")</f>
        <v>50.75</v>
      </c>
      <c r="K3792" s="63">
        <f ca="1">IF(INDIRECT("'按班级打印'!u"&amp;ROUNDDOWN((ROW()-1)/5,0)+2)&gt;0,INDIRECT("'按班级打印'!u"&amp;ROUNDDOWN((ROW()-1)/5,0)+2),"")</f>
        <v>61.5</v>
      </c>
      <c r="L3792" s="63">
        <f ca="1">IF(INDIRECT("'按班级打印'!af"&amp;ROUNDDOWN((ROW()-1)/5,0)+2)&gt;0,INDIRECT("'按班级打印'!af"&amp;ROUNDDOWN((ROW()-1)/5,0)+2),"")</f>
        <v>62</v>
      </c>
      <c r="M3792" s="63">
        <f ca="1">INDIRECT("'按班级打印'!H"&amp;ROUNDDOWN((ROW()-1)/5,0)+2)</f>
        <v>464.75</v>
      </c>
    </row>
    <row r="3793" customHeight="1" spans="1:13">
      <c r="A3793" s="64"/>
      <c r="B3793" s="64"/>
      <c r="C3793" s="63" t="s">
        <v>13</v>
      </c>
      <c r="D3793" s="63">
        <f ca="1">INDIRECT("'按班级打印'!M"&amp;ROUNDDOWN((ROW()-1)/5,0)+2)</f>
        <v>111</v>
      </c>
      <c r="E3793" s="63">
        <f ca="1">INDIRECT("'按班级打印'!o"&amp;ROUNDDOWN((ROW()-1)/5,0)+2)</f>
        <v>70.5</v>
      </c>
      <c r="F3793" s="63">
        <f ca="1">INDIRECT("'按班级打印'!q"&amp;ROUNDDOWN((ROW()-1)/5,0)+2)</f>
        <v>109</v>
      </c>
      <c r="G3793" s="63" t="str">
        <f ca="1">IF(INDIRECT("'按班级打印'!s"&amp;ROUNDDOWN((ROW()-1)/5,0)+2)&gt;0,INDIRECT("'按班级打印'!s"&amp;ROUNDDOWN((ROW()-1)/5,0)+2),"")</f>
        <v/>
      </c>
      <c r="H3793" s="63" t="str">
        <f ca="1">IF(INDIRECT("'按班级打印'!x"&amp;ROUNDDOWN((ROW()-1)/5,0)+2)&gt;0,INDIRECT("'按班级打印'!x"&amp;ROUNDDOWN((ROW()-1)/5,0)+2),"")</f>
        <v/>
      </c>
      <c r="I3793" s="63" t="str">
        <f ca="1">IF(INDIRECT("'按班级打印'!aa"&amp;ROUNDDOWN((ROW()-1)/5,0)+2)&gt;0,INDIRECT("'按班级打印'!aa"&amp;ROUNDDOWN((ROW()-1)/5,0)+2),"")</f>
        <v/>
      </c>
      <c r="J3793" s="63">
        <f ca="1">IF(INDIRECT("'按班级打印'!ad"&amp;ROUNDDOWN((ROW()-1)/5,0)+2)&gt;0,INDIRECT("'按班级打印'!ad"&amp;ROUNDDOWN((ROW()-1)/5,0)+2),"")</f>
        <v>72</v>
      </c>
      <c r="K3793" s="63">
        <f ca="1">IF(INDIRECT("'按班级打印'!u"&amp;ROUNDDOWN((ROW()-1)/5,0)+2)&gt;0,INDIRECT("'按班级打印'!u"&amp;ROUNDDOWN((ROW()-1)/5,0)+2),"")</f>
        <v>61.5</v>
      </c>
      <c r="L3793" s="63">
        <f ca="1">IF(INDIRECT("'按班级打印'!ag"&amp;ROUNDDOWN((ROW()-1)/5,0)+2)&gt;0,INDIRECT("'按班级打印'!ag"&amp;ROUNDDOWN((ROW()-1)/5,0)+2),"")</f>
        <v>88</v>
      </c>
      <c r="M3793" s="63">
        <f ca="1">INDIRECT("'按班级打印'!I"&amp;ROUNDDOWN((ROW()-1)/5,0)+2)</f>
        <v>512</v>
      </c>
    </row>
    <row r="3794" customHeight="1" spans="1:13">
      <c r="A3794" s="63" t="str">
        <f ca="1">INDIRECT("'按班级打印'!E"&amp;ROUNDDOWN((ROW()-1)/5,0)+2)</f>
        <v>历史类</v>
      </c>
      <c r="B3794" s="14"/>
      <c r="C3794" s="63" t="s">
        <v>14</v>
      </c>
      <c r="D3794" s="65">
        <f>'质量分析(总分) '!$D$55</f>
        <v>105.000612745098</v>
      </c>
      <c r="E3794" s="65">
        <f>'质量分析(总分) '!$D$82</f>
        <v>91.5242034313726</v>
      </c>
      <c r="F3794" s="65">
        <f>'质量分析(总分) '!$D$109</f>
        <v>108.863970588235</v>
      </c>
      <c r="G3794" s="65" t="str">
        <f ca="1">IF(_xlfn.NUMBERVALUE(G3792)&gt;0,'质量分析(总分) '!$D$133,"")</f>
        <v/>
      </c>
      <c r="H3794" s="65" t="str">
        <f ca="1">IF(_xlfn.NUMBERVALUE(H3792)&gt;0,'质量分析(总分) '!$D$157,"")</f>
        <v/>
      </c>
      <c r="I3794" s="65" t="str">
        <f ca="1">IF(_xlfn.NUMBERVALUE(I3792)&gt;0,'质量分析(总分) '!$D$180,"")</f>
        <v/>
      </c>
      <c r="J3794" s="65">
        <f ca="1">IF(_xlfn.NUMBERVALUE(J3792)&gt;0,'质量分析(总分) '!$D$208,"")</f>
        <v>82.7816593886463</v>
      </c>
      <c r="K3794" s="65">
        <f ca="1">IF(_xlfn.NUMBERVALUE(K3792)&gt;0,'质量分析(总分) '!$D$194,"")</f>
        <v>62.2198275862069</v>
      </c>
      <c r="L3794" s="65">
        <f ca="1">IF(_xlfn.NUMBERVALUE(L3792)&gt;0,'质量分析(总分) '!$D$222,"")</f>
        <v>81.1694214876033</v>
      </c>
      <c r="M3794" s="65">
        <f ca="1">IF(_xlfn.NUMBERVALUE(G3792)&gt;0,'质量分析(总分) '!$D$23,'质量分析(总分) '!$D$28)</f>
        <v>513.153017241379</v>
      </c>
    </row>
    <row r="3796" customHeight="1" spans="1:13">
      <c r="A3796" s="58" t="s">
        <v>15</v>
      </c>
      <c r="B3796" s="59" t="s">
        <v>1</v>
      </c>
      <c r="C3796" s="59" t="s">
        <v>2</v>
      </c>
      <c r="D3796" s="60" t="s">
        <v>3</v>
      </c>
      <c r="E3796" s="60" t="s">
        <v>4</v>
      </c>
      <c r="F3796" s="60" t="s">
        <v>5</v>
      </c>
      <c r="G3796" s="60" t="s">
        <v>6</v>
      </c>
      <c r="H3796" s="60" t="s">
        <v>7</v>
      </c>
      <c r="I3796" s="60" t="s">
        <v>8</v>
      </c>
      <c r="J3796" s="60" t="s">
        <v>9</v>
      </c>
      <c r="K3796" s="60" t="s">
        <v>10</v>
      </c>
      <c r="L3796" s="61" t="s">
        <v>11</v>
      </c>
      <c r="M3796" s="61" t="s">
        <v>12</v>
      </c>
    </row>
    <row r="3797" customHeight="1" spans="1:13">
      <c r="A3797" s="62"/>
      <c r="B3797" s="63">
        <f ca="1">INDIRECT("'按班级打印'!G"&amp;ROUNDDOWN((ROW()-1)/5,0)+2)</f>
        <v>17</v>
      </c>
      <c r="C3797" s="63" t="str">
        <f ca="1">INDIRECT("'按班级打印'!A"&amp;ROUNDDOWN((ROW()-1)/5,0)+2)</f>
        <v>李娜</v>
      </c>
      <c r="D3797" s="63">
        <f ca="1">INDIRECT("'按班级打印'!M"&amp;ROUNDDOWN((ROW()-1)/5,0)+2)</f>
        <v>100</v>
      </c>
      <c r="E3797" s="63">
        <f ca="1">INDIRECT("'按班级打印'!o"&amp;ROUNDDOWN((ROW()-1)/5,0)+2)</f>
        <v>50.5</v>
      </c>
      <c r="F3797" s="63">
        <f ca="1">INDIRECT("'按班级打印'!q"&amp;ROUNDDOWN((ROW()-1)/5,0)+2)</f>
        <v>101.5</v>
      </c>
      <c r="G3797" s="63" t="str">
        <f ca="1">IF(INDIRECT("'按班级打印'!s"&amp;ROUNDDOWN((ROW()-1)/5,0)+2)&gt;0,INDIRECT("'按班级打印'!s"&amp;ROUNDDOWN((ROW()-1)/5,0)+2),"")</f>
        <v/>
      </c>
      <c r="H3797" s="63" t="str">
        <f ca="1">IF(INDIRECT("'按班级打印'!w"&amp;ROUNDDOWN((ROW()-1)/5,0)+2)&gt;0,INDIRECT("'按班级打印'!w"&amp;ROUNDDOWN((ROW()-1)/5,0)+2),"")</f>
        <v/>
      </c>
      <c r="I3797" s="63" t="str">
        <f ca="1">IF(INDIRECT("'按班级打印'!z"&amp;ROUNDDOWN((ROW()-1)/5,0)+2)&gt;0,INDIRECT("'按班级打印'!z"&amp;ROUNDDOWN((ROW()-1)/5,0)+2),"")</f>
        <v/>
      </c>
      <c r="J3797" s="63">
        <f ca="1">IF(INDIRECT("'按班级打印'!ac"&amp;ROUNDDOWN((ROW()-1)/5,0)+2)&gt;0,INDIRECT("'按班级打印'!ac"&amp;ROUNDDOWN((ROW()-1)/5,0)+2),"")</f>
        <v>56</v>
      </c>
      <c r="K3797" s="63">
        <f ca="1">IF(INDIRECT("'按班级打印'!u"&amp;ROUNDDOWN((ROW()-1)/5,0)+2)&gt;0,INDIRECT("'按班级打印'!u"&amp;ROUNDDOWN((ROW()-1)/5,0)+2),"")</f>
        <v>50.5</v>
      </c>
      <c r="L3797" s="63">
        <f ca="1">IF(INDIRECT("'按班级打印'!af"&amp;ROUNDDOWN((ROW()-1)/5,0)+2)&gt;0,INDIRECT("'按班级打印'!af"&amp;ROUNDDOWN((ROW()-1)/5,0)+2),"")</f>
        <v>50</v>
      </c>
      <c r="M3797" s="63">
        <f ca="1">INDIRECT("'按班级打印'!H"&amp;ROUNDDOWN((ROW()-1)/5,0)+2)</f>
        <v>408.5</v>
      </c>
    </row>
    <row r="3798" customHeight="1" spans="1:13">
      <c r="A3798" s="64"/>
      <c r="B3798" s="64"/>
      <c r="C3798" s="63" t="s">
        <v>13</v>
      </c>
      <c r="D3798" s="63">
        <f ca="1">INDIRECT("'按班级打印'!M"&amp;ROUNDDOWN((ROW()-1)/5,0)+2)</f>
        <v>100</v>
      </c>
      <c r="E3798" s="63">
        <f ca="1">INDIRECT("'按班级打印'!o"&amp;ROUNDDOWN((ROW()-1)/5,0)+2)</f>
        <v>50.5</v>
      </c>
      <c r="F3798" s="63">
        <f ca="1">INDIRECT("'按班级打印'!q"&amp;ROUNDDOWN((ROW()-1)/5,0)+2)</f>
        <v>101.5</v>
      </c>
      <c r="G3798" s="63" t="str">
        <f ca="1">IF(INDIRECT("'按班级打印'!s"&amp;ROUNDDOWN((ROW()-1)/5,0)+2)&gt;0,INDIRECT("'按班级打印'!s"&amp;ROUNDDOWN((ROW()-1)/5,0)+2),"")</f>
        <v/>
      </c>
      <c r="H3798" s="63" t="str">
        <f ca="1">IF(INDIRECT("'按班级打印'!x"&amp;ROUNDDOWN((ROW()-1)/5,0)+2)&gt;0,INDIRECT("'按班级打印'!x"&amp;ROUNDDOWN((ROW()-1)/5,0)+2),"")</f>
        <v/>
      </c>
      <c r="I3798" s="63" t="str">
        <f ca="1">IF(INDIRECT("'按班级打印'!aa"&amp;ROUNDDOWN((ROW()-1)/5,0)+2)&gt;0,INDIRECT("'按班级打印'!aa"&amp;ROUNDDOWN((ROW()-1)/5,0)+2),"")</f>
        <v/>
      </c>
      <c r="J3798" s="63">
        <f ca="1">IF(INDIRECT("'按班级打印'!ad"&amp;ROUNDDOWN((ROW()-1)/5,0)+2)&gt;0,INDIRECT("'按班级打印'!ad"&amp;ROUNDDOWN((ROW()-1)/5,0)+2),"")</f>
        <v>79</v>
      </c>
      <c r="K3798" s="63">
        <f ca="1">IF(INDIRECT("'按班级打印'!u"&amp;ROUNDDOWN((ROW()-1)/5,0)+2)&gt;0,INDIRECT("'按班级打印'!u"&amp;ROUNDDOWN((ROW()-1)/5,0)+2),"")</f>
        <v>50.5</v>
      </c>
      <c r="L3798" s="63">
        <f ca="1">IF(INDIRECT("'按班级打印'!ag"&amp;ROUNDDOWN((ROW()-1)/5,0)+2)&gt;0,INDIRECT("'按班级打印'!ag"&amp;ROUNDDOWN((ROW()-1)/5,0)+2),"")</f>
        <v>76</v>
      </c>
      <c r="M3798" s="63">
        <f ca="1">INDIRECT("'按班级打印'!I"&amp;ROUNDDOWN((ROW()-1)/5,0)+2)</f>
        <v>457.5</v>
      </c>
    </row>
    <row r="3799" customHeight="1" spans="1:13">
      <c r="A3799" s="63" t="str">
        <f ca="1">INDIRECT("'按班级打印'!E"&amp;ROUNDDOWN((ROW()-1)/5,0)+2)</f>
        <v>历史类</v>
      </c>
      <c r="B3799" s="14"/>
      <c r="C3799" s="63" t="s">
        <v>14</v>
      </c>
      <c r="D3799" s="65">
        <f>'质量分析(总分) '!$D$55</f>
        <v>105.000612745098</v>
      </c>
      <c r="E3799" s="65">
        <f>'质量分析(总分) '!$D$82</f>
        <v>91.5242034313726</v>
      </c>
      <c r="F3799" s="65">
        <f>'质量分析(总分) '!$D$109</f>
        <v>108.863970588235</v>
      </c>
      <c r="G3799" s="65" t="str">
        <f ca="1">IF(_xlfn.NUMBERVALUE(G3797)&gt;0,'质量分析(总分) '!$D$133,"")</f>
        <v/>
      </c>
      <c r="H3799" s="65" t="str">
        <f ca="1">IF(_xlfn.NUMBERVALUE(H3797)&gt;0,'质量分析(总分) '!$D$157,"")</f>
        <v/>
      </c>
      <c r="I3799" s="65" t="str">
        <f ca="1">IF(_xlfn.NUMBERVALUE(I3797)&gt;0,'质量分析(总分) '!$D$180,"")</f>
        <v/>
      </c>
      <c r="J3799" s="65">
        <f ca="1">IF(_xlfn.NUMBERVALUE(J3797)&gt;0,'质量分析(总分) '!$D$208,"")</f>
        <v>82.7816593886463</v>
      </c>
      <c r="K3799" s="65">
        <f ca="1">IF(_xlfn.NUMBERVALUE(K3797)&gt;0,'质量分析(总分) '!$D$194,"")</f>
        <v>62.2198275862069</v>
      </c>
      <c r="L3799" s="65">
        <f ca="1">IF(_xlfn.NUMBERVALUE(L3797)&gt;0,'质量分析(总分) '!$D$222,"")</f>
        <v>81.1694214876033</v>
      </c>
      <c r="M3799" s="65">
        <f ca="1">IF(_xlfn.NUMBERVALUE(G3797)&gt;0,'质量分析(总分) '!$D$23,'质量分析(总分) '!$D$28)</f>
        <v>513.153017241379</v>
      </c>
    </row>
    <row r="3801" customHeight="1" spans="1:13">
      <c r="A3801" s="58" t="s">
        <v>15</v>
      </c>
      <c r="B3801" s="59" t="s">
        <v>1</v>
      </c>
      <c r="C3801" s="59" t="s">
        <v>2</v>
      </c>
      <c r="D3801" s="60" t="s">
        <v>3</v>
      </c>
      <c r="E3801" s="60" t="s">
        <v>4</v>
      </c>
      <c r="F3801" s="60" t="s">
        <v>5</v>
      </c>
      <c r="G3801" s="60" t="s">
        <v>6</v>
      </c>
      <c r="H3801" s="60" t="s">
        <v>7</v>
      </c>
      <c r="I3801" s="60" t="s">
        <v>8</v>
      </c>
      <c r="J3801" s="60" t="s">
        <v>9</v>
      </c>
      <c r="K3801" s="60" t="s">
        <v>10</v>
      </c>
      <c r="L3801" s="61" t="s">
        <v>11</v>
      </c>
      <c r="M3801" s="61" t="s">
        <v>12</v>
      </c>
    </row>
    <row r="3802" customHeight="1" spans="1:13">
      <c r="A3802" s="62"/>
      <c r="B3802" s="63">
        <f ca="1">INDIRECT("'按班级打印'!G"&amp;ROUNDDOWN((ROW()-1)/5,0)+2)</f>
        <v>17</v>
      </c>
      <c r="C3802" s="63" t="str">
        <f ca="1">INDIRECT("'按班级打印'!A"&amp;ROUNDDOWN((ROW()-1)/5,0)+2)</f>
        <v>黄小晶</v>
      </c>
      <c r="D3802" s="63">
        <f ca="1">INDIRECT("'按班级打印'!M"&amp;ROUNDDOWN((ROW()-1)/5,0)+2)</f>
        <v>101.5</v>
      </c>
      <c r="E3802" s="63">
        <f ca="1">INDIRECT("'按班级打印'!o"&amp;ROUNDDOWN((ROW()-1)/5,0)+2)</f>
        <v>38</v>
      </c>
      <c r="F3802" s="63">
        <f ca="1">INDIRECT("'按班级打印'!q"&amp;ROUNDDOWN((ROW()-1)/5,0)+2)</f>
        <v>103.5</v>
      </c>
      <c r="G3802" s="63" t="str">
        <f ca="1">IF(INDIRECT("'按班级打印'!s"&amp;ROUNDDOWN((ROW()-1)/5,0)+2)&gt;0,INDIRECT("'按班级打印'!s"&amp;ROUNDDOWN((ROW()-1)/5,0)+2),"")</f>
        <v/>
      </c>
      <c r="H3802" s="63" t="str">
        <f ca="1">IF(INDIRECT("'按班级打印'!w"&amp;ROUNDDOWN((ROW()-1)/5,0)+2)&gt;0,INDIRECT("'按班级打印'!w"&amp;ROUNDDOWN((ROW()-1)/5,0)+2),"")</f>
        <v/>
      </c>
      <c r="I3802" s="63" t="str">
        <f ca="1">IF(INDIRECT("'按班级打印'!z"&amp;ROUNDDOWN((ROW()-1)/5,0)+2)&gt;0,INDIRECT("'按班级打印'!z"&amp;ROUNDDOWN((ROW()-1)/5,0)+2),"")</f>
        <v/>
      </c>
      <c r="J3802" s="63">
        <f ca="1">IF(INDIRECT("'按班级打印'!ac"&amp;ROUNDDOWN((ROW()-1)/5,0)+2)&gt;0,INDIRECT("'按班级打印'!ac"&amp;ROUNDDOWN((ROW()-1)/5,0)+2),"")</f>
        <v>49.5</v>
      </c>
      <c r="K3802" s="63">
        <f ca="1">IF(INDIRECT("'按班级打印'!u"&amp;ROUNDDOWN((ROW()-1)/5,0)+2)&gt;0,INDIRECT("'按班级打印'!u"&amp;ROUNDDOWN((ROW()-1)/5,0)+2),"")</f>
        <v>45.5</v>
      </c>
      <c r="L3802" s="63">
        <f ca="1">IF(INDIRECT("'按班级打印'!af"&amp;ROUNDDOWN((ROW()-1)/5,0)+2)&gt;0,INDIRECT("'按班级打印'!af"&amp;ROUNDDOWN((ROW()-1)/5,0)+2),"")</f>
        <v>41</v>
      </c>
      <c r="M3802" s="63">
        <f ca="1">INDIRECT("'按班级打印'!H"&amp;ROUNDDOWN((ROW()-1)/5,0)+2)</f>
        <v>379</v>
      </c>
    </row>
    <row r="3803" customHeight="1" spans="1:13">
      <c r="A3803" s="64"/>
      <c r="B3803" s="64"/>
      <c r="C3803" s="63" t="s">
        <v>13</v>
      </c>
      <c r="D3803" s="63">
        <f ca="1">INDIRECT("'按班级打印'!M"&amp;ROUNDDOWN((ROW()-1)/5,0)+2)</f>
        <v>101.5</v>
      </c>
      <c r="E3803" s="63">
        <f ca="1">INDIRECT("'按班级打印'!o"&amp;ROUNDDOWN((ROW()-1)/5,0)+2)</f>
        <v>38</v>
      </c>
      <c r="F3803" s="63">
        <f ca="1">INDIRECT("'按班级打印'!q"&amp;ROUNDDOWN((ROW()-1)/5,0)+2)</f>
        <v>103.5</v>
      </c>
      <c r="G3803" s="63" t="str">
        <f ca="1">IF(INDIRECT("'按班级打印'!s"&amp;ROUNDDOWN((ROW()-1)/5,0)+2)&gt;0,INDIRECT("'按班级打印'!s"&amp;ROUNDDOWN((ROW()-1)/5,0)+2),"")</f>
        <v/>
      </c>
      <c r="H3803" s="63" t="str">
        <f ca="1">IF(INDIRECT("'按班级打印'!x"&amp;ROUNDDOWN((ROW()-1)/5,0)+2)&gt;0,INDIRECT("'按班级打印'!x"&amp;ROUNDDOWN((ROW()-1)/5,0)+2),"")</f>
        <v/>
      </c>
      <c r="I3803" s="63" t="str">
        <f ca="1">IF(INDIRECT("'按班级打印'!aa"&amp;ROUNDDOWN((ROW()-1)/5,0)+2)&gt;0,INDIRECT("'按班级打印'!aa"&amp;ROUNDDOWN((ROW()-1)/5,0)+2),"")</f>
        <v/>
      </c>
      <c r="J3803" s="63">
        <f ca="1">IF(INDIRECT("'按班级打印'!ad"&amp;ROUNDDOWN((ROW()-1)/5,0)+2)&gt;0,INDIRECT("'按班级打印'!ad"&amp;ROUNDDOWN((ROW()-1)/5,0)+2),"")</f>
        <v>70</v>
      </c>
      <c r="K3803" s="63">
        <f ca="1">IF(INDIRECT("'按班级打印'!u"&amp;ROUNDDOWN((ROW()-1)/5,0)+2)&gt;0,INDIRECT("'按班级打印'!u"&amp;ROUNDDOWN((ROW()-1)/5,0)+2),"")</f>
        <v>45.5</v>
      </c>
      <c r="L3803" s="63">
        <f ca="1">IF(INDIRECT("'按班级打印'!ag"&amp;ROUNDDOWN((ROW()-1)/5,0)+2)&gt;0,INDIRECT("'按班级打印'!ag"&amp;ROUNDDOWN((ROW()-1)/5,0)+2),"")</f>
        <v>63</v>
      </c>
      <c r="M3803" s="63">
        <f ca="1">INDIRECT("'按班级打印'!I"&amp;ROUNDDOWN((ROW()-1)/5,0)+2)</f>
        <v>421.5</v>
      </c>
    </row>
    <row r="3804" customHeight="1" spans="1:13">
      <c r="A3804" s="63" t="str">
        <f ca="1">INDIRECT("'按班级打印'!E"&amp;ROUNDDOWN((ROW()-1)/5,0)+2)</f>
        <v>历史类</v>
      </c>
      <c r="B3804" s="14"/>
      <c r="C3804" s="63" t="s">
        <v>14</v>
      </c>
      <c r="D3804" s="65">
        <f>'质量分析(总分) '!$D$55</f>
        <v>105.000612745098</v>
      </c>
      <c r="E3804" s="65">
        <f>'质量分析(总分) '!$D$82</f>
        <v>91.5242034313726</v>
      </c>
      <c r="F3804" s="65">
        <f>'质量分析(总分) '!$D$109</f>
        <v>108.863970588235</v>
      </c>
      <c r="G3804" s="65" t="str">
        <f ca="1">IF(_xlfn.NUMBERVALUE(G3802)&gt;0,'质量分析(总分) '!$D$133,"")</f>
        <v/>
      </c>
      <c r="H3804" s="65" t="str">
        <f ca="1">IF(_xlfn.NUMBERVALUE(H3802)&gt;0,'质量分析(总分) '!$D$157,"")</f>
        <v/>
      </c>
      <c r="I3804" s="65" t="str">
        <f ca="1">IF(_xlfn.NUMBERVALUE(I3802)&gt;0,'质量分析(总分) '!$D$180,"")</f>
        <v/>
      </c>
      <c r="J3804" s="65">
        <f ca="1">IF(_xlfn.NUMBERVALUE(J3802)&gt;0,'质量分析(总分) '!$D$208,"")</f>
        <v>82.7816593886463</v>
      </c>
      <c r="K3804" s="65">
        <f ca="1">IF(_xlfn.NUMBERVALUE(K3802)&gt;0,'质量分析(总分) '!$D$194,"")</f>
        <v>62.2198275862069</v>
      </c>
      <c r="L3804" s="65">
        <f ca="1">IF(_xlfn.NUMBERVALUE(L3802)&gt;0,'质量分析(总分) '!$D$222,"")</f>
        <v>81.1694214876033</v>
      </c>
      <c r="M3804" s="65">
        <f ca="1">IF(_xlfn.NUMBERVALUE(G3802)&gt;0,'质量分析(总分) '!$D$23,'质量分析(总分) '!$D$28)</f>
        <v>513.153017241379</v>
      </c>
    </row>
    <row r="3806" customHeight="1" spans="1:13">
      <c r="A3806" s="58" t="s">
        <v>15</v>
      </c>
      <c r="B3806" s="59" t="s">
        <v>1</v>
      </c>
      <c r="C3806" s="59" t="s">
        <v>2</v>
      </c>
      <c r="D3806" s="60" t="s">
        <v>3</v>
      </c>
      <c r="E3806" s="60" t="s">
        <v>4</v>
      </c>
      <c r="F3806" s="60" t="s">
        <v>5</v>
      </c>
      <c r="G3806" s="60" t="s">
        <v>6</v>
      </c>
      <c r="H3806" s="60" t="s">
        <v>7</v>
      </c>
      <c r="I3806" s="60" t="s">
        <v>8</v>
      </c>
      <c r="J3806" s="60" t="s">
        <v>9</v>
      </c>
      <c r="K3806" s="60" t="s">
        <v>10</v>
      </c>
      <c r="L3806" s="61" t="s">
        <v>11</v>
      </c>
      <c r="M3806" s="61" t="s">
        <v>12</v>
      </c>
    </row>
    <row r="3807" customHeight="1" spans="1:13">
      <c r="A3807" s="62"/>
      <c r="B3807" s="63">
        <f ca="1">INDIRECT("'按班级打印'!G"&amp;ROUNDDOWN((ROW()-1)/5,0)+2)</f>
        <v>17</v>
      </c>
      <c r="C3807" s="63" t="str">
        <f ca="1">INDIRECT("'按班级打印'!A"&amp;ROUNDDOWN((ROW()-1)/5,0)+2)</f>
        <v>王小娴</v>
      </c>
      <c r="D3807" s="63">
        <f ca="1">INDIRECT("'按班级打印'!M"&amp;ROUNDDOWN((ROW()-1)/5,0)+2)</f>
        <v>114</v>
      </c>
      <c r="E3807" s="63">
        <f ca="1">INDIRECT("'按班级打印'!o"&amp;ROUNDDOWN((ROW()-1)/5,0)+2)</f>
        <v>53</v>
      </c>
      <c r="F3807" s="63">
        <f ca="1">INDIRECT("'按班级打印'!q"&amp;ROUNDDOWN((ROW()-1)/5,0)+2)</f>
        <v>110.5</v>
      </c>
      <c r="G3807" s="63" t="str">
        <f ca="1">IF(INDIRECT("'按班级打印'!s"&amp;ROUNDDOWN((ROW()-1)/5,0)+2)&gt;0,INDIRECT("'按班级打印'!s"&amp;ROUNDDOWN((ROW()-1)/5,0)+2),"")</f>
        <v/>
      </c>
      <c r="H3807" s="63" t="str">
        <f ca="1">IF(INDIRECT("'按班级打印'!w"&amp;ROUNDDOWN((ROW()-1)/5,0)+2)&gt;0,INDIRECT("'按班级打印'!w"&amp;ROUNDDOWN((ROW()-1)/5,0)+2),"")</f>
        <v/>
      </c>
      <c r="I3807" s="63" t="str">
        <f ca="1">IF(INDIRECT("'按班级打印'!z"&amp;ROUNDDOWN((ROW()-1)/5,0)+2)&gt;0,INDIRECT("'按班级打印'!z"&amp;ROUNDDOWN((ROW()-1)/5,0)+2),"")</f>
        <v/>
      </c>
      <c r="J3807" s="63">
        <f ca="1">IF(INDIRECT("'按班级打印'!ac"&amp;ROUNDDOWN((ROW()-1)/5,0)+2)&gt;0,INDIRECT("'按班级打印'!ac"&amp;ROUNDDOWN((ROW()-1)/5,0)+2),"")</f>
        <v>57.5</v>
      </c>
      <c r="K3807" s="63">
        <f ca="1">IF(INDIRECT("'按班级打印'!u"&amp;ROUNDDOWN((ROW()-1)/5,0)+2)&gt;0,INDIRECT("'按班级打印'!u"&amp;ROUNDDOWN((ROW()-1)/5,0)+2),"")</f>
        <v>48.5</v>
      </c>
      <c r="L3807" s="63">
        <f ca="1">IF(INDIRECT("'按班级打印'!af"&amp;ROUNDDOWN((ROW()-1)/5,0)+2)&gt;0,INDIRECT("'按班级打印'!af"&amp;ROUNDDOWN((ROW()-1)/5,0)+2),"")</f>
        <v>53</v>
      </c>
      <c r="M3807" s="63">
        <f ca="1">INDIRECT("'按班级打印'!H"&amp;ROUNDDOWN((ROW()-1)/5,0)+2)</f>
        <v>436.5</v>
      </c>
    </row>
    <row r="3808" customHeight="1" spans="1:13">
      <c r="A3808" s="64"/>
      <c r="B3808" s="64"/>
      <c r="C3808" s="63" t="s">
        <v>13</v>
      </c>
      <c r="D3808" s="63">
        <f ca="1">INDIRECT("'按班级打印'!M"&amp;ROUNDDOWN((ROW()-1)/5,0)+2)</f>
        <v>114</v>
      </c>
      <c r="E3808" s="63">
        <f ca="1">INDIRECT("'按班级打印'!o"&amp;ROUNDDOWN((ROW()-1)/5,0)+2)</f>
        <v>53</v>
      </c>
      <c r="F3808" s="63">
        <f ca="1">INDIRECT("'按班级打印'!q"&amp;ROUNDDOWN((ROW()-1)/5,0)+2)</f>
        <v>110.5</v>
      </c>
      <c r="G3808" s="63" t="str">
        <f ca="1">IF(INDIRECT("'按班级打印'!s"&amp;ROUNDDOWN((ROW()-1)/5,0)+2)&gt;0,INDIRECT("'按班级打印'!s"&amp;ROUNDDOWN((ROW()-1)/5,0)+2),"")</f>
        <v/>
      </c>
      <c r="H3808" s="63" t="str">
        <f ca="1">IF(INDIRECT("'按班级打印'!x"&amp;ROUNDDOWN((ROW()-1)/5,0)+2)&gt;0,INDIRECT("'按班级打印'!x"&amp;ROUNDDOWN((ROW()-1)/5,0)+2),"")</f>
        <v/>
      </c>
      <c r="I3808" s="63" t="str">
        <f ca="1">IF(INDIRECT("'按班级打印'!aa"&amp;ROUNDDOWN((ROW()-1)/5,0)+2)&gt;0,INDIRECT("'按班级打印'!aa"&amp;ROUNDDOWN((ROW()-1)/5,0)+2),"")</f>
        <v/>
      </c>
      <c r="J3808" s="63">
        <f ca="1">IF(INDIRECT("'按班级打印'!ad"&amp;ROUNDDOWN((ROW()-1)/5,0)+2)&gt;0,INDIRECT("'按班级打印'!ad"&amp;ROUNDDOWN((ROW()-1)/5,0)+2),"")</f>
        <v>80</v>
      </c>
      <c r="K3808" s="63">
        <f ca="1">IF(INDIRECT("'按班级打印'!u"&amp;ROUNDDOWN((ROW()-1)/5,0)+2)&gt;0,INDIRECT("'按班级打印'!u"&amp;ROUNDDOWN((ROW()-1)/5,0)+2),"")</f>
        <v>48.5</v>
      </c>
      <c r="L3808" s="63">
        <f ca="1">IF(INDIRECT("'按班级打印'!ag"&amp;ROUNDDOWN((ROW()-1)/5,0)+2)&gt;0,INDIRECT("'按班级打印'!ag"&amp;ROUNDDOWN((ROW()-1)/5,0)+2),"")</f>
        <v>80</v>
      </c>
      <c r="M3808" s="63">
        <f ca="1">INDIRECT("'按班级打印'!I"&amp;ROUNDDOWN((ROW()-1)/5,0)+2)</f>
        <v>486</v>
      </c>
    </row>
    <row r="3809" customHeight="1" spans="1:13">
      <c r="A3809" s="63" t="str">
        <f ca="1">INDIRECT("'按班级打印'!E"&amp;ROUNDDOWN((ROW()-1)/5,0)+2)</f>
        <v>历史类</v>
      </c>
      <c r="B3809" s="14"/>
      <c r="C3809" s="63" t="s">
        <v>14</v>
      </c>
      <c r="D3809" s="65">
        <f>'质量分析(总分) '!$D$55</f>
        <v>105.000612745098</v>
      </c>
      <c r="E3809" s="65">
        <f>'质量分析(总分) '!$D$82</f>
        <v>91.5242034313726</v>
      </c>
      <c r="F3809" s="65">
        <f>'质量分析(总分) '!$D$109</f>
        <v>108.863970588235</v>
      </c>
      <c r="G3809" s="65" t="str">
        <f ca="1">IF(_xlfn.NUMBERVALUE(G3807)&gt;0,'质量分析(总分) '!$D$133,"")</f>
        <v/>
      </c>
      <c r="H3809" s="65" t="str">
        <f ca="1">IF(_xlfn.NUMBERVALUE(H3807)&gt;0,'质量分析(总分) '!$D$157,"")</f>
        <v/>
      </c>
      <c r="I3809" s="65" t="str">
        <f ca="1">IF(_xlfn.NUMBERVALUE(I3807)&gt;0,'质量分析(总分) '!$D$180,"")</f>
        <v/>
      </c>
      <c r="J3809" s="65">
        <f ca="1">IF(_xlfn.NUMBERVALUE(J3807)&gt;0,'质量分析(总分) '!$D$208,"")</f>
        <v>82.7816593886463</v>
      </c>
      <c r="K3809" s="65">
        <f ca="1">IF(_xlfn.NUMBERVALUE(K3807)&gt;0,'质量分析(总分) '!$D$194,"")</f>
        <v>62.2198275862069</v>
      </c>
      <c r="L3809" s="65">
        <f ca="1">IF(_xlfn.NUMBERVALUE(L3807)&gt;0,'质量分析(总分) '!$D$222,"")</f>
        <v>81.1694214876033</v>
      </c>
      <c r="M3809" s="65">
        <f ca="1">IF(_xlfn.NUMBERVALUE(G3807)&gt;0,'质量分析(总分) '!$D$23,'质量分析(总分) '!$D$28)</f>
        <v>513.153017241379</v>
      </c>
    </row>
    <row r="3811" customHeight="1" spans="1:13">
      <c r="A3811" s="58" t="s">
        <v>15</v>
      </c>
      <c r="B3811" s="59" t="s">
        <v>1</v>
      </c>
      <c r="C3811" s="59" t="s">
        <v>2</v>
      </c>
      <c r="D3811" s="60" t="s">
        <v>3</v>
      </c>
      <c r="E3811" s="60" t="s">
        <v>4</v>
      </c>
      <c r="F3811" s="60" t="s">
        <v>5</v>
      </c>
      <c r="G3811" s="60" t="s">
        <v>6</v>
      </c>
      <c r="H3811" s="60" t="s">
        <v>7</v>
      </c>
      <c r="I3811" s="60" t="s">
        <v>8</v>
      </c>
      <c r="J3811" s="60" t="s">
        <v>9</v>
      </c>
      <c r="K3811" s="60" t="s">
        <v>10</v>
      </c>
      <c r="L3811" s="61" t="s">
        <v>11</v>
      </c>
      <c r="M3811" s="61" t="s">
        <v>12</v>
      </c>
    </row>
    <row r="3812" customHeight="1" spans="1:13">
      <c r="A3812" s="62"/>
      <c r="B3812" s="63">
        <f ca="1">INDIRECT("'按班级打印'!G"&amp;ROUNDDOWN((ROW()-1)/5,0)+2)</f>
        <v>17</v>
      </c>
      <c r="C3812" s="63" t="str">
        <f ca="1">INDIRECT("'按班级打印'!A"&amp;ROUNDDOWN((ROW()-1)/5,0)+2)</f>
        <v>温国烽</v>
      </c>
      <c r="D3812" s="63">
        <f ca="1">INDIRECT("'按班级打印'!M"&amp;ROUNDDOWN((ROW()-1)/5,0)+2)</f>
        <v>104</v>
      </c>
      <c r="E3812" s="63">
        <f ca="1">INDIRECT("'按班级打印'!o"&amp;ROUNDDOWN((ROW()-1)/5,0)+2)</f>
        <v>67</v>
      </c>
      <c r="F3812" s="63">
        <f ca="1">INDIRECT("'按班级打印'!q"&amp;ROUNDDOWN((ROW()-1)/5,0)+2)</f>
        <v>78</v>
      </c>
      <c r="G3812" s="63" t="str">
        <f ca="1">IF(INDIRECT("'按班级打印'!s"&amp;ROUNDDOWN((ROW()-1)/5,0)+2)&gt;0,INDIRECT("'按班级打印'!s"&amp;ROUNDDOWN((ROW()-1)/5,0)+2),"")</f>
        <v/>
      </c>
      <c r="H3812" s="63" t="str">
        <f ca="1">IF(INDIRECT("'按班级打印'!w"&amp;ROUNDDOWN((ROW()-1)/5,0)+2)&gt;0,INDIRECT("'按班级打印'!w"&amp;ROUNDDOWN((ROW()-1)/5,0)+2),"")</f>
        <v/>
      </c>
      <c r="I3812" s="63" t="str">
        <f ca="1">IF(INDIRECT("'按班级打印'!z"&amp;ROUNDDOWN((ROW()-1)/5,0)+2)&gt;0,INDIRECT("'按班级打印'!z"&amp;ROUNDDOWN((ROW()-1)/5,0)+2),"")</f>
        <v/>
      </c>
      <c r="J3812" s="63">
        <f ca="1">IF(INDIRECT("'按班级打印'!ac"&amp;ROUNDDOWN((ROW()-1)/5,0)+2)&gt;0,INDIRECT("'按班级打印'!ac"&amp;ROUNDDOWN((ROW()-1)/5,0)+2),"")</f>
        <v>63.75</v>
      </c>
      <c r="K3812" s="63">
        <f ca="1">IF(INDIRECT("'按班级打印'!u"&amp;ROUNDDOWN((ROW()-1)/5,0)+2)&gt;0,INDIRECT("'按班级打印'!u"&amp;ROUNDDOWN((ROW()-1)/5,0)+2),"")</f>
        <v>66.5</v>
      </c>
      <c r="L3812" s="63">
        <f ca="1">IF(INDIRECT("'按班级打印'!af"&amp;ROUNDDOWN((ROW()-1)/5,0)+2)&gt;0,INDIRECT("'按班级打印'!af"&amp;ROUNDDOWN((ROW()-1)/5,0)+2),"")</f>
        <v>64</v>
      </c>
      <c r="M3812" s="63">
        <f ca="1">INDIRECT("'按班级打印'!H"&amp;ROUNDDOWN((ROW()-1)/5,0)+2)</f>
        <v>443.25</v>
      </c>
    </row>
    <row r="3813" customHeight="1" spans="1:13">
      <c r="A3813" s="64"/>
      <c r="B3813" s="64"/>
      <c r="C3813" s="63" t="s">
        <v>13</v>
      </c>
      <c r="D3813" s="63">
        <f ca="1">INDIRECT("'按班级打印'!M"&amp;ROUNDDOWN((ROW()-1)/5,0)+2)</f>
        <v>104</v>
      </c>
      <c r="E3813" s="63">
        <f ca="1">INDIRECT("'按班级打印'!o"&amp;ROUNDDOWN((ROW()-1)/5,0)+2)</f>
        <v>67</v>
      </c>
      <c r="F3813" s="63">
        <f ca="1">INDIRECT("'按班级打印'!q"&amp;ROUNDDOWN((ROW()-1)/5,0)+2)</f>
        <v>78</v>
      </c>
      <c r="G3813" s="63" t="str">
        <f ca="1">IF(INDIRECT("'按班级打印'!s"&amp;ROUNDDOWN((ROW()-1)/5,0)+2)&gt;0,INDIRECT("'按班级打印'!s"&amp;ROUNDDOWN((ROW()-1)/5,0)+2),"")</f>
        <v/>
      </c>
      <c r="H3813" s="63" t="str">
        <f ca="1">IF(INDIRECT("'按班级打印'!x"&amp;ROUNDDOWN((ROW()-1)/5,0)+2)&gt;0,INDIRECT("'按班级打印'!x"&amp;ROUNDDOWN((ROW()-1)/5,0)+2),"")</f>
        <v/>
      </c>
      <c r="I3813" s="63" t="str">
        <f ca="1">IF(INDIRECT("'按班级打印'!aa"&amp;ROUNDDOWN((ROW()-1)/5,0)+2)&gt;0,INDIRECT("'按班级打印'!aa"&amp;ROUNDDOWN((ROW()-1)/5,0)+2),"")</f>
        <v/>
      </c>
      <c r="J3813" s="63">
        <f ca="1">IF(INDIRECT("'按班级打印'!ad"&amp;ROUNDDOWN((ROW()-1)/5,0)+2)&gt;0,INDIRECT("'按班级打印'!ad"&amp;ROUNDDOWN((ROW()-1)/5,0)+2),"")</f>
        <v>87</v>
      </c>
      <c r="K3813" s="63">
        <f ca="1">IF(INDIRECT("'按班级打印'!u"&amp;ROUNDDOWN((ROW()-1)/5,0)+2)&gt;0,INDIRECT("'按班级打印'!u"&amp;ROUNDDOWN((ROW()-1)/5,0)+2),"")</f>
        <v>66.5</v>
      </c>
      <c r="L3813" s="63">
        <f ca="1">IF(INDIRECT("'按班级打印'!ag"&amp;ROUNDDOWN((ROW()-1)/5,0)+2)&gt;0,INDIRECT("'按班级打印'!ag"&amp;ROUNDDOWN((ROW()-1)/5,0)+2),"")</f>
        <v>89</v>
      </c>
      <c r="M3813" s="63">
        <f ca="1">INDIRECT("'按班级打印'!I"&amp;ROUNDDOWN((ROW()-1)/5,0)+2)</f>
        <v>491.5</v>
      </c>
    </row>
    <row r="3814" customHeight="1" spans="1:13">
      <c r="A3814" s="63" t="str">
        <f ca="1">INDIRECT("'按班级打印'!E"&amp;ROUNDDOWN((ROW()-1)/5,0)+2)</f>
        <v>历史类</v>
      </c>
      <c r="B3814" s="14"/>
      <c r="C3814" s="63" t="s">
        <v>14</v>
      </c>
      <c r="D3814" s="65">
        <f>'质量分析(总分) '!$D$55</f>
        <v>105.000612745098</v>
      </c>
      <c r="E3814" s="65">
        <f>'质量分析(总分) '!$D$82</f>
        <v>91.5242034313726</v>
      </c>
      <c r="F3814" s="65">
        <f>'质量分析(总分) '!$D$109</f>
        <v>108.863970588235</v>
      </c>
      <c r="G3814" s="65" t="str">
        <f ca="1">IF(_xlfn.NUMBERVALUE(G3812)&gt;0,'质量分析(总分) '!$D$133,"")</f>
        <v/>
      </c>
      <c r="H3814" s="65" t="str">
        <f ca="1">IF(_xlfn.NUMBERVALUE(H3812)&gt;0,'质量分析(总分) '!$D$157,"")</f>
        <v/>
      </c>
      <c r="I3814" s="65" t="str">
        <f ca="1">IF(_xlfn.NUMBERVALUE(I3812)&gt;0,'质量分析(总分) '!$D$180,"")</f>
        <v/>
      </c>
      <c r="J3814" s="65">
        <f ca="1">IF(_xlfn.NUMBERVALUE(J3812)&gt;0,'质量分析(总分) '!$D$208,"")</f>
        <v>82.7816593886463</v>
      </c>
      <c r="K3814" s="65">
        <f ca="1">IF(_xlfn.NUMBERVALUE(K3812)&gt;0,'质量分析(总分) '!$D$194,"")</f>
        <v>62.2198275862069</v>
      </c>
      <c r="L3814" s="65">
        <f ca="1">IF(_xlfn.NUMBERVALUE(L3812)&gt;0,'质量分析(总分) '!$D$222,"")</f>
        <v>81.1694214876033</v>
      </c>
      <c r="M3814" s="65">
        <f ca="1">IF(_xlfn.NUMBERVALUE(G3812)&gt;0,'质量分析(总分) '!$D$23,'质量分析(总分) '!$D$28)</f>
        <v>513.153017241379</v>
      </c>
    </row>
    <row r="3816" customHeight="1" spans="1:13">
      <c r="A3816" s="58" t="s">
        <v>15</v>
      </c>
      <c r="B3816" s="59" t="s">
        <v>1</v>
      </c>
      <c r="C3816" s="59" t="s">
        <v>2</v>
      </c>
      <c r="D3816" s="60" t="s">
        <v>3</v>
      </c>
      <c r="E3816" s="60" t="s">
        <v>4</v>
      </c>
      <c r="F3816" s="60" t="s">
        <v>5</v>
      </c>
      <c r="G3816" s="60" t="s">
        <v>6</v>
      </c>
      <c r="H3816" s="60" t="s">
        <v>7</v>
      </c>
      <c r="I3816" s="60" t="s">
        <v>8</v>
      </c>
      <c r="J3816" s="60" t="s">
        <v>9</v>
      </c>
      <c r="K3816" s="60" t="s">
        <v>10</v>
      </c>
      <c r="L3816" s="61" t="s">
        <v>11</v>
      </c>
      <c r="M3816" s="61" t="s">
        <v>12</v>
      </c>
    </row>
    <row r="3817" customHeight="1" spans="1:13">
      <c r="A3817" s="62"/>
      <c r="B3817" s="63">
        <f ca="1">INDIRECT("'按班级打印'!G"&amp;ROUNDDOWN((ROW()-1)/5,0)+2)</f>
        <v>17</v>
      </c>
      <c r="C3817" s="63" t="str">
        <f ca="1">INDIRECT("'按班级打印'!A"&amp;ROUNDDOWN((ROW()-1)/5,0)+2)</f>
        <v>刘芝含</v>
      </c>
      <c r="D3817" s="63">
        <f ca="1">INDIRECT("'按班级打印'!M"&amp;ROUNDDOWN((ROW()-1)/5,0)+2)</f>
        <v>92</v>
      </c>
      <c r="E3817" s="63">
        <f ca="1">INDIRECT("'按班级打印'!o"&amp;ROUNDDOWN((ROW()-1)/5,0)+2)</f>
        <v>34</v>
      </c>
      <c r="F3817" s="63">
        <f ca="1">INDIRECT("'按班级打印'!q"&amp;ROUNDDOWN((ROW()-1)/5,0)+2)</f>
        <v>87</v>
      </c>
      <c r="G3817" s="63" t="str">
        <f ca="1">IF(INDIRECT("'按班级打印'!s"&amp;ROUNDDOWN((ROW()-1)/5,0)+2)&gt;0,INDIRECT("'按班级打印'!s"&amp;ROUNDDOWN((ROW()-1)/5,0)+2),"")</f>
        <v/>
      </c>
      <c r="H3817" s="63" t="str">
        <f ca="1">IF(INDIRECT("'按班级打印'!w"&amp;ROUNDDOWN((ROW()-1)/5,0)+2)&gt;0,INDIRECT("'按班级打印'!w"&amp;ROUNDDOWN((ROW()-1)/5,0)+2),"")</f>
        <v/>
      </c>
      <c r="I3817" s="63" t="str">
        <f ca="1">IF(INDIRECT("'按班级打印'!z"&amp;ROUNDDOWN((ROW()-1)/5,0)+2)&gt;0,INDIRECT("'按班级打印'!z"&amp;ROUNDDOWN((ROW()-1)/5,0)+2),"")</f>
        <v/>
      </c>
      <c r="J3817" s="63">
        <f ca="1">IF(INDIRECT("'按班级打印'!ac"&amp;ROUNDDOWN((ROW()-1)/5,0)+2)&gt;0,INDIRECT("'按班级打印'!ac"&amp;ROUNDDOWN((ROW()-1)/5,0)+2),"")</f>
        <v>51</v>
      </c>
      <c r="K3817" s="63">
        <f ca="1">IF(INDIRECT("'按班级打印'!u"&amp;ROUNDDOWN((ROW()-1)/5,0)+2)&gt;0,INDIRECT("'按班级打印'!u"&amp;ROUNDDOWN((ROW()-1)/5,0)+2),"")</f>
        <v>33</v>
      </c>
      <c r="L3817" s="63">
        <f ca="1">IF(INDIRECT("'按班级打印'!af"&amp;ROUNDDOWN((ROW()-1)/5,0)+2)&gt;0,INDIRECT("'按班级打印'!af"&amp;ROUNDDOWN((ROW()-1)/5,0)+2),"")</f>
        <v>39</v>
      </c>
      <c r="M3817" s="63">
        <f ca="1">INDIRECT("'按班级打印'!H"&amp;ROUNDDOWN((ROW()-1)/5,0)+2)</f>
        <v>336</v>
      </c>
    </row>
    <row r="3818" customHeight="1" spans="1:13">
      <c r="A3818" s="64"/>
      <c r="B3818" s="64"/>
      <c r="C3818" s="63" t="s">
        <v>13</v>
      </c>
      <c r="D3818" s="63">
        <f ca="1">INDIRECT("'按班级打印'!M"&amp;ROUNDDOWN((ROW()-1)/5,0)+2)</f>
        <v>92</v>
      </c>
      <c r="E3818" s="63">
        <f ca="1">INDIRECT("'按班级打印'!o"&amp;ROUNDDOWN((ROW()-1)/5,0)+2)</f>
        <v>34</v>
      </c>
      <c r="F3818" s="63">
        <f ca="1">INDIRECT("'按班级打印'!q"&amp;ROUNDDOWN((ROW()-1)/5,0)+2)</f>
        <v>87</v>
      </c>
      <c r="G3818" s="63" t="str">
        <f ca="1">IF(INDIRECT("'按班级打印'!s"&amp;ROUNDDOWN((ROW()-1)/5,0)+2)&gt;0,INDIRECT("'按班级打印'!s"&amp;ROUNDDOWN((ROW()-1)/5,0)+2),"")</f>
        <v/>
      </c>
      <c r="H3818" s="63" t="str">
        <f ca="1">IF(INDIRECT("'按班级打印'!x"&amp;ROUNDDOWN((ROW()-1)/5,0)+2)&gt;0,INDIRECT("'按班级打印'!x"&amp;ROUNDDOWN((ROW()-1)/5,0)+2),"")</f>
        <v/>
      </c>
      <c r="I3818" s="63" t="str">
        <f ca="1">IF(INDIRECT("'按班级打印'!aa"&amp;ROUNDDOWN((ROW()-1)/5,0)+2)&gt;0,INDIRECT("'按班级打印'!aa"&amp;ROUNDDOWN((ROW()-1)/5,0)+2),"")</f>
        <v/>
      </c>
      <c r="J3818" s="63">
        <f ca="1">IF(INDIRECT("'按班级打印'!ad"&amp;ROUNDDOWN((ROW()-1)/5,0)+2)&gt;0,INDIRECT("'按班级打印'!ad"&amp;ROUNDDOWN((ROW()-1)/5,0)+2),"")</f>
        <v>73</v>
      </c>
      <c r="K3818" s="63">
        <f ca="1">IF(INDIRECT("'按班级打印'!u"&amp;ROUNDDOWN((ROW()-1)/5,0)+2)&gt;0,INDIRECT("'按班级打印'!u"&amp;ROUNDDOWN((ROW()-1)/5,0)+2),"")</f>
        <v>33</v>
      </c>
      <c r="L3818" s="63">
        <f ca="1">IF(INDIRECT("'按班级打印'!ag"&amp;ROUNDDOWN((ROW()-1)/5,0)+2)&gt;0,INDIRECT("'按班级打印'!ag"&amp;ROUNDDOWN((ROW()-1)/5,0)+2),"")</f>
        <v>61</v>
      </c>
      <c r="M3818" s="63">
        <f ca="1">INDIRECT("'按班级打印'!I"&amp;ROUNDDOWN((ROW()-1)/5,0)+2)</f>
        <v>380</v>
      </c>
    </row>
    <row r="3819" customHeight="1" spans="1:13">
      <c r="A3819" s="63" t="str">
        <f ca="1">INDIRECT("'按班级打印'!E"&amp;ROUNDDOWN((ROW()-1)/5,0)+2)</f>
        <v>历史类</v>
      </c>
      <c r="B3819" s="14"/>
      <c r="C3819" s="63" t="s">
        <v>14</v>
      </c>
      <c r="D3819" s="65">
        <f>'质量分析(总分) '!$D$55</f>
        <v>105.000612745098</v>
      </c>
      <c r="E3819" s="65">
        <f>'质量分析(总分) '!$D$82</f>
        <v>91.5242034313726</v>
      </c>
      <c r="F3819" s="65">
        <f>'质量分析(总分) '!$D$109</f>
        <v>108.863970588235</v>
      </c>
      <c r="G3819" s="65" t="str">
        <f ca="1">IF(_xlfn.NUMBERVALUE(G3817)&gt;0,'质量分析(总分) '!$D$133,"")</f>
        <v/>
      </c>
      <c r="H3819" s="65" t="str">
        <f ca="1">IF(_xlfn.NUMBERVALUE(H3817)&gt;0,'质量分析(总分) '!$D$157,"")</f>
        <v/>
      </c>
      <c r="I3819" s="65" t="str">
        <f ca="1">IF(_xlfn.NUMBERVALUE(I3817)&gt;0,'质量分析(总分) '!$D$180,"")</f>
        <v/>
      </c>
      <c r="J3819" s="65">
        <f ca="1">IF(_xlfn.NUMBERVALUE(J3817)&gt;0,'质量分析(总分) '!$D$208,"")</f>
        <v>82.7816593886463</v>
      </c>
      <c r="K3819" s="65">
        <f ca="1">IF(_xlfn.NUMBERVALUE(K3817)&gt;0,'质量分析(总分) '!$D$194,"")</f>
        <v>62.2198275862069</v>
      </c>
      <c r="L3819" s="65">
        <f ca="1">IF(_xlfn.NUMBERVALUE(L3817)&gt;0,'质量分析(总分) '!$D$222,"")</f>
        <v>81.1694214876033</v>
      </c>
      <c r="M3819" s="65">
        <f ca="1">IF(_xlfn.NUMBERVALUE(G3817)&gt;0,'质量分析(总分) '!$D$23,'质量分析(总分) '!$D$28)</f>
        <v>513.153017241379</v>
      </c>
    </row>
    <row r="3821" customHeight="1" spans="1:13">
      <c r="A3821" s="58" t="s">
        <v>15</v>
      </c>
      <c r="B3821" s="59" t="s">
        <v>1</v>
      </c>
      <c r="C3821" s="59" t="s">
        <v>2</v>
      </c>
      <c r="D3821" s="60" t="s">
        <v>3</v>
      </c>
      <c r="E3821" s="60" t="s">
        <v>4</v>
      </c>
      <c r="F3821" s="60" t="s">
        <v>5</v>
      </c>
      <c r="G3821" s="60" t="s">
        <v>6</v>
      </c>
      <c r="H3821" s="60" t="s">
        <v>7</v>
      </c>
      <c r="I3821" s="60" t="s">
        <v>8</v>
      </c>
      <c r="J3821" s="60" t="s">
        <v>9</v>
      </c>
      <c r="K3821" s="60" t="s">
        <v>10</v>
      </c>
      <c r="L3821" s="61" t="s">
        <v>11</v>
      </c>
      <c r="M3821" s="61" t="s">
        <v>12</v>
      </c>
    </row>
    <row r="3822" customHeight="1" spans="1:13">
      <c r="A3822" s="62"/>
      <c r="B3822" s="63">
        <f ca="1">INDIRECT("'按班级打印'!G"&amp;ROUNDDOWN((ROW()-1)/5,0)+2)</f>
        <v>18</v>
      </c>
      <c r="C3822" s="63" t="str">
        <f ca="1">INDIRECT("'按班级打印'!A"&amp;ROUNDDOWN((ROW()-1)/5,0)+2)</f>
        <v>缪妤</v>
      </c>
      <c r="D3822" s="63">
        <f ca="1">INDIRECT("'按班级打印'!M"&amp;ROUNDDOWN((ROW()-1)/5,0)+2)</f>
        <v>95</v>
      </c>
      <c r="E3822" s="63">
        <f ca="1">INDIRECT("'按班级打印'!o"&amp;ROUNDDOWN((ROW()-1)/5,0)+2)</f>
        <v>69.5</v>
      </c>
      <c r="F3822" s="63">
        <f ca="1">INDIRECT("'按班级打印'!q"&amp;ROUNDDOWN((ROW()-1)/5,0)+2)</f>
        <v>94.5</v>
      </c>
      <c r="G3822" s="63" t="str">
        <f ca="1">IF(INDIRECT("'按班级打印'!s"&amp;ROUNDDOWN((ROW()-1)/5,0)+2)&gt;0,INDIRECT("'按班级打印'!s"&amp;ROUNDDOWN((ROW()-1)/5,0)+2),"")</f>
        <v/>
      </c>
      <c r="H3822" s="63" t="str">
        <f ca="1">IF(INDIRECT("'按班级打印'!w"&amp;ROUNDDOWN((ROW()-1)/5,0)+2)&gt;0,INDIRECT("'按班级打印'!w"&amp;ROUNDDOWN((ROW()-1)/5,0)+2),"")</f>
        <v/>
      </c>
      <c r="I3822" s="63" t="str">
        <f ca="1">IF(INDIRECT("'按班级打印'!z"&amp;ROUNDDOWN((ROW()-1)/5,0)+2)&gt;0,INDIRECT("'按班级打印'!z"&amp;ROUNDDOWN((ROW()-1)/5,0)+2),"")</f>
        <v/>
      </c>
      <c r="J3822" s="63">
        <f ca="1">IF(INDIRECT("'按班级打印'!ac"&amp;ROUNDDOWN((ROW()-1)/5,0)+2)&gt;0,INDIRECT("'按班级打印'!ac"&amp;ROUNDDOWN((ROW()-1)/5,0)+2),"")</f>
        <v>55.25</v>
      </c>
      <c r="K3822" s="63">
        <f ca="1">IF(INDIRECT("'按班级打印'!u"&amp;ROUNDDOWN((ROW()-1)/5,0)+2)&gt;0,INDIRECT("'按班级打印'!u"&amp;ROUNDDOWN((ROW()-1)/5,0)+2),"")</f>
        <v>51.5</v>
      </c>
      <c r="L3822" s="63">
        <f ca="1">IF(INDIRECT("'按班级打印'!af"&amp;ROUNDDOWN((ROW()-1)/5,0)+2)&gt;0,INDIRECT("'按班级打印'!af"&amp;ROUNDDOWN((ROW()-1)/5,0)+2),"")</f>
        <v>48.5</v>
      </c>
      <c r="M3822" s="63">
        <f ca="1">INDIRECT("'按班级打印'!H"&amp;ROUNDDOWN((ROW()-1)/5,0)+2)</f>
        <v>414.25</v>
      </c>
    </row>
    <row r="3823" customHeight="1" spans="1:13">
      <c r="A3823" s="64"/>
      <c r="B3823" s="64"/>
      <c r="C3823" s="63" t="s">
        <v>13</v>
      </c>
      <c r="D3823" s="63">
        <f ca="1">INDIRECT("'按班级打印'!M"&amp;ROUNDDOWN((ROW()-1)/5,0)+2)</f>
        <v>95</v>
      </c>
      <c r="E3823" s="63">
        <f ca="1">INDIRECT("'按班级打印'!o"&amp;ROUNDDOWN((ROW()-1)/5,0)+2)</f>
        <v>69.5</v>
      </c>
      <c r="F3823" s="63">
        <f ca="1">INDIRECT("'按班级打印'!q"&amp;ROUNDDOWN((ROW()-1)/5,0)+2)</f>
        <v>94.5</v>
      </c>
      <c r="G3823" s="63" t="str">
        <f ca="1">IF(INDIRECT("'按班级打印'!s"&amp;ROUNDDOWN((ROW()-1)/5,0)+2)&gt;0,INDIRECT("'按班级打印'!s"&amp;ROUNDDOWN((ROW()-1)/5,0)+2),"")</f>
        <v/>
      </c>
      <c r="H3823" s="63" t="str">
        <f ca="1">IF(INDIRECT("'按班级打印'!x"&amp;ROUNDDOWN((ROW()-1)/5,0)+2)&gt;0,INDIRECT("'按班级打印'!x"&amp;ROUNDDOWN((ROW()-1)/5,0)+2),"")</f>
        <v/>
      </c>
      <c r="I3823" s="63" t="str">
        <f ca="1">IF(INDIRECT("'按班级打印'!aa"&amp;ROUNDDOWN((ROW()-1)/5,0)+2)&gt;0,INDIRECT("'按班级打印'!aa"&amp;ROUNDDOWN((ROW()-1)/5,0)+2),"")</f>
        <v/>
      </c>
      <c r="J3823" s="63">
        <f ca="1">IF(INDIRECT("'按班级打印'!ad"&amp;ROUNDDOWN((ROW()-1)/5,0)+2)&gt;0,INDIRECT("'按班级打印'!ad"&amp;ROUNDDOWN((ROW()-1)/5,0)+2),"")</f>
        <v>78</v>
      </c>
      <c r="K3823" s="63">
        <f ca="1">IF(INDIRECT("'按班级打印'!u"&amp;ROUNDDOWN((ROW()-1)/5,0)+2)&gt;0,INDIRECT("'按班级打印'!u"&amp;ROUNDDOWN((ROW()-1)/5,0)+2),"")</f>
        <v>51.5</v>
      </c>
      <c r="L3823" s="63">
        <f ca="1">IF(INDIRECT("'按班级打印'!ag"&amp;ROUNDDOWN((ROW()-1)/5,0)+2)&gt;0,INDIRECT("'按班级打印'!ag"&amp;ROUNDDOWN((ROW()-1)/5,0)+2),"")</f>
        <v>74</v>
      </c>
      <c r="M3823" s="63">
        <f ca="1">INDIRECT("'按班级打印'!I"&amp;ROUNDDOWN((ROW()-1)/5,0)+2)</f>
        <v>462.5</v>
      </c>
    </row>
    <row r="3824" customHeight="1" spans="1:13">
      <c r="A3824" s="63" t="str">
        <f ca="1">INDIRECT("'按班级打印'!E"&amp;ROUNDDOWN((ROW()-1)/5,0)+2)</f>
        <v>历史类</v>
      </c>
      <c r="B3824" s="14"/>
      <c r="C3824" s="63" t="s">
        <v>14</v>
      </c>
      <c r="D3824" s="65">
        <f>'质量分析(总分) '!$D$55</f>
        <v>105.000612745098</v>
      </c>
      <c r="E3824" s="65">
        <f>'质量分析(总分) '!$D$82</f>
        <v>91.5242034313726</v>
      </c>
      <c r="F3824" s="65">
        <f>'质量分析(总分) '!$D$109</f>
        <v>108.863970588235</v>
      </c>
      <c r="G3824" s="65" t="str">
        <f ca="1">IF(_xlfn.NUMBERVALUE(G3822)&gt;0,'质量分析(总分) '!$D$133,"")</f>
        <v/>
      </c>
      <c r="H3824" s="65" t="str">
        <f ca="1">IF(_xlfn.NUMBERVALUE(H3822)&gt;0,'质量分析(总分) '!$D$157,"")</f>
        <v/>
      </c>
      <c r="I3824" s="65" t="str">
        <f ca="1">IF(_xlfn.NUMBERVALUE(I3822)&gt;0,'质量分析(总分) '!$D$180,"")</f>
        <v/>
      </c>
      <c r="J3824" s="65">
        <f ca="1">IF(_xlfn.NUMBERVALUE(J3822)&gt;0,'质量分析(总分) '!$D$208,"")</f>
        <v>82.7816593886463</v>
      </c>
      <c r="K3824" s="65">
        <f ca="1">IF(_xlfn.NUMBERVALUE(K3822)&gt;0,'质量分析(总分) '!$D$194,"")</f>
        <v>62.2198275862069</v>
      </c>
      <c r="L3824" s="65">
        <f ca="1">IF(_xlfn.NUMBERVALUE(L3822)&gt;0,'质量分析(总分) '!$D$222,"")</f>
        <v>81.1694214876033</v>
      </c>
      <c r="M3824" s="65">
        <f ca="1">IF(_xlfn.NUMBERVALUE(G3822)&gt;0,'质量分析(总分) '!$D$23,'质量分析(总分) '!$D$28)</f>
        <v>513.153017241379</v>
      </c>
    </row>
    <row r="3826" customHeight="1" spans="1:13">
      <c r="A3826" s="58" t="s">
        <v>15</v>
      </c>
      <c r="B3826" s="59" t="s">
        <v>1</v>
      </c>
      <c r="C3826" s="59" t="s">
        <v>2</v>
      </c>
      <c r="D3826" s="60" t="s">
        <v>3</v>
      </c>
      <c r="E3826" s="60" t="s">
        <v>4</v>
      </c>
      <c r="F3826" s="60" t="s">
        <v>5</v>
      </c>
      <c r="G3826" s="60" t="s">
        <v>6</v>
      </c>
      <c r="H3826" s="60" t="s">
        <v>7</v>
      </c>
      <c r="I3826" s="60" t="s">
        <v>8</v>
      </c>
      <c r="J3826" s="60" t="s">
        <v>9</v>
      </c>
      <c r="K3826" s="60" t="s">
        <v>10</v>
      </c>
      <c r="L3826" s="61" t="s">
        <v>11</v>
      </c>
      <c r="M3826" s="61" t="s">
        <v>12</v>
      </c>
    </row>
    <row r="3827" customHeight="1" spans="1:13">
      <c r="A3827" s="62"/>
      <c r="B3827" s="63">
        <f ca="1">INDIRECT("'按班级打印'!G"&amp;ROUNDDOWN((ROW()-1)/5,0)+2)</f>
        <v>18</v>
      </c>
      <c r="C3827" s="63" t="str">
        <f ca="1">INDIRECT("'按班级打印'!A"&amp;ROUNDDOWN((ROW()-1)/5,0)+2)</f>
        <v>吴东凯</v>
      </c>
      <c r="D3827" s="63">
        <f ca="1">INDIRECT("'按班级打印'!M"&amp;ROUNDDOWN((ROW()-1)/5,0)+2)</f>
        <v>107.5</v>
      </c>
      <c r="E3827" s="63">
        <f ca="1">INDIRECT("'按班级打印'!o"&amp;ROUNDDOWN((ROW()-1)/5,0)+2)</f>
        <v>50.5</v>
      </c>
      <c r="F3827" s="63">
        <f ca="1">INDIRECT("'按班级打印'!q"&amp;ROUNDDOWN((ROW()-1)/5,0)+2)</f>
        <v>78.5</v>
      </c>
      <c r="G3827" s="63" t="str">
        <f ca="1">IF(INDIRECT("'按班级打印'!s"&amp;ROUNDDOWN((ROW()-1)/5,0)+2)&gt;0,INDIRECT("'按班级打印'!s"&amp;ROUNDDOWN((ROW()-1)/5,0)+2),"")</f>
        <v/>
      </c>
      <c r="H3827" s="63" t="str">
        <f ca="1">IF(INDIRECT("'按班级打印'!w"&amp;ROUNDDOWN((ROW()-1)/5,0)+2)&gt;0,INDIRECT("'按班级打印'!w"&amp;ROUNDDOWN((ROW()-1)/5,0)+2),"")</f>
        <v/>
      </c>
      <c r="I3827" s="63" t="str">
        <f ca="1">IF(INDIRECT("'按班级打印'!z"&amp;ROUNDDOWN((ROW()-1)/5,0)+2)&gt;0,INDIRECT("'按班级打印'!z"&amp;ROUNDDOWN((ROW()-1)/5,0)+2),"")</f>
        <v/>
      </c>
      <c r="J3827" s="63">
        <f ca="1">IF(INDIRECT("'按班级打印'!ac"&amp;ROUNDDOWN((ROW()-1)/5,0)+2)&gt;0,INDIRECT("'按班级打印'!ac"&amp;ROUNDDOWN((ROW()-1)/5,0)+2),"")</f>
        <v>51.5</v>
      </c>
      <c r="K3827" s="63">
        <f ca="1">IF(INDIRECT("'按班级打印'!u"&amp;ROUNDDOWN((ROW()-1)/5,0)+2)&gt;0,INDIRECT("'按班级打印'!u"&amp;ROUNDDOWN((ROW()-1)/5,0)+2),"")</f>
        <v>60</v>
      </c>
      <c r="L3827" s="63">
        <f ca="1">IF(INDIRECT("'按班级打印'!af"&amp;ROUNDDOWN((ROW()-1)/5,0)+2)&gt;0,INDIRECT("'按班级打印'!af"&amp;ROUNDDOWN((ROW()-1)/5,0)+2),"")</f>
        <v>43</v>
      </c>
      <c r="M3827" s="63">
        <f ca="1">INDIRECT("'按班级打印'!H"&amp;ROUNDDOWN((ROW()-1)/5,0)+2)</f>
        <v>391</v>
      </c>
    </row>
    <row r="3828" customHeight="1" spans="1:13">
      <c r="A3828" s="64"/>
      <c r="B3828" s="64"/>
      <c r="C3828" s="63" t="s">
        <v>13</v>
      </c>
      <c r="D3828" s="63">
        <f ca="1">INDIRECT("'按班级打印'!M"&amp;ROUNDDOWN((ROW()-1)/5,0)+2)</f>
        <v>107.5</v>
      </c>
      <c r="E3828" s="63">
        <f ca="1">INDIRECT("'按班级打印'!o"&amp;ROUNDDOWN((ROW()-1)/5,0)+2)</f>
        <v>50.5</v>
      </c>
      <c r="F3828" s="63">
        <f ca="1">INDIRECT("'按班级打印'!q"&amp;ROUNDDOWN((ROW()-1)/5,0)+2)</f>
        <v>78.5</v>
      </c>
      <c r="G3828" s="63" t="str">
        <f ca="1">IF(INDIRECT("'按班级打印'!s"&amp;ROUNDDOWN((ROW()-1)/5,0)+2)&gt;0,INDIRECT("'按班级打印'!s"&amp;ROUNDDOWN((ROW()-1)/5,0)+2),"")</f>
        <v/>
      </c>
      <c r="H3828" s="63" t="str">
        <f ca="1">IF(INDIRECT("'按班级打印'!x"&amp;ROUNDDOWN((ROW()-1)/5,0)+2)&gt;0,INDIRECT("'按班级打印'!x"&amp;ROUNDDOWN((ROW()-1)/5,0)+2),"")</f>
        <v/>
      </c>
      <c r="I3828" s="63" t="str">
        <f ca="1">IF(INDIRECT("'按班级打印'!aa"&amp;ROUNDDOWN((ROW()-1)/5,0)+2)&gt;0,INDIRECT("'按班级打印'!aa"&amp;ROUNDDOWN((ROW()-1)/5,0)+2),"")</f>
        <v/>
      </c>
      <c r="J3828" s="63">
        <f ca="1">IF(INDIRECT("'按班级打印'!ad"&amp;ROUNDDOWN((ROW()-1)/5,0)+2)&gt;0,INDIRECT("'按班级打印'!ad"&amp;ROUNDDOWN((ROW()-1)/5,0)+2),"")</f>
        <v>73</v>
      </c>
      <c r="K3828" s="63">
        <f ca="1">IF(INDIRECT("'按班级打印'!u"&amp;ROUNDDOWN((ROW()-1)/5,0)+2)&gt;0,INDIRECT("'按班级打印'!u"&amp;ROUNDDOWN((ROW()-1)/5,0)+2),"")</f>
        <v>60</v>
      </c>
      <c r="L3828" s="63">
        <f ca="1">IF(INDIRECT("'按班级打印'!ag"&amp;ROUNDDOWN((ROW()-1)/5,0)+2)&gt;0,INDIRECT("'按班级打印'!ag"&amp;ROUNDDOWN((ROW()-1)/5,0)+2),"")</f>
        <v>66</v>
      </c>
      <c r="M3828" s="63">
        <f ca="1">INDIRECT("'按班级打印'!I"&amp;ROUNDDOWN((ROW()-1)/5,0)+2)</f>
        <v>435.5</v>
      </c>
    </row>
    <row r="3829" customHeight="1" spans="1:13">
      <c r="A3829" s="63" t="str">
        <f ca="1">INDIRECT("'按班级打印'!E"&amp;ROUNDDOWN((ROW()-1)/5,0)+2)</f>
        <v>历史类</v>
      </c>
      <c r="B3829" s="14"/>
      <c r="C3829" s="63" t="s">
        <v>14</v>
      </c>
      <c r="D3829" s="65">
        <f>'质量分析(总分) '!$D$55</f>
        <v>105.000612745098</v>
      </c>
      <c r="E3829" s="65">
        <f>'质量分析(总分) '!$D$82</f>
        <v>91.5242034313726</v>
      </c>
      <c r="F3829" s="65">
        <f>'质量分析(总分) '!$D$109</f>
        <v>108.863970588235</v>
      </c>
      <c r="G3829" s="65" t="str">
        <f ca="1">IF(_xlfn.NUMBERVALUE(G3827)&gt;0,'质量分析(总分) '!$D$133,"")</f>
        <v/>
      </c>
      <c r="H3829" s="65" t="str">
        <f ca="1">IF(_xlfn.NUMBERVALUE(H3827)&gt;0,'质量分析(总分) '!$D$157,"")</f>
        <v/>
      </c>
      <c r="I3829" s="65" t="str">
        <f ca="1">IF(_xlfn.NUMBERVALUE(I3827)&gt;0,'质量分析(总分) '!$D$180,"")</f>
        <v/>
      </c>
      <c r="J3829" s="65">
        <f ca="1">IF(_xlfn.NUMBERVALUE(J3827)&gt;0,'质量分析(总分) '!$D$208,"")</f>
        <v>82.7816593886463</v>
      </c>
      <c r="K3829" s="65">
        <f ca="1">IF(_xlfn.NUMBERVALUE(K3827)&gt;0,'质量分析(总分) '!$D$194,"")</f>
        <v>62.2198275862069</v>
      </c>
      <c r="L3829" s="65">
        <f ca="1">IF(_xlfn.NUMBERVALUE(L3827)&gt;0,'质量分析(总分) '!$D$222,"")</f>
        <v>81.1694214876033</v>
      </c>
      <c r="M3829" s="65">
        <f ca="1">IF(_xlfn.NUMBERVALUE(G3827)&gt;0,'质量分析(总分) '!$D$23,'质量分析(总分) '!$D$28)</f>
        <v>513.153017241379</v>
      </c>
    </row>
    <row r="3831" customHeight="1" spans="1:13">
      <c r="A3831" s="58" t="s">
        <v>15</v>
      </c>
      <c r="B3831" s="59" t="s">
        <v>1</v>
      </c>
      <c r="C3831" s="59" t="s">
        <v>2</v>
      </c>
      <c r="D3831" s="60" t="s">
        <v>3</v>
      </c>
      <c r="E3831" s="60" t="s">
        <v>4</v>
      </c>
      <c r="F3831" s="60" t="s">
        <v>5</v>
      </c>
      <c r="G3831" s="60" t="s">
        <v>6</v>
      </c>
      <c r="H3831" s="60" t="s">
        <v>7</v>
      </c>
      <c r="I3831" s="60" t="s">
        <v>8</v>
      </c>
      <c r="J3831" s="60" t="s">
        <v>9</v>
      </c>
      <c r="K3831" s="60" t="s">
        <v>10</v>
      </c>
      <c r="L3831" s="61" t="s">
        <v>11</v>
      </c>
      <c r="M3831" s="61" t="s">
        <v>12</v>
      </c>
    </row>
    <row r="3832" customHeight="1" spans="1:13">
      <c r="A3832" s="62"/>
      <c r="B3832" s="63">
        <f ca="1">INDIRECT("'按班级打印'!G"&amp;ROUNDDOWN((ROW()-1)/5,0)+2)</f>
        <v>18</v>
      </c>
      <c r="C3832" s="63" t="str">
        <f ca="1">INDIRECT("'按班级打印'!A"&amp;ROUNDDOWN((ROW()-1)/5,0)+2)</f>
        <v>彭鑫业</v>
      </c>
      <c r="D3832" s="63">
        <f ca="1">INDIRECT("'按班级打印'!M"&amp;ROUNDDOWN((ROW()-1)/5,0)+2)</f>
        <v>108</v>
      </c>
      <c r="E3832" s="63">
        <f ca="1">INDIRECT("'按班级打印'!o"&amp;ROUNDDOWN((ROW()-1)/5,0)+2)</f>
        <v>95</v>
      </c>
      <c r="F3832" s="63">
        <f ca="1">INDIRECT("'按班级打印'!q"&amp;ROUNDDOWN((ROW()-1)/5,0)+2)</f>
        <v>90.5</v>
      </c>
      <c r="G3832" s="63" t="str">
        <f ca="1">IF(INDIRECT("'按班级打印'!s"&amp;ROUNDDOWN((ROW()-1)/5,0)+2)&gt;0,INDIRECT("'按班级打印'!s"&amp;ROUNDDOWN((ROW()-1)/5,0)+2),"")</f>
        <v/>
      </c>
      <c r="H3832" s="63" t="str">
        <f ca="1">IF(INDIRECT("'按班级打印'!w"&amp;ROUNDDOWN((ROW()-1)/5,0)+2)&gt;0,INDIRECT("'按班级打印'!w"&amp;ROUNDDOWN((ROW()-1)/5,0)+2),"")</f>
        <v/>
      </c>
      <c r="I3832" s="63" t="str">
        <f ca="1">IF(INDIRECT("'按班级打印'!z"&amp;ROUNDDOWN((ROW()-1)/5,0)+2)&gt;0,INDIRECT("'按班级打印'!z"&amp;ROUNDDOWN((ROW()-1)/5,0)+2),"")</f>
        <v/>
      </c>
      <c r="J3832" s="63">
        <f ca="1">IF(INDIRECT("'按班级打印'!ac"&amp;ROUNDDOWN((ROW()-1)/5,0)+2)&gt;0,INDIRECT("'按班级打印'!ac"&amp;ROUNDDOWN((ROW()-1)/5,0)+2),"")</f>
        <v>63.5</v>
      </c>
      <c r="K3832" s="63">
        <f ca="1">IF(INDIRECT("'按班级打印'!u"&amp;ROUNDDOWN((ROW()-1)/5,0)+2)&gt;0,INDIRECT("'按班级打印'!u"&amp;ROUNDDOWN((ROW()-1)/5,0)+2),"")</f>
        <v>70</v>
      </c>
      <c r="L3832" s="63">
        <f ca="1">IF(INDIRECT("'按班级打印'!af"&amp;ROUNDDOWN((ROW()-1)/5,0)+2)&gt;0,INDIRECT("'按班级打印'!af"&amp;ROUNDDOWN((ROW()-1)/5,0)+2),"")</f>
        <v>70.5</v>
      </c>
      <c r="M3832" s="63">
        <f ca="1">INDIRECT("'按班级打印'!H"&amp;ROUNDDOWN((ROW()-1)/5,0)+2)</f>
        <v>497.5</v>
      </c>
    </row>
    <row r="3833" customHeight="1" spans="1:13">
      <c r="A3833" s="64"/>
      <c r="B3833" s="64"/>
      <c r="C3833" s="63" t="s">
        <v>13</v>
      </c>
      <c r="D3833" s="63">
        <f ca="1">INDIRECT("'按班级打印'!M"&amp;ROUNDDOWN((ROW()-1)/5,0)+2)</f>
        <v>108</v>
      </c>
      <c r="E3833" s="63">
        <f ca="1">INDIRECT("'按班级打印'!o"&amp;ROUNDDOWN((ROW()-1)/5,0)+2)</f>
        <v>95</v>
      </c>
      <c r="F3833" s="63">
        <f ca="1">INDIRECT("'按班级打印'!q"&amp;ROUNDDOWN((ROW()-1)/5,0)+2)</f>
        <v>90.5</v>
      </c>
      <c r="G3833" s="63" t="str">
        <f ca="1">IF(INDIRECT("'按班级打印'!s"&amp;ROUNDDOWN((ROW()-1)/5,0)+2)&gt;0,INDIRECT("'按班级打印'!s"&amp;ROUNDDOWN((ROW()-1)/5,0)+2),"")</f>
        <v/>
      </c>
      <c r="H3833" s="63" t="str">
        <f ca="1">IF(INDIRECT("'按班级打印'!x"&amp;ROUNDDOWN((ROW()-1)/5,0)+2)&gt;0,INDIRECT("'按班级打印'!x"&amp;ROUNDDOWN((ROW()-1)/5,0)+2),"")</f>
        <v/>
      </c>
      <c r="I3833" s="63" t="str">
        <f ca="1">IF(INDIRECT("'按班级打印'!aa"&amp;ROUNDDOWN((ROW()-1)/5,0)+2)&gt;0,INDIRECT("'按班级打印'!aa"&amp;ROUNDDOWN((ROW()-1)/5,0)+2),"")</f>
        <v/>
      </c>
      <c r="J3833" s="63">
        <f ca="1">IF(INDIRECT("'按班级打印'!ad"&amp;ROUNDDOWN((ROW()-1)/5,0)+2)&gt;0,INDIRECT("'按班级打印'!ad"&amp;ROUNDDOWN((ROW()-1)/5,0)+2),"")</f>
        <v>87</v>
      </c>
      <c r="K3833" s="63">
        <f ca="1">IF(INDIRECT("'按班级打印'!u"&amp;ROUNDDOWN((ROW()-1)/5,0)+2)&gt;0,INDIRECT("'按班级打印'!u"&amp;ROUNDDOWN((ROW()-1)/5,0)+2),"")</f>
        <v>70</v>
      </c>
      <c r="L3833" s="63">
        <f ca="1">IF(INDIRECT("'按班级打印'!ag"&amp;ROUNDDOWN((ROW()-1)/5,0)+2)&gt;0,INDIRECT("'按班级打印'!ag"&amp;ROUNDDOWN((ROW()-1)/5,0)+2),"")</f>
        <v>92</v>
      </c>
      <c r="M3833" s="63">
        <f ca="1">INDIRECT("'按班级打印'!I"&amp;ROUNDDOWN((ROW()-1)/5,0)+2)</f>
        <v>542.5</v>
      </c>
    </row>
    <row r="3834" customHeight="1" spans="1:13">
      <c r="A3834" s="63" t="str">
        <f ca="1">INDIRECT("'按班级打印'!E"&amp;ROUNDDOWN((ROW()-1)/5,0)+2)</f>
        <v>历史类</v>
      </c>
      <c r="B3834" s="14"/>
      <c r="C3834" s="63" t="s">
        <v>14</v>
      </c>
      <c r="D3834" s="65">
        <f>'质量分析(总分) '!$D$55</f>
        <v>105.000612745098</v>
      </c>
      <c r="E3834" s="65">
        <f>'质量分析(总分) '!$D$82</f>
        <v>91.5242034313726</v>
      </c>
      <c r="F3834" s="65">
        <f>'质量分析(总分) '!$D$109</f>
        <v>108.863970588235</v>
      </c>
      <c r="G3834" s="65" t="str">
        <f ca="1">IF(_xlfn.NUMBERVALUE(G3832)&gt;0,'质量分析(总分) '!$D$133,"")</f>
        <v/>
      </c>
      <c r="H3834" s="65" t="str">
        <f ca="1">IF(_xlfn.NUMBERVALUE(H3832)&gt;0,'质量分析(总分) '!$D$157,"")</f>
        <v/>
      </c>
      <c r="I3834" s="65" t="str">
        <f ca="1">IF(_xlfn.NUMBERVALUE(I3832)&gt;0,'质量分析(总分) '!$D$180,"")</f>
        <v/>
      </c>
      <c r="J3834" s="65">
        <f ca="1">IF(_xlfn.NUMBERVALUE(J3832)&gt;0,'质量分析(总分) '!$D$208,"")</f>
        <v>82.7816593886463</v>
      </c>
      <c r="K3834" s="65">
        <f ca="1">IF(_xlfn.NUMBERVALUE(K3832)&gt;0,'质量分析(总分) '!$D$194,"")</f>
        <v>62.2198275862069</v>
      </c>
      <c r="L3834" s="65">
        <f ca="1">IF(_xlfn.NUMBERVALUE(L3832)&gt;0,'质量分析(总分) '!$D$222,"")</f>
        <v>81.1694214876033</v>
      </c>
      <c r="M3834" s="65">
        <f ca="1">IF(_xlfn.NUMBERVALUE(G3832)&gt;0,'质量分析(总分) '!$D$23,'质量分析(总分) '!$D$28)</f>
        <v>513.153017241379</v>
      </c>
    </row>
    <row r="3836" customHeight="1" spans="1:13">
      <c r="A3836" s="58" t="s">
        <v>15</v>
      </c>
      <c r="B3836" s="59" t="s">
        <v>1</v>
      </c>
      <c r="C3836" s="59" t="s">
        <v>2</v>
      </c>
      <c r="D3836" s="60" t="s">
        <v>3</v>
      </c>
      <c r="E3836" s="60" t="s">
        <v>4</v>
      </c>
      <c r="F3836" s="60" t="s">
        <v>5</v>
      </c>
      <c r="G3836" s="60" t="s">
        <v>6</v>
      </c>
      <c r="H3836" s="60" t="s">
        <v>7</v>
      </c>
      <c r="I3836" s="60" t="s">
        <v>8</v>
      </c>
      <c r="J3836" s="60" t="s">
        <v>9</v>
      </c>
      <c r="K3836" s="60" t="s">
        <v>10</v>
      </c>
      <c r="L3836" s="61" t="s">
        <v>11</v>
      </c>
      <c r="M3836" s="61" t="s">
        <v>12</v>
      </c>
    </row>
    <row r="3837" customHeight="1" spans="1:13">
      <c r="A3837" s="62"/>
      <c r="B3837" s="63">
        <f ca="1">INDIRECT("'按班级打印'!G"&amp;ROUNDDOWN((ROW()-1)/5,0)+2)</f>
        <v>18</v>
      </c>
      <c r="C3837" s="63" t="str">
        <f ca="1">INDIRECT("'按班级打印'!A"&amp;ROUNDDOWN((ROW()-1)/5,0)+2)</f>
        <v>苏铭好</v>
      </c>
      <c r="D3837" s="63">
        <f ca="1">INDIRECT("'按班级打印'!M"&amp;ROUNDDOWN((ROW()-1)/5,0)+2)</f>
        <v>113</v>
      </c>
      <c r="E3837" s="63">
        <f ca="1">INDIRECT("'按班级打印'!o"&amp;ROUNDDOWN((ROW()-1)/5,0)+2)</f>
        <v>77</v>
      </c>
      <c r="F3837" s="63">
        <f ca="1">INDIRECT("'按班级打印'!q"&amp;ROUNDDOWN((ROW()-1)/5,0)+2)</f>
        <v>117</v>
      </c>
      <c r="G3837" s="63" t="str">
        <f ca="1">IF(INDIRECT("'按班级打印'!s"&amp;ROUNDDOWN((ROW()-1)/5,0)+2)&gt;0,INDIRECT("'按班级打印'!s"&amp;ROUNDDOWN((ROW()-1)/5,0)+2),"")</f>
        <v/>
      </c>
      <c r="H3837" s="63" t="str">
        <f ca="1">IF(INDIRECT("'按班级打印'!w"&amp;ROUNDDOWN((ROW()-1)/5,0)+2)&gt;0,INDIRECT("'按班级打印'!w"&amp;ROUNDDOWN((ROW()-1)/5,0)+2),"")</f>
        <v/>
      </c>
      <c r="I3837" s="63" t="str">
        <f ca="1">IF(INDIRECT("'按班级打印'!z"&amp;ROUNDDOWN((ROW()-1)/5,0)+2)&gt;0,INDIRECT("'按班级打印'!z"&amp;ROUNDDOWN((ROW()-1)/5,0)+2),"")</f>
        <v/>
      </c>
      <c r="J3837" s="63">
        <f ca="1">IF(INDIRECT("'按班级打印'!ac"&amp;ROUNDDOWN((ROW()-1)/5,0)+2)&gt;0,INDIRECT("'按班级打印'!ac"&amp;ROUNDDOWN((ROW()-1)/5,0)+2),"")</f>
        <v>69</v>
      </c>
      <c r="K3837" s="63">
        <f ca="1">IF(INDIRECT("'按班级打印'!u"&amp;ROUNDDOWN((ROW()-1)/5,0)+2)&gt;0,INDIRECT("'按班级打印'!u"&amp;ROUNDDOWN((ROW()-1)/5,0)+2),"")</f>
        <v>56.5</v>
      </c>
      <c r="L3837" s="63">
        <f ca="1">IF(INDIRECT("'按班级打印'!af"&amp;ROUNDDOWN((ROW()-1)/5,0)+2)&gt;0,INDIRECT("'按班级打印'!af"&amp;ROUNDDOWN((ROW()-1)/5,0)+2),"")</f>
        <v>59</v>
      </c>
      <c r="M3837" s="63">
        <f ca="1">INDIRECT("'按班级打印'!H"&amp;ROUNDDOWN((ROW()-1)/5,0)+2)</f>
        <v>491.5</v>
      </c>
    </row>
    <row r="3838" customHeight="1" spans="1:13">
      <c r="A3838" s="64"/>
      <c r="B3838" s="64"/>
      <c r="C3838" s="63" t="s">
        <v>13</v>
      </c>
      <c r="D3838" s="63">
        <f ca="1">INDIRECT("'按班级打印'!M"&amp;ROUNDDOWN((ROW()-1)/5,0)+2)</f>
        <v>113</v>
      </c>
      <c r="E3838" s="63">
        <f ca="1">INDIRECT("'按班级打印'!o"&amp;ROUNDDOWN((ROW()-1)/5,0)+2)</f>
        <v>77</v>
      </c>
      <c r="F3838" s="63">
        <f ca="1">INDIRECT("'按班级打印'!q"&amp;ROUNDDOWN((ROW()-1)/5,0)+2)</f>
        <v>117</v>
      </c>
      <c r="G3838" s="63" t="str">
        <f ca="1">IF(INDIRECT("'按班级打印'!s"&amp;ROUNDDOWN((ROW()-1)/5,0)+2)&gt;0,INDIRECT("'按班级打印'!s"&amp;ROUNDDOWN((ROW()-1)/5,0)+2),"")</f>
        <v/>
      </c>
      <c r="H3838" s="63" t="str">
        <f ca="1">IF(INDIRECT("'按班级打印'!x"&amp;ROUNDDOWN((ROW()-1)/5,0)+2)&gt;0,INDIRECT("'按班级打印'!x"&amp;ROUNDDOWN((ROW()-1)/5,0)+2),"")</f>
        <v/>
      </c>
      <c r="I3838" s="63" t="str">
        <f ca="1">IF(INDIRECT("'按班级打印'!aa"&amp;ROUNDDOWN((ROW()-1)/5,0)+2)&gt;0,INDIRECT("'按班级打印'!aa"&amp;ROUNDDOWN((ROW()-1)/5,0)+2),"")</f>
        <v/>
      </c>
      <c r="J3838" s="63">
        <f ca="1">IF(INDIRECT("'按班级打印'!ad"&amp;ROUNDDOWN((ROW()-1)/5,0)+2)&gt;0,INDIRECT("'按班级打印'!ad"&amp;ROUNDDOWN((ROW()-1)/5,0)+2),"")</f>
        <v>90</v>
      </c>
      <c r="K3838" s="63">
        <f ca="1">IF(INDIRECT("'按班级打印'!u"&amp;ROUNDDOWN((ROW()-1)/5,0)+2)&gt;0,INDIRECT("'按班级打印'!u"&amp;ROUNDDOWN((ROW()-1)/5,0)+2),"")</f>
        <v>56.5</v>
      </c>
      <c r="L3838" s="63">
        <f ca="1">IF(INDIRECT("'按班级打印'!ag"&amp;ROUNDDOWN((ROW()-1)/5,0)+2)&gt;0,INDIRECT("'按班级打印'!ag"&amp;ROUNDDOWN((ROW()-1)/5,0)+2),"")</f>
        <v>87</v>
      </c>
      <c r="M3838" s="63">
        <f ca="1">INDIRECT("'按班级打印'!I"&amp;ROUNDDOWN((ROW()-1)/5,0)+2)</f>
        <v>540.5</v>
      </c>
    </row>
    <row r="3839" customHeight="1" spans="1:13">
      <c r="A3839" s="63" t="str">
        <f ca="1">INDIRECT("'按班级打印'!E"&amp;ROUNDDOWN((ROW()-1)/5,0)+2)</f>
        <v>历史类</v>
      </c>
      <c r="B3839" s="14"/>
      <c r="C3839" s="63" t="s">
        <v>14</v>
      </c>
      <c r="D3839" s="65">
        <f>'质量分析(总分) '!$D$55</f>
        <v>105.000612745098</v>
      </c>
      <c r="E3839" s="65">
        <f>'质量分析(总分) '!$D$82</f>
        <v>91.5242034313726</v>
      </c>
      <c r="F3839" s="65">
        <f>'质量分析(总分) '!$D$109</f>
        <v>108.863970588235</v>
      </c>
      <c r="G3839" s="65" t="str">
        <f ca="1">IF(_xlfn.NUMBERVALUE(G3837)&gt;0,'质量分析(总分) '!$D$133,"")</f>
        <v/>
      </c>
      <c r="H3839" s="65" t="str">
        <f ca="1">IF(_xlfn.NUMBERVALUE(H3837)&gt;0,'质量分析(总分) '!$D$157,"")</f>
        <v/>
      </c>
      <c r="I3839" s="65" t="str">
        <f ca="1">IF(_xlfn.NUMBERVALUE(I3837)&gt;0,'质量分析(总分) '!$D$180,"")</f>
        <v/>
      </c>
      <c r="J3839" s="65">
        <f ca="1">IF(_xlfn.NUMBERVALUE(J3837)&gt;0,'质量分析(总分) '!$D$208,"")</f>
        <v>82.7816593886463</v>
      </c>
      <c r="K3839" s="65">
        <f ca="1">IF(_xlfn.NUMBERVALUE(K3837)&gt;0,'质量分析(总分) '!$D$194,"")</f>
        <v>62.2198275862069</v>
      </c>
      <c r="L3839" s="65">
        <f ca="1">IF(_xlfn.NUMBERVALUE(L3837)&gt;0,'质量分析(总分) '!$D$222,"")</f>
        <v>81.1694214876033</v>
      </c>
      <c r="M3839" s="65">
        <f ca="1">IF(_xlfn.NUMBERVALUE(G3837)&gt;0,'质量分析(总分) '!$D$23,'质量分析(总分) '!$D$28)</f>
        <v>513.153017241379</v>
      </c>
    </row>
    <row r="3841" customHeight="1" spans="1:13">
      <c r="A3841" s="58" t="s">
        <v>15</v>
      </c>
      <c r="B3841" s="59" t="s">
        <v>1</v>
      </c>
      <c r="C3841" s="59" t="s">
        <v>2</v>
      </c>
      <c r="D3841" s="60" t="s">
        <v>3</v>
      </c>
      <c r="E3841" s="60" t="s">
        <v>4</v>
      </c>
      <c r="F3841" s="60" t="s">
        <v>5</v>
      </c>
      <c r="G3841" s="60" t="s">
        <v>6</v>
      </c>
      <c r="H3841" s="60" t="s">
        <v>7</v>
      </c>
      <c r="I3841" s="60" t="s">
        <v>8</v>
      </c>
      <c r="J3841" s="60" t="s">
        <v>9</v>
      </c>
      <c r="K3841" s="60" t="s">
        <v>10</v>
      </c>
      <c r="L3841" s="61" t="s">
        <v>11</v>
      </c>
      <c r="M3841" s="61" t="s">
        <v>12</v>
      </c>
    </row>
    <row r="3842" customHeight="1" spans="1:13">
      <c r="A3842" s="62"/>
      <c r="B3842" s="63">
        <f ca="1">INDIRECT("'按班级打印'!G"&amp;ROUNDDOWN((ROW()-1)/5,0)+2)</f>
        <v>18</v>
      </c>
      <c r="C3842" s="63" t="str">
        <f ca="1">INDIRECT("'按班级打印'!A"&amp;ROUNDDOWN((ROW()-1)/5,0)+2)</f>
        <v>刘芷源</v>
      </c>
      <c r="D3842" s="63">
        <f ca="1">INDIRECT("'按班级打印'!M"&amp;ROUNDDOWN((ROW()-1)/5,0)+2)</f>
        <v>101.5</v>
      </c>
      <c r="E3842" s="63">
        <f ca="1">INDIRECT("'按班级打印'!o"&amp;ROUNDDOWN((ROW()-1)/5,0)+2)</f>
        <v>48</v>
      </c>
      <c r="F3842" s="63">
        <f ca="1">INDIRECT("'按班级打印'!q"&amp;ROUNDDOWN((ROW()-1)/5,0)+2)</f>
        <v>57.5</v>
      </c>
      <c r="G3842" s="63" t="str">
        <f ca="1">IF(INDIRECT("'按班级打印'!s"&amp;ROUNDDOWN((ROW()-1)/5,0)+2)&gt;0,INDIRECT("'按班级打印'!s"&amp;ROUNDDOWN((ROW()-1)/5,0)+2),"")</f>
        <v/>
      </c>
      <c r="H3842" s="63" t="str">
        <f ca="1">IF(INDIRECT("'按班级打印'!w"&amp;ROUNDDOWN((ROW()-1)/5,0)+2)&gt;0,INDIRECT("'按班级打印'!w"&amp;ROUNDDOWN((ROW()-1)/5,0)+2),"")</f>
        <v/>
      </c>
      <c r="I3842" s="63" t="str">
        <f ca="1">IF(INDIRECT("'按班级打印'!z"&amp;ROUNDDOWN((ROW()-1)/5,0)+2)&gt;0,INDIRECT("'按班级打印'!z"&amp;ROUNDDOWN((ROW()-1)/5,0)+2),"")</f>
        <v/>
      </c>
      <c r="J3842" s="63">
        <f ca="1">IF(INDIRECT("'按班级打印'!ac"&amp;ROUNDDOWN((ROW()-1)/5,0)+2)&gt;0,INDIRECT("'按班级打印'!ac"&amp;ROUNDDOWN((ROW()-1)/5,0)+2),"")</f>
        <v>58.75</v>
      </c>
      <c r="K3842" s="63">
        <f ca="1">IF(INDIRECT("'按班级打印'!u"&amp;ROUNDDOWN((ROW()-1)/5,0)+2)&gt;0,INDIRECT("'按班级打印'!u"&amp;ROUNDDOWN((ROW()-1)/5,0)+2),"")</f>
        <v>63</v>
      </c>
      <c r="L3842" s="63">
        <f ca="1">IF(INDIRECT("'按班级打印'!af"&amp;ROUNDDOWN((ROW()-1)/5,0)+2)&gt;0,INDIRECT("'按班级打印'!af"&amp;ROUNDDOWN((ROW()-1)/5,0)+2),"")</f>
        <v>55</v>
      </c>
      <c r="M3842" s="63">
        <f ca="1">INDIRECT("'按班级打印'!H"&amp;ROUNDDOWN((ROW()-1)/5,0)+2)</f>
        <v>383.75</v>
      </c>
    </row>
    <row r="3843" customHeight="1" spans="1:13">
      <c r="A3843" s="64"/>
      <c r="B3843" s="64"/>
      <c r="C3843" s="63" t="s">
        <v>13</v>
      </c>
      <c r="D3843" s="63">
        <f ca="1">INDIRECT("'按班级打印'!M"&amp;ROUNDDOWN((ROW()-1)/5,0)+2)</f>
        <v>101.5</v>
      </c>
      <c r="E3843" s="63">
        <f ca="1">INDIRECT("'按班级打印'!o"&amp;ROUNDDOWN((ROW()-1)/5,0)+2)</f>
        <v>48</v>
      </c>
      <c r="F3843" s="63">
        <f ca="1">INDIRECT("'按班级打印'!q"&amp;ROUNDDOWN((ROW()-1)/5,0)+2)</f>
        <v>57.5</v>
      </c>
      <c r="G3843" s="63" t="str">
        <f ca="1">IF(INDIRECT("'按班级打印'!s"&amp;ROUNDDOWN((ROW()-1)/5,0)+2)&gt;0,INDIRECT("'按班级打印'!s"&amp;ROUNDDOWN((ROW()-1)/5,0)+2),"")</f>
        <v/>
      </c>
      <c r="H3843" s="63" t="str">
        <f ca="1">IF(INDIRECT("'按班级打印'!x"&amp;ROUNDDOWN((ROW()-1)/5,0)+2)&gt;0,INDIRECT("'按班级打印'!x"&amp;ROUNDDOWN((ROW()-1)/5,0)+2),"")</f>
        <v/>
      </c>
      <c r="I3843" s="63" t="str">
        <f ca="1">IF(INDIRECT("'按班级打印'!aa"&amp;ROUNDDOWN((ROW()-1)/5,0)+2)&gt;0,INDIRECT("'按班级打印'!aa"&amp;ROUNDDOWN((ROW()-1)/5,0)+2),"")</f>
        <v/>
      </c>
      <c r="J3843" s="63">
        <f ca="1">IF(INDIRECT("'按班级打印'!ad"&amp;ROUNDDOWN((ROW()-1)/5,0)+2)&gt;0,INDIRECT("'按班级打印'!ad"&amp;ROUNDDOWN((ROW()-1)/5,0)+2),"")</f>
        <v>82</v>
      </c>
      <c r="K3843" s="63">
        <f ca="1">IF(INDIRECT("'按班级打印'!u"&amp;ROUNDDOWN((ROW()-1)/5,0)+2)&gt;0,INDIRECT("'按班级打印'!u"&amp;ROUNDDOWN((ROW()-1)/5,0)+2),"")</f>
        <v>63</v>
      </c>
      <c r="L3843" s="63">
        <f ca="1">IF(INDIRECT("'按班级打印'!ag"&amp;ROUNDDOWN((ROW()-1)/5,0)+2)&gt;0,INDIRECT("'按班级打印'!ag"&amp;ROUNDDOWN((ROW()-1)/5,0)+2),"")</f>
        <v>82</v>
      </c>
      <c r="M3843" s="63">
        <f ca="1">INDIRECT("'按班级打印'!I"&amp;ROUNDDOWN((ROW()-1)/5,0)+2)</f>
        <v>434</v>
      </c>
    </row>
    <row r="3844" customHeight="1" spans="1:13">
      <c r="A3844" s="63" t="str">
        <f ca="1">INDIRECT("'按班级打印'!E"&amp;ROUNDDOWN((ROW()-1)/5,0)+2)</f>
        <v>历史类</v>
      </c>
      <c r="B3844" s="14"/>
      <c r="C3844" s="63" t="s">
        <v>14</v>
      </c>
      <c r="D3844" s="65">
        <f>'质量分析(总分) '!$D$55</f>
        <v>105.000612745098</v>
      </c>
      <c r="E3844" s="65">
        <f>'质量分析(总分) '!$D$82</f>
        <v>91.5242034313726</v>
      </c>
      <c r="F3844" s="65">
        <f>'质量分析(总分) '!$D$109</f>
        <v>108.863970588235</v>
      </c>
      <c r="G3844" s="65" t="str">
        <f ca="1">IF(_xlfn.NUMBERVALUE(G3842)&gt;0,'质量分析(总分) '!$D$133,"")</f>
        <v/>
      </c>
      <c r="H3844" s="65" t="str">
        <f ca="1">IF(_xlfn.NUMBERVALUE(H3842)&gt;0,'质量分析(总分) '!$D$157,"")</f>
        <v/>
      </c>
      <c r="I3844" s="65" t="str">
        <f ca="1">IF(_xlfn.NUMBERVALUE(I3842)&gt;0,'质量分析(总分) '!$D$180,"")</f>
        <v/>
      </c>
      <c r="J3844" s="65">
        <f ca="1">IF(_xlfn.NUMBERVALUE(J3842)&gt;0,'质量分析(总分) '!$D$208,"")</f>
        <v>82.7816593886463</v>
      </c>
      <c r="K3844" s="65">
        <f ca="1">IF(_xlfn.NUMBERVALUE(K3842)&gt;0,'质量分析(总分) '!$D$194,"")</f>
        <v>62.2198275862069</v>
      </c>
      <c r="L3844" s="65">
        <f ca="1">IF(_xlfn.NUMBERVALUE(L3842)&gt;0,'质量分析(总分) '!$D$222,"")</f>
        <v>81.1694214876033</v>
      </c>
      <c r="M3844" s="65">
        <f ca="1">IF(_xlfn.NUMBERVALUE(G3842)&gt;0,'质量分析(总分) '!$D$23,'质量分析(总分) '!$D$28)</f>
        <v>513.153017241379</v>
      </c>
    </row>
    <row r="3846" customHeight="1" spans="1:13">
      <c r="A3846" s="58" t="s">
        <v>15</v>
      </c>
      <c r="B3846" s="59" t="s">
        <v>1</v>
      </c>
      <c r="C3846" s="59" t="s">
        <v>2</v>
      </c>
      <c r="D3846" s="60" t="s">
        <v>3</v>
      </c>
      <c r="E3846" s="60" t="s">
        <v>4</v>
      </c>
      <c r="F3846" s="60" t="s">
        <v>5</v>
      </c>
      <c r="G3846" s="60" t="s">
        <v>6</v>
      </c>
      <c r="H3846" s="60" t="s">
        <v>7</v>
      </c>
      <c r="I3846" s="60" t="s">
        <v>8</v>
      </c>
      <c r="J3846" s="60" t="s">
        <v>9</v>
      </c>
      <c r="K3846" s="60" t="s">
        <v>10</v>
      </c>
      <c r="L3846" s="61" t="s">
        <v>11</v>
      </c>
      <c r="M3846" s="61" t="s">
        <v>12</v>
      </c>
    </row>
    <row r="3847" customHeight="1" spans="1:13">
      <c r="A3847" s="62"/>
      <c r="B3847" s="63">
        <f ca="1">INDIRECT("'按班级打印'!G"&amp;ROUNDDOWN((ROW()-1)/5,0)+2)</f>
        <v>18</v>
      </c>
      <c r="C3847" s="63" t="str">
        <f ca="1">INDIRECT("'按班级打印'!A"&amp;ROUNDDOWN((ROW()-1)/5,0)+2)</f>
        <v>郑昕妤</v>
      </c>
      <c r="D3847" s="63">
        <f ca="1">INDIRECT("'按班级打印'!M"&amp;ROUNDDOWN((ROW()-1)/5,0)+2)</f>
        <v>105</v>
      </c>
      <c r="E3847" s="63">
        <f ca="1">INDIRECT("'按班级打印'!o"&amp;ROUNDDOWN((ROW()-1)/5,0)+2)</f>
        <v>64.5</v>
      </c>
      <c r="F3847" s="63">
        <f ca="1">INDIRECT("'按班级打印'!q"&amp;ROUNDDOWN((ROW()-1)/5,0)+2)</f>
        <v>84</v>
      </c>
      <c r="G3847" s="63" t="str">
        <f ca="1">IF(INDIRECT("'按班级打印'!s"&amp;ROUNDDOWN((ROW()-1)/5,0)+2)&gt;0,INDIRECT("'按班级打印'!s"&amp;ROUNDDOWN((ROW()-1)/5,0)+2),"")</f>
        <v/>
      </c>
      <c r="H3847" s="63" t="str">
        <f ca="1">IF(INDIRECT("'按班级打印'!w"&amp;ROUNDDOWN((ROW()-1)/5,0)+2)&gt;0,INDIRECT("'按班级打印'!w"&amp;ROUNDDOWN((ROW()-1)/5,0)+2),"")</f>
        <v/>
      </c>
      <c r="I3847" s="63" t="str">
        <f ca="1">IF(INDIRECT("'按班级打印'!z"&amp;ROUNDDOWN((ROW()-1)/5,0)+2)&gt;0,INDIRECT("'按班级打印'!z"&amp;ROUNDDOWN((ROW()-1)/5,0)+2),"")</f>
        <v/>
      </c>
      <c r="J3847" s="63">
        <f ca="1">IF(INDIRECT("'按班级打印'!ac"&amp;ROUNDDOWN((ROW()-1)/5,0)+2)&gt;0,INDIRECT("'按班级打印'!ac"&amp;ROUNDDOWN((ROW()-1)/5,0)+2),"")</f>
        <v>49.5</v>
      </c>
      <c r="K3847" s="63">
        <f ca="1">IF(INDIRECT("'按班级打印'!u"&amp;ROUNDDOWN((ROW()-1)/5,0)+2)&gt;0,INDIRECT("'按班级打印'!u"&amp;ROUNDDOWN((ROW()-1)/5,0)+2),"")</f>
        <v>51.5</v>
      </c>
      <c r="L3847" s="63">
        <f ca="1">IF(INDIRECT("'按班级打印'!af"&amp;ROUNDDOWN((ROW()-1)/5,0)+2)&gt;0,INDIRECT("'按班级打印'!af"&amp;ROUNDDOWN((ROW()-1)/5,0)+2),"")</f>
        <v>56.5</v>
      </c>
      <c r="M3847" s="63">
        <f ca="1">INDIRECT("'按班级打印'!H"&amp;ROUNDDOWN((ROW()-1)/5,0)+2)</f>
        <v>411</v>
      </c>
    </row>
    <row r="3848" customHeight="1" spans="1:13">
      <c r="A3848" s="64"/>
      <c r="B3848" s="64"/>
      <c r="C3848" s="63" t="s">
        <v>13</v>
      </c>
      <c r="D3848" s="63">
        <f ca="1">INDIRECT("'按班级打印'!M"&amp;ROUNDDOWN((ROW()-1)/5,0)+2)</f>
        <v>105</v>
      </c>
      <c r="E3848" s="63">
        <f ca="1">INDIRECT("'按班级打印'!o"&amp;ROUNDDOWN((ROW()-1)/5,0)+2)</f>
        <v>64.5</v>
      </c>
      <c r="F3848" s="63">
        <f ca="1">INDIRECT("'按班级打印'!q"&amp;ROUNDDOWN((ROW()-1)/5,0)+2)</f>
        <v>84</v>
      </c>
      <c r="G3848" s="63" t="str">
        <f ca="1">IF(INDIRECT("'按班级打印'!s"&amp;ROUNDDOWN((ROW()-1)/5,0)+2)&gt;0,INDIRECT("'按班级打印'!s"&amp;ROUNDDOWN((ROW()-1)/5,0)+2),"")</f>
        <v/>
      </c>
      <c r="H3848" s="63" t="str">
        <f ca="1">IF(INDIRECT("'按班级打印'!x"&amp;ROUNDDOWN((ROW()-1)/5,0)+2)&gt;0,INDIRECT("'按班级打印'!x"&amp;ROUNDDOWN((ROW()-1)/5,0)+2),"")</f>
        <v/>
      </c>
      <c r="I3848" s="63" t="str">
        <f ca="1">IF(INDIRECT("'按班级打印'!aa"&amp;ROUNDDOWN((ROW()-1)/5,0)+2)&gt;0,INDIRECT("'按班级打印'!aa"&amp;ROUNDDOWN((ROW()-1)/5,0)+2),"")</f>
        <v/>
      </c>
      <c r="J3848" s="63">
        <f ca="1">IF(INDIRECT("'按班级打印'!ad"&amp;ROUNDDOWN((ROW()-1)/5,0)+2)&gt;0,INDIRECT("'按班级打印'!ad"&amp;ROUNDDOWN((ROW()-1)/5,0)+2),"")</f>
        <v>70</v>
      </c>
      <c r="K3848" s="63">
        <f ca="1">IF(INDIRECT("'按班级打印'!u"&amp;ROUNDDOWN((ROW()-1)/5,0)+2)&gt;0,INDIRECT("'按班级打印'!u"&amp;ROUNDDOWN((ROW()-1)/5,0)+2),"")</f>
        <v>51.5</v>
      </c>
      <c r="L3848" s="63">
        <f ca="1">IF(INDIRECT("'按班级打印'!ag"&amp;ROUNDDOWN((ROW()-1)/5,0)+2)&gt;0,INDIRECT("'按班级打印'!ag"&amp;ROUNDDOWN((ROW()-1)/5,0)+2),"")</f>
        <v>84</v>
      </c>
      <c r="M3848" s="63">
        <f ca="1">INDIRECT("'按班级打印'!I"&amp;ROUNDDOWN((ROW()-1)/5,0)+2)</f>
        <v>459</v>
      </c>
    </row>
    <row r="3849" customHeight="1" spans="1:13">
      <c r="A3849" s="63" t="str">
        <f ca="1">INDIRECT("'按班级打印'!E"&amp;ROUNDDOWN((ROW()-1)/5,0)+2)</f>
        <v>历史类</v>
      </c>
      <c r="B3849" s="14"/>
      <c r="C3849" s="63" t="s">
        <v>14</v>
      </c>
      <c r="D3849" s="65">
        <f>'质量分析(总分) '!$D$55</f>
        <v>105.000612745098</v>
      </c>
      <c r="E3849" s="65">
        <f>'质量分析(总分) '!$D$82</f>
        <v>91.5242034313726</v>
      </c>
      <c r="F3849" s="65">
        <f>'质量分析(总分) '!$D$109</f>
        <v>108.863970588235</v>
      </c>
      <c r="G3849" s="65" t="str">
        <f ca="1">IF(_xlfn.NUMBERVALUE(G3847)&gt;0,'质量分析(总分) '!$D$133,"")</f>
        <v/>
      </c>
      <c r="H3849" s="65" t="str">
        <f ca="1">IF(_xlfn.NUMBERVALUE(H3847)&gt;0,'质量分析(总分) '!$D$157,"")</f>
        <v/>
      </c>
      <c r="I3849" s="65" t="str">
        <f ca="1">IF(_xlfn.NUMBERVALUE(I3847)&gt;0,'质量分析(总分) '!$D$180,"")</f>
        <v/>
      </c>
      <c r="J3849" s="65">
        <f ca="1">IF(_xlfn.NUMBERVALUE(J3847)&gt;0,'质量分析(总分) '!$D$208,"")</f>
        <v>82.7816593886463</v>
      </c>
      <c r="K3849" s="65">
        <f ca="1">IF(_xlfn.NUMBERVALUE(K3847)&gt;0,'质量分析(总分) '!$D$194,"")</f>
        <v>62.2198275862069</v>
      </c>
      <c r="L3849" s="65">
        <f ca="1">IF(_xlfn.NUMBERVALUE(L3847)&gt;0,'质量分析(总分) '!$D$222,"")</f>
        <v>81.1694214876033</v>
      </c>
      <c r="M3849" s="65">
        <f ca="1">IF(_xlfn.NUMBERVALUE(G3847)&gt;0,'质量分析(总分) '!$D$23,'质量分析(总分) '!$D$28)</f>
        <v>513.153017241379</v>
      </c>
    </row>
    <row r="3851" customHeight="1" spans="1:13">
      <c r="A3851" s="58" t="s">
        <v>15</v>
      </c>
      <c r="B3851" s="59" t="s">
        <v>1</v>
      </c>
      <c r="C3851" s="59" t="s">
        <v>2</v>
      </c>
      <c r="D3851" s="60" t="s">
        <v>3</v>
      </c>
      <c r="E3851" s="60" t="s">
        <v>4</v>
      </c>
      <c r="F3851" s="60" t="s">
        <v>5</v>
      </c>
      <c r="G3851" s="60" t="s">
        <v>6</v>
      </c>
      <c r="H3851" s="60" t="s">
        <v>7</v>
      </c>
      <c r="I3851" s="60" t="s">
        <v>8</v>
      </c>
      <c r="J3851" s="60" t="s">
        <v>9</v>
      </c>
      <c r="K3851" s="60" t="s">
        <v>10</v>
      </c>
      <c r="L3851" s="61" t="s">
        <v>11</v>
      </c>
      <c r="M3851" s="61" t="s">
        <v>12</v>
      </c>
    </row>
    <row r="3852" customHeight="1" spans="1:13">
      <c r="A3852" s="62"/>
      <c r="B3852" s="63">
        <f ca="1">INDIRECT("'按班级打印'!G"&amp;ROUNDDOWN((ROW()-1)/5,0)+2)</f>
        <v>18</v>
      </c>
      <c r="C3852" s="63" t="str">
        <f ca="1">INDIRECT("'按班级打印'!A"&amp;ROUNDDOWN((ROW()-1)/5,0)+2)</f>
        <v>王佳颖</v>
      </c>
      <c r="D3852" s="63">
        <f ca="1">INDIRECT("'按班级打印'!M"&amp;ROUNDDOWN((ROW()-1)/5,0)+2)</f>
        <v>96.5</v>
      </c>
      <c r="E3852" s="63">
        <f ca="1">INDIRECT("'按班级打印'!o"&amp;ROUNDDOWN((ROW()-1)/5,0)+2)</f>
        <v>54</v>
      </c>
      <c r="F3852" s="63">
        <f ca="1">INDIRECT("'按班级打印'!q"&amp;ROUNDDOWN((ROW()-1)/5,0)+2)</f>
        <v>99.5</v>
      </c>
      <c r="G3852" s="63" t="str">
        <f ca="1">IF(INDIRECT("'按班级打印'!s"&amp;ROUNDDOWN((ROW()-1)/5,0)+2)&gt;0,INDIRECT("'按班级打印'!s"&amp;ROUNDDOWN((ROW()-1)/5,0)+2),"")</f>
        <v/>
      </c>
      <c r="H3852" s="63" t="str">
        <f ca="1">IF(INDIRECT("'按班级打印'!w"&amp;ROUNDDOWN((ROW()-1)/5,0)+2)&gt;0,INDIRECT("'按班级打印'!w"&amp;ROUNDDOWN((ROW()-1)/5,0)+2),"")</f>
        <v/>
      </c>
      <c r="I3852" s="63" t="str">
        <f ca="1">IF(INDIRECT("'按班级打印'!z"&amp;ROUNDDOWN((ROW()-1)/5,0)+2)&gt;0,INDIRECT("'按班级打印'!z"&amp;ROUNDDOWN((ROW()-1)/5,0)+2),"")</f>
        <v/>
      </c>
      <c r="J3852" s="63">
        <f ca="1">IF(INDIRECT("'按班级打印'!ac"&amp;ROUNDDOWN((ROW()-1)/5,0)+2)&gt;0,INDIRECT("'按班级打印'!ac"&amp;ROUNDDOWN((ROW()-1)/5,0)+2),"")</f>
        <v>42</v>
      </c>
      <c r="K3852" s="63">
        <f ca="1">IF(INDIRECT("'按班级打印'!u"&amp;ROUNDDOWN((ROW()-1)/5,0)+2)&gt;0,INDIRECT("'按班级打印'!u"&amp;ROUNDDOWN((ROW()-1)/5,0)+2),"")</f>
        <v>54</v>
      </c>
      <c r="L3852" s="63">
        <f ca="1">IF(INDIRECT("'按班级打印'!af"&amp;ROUNDDOWN((ROW()-1)/5,0)+2)&gt;0,INDIRECT("'按班级打印'!af"&amp;ROUNDDOWN((ROW()-1)/5,0)+2),"")</f>
        <v>54.5</v>
      </c>
      <c r="M3852" s="63">
        <f ca="1">INDIRECT("'按班级打印'!H"&amp;ROUNDDOWN((ROW()-1)/5,0)+2)</f>
        <v>400.5</v>
      </c>
    </row>
    <row r="3853" customHeight="1" spans="1:13">
      <c r="A3853" s="64"/>
      <c r="B3853" s="64"/>
      <c r="C3853" s="63" t="s">
        <v>13</v>
      </c>
      <c r="D3853" s="63">
        <f ca="1">INDIRECT("'按班级打印'!M"&amp;ROUNDDOWN((ROW()-1)/5,0)+2)</f>
        <v>96.5</v>
      </c>
      <c r="E3853" s="63">
        <f ca="1">INDIRECT("'按班级打印'!o"&amp;ROUNDDOWN((ROW()-1)/5,0)+2)</f>
        <v>54</v>
      </c>
      <c r="F3853" s="63">
        <f ca="1">INDIRECT("'按班级打印'!q"&amp;ROUNDDOWN((ROW()-1)/5,0)+2)</f>
        <v>99.5</v>
      </c>
      <c r="G3853" s="63" t="str">
        <f ca="1">IF(INDIRECT("'按班级打印'!s"&amp;ROUNDDOWN((ROW()-1)/5,0)+2)&gt;0,INDIRECT("'按班级打印'!s"&amp;ROUNDDOWN((ROW()-1)/5,0)+2),"")</f>
        <v/>
      </c>
      <c r="H3853" s="63" t="str">
        <f ca="1">IF(INDIRECT("'按班级打印'!x"&amp;ROUNDDOWN((ROW()-1)/5,0)+2)&gt;0,INDIRECT("'按班级打印'!x"&amp;ROUNDDOWN((ROW()-1)/5,0)+2),"")</f>
        <v/>
      </c>
      <c r="I3853" s="63" t="str">
        <f ca="1">IF(INDIRECT("'按班级打印'!aa"&amp;ROUNDDOWN((ROW()-1)/5,0)+2)&gt;0,INDIRECT("'按班级打印'!aa"&amp;ROUNDDOWN((ROW()-1)/5,0)+2),"")</f>
        <v/>
      </c>
      <c r="J3853" s="63">
        <f ca="1">IF(INDIRECT("'按班级打印'!ad"&amp;ROUNDDOWN((ROW()-1)/5,0)+2)&gt;0,INDIRECT("'按班级打印'!ad"&amp;ROUNDDOWN((ROW()-1)/5,0)+2),"")</f>
        <v>62</v>
      </c>
      <c r="K3853" s="63">
        <f ca="1">IF(INDIRECT("'按班级打印'!u"&amp;ROUNDDOWN((ROW()-1)/5,0)+2)&gt;0,INDIRECT("'按班级打印'!u"&amp;ROUNDDOWN((ROW()-1)/5,0)+2),"")</f>
        <v>54</v>
      </c>
      <c r="L3853" s="63">
        <f ca="1">IF(INDIRECT("'按班级打印'!ag"&amp;ROUNDDOWN((ROW()-1)/5,0)+2)&gt;0,INDIRECT("'按班级打印'!ag"&amp;ROUNDDOWN((ROW()-1)/5,0)+2),"")</f>
        <v>82</v>
      </c>
      <c r="M3853" s="63">
        <f ca="1">INDIRECT("'按班级打印'!I"&amp;ROUNDDOWN((ROW()-1)/5,0)+2)</f>
        <v>448</v>
      </c>
    </row>
    <row r="3854" customHeight="1" spans="1:13">
      <c r="A3854" s="63" t="str">
        <f ca="1">INDIRECT("'按班级打印'!E"&amp;ROUNDDOWN((ROW()-1)/5,0)+2)</f>
        <v>历史类</v>
      </c>
      <c r="B3854" s="14"/>
      <c r="C3854" s="63" t="s">
        <v>14</v>
      </c>
      <c r="D3854" s="65">
        <f>'质量分析(总分) '!$D$55</f>
        <v>105.000612745098</v>
      </c>
      <c r="E3854" s="65">
        <f>'质量分析(总分) '!$D$82</f>
        <v>91.5242034313726</v>
      </c>
      <c r="F3854" s="65">
        <f>'质量分析(总分) '!$D$109</f>
        <v>108.863970588235</v>
      </c>
      <c r="G3854" s="65" t="str">
        <f ca="1">IF(_xlfn.NUMBERVALUE(G3852)&gt;0,'质量分析(总分) '!$D$133,"")</f>
        <v/>
      </c>
      <c r="H3854" s="65" t="str">
        <f ca="1">IF(_xlfn.NUMBERVALUE(H3852)&gt;0,'质量分析(总分) '!$D$157,"")</f>
        <v/>
      </c>
      <c r="I3854" s="65" t="str">
        <f ca="1">IF(_xlfn.NUMBERVALUE(I3852)&gt;0,'质量分析(总分) '!$D$180,"")</f>
        <v/>
      </c>
      <c r="J3854" s="65">
        <f ca="1">IF(_xlfn.NUMBERVALUE(J3852)&gt;0,'质量分析(总分) '!$D$208,"")</f>
        <v>82.7816593886463</v>
      </c>
      <c r="K3854" s="65">
        <f ca="1">IF(_xlfn.NUMBERVALUE(K3852)&gt;0,'质量分析(总分) '!$D$194,"")</f>
        <v>62.2198275862069</v>
      </c>
      <c r="L3854" s="65">
        <f ca="1">IF(_xlfn.NUMBERVALUE(L3852)&gt;0,'质量分析(总分) '!$D$222,"")</f>
        <v>81.1694214876033</v>
      </c>
      <c r="M3854" s="65">
        <f ca="1">IF(_xlfn.NUMBERVALUE(G3852)&gt;0,'质量分析(总分) '!$D$23,'质量分析(总分) '!$D$28)</f>
        <v>513.153017241379</v>
      </c>
    </row>
    <row r="3856" customHeight="1" spans="1:13">
      <c r="A3856" s="58" t="s">
        <v>15</v>
      </c>
      <c r="B3856" s="59" t="s">
        <v>1</v>
      </c>
      <c r="C3856" s="59" t="s">
        <v>2</v>
      </c>
      <c r="D3856" s="60" t="s">
        <v>3</v>
      </c>
      <c r="E3856" s="60" t="s">
        <v>4</v>
      </c>
      <c r="F3856" s="60" t="s">
        <v>5</v>
      </c>
      <c r="G3856" s="60" t="s">
        <v>6</v>
      </c>
      <c r="H3856" s="60" t="s">
        <v>7</v>
      </c>
      <c r="I3856" s="60" t="s">
        <v>8</v>
      </c>
      <c r="J3856" s="60" t="s">
        <v>9</v>
      </c>
      <c r="K3856" s="60" t="s">
        <v>10</v>
      </c>
      <c r="L3856" s="61" t="s">
        <v>11</v>
      </c>
      <c r="M3856" s="61" t="s">
        <v>12</v>
      </c>
    </row>
    <row r="3857" customHeight="1" spans="1:13">
      <c r="A3857" s="62"/>
      <c r="B3857" s="63">
        <f ca="1">INDIRECT("'按班级打印'!G"&amp;ROUNDDOWN((ROW()-1)/5,0)+2)</f>
        <v>18</v>
      </c>
      <c r="C3857" s="63" t="str">
        <f ca="1">INDIRECT("'按班级打印'!A"&amp;ROUNDDOWN((ROW()-1)/5,0)+2)</f>
        <v>占宇杰</v>
      </c>
      <c r="D3857" s="63">
        <f ca="1">INDIRECT("'按班级打印'!M"&amp;ROUNDDOWN((ROW()-1)/5,0)+2)</f>
        <v>92</v>
      </c>
      <c r="E3857" s="63">
        <f ca="1">INDIRECT("'按班级打印'!o"&amp;ROUNDDOWN((ROW()-1)/5,0)+2)</f>
        <v>90</v>
      </c>
      <c r="F3857" s="63">
        <f ca="1">INDIRECT("'按班级打印'!q"&amp;ROUNDDOWN((ROW()-1)/5,0)+2)</f>
        <v>111</v>
      </c>
      <c r="G3857" s="63" t="str">
        <f ca="1">IF(INDIRECT("'按班级打印'!s"&amp;ROUNDDOWN((ROW()-1)/5,0)+2)&gt;0,INDIRECT("'按班级打印'!s"&amp;ROUNDDOWN((ROW()-1)/5,0)+2),"")</f>
        <v/>
      </c>
      <c r="H3857" s="63" t="str">
        <f ca="1">IF(INDIRECT("'按班级打印'!w"&amp;ROUNDDOWN((ROW()-1)/5,0)+2)&gt;0,INDIRECT("'按班级打印'!w"&amp;ROUNDDOWN((ROW()-1)/5,0)+2),"")</f>
        <v/>
      </c>
      <c r="I3857" s="63" t="str">
        <f ca="1">IF(INDIRECT("'按班级打印'!z"&amp;ROUNDDOWN((ROW()-1)/5,0)+2)&gt;0,INDIRECT("'按班级打印'!z"&amp;ROUNDDOWN((ROW()-1)/5,0)+2),"")</f>
        <v/>
      </c>
      <c r="J3857" s="63">
        <f ca="1">IF(INDIRECT("'按班级打印'!ac"&amp;ROUNDDOWN((ROW()-1)/5,0)+2)&gt;0,INDIRECT("'按班级打印'!ac"&amp;ROUNDDOWN((ROW()-1)/5,0)+2),"")</f>
        <v>53.75</v>
      </c>
      <c r="K3857" s="63">
        <f ca="1">IF(INDIRECT("'按班级打印'!u"&amp;ROUNDDOWN((ROW()-1)/5,0)+2)&gt;0,INDIRECT("'按班级打印'!u"&amp;ROUNDDOWN((ROW()-1)/5,0)+2),"")</f>
        <v>61.5</v>
      </c>
      <c r="L3857" s="63">
        <f ca="1">IF(INDIRECT("'按班级打印'!af"&amp;ROUNDDOWN((ROW()-1)/5,0)+2)&gt;0,INDIRECT("'按班级打印'!af"&amp;ROUNDDOWN((ROW()-1)/5,0)+2),"")</f>
        <v>68.5</v>
      </c>
      <c r="M3857" s="63">
        <f ca="1">INDIRECT("'按班级打印'!H"&amp;ROUNDDOWN((ROW()-1)/5,0)+2)</f>
        <v>476.75</v>
      </c>
    </row>
    <row r="3858" customHeight="1" spans="1:13">
      <c r="A3858" s="64"/>
      <c r="B3858" s="64"/>
      <c r="C3858" s="63" t="s">
        <v>13</v>
      </c>
      <c r="D3858" s="63">
        <f ca="1">INDIRECT("'按班级打印'!M"&amp;ROUNDDOWN((ROW()-1)/5,0)+2)</f>
        <v>92</v>
      </c>
      <c r="E3858" s="63">
        <f ca="1">INDIRECT("'按班级打印'!o"&amp;ROUNDDOWN((ROW()-1)/5,0)+2)</f>
        <v>90</v>
      </c>
      <c r="F3858" s="63">
        <f ca="1">INDIRECT("'按班级打印'!q"&amp;ROUNDDOWN((ROW()-1)/5,0)+2)</f>
        <v>111</v>
      </c>
      <c r="G3858" s="63" t="str">
        <f ca="1">IF(INDIRECT("'按班级打印'!s"&amp;ROUNDDOWN((ROW()-1)/5,0)+2)&gt;0,INDIRECT("'按班级打印'!s"&amp;ROUNDDOWN((ROW()-1)/5,0)+2),"")</f>
        <v/>
      </c>
      <c r="H3858" s="63" t="str">
        <f ca="1">IF(INDIRECT("'按班级打印'!x"&amp;ROUNDDOWN((ROW()-1)/5,0)+2)&gt;0,INDIRECT("'按班级打印'!x"&amp;ROUNDDOWN((ROW()-1)/5,0)+2),"")</f>
        <v/>
      </c>
      <c r="I3858" s="63" t="str">
        <f ca="1">IF(INDIRECT("'按班级打印'!aa"&amp;ROUNDDOWN((ROW()-1)/5,0)+2)&gt;0,INDIRECT("'按班级打印'!aa"&amp;ROUNDDOWN((ROW()-1)/5,0)+2),"")</f>
        <v/>
      </c>
      <c r="J3858" s="63">
        <f ca="1">IF(INDIRECT("'按班级打印'!ad"&amp;ROUNDDOWN((ROW()-1)/5,0)+2)&gt;0,INDIRECT("'按班级打印'!ad"&amp;ROUNDDOWN((ROW()-1)/5,0)+2),"")</f>
        <v>76</v>
      </c>
      <c r="K3858" s="63">
        <f ca="1">IF(INDIRECT("'按班级打印'!u"&amp;ROUNDDOWN((ROW()-1)/5,0)+2)&gt;0,INDIRECT("'按班级打印'!u"&amp;ROUNDDOWN((ROW()-1)/5,0)+2),"")</f>
        <v>61.5</v>
      </c>
      <c r="L3858" s="63">
        <f ca="1">IF(INDIRECT("'按班级打印'!ag"&amp;ROUNDDOWN((ROW()-1)/5,0)+2)&gt;0,INDIRECT("'按班级打印'!ag"&amp;ROUNDDOWN((ROW()-1)/5,0)+2),"")</f>
        <v>91</v>
      </c>
      <c r="M3858" s="63">
        <f ca="1">INDIRECT("'按班级打印'!I"&amp;ROUNDDOWN((ROW()-1)/5,0)+2)</f>
        <v>521.5</v>
      </c>
    </row>
    <row r="3859" customHeight="1" spans="1:13">
      <c r="A3859" s="63" t="str">
        <f ca="1">INDIRECT("'按班级打印'!E"&amp;ROUNDDOWN((ROW()-1)/5,0)+2)</f>
        <v>历史类</v>
      </c>
      <c r="B3859" s="14"/>
      <c r="C3859" s="63" t="s">
        <v>14</v>
      </c>
      <c r="D3859" s="65">
        <f>'质量分析(总分) '!$D$55</f>
        <v>105.000612745098</v>
      </c>
      <c r="E3859" s="65">
        <f>'质量分析(总分) '!$D$82</f>
        <v>91.5242034313726</v>
      </c>
      <c r="F3859" s="65">
        <f>'质量分析(总分) '!$D$109</f>
        <v>108.863970588235</v>
      </c>
      <c r="G3859" s="65" t="str">
        <f ca="1">IF(_xlfn.NUMBERVALUE(G3857)&gt;0,'质量分析(总分) '!$D$133,"")</f>
        <v/>
      </c>
      <c r="H3859" s="65" t="str">
        <f ca="1">IF(_xlfn.NUMBERVALUE(H3857)&gt;0,'质量分析(总分) '!$D$157,"")</f>
        <v/>
      </c>
      <c r="I3859" s="65" t="str">
        <f ca="1">IF(_xlfn.NUMBERVALUE(I3857)&gt;0,'质量分析(总分) '!$D$180,"")</f>
        <v/>
      </c>
      <c r="J3859" s="65">
        <f ca="1">IF(_xlfn.NUMBERVALUE(J3857)&gt;0,'质量分析(总分) '!$D$208,"")</f>
        <v>82.7816593886463</v>
      </c>
      <c r="K3859" s="65">
        <f ca="1">IF(_xlfn.NUMBERVALUE(K3857)&gt;0,'质量分析(总分) '!$D$194,"")</f>
        <v>62.2198275862069</v>
      </c>
      <c r="L3859" s="65">
        <f ca="1">IF(_xlfn.NUMBERVALUE(L3857)&gt;0,'质量分析(总分) '!$D$222,"")</f>
        <v>81.1694214876033</v>
      </c>
      <c r="M3859" s="65">
        <f ca="1">IF(_xlfn.NUMBERVALUE(G3857)&gt;0,'质量分析(总分) '!$D$23,'质量分析(总分) '!$D$28)</f>
        <v>513.153017241379</v>
      </c>
    </row>
    <row r="3861" customHeight="1" spans="1:13">
      <c r="A3861" s="58" t="s">
        <v>15</v>
      </c>
      <c r="B3861" s="59" t="s">
        <v>1</v>
      </c>
      <c r="C3861" s="59" t="s">
        <v>2</v>
      </c>
      <c r="D3861" s="60" t="s">
        <v>3</v>
      </c>
      <c r="E3861" s="60" t="s">
        <v>4</v>
      </c>
      <c r="F3861" s="60" t="s">
        <v>5</v>
      </c>
      <c r="G3861" s="60" t="s">
        <v>6</v>
      </c>
      <c r="H3861" s="60" t="s">
        <v>7</v>
      </c>
      <c r="I3861" s="60" t="s">
        <v>8</v>
      </c>
      <c r="J3861" s="60" t="s">
        <v>9</v>
      </c>
      <c r="K3861" s="60" t="s">
        <v>10</v>
      </c>
      <c r="L3861" s="61" t="s">
        <v>11</v>
      </c>
      <c r="M3861" s="61" t="s">
        <v>12</v>
      </c>
    </row>
    <row r="3862" customHeight="1" spans="1:13">
      <c r="A3862" s="62"/>
      <c r="B3862" s="63">
        <f ca="1">INDIRECT("'按班级打印'!G"&amp;ROUNDDOWN((ROW()-1)/5,0)+2)</f>
        <v>18</v>
      </c>
      <c r="C3862" s="63" t="str">
        <f ca="1">INDIRECT("'按班级打印'!A"&amp;ROUNDDOWN((ROW()-1)/5,0)+2)</f>
        <v>吴慧滢</v>
      </c>
      <c r="D3862" s="63">
        <f ca="1">INDIRECT("'按班级打印'!M"&amp;ROUNDDOWN((ROW()-1)/5,0)+2)</f>
        <v>105.5</v>
      </c>
      <c r="E3862" s="63">
        <f ca="1">INDIRECT("'按班级打印'!o"&amp;ROUNDDOWN((ROW()-1)/5,0)+2)</f>
        <v>81</v>
      </c>
      <c r="F3862" s="63">
        <f ca="1">INDIRECT("'按班级打印'!q"&amp;ROUNDDOWN((ROW()-1)/5,0)+2)</f>
        <v>0</v>
      </c>
      <c r="G3862" s="63" t="str">
        <f ca="1">IF(INDIRECT("'按班级打印'!s"&amp;ROUNDDOWN((ROW()-1)/5,0)+2)&gt;0,INDIRECT("'按班级打印'!s"&amp;ROUNDDOWN((ROW()-1)/5,0)+2),"")</f>
        <v/>
      </c>
      <c r="H3862" s="63" t="str">
        <f ca="1">IF(INDIRECT("'按班级打印'!w"&amp;ROUNDDOWN((ROW()-1)/5,0)+2)&gt;0,INDIRECT("'按班级打印'!w"&amp;ROUNDDOWN((ROW()-1)/5,0)+2),"")</f>
        <v/>
      </c>
      <c r="I3862" s="63" t="str">
        <f ca="1">IF(INDIRECT("'按班级打印'!z"&amp;ROUNDDOWN((ROW()-1)/5,0)+2)&gt;0,INDIRECT("'按班级打印'!z"&amp;ROUNDDOWN((ROW()-1)/5,0)+2),"")</f>
        <v/>
      </c>
      <c r="J3862" s="63" t="str">
        <f ca="1">IF(INDIRECT("'按班级打印'!ac"&amp;ROUNDDOWN((ROW()-1)/5,0)+2)&gt;0,INDIRECT("'按班级打印'!ac"&amp;ROUNDDOWN((ROW()-1)/5,0)+2),"")</f>
        <v/>
      </c>
      <c r="K3862" s="63" t="str">
        <f ca="1">IF(INDIRECT("'按班级打印'!u"&amp;ROUNDDOWN((ROW()-1)/5,0)+2)&gt;0,INDIRECT("'按班级打印'!u"&amp;ROUNDDOWN((ROW()-1)/5,0)+2),"")</f>
        <v/>
      </c>
      <c r="L3862" s="63" t="str">
        <f ca="1">IF(INDIRECT("'按班级打印'!af"&amp;ROUNDDOWN((ROW()-1)/5,0)+2)&gt;0,INDIRECT("'按班级打印'!af"&amp;ROUNDDOWN((ROW()-1)/5,0)+2),"")</f>
        <v/>
      </c>
      <c r="M3862" s="63">
        <f ca="1">INDIRECT("'按班级打印'!H"&amp;ROUNDDOWN((ROW()-1)/5,0)+2)</f>
        <v>186.5</v>
      </c>
    </row>
    <row r="3863" customHeight="1" spans="1:13">
      <c r="A3863" s="64"/>
      <c r="B3863" s="64"/>
      <c r="C3863" s="63" t="s">
        <v>13</v>
      </c>
      <c r="D3863" s="63">
        <f ca="1">INDIRECT("'按班级打印'!M"&amp;ROUNDDOWN((ROW()-1)/5,0)+2)</f>
        <v>105.5</v>
      </c>
      <c r="E3863" s="63">
        <f ca="1">INDIRECT("'按班级打印'!o"&amp;ROUNDDOWN((ROW()-1)/5,0)+2)</f>
        <v>81</v>
      </c>
      <c r="F3863" s="63">
        <f ca="1">INDIRECT("'按班级打印'!q"&amp;ROUNDDOWN((ROW()-1)/5,0)+2)</f>
        <v>0</v>
      </c>
      <c r="G3863" s="63" t="str">
        <f ca="1">IF(INDIRECT("'按班级打印'!s"&amp;ROUNDDOWN((ROW()-1)/5,0)+2)&gt;0,INDIRECT("'按班级打印'!s"&amp;ROUNDDOWN((ROW()-1)/5,0)+2),"")</f>
        <v/>
      </c>
      <c r="H3863" s="63" t="str">
        <f ca="1">IF(INDIRECT("'按班级打印'!x"&amp;ROUNDDOWN((ROW()-1)/5,0)+2)&gt;0,INDIRECT("'按班级打印'!x"&amp;ROUNDDOWN((ROW()-1)/5,0)+2),"")</f>
        <v/>
      </c>
      <c r="I3863" s="63" t="str">
        <f ca="1">IF(INDIRECT("'按班级打印'!aa"&amp;ROUNDDOWN((ROW()-1)/5,0)+2)&gt;0,INDIRECT("'按班级打印'!aa"&amp;ROUNDDOWN((ROW()-1)/5,0)+2),"")</f>
        <v/>
      </c>
      <c r="J3863" s="63" t="str">
        <f ca="1">IF(INDIRECT("'按班级打印'!ad"&amp;ROUNDDOWN((ROW()-1)/5,0)+2)&gt;0,INDIRECT("'按班级打印'!ad"&amp;ROUNDDOWN((ROW()-1)/5,0)+2),"")</f>
        <v/>
      </c>
      <c r="K3863" s="63" t="str">
        <f ca="1">IF(INDIRECT("'按班级打印'!u"&amp;ROUNDDOWN((ROW()-1)/5,0)+2)&gt;0,INDIRECT("'按班级打印'!u"&amp;ROUNDDOWN((ROW()-1)/5,0)+2),"")</f>
        <v/>
      </c>
      <c r="L3863" s="63" t="str">
        <f ca="1">IF(INDIRECT("'按班级打印'!ag"&amp;ROUNDDOWN((ROW()-1)/5,0)+2)&gt;0,INDIRECT("'按班级打印'!ag"&amp;ROUNDDOWN((ROW()-1)/5,0)+2),"")</f>
        <v/>
      </c>
      <c r="M3863" s="63">
        <f ca="1">INDIRECT("'按班级打印'!I"&amp;ROUNDDOWN((ROW()-1)/5,0)+2)</f>
        <v>186.5</v>
      </c>
    </row>
    <row r="3864" customHeight="1" spans="1:13">
      <c r="A3864" s="63" t="str">
        <f ca="1">INDIRECT("'按班级打印'!E"&amp;ROUNDDOWN((ROW()-1)/5,0)+2)</f>
        <v>历史类</v>
      </c>
      <c r="B3864" s="14"/>
      <c r="C3864" s="63" t="s">
        <v>14</v>
      </c>
      <c r="D3864" s="65">
        <f>'质量分析(总分) '!$D$55</f>
        <v>105.000612745098</v>
      </c>
      <c r="E3864" s="65">
        <f>'质量分析(总分) '!$D$82</f>
        <v>91.5242034313726</v>
      </c>
      <c r="F3864" s="65">
        <f>'质量分析(总分) '!$D$109</f>
        <v>108.863970588235</v>
      </c>
      <c r="G3864" s="65" t="str">
        <f ca="1">IF(_xlfn.NUMBERVALUE(G3862)&gt;0,'质量分析(总分) '!$D$133,"")</f>
        <v/>
      </c>
      <c r="H3864" s="65" t="str">
        <f ca="1">IF(_xlfn.NUMBERVALUE(H3862)&gt;0,'质量分析(总分) '!$D$157,"")</f>
        <v/>
      </c>
      <c r="I3864" s="65" t="str">
        <f ca="1">IF(_xlfn.NUMBERVALUE(I3862)&gt;0,'质量分析(总分) '!$D$180,"")</f>
        <v/>
      </c>
      <c r="J3864" s="65" t="str">
        <f ca="1">IF(_xlfn.NUMBERVALUE(J3862)&gt;0,'质量分析(总分) '!$D$208,"")</f>
        <v/>
      </c>
      <c r="K3864" s="65" t="str">
        <f ca="1">IF(_xlfn.NUMBERVALUE(K3862)&gt;0,'质量分析(总分) '!$D$194,"")</f>
        <v/>
      </c>
      <c r="L3864" s="65" t="str">
        <f ca="1">IF(_xlfn.NUMBERVALUE(L3862)&gt;0,'质量分析(总分) '!$D$222,"")</f>
        <v/>
      </c>
      <c r="M3864" s="65">
        <f ca="1">IF(_xlfn.NUMBERVALUE(G3862)&gt;0,'质量分析(总分) '!$D$23,'质量分析(总分) '!$D$28)</f>
        <v>513.153017241379</v>
      </c>
    </row>
    <row r="3866" customHeight="1" spans="1:13">
      <c r="A3866" s="58" t="s">
        <v>15</v>
      </c>
      <c r="B3866" s="59" t="s">
        <v>1</v>
      </c>
      <c r="C3866" s="59" t="s">
        <v>2</v>
      </c>
      <c r="D3866" s="60" t="s">
        <v>3</v>
      </c>
      <c r="E3866" s="60" t="s">
        <v>4</v>
      </c>
      <c r="F3866" s="60" t="s">
        <v>5</v>
      </c>
      <c r="G3866" s="60" t="s">
        <v>6</v>
      </c>
      <c r="H3866" s="60" t="s">
        <v>7</v>
      </c>
      <c r="I3866" s="60" t="s">
        <v>8</v>
      </c>
      <c r="J3866" s="60" t="s">
        <v>9</v>
      </c>
      <c r="K3866" s="60" t="s">
        <v>10</v>
      </c>
      <c r="L3866" s="61" t="s">
        <v>11</v>
      </c>
      <c r="M3866" s="61" t="s">
        <v>12</v>
      </c>
    </row>
    <row r="3867" customHeight="1" spans="1:13">
      <c r="A3867" s="62"/>
      <c r="B3867" s="63">
        <f ca="1">INDIRECT("'按班级打印'!G"&amp;ROUNDDOWN((ROW()-1)/5,0)+2)</f>
        <v>18</v>
      </c>
      <c r="C3867" s="63" t="str">
        <f ca="1">INDIRECT("'按班级打印'!A"&amp;ROUNDDOWN((ROW()-1)/5,0)+2)</f>
        <v>郑巧晓</v>
      </c>
      <c r="D3867" s="63">
        <f ca="1">INDIRECT("'按班级打印'!M"&amp;ROUNDDOWN((ROW()-1)/5,0)+2)</f>
        <v>92</v>
      </c>
      <c r="E3867" s="63">
        <f ca="1">INDIRECT("'按班级打印'!o"&amp;ROUNDDOWN((ROW()-1)/5,0)+2)</f>
        <v>66</v>
      </c>
      <c r="F3867" s="63">
        <f ca="1">INDIRECT("'按班级打印'!q"&amp;ROUNDDOWN((ROW()-1)/5,0)+2)</f>
        <v>113</v>
      </c>
      <c r="G3867" s="63" t="str">
        <f ca="1">IF(INDIRECT("'按班级打印'!s"&amp;ROUNDDOWN((ROW()-1)/5,0)+2)&gt;0,INDIRECT("'按班级打印'!s"&amp;ROUNDDOWN((ROW()-1)/5,0)+2),"")</f>
        <v/>
      </c>
      <c r="H3867" s="63" t="str">
        <f ca="1">IF(INDIRECT("'按班级打印'!w"&amp;ROUNDDOWN((ROW()-1)/5,0)+2)&gt;0,INDIRECT("'按班级打印'!w"&amp;ROUNDDOWN((ROW()-1)/5,0)+2),"")</f>
        <v/>
      </c>
      <c r="I3867" s="63" t="str">
        <f ca="1">IF(INDIRECT("'按班级打印'!z"&amp;ROUNDDOWN((ROW()-1)/5,0)+2)&gt;0,INDIRECT("'按班级打印'!z"&amp;ROUNDDOWN((ROW()-1)/5,0)+2),"")</f>
        <v/>
      </c>
      <c r="J3867" s="63">
        <f ca="1">IF(INDIRECT("'按班级打印'!ac"&amp;ROUNDDOWN((ROW()-1)/5,0)+2)&gt;0,INDIRECT("'按班级打印'!ac"&amp;ROUNDDOWN((ROW()-1)/5,0)+2),"")</f>
        <v>70</v>
      </c>
      <c r="K3867" s="63">
        <f ca="1">IF(INDIRECT("'按班级打印'!u"&amp;ROUNDDOWN((ROW()-1)/5,0)+2)&gt;0,INDIRECT("'按班级打印'!u"&amp;ROUNDDOWN((ROW()-1)/5,0)+2),"")</f>
        <v>65.5</v>
      </c>
      <c r="L3867" s="63">
        <f ca="1">IF(INDIRECT("'按班级打印'!af"&amp;ROUNDDOWN((ROW()-1)/5,0)+2)&gt;0,INDIRECT("'按班级打印'!af"&amp;ROUNDDOWN((ROW()-1)/5,0)+2),"")</f>
        <v>50</v>
      </c>
      <c r="M3867" s="63">
        <f ca="1">INDIRECT("'按班级打印'!H"&amp;ROUNDDOWN((ROW()-1)/5,0)+2)</f>
        <v>456.5</v>
      </c>
    </row>
    <row r="3868" customHeight="1" spans="1:13">
      <c r="A3868" s="64"/>
      <c r="B3868" s="64"/>
      <c r="C3868" s="63" t="s">
        <v>13</v>
      </c>
      <c r="D3868" s="63">
        <f ca="1">INDIRECT("'按班级打印'!M"&amp;ROUNDDOWN((ROW()-1)/5,0)+2)</f>
        <v>92</v>
      </c>
      <c r="E3868" s="63">
        <f ca="1">INDIRECT("'按班级打印'!o"&amp;ROUNDDOWN((ROW()-1)/5,0)+2)</f>
        <v>66</v>
      </c>
      <c r="F3868" s="63">
        <f ca="1">INDIRECT("'按班级打印'!q"&amp;ROUNDDOWN((ROW()-1)/5,0)+2)</f>
        <v>113</v>
      </c>
      <c r="G3868" s="63" t="str">
        <f ca="1">IF(INDIRECT("'按班级打印'!s"&amp;ROUNDDOWN((ROW()-1)/5,0)+2)&gt;0,INDIRECT("'按班级打印'!s"&amp;ROUNDDOWN((ROW()-1)/5,0)+2),"")</f>
        <v/>
      </c>
      <c r="H3868" s="63" t="str">
        <f ca="1">IF(INDIRECT("'按班级打印'!x"&amp;ROUNDDOWN((ROW()-1)/5,0)+2)&gt;0,INDIRECT("'按班级打印'!x"&amp;ROUNDDOWN((ROW()-1)/5,0)+2),"")</f>
        <v/>
      </c>
      <c r="I3868" s="63" t="str">
        <f ca="1">IF(INDIRECT("'按班级打印'!aa"&amp;ROUNDDOWN((ROW()-1)/5,0)+2)&gt;0,INDIRECT("'按班级打印'!aa"&amp;ROUNDDOWN((ROW()-1)/5,0)+2),"")</f>
        <v/>
      </c>
      <c r="J3868" s="63">
        <f ca="1">IF(INDIRECT("'按班级打印'!ad"&amp;ROUNDDOWN((ROW()-1)/5,0)+2)&gt;0,INDIRECT("'按班级打印'!ad"&amp;ROUNDDOWN((ROW()-1)/5,0)+2),"")</f>
        <v>91</v>
      </c>
      <c r="K3868" s="63">
        <f ca="1">IF(INDIRECT("'按班级打印'!u"&amp;ROUNDDOWN((ROW()-1)/5,0)+2)&gt;0,INDIRECT("'按班级打印'!u"&amp;ROUNDDOWN((ROW()-1)/5,0)+2),"")</f>
        <v>65.5</v>
      </c>
      <c r="L3868" s="63">
        <f ca="1">IF(INDIRECT("'按班级打印'!ag"&amp;ROUNDDOWN((ROW()-1)/5,0)+2)&gt;0,INDIRECT("'按班级打印'!ag"&amp;ROUNDDOWN((ROW()-1)/5,0)+2),"")</f>
        <v>76</v>
      </c>
      <c r="M3868" s="63">
        <f ca="1">INDIRECT("'按班级打印'!I"&amp;ROUNDDOWN((ROW()-1)/5,0)+2)</f>
        <v>503.5</v>
      </c>
    </row>
    <row r="3869" customHeight="1" spans="1:13">
      <c r="A3869" s="63" t="str">
        <f ca="1">INDIRECT("'按班级打印'!E"&amp;ROUNDDOWN((ROW()-1)/5,0)+2)</f>
        <v>历史类</v>
      </c>
      <c r="B3869" s="14"/>
      <c r="C3869" s="63" t="s">
        <v>14</v>
      </c>
      <c r="D3869" s="65">
        <f>'质量分析(总分) '!$D$55</f>
        <v>105.000612745098</v>
      </c>
      <c r="E3869" s="65">
        <f>'质量分析(总分) '!$D$82</f>
        <v>91.5242034313726</v>
      </c>
      <c r="F3869" s="65">
        <f>'质量分析(总分) '!$D$109</f>
        <v>108.863970588235</v>
      </c>
      <c r="G3869" s="65" t="str">
        <f ca="1">IF(_xlfn.NUMBERVALUE(G3867)&gt;0,'质量分析(总分) '!$D$133,"")</f>
        <v/>
      </c>
      <c r="H3869" s="65" t="str">
        <f ca="1">IF(_xlfn.NUMBERVALUE(H3867)&gt;0,'质量分析(总分) '!$D$157,"")</f>
        <v/>
      </c>
      <c r="I3869" s="65" t="str">
        <f ca="1">IF(_xlfn.NUMBERVALUE(I3867)&gt;0,'质量分析(总分) '!$D$180,"")</f>
        <v/>
      </c>
      <c r="J3869" s="65">
        <f ca="1">IF(_xlfn.NUMBERVALUE(J3867)&gt;0,'质量分析(总分) '!$D$208,"")</f>
        <v>82.7816593886463</v>
      </c>
      <c r="K3869" s="65">
        <f ca="1">IF(_xlfn.NUMBERVALUE(K3867)&gt;0,'质量分析(总分) '!$D$194,"")</f>
        <v>62.2198275862069</v>
      </c>
      <c r="L3869" s="65">
        <f ca="1">IF(_xlfn.NUMBERVALUE(L3867)&gt;0,'质量分析(总分) '!$D$222,"")</f>
        <v>81.1694214876033</v>
      </c>
      <c r="M3869" s="65">
        <f ca="1">IF(_xlfn.NUMBERVALUE(G3867)&gt;0,'质量分析(总分) '!$D$23,'质量分析(总分) '!$D$28)</f>
        <v>513.153017241379</v>
      </c>
    </row>
    <row r="3871" customHeight="1" spans="1:13">
      <c r="A3871" s="58" t="s">
        <v>15</v>
      </c>
      <c r="B3871" s="59" t="s">
        <v>1</v>
      </c>
      <c r="C3871" s="59" t="s">
        <v>2</v>
      </c>
      <c r="D3871" s="60" t="s">
        <v>3</v>
      </c>
      <c r="E3871" s="60" t="s">
        <v>4</v>
      </c>
      <c r="F3871" s="60" t="s">
        <v>5</v>
      </c>
      <c r="G3871" s="60" t="s">
        <v>6</v>
      </c>
      <c r="H3871" s="60" t="s">
        <v>7</v>
      </c>
      <c r="I3871" s="60" t="s">
        <v>8</v>
      </c>
      <c r="J3871" s="60" t="s">
        <v>9</v>
      </c>
      <c r="K3871" s="60" t="s">
        <v>10</v>
      </c>
      <c r="L3871" s="61" t="s">
        <v>11</v>
      </c>
      <c r="M3871" s="61" t="s">
        <v>12</v>
      </c>
    </row>
    <row r="3872" customHeight="1" spans="1:13">
      <c r="A3872" s="62"/>
      <c r="B3872" s="63">
        <f ca="1">INDIRECT("'按班级打印'!G"&amp;ROUNDDOWN((ROW()-1)/5,0)+2)</f>
        <v>18</v>
      </c>
      <c r="C3872" s="63" t="str">
        <f ca="1">INDIRECT("'按班级打印'!A"&amp;ROUNDDOWN((ROW()-1)/5,0)+2)</f>
        <v>何旻佳</v>
      </c>
      <c r="D3872" s="63">
        <f ca="1">INDIRECT("'按班级打印'!M"&amp;ROUNDDOWN((ROW()-1)/5,0)+2)</f>
        <v>97.5</v>
      </c>
      <c r="E3872" s="63">
        <f ca="1">INDIRECT("'按班级打印'!o"&amp;ROUNDDOWN((ROW()-1)/5,0)+2)</f>
        <v>57</v>
      </c>
      <c r="F3872" s="63">
        <f ca="1">INDIRECT("'按班级打印'!q"&amp;ROUNDDOWN((ROW()-1)/5,0)+2)</f>
        <v>101</v>
      </c>
      <c r="G3872" s="63" t="str">
        <f ca="1">IF(INDIRECT("'按班级打印'!s"&amp;ROUNDDOWN((ROW()-1)/5,0)+2)&gt;0,INDIRECT("'按班级打印'!s"&amp;ROUNDDOWN((ROW()-1)/5,0)+2),"")</f>
        <v/>
      </c>
      <c r="H3872" s="63" t="str">
        <f ca="1">IF(INDIRECT("'按班级打印'!w"&amp;ROUNDDOWN((ROW()-1)/5,0)+2)&gt;0,INDIRECT("'按班级打印'!w"&amp;ROUNDDOWN((ROW()-1)/5,0)+2),"")</f>
        <v/>
      </c>
      <c r="I3872" s="63" t="str">
        <f ca="1">IF(INDIRECT("'按班级打印'!z"&amp;ROUNDDOWN((ROW()-1)/5,0)+2)&gt;0,INDIRECT("'按班级打印'!z"&amp;ROUNDDOWN((ROW()-1)/5,0)+2),"")</f>
        <v/>
      </c>
      <c r="J3872" s="63">
        <f ca="1">IF(INDIRECT("'按班级打印'!ac"&amp;ROUNDDOWN((ROW()-1)/5,0)+2)&gt;0,INDIRECT("'按班级打印'!ac"&amp;ROUNDDOWN((ROW()-1)/5,0)+2),"")</f>
        <v>53.75</v>
      </c>
      <c r="K3872" s="63">
        <f ca="1">IF(INDIRECT("'按班级打印'!u"&amp;ROUNDDOWN((ROW()-1)/5,0)+2)&gt;0,INDIRECT("'按班级打印'!u"&amp;ROUNDDOWN((ROW()-1)/5,0)+2),"")</f>
        <v>44.5</v>
      </c>
      <c r="L3872" s="63">
        <f ca="1">IF(INDIRECT("'按班级打印'!af"&amp;ROUNDDOWN((ROW()-1)/5,0)+2)&gt;0,INDIRECT("'按班级打印'!af"&amp;ROUNDDOWN((ROW()-1)/5,0)+2),"")</f>
        <v>32</v>
      </c>
      <c r="M3872" s="63">
        <f ca="1">INDIRECT("'按班级打印'!H"&amp;ROUNDDOWN((ROW()-1)/5,0)+2)</f>
        <v>385.75</v>
      </c>
    </row>
    <row r="3873" customHeight="1" spans="1:13">
      <c r="A3873" s="64"/>
      <c r="B3873" s="64"/>
      <c r="C3873" s="63" t="s">
        <v>13</v>
      </c>
      <c r="D3873" s="63">
        <f ca="1">INDIRECT("'按班级打印'!M"&amp;ROUNDDOWN((ROW()-1)/5,0)+2)</f>
        <v>97.5</v>
      </c>
      <c r="E3873" s="63">
        <f ca="1">INDIRECT("'按班级打印'!o"&amp;ROUNDDOWN((ROW()-1)/5,0)+2)</f>
        <v>57</v>
      </c>
      <c r="F3873" s="63">
        <f ca="1">INDIRECT("'按班级打印'!q"&amp;ROUNDDOWN((ROW()-1)/5,0)+2)</f>
        <v>101</v>
      </c>
      <c r="G3873" s="63" t="str">
        <f ca="1">IF(INDIRECT("'按班级打印'!s"&amp;ROUNDDOWN((ROW()-1)/5,0)+2)&gt;0,INDIRECT("'按班级打印'!s"&amp;ROUNDDOWN((ROW()-1)/5,0)+2),"")</f>
        <v/>
      </c>
      <c r="H3873" s="63" t="str">
        <f ca="1">IF(INDIRECT("'按班级打印'!x"&amp;ROUNDDOWN((ROW()-1)/5,0)+2)&gt;0,INDIRECT("'按班级打印'!x"&amp;ROUNDDOWN((ROW()-1)/5,0)+2),"")</f>
        <v/>
      </c>
      <c r="I3873" s="63" t="str">
        <f ca="1">IF(INDIRECT("'按班级打印'!aa"&amp;ROUNDDOWN((ROW()-1)/5,0)+2)&gt;0,INDIRECT("'按班级打印'!aa"&amp;ROUNDDOWN((ROW()-1)/5,0)+2),"")</f>
        <v/>
      </c>
      <c r="J3873" s="63">
        <f ca="1">IF(INDIRECT("'按班级打印'!ad"&amp;ROUNDDOWN((ROW()-1)/5,0)+2)&gt;0,INDIRECT("'按班级打印'!ad"&amp;ROUNDDOWN((ROW()-1)/5,0)+2),"")</f>
        <v>76</v>
      </c>
      <c r="K3873" s="63">
        <f ca="1">IF(INDIRECT("'按班级打印'!u"&amp;ROUNDDOWN((ROW()-1)/5,0)+2)&gt;0,INDIRECT("'按班级打印'!u"&amp;ROUNDDOWN((ROW()-1)/5,0)+2),"")</f>
        <v>44.5</v>
      </c>
      <c r="L3873" s="63">
        <f ca="1">IF(INDIRECT("'按班级打印'!ag"&amp;ROUNDDOWN((ROW()-1)/5,0)+2)&gt;0,INDIRECT("'按班级打印'!ag"&amp;ROUNDDOWN((ROW()-1)/5,0)+2),"")</f>
        <v>51</v>
      </c>
      <c r="M3873" s="63">
        <f ca="1">INDIRECT("'按班级打印'!I"&amp;ROUNDDOWN((ROW()-1)/5,0)+2)</f>
        <v>427</v>
      </c>
    </row>
    <row r="3874" customHeight="1" spans="1:13">
      <c r="A3874" s="63" t="str">
        <f ca="1">INDIRECT("'按班级打印'!E"&amp;ROUNDDOWN((ROW()-1)/5,0)+2)</f>
        <v>历史类</v>
      </c>
      <c r="B3874" s="14"/>
      <c r="C3874" s="63" t="s">
        <v>14</v>
      </c>
      <c r="D3874" s="65">
        <f>'质量分析(总分) '!$D$55</f>
        <v>105.000612745098</v>
      </c>
      <c r="E3874" s="65">
        <f>'质量分析(总分) '!$D$82</f>
        <v>91.5242034313726</v>
      </c>
      <c r="F3874" s="65">
        <f>'质量分析(总分) '!$D$109</f>
        <v>108.863970588235</v>
      </c>
      <c r="G3874" s="65" t="str">
        <f ca="1">IF(_xlfn.NUMBERVALUE(G3872)&gt;0,'质量分析(总分) '!$D$133,"")</f>
        <v/>
      </c>
      <c r="H3874" s="65" t="str">
        <f ca="1">IF(_xlfn.NUMBERVALUE(H3872)&gt;0,'质量分析(总分) '!$D$157,"")</f>
        <v/>
      </c>
      <c r="I3874" s="65" t="str">
        <f ca="1">IF(_xlfn.NUMBERVALUE(I3872)&gt;0,'质量分析(总分) '!$D$180,"")</f>
        <v/>
      </c>
      <c r="J3874" s="65">
        <f ca="1">IF(_xlfn.NUMBERVALUE(J3872)&gt;0,'质量分析(总分) '!$D$208,"")</f>
        <v>82.7816593886463</v>
      </c>
      <c r="K3874" s="65">
        <f ca="1">IF(_xlfn.NUMBERVALUE(K3872)&gt;0,'质量分析(总分) '!$D$194,"")</f>
        <v>62.2198275862069</v>
      </c>
      <c r="L3874" s="65">
        <f ca="1">IF(_xlfn.NUMBERVALUE(L3872)&gt;0,'质量分析(总分) '!$D$222,"")</f>
        <v>81.1694214876033</v>
      </c>
      <c r="M3874" s="65">
        <f ca="1">IF(_xlfn.NUMBERVALUE(G3872)&gt;0,'质量分析(总分) '!$D$23,'质量分析(总分) '!$D$28)</f>
        <v>513.153017241379</v>
      </c>
    </row>
    <row r="3876" customHeight="1" spans="1:13">
      <c r="A3876" s="58" t="s">
        <v>15</v>
      </c>
      <c r="B3876" s="59" t="s">
        <v>1</v>
      </c>
      <c r="C3876" s="59" t="s">
        <v>2</v>
      </c>
      <c r="D3876" s="60" t="s">
        <v>3</v>
      </c>
      <c r="E3876" s="60" t="s">
        <v>4</v>
      </c>
      <c r="F3876" s="60" t="s">
        <v>5</v>
      </c>
      <c r="G3876" s="60" t="s">
        <v>6</v>
      </c>
      <c r="H3876" s="60" t="s">
        <v>7</v>
      </c>
      <c r="I3876" s="60" t="s">
        <v>8</v>
      </c>
      <c r="J3876" s="60" t="s">
        <v>9</v>
      </c>
      <c r="K3876" s="60" t="s">
        <v>10</v>
      </c>
      <c r="L3876" s="61" t="s">
        <v>11</v>
      </c>
      <c r="M3876" s="61" t="s">
        <v>12</v>
      </c>
    </row>
    <row r="3877" customHeight="1" spans="1:13">
      <c r="A3877" s="62"/>
      <c r="B3877" s="63">
        <f ca="1">INDIRECT("'按班级打印'!G"&amp;ROUNDDOWN((ROW()-1)/5,0)+2)</f>
        <v>18</v>
      </c>
      <c r="C3877" s="63" t="str">
        <f ca="1">INDIRECT("'按班级打印'!A"&amp;ROUNDDOWN((ROW()-1)/5,0)+2)</f>
        <v>阮语兰</v>
      </c>
      <c r="D3877" s="63">
        <f ca="1">INDIRECT("'按班级打印'!M"&amp;ROUNDDOWN((ROW()-1)/5,0)+2)</f>
        <v>106</v>
      </c>
      <c r="E3877" s="63">
        <f ca="1">INDIRECT("'按班级打印'!o"&amp;ROUNDDOWN((ROW()-1)/5,0)+2)</f>
        <v>75</v>
      </c>
      <c r="F3877" s="63">
        <f ca="1">INDIRECT("'按班级打印'!q"&amp;ROUNDDOWN((ROW()-1)/5,0)+2)</f>
        <v>118.5</v>
      </c>
      <c r="G3877" s="63" t="str">
        <f ca="1">IF(INDIRECT("'按班级打印'!s"&amp;ROUNDDOWN((ROW()-1)/5,0)+2)&gt;0,INDIRECT("'按班级打印'!s"&amp;ROUNDDOWN((ROW()-1)/5,0)+2),"")</f>
        <v/>
      </c>
      <c r="H3877" s="63" t="str">
        <f ca="1">IF(INDIRECT("'按班级打印'!w"&amp;ROUNDDOWN((ROW()-1)/5,0)+2)&gt;0,INDIRECT("'按班级打印'!w"&amp;ROUNDDOWN((ROW()-1)/5,0)+2),"")</f>
        <v/>
      </c>
      <c r="I3877" s="63" t="str">
        <f ca="1">IF(INDIRECT("'按班级打印'!z"&amp;ROUNDDOWN((ROW()-1)/5,0)+2)&gt;0,INDIRECT("'按班级打印'!z"&amp;ROUNDDOWN((ROW()-1)/5,0)+2),"")</f>
        <v/>
      </c>
      <c r="J3877" s="63">
        <f ca="1">IF(INDIRECT("'按班级打印'!ac"&amp;ROUNDDOWN((ROW()-1)/5,0)+2)&gt;0,INDIRECT("'按班级打印'!ac"&amp;ROUNDDOWN((ROW()-1)/5,0)+2),"")</f>
        <v>62.5</v>
      </c>
      <c r="K3877" s="63">
        <f ca="1">IF(INDIRECT("'按班级打印'!u"&amp;ROUNDDOWN((ROW()-1)/5,0)+2)&gt;0,INDIRECT("'按班级打印'!u"&amp;ROUNDDOWN((ROW()-1)/5,0)+2),"")</f>
        <v>52.5</v>
      </c>
      <c r="L3877" s="63">
        <f ca="1">IF(INDIRECT("'按班级打印'!af"&amp;ROUNDDOWN((ROW()-1)/5,0)+2)&gt;0,INDIRECT("'按班级打印'!af"&amp;ROUNDDOWN((ROW()-1)/5,0)+2),"")</f>
        <v>39.5</v>
      </c>
      <c r="M3877" s="63">
        <f ca="1">INDIRECT("'按班级打印'!H"&amp;ROUNDDOWN((ROW()-1)/5,0)+2)</f>
        <v>454</v>
      </c>
    </row>
    <row r="3878" customHeight="1" spans="1:13">
      <c r="A3878" s="64"/>
      <c r="B3878" s="64"/>
      <c r="C3878" s="63" t="s">
        <v>13</v>
      </c>
      <c r="D3878" s="63">
        <f ca="1">INDIRECT("'按班级打印'!M"&amp;ROUNDDOWN((ROW()-1)/5,0)+2)</f>
        <v>106</v>
      </c>
      <c r="E3878" s="63">
        <f ca="1">INDIRECT("'按班级打印'!o"&amp;ROUNDDOWN((ROW()-1)/5,0)+2)</f>
        <v>75</v>
      </c>
      <c r="F3878" s="63">
        <f ca="1">INDIRECT("'按班级打印'!q"&amp;ROUNDDOWN((ROW()-1)/5,0)+2)</f>
        <v>118.5</v>
      </c>
      <c r="G3878" s="63" t="str">
        <f ca="1">IF(INDIRECT("'按班级打印'!s"&amp;ROUNDDOWN((ROW()-1)/5,0)+2)&gt;0,INDIRECT("'按班级打印'!s"&amp;ROUNDDOWN((ROW()-1)/5,0)+2),"")</f>
        <v/>
      </c>
      <c r="H3878" s="63" t="str">
        <f ca="1">IF(INDIRECT("'按班级打印'!x"&amp;ROUNDDOWN((ROW()-1)/5,0)+2)&gt;0,INDIRECT("'按班级打印'!x"&amp;ROUNDDOWN((ROW()-1)/5,0)+2),"")</f>
        <v/>
      </c>
      <c r="I3878" s="63" t="str">
        <f ca="1">IF(INDIRECT("'按班级打印'!aa"&amp;ROUNDDOWN((ROW()-1)/5,0)+2)&gt;0,INDIRECT("'按班级打印'!aa"&amp;ROUNDDOWN((ROW()-1)/5,0)+2),"")</f>
        <v/>
      </c>
      <c r="J3878" s="63">
        <f ca="1">IF(INDIRECT("'按班级打印'!ad"&amp;ROUNDDOWN((ROW()-1)/5,0)+2)&gt;0,INDIRECT("'按班级打印'!ad"&amp;ROUNDDOWN((ROW()-1)/5,0)+2),"")</f>
        <v>87</v>
      </c>
      <c r="K3878" s="63">
        <f ca="1">IF(INDIRECT("'按班级打印'!u"&amp;ROUNDDOWN((ROW()-1)/5,0)+2)&gt;0,INDIRECT("'按班级打印'!u"&amp;ROUNDDOWN((ROW()-1)/5,0)+2),"")</f>
        <v>52.5</v>
      </c>
      <c r="L3878" s="63">
        <f ca="1">IF(INDIRECT("'按班级打印'!ag"&amp;ROUNDDOWN((ROW()-1)/5,0)+2)&gt;0,INDIRECT("'按班级打印'!ag"&amp;ROUNDDOWN((ROW()-1)/5,0)+2),"")</f>
        <v>61</v>
      </c>
      <c r="M3878" s="63">
        <f ca="1">INDIRECT("'按班级打印'!I"&amp;ROUNDDOWN((ROW()-1)/5,0)+2)</f>
        <v>500</v>
      </c>
    </row>
    <row r="3879" customHeight="1" spans="1:13">
      <c r="A3879" s="63" t="str">
        <f ca="1">INDIRECT("'按班级打印'!E"&amp;ROUNDDOWN((ROW()-1)/5,0)+2)</f>
        <v>历史类</v>
      </c>
      <c r="B3879" s="14"/>
      <c r="C3879" s="63" t="s">
        <v>14</v>
      </c>
      <c r="D3879" s="65">
        <f>'质量分析(总分) '!$D$55</f>
        <v>105.000612745098</v>
      </c>
      <c r="E3879" s="65">
        <f>'质量分析(总分) '!$D$82</f>
        <v>91.5242034313726</v>
      </c>
      <c r="F3879" s="65">
        <f>'质量分析(总分) '!$D$109</f>
        <v>108.863970588235</v>
      </c>
      <c r="G3879" s="65" t="str">
        <f ca="1">IF(_xlfn.NUMBERVALUE(G3877)&gt;0,'质量分析(总分) '!$D$133,"")</f>
        <v/>
      </c>
      <c r="H3879" s="65" t="str">
        <f ca="1">IF(_xlfn.NUMBERVALUE(H3877)&gt;0,'质量分析(总分) '!$D$157,"")</f>
        <v/>
      </c>
      <c r="I3879" s="65" t="str">
        <f ca="1">IF(_xlfn.NUMBERVALUE(I3877)&gt;0,'质量分析(总分) '!$D$180,"")</f>
        <v/>
      </c>
      <c r="J3879" s="65">
        <f ca="1">IF(_xlfn.NUMBERVALUE(J3877)&gt;0,'质量分析(总分) '!$D$208,"")</f>
        <v>82.7816593886463</v>
      </c>
      <c r="K3879" s="65">
        <f ca="1">IF(_xlfn.NUMBERVALUE(K3877)&gt;0,'质量分析(总分) '!$D$194,"")</f>
        <v>62.2198275862069</v>
      </c>
      <c r="L3879" s="65">
        <f ca="1">IF(_xlfn.NUMBERVALUE(L3877)&gt;0,'质量分析(总分) '!$D$222,"")</f>
        <v>81.1694214876033</v>
      </c>
      <c r="M3879" s="65">
        <f ca="1">IF(_xlfn.NUMBERVALUE(G3877)&gt;0,'质量分析(总分) '!$D$23,'质量分析(总分) '!$D$28)</f>
        <v>513.153017241379</v>
      </c>
    </row>
    <row r="3881" customHeight="1" spans="1:13">
      <c r="A3881" s="58" t="s">
        <v>15</v>
      </c>
      <c r="B3881" s="59" t="s">
        <v>1</v>
      </c>
      <c r="C3881" s="59" t="s">
        <v>2</v>
      </c>
      <c r="D3881" s="60" t="s">
        <v>3</v>
      </c>
      <c r="E3881" s="60" t="s">
        <v>4</v>
      </c>
      <c r="F3881" s="60" t="s">
        <v>5</v>
      </c>
      <c r="G3881" s="60" t="s">
        <v>6</v>
      </c>
      <c r="H3881" s="60" t="s">
        <v>7</v>
      </c>
      <c r="I3881" s="60" t="s">
        <v>8</v>
      </c>
      <c r="J3881" s="60" t="s">
        <v>9</v>
      </c>
      <c r="K3881" s="60" t="s">
        <v>10</v>
      </c>
      <c r="L3881" s="61" t="s">
        <v>11</v>
      </c>
      <c r="M3881" s="61" t="s">
        <v>12</v>
      </c>
    </row>
    <row r="3882" customHeight="1" spans="1:13">
      <c r="A3882" s="62"/>
      <c r="B3882" s="63">
        <f ca="1">INDIRECT("'按班级打印'!G"&amp;ROUNDDOWN((ROW()-1)/5,0)+2)</f>
        <v>18</v>
      </c>
      <c r="C3882" s="63" t="str">
        <f ca="1">INDIRECT("'按班级打印'!A"&amp;ROUNDDOWN((ROW()-1)/5,0)+2)</f>
        <v>林鑫瑶</v>
      </c>
      <c r="D3882" s="63">
        <f ca="1">INDIRECT("'按班级打印'!M"&amp;ROUNDDOWN((ROW()-1)/5,0)+2)</f>
        <v>102</v>
      </c>
      <c r="E3882" s="63">
        <f ca="1">INDIRECT("'按班级打印'!o"&amp;ROUNDDOWN((ROW()-1)/5,0)+2)</f>
        <v>81</v>
      </c>
      <c r="F3882" s="63">
        <f ca="1">INDIRECT("'按班级打印'!q"&amp;ROUNDDOWN((ROW()-1)/5,0)+2)</f>
        <v>117.5</v>
      </c>
      <c r="G3882" s="63" t="str">
        <f ca="1">IF(INDIRECT("'按班级打印'!s"&amp;ROUNDDOWN((ROW()-1)/5,0)+2)&gt;0,INDIRECT("'按班级打印'!s"&amp;ROUNDDOWN((ROW()-1)/5,0)+2),"")</f>
        <v/>
      </c>
      <c r="H3882" s="63" t="str">
        <f ca="1">IF(INDIRECT("'按班级打印'!w"&amp;ROUNDDOWN((ROW()-1)/5,0)+2)&gt;0,INDIRECT("'按班级打印'!w"&amp;ROUNDDOWN((ROW()-1)/5,0)+2),"")</f>
        <v/>
      </c>
      <c r="I3882" s="63" t="str">
        <f ca="1">IF(INDIRECT("'按班级打印'!z"&amp;ROUNDDOWN((ROW()-1)/5,0)+2)&gt;0,INDIRECT("'按班级打印'!z"&amp;ROUNDDOWN((ROW()-1)/5,0)+2),"")</f>
        <v/>
      </c>
      <c r="J3882" s="63">
        <f ca="1">IF(INDIRECT("'按班级打印'!ac"&amp;ROUNDDOWN((ROW()-1)/5,0)+2)&gt;0,INDIRECT("'按班级打印'!ac"&amp;ROUNDDOWN((ROW()-1)/5,0)+2),"")</f>
        <v>54.5</v>
      </c>
      <c r="K3882" s="63">
        <f ca="1">IF(INDIRECT("'按班级打印'!u"&amp;ROUNDDOWN((ROW()-1)/5,0)+2)&gt;0,INDIRECT("'按班级打印'!u"&amp;ROUNDDOWN((ROW()-1)/5,0)+2),"")</f>
        <v>61.5</v>
      </c>
      <c r="L3882" s="63">
        <f ca="1">IF(INDIRECT("'按班级打印'!af"&amp;ROUNDDOWN((ROW()-1)/5,0)+2)&gt;0,INDIRECT("'按班级打印'!af"&amp;ROUNDDOWN((ROW()-1)/5,0)+2),"")</f>
        <v>58.5</v>
      </c>
      <c r="M3882" s="63">
        <f ca="1">INDIRECT("'按班级打印'!H"&amp;ROUNDDOWN((ROW()-1)/5,0)+2)</f>
        <v>475</v>
      </c>
    </row>
    <row r="3883" customHeight="1" spans="1:13">
      <c r="A3883" s="64"/>
      <c r="B3883" s="64"/>
      <c r="C3883" s="63" t="s">
        <v>13</v>
      </c>
      <c r="D3883" s="63">
        <f ca="1">INDIRECT("'按班级打印'!M"&amp;ROUNDDOWN((ROW()-1)/5,0)+2)</f>
        <v>102</v>
      </c>
      <c r="E3883" s="63">
        <f ca="1">INDIRECT("'按班级打印'!o"&amp;ROUNDDOWN((ROW()-1)/5,0)+2)</f>
        <v>81</v>
      </c>
      <c r="F3883" s="63">
        <f ca="1">INDIRECT("'按班级打印'!q"&amp;ROUNDDOWN((ROW()-1)/5,0)+2)</f>
        <v>117.5</v>
      </c>
      <c r="G3883" s="63" t="str">
        <f ca="1">IF(INDIRECT("'按班级打印'!s"&amp;ROUNDDOWN((ROW()-1)/5,0)+2)&gt;0,INDIRECT("'按班级打印'!s"&amp;ROUNDDOWN((ROW()-1)/5,0)+2),"")</f>
        <v/>
      </c>
      <c r="H3883" s="63" t="str">
        <f ca="1">IF(INDIRECT("'按班级打印'!x"&amp;ROUNDDOWN((ROW()-1)/5,0)+2)&gt;0,INDIRECT("'按班级打印'!x"&amp;ROUNDDOWN((ROW()-1)/5,0)+2),"")</f>
        <v/>
      </c>
      <c r="I3883" s="63" t="str">
        <f ca="1">IF(INDIRECT("'按班级打印'!aa"&amp;ROUNDDOWN((ROW()-1)/5,0)+2)&gt;0,INDIRECT("'按班级打印'!aa"&amp;ROUNDDOWN((ROW()-1)/5,0)+2),"")</f>
        <v/>
      </c>
      <c r="J3883" s="63">
        <f ca="1">IF(INDIRECT("'按班级打印'!ad"&amp;ROUNDDOWN((ROW()-1)/5,0)+2)&gt;0,INDIRECT("'按班级打印'!ad"&amp;ROUNDDOWN((ROW()-1)/5,0)+2),"")</f>
        <v>77</v>
      </c>
      <c r="K3883" s="63">
        <f ca="1">IF(INDIRECT("'按班级打印'!u"&amp;ROUNDDOWN((ROW()-1)/5,0)+2)&gt;0,INDIRECT("'按班级打印'!u"&amp;ROUNDDOWN((ROW()-1)/5,0)+2),"")</f>
        <v>61.5</v>
      </c>
      <c r="L3883" s="63">
        <f ca="1">IF(INDIRECT("'按班级打印'!ag"&amp;ROUNDDOWN((ROW()-1)/5,0)+2)&gt;0,INDIRECT("'按班级打印'!ag"&amp;ROUNDDOWN((ROW()-1)/5,0)+2),"")</f>
        <v>86</v>
      </c>
      <c r="M3883" s="63">
        <f ca="1">INDIRECT("'按班级打印'!I"&amp;ROUNDDOWN((ROW()-1)/5,0)+2)</f>
        <v>525</v>
      </c>
    </row>
    <row r="3884" customHeight="1" spans="1:13">
      <c r="A3884" s="63" t="str">
        <f ca="1">INDIRECT("'按班级打印'!E"&amp;ROUNDDOWN((ROW()-1)/5,0)+2)</f>
        <v>历史类</v>
      </c>
      <c r="B3884" s="14"/>
      <c r="C3884" s="63" t="s">
        <v>14</v>
      </c>
      <c r="D3884" s="65">
        <f>'质量分析(总分) '!$D$55</f>
        <v>105.000612745098</v>
      </c>
      <c r="E3884" s="65">
        <f>'质量分析(总分) '!$D$82</f>
        <v>91.5242034313726</v>
      </c>
      <c r="F3884" s="65">
        <f>'质量分析(总分) '!$D$109</f>
        <v>108.863970588235</v>
      </c>
      <c r="G3884" s="65" t="str">
        <f ca="1">IF(_xlfn.NUMBERVALUE(G3882)&gt;0,'质量分析(总分) '!$D$133,"")</f>
        <v/>
      </c>
      <c r="H3884" s="65" t="str">
        <f ca="1">IF(_xlfn.NUMBERVALUE(H3882)&gt;0,'质量分析(总分) '!$D$157,"")</f>
        <v/>
      </c>
      <c r="I3884" s="65" t="str">
        <f ca="1">IF(_xlfn.NUMBERVALUE(I3882)&gt;0,'质量分析(总分) '!$D$180,"")</f>
        <v/>
      </c>
      <c r="J3884" s="65">
        <f ca="1">IF(_xlfn.NUMBERVALUE(J3882)&gt;0,'质量分析(总分) '!$D$208,"")</f>
        <v>82.7816593886463</v>
      </c>
      <c r="K3884" s="65">
        <f ca="1">IF(_xlfn.NUMBERVALUE(K3882)&gt;0,'质量分析(总分) '!$D$194,"")</f>
        <v>62.2198275862069</v>
      </c>
      <c r="L3884" s="65">
        <f ca="1">IF(_xlfn.NUMBERVALUE(L3882)&gt;0,'质量分析(总分) '!$D$222,"")</f>
        <v>81.1694214876033</v>
      </c>
      <c r="M3884" s="65">
        <f ca="1">IF(_xlfn.NUMBERVALUE(G3882)&gt;0,'质量分析(总分) '!$D$23,'质量分析(总分) '!$D$28)</f>
        <v>513.153017241379</v>
      </c>
    </row>
    <row r="3886" customHeight="1" spans="1:13">
      <c r="A3886" s="58" t="s">
        <v>15</v>
      </c>
      <c r="B3886" s="59" t="s">
        <v>1</v>
      </c>
      <c r="C3886" s="59" t="s">
        <v>2</v>
      </c>
      <c r="D3886" s="60" t="s">
        <v>3</v>
      </c>
      <c r="E3886" s="60" t="s">
        <v>4</v>
      </c>
      <c r="F3886" s="60" t="s">
        <v>5</v>
      </c>
      <c r="G3886" s="60" t="s">
        <v>6</v>
      </c>
      <c r="H3886" s="60" t="s">
        <v>7</v>
      </c>
      <c r="I3886" s="60" t="s">
        <v>8</v>
      </c>
      <c r="J3886" s="60" t="s">
        <v>9</v>
      </c>
      <c r="K3886" s="60" t="s">
        <v>10</v>
      </c>
      <c r="L3886" s="61" t="s">
        <v>11</v>
      </c>
      <c r="M3886" s="61" t="s">
        <v>12</v>
      </c>
    </row>
    <row r="3887" customHeight="1" spans="1:13">
      <c r="A3887" s="62"/>
      <c r="B3887" s="63">
        <f ca="1">INDIRECT("'按班级打印'!G"&amp;ROUNDDOWN((ROW()-1)/5,0)+2)</f>
        <v>18</v>
      </c>
      <c r="C3887" s="63" t="str">
        <f ca="1">INDIRECT("'按班级打印'!A"&amp;ROUNDDOWN((ROW()-1)/5,0)+2)</f>
        <v>游文杏</v>
      </c>
      <c r="D3887" s="63">
        <f ca="1">INDIRECT("'按班级打印'!M"&amp;ROUNDDOWN((ROW()-1)/5,0)+2)</f>
        <v>101</v>
      </c>
      <c r="E3887" s="63">
        <f ca="1">INDIRECT("'按班级打印'!o"&amp;ROUNDDOWN((ROW()-1)/5,0)+2)</f>
        <v>69.5</v>
      </c>
      <c r="F3887" s="63">
        <f ca="1">INDIRECT("'按班级打印'!q"&amp;ROUNDDOWN((ROW()-1)/5,0)+2)</f>
        <v>100.5</v>
      </c>
      <c r="G3887" s="63" t="str">
        <f ca="1">IF(INDIRECT("'按班级打印'!s"&amp;ROUNDDOWN((ROW()-1)/5,0)+2)&gt;0,INDIRECT("'按班级打印'!s"&amp;ROUNDDOWN((ROW()-1)/5,0)+2),"")</f>
        <v/>
      </c>
      <c r="H3887" s="63" t="str">
        <f ca="1">IF(INDIRECT("'按班级打印'!w"&amp;ROUNDDOWN((ROW()-1)/5,0)+2)&gt;0,INDIRECT("'按班级打印'!w"&amp;ROUNDDOWN((ROW()-1)/5,0)+2),"")</f>
        <v/>
      </c>
      <c r="I3887" s="63" t="str">
        <f ca="1">IF(INDIRECT("'按班级打印'!z"&amp;ROUNDDOWN((ROW()-1)/5,0)+2)&gt;0,INDIRECT("'按班级打印'!z"&amp;ROUNDDOWN((ROW()-1)/5,0)+2),"")</f>
        <v/>
      </c>
      <c r="J3887" s="63">
        <f ca="1">IF(INDIRECT("'按班级打印'!ac"&amp;ROUNDDOWN((ROW()-1)/5,0)+2)&gt;0,INDIRECT("'按班级打印'!ac"&amp;ROUNDDOWN((ROW()-1)/5,0)+2),"")</f>
        <v>56.5</v>
      </c>
      <c r="K3887" s="63">
        <f ca="1">IF(INDIRECT("'按班级打印'!u"&amp;ROUNDDOWN((ROW()-1)/5,0)+2)&gt;0,INDIRECT("'按班级打印'!u"&amp;ROUNDDOWN((ROW()-1)/5,0)+2),"")</f>
        <v>53</v>
      </c>
      <c r="L3887" s="63">
        <f ca="1">IF(INDIRECT("'按班级打印'!af"&amp;ROUNDDOWN((ROW()-1)/5,0)+2)&gt;0,INDIRECT("'按班级打印'!af"&amp;ROUNDDOWN((ROW()-1)/5,0)+2),"")</f>
        <v>39.5</v>
      </c>
      <c r="M3887" s="63">
        <f ca="1">INDIRECT("'按班级打印'!H"&amp;ROUNDDOWN((ROW()-1)/5,0)+2)</f>
        <v>420</v>
      </c>
    </row>
    <row r="3888" customHeight="1" spans="1:13">
      <c r="A3888" s="64"/>
      <c r="B3888" s="64"/>
      <c r="C3888" s="63" t="s">
        <v>13</v>
      </c>
      <c r="D3888" s="63">
        <f ca="1">INDIRECT("'按班级打印'!M"&amp;ROUNDDOWN((ROW()-1)/5,0)+2)</f>
        <v>101</v>
      </c>
      <c r="E3888" s="63">
        <f ca="1">INDIRECT("'按班级打印'!o"&amp;ROUNDDOWN((ROW()-1)/5,0)+2)</f>
        <v>69.5</v>
      </c>
      <c r="F3888" s="63">
        <f ca="1">INDIRECT("'按班级打印'!q"&amp;ROUNDDOWN((ROW()-1)/5,0)+2)</f>
        <v>100.5</v>
      </c>
      <c r="G3888" s="63" t="str">
        <f ca="1">IF(INDIRECT("'按班级打印'!s"&amp;ROUNDDOWN((ROW()-1)/5,0)+2)&gt;0,INDIRECT("'按班级打印'!s"&amp;ROUNDDOWN((ROW()-1)/5,0)+2),"")</f>
        <v/>
      </c>
      <c r="H3888" s="63" t="str">
        <f ca="1">IF(INDIRECT("'按班级打印'!x"&amp;ROUNDDOWN((ROW()-1)/5,0)+2)&gt;0,INDIRECT("'按班级打印'!x"&amp;ROUNDDOWN((ROW()-1)/5,0)+2),"")</f>
        <v/>
      </c>
      <c r="I3888" s="63" t="str">
        <f ca="1">IF(INDIRECT("'按班级打印'!aa"&amp;ROUNDDOWN((ROW()-1)/5,0)+2)&gt;0,INDIRECT("'按班级打印'!aa"&amp;ROUNDDOWN((ROW()-1)/5,0)+2),"")</f>
        <v/>
      </c>
      <c r="J3888" s="63">
        <f ca="1">IF(INDIRECT("'按班级打印'!ad"&amp;ROUNDDOWN((ROW()-1)/5,0)+2)&gt;0,INDIRECT("'按班级打印'!ad"&amp;ROUNDDOWN((ROW()-1)/5,0)+2),"")</f>
        <v>79</v>
      </c>
      <c r="K3888" s="63">
        <f ca="1">IF(INDIRECT("'按班级打印'!u"&amp;ROUNDDOWN((ROW()-1)/5,0)+2)&gt;0,INDIRECT("'按班级打印'!u"&amp;ROUNDDOWN((ROW()-1)/5,0)+2),"")</f>
        <v>53</v>
      </c>
      <c r="L3888" s="63">
        <f ca="1">IF(INDIRECT("'按班级打印'!ag"&amp;ROUNDDOWN((ROW()-1)/5,0)+2)&gt;0,INDIRECT("'按班级打印'!ag"&amp;ROUNDDOWN((ROW()-1)/5,0)+2),"")</f>
        <v>61</v>
      </c>
      <c r="M3888" s="63">
        <f ca="1">INDIRECT("'按班级打印'!I"&amp;ROUNDDOWN((ROW()-1)/5,0)+2)</f>
        <v>464</v>
      </c>
    </row>
    <row r="3889" customHeight="1" spans="1:13">
      <c r="A3889" s="63" t="str">
        <f ca="1">INDIRECT("'按班级打印'!E"&amp;ROUNDDOWN((ROW()-1)/5,0)+2)</f>
        <v>历史类</v>
      </c>
      <c r="B3889" s="14"/>
      <c r="C3889" s="63" t="s">
        <v>14</v>
      </c>
      <c r="D3889" s="65">
        <f>'质量分析(总分) '!$D$55</f>
        <v>105.000612745098</v>
      </c>
      <c r="E3889" s="65">
        <f>'质量分析(总分) '!$D$82</f>
        <v>91.5242034313726</v>
      </c>
      <c r="F3889" s="65">
        <f>'质量分析(总分) '!$D$109</f>
        <v>108.863970588235</v>
      </c>
      <c r="G3889" s="65" t="str">
        <f ca="1">IF(_xlfn.NUMBERVALUE(G3887)&gt;0,'质量分析(总分) '!$D$133,"")</f>
        <v/>
      </c>
      <c r="H3889" s="65" t="str">
        <f ca="1">IF(_xlfn.NUMBERVALUE(H3887)&gt;0,'质量分析(总分) '!$D$157,"")</f>
        <v/>
      </c>
      <c r="I3889" s="65" t="str">
        <f ca="1">IF(_xlfn.NUMBERVALUE(I3887)&gt;0,'质量分析(总分) '!$D$180,"")</f>
        <v/>
      </c>
      <c r="J3889" s="65">
        <f ca="1">IF(_xlfn.NUMBERVALUE(J3887)&gt;0,'质量分析(总分) '!$D$208,"")</f>
        <v>82.7816593886463</v>
      </c>
      <c r="K3889" s="65">
        <f ca="1">IF(_xlfn.NUMBERVALUE(K3887)&gt;0,'质量分析(总分) '!$D$194,"")</f>
        <v>62.2198275862069</v>
      </c>
      <c r="L3889" s="65">
        <f ca="1">IF(_xlfn.NUMBERVALUE(L3887)&gt;0,'质量分析(总分) '!$D$222,"")</f>
        <v>81.1694214876033</v>
      </c>
      <c r="M3889" s="65">
        <f ca="1">IF(_xlfn.NUMBERVALUE(G3887)&gt;0,'质量分析(总分) '!$D$23,'质量分析(总分) '!$D$28)</f>
        <v>513.153017241379</v>
      </c>
    </row>
    <row r="3891" customHeight="1" spans="1:13">
      <c r="A3891" s="58" t="s">
        <v>15</v>
      </c>
      <c r="B3891" s="59" t="s">
        <v>1</v>
      </c>
      <c r="C3891" s="59" t="s">
        <v>2</v>
      </c>
      <c r="D3891" s="60" t="s">
        <v>3</v>
      </c>
      <c r="E3891" s="60" t="s">
        <v>4</v>
      </c>
      <c r="F3891" s="60" t="s">
        <v>5</v>
      </c>
      <c r="G3891" s="60" t="s">
        <v>6</v>
      </c>
      <c r="H3891" s="60" t="s">
        <v>7</v>
      </c>
      <c r="I3891" s="60" t="s">
        <v>8</v>
      </c>
      <c r="J3891" s="60" t="s">
        <v>9</v>
      </c>
      <c r="K3891" s="60" t="s">
        <v>10</v>
      </c>
      <c r="L3891" s="61" t="s">
        <v>11</v>
      </c>
      <c r="M3891" s="61" t="s">
        <v>12</v>
      </c>
    </row>
    <row r="3892" customHeight="1" spans="1:13">
      <c r="A3892" s="62"/>
      <c r="B3892" s="63">
        <f ca="1">INDIRECT("'按班级打印'!G"&amp;ROUNDDOWN((ROW()-1)/5,0)+2)</f>
        <v>18</v>
      </c>
      <c r="C3892" s="63" t="str">
        <f ca="1">INDIRECT("'按班级打印'!A"&amp;ROUNDDOWN((ROW()-1)/5,0)+2)</f>
        <v>郭睿哲</v>
      </c>
      <c r="D3892" s="63">
        <f ca="1">INDIRECT("'按班级打印'!M"&amp;ROUNDDOWN((ROW()-1)/5,0)+2)</f>
        <v>105.5</v>
      </c>
      <c r="E3892" s="63">
        <f ca="1">INDIRECT("'按班级打印'!o"&amp;ROUNDDOWN((ROW()-1)/5,0)+2)</f>
        <v>86.5</v>
      </c>
      <c r="F3892" s="63">
        <f ca="1">INDIRECT("'按班级打印'!q"&amp;ROUNDDOWN((ROW()-1)/5,0)+2)</f>
        <v>105.5</v>
      </c>
      <c r="G3892" s="63" t="str">
        <f ca="1">IF(INDIRECT("'按班级打印'!s"&amp;ROUNDDOWN((ROW()-1)/5,0)+2)&gt;0,INDIRECT("'按班级打印'!s"&amp;ROUNDDOWN((ROW()-1)/5,0)+2),"")</f>
        <v/>
      </c>
      <c r="H3892" s="63" t="str">
        <f ca="1">IF(INDIRECT("'按班级打印'!w"&amp;ROUNDDOWN((ROW()-1)/5,0)+2)&gt;0,INDIRECT("'按班级打印'!w"&amp;ROUNDDOWN((ROW()-1)/5,0)+2),"")</f>
        <v/>
      </c>
      <c r="I3892" s="63" t="str">
        <f ca="1">IF(INDIRECT("'按班级打印'!z"&amp;ROUNDDOWN((ROW()-1)/5,0)+2)&gt;0,INDIRECT("'按班级打印'!z"&amp;ROUNDDOWN((ROW()-1)/5,0)+2),"")</f>
        <v/>
      </c>
      <c r="J3892" s="63">
        <f ca="1">IF(INDIRECT("'按班级打印'!ac"&amp;ROUNDDOWN((ROW()-1)/5,0)+2)&gt;0,INDIRECT("'按班级打印'!ac"&amp;ROUNDDOWN((ROW()-1)/5,0)+2),"")</f>
        <v>52</v>
      </c>
      <c r="K3892" s="63">
        <f ca="1">IF(INDIRECT("'按班级打印'!u"&amp;ROUNDDOWN((ROW()-1)/5,0)+2)&gt;0,INDIRECT("'按班级打印'!u"&amp;ROUNDDOWN((ROW()-1)/5,0)+2),"")</f>
        <v>51</v>
      </c>
      <c r="L3892" s="63">
        <f ca="1">IF(INDIRECT("'按班级打印'!af"&amp;ROUNDDOWN((ROW()-1)/5,0)+2)&gt;0,INDIRECT("'按班级打印'!af"&amp;ROUNDDOWN((ROW()-1)/5,0)+2),"")</f>
        <v>56</v>
      </c>
      <c r="M3892" s="63">
        <f ca="1">INDIRECT("'按班级打印'!H"&amp;ROUNDDOWN((ROW()-1)/5,0)+2)</f>
        <v>456.5</v>
      </c>
    </row>
    <row r="3893" customHeight="1" spans="1:13">
      <c r="A3893" s="64"/>
      <c r="B3893" s="64"/>
      <c r="C3893" s="63" t="s">
        <v>13</v>
      </c>
      <c r="D3893" s="63">
        <f ca="1">INDIRECT("'按班级打印'!M"&amp;ROUNDDOWN((ROW()-1)/5,0)+2)</f>
        <v>105.5</v>
      </c>
      <c r="E3893" s="63">
        <f ca="1">INDIRECT("'按班级打印'!o"&amp;ROUNDDOWN((ROW()-1)/5,0)+2)</f>
        <v>86.5</v>
      </c>
      <c r="F3893" s="63">
        <f ca="1">INDIRECT("'按班级打印'!q"&amp;ROUNDDOWN((ROW()-1)/5,0)+2)</f>
        <v>105.5</v>
      </c>
      <c r="G3893" s="63" t="str">
        <f ca="1">IF(INDIRECT("'按班级打印'!s"&amp;ROUNDDOWN((ROW()-1)/5,0)+2)&gt;0,INDIRECT("'按班级打印'!s"&amp;ROUNDDOWN((ROW()-1)/5,0)+2),"")</f>
        <v/>
      </c>
      <c r="H3893" s="63" t="str">
        <f ca="1">IF(INDIRECT("'按班级打印'!x"&amp;ROUNDDOWN((ROW()-1)/5,0)+2)&gt;0,INDIRECT("'按班级打印'!x"&amp;ROUNDDOWN((ROW()-1)/5,0)+2),"")</f>
        <v/>
      </c>
      <c r="I3893" s="63" t="str">
        <f ca="1">IF(INDIRECT("'按班级打印'!aa"&amp;ROUNDDOWN((ROW()-1)/5,0)+2)&gt;0,INDIRECT("'按班级打印'!aa"&amp;ROUNDDOWN((ROW()-1)/5,0)+2),"")</f>
        <v/>
      </c>
      <c r="J3893" s="63">
        <f ca="1">IF(INDIRECT("'按班级打印'!ad"&amp;ROUNDDOWN((ROW()-1)/5,0)+2)&gt;0,INDIRECT("'按班级打印'!ad"&amp;ROUNDDOWN((ROW()-1)/5,0)+2),"")</f>
        <v>74</v>
      </c>
      <c r="K3893" s="63">
        <f ca="1">IF(INDIRECT("'按班级打印'!u"&amp;ROUNDDOWN((ROW()-1)/5,0)+2)&gt;0,INDIRECT("'按班级打印'!u"&amp;ROUNDDOWN((ROW()-1)/5,0)+2),"")</f>
        <v>51</v>
      </c>
      <c r="L3893" s="63">
        <f ca="1">IF(INDIRECT("'按班级打印'!ag"&amp;ROUNDDOWN((ROW()-1)/5,0)+2)&gt;0,INDIRECT("'按班级打印'!ag"&amp;ROUNDDOWN((ROW()-1)/5,0)+2),"")</f>
        <v>84</v>
      </c>
      <c r="M3893" s="63">
        <f ca="1">INDIRECT("'按班级打印'!I"&amp;ROUNDDOWN((ROW()-1)/5,0)+2)</f>
        <v>506.5</v>
      </c>
    </row>
    <row r="3894" customHeight="1" spans="1:13">
      <c r="A3894" s="63" t="str">
        <f ca="1">INDIRECT("'按班级打印'!E"&amp;ROUNDDOWN((ROW()-1)/5,0)+2)</f>
        <v>历史类</v>
      </c>
      <c r="B3894" s="14"/>
      <c r="C3894" s="63" t="s">
        <v>14</v>
      </c>
      <c r="D3894" s="65">
        <f>'质量分析(总分) '!$D$55</f>
        <v>105.000612745098</v>
      </c>
      <c r="E3894" s="65">
        <f>'质量分析(总分) '!$D$82</f>
        <v>91.5242034313726</v>
      </c>
      <c r="F3894" s="65">
        <f>'质量分析(总分) '!$D$109</f>
        <v>108.863970588235</v>
      </c>
      <c r="G3894" s="65" t="str">
        <f ca="1">IF(_xlfn.NUMBERVALUE(G3892)&gt;0,'质量分析(总分) '!$D$133,"")</f>
        <v/>
      </c>
      <c r="H3894" s="65" t="str">
        <f ca="1">IF(_xlfn.NUMBERVALUE(H3892)&gt;0,'质量分析(总分) '!$D$157,"")</f>
        <v/>
      </c>
      <c r="I3894" s="65" t="str">
        <f ca="1">IF(_xlfn.NUMBERVALUE(I3892)&gt;0,'质量分析(总分) '!$D$180,"")</f>
        <v/>
      </c>
      <c r="J3894" s="65">
        <f ca="1">IF(_xlfn.NUMBERVALUE(J3892)&gt;0,'质量分析(总分) '!$D$208,"")</f>
        <v>82.7816593886463</v>
      </c>
      <c r="K3894" s="65">
        <f ca="1">IF(_xlfn.NUMBERVALUE(K3892)&gt;0,'质量分析(总分) '!$D$194,"")</f>
        <v>62.2198275862069</v>
      </c>
      <c r="L3894" s="65">
        <f ca="1">IF(_xlfn.NUMBERVALUE(L3892)&gt;0,'质量分析(总分) '!$D$222,"")</f>
        <v>81.1694214876033</v>
      </c>
      <c r="M3894" s="65">
        <f ca="1">IF(_xlfn.NUMBERVALUE(G3892)&gt;0,'质量分析(总分) '!$D$23,'质量分析(总分) '!$D$28)</f>
        <v>513.153017241379</v>
      </c>
    </row>
    <row r="3896" customHeight="1" spans="1:13">
      <c r="A3896" s="58" t="s">
        <v>15</v>
      </c>
      <c r="B3896" s="59" t="s">
        <v>1</v>
      </c>
      <c r="C3896" s="59" t="s">
        <v>2</v>
      </c>
      <c r="D3896" s="60" t="s">
        <v>3</v>
      </c>
      <c r="E3896" s="60" t="s">
        <v>4</v>
      </c>
      <c r="F3896" s="60" t="s">
        <v>5</v>
      </c>
      <c r="G3896" s="60" t="s">
        <v>6</v>
      </c>
      <c r="H3896" s="60" t="s">
        <v>7</v>
      </c>
      <c r="I3896" s="60" t="s">
        <v>8</v>
      </c>
      <c r="J3896" s="60" t="s">
        <v>9</v>
      </c>
      <c r="K3896" s="60" t="s">
        <v>10</v>
      </c>
      <c r="L3896" s="61" t="s">
        <v>11</v>
      </c>
      <c r="M3896" s="61" t="s">
        <v>12</v>
      </c>
    </row>
    <row r="3897" customHeight="1" spans="1:13">
      <c r="A3897" s="62"/>
      <c r="B3897" s="63">
        <f ca="1">INDIRECT("'按班级打印'!G"&amp;ROUNDDOWN((ROW()-1)/5,0)+2)</f>
        <v>18</v>
      </c>
      <c r="C3897" s="63" t="str">
        <f ca="1">INDIRECT("'按班级打印'!A"&amp;ROUNDDOWN((ROW()-1)/5,0)+2)</f>
        <v>刘启杰</v>
      </c>
      <c r="D3897" s="63">
        <f ca="1">INDIRECT("'按班级打印'!M"&amp;ROUNDDOWN((ROW()-1)/5,0)+2)</f>
        <v>100.5</v>
      </c>
      <c r="E3897" s="63">
        <f ca="1">INDIRECT("'按班级打印'!o"&amp;ROUNDDOWN((ROW()-1)/5,0)+2)</f>
        <v>82.5</v>
      </c>
      <c r="F3897" s="63">
        <f ca="1">INDIRECT("'按班级打印'!q"&amp;ROUNDDOWN((ROW()-1)/5,0)+2)</f>
        <v>112.5</v>
      </c>
      <c r="G3897" s="63" t="str">
        <f ca="1">IF(INDIRECT("'按班级打印'!s"&amp;ROUNDDOWN((ROW()-1)/5,0)+2)&gt;0,INDIRECT("'按班级打印'!s"&amp;ROUNDDOWN((ROW()-1)/5,0)+2),"")</f>
        <v/>
      </c>
      <c r="H3897" s="63" t="str">
        <f ca="1">IF(INDIRECT("'按班级打印'!w"&amp;ROUNDDOWN((ROW()-1)/5,0)+2)&gt;0,INDIRECT("'按班级打印'!w"&amp;ROUNDDOWN((ROW()-1)/5,0)+2),"")</f>
        <v/>
      </c>
      <c r="I3897" s="63" t="str">
        <f ca="1">IF(INDIRECT("'按班级打印'!z"&amp;ROUNDDOWN((ROW()-1)/5,0)+2)&gt;0,INDIRECT("'按班级打印'!z"&amp;ROUNDDOWN((ROW()-1)/5,0)+2),"")</f>
        <v/>
      </c>
      <c r="J3897" s="63">
        <f ca="1">IF(INDIRECT("'按班级打印'!ac"&amp;ROUNDDOWN((ROW()-1)/5,0)+2)&gt;0,INDIRECT("'按班级打印'!ac"&amp;ROUNDDOWN((ROW()-1)/5,0)+2),"")</f>
        <v>68.5</v>
      </c>
      <c r="K3897" s="63">
        <f ca="1">IF(INDIRECT("'按班级打印'!u"&amp;ROUNDDOWN((ROW()-1)/5,0)+2)&gt;0,INDIRECT("'按班级打印'!u"&amp;ROUNDDOWN((ROW()-1)/5,0)+2),"")</f>
        <v>53</v>
      </c>
      <c r="L3897" s="63">
        <f ca="1">IF(INDIRECT("'按班级打印'!af"&amp;ROUNDDOWN((ROW()-1)/5,0)+2)&gt;0,INDIRECT("'按班级打印'!af"&amp;ROUNDDOWN((ROW()-1)/5,0)+2),"")</f>
        <v>52.5</v>
      </c>
      <c r="M3897" s="63">
        <f ca="1">INDIRECT("'按班级打印'!H"&amp;ROUNDDOWN((ROW()-1)/5,0)+2)</f>
        <v>469.5</v>
      </c>
    </row>
    <row r="3898" customHeight="1" spans="1:13">
      <c r="A3898" s="64"/>
      <c r="B3898" s="64"/>
      <c r="C3898" s="63" t="s">
        <v>13</v>
      </c>
      <c r="D3898" s="63">
        <f ca="1">INDIRECT("'按班级打印'!M"&amp;ROUNDDOWN((ROW()-1)/5,0)+2)</f>
        <v>100.5</v>
      </c>
      <c r="E3898" s="63">
        <f ca="1">INDIRECT("'按班级打印'!o"&amp;ROUNDDOWN((ROW()-1)/5,0)+2)</f>
        <v>82.5</v>
      </c>
      <c r="F3898" s="63">
        <f ca="1">INDIRECT("'按班级打印'!q"&amp;ROUNDDOWN((ROW()-1)/5,0)+2)</f>
        <v>112.5</v>
      </c>
      <c r="G3898" s="63" t="str">
        <f ca="1">IF(INDIRECT("'按班级打印'!s"&amp;ROUNDDOWN((ROW()-1)/5,0)+2)&gt;0,INDIRECT("'按班级打印'!s"&amp;ROUNDDOWN((ROW()-1)/5,0)+2),"")</f>
        <v/>
      </c>
      <c r="H3898" s="63" t="str">
        <f ca="1">IF(INDIRECT("'按班级打印'!x"&amp;ROUNDDOWN((ROW()-1)/5,0)+2)&gt;0,INDIRECT("'按班级打印'!x"&amp;ROUNDDOWN((ROW()-1)/5,0)+2),"")</f>
        <v/>
      </c>
      <c r="I3898" s="63" t="str">
        <f ca="1">IF(INDIRECT("'按班级打印'!aa"&amp;ROUNDDOWN((ROW()-1)/5,0)+2)&gt;0,INDIRECT("'按班级打印'!aa"&amp;ROUNDDOWN((ROW()-1)/5,0)+2),"")</f>
        <v/>
      </c>
      <c r="J3898" s="63">
        <f ca="1">IF(INDIRECT("'按班级打印'!ad"&amp;ROUNDDOWN((ROW()-1)/5,0)+2)&gt;0,INDIRECT("'按班级打印'!ad"&amp;ROUNDDOWN((ROW()-1)/5,0)+2),"")</f>
        <v>90</v>
      </c>
      <c r="K3898" s="63">
        <f ca="1">IF(INDIRECT("'按班级打印'!u"&amp;ROUNDDOWN((ROW()-1)/5,0)+2)&gt;0,INDIRECT("'按班级打印'!u"&amp;ROUNDDOWN((ROW()-1)/5,0)+2),"")</f>
        <v>53</v>
      </c>
      <c r="L3898" s="63">
        <f ca="1">IF(INDIRECT("'按班级打印'!ag"&amp;ROUNDDOWN((ROW()-1)/5,0)+2)&gt;0,INDIRECT("'按班级打印'!ag"&amp;ROUNDDOWN((ROW()-1)/5,0)+2),"")</f>
        <v>79</v>
      </c>
      <c r="M3898" s="63">
        <f ca="1">INDIRECT("'按班级打印'!I"&amp;ROUNDDOWN((ROW()-1)/5,0)+2)</f>
        <v>517.5</v>
      </c>
    </row>
    <row r="3899" customHeight="1" spans="1:13">
      <c r="A3899" s="63" t="str">
        <f ca="1">INDIRECT("'按班级打印'!E"&amp;ROUNDDOWN((ROW()-1)/5,0)+2)</f>
        <v>历史类</v>
      </c>
      <c r="B3899" s="14"/>
      <c r="C3899" s="63" t="s">
        <v>14</v>
      </c>
      <c r="D3899" s="65">
        <f>'质量分析(总分) '!$D$55</f>
        <v>105.000612745098</v>
      </c>
      <c r="E3899" s="65">
        <f>'质量分析(总分) '!$D$82</f>
        <v>91.5242034313726</v>
      </c>
      <c r="F3899" s="65">
        <f>'质量分析(总分) '!$D$109</f>
        <v>108.863970588235</v>
      </c>
      <c r="G3899" s="65" t="str">
        <f ca="1">IF(_xlfn.NUMBERVALUE(G3897)&gt;0,'质量分析(总分) '!$D$133,"")</f>
        <v/>
      </c>
      <c r="H3899" s="65" t="str">
        <f ca="1">IF(_xlfn.NUMBERVALUE(H3897)&gt;0,'质量分析(总分) '!$D$157,"")</f>
        <v/>
      </c>
      <c r="I3899" s="65" t="str">
        <f ca="1">IF(_xlfn.NUMBERVALUE(I3897)&gt;0,'质量分析(总分) '!$D$180,"")</f>
        <v/>
      </c>
      <c r="J3899" s="65">
        <f ca="1">IF(_xlfn.NUMBERVALUE(J3897)&gt;0,'质量分析(总分) '!$D$208,"")</f>
        <v>82.7816593886463</v>
      </c>
      <c r="K3899" s="65">
        <f ca="1">IF(_xlfn.NUMBERVALUE(K3897)&gt;0,'质量分析(总分) '!$D$194,"")</f>
        <v>62.2198275862069</v>
      </c>
      <c r="L3899" s="65">
        <f ca="1">IF(_xlfn.NUMBERVALUE(L3897)&gt;0,'质量分析(总分) '!$D$222,"")</f>
        <v>81.1694214876033</v>
      </c>
      <c r="M3899" s="65">
        <f ca="1">IF(_xlfn.NUMBERVALUE(G3897)&gt;0,'质量分析(总分) '!$D$23,'质量分析(总分) '!$D$28)</f>
        <v>513.153017241379</v>
      </c>
    </row>
    <row r="3901" customHeight="1" spans="1:13">
      <c r="A3901" s="58" t="s">
        <v>15</v>
      </c>
      <c r="B3901" s="59" t="s">
        <v>1</v>
      </c>
      <c r="C3901" s="59" t="s">
        <v>2</v>
      </c>
      <c r="D3901" s="60" t="s">
        <v>3</v>
      </c>
      <c r="E3901" s="60" t="s">
        <v>4</v>
      </c>
      <c r="F3901" s="60" t="s">
        <v>5</v>
      </c>
      <c r="G3901" s="60" t="s">
        <v>6</v>
      </c>
      <c r="H3901" s="60" t="s">
        <v>7</v>
      </c>
      <c r="I3901" s="60" t="s">
        <v>8</v>
      </c>
      <c r="J3901" s="60" t="s">
        <v>9</v>
      </c>
      <c r="K3901" s="60" t="s">
        <v>10</v>
      </c>
      <c r="L3901" s="61" t="s">
        <v>11</v>
      </c>
      <c r="M3901" s="61" t="s">
        <v>12</v>
      </c>
    </row>
    <row r="3902" customHeight="1" spans="1:13">
      <c r="A3902" s="62"/>
      <c r="B3902" s="63">
        <f ca="1">INDIRECT("'按班级打印'!G"&amp;ROUNDDOWN((ROW()-1)/5,0)+2)</f>
        <v>18</v>
      </c>
      <c r="C3902" s="63" t="str">
        <f ca="1">INDIRECT("'按班级打印'!A"&amp;ROUNDDOWN((ROW()-1)/5,0)+2)</f>
        <v>郑柏妍</v>
      </c>
      <c r="D3902" s="63">
        <f ca="1">INDIRECT("'按班级打印'!M"&amp;ROUNDDOWN((ROW()-1)/5,0)+2)</f>
        <v>109</v>
      </c>
      <c r="E3902" s="63">
        <f ca="1">INDIRECT("'按班级打印'!o"&amp;ROUNDDOWN((ROW()-1)/5,0)+2)</f>
        <v>64</v>
      </c>
      <c r="F3902" s="63">
        <f ca="1">INDIRECT("'按班级打印'!q"&amp;ROUNDDOWN((ROW()-1)/5,0)+2)</f>
        <v>93</v>
      </c>
      <c r="G3902" s="63" t="str">
        <f ca="1">IF(INDIRECT("'按班级打印'!s"&amp;ROUNDDOWN((ROW()-1)/5,0)+2)&gt;0,INDIRECT("'按班级打印'!s"&amp;ROUNDDOWN((ROW()-1)/5,0)+2),"")</f>
        <v/>
      </c>
      <c r="H3902" s="63" t="str">
        <f ca="1">IF(INDIRECT("'按班级打印'!w"&amp;ROUNDDOWN((ROW()-1)/5,0)+2)&gt;0,INDIRECT("'按班级打印'!w"&amp;ROUNDDOWN((ROW()-1)/5,0)+2),"")</f>
        <v/>
      </c>
      <c r="I3902" s="63">
        <f ca="1">IF(INDIRECT("'按班级打印'!z"&amp;ROUNDDOWN((ROW()-1)/5,0)+2)&gt;0,INDIRECT("'按班级打印'!z"&amp;ROUNDDOWN((ROW()-1)/5,0)+2),"")</f>
        <v>73</v>
      </c>
      <c r="J3902" s="63">
        <f ca="1">IF(INDIRECT("'按班级打印'!ac"&amp;ROUNDDOWN((ROW()-1)/5,0)+2)&gt;0,INDIRECT("'按班级打印'!ac"&amp;ROUNDDOWN((ROW()-1)/5,0)+2),"")</f>
        <v>68.75</v>
      </c>
      <c r="K3902" s="63">
        <f ca="1">IF(INDIRECT("'按班级打印'!u"&amp;ROUNDDOWN((ROW()-1)/5,0)+2)&gt;0,INDIRECT("'按班级打印'!u"&amp;ROUNDDOWN((ROW()-1)/5,0)+2),"")</f>
        <v>58</v>
      </c>
      <c r="L3902" s="63" t="str">
        <f ca="1">IF(INDIRECT("'按班级打印'!af"&amp;ROUNDDOWN((ROW()-1)/5,0)+2)&gt;0,INDIRECT("'按班级打印'!af"&amp;ROUNDDOWN((ROW()-1)/5,0)+2),"")</f>
        <v/>
      </c>
      <c r="M3902" s="63">
        <f ca="1">INDIRECT("'按班级打印'!H"&amp;ROUNDDOWN((ROW()-1)/5,0)+2)</f>
        <v>465.75</v>
      </c>
    </row>
    <row r="3903" customHeight="1" spans="1:13">
      <c r="A3903" s="64"/>
      <c r="B3903" s="64"/>
      <c r="C3903" s="63" t="s">
        <v>13</v>
      </c>
      <c r="D3903" s="63">
        <f ca="1">INDIRECT("'按班级打印'!M"&amp;ROUNDDOWN((ROW()-1)/5,0)+2)</f>
        <v>109</v>
      </c>
      <c r="E3903" s="63">
        <f ca="1">INDIRECT("'按班级打印'!o"&amp;ROUNDDOWN((ROW()-1)/5,0)+2)</f>
        <v>64</v>
      </c>
      <c r="F3903" s="63">
        <f ca="1">INDIRECT("'按班级打印'!q"&amp;ROUNDDOWN((ROW()-1)/5,0)+2)</f>
        <v>93</v>
      </c>
      <c r="G3903" s="63" t="str">
        <f ca="1">IF(INDIRECT("'按班级打印'!s"&amp;ROUNDDOWN((ROW()-1)/5,0)+2)&gt;0,INDIRECT("'按班级打印'!s"&amp;ROUNDDOWN((ROW()-1)/5,0)+2),"")</f>
        <v/>
      </c>
      <c r="H3903" s="63" t="str">
        <f ca="1">IF(INDIRECT("'按班级打印'!x"&amp;ROUNDDOWN((ROW()-1)/5,0)+2)&gt;0,INDIRECT("'按班级打印'!x"&amp;ROUNDDOWN((ROW()-1)/5,0)+2),"")</f>
        <v/>
      </c>
      <c r="I3903" s="63">
        <f ca="1">IF(INDIRECT("'按班级打印'!aa"&amp;ROUNDDOWN((ROW()-1)/5,0)+2)&gt;0,INDIRECT("'按班级打印'!aa"&amp;ROUNDDOWN((ROW()-1)/5,0)+2),"")</f>
        <v>82</v>
      </c>
      <c r="J3903" s="63">
        <f ca="1">IF(INDIRECT("'按班级打印'!ad"&amp;ROUNDDOWN((ROW()-1)/5,0)+2)&gt;0,INDIRECT("'按班级打印'!ad"&amp;ROUNDDOWN((ROW()-1)/5,0)+2),"")</f>
        <v>90</v>
      </c>
      <c r="K3903" s="63">
        <f ca="1">IF(INDIRECT("'按班级打印'!u"&amp;ROUNDDOWN((ROW()-1)/5,0)+2)&gt;0,INDIRECT("'按班级打印'!u"&amp;ROUNDDOWN((ROW()-1)/5,0)+2),"")</f>
        <v>58</v>
      </c>
      <c r="L3903" s="63" t="str">
        <f ca="1">IF(INDIRECT("'按班级打印'!ag"&amp;ROUNDDOWN((ROW()-1)/5,0)+2)&gt;0,INDIRECT("'按班级打印'!ag"&amp;ROUNDDOWN((ROW()-1)/5,0)+2),"")</f>
        <v/>
      </c>
      <c r="M3903" s="63">
        <f ca="1">INDIRECT("'按班级打印'!I"&amp;ROUNDDOWN((ROW()-1)/5,0)+2)</f>
        <v>496</v>
      </c>
    </row>
    <row r="3904" customHeight="1" spans="1:13">
      <c r="A3904" s="63" t="str">
        <f ca="1">INDIRECT("'按班级打印'!E"&amp;ROUNDDOWN((ROW()-1)/5,0)+2)</f>
        <v>历史类</v>
      </c>
      <c r="B3904" s="14"/>
      <c r="C3904" s="63" t="s">
        <v>14</v>
      </c>
      <c r="D3904" s="65">
        <f>'质量分析(总分) '!$D$55</f>
        <v>105.000612745098</v>
      </c>
      <c r="E3904" s="65">
        <f>'质量分析(总分) '!$D$82</f>
        <v>91.5242034313726</v>
      </c>
      <c r="F3904" s="65">
        <f>'质量分析(总分) '!$D$109</f>
        <v>108.863970588235</v>
      </c>
      <c r="G3904" s="65" t="str">
        <f ca="1">IF(_xlfn.NUMBERVALUE(G3902)&gt;0,'质量分析(总分) '!$D$133,"")</f>
        <v/>
      </c>
      <c r="H3904" s="65" t="str">
        <f ca="1">IF(_xlfn.NUMBERVALUE(H3902)&gt;0,'质量分析(总分) '!$D$157,"")</f>
        <v/>
      </c>
      <c r="I3904" s="65">
        <f ca="1">IF(_xlfn.NUMBERVALUE(I3902)&gt;0,'质量分析(总分) '!$D$180,"")</f>
        <v>83.3676470588235</v>
      </c>
      <c r="J3904" s="65">
        <f ca="1">IF(_xlfn.NUMBERVALUE(J3902)&gt;0,'质量分析(总分) '!$D$208,"")</f>
        <v>82.7816593886463</v>
      </c>
      <c r="K3904" s="65">
        <f ca="1">IF(_xlfn.NUMBERVALUE(K3902)&gt;0,'质量分析(总分) '!$D$194,"")</f>
        <v>62.2198275862069</v>
      </c>
      <c r="L3904" s="65" t="str">
        <f ca="1">IF(_xlfn.NUMBERVALUE(L3902)&gt;0,'质量分析(总分) '!$D$222,"")</f>
        <v/>
      </c>
      <c r="M3904" s="65">
        <f ca="1">IF(_xlfn.NUMBERVALUE(G3902)&gt;0,'质量分析(总分) '!$D$23,'质量分析(总分) '!$D$28)</f>
        <v>513.153017241379</v>
      </c>
    </row>
    <row r="3906" customHeight="1" spans="1:13">
      <c r="A3906" s="58" t="s">
        <v>15</v>
      </c>
      <c r="B3906" s="59" t="s">
        <v>1</v>
      </c>
      <c r="C3906" s="59" t="s">
        <v>2</v>
      </c>
      <c r="D3906" s="60" t="s">
        <v>3</v>
      </c>
      <c r="E3906" s="60" t="s">
        <v>4</v>
      </c>
      <c r="F3906" s="60" t="s">
        <v>5</v>
      </c>
      <c r="G3906" s="60" t="s">
        <v>6</v>
      </c>
      <c r="H3906" s="60" t="s">
        <v>7</v>
      </c>
      <c r="I3906" s="60" t="s">
        <v>8</v>
      </c>
      <c r="J3906" s="60" t="s">
        <v>9</v>
      </c>
      <c r="K3906" s="60" t="s">
        <v>10</v>
      </c>
      <c r="L3906" s="61" t="s">
        <v>11</v>
      </c>
      <c r="M3906" s="61" t="s">
        <v>12</v>
      </c>
    </row>
    <row r="3907" customHeight="1" spans="1:13">
      <c r="A3907" s="62"/>
      <c r="B3907" s="63">
        <f ca="1">INDIRECT("'按班级打印'!G"&amp;ROUNDDOWN((ROW()-1)/5,0)+2)</f>
        <v>18</v>
      </c>
      <c r="C3907" s="63" t="str">
        <f ca="1">INDIRECT("'按班级打印'!A"&amp;ROUNDDOWN((ROW()-1)/5,0)+2)</f>
        <v>林育瑶</v>
      </c>
      <c r="D3907" s="63">
        <f ca="1">INDIRECT("'按班级打印'!M"&amp;ROUNDDOWN((ROW()-1)/5,0)+2)</f>
        <v>105.5</v>
      </c>
      <c r="E3907" s="63">
        <f ca="1">INDIRECT("'按班级打印'!o"&amp;ROUNDDOWN((ROW()-1)/5,0)+2)</f>
        <v>87</v>
      </c>
      <c r="F3907" s="63">
        <f ca="1">INDIRECT("'按班级打印'!q"&amp;ROUNDDOWN((ROW()-1)/5,0)+2)</f>
        <v>117</v>
      </c>
      <c r="G3907" s="63" t="str">
        <f ca="1">IF(INDIRECT("'按班级打印'!s"&amp;ROUNDDOWN((ROW()-1)/5,0)+2)&gt;0,INDIRECT("'按班级打印'!s"&amp;ROUNDDOWN((ROW()-1)/5,0)+2),"")</f>
        <v/>
      </c>
      <c r="H3907" s="63" t="str">
        <f ca="1">IF(INDIRECT("'按班级打印'!w"&amp;ROUNDDOWN((ROW()-1)/5,0)+2)&gt;0,INDIRECT("'按班级打印'!w"&amp;ROUNDDOWN((ROW()-1)/5,0)+2),"")</f>
        <v/>
      </c>
      <c r="I3907" s="63" t="str">
        <f ca="1">IF(INDIRECT("'按班级打印'!z"&amp;ROUNDDOWN((ROW()-1)/5,0)+2)&gt;0,INDIRECT("'按班级打印'!z"&amp;ROUNDDOWN((ROW()-1)/5,0)+2),"")</f>
        <v/>
      </c>
      <c r="J3907" s="63">
        <f ca="1">IF(INDIRECT("'按班级打印'!ac"&amp;ROUNDDOWN((ROW()-1)/5,0)+2)&gt;0,INDIRECT("'按班级打印'!ac"&amp;ROUNDDOWN((ROW()-1)/5,0)+2),"")</f>
        <v>59.25</v>
      </c>
      <c r="K3907" s="63">
        <f ca="1">IF(INDIRECT("'按班级打印'!u"&amp;ROUNDDOWN((ROW()-1)/5,0)+2)&gt;0,INDIRECT("'按班级打印'!u"&amp;ROUNDDOWN((ROW()-1)/5,0)+2),"")</f>
        <v>69</v>
      </c>
      <c r="L3907" s="63">
        <f ca="1">IF(INDIRECT("'按班级打印'!af"&amp;ROUNDDOWN((ROW()-1)/5,0)+2)&gt;0,INDIRECT("'按班级打印'!af"&amp;ROUNDDOWN((ROW()-1)/5,0)+2),"")</f>
        <v>53</v>
      </c>
      <c r="M3907" s="63">
        <f ca="1">INDIRECT("'按班级打印'!H"&amp;ROUNDDOWN((ROW()-1)/5,0)+2)</f>
        <v>490.75</v>
      </c>
    </row>
    <row r="3908" customHeight="1" spans="1:13">
      <c r="A3908" s="64"/>
      <c r="B3908" s="64"/>
      <c r="C3908" s="63" t="s">
        <v>13</v>
      </c>
      <c r="D3908" s="63">
        <f ca="1">INDIRECT("'按班级打印'!M"&amp;ROUNDDOWN((ROW()-1)/5,0)+2)</f>
        <v>105.5</v>
      </c>
      <c r="E3908" s="63">
        <f ca="1">INDIRECT("'按班级打印'!o"&amp;ROUNDDOWN((ROW()-1)/5,0)+2)</f>
        <v>87</v>
      </c>
      <c r="F3908" s="63">
        <f ca="1">INDIRECT("'按班级打印'!q"&amp;ROUNDDOWN((ROW()-1)/5,0)+2)</f>
        <v>117</v>
      </c>
      <c r="G3908" s="63" t="str">
        <f ca="1">IF(INDIRECT("'按班级打印'!s"&amp;ROUNDDOWN((ROW()-1)/5,0)+2)&gt;0,INDIRECT("'按班级打印'!s"&amp;ROUNDDOWN((ROW()-1)/5,0)+2),"")</f>
        <v/>
      </c>
      <c r="H3908" s="63" t="str">
        <f ca="1">IF(INDIRECT("'按班级打印'!x"&amp;ROUNDDOWN((ROW()-1)/5,0)+2)&gt;0,INDIRECT("'按班级打印'!x"&amp;ROUNDDOWN((ROW()-1)/5,0)+2),"")</f>
        <v/>
      </c>
      <c r="I3908" s="63" t="str">
        <f ca="1">IF(INDIRECT("'按班级打印'!aa"&amp;ROUNDDOWN((ROW()-1)/5,0)+2)&gt;0,INDIRECT("'按班级打印'!aa"&amp;ROUNDDOWN((ROW()-1)/5,0)+2),"")</f>
        <v/>
      </c>
      <c r="J3908" s="63">
        <f ca="1">IF(INDIRECT("'按班级打印'!ad"&amp;ROUNDDOWN((ROW()-1)/5,0)+2)&gt;0,INDIRECT("'按班级打印'!ad"&amp;ROUNDDOWN((ROW()-1)/5,0)+2),"")</f>
        <v>83</v>
      </c>
      <c r="K3908" s="63">
        <f ca="1">IF(INDIRECT("'按班级打印'!u"&amp;ROUNDDOWN((ROW()-1)/5,0)+2)&gt;0,INDIRECT("'按班级打印'!u"&amp;ROUNDDOWN((ROW()-1)/5,0)+2),"")</f>
        <v>69</v>
      </c>
      <c r="L3908" s="63">
        <f ca="1">IF(INDIRECT("'按班级打印'!ag"&amp;ROUNDDOWN((ROW()-1)/5,0)+2)&gt;0,INDIRECT("'按班级打印'!ag"&amp;ROUNDDOWN((ROW()-1)/5,0)+2),"")</f>
        <v>80</v>
      </c>
      <c r="M3908" s="63">
        <f ca="1">INDIRECT("'按班级打印'!I"&amp;ROUNDDOWN((ROW()-1)/5,0)+2)</f>
        <v>541.5</v>
      </c>
    </row>
    <row r="3909" customHeight="1" spans="1:13">
      <c r="A3909" s="63" t="str">
        <f ca="1">INDIRECT("'按班级打印'!E"&amp;ROUNDDOWN((ROW()-1)/5,0)+2)</f>
        <v>历史类</v>
      </c>
      <c r="B3909" s="14"/>
      <c r="C3909" s="63" t="s">
        <v>14</v>
      </c>
      <c r="D3909" s="65">
        <f>'质量分析(总分) '!$D$55</f>
        <v>105.000612745098</v>
      </c>
      <c r="E3909" s="65">
        <f>'质量分析(总分) '!$D$82</f>
        <v>91.5242034313726</v>
      </c>
      <c r="F3909" s="65">
        <f>'质量分析(总分) '!$D$109</f>
        <v>108.863970588235</v>
      </c>
      <c r="G3909" s="65" t="str">
        <f ca="1">IF(_xlfn.NUMBERVALUE(G3907)&gt;0,'质量分析(总分) '!$D$133,"")</f>
        <v/>
      </c>
      <c r="H3909" s="65" t="str">
        <f ca="1">IF(_xlfn.NUMBERVALUE(H3907)&gt;0,'质量分析(总分) '!$D$157,"")</f>
        <v/>
      </c>
      <c r="I3909" s="65" t="str">
        <f ca="1">IF(_xlfn.NUMBERVALUE(I3907)&gt;0,'质量分析(总分) '!$D$180,"")</f>
        <v/>
      </c>
      <c r="J3909" s="65">
        <f ca="1">IF(_xlfn.NUMBERVALUE(J3907)&gt;0,'质量分析(总分) '!$D$208,"")</f>
        <v>82.7816593886463</v>
      </c>
      <c r="K3909" s="65">
        <f ca="1">IF(_xlfn.NUMBERVALUE(K3907)&gt;0,'质量分析(总分) '!$D$194,"")</f>
        <v>62.2198275862069</v>
      </c>
      <c r="L3909" s="65">
        <f ca="1">IF(_xlfn.NUMBERVALUE(L3907)&gt;0,'质量分析(总分) '!$D$222,"")</f>
        <v>81.1694214876033</v>
      </c>
      <c r="M3909" s="65">
        <f ca="1">IF(_xlfn.NUMBERVALUE(G3907)&gt;0,'质量分析(总分) '!$D$23,'质量分析(总分) '!$D$28)</f>
        <v>513.153017241379</v>
      </c>
    </row>
    <row r="3911" customHeight="1" spans="1:13">
      <c r="A3911" s="58" t="s">
        <v>15</v>
      </c>
      <c r="B3911" s="59" t="s">
        <v>1</v>
      </c>
      <c r="C3911" s="59" t="s">
        <v>2</v>
      </c>
      <c r="D3911" s="60" t="s">
        <v>3</v>
      </c>
      <c r="E3911" s="60" t="s">
        <v>4</v>
      </c>
      <c r="F3911" s="60" t="s">
        <v>5</v>
      </c>
      <c r="G3911" s="60" t="s">
        <v>6</v>
      </c>
      <c r="H3911" s="60" t="s">
        <v>7</v>
      </c>
      <c r="I3911" s="60" t="s">
        <v>8</v>
      </c>
      <c r="J3911" s="60" t="s">
        <v>9</v>
      </c>
      <c r="K3911" s="60" t="s">
        <v>10</v>
      </c>
      <c r="L3911" s="61" t="s">
        <v>11</v>
      </c>
      <c r="M3911" s="61" t="s">
        <v>12</v>
      </c>
    </row>
    <row r="3912" customHeight="1" spans="1:13">
      <c r="A3912" s="62"/>
      <c r="B3912" s="63">
        <f ca="1">INDIRECT("'按班级打印'!G"&amp;ROUNDDOWN((ROW()-1)/5,0)+2)</f>
        <v>18</v>
      </c>
      <c r="C3912" s="63" t="str">
        <f ca="1">INDIRECT("'按班级打印'!A"&amp;ROUNDDOWN((ROW()-1)/5,0)+2)</f>
        <v>陈韵惜</v>
      </c>
      <c r="D3912" s="63">
        <f ca="1">INDIRECT("'按班级打印'!M"&amp;ROUNDDOWN((ROW()-1)/5,0)+2)</f>
        <v>106</v>
      </c>
      <c r="E3912" s="63">
        <f ca="1">INDIRECT("'按班级打印'!o"&amp;ROUNDDOWN((ROW()-1)/5,0)+2)</f>
        <v>56</v>
      </c>
      <c r="F3912" s="63">
        <f ca="1">INDIRECT("'按班级打印'!q"&amp;ROUNDDOWN((ROW()-1)/5,0)+2)</f>
        <v>89.5</v>
      </c>
      <c r="G3912" s="63" t="str">
        <f ca="1">IF(INDIRECT("'按班级打印'!s"&amp;ROUNDDOWN((ROW()-1)/5,0)+2)&gt;0,INDIRECT("'按班级打印'!s"&amp;ROUNDDOWN((ROW()-1)/5,0)+2),"")</f>
        <v/>
      </c>
      <c r="H3912" s="63" t="str">
        <f ca="1">IF(INDIRECT("'按班级打印'!w"&amp;ROUNDDOWN((ROW()-1)/5,0)+2)&gt;0,INDIRECT("'按班级打印'!w"&amp;ROUNDDOWN((ROW()-1)/5,0)+2),"")</f>
        <v/>
      </c>
      <c r="I3912" s="63" t="str">
        <f ca="1">IF(INDIRECT("'按班级打印'!z"&amp;ROUNDDOWN((ROW()-1)/5,0)+2)&gt;0,INDIRECT("'按班级打印'!z"&amp;ROUNDDOWN((ROW()-1)/5,0)+2),"")</f>
        <v/>
      </c>
      <c r="J3912" s="63">
        <f ca="1">IF(INDIRECT("'按班级打印'!ac"&amp;ROUNDDOWN((ROW()-1)/5,0)+2)&gt;0,INDIRECT("'按班级打印'!ac"&amp;ROUNDDOWN((ROW()-1)/5,0)+2),"")</f>
        <v>61.75</v>
      </c>
      <c r="K3912" s="63">
        <f ca="1">IF(INDIRECT("'按班级打印'!u"&amp;ROUNDDOWN((ROW()-1)/5,0)+2)&gt;0,INDIRECT("'按班级打印'!u"&amp;ROUNDDOWN((ROW()-1)/5,0)+2),"")</f>
        <v>66</v>
      </c>
      <c r="L3912" s="63">
        <f ca="1">IF(INDIRECT("'按班级打印'!af"&amp;ROUNDDOWN((ROW()-1)/5,0)+2)&gt;0,INDIRECT("'按班级打印'!af"&amp;ROUNDDOWN((ROW()-1)/5,0)+2),"")</f>
        <v>54.5</v>
      </c>
      <c r="M3912" s="63">
        <f ca="1">INDIRECT("'按班级打印'!H"&amp;ROUNDDOWN((ROW()-1)/5,0)+2)</f>
        <v>433.75</v>
      </c>
    </row>
    <row r="3913" customHeight="1" spans="1:13">
      <c r="A3913" s="64"/>
      <c r="B3913" s="64"/>
      <c r="C3913" s="63" t="s">
        <v>13</v>
      </c>
      <c r="D3913" s="63">
        <f ca="1">INDIRECT("'按班级打印'!M"&amp;ROUNDDOWN((ROW()-1)/5,0)+2)</f>
        <v>106</v>
      </c>
      <c r="E3913" s="63">
        <f ca="1">INDIRECT("'按班级打印'!o"&amp;ROUNDDOWN((ROW()-1)/5,0)+2)</f>
        <v>56</v>
      </c>
      <c r="F3913" s="63">
        <f ca="1">INDIRECT("'按班级打印'!q"&amp;ROUNDDOWN((ROW()-1)/5,0)+2)</f>
        <v>89.5</v>
      </c>
      <c r="G3913" s="63" t="str">
        <f ca="1">IF(INDIRECT("'按班级打印'!s"&amp;ROUNDDOWN((ROW()-1)/5,0)+2)&gt;0,INDIRECT("'按班级打印'!s"&amp;ROUNDDOWN((ROW()-1)/5,0)+2),"")</f>
        <v/>
      </c>
      <c r="H3913" s="63" t="str">
        <f ca="1">IF(INDIRECT("'按班级打印'!x"&amp;ROUNDDOWN((ROW()-1)/5,0)+2)&gt;0,INDIRECT("'按班级打印'!x"&amp;ROUNDDOWN((ROW()-1)/5,0)+2),"")</f>
        <v/>
      </c>
      <c r="I3913" s="63" t="str">
        <f ca="1">IF(INDIRECT("'按班级打印'!aa"&amp;ROUNDDOWN((ROW()-1)/5,0)+2)&gt;0,INDIRECT("'按班级打印'!aa"&amp;ROUNDDOWN((ROW()-1)/5,0)+2),"")</f>
        <v/>
      </c>
      <c r="J3913" s="63">
        <f ca="1">IF(INDIRECT("'按班级打印'!ad"&amp;ROUNDDOWN((ROW()-1)/5,0)+2)&gt;0,INDIRECT("'按班级打印'!ad"&amp;ROUNDDOWN((ROW()-1)/5,0)+2),"")</f>
        <v>86</v>
      </c>
      <c r="K3913" s="63">
        <f ca="1">IF(INDIRECT("'按班级打印'!u"&amp;ROUNDDOWN((ROW()-1)/5,0)+2)&gt;0,INDIRECT("'按班级打印'!u"&amp;ROUNDDOWN((ROW()-1)/5,0)+2),"")</f>
        <v>66</v>
      </c>
      <c r="L3913" s="63">
        <f ca="1">IF(INDIRECT("'按班级打印'!ag"&amp;ROUNDDOWN((ROW()-1)/5,0)+2)&gt;0,INDIRECT("'按班级打印'!ag"&amp;ROUNDDOWN((ROW()-1)/5,0)+2),"")</f>
        <v>82</v>
      </c>
      <c r="M3913" s="63">
        <f ca="1">INDIRECT("'按班级打印'!I"&amp;ROUNDDOWN((ROW()-1)/5,0)+2)</f>
        <v>485.5</v>
      </c>
    </row>
    <row r="3914" customHeight="1" spans="1:13">
      <c r="A3914" s="63" t="str">
        <f ca="1">INDIRECT("'按班级打印'!E"&amp;ROUNDDOWN((ROW()-1)/5,0)+2)</f>
        <v>历史类</v>
      </c>
      <c r="B3914" s="14"/>
      <c r="C3914" s="63" t="s">
        <v>14</v>
      </c>
      <c r="D3914" s="65">
        <f>'质量分析(总分) '!$D$55</f>
        <v>105.000612745098</v>
      </c>
      <c r="E3914" s="65">
        <f>'质量分析(总分) '!$D$82</f>
        <v>91.5242034313726</v>
      </c>
      <c r="F3914" s="65">
        <f>'质量分析(总分) '!$D$109</f>
        <v>108.863970588235</v>
      </c>
      <c r="G3914" s="65" t="str">
        <f ca="1">IF(_xlfn.NUMBERVALUE(G3912)&gt;0,'质量分析(总分) '!$D$133,"")</f>
        <v/>
      </c>
      <c r="H3914" s="65" t="str">
        <f ca="1">IF(_xlfn.NUMBERVALUE(H3912)&gt;0,'质量分析(总分) '!$D$157,"")</f>
        <v/>
      </c>
      <c r="I3914" s="65" t="str">
        <f ca="1">IF(_xlfn.NUMBERVALUE(I3912)&gt;0,'质量分析(总分) '!$D$180,"")</f>
        <v/>
      </c>
      <c r="J3914" s="65">
        <f ca="1">IF(_xlfn.NUMBERVALUE(J3912)&gt;0,'质量分析(总分) '!$D$208,"")</f>
        <v>82.7816593886463</v>
      </c>
      <c r="K3914" s="65">
        <f ca="1">IF(_xlfn.NUMBERVALUE(K3912)&gt;0,'质量分析(总分) '!$D$194,"")</f>
        <v>62.2198275862069</v>
      </c>
      <c r="L3914" s="65">
        <f ca="1">IF(_xlfn.NUMBERVALUE(L3912)&gt;0,'质量分析(总分) '!$D$222,"")</f>
        <v>81.1694214876033</v>
      </c>
      <c r="M3914" s="65">
        <f ca="1">IF(_xlfn.NUMBERVALUE(G3912)&gt;0,'质量分析(总分) '!$D$23,'质量分析(总分) '!$D$28)</f>
        <v>513.153017241379</v>
      </c>
    </row>
    <row r="3916" customHeight="1" spans="1:13">
      <c r="A3916" s="58" t="s">
        <v>15</v>
      </c>
      <c r="B3916" s="59" t="s">
        <v>1</v>
      </c>
      <c r="C3916" s="59" t="s">
        <v>2</v>
      </c>
      <c r="D3916" s="60" t="s">
        <v>3</v>
      </c>
      <c r="E3916" s="60" t="s">
        <v>4</v>
      </c>
      <c r="F3916" s="60" t="s">
        <v>5</v>
      </c>
      <c r="G3916" s="60" t="s">
        <v>6</v>
      </c>
      <c r="H3916" s="60" t="s">
        <v>7</v>
      </c>
      <c r="I3916" s="60" t="s">
        <v>8</v>
      </c>
      <c r="J3916" s="60" t="s">
        <v>9</v>
      </c>
      <c r="K3916" s="60" t="s">
        <v>10</v>
      </c>
      <c r="L3916" s="61" t="s">
        <v>11</v>
      </c>
      <c r="M3916" s="61" t="s">
        <v>12</v>
      </c>
    </row>
    <row r="3917" customHeight="1" spans="1:13">
      <c r="A3917" s="62"/>
      <c r="B3917" s="63">
        <f ca="1">INDIRECT("'按班级打印'!G"&amp;ROUNDDOWN((ROW()-1)/5,0)+2)</f>
        <v>18</v>
      </c>
      <c r="C3917" s="63" t="str">
        <f ca="1">INDIRECT("'按班级打印'!A"&amp;ROUNDDOWN((ROW()-1)/5,0)+2)</f>
        <v>陈诗谩</v>
      </c>
      <c r="D3917" s="63">
        <f ca="1">INDIRECT("'按班级打印'!M"&amp;ROUNDDOWN((ROW()-1)/5,0)+2)</f>
        <v>115.5</v>
      </c>
      <c r="E3917" s="63">
        <f ca="1">INDIRECT("'按班级打印'!o"&amp;ROUNDDOWN((ROW()-1)/5,0)+2)</f>
        <v>68.75</v>
      </c>
      <c r="F3917" s="63">
        <f ca="1">INDIRECT("'按班级打印'!q"&amp;ROUNDDOWN((ROW()-1)/5,0)+2)</f>
        <v>103</v>
      </c>
      <c r="G3917" s="63" t="str">
        <f ca="1">IF(INDIRECT("'按班级打印'!s"&amp;ROUNDDOWN((ROW()-1)/5,0)+2)&gt;0,INDIRECT("'按班级打印'!s"&amp;ROUNDDOWN((ROW()-1)/5,0)+2),"")</f>
        <v/>
      </c>
      <c r="H3917" s="63" t="str">
        <f ca="1">IF(INDIRECT("'按班级打印'!w"&amp;ROUNDDOWN((ROW()-1)/5,0)+2)&gt;0,INDIRECT("'按班级打印'!w"&amp;ROUNDDOWN((ROW()-1)/5,0)+2),"")</f>
        <v/>
      </c>
      <c r="I3917" s="63" t="str">
        <f ca="1">IF(INDIRECT("'按班级打印'!z"&amp;ROUNDDOWN((ROW()-1)/5,0)+2)&gt;0,INDIRECT("'按班级打印'!z"&amp;ROUNDDOWN((ROW()-1)/5,0)+2),"")</f>
        <v/>
      </c>
      <c r="J3917" s="63">
        <f ca="1">IF(INDIRECT("'按班级打印'!ac"&amp;ROUNDDOWN((ROW()-1)/5,0)+2)&gt;0,INDIRECT("'按班级打印'!ac"&amp;ROUNDDOWN((ROW()-1)/5,0)+2),"")</f>
        <v>63</v>
      </c>
      <c r="K3917" s="63">
        <f ca="1">IF(INDIRECT("'按班级打印'!u"&amp;ROUNDDOWN((ROW()-1)/5,0)+2)&gt;0,INDIRECT("'按班级打印'!u"&amp;ROUNDDOWN((ROW()-1)/5,0)+2),"")</f>
        <v>61</v>
      </c>
      <c r="L3917" s="63">
        <f ca="1">IF(INDIRECT("'按班级打印'!af"&amp;ROUNDDOWN((ROW()-1)/5,0)+2)&gt;0,INDIRECT("'按班级打印'!af"&amp;ROUNDDOWN((ROW()-1)/5,0)+2),"")</f>
        <v>52</v>
      </c>
      <c r="M3917" s="63">
        <f ca="1">INDIRECT("'按班级打印'!H"&amp;ROUNDDOWN((ROW()-1)/5,0)+2)</f>
        <v>463.25</v>
      </c>
    </row>
    <row r="3918" customHeight="1" spans="1:13">
      <c r="A3918" s="64"/>
      <c r="B3918" s="64"/>
      <c r="C3918" s="63" t="s">
        <v>13</v>
      </c>
      <c r="D3918" s="63">
        <f ca="1">INDIRECT("'按班级打印'!M"&amp;ROUNDDOWN((ROW()-1)/5,0)+2)</f>
        <v>115.5</v>
      </c>
      <c r="E3918" s="63">
        <f ca="1">INDIRECT("'按班级打印'!o"&amp;ROUNDDOWN((ROW()-1)/5,0)+2)</f>
        <v>68.75</v>
      </c>
      <c r="F3918" s="63">
        <f ca="1">INDIRECT("'按班级打印'!q"&amp;ROUNDDOWN((ROW()-1)/5,0)+2)</f>
        <v>103</v>
      </c>
      <c r="G3918" s="63" t="str">
        <f ca="1">IF(INDIRECT("'按班级打印'!s"&amp;ROUNDDOWN((ROW()-1)/5,0)+2)&gt;0,INDIRECT("'按班级打印'!s"&amp;ROUNDDOWN((ROW()-1)/5,0)+2),"")</f>
        <v/>
      </c>
      <c r="H3918" s="63" t="str">
        <f ca="1">IF(INDIRECT("'按班级打印'!x"&amp;ROUNDDOWN((ROW()-1)/5,0)+2)&gt;0,INDIRECT("'按班级打印'!x"&amp;ROUNDDOWN((ROW()-1)/5,0)+2),"")</f>
        <v/>
      </c>
      <c r="I3918" s="63" t="str">
        <f ca="1">IF(INDIRECT("'按班级打印'!aa"&amp;ROUNDDOWN((ROW()-1)/5,0)+2)&gt;0,INDIRECT("'按班级打印'!aa"&amp;ROUNDDOWN((ROW()-1)/5,0)+2),"")</f>
        <v/>
      </c>
      <c r="J3918" s="63">
        <f ca="1">IF(INDIRECT("'按班级打印'!ad"&amp;ROUNDDOWN((ROW()-1)/5,0)+2)&gt;0,INDIRECT("'按班级打印'!ad"&amp;ROUNDDOWN((ROW()-1)/5,0)+2),"")</f>
        <v>87</v>
      </c>
      <c r="K3918" s="63">
        <f ca="1">IF(INDIRECT("'按班级打印'!u"&amp;ROUNDDOWN((ROW()-1)/5,0)+2)&gt;0,INDIRECT("'按班级打印'!u"&amp;ROUNDDOWN((ROW()-1)/5,0)+2),"")</f>
        <v>61</v>
      </c>
      <c r="L3918" s="63">
        <f ca="1">IF(INDIRECT("'按班级打印'!ag"&amp;ROUNDDOWN((ROW()-1)/5,0)+2)&gt;0,INDIRECT("'按班级打印'!ag"&amp;ROUNDDOWN((ROW()-1)/5,0)+2),"")</f>
        <v>78</v>
      </c>
      <c r="M3918" s="63">
        <f ca="1">INDIRECT("'按班级打印'!I"&amp;ROUNDDOWN((ROW()-1)/5,0)+2)</f>
        <v>513.25</v>
      </c>
    </row>
    <row r="3919" customHeight="1" spans="1:13">
      <c r="A3919" s="63" t="str">
        <f ca="1">INDIRECT("'按班级打印'!E"&amp;ROUNDDOWN((ROW()-1)/5,0)+2)</f>
        <v>历史类</v>
      </c>
      <c r="B3919" s="14"/>
      <c r="C3919" s="63" t="s">
        <v>14</v>
      </c>
      <c r="D3919" s="65">
        <f>'质量分析(总分) '!$D$55</f>
        <v>105.000612745098</v>
      </c>
      <c r="E3919" s="65">
        <f>'质量分析(总分) '!$D$82</f>
        <v>91.5242034313726</v>
      </c>
      <c r="F3919" s="65">
        <f>'质量分析(总分) '!$D$109</f>
        <v>108.863970588235</v>
      </c>
      <c r="G3919" s="65" t="str">
        <f ca="1">IF(_xlfn.NUMBERVALUE(G3917)&gt;0,'质量分析(总分) '!$D$133,"")</f>
        <v/>
      </c>
      <c r="H3919" s="65" t="str">
        <f ca="1">IF(_xlfn.NUMBERVALUE(H3917)&gt;0,'质量分析(总分) '!$D$157,"")</f>
        <v/>
      </c>
      <c r="I3919" s="65" t="str">
        <f ca="1">IF(_xlfn.NUMBERVALUE(I3917)&gt;0,'质量分析(总分) '!$D$180,"")</f>
        <v/>
      </c>
      <c r="J3919" s="65">
        <f ca="1">IF(_xlfn.NUMBERVALUE(J3917)&gt;0,'质量分析(总分) '!$D$208,"")</f>
        <v>82.7816593886463</v>
      </c>
      <c r="K3919" s="65">
        <f ca="1">IF(_xlfn.NUMBERVALUE(K3917)&gt;0,'质量分析(总分) '!$D$194,"")</f>
        <v>62.2198275862069</v>
      </c>
      <c r="L3919" s="65">
        <f ca="1">IF(_xlfn.NUMBERVALUE(L3917)&gt;0,'质量分析(总分) '!$D$222,"")</f>
        <v>81.1694214876033</v>
      </c>
      <c r="M3919" s="65">
        <f ca="1">IF(_xlfn.NUMBERVALUE(G3917)&gt;0,'质量分析(总分) '!$D$23,'质量分析(总分) '!$D$28)</f>
        <v>513.153017241379</v>
      </c>
    </row>
    <row r="3921" customHeight="1" spans="1:13">
      <c r="A3921" s="58" t="s">
        <v>15</v>
      </c>
      <c r="B3921" s="59" t="s">
        <v>1</v>
      </c>
      <c r="C3921" s="59" t="s">
        <v>2</v>
      </c>
      <c r="D3921" s="60" t="s">
        <v>3</v>
      </c>
      <c r="E3921" s="60" t="s">
        <v>4</v>
      </c>
      <c r="F3921" s="60" t="s">
        <v>5</v>
      </c>
      <c r="G3921" s="60" t="s">
        <v>6</v>
      </c>
      <c r="H3921" s="60" t="s">
        <v>7</v>
      </c>
      <c r="I3921" s="60" t="s">
        <v>8</v>
      </c>
      <c r="J3921" s="60" t="s">
        <v>9</v>
      </c>
      <c r="K3921" s="60" t="s">
        <v>10</v>
      </c>
      <c r="L3921" s="61" t="s">
        <v>11</v>
      </c>
      <c r="M3921" s="61" t="s">
        <v>12</v>
      </c>
    </row>
    <row r="3922" customHeight="1" spans="1:13">
      <c r="A3922" s="62"/>
      <c r="B3922" s="63">
        <f ca="1">INDIRECT("'按班级打印'!G"&amp;ROUNDDOWN((ROW()-1)/5,0)+2)</f>
        <v>18</v>
      </c>
      <c r="C3922" s="63" t="str">
        <f ca="1">INDIRECT("'按班级打印'!A"&amp;ROUNDDOWN((ROW()-1)/5,0)+2)</f>
        <v>陈思颖</v>
      </c>
      <c r="D3922" s="63">
        <f ca="1">INDIRECT("'按班级打印'!M"&amp;ROUNDDOWN((ROW()-1)/5,0)+2)</f>
        <v>99</v>
      </c>
      <c r="E3922" s="63">
        <f ca="1">INDIRECT("'按班级打印'!o"&amp;ROUNDDOWN((ROW()-1)/5,0)+2)</f>
        <v>83</v>
      </c>
      <c r="F3922" s="63">
        <f ca="1">INDIRECT("'按班级打印'!q"&amp;ROUNDDOWN((ROW()-1)/5,0)+2)</f>
        <v>102.5</v>
      </c>
      <c r="G3922" s="63" t="str">
        <f ca="1">IF(INDIRECT("'按班级打印'!s"&amp;ROUNDDOWN((ROW()-1)/5,0)+2)&gt;0,INDIRECT("'按班级打印'!s"&amp;ROUNDDOWN((ROW()-1)/5,0)+2),"")</f>
        <v/>
      </c>
      <c r="H3922" s="63" t="str">
        <f ca="1">IF(INDIRECT("'按班级打印'!w"&amp;ROUNDDOWN((ROW()-1)/5,0)+2)&gt;0,INDIRECT("'按班级打印'!w"&amp;ROUNDDOWN((ROW()-1)/5,0)+2),"")</f>
        <v/>
      </c>
      <c r="I3922" s="63" t="str">
        <f ca="1">IF(INDIRECT("'按班级打印'!z"&amp;ROUNDDOWN((ROW()-1)/5,0)+2)&gt;0,INDIRECT("'按班级打印'!z"&amp;ROUNDDOWN((ROW()-1)/5,0)+2),"")</f>
        <v/>
      </c>
      <c r="J3922" s="63">
        <f ca="1">IF(INDIRECT("'按班级打印'!ac"&amp;ROUNDDOWN((ROW()-1)/5,0)+2)&gt;0,INDIRECT("'按班级打印'!ac"&amp;ROUNDDOWN((ROW()-1)/5,0)+2),"")</f>
        <v>62.5</v>
      </c>
      <c r="K3922" s="63">
        <f ca="1">IF(INDIRECT("'按班级打印'!u"&amp;ROUNDDOWN((ROW()-1)/5,0)+2)&gt;0,INDIRECT("'按班级打印'!u"&amp;ROUNDDOWN((ROW()-1)/5,0)+2),"")</f>
        <v>64.5</v>
      </c>
      <c r="L3922" s="63">
        <f ca="1">IF(INDIRECT("'按班级打印'!af"&amp;ROUNDDOWN((ROW()-1)/5,0)+2)&gt;0,INDIRECT("'按班级打印'!af"&amp;ROUNDDOWN((ROW()-1)/5,0)+2),"")</f>
        <v>69</v>
      </c>
      <c r="M3922" s="63">
        <f ca="1">INDIRECT("'按班级打印'!H"&amp;ROUNDDOWN((ROW()-1)/5,0)+2)</f>
        <v>480.5</v>
      </c>
    </row>
    <row r="3923" customHeight="1" spans="1:13">
      <c r="A3923" s="64"/>
      <c r="B3923" s="64"/>
      <c r="C3923" s="63" t="s">
        <v>13</v>
      </c>
      <c r="D3923" s="63">
        <f ca="1">INDIRECT("'按班级打印'!M"&amp;ROUNDDOWN((ROW()-1)/5,0)+2)</f>
        <v>99</v>
      </c>
      <c r="E3923" s="63">
        <f ca="1">INDIRECT("'按班级打印'!o"&amp;ROUNDDOWN((ROW()-1)/5,0)+2)</f>
        <v>83</v>
      </c>
      <c r="F3923" s="63">
        <f ca="1">INDIRECT("'按班级打印'!q"&amp;ROUNDDOWN((ROW()-1)/5,0)+2)</f>
        <v>102.5</v>
      </c>
      <c r="G3923" s="63" t="str">
        <f ca="1">IF(INDIRECT("'按班级打印'!s"&amp;ROUNDDOWN((ROW()-1)/5,0)+2)&gt;0,INDIRECT("'按班级打印'!s"&amp;ROUNDDOWN((ROW()-1)/5,0)+2),"")</f>
        <v/>
      </c>
      <c r="H3923" s="63" t="str">
        <f ca="1">IF(INDIRECT("'按班级打印'!x"&amp;ROUNDDOWN((ROW()-1)/5,0)+2)&gt;0,INDIRECT("'按班级打印'!x"&amp;ROUNDDOWN((ROW()-1)/5,0)+2),"")</f>
        <v/>
      </c>
      <c r="I3923" s="63" t="str">
        <f ca="1">IF(INDIRECT("'按班级打印'!aa"&amp;ROUNDDOWN((ROW()-1)/5,0)+2)&gt;0,INDIRECT("'按班级打印'!aa"&amp;ROUNDDOWN((ROW()-1)/5,0)+2),"")</f>
        <v/>
      </c>
      <c r="J3923" s="63">
        <f ca="1">IF(INDIRECT("'按班级打印'!ad"&amp;ROUNDDOWN((ROW()-1)/5,0)+2)&gt;0,INDIRECT("'按班级打印'!ad"&amp;ROUNDDOWN((ROW()-1)/5,0)+2),"")</f>
        <v>87</v>
      </c>
      <c r="K3923" s="63">
        <f ca="1">IF(INDIRECT("'按班级打印'!u"&amp;ROUNDDOWN((ROW()-1)/5,0)+2)&gt;0,INDIRECT("'按班级打印'!u"&amp;ROUNDDOWN((ROW()-1)/5,0)+2),"")</f>
        <v>64.5</v>
      </c>
      <c r="L3923" s="63">
        <f ca="1">IF(INDIRECT("'按班级打印'!ag"&amp;ROUNDDOWN((ROW()-1)/5,0)+2)&gt;0,INDIRECT("'按班级打印'!ag"&amp;ROUNDDOWN((ROW()-1)/5,0)+2),"")</f>
        <v>91</v>
      </c>
      <c r="M3923" s="63">
        <f ca="1">INDIRECT("'按班级打印'!I"&amp;ROUNDDOWN((ROW()-1)/5,0)+2)</f>
        <v>527</v>
      </c>
    </row>
    <row r="3924" customHeight="1" spans="1:13">
      <c r="A3924" s="63" t="str">
        <f ca="1">INDIRECT("'按班级打印'!E"&amp;ROUNDDOWN((ROW()-1)/5,0)+2)</f>
        <v>历史类</v>
      </c>
      <c r="B3924" s="14"/>
      <c r="C3924" s="63" t="s">
        <v>14</v>
      </c>
      <c r="D3924" s="65">
        <f>'质量分析(总分) '!$D$55</f>
        <v>105.000612745098</v>
      </c>
      <c r="E3924" s="65">
        <f>'质量分析(总分) '!$D$82</f>
        <v>91.5242034313726</v>
      </c>
      <c r="F3924" s="65">
        <f>'质量分析(总分) '!$D$109</f>
        <v>108.863970588235</v>
      </c>
      <c r="G3924" s="65" t="str">
        <f ca="1">IF(_xlfn.NUMBERVALUE(G3922)&gt;0,'质量分析(总分) '!$D$133,"")</f>
        <v/>
      </c>
      <c r="H3924" s="65" t="str">
        <f ca="1">IF(_xlfn.NUMBERVALUE(H3922)&gt;0,'质量分析(总分) '!$D$157,"")</f>
        <v/>
      </c>
      <c r="I3924" s="65" t="str">
        <f ca="1">IF(_xlfn.NUMBERVALUE(I3922)&gt;0,'质量分析(总分) '!$D$180,"")</f>
        <v/>
      </c>
      <c r="J3924" s="65">
        <f ca="1">IF(_xlfn.NUMBERVALUE(J3922)&gt;0,'质量分析(总分) '!$D$208,"")</f>
        <v>82.7816593886463</v>
      </c>
      <c r="K3924" s="65">
        <f ca="1">IF(_xlfn.NUMBERVALUE(K3922)&gt;0,'质量分析(总分) '!$D$194,"")</f>
        <v>62.2198275862069</v>
      </c>
      <c r="L3924" s="65">
        <f ca="1">IF(_xlfn.NUMBERVALUE(L3922)&gt;0,'质量分析(总分) '!$D$222,"")</f>
        <v>81.1694214876033</v>
      </c>
      <c r="M3924" s="65">
        <f ca="1">IF(_xlfn.NUMBERVALUE(G3922)&gt;0,'质量分析(总分) '!$D$23,'质量分析(总分) '!$D$28)</f>
        <v>513.153017241379</v>
      </c>
    </row>
    <row r="3926" customHeight="1" spans="1:13">
      <c r="A3926" s="58" t="s">
        <v>15</v>
      </c>
      <c r="B3926" s="59" t="s">
        <v>1</v>
      </c>
      <c r="C3926" s="59" t="s">
        <v>2</v>
      </c>
      <c r="D3926" s="60" t="s">
        <v>3</v>
      </c>
      <c r="E3926" s="60" t="s">
        <v>4</v>
      </c>
      <c r="F3926" s="60" t="s">
        <v>5</v>
      </c>
      <c r="G3926" s="60" t="s">
        <v>6</v>
      </c>
      <c r="H3926" s="60" t="s">
        <v>7</v>
      </c>
      <c r="I3926" s="60" t="s">
        <v>8</v>
      </c>
      <c r="J3926" s="60" t="s">
        <v>9</v>
      </c>
      <c r="K3926" s="60" t="s">
        <v>10</v>
      </c>
      <c r="L3926" s="61" t="s">
        <v>11</v>
      </c>
      <c r="M3926" s="61" t="s">
        <v>12</v>
      </c>
    </row>
    <row r="3927" customHeight="1" spans="1:13">
      <c r="A3927" s="62"/>
      <c r="B3927" s="63">
        <f ca="1">INDIRECT("'按班级打印'!G"&amp;ROUNDDOWN((ROW()-1)/5,0)+2)</f>
        <v>18</v>
      </c>
      <c r="C3927" s="63" t="str">
        <f ca="1">INDIRECT("'按班级打印'!A"&amp;ROUNDDOWN((ROW()-1)/5,0)+2)</f>
        <v>郑思婷</v>
      </c>
      <c r="D3927" s="63">
        <f ca="1">INDIRECT("'按班级打印'!M"&amp;ROUNDDOWN((ROW()-1)/5,0)+2)</f>
        <v>100.5</v>
      </c>
      <c r="E3927" s="63">
        <f ca="1">INDIRECT("'按班级打印'!o"&amp;ROUNDDOWN((ROW()-1)/5,0)+2)</f>
        <v>75</v>
      </c>
      <c r="F3927" s="63">
        <f ca="1">INDIRECT("'按班级打印'!q"&amp;ROUNDDOWN((ROW()-1)/5,0)+2)</f>
        <v>95.5</v>
      </c>
      <c r="G3927" s="63" t="str">
        <f ca="1">IF(INDIRECT("'按班级打印'!s"&amp;ROUNDDOWN((ROW()-1)/5,0)+2)&gt;0,INDIRECT("'按班级打印'!s"&amp;ROUNDDOWN((ROW()-1)/5,0)+2),"")</f>
        <v/>
      </c>
      <c r="H3927" s="63" t="str">
        <f ca="1">IF(INDIRECT("'按班级打印'!w"&amp;ROUNDDOWN((ROW()-1)/5,0)+2)&gt;0,INDIRECT("'按班级打印'!w"&amp;ROUNDDOWN((ROW()-1)/5,0)+2),"")</f>
        <v/>
      </c>
      <c r="I3927" s="63" t="str">
        <f ca="1">IF(INDIRECT("'按班级打印'!z"&amp;ROUNDDOWN((ROW()-1)/5,0)+2)&gt;0,INDIRECT("'按班级打印'!z"&amp;ROUNDDOWN((ROW()-1)/5,0)+2),"")</f>
        <v/>
      </c>
      <c r="J3927" s="63">
        <f ca="1">IF(INDIRECT("'按班级打印'!ac"&amp;ROUNDDOWN((ROW()-1)/5,0)+2)&gt;0,INDIRECT("'按班级打印'!ac"&amp;ROUNDDOWN((ROW()-1)/5,0)+2),"")</f>
        <v>61</v>
      </c>
      <c r="K3927" s="63">
        <f ca="1">IF(INDIRECT("'按班级打印'!u"&amp;ROUNDDOWN((ROW()-1)/5,0)+2)&gt;0,INDIRECT("'按班级打印'!u"&amp;ROUNDDOWN((ROW()-1)/5,0)+2),"")</f>
        <v>58</v>
      </c>
      <c r="L3927" s="63">
        <f ca="1">IF(INDIRECT("'按班级打印'!af"&amp;ROUNDDOWN((ROW()-1)/5,0)+2)&gt;0,INDIRECT("'按班级打印'!af"&amp;ROUNDDOWN((ROW()-1)/5,0)+2),"")</f>
        <v>61</v>
      </c>
      <c r="M3927" s="63">
        <f ca="1">INDIRECT("'按班级打印'!H"&amp;ROUNDDOWN((ROW()-1)/5,0)+2)</f>
        <v>451</v>
      </c>
    </row>
    <row r="3928" customHeight="1" spans="1:13">
      <c r="A3928" s="64"/>
      <c r="B3928" s="64"/>
      <c r="C3928" s="63" t="s">
        <v>13</v>
      </c>
      <c r="D3928" s="63">
        <f ca="1">INDIRECT("'按班级打印'!M"&amp;ROUNDDOWN((ROW()-1)/5,0)+2)</f>
        <v>100.5</v>
      </c>
      <c r="E3928" s="63">
        <f ca="1">INDIRECT("'按班级打印'!o"&amp;ROUNDDOWN((ROW()-1)/5,0)+2)</f>
        <v>75</v>
      </c>
      <c r="F3928" s="63">
        <f ca="1">INDIRECT("'按班级打印'!q"&amp;ROUNDDOWN((ROW()-1)/5,0)+2)</f>
        <v>95.5</v>
      </c>
      <c r="G3928" s="63" t="str">
        <f ca="1">IF(INDIRECT("'按班级打印'!s"&amp;ROUNDDOWN((ROW()-1)/5,0)+2)&gt;0,INDIRECT("'按班级打印'!s"&amp;ROUNDDOWN((ROW()-1)/5,0)+2),"")</f>
        <v/>
      </c>
      <c r="H3928" s="63" t="str">
        <f ca="1">IF(INDIRECT("'按班级打印'!x"&amp;ROUNDDOWN((ROW()-1)/5,0)+2)&gt;0,INDIRECT("'按班级打印'!x"&amp;ROUNDDOWN((ROW()-1)/5,0)+2),"")</f>
        <v/>
      </c>
      <c r="I3928" s="63" t="str">
        <f ca="1">IF(INDIRECT("'按班级打印'!aa"&amp;ROUNDDOWN((ROW()-1)/5,0)+2)&gt;0,INDIRECT("'按班级打印'!aa"&amp;ROUNDDOWN((ROW()-1)/5,0)+2),"")</f>
        <v/>
      </c>
      <c r="J3928" s="63">
        <f ca="1">IF(INDIRECT("'按班级打印'!ad"&amp;ROUNDDOWN((ROW()-1)/5,0)+2)&gt;0,INDIRECT("'按班级打印'!ad"&amp;ROUNDDOWN((ROW()-1)/5,0)+2),"")</f>
        <v>85</v>
      </c>
      <c r="K3928" s="63">
        <f ca="1">IF(INDIRECT("'按班级打印'!u"&amp;ROUNDDOWN((ROW()-1)/5,0)+2)&gt;0,INDIRECT("'按班级打印'!u"&amp;ROUNDDOWN((ROW()-1)/5,0)+2),"")</f>
        <v>58</v>
      </c>
      <c r="L3928" s="63">
        <f ca="1">IF(INDIRECT("'按班级打印'!ag"&amp;ROUNDDOWN((ROW()-1)/5,0)+2)&gt;0,INDIRECT("'按班级打印'!ag"&amp;ROUNDDOWN((ROW()-1)/5,0)+2),"")</f>
        <v>87</v>
      </c>
      <c r="M3928" s="63">
        <f ca="1">INDIRECT("'按班级打印'!I"&amp;ROUNDDOWN((ROW()-1)/5,0)+2)</f>
        <v>501</v>
      </c>
    </row>
    <row r="3929" customHeight="1" spans="1:13">
      <c r="A3929" s="63" t="str">
        <f ca="1">INDIRECT("'按班级打印'!E"&amp;ROUNDDOWN((ROW()-1)/5,0)+2)</f>
        <v>历史类</v>
      </c>
      <c r="B3929" s="14"/>
      <c r="C3929" s="63" t="s">
        <v>14</v>
      </c>
      <c r="D3929" s="65">
        <f>'质量分析(总分) '!$D$55</f>
        <v>105.000612745098</v>
      </c>
      <c r="E3929" s="65">
        <f>'质量分析(总分) '!$D$82</f>
        <v>91.5242034313726</v>
      </c>
      <c r="F3929" s="65">
        <f>'质量分析(总分) '!$D$109</f>
        <v>108.863970588235</v>
      </c>
      <c r="G3929" s="65" t="str">
        <f ca="1">IF(_xlfn.NUMBERVALUE(G3927)&gt;0,'质量分析(总分) '!$D$133,"")</f>
        <v/>
      </c>
      <c r="H3929" s="65" t="str">
        <f ca="1">IF(_xlfn.NUMBERVALUE(H3927)&gt;0,'质量分析(总分) '!$D$157,"")</f>
        <v/>
      </c>
      <c r="I3929" s="65" t="str">
        <f ca="1">IF(_xlfn.NUMBERVALUE(I3927)&gt;0,'质量分析(总分) '!$D$180,"")</f>
        <v/>
      </c>
      <c r="J3929" s="65">
        <f ca="1">IF(_xlfn.NUMBERVALUE(J3927)&gt;0,'质量分析(总分) '!$D$208,"")</f>
        <v>82.7816593886463</v>
      </c>
      <c r="K3929" s="65">
        <f ca="1">IF(_xlfn.NUMBERVALUE(K3927)&gt;0,'质量分析(总分) '!$D$194,"")</f>
        <v>62.2198275862069</v>
      </c>
      <c r="L3929" s="65">
        <f ca="1">IF(_xlfn.NUMBERVALUE(L3927)&gt;0,'质量分析(总分) '!$D$222,"")</f>
        <v>81.1694214876033</v>
      </c>
      <c r="M3929" s="65">
        <f ca="1">IF(_xlfn.NUMBERVALUE(G3927)&gt;0,'质量分析(总分) '!$D$23,'质量分析(总分) '!$D$28)</f>
        <v>513.153017241379</v>
      </c>
    </row>
    <row r="3931" customHeight="1" spans="1:13">
      <c r="A3931" s="58" t="s">
        <v>15</v>
      </c>
      <c r="B3931" s="59" t="s">
        <v>1</v>
      </c>
      <c r="C3931" s="59" t="s">
        <v>2</v>
      </c>
      <c r="D3931" s="60" t="s">
        <v>3</v>
      </c>
      <c r="E3931" s="60" t="s">
        <v>4</v>
      </c>
      <c r="F3931" s="60" t="s">
        <v>5</v>
      </c>
      <c r="G3931" s="60" t="s">
        <v>6</v>
      </c>
      <c r="H3931" s="60" t="s">
        <v>7</v>
      </c>
      <c r="I3931" s="60" t="s">
        <v>8</v>
      </c>
      <c r="J3931" s="60" t="s">
        <v>9</v>
      </c>
      <c r="K3931" s="60" t="s">
        <v>10</v>
      </c>
      <c r="L3931" s="61" t="s">
        <v>11</v>
      </c>
      <c r="M3931" s="61" t="s">
        <v>12</v>
      </c>
    </row>
    <row r="3932" customHeight="1" spans="1:13">
      <c r="A3932" s="62"/>
      <c r="B3932" s="63">
        <f ca="1">INDIRECT("'按班级打印'!G"&amp;ROUNDDOWN((ROW()-1)/5,0)+2)</f>
        <v>18</v>
      </c>
      <c r="C3932" s="63" t="str">
        <f ca="1">INDIRECT("'按班级打印'!A"&amp;ROUNDDOWN((ROW()-1)/5,0)+2)</f>
        <v>黄莹莹</v>
      </c>
      <c r="D3932" s="63">
        <f ca="1">INDIRECT("'按班级打印'!M"&amp;ROUNDDOWN((ROW()-1)/5,0)+2)</f>
        <v>95</v>
      </c>
      <c r="E3932" s="63">
        <f ca="1">INDIRECT("'按班级打印'!o"&amp;ROUNDDOWN((ROW()-1)/5,0)+2)</f>
        <v>80</v>
      </c>
      <c r="F3932" s="63">
        <f ca="1">INDIRECT("'按班级打印'!q"&amp;ROUNDDOWN((ROW()-1)/5,0)+2)</f>
        <v>97</v>
      </c>
      <c r="G3932" s="63" t="str">
        <f ca="1">IF(INDIRECT("'按班级打印'!s"&amp;ROUNDDOWN((ROW()-1)/5,0)+2)&gt;0,INDIRECT("'按班级打印'!s"&amp;ROUNDDOWN((ROW()-1)/5,0)+2),"")</f>
        <v/>
      </c>
      <c r="H3932" s="63" t="str">
        <f ca="1">IF(INDIRECT("'按班级打印'!w"&amp;ROUNDDOWN((ROW()-1)/5,0)+2)&gt;0,INDIRECT("'按班级打印'!w"&amp;ROUNDDOWN((ROW()-1)/5,0)+2),"")</f>
        <v/>
      </c>
      <c r="I3932" s="63" t="str">
        <f ca="1">IF(INDIRECT("'按班级打印'!z"&amp;ROUNDDOWN((ROW()-1)/5,0)+2)&gt;0,INDIRECT("'按班级打印'!z"&amp;ROUNDDOWN((ROW()-1)/5,0)+2),"")</f>
        <v/>
      </c>
      <c r="J3932" s="63">
        <f ca="1">IF(INDIRECT("'按班级打印'!ac"&amp;ROUNDDOWN((ROW()-1)/5,0)+2)&gt;0,INDIRECT("'按班级打印'!ac"&amp;ROUNDDOWN((ROW()-1)/5,0)+2),"")</f>
        <v>59.25</v>
      </c>
      <c r="K3932" s="63">
        <f ca="1">IF(INDIRECT("'按班级打印'!u"&amp;ROUNDDOWN((ROW()-1)/5,0)+2)&gt;0,INDIRECT("'按班级打印'!u"&amp;ROUNDDOWN((ROW()-1)/5,0)+2),"")</f>
        <v>63</v>
      </c>
      <c r="L3932" s="63">
        <f ca="1">IF(INDIRECT("'按班级打印'!af"&amp;ROUNDDOWN((ROW()-1)/5,0)+2)&gt;0,INDIRECT("'按班级打印'!af"&amp;ROUNDDOWN((ROW()-1)/5,0)+2),"")</f>
        <v>58.5</v>
      </c>
      <c r="M3932" s="63">
        <f ca="1">INDIRECT("'按班级打印'!H"&amp;ROUNDDOWN((ROW()-1)/5,0)+2)</f>
        <v>452.75</v>
      </c>
    </row>
    <row r="3933" customHeight="1" spans="1:13">
      <c r="A3933" s="64"/>
      <c r="B3933" s="64"/>
      <c r="C3933" s="63" t="s">
        <v>13</v>
      </c>
      <c r="D3933" s="63">
        <f ca="1">INDIRECT("'按班级打印'!M"&amp;ROUNDDOWN((ROW()-1)/5,0)+2)</f>
        <v>95</v>
      </c>
      <c r="E3933" s="63">
        <f ca="1">INDIRECT("'按班级打印'!o"&amp;ROUNDDOWN((ROW()-1)/5,0)+2)</f>
        <v>80</v>
      </c>
      <c r="F3933" s="63">
        <f ca="1">INDIRECT("'按班级打印'!q"&amp;ROUNDDOWN((ROW()-1)/5,0)+2)</f>
        <v>97</v>
      </c>
      <c r="G3933" s="63" t="str">
        <f ca="1">IF(INDIRECT("'按班级打印'!s"&amp;ROUNDDOWN((ROW()-1)/5,0)+2)&gt;0,INDIRECT("'按班级打印'!s"&amp;ROUNDDOWN((ROW()-1)/5,0)+2),"")</f>
        <v/>
      </c>
      <c r="H3933" s="63" t="str">
        <f ca="1">IF(INDIRECT("'按班级打印'!x"&amp;ROUNDDOWN((ROW()-1)/5,0)+2)&gt;0,INDIRECT("'按班级打印'!x"&amp;ROUNDDOWN((ROW()-1)/5,0)+2),"")</f>
        <v/>
      </c>
      <c r="I3933" s="63" t="str">
        <f ca="1">IF(INDIRECT("'按班级打印'!aa"&amp;ROUNDDOWN((ROW()-1)/5,0)+2)&gt;0,INDIRECT("'按班级打印'!aa"&amp;ROUNDDOWN((ROW()-1)/5,0)+2),"")</f>
        <v/>
      </c>
      <c r="J3933" s="63">
        <f ca="1">IF(INDIRECT("'按班级打印'!ad"&amp;ROUNDDOWN((ROW()-1)/5,0)+2)&gt;0,INDIRECT("'按班级打印'!ad"&amp;ROUNDDOWN((ROW()-1)/5,0)+2),"")</f>
        <v>83</v>
      </c>
      <c r="K3933" s="63">
        <f ca="1">IF(INDIRECT("'按班级打印'!u"&amp;ROUNDDOWN((ROW()-1)/5,0)+2)&gt;0,INDIRECT("'按班级打印'!u"&amp;ROUNDDOWN((ROW()-1)/5,0)+2),"")</f>
        <v>63</v>
      </c>
      <c r="L3933" s="63">
        <f ca="1">IF(INDIRECT("'按班级打印'!ag"&amp;ROUNDDOWN((ROW()-1)/5,0)+2)&gt;0,INDIRECT("'按班级打印'!ag"&amp;ROUNDDOWN((ROW()-1)/5,0)+2),"")</f>
        <v>86</v>
      </c>
      <c r="M3933" s="63">
        <f ca="1">INDIRECT("'按班级打印'!I"&amp;ROUNDDOWN((ROW()-1)/5,0)+2)</f>
        <v>504</v>
      </c>
    </row>
    <row r="3934" customHeight="1" spans="1:13">
      <c r="A3934" s="63" t="str">
        <f ca="1">INDIRECT("'按班级打印'!E"&amp;ROUNDDOWN((ROW()-1)/5,0)+2)</f>
        <v>历史类</v>
      </c>
      <c r="B3934" s="14"/>
      <c r="C3934" s="63" t="s">
        <v>14</v>
      </c>
      <c r="D3934" s="65">
        <f>'质量分析(总分) '!$D$55</f>
        <v>105.000612745098</v>
      </c>
      <c r="E3934" s="65">
        <f>'质量分析(总分) '!$D$82</f>
        <v>91.5242034313726</v>
      </c>
      <c r="F3934" s="65">
        <f>'质量分析(总分) '!$D$109</f>
        <v>108.863970588235</v>
      </c>
      <c r="G3934" s="65" t="str">
        <f ca="1">IF(_xlfn.NUMBERVALUE(G3932)&gt;0,'质量分析(总分) '!$D$133,"")</f>
        <v/>
      </c>
      <c r="H3934" s="65" t="str">
        <f ca="1">IF(_xlfn.NUMBERVALUE(H3932)&gt;0,'质量分析(总分) '!$D$157,"")</f>
        <v/>
      </c>
      <c r="I3934" s="65" t="str">
        <f ca="1">IF(_xlfn.NUMBERVALUE(I3932)&gt;0,'质量分析(总分) '!$D$180,"")</f>
        <v/>
      </c>
      <c r="J3934" s="65">
        <f ca="1">IF(_xlfn.NUMBERVALUE(J3932)&gt;0,'质量分析(总分) '!$D$208,"")</f>
        <v>82.7816593886463</v>
      </c>
      <c r="K3934" s="65">
        <f ca="1">IF(_xlfn.NUMBERVALUE(K3932)&gt;0,'质量分析(总分) '!$D$194,"")</f>
        <v>62.2198275862069</v>
      </c>
      <c r="L3934" s="65">
        <f ca="1">IF(_xlfn.NUMBERVALUE(L3932)&gt;0,'质量分析(总分) '!$D$222,"")</f>
        <v>81.1694214876033</v>
      </c>
      <c r="M3934" s="65">
        <f ca="1">IF(_xlfn.NUMBERVALUE(G3932)&gt;0,'质量分析(总分) '!$D$23,'质量分析(总分) '!$D$28)</f>
        <v>513.153017241379</v>
      </c>
    </row>
    <row r="3936" customHeight="1" spans="1:13">
      <c r="A3936" s="58" t="s">
        <v>15</v>
      </c>
      <c r="B3936" s="59" t="s">
        <v>1</v>
      </c>
      <c r="C3936" s="59" t="s">
        <v>2</v>
      </c>
      <c r="D3936" s="60" t="s">
        <v>3</v>
      </c>
      <c r="E3936" s="60" t="s">
        <v>4</v>
      </c>
      <c r="F3936" s="60" t="s">
        <v>5</v>
      </c>
      <c r="G3936" s="60" t="s">
        <v>6</v>
      </c>
      <c r="H3936" s="60" t="s">
        <v>7</v>
      </c>
      <c r="I3936" s="60" t="s">
        <v>8</v>
      </c>
      <c r="J3936" s="60" t="s">
        <v>9</v>
      </c>
      <c r="K3936" s="60" t="s">
        <v>10</v>
      </c>
      <c r="L3936" s="61" t="s">
        <v>11</v>
      </c>
      <c r="M3936" s="61" t="s">
        <v>12</v>
      </c>
    </row>
    <row r="3937" customHeight="1" spans="1:13">
      <c r="A3937" s="62"/>
      <c r="B3937" s="63">
        <f ca="1">INDIRECT("'按班级打印'!G"&amp;ROUNDDOWN((ROW()-1)/5,0)+2)</f>
        <v>18</v>
      </c>
      <c r="C3937" s="63" t="str">
        <f ca="1">INDIRECT("'按班级打印'!A"&amp;ROUNDDOWN((ROW()-1)/5,0)+2)</f>
        <v>凌明龙</v>
      </c>
      <c r="D3937" s="63">
        <f ca="1">INDIRECT("'按班级打印'!M"&amp;ROUNDDOWN((ROW()-1)/5,0)+2)</f>
        <v>93.5</v>
      </c>
      <c r="E3937" s="63">
        <f ca="1">INDIRECT("'按班级打印'!o"&amp;ROUNDDOWN((ROW()-1)/5,0)+2)</f>
        <v>62</v>
      </c>
      <c r="F3937" s="63">
        <f ca="1">INDIRECT("'按班级打印'!q"&amp;ROUNDDOWN((ROW()-1)/5,0)+2)</f>
        <v>107</v>
      </c>
      <c r="G3937" s="63" t="str">
        <f ca="1">IF(INDIRECT("'按班级打印'!s"&amp;ROUNDDOWN((ROW()-1)/5,0)+2)&gt;0,INDIRECT("'按班级打印'!s"&amp;ROUNDDOWN((ROW()-1)/5,0)+2),"")</f>
        <v/>
      </c>
      <c r="H3937" s="63" t="str">
        <f ca="1">IF(INDIRECT("'按班级打印'!w"&amp;ROUNDDOWN((ROW()-1)/5,0)+2)&gt;0,INDIRECT("'按班级打印'!w"&amp;ROUNDDOWN((ROW()-1)/5,0)+2),"")</f>
        <v/>
      </c>
      <c r="I3937" s="63" t="str">
        <f ca="1">IF(INDIRECT("'按班级打印'!z"&amp;ROUNDDOWN((ROW()-1)/5,0)+2)&gt;0,INDIRECT("'按班级打印'!z"&amp;ROUNDDOWN((ROW()-1)/5,0)+2),"")</f>
        <v/>
      </c>
      <c r="J3937" s="63">
        <f ca="1">IF(INDIRECT("'按班级打印'!ac"&amp;ROUNDDOWN((ROW()-1)/5,0)+2)&gt;0,INDIRECT("'按班级打印'!ac"&amp;ROUNDDOWN((ROW()-1)/5,0)+2),"")</f>
        <v>47.75</v>
      </c>
      <c r="K3937" s="63">
        <f ca="1">IF(INDIRECT("'按班级打印'!u"&amp;ROUNDDOWN((ROW()-1)/5,0)+2)&gt;0,INDIRECT("'按班级打印'!u"&amp;ROUNDDOWN((ROW()-1)/5,0)+2),"")</f>
        <v>67</v>
      </c>
      <c r="L3937" s="63">
        <f ca="1">IF(INDIRECT("'按班级打印'!af"&amp;ROUNDDOWN((ROW()-1)/5,0)+2)&gt;0,INDIRECT("'按班级打印'!af"&amp;ROUNDDOWN((ROW()-1)/5,0)+2),"")</f>
        <v>51</v>
      </c>
      <c r="M3937" s="63">
        <f ca="1">INDIRECT("'按班级打印'!H"&amp;ROUNDDOWN((ROW()-1)/5,0)+2)</f>
        <v>428.25</v>
      </c>
    </row>
    <row r="3938" customHeight="1" spans="1:13">
      <c r="A3938" s="64"/>
      <c r="B3938" s="64"/>
      <c r="C3938" s="63" t="s">
        <v>13</v>
      </c>
      <c r="D3938" s="63">
        <f ca="1">INDIRECT("'按班级打印'!M"&amp;ROUNDDOWN((ROW()-1)/5,0)+2)</f>
        <v>93.5</v>
      </c>
      <c r="E3938" s="63">
        <f ca="1">INDIRECT("'按班级打印'!o"&amp;ROUNDDOWN((ROW()-1)/5,0)+2)</f>
        <v>62</v>
      </c>
      <c r="F3938" s="63">
        <f ca="1">INDIRECT("'按班级打印'!q"&amp;ROUNDDOWN((ROW()-1)/5,0)+2)</f>
        <v>107</v>
      </c>
      <c r="G3938" s="63" t="str">
        <f ca="1">IF(INDIRECT("'按班级打印'!s"&amp;ROUNDDOWN((ROW()-1)/5,0)+2)&gt;0,INDIRECT("'按班级打印'!s"&amp;ROUNDDOWN((ROW()-1)/5,0)+2),"")</f>
        <v/>
      </c>
      <c r="H3938" s="63" t="str">
        <f ca="1">IF(INDIRECT("'按班级打印'!x"&amp;ROUNDDOWN((ROW()-1)/5,0)+2)&gt;0,INDIRECT("'按班级打印'!x"&amp;ROUNDDOWN((ROW()-1)/5,0)+2),"")</f>
        <v/>
      </c>
      <c r="I3938" s="63" t="str">
        <f ca="1">IF(INDIRECT("'按班级打印'!aa"&amp;ROUNDDOWN((ROW()-1)/5,0)+2)&gt;0,INDIRECT("'按班级打印'!aa"&amp;ROUNDDOWN((ROW()-1)/5,0)+2),"")</f>
        <v/>
      </c>
      <c r="J3938" s="63">
        <f ca="1">IF(INDIRECT("'按班级打印'!ad"&amp;ROUNDDOWN((ROW()-1)/5,0)+2)&gt;0,INDIRECT("'按班级打印'!ad"&amp;ROUNDDOWN((ROW()-1)/5,0)+2),"")</f>
        <v>68</v>
      </c>
      <c r="K3938" s="63">
        <f ca="1">IF(INDIRECT("'按班级打印'!u"&amp;ROUNDDOWN((ROW()-1)/5,0)+2)&gt;0,INDIRECT("'按班级打印'!u"&amp;ROUNDDOWN((ROW()-1)/5,0)+2),"")</f>
        <v>67</v>
      </c>
      <c r="L3938" s="63">
        <f ca="1">IF(INDIRECT("'按班级打印'!ag"&amp;ROUNDDOWN((ROW()-1)/5,0)+2)&gt;0,INDIRECT("'按班级打印'!ag"&amp;ROUNDDOWN((ROW()-1)/5,0)+2),"")</f>
        <v>77</v>
      </c>
      <c r="M3938" s="63">
        <f ca="1">INDIRECT("'按班级打印'!I"&amp;ROUNDDOWN((ROW()-1)/5,0)+2)</f>
        <v>474.5</v>
      </c>
    </row>
    <row r="3939" customHeight="1" spans="1:13">
      <c r="A3939" s="63" t="str">
        <f ca="1">INDIRECT("'按班级打印'!E"&amp;ROUNDDOWN((ROW()-1)/5,0)+2)</f>
        <v>历史类</v>
      </c>
      <c r="B3939" s="14"/>
      <c r="C3939" s="63" t="s">
        <v>14</v>
      </c>
      <c r="D3939" s="65">
        <f>'质量分析(总分) '!$D$55</f>
        <v>105.000612745098</v>
      </c>
      <c r="E3939" s="65">
        <f>'质量分析(总分) '!$D$82</f>
        <v>91.5242034313726</v>
      </c>
      <c r="F3939" s="65">
        <f>'质量分析(总分) '!$D$109</f>
        <v>108.863970588235</v>
      </c>
      <c r="G3939" s="65" t="str">
        <f ca="1">IF(_xlfn.NUMBERVALUE(G3937)&gt;0,'质量分析(总分) '!$D$133,"")</f>
        <v/>
      </c>
      <c r="H3939" s="65" t="str">
        <f ca="1">IF(_xlfn.NUMBERVALUE(H3937)&gt;0,'质量分析(总分) '!$D$157,"")</f>
        <v/>
      </c>
      <c r="I3939" s="65" t="str">
        <f ca="1">IF(_xlfn.NUMBERVALUE(I3937)&gt;0,'质量分析(总分) '!$D$180,"")</f>
        <v/>
      </c>
      <c r="J3939" s="65">
        <f ca="1">IF(_xlfn.NUMBERVALUE(J3937)&gt;0,'质量分析(总分) '!$D$208,"")</f>
        <v>82.7816593886463</v>
      </c>
      <c r="K3939" s="65">
        <f ca="1">IF(_xlfn.NUMBERVALUE(K3937)&gt;0,'质量分析(总分) '!$D$194,"")</f>
        <v>62.2198275862069</v>
      </c>
      <c r="L3939" s="65">
        <f ca="1">IF(_xlfn.NUMBERVALUE(L3937)&gt;0,'质量分析(总分) '!$D$222,"")</f>
        <v>81.1694214876033</v>
      </c>
      <c r="M3939" s="65">
        <f ca="1">IF(_xlfn.NUMBERVALUE(G3937)&gt;0,'质量分析(总分) '!$D$23,'质量分析(总分) '!$D$28)</f>
        <v>513.153017241379</v>
      </c>
    </row>
    <row r="3941" customHeight="1" spans="1:13">
      <c r="A3941" s="58" t="s">
        <v>15</v>
      </c>
      <c r="B3941" s="59" t="s">
        <v>1</v>
      </c>
      <c r="C3941" s="59" t="s">
        <v>2</v>
      </c>
      <c r="D3941" s="60" t="s">
        <v>3</v>
      </c>
      <c r="E3941" s="60" t="s">
        <v>4</v>
      </c>
      <c r="F3941" s="60" t="s">
        <v>5</v>
      </c>
      <c r="G3941" s="60" t="s">
        <v>6</v>
      </c>
      <c r="H3941" s="60" t="s">
        <v>7</v>
      </c>
      <c r="I3941" s="60" t="s">
        <v>8</v>
      </c>
      <c r="J3941" s="60" t="s">
        <v>9</v>
      </c>
      <c r="K3941" s="60" t="s">
        <v>10</v>
      </c>
      <c r="L3941" s="61" t="s">
        <v>11</v>
      </c>
      <c r="M3941" s="61" t="s">
        <v>12</v>
      </c>
    </row>
    <row r="3942" customHeight="1" spans="1:13">
      <c r="A3942" s="62"/>
      <c r="B3942" s="63">
        <f ca="1">INDIRECT("'按班级打印'!G"&amp;ROUNDDOWN((ROW()-1)/5,0)+2)</f>
        <v>18</v>
      </c>
      <c r="C3942" s="63" t="str">
        <f ca="1">INDIRECT("'按班级打印'!A"&amp;ROUNDDOWN((ROW()-1)/5,0)+2)</f>
        <v>张梓灏</v>
      </c>
      <c r="D3942" s="63">
        <f ca="1">INDIRECT("'按班级打印'!M"&amp;ROUNDDOWN((ROW()-1)/5,0)+2)</f>
        <v>103</v>
      </c>
      <c r="E3942" s="63">
        <f ca="1">INDIRECT("'按班级打印'!o"&amp;ROUNDDOWN((ROW()-1)/5,0)+2)</f>
        <v>88</v>
      </c>
      <c r="F3942" s="63">
        <f ca="1">INDIRECT("'按班级打印'!q"&amp;ROUNDDOWN((ROW()-1)/5,0)+2)</f>
        <v>107</v>
      </c>
      <c r="G3942" s="63" t="str">
        <f ca="1">IF(INDIRECT("'按班级打印'!s"&amp;ROUNDDOWN((ROW()-1)/5,0)+2)&gt;0,INDIRECT("'按班级打印'!s"&amp;ROUNDDOWN((ROW()-1)/5,0)+2),"")</f>
        <v/>
      </c>
      <c r="H3942" s="63" t="str">
        <f ca="1">IF(INDIRECT("'按班级打印'!w"&amp;ROUNDDOWN((ROW()-1)/5,0)+2)&gt;0,INDIRECT("'按班级打印'!w"&amp;ROUNDDOWN((ROW()-1)/5,0)+2),"")</f>
        <v/>
      </c>
      <c r="I3942" s="63">
        <f ca="1">IF(INDIRECT("'按班级打印'!z"&amp;ROUNDDOWN((ROW()-1)/5,0)+2)&gt;0,INDIRECT("'按班级打印'!z"&amp;ROUNDDOWN((ROW()-1)/5,0)+2),"")</f>
        <v>70.5</v>
      </c>
      <c r="J3942" s="63">
        <f ca="1">IF(INDIRECT("'按班级打印'!ac"&amp;ROUNDDOWN((ROW()-1)/5,0)+2)&gt;0,INDIRECT("'按班级打印'!ac"&amp;ROUNDDOWN((ROW()-1)/5,0)+2),"")</f>
        <v>49</v>
      </c>
      <c r="K3942" s="63">
        <f ca="1">IF(INDIRECT("'按班级打印'!u"&amp;ROUNDDOWN((ROW()-1)/5,0)+2)&gt;0,INDIRECT("'按班级打印'!u"&amp;ROUNDDOWN((ROW()-1)/5,0)+2),"")</f>
        <v>58.5</v>
      </c>
      <c r="L3942" s="63" t="str">
        <f ca="1">IF(INDIRECT("'按班级打印'!af"&amp;ROUNDDOWN((ROW()-1)/5,0)+2)&gt;0,INDIRECT("'按班级打印'!af"&amp;ROUNDDOWN((ROW()-1)/5,0)+2),"")</f>
        <v/>
      </c>
      <c r="M3942" s="63">
        <f ca="1">INDIRECT("'按班级打印'!H"&amp;ROUNDDOWN((ROW()-1)/5,0)+2)</f>
        <v>476</v>
      </c>
    </row>
    <row r="3943" customHeight="1" spans="1:13">
      <c r="A3943" s="64"/>
      <c r="B3943" s="64"/>
      <c r="C3943" s="63" t="s">
        <v>13</v>
      </c>
      <c r="D3943" s="63">
        <f ca="1">INDIRECT("'按班级打印'!M"&amp;ROUNDDOWN((ROW()-1)/5,0)+2)</f>
        <v>103</v>
      </c>
      <c r="E3943" s="63">
        <f ca="1">INDIRECT("'按班级打印'!o"&amp;ROUNDDOWN((ROW()-1)/5,0)+2)</f>
        <v>88</v>
      </c>
      <c r="F3943" s="63">
        <f ca="1">INDIRECT("'按班级打印'!q"&amp;ROUNDDOWN((ROW()-1)/5,0)+2)</f>
        <v>107</v>
      </c>
      <c r="G3943" s="63" t="str">
        <f ca="1">IF(INDIRECT("'按班级打印'!s"&amp;ROUNDDOWN((ROW()-1)/5,0)+2)&gt;0,INDIRECT("'按班级打印'!s"&amp;ROUNDDOWN((ROW()-1)/5,0)+2),"")</f>
        <v/>
      </c>
      <c r="H3943" s="63" t="str">
        <f ca="1">IF(INDIRECT("'按班级打印'!x"&amp;ROUNDDOWN((ROW()-1)/5,0)+2)&gt;0,INDIRECT("'按班级打印'!x"&amp;ROUNDDOWN((ROW()-1)/5,0)+2),"")</f>
        <v/>
      </c>
      <c r="I3943" s="63">
        <f ca="1">IF(INDIRECT("'按班级打印'!aa"&amp;ROUNDDOWN((ROW()-1)/5,0)+2)&gt;0,INDIRECT("'按班级打印'!aa"&amp;ROUNDDOWN((ROW()-1)/5,0)+2),"")</f>
        <v>80</v>
      </c>
      <c r="J3943" s="63">
        <f ca="1">IF(INDIRECT("'按班级打印'!ad"&amp;ROUNDDOWN((ROW()-1)/5,0)+2)&gt;0,INDIRECT("'按班级打印'!ad"&amp;ROUNDDOWN((ROW()-1)/5,0)+2),"")</f>
        <v>69</v>
      </c>
      <c r="K3943" s="63">
        <f ca="1">IF(INDIRECT("'按班级打印'!u"&amp;ROUNDDOWN((ROW()-1)/5,0)+2)&gt;0,INDIRECT("'按班级打印'!u"&amp;ROUNDDOWN((ROW()-1)/5,0)+2),"")</f>
        <v>58.5</v>
      </c>
      <c r="L3943" s="63" t="str">
        <f ca="1">IF(INDIRECT("'按班级打印'!ag"&amp;ROUNDDOWN((ROW()-1)/5,0)+2)&gt;0,INDIRECT("'按班级打印'!ag"&amp;ROUNDDOWN((ROW()-1)/5,0)+2),"")</f>
        <v/>
      </c>
      <c r="M3943" s="63">
        <f ca="1">INDIRECT("'按班级打印'!I"&amp;ROUNDDOWN((ROW()-1)/5,0)+2)</f>
        <v>505.5</v>
      </c>
    </row>
    <row r="3944" customHeight="1" spans="1:13">
      <c r="A3944" s="63" t="str">
        <f ca="1">INDIRECT("'按班级打印'!E"&amp;ROUNDDOWN((ROW()-1)/5,0)+2)</f>
        <v>历史类</v>
      </c>
      <c r="B3944" s="14"/>
      <c r="C3944" s="63" t="s">
        <v>14</v>
      </c>
      <c r="D3944" s="65">
        <f>'质量分析(总分) '!$D$55</f>
        <v>105.000612745098</v>
      </c>
      <c r="E3944" s="65">
        <f>'质量分析(总分) '!$D$82</f>
        <v>91.5242034313726</v>
      </c>
      <c r="F3944" s="65">
        <f>'质量分析(总分) '!$D$109</f>
        <v>108.863970588235</v>
      </c>
      <c r="G3944" s="65" t="str">
        <f ca="1">IF(_xlfn.NUMBERVALUE(G3942)&gt;0,'质量分析(总分) '!$D$133,"")</f>
        <v/>
      </c>
      <c r="H3944" s="65" t="str">
        <f ca="1">IF(_xlfn.NUMBERVALUE(H3942)&gt;0,'质量分析(总分) '!$D$157,"")</f>
        <v/>
      </c>
      <c r="I3944" s="65">
        <f ca="1">IF(_xlfn.NUMBERVALUE(I3942)&gt;0,'质量分析(总分) '!$D$180,"")</f>
        <v>83.3676470588235</v>
      </c>
      <c r="J3944" s="65">
        <f ca="1">IF(_xlfn.NUMBERVALUE(J3942)&gt;0,'质量分析(总分) '!$D$208,"")</f>
        <v>82.7816593886463</v>
      </c>
      <c r="K3944" s="65">
        <f ca="1">IF(_xlfn.NUMBERVALUE(K3942)&gt;0,'质量分析(总分) '!$D$194,"")</f>
        <v>62.2198275862069</v>
      </c>
      <c r="L3944" s="65" t="str">
        <f ca="1">IF(_xlfn.NUMBERVALUE(L3942)&gt;0,'质量分析(总分) '!$D$222,"")</f>
        <v/>
      </c>
      <c r="M3944" s="65">
        <f ca="1">IF(_xlfn.NUMBERVALUE(G3942)&gt;0,'质量分析(总分) '!$D$23,'质量分析(总分) '!$D$28)</f>
        <v>513.153017241379</v>
      </c>
    </row>
    <row r="3946" customHeight="1" spans="1:13">
      <c r="A3946" s="58" t="s">
        <v>15</v>
      </c>
      <c r="B3946" s="59" t="s">
        <v>1</v>
      </c>
      <c r="C3946" s="59" t="s">
        <v>2</v>
      </c>
      <c r="D3946" s="60" t="s">
        <v>3</v>
      </c>
      <c r="E3946" s="60" t="s">
        <v>4</v>
      </c>
      <c r="F3946" s="60" t="s">
        <v>5</v>
      </c>
      <c r="G3946" s="60" t="s">
        <v>6</v>
      </c>
      <c r="H3946" s="60" t="s">
        <v>7</v>
      </c>
      <c r="I3946" s="60" t="s">
        <v>8</v>
      </c>
      <c r="J3946" s="60" t="s">
        <v>9</v>
      </c>
      <c r="K3946" s="60" t="s">
        <v>10</v>
      </c>
      <c r="L3946" s="61" t="s">
        <v>11</v>
      </c>
      <c r="M3946" s="61" t="s">
        <v>12</v>
      </c>
    </row>
    <row r="3947" customHeight="1" spans="1:13">
      <c r="A3947" s="62"/>
      <c r="B3947" s="63">
        <f ca="1">INDIRECT("'按班级打印'!G"&amp;ROUNDDOWN((ROW()-1)/5,0)+2)</f>
        <v>18</v>
      </c>
      <c r="C3947" s="63" t="str">
        <f ca="1">INDIRECT("'按班级打印'!A"&amp;ROUNDDOWN((ROW()-1)/5,0)+2)</f>
        <v>林欣瑶</v>
      </c>
      <c r="D3947" s="63">
        <f ca="1">INDIRECT("'按班级打印'!M"&amp;ROUNDDOWN((ROW()-1)/5,0)+2)</f>
        <v>104.5</v>
      </c>
      <c r="E3947" s="63">
        <f ca="1">INDIRECT("'按班级打印'!o"&amp;ROUNDDOWN((ROW()-1)/5,0)+2)</f>
        <v>56.5</v>
      </c>
      <c r="F3947" s="63">
        <f ca="1">INDIRECT("'按班级打印'!q"&amp;ROUNDDOWN((ROW()-1)/5,0)+2)</f>
        <v>110.5</v>
      </c>
      <c r="G3947" s="63" t="str">
        <f ca="1">IF(INDIRECT("'按班级打印'!s"&amp;ROUNDDOWN((ROW()-1)/5,0)+2)&gt;0,INDIRECT("'按班级打印'!s"&amp;ROUNDDOWN((ROW()-1)/5,0)+2),"")</f>
        <v/>
      </c>
      <c r="H3947" s="63" t="str">
        <f ca="1">IF(INDIRECT("'按班级打印'!w"&amp;ROUNDDOWN((ROW()-1)/5,0)+2)&gt;0,INDIRECT("'按班级打印'!w"&amp;ROUNDDOWN((ROW()-1)/5,0)+2),"")</f>
        <v/>
      </c>
      <c r="I3947" s="63" t="str">
        <f ca="1">IF(INDIRECT("'按班级打印'!z"&amp;ROUNDDOWN((ROW()-1)/5,0)+2)&gt;0,INDIRECT("'按班级打印'!z"&amp;ROUNDDOWN((ROW()-1)/5,0)+2),"")</f>
        <v/>
      </c>
      <c r="J3947" s="63">
        <f ca="1">IF(INDIRECT("'按班级打印'!ac"&amp;ROUNDDOWN((ROW()-1)/5,0)+2)&gt;0,INDIRECT("'按班级打印'!ac"&amp;ROUNDDOWN((ROW()-1)/5,0)+2),"")</f>
        <v>50.5</v>
      </c>
      <c r="K3947" s="63">
        <f ca="1">IF(INDIRECT("'按班级打印'!u"&amp;ROUNDDOWN((ROW()-1)/5,0)+2)&gt;0,INDIRECT("'按班级打印'!u"&amp;ROUNDDOWN((ROW()-1)/5,0)+2),"")</f>
        <v>54</v>
      </c>
      <c r="L3947" s="63">
        <f ca="1">IF(INDIRECT("'按班级打印'!af"&amp;ROUNDDOWN((ROW()-1)/5,0)+2)&gt;0,INDIRECT("'按班级打印'!af"&amp;ROUNDDOWN((ROW()-1)/5,0)+2),"")</f>
        <v>64.5</v>
      </c>
      <c r="M3947" s="63">
        <f ca="1">INDIRECT("'按班级打印'!H"&amp;ROUNDDOWN((ROW()-1)/5,0)+2)</f>
        <v>440.5</v>
      </c>
    </row>
    <row r="3948" customHeight="1" spans="1:13">
      <c r="A3948" s="64"/>
      <c r="B3948" s="64"/>
      <c r="C3948" s="63" t="s">
        <v>13</v>
      </c>
      <c r="D3948" s="63">
        <f ca="1">INDIRECT("'按班级打印'!M"&amp;ROUNDDOWN((ROW()-1)/5,0)+2)</f>
        <v>104.5</v>
      </c>
      <c r="E3948" s="63">
        <f ca="1">INDIRECT("'按班级打印'!o"&amp;ROUNDDOWN((ROW()-1)/5,0)+2)</f>
        <v>56.5</v>
      </c>
      <c r="F3948" s="63">
        <f ca="1">INDIRECT("'按班级打印'!q"&amp;ROUNDDOWN((ROW()-1)/5,0)+2)</f>
        <v>110.5</v>
      </c>
      <c r="G3948" s="63" t="str">
        <f ca="1">IF(INDIRECT("'按班级打印'!s"&amp;ROUNDDOWN((ROW()-1)/5,0)+2)&gt;0,INDIRECT("'按班级打印'!s"&amp;ROUNDDOWN((ROW()-1)/5,0)+2),"")</f>
        <v/>
      </c>
      <c r="H3948" s="63" t="str">
        <f ca="1">IF(INDIRECT("'按班级打印'!x"&amp;ROUNDDOWN((ROW()-1)/5,0)+2)&gt;0,INDIRECT("'按班级打印'!x"&amp;ROUNDDOWN((ROW()-1)/5,0)+2),"")</f>
        <v/>
      </c>
      <c r="I3948" s="63" t="str">
        <f ca="1">IF(INDIRECT("'按班级打印'!aa"&amp;ROUNDDOWN((ROW()-1)/5,0)+2)&gt;0,INDIRECT("'按班级打印'!aa"&amp;ROUNDDOWN((ROW()-1)/5,0)+2),"")</f>
        <v/>
      </c>
      <c r="J3948" s="63">
        <f ca="1">IF(INDIRECT("'按班级打印'!ad"&amp;ROUNDDOWN((ROW()-1)/5,0)+2)&gt;0,INDIRECT("'按班级打印'!ad"&amp;ROUNDDOWN((ROW()-1)/5,0)+2),"")</f>
        <v>72</v>
      </c>
      <c r="K3948" s="63">
        <f ca="1">IF(INDIRECT("'按班级打印'!u"&amp;ROUNDDOWN((ROW()-1)/5,0)+2)&gt;0,INDIRECT("'按班级打印'!u"&amp;ROUNDDOWN((ROW()-1)/5,0)+2),"")</f>
        <v>54</v>
      </c>
      <c r="L3948" s="63">
        <f ca="1">IF(INDIRECT("'按班级打印'!ag"&amp;ROUNDDOWN((ROW()-1)/5,0)+2)&gt;0,INDIRECT("'按班级打印'!ag"&amp;ROUNDDOWN((ROW()-1)/5,0)+2),"")</f>
        <v>89</v>
      </c>
      <c r="M3948" s="63">
        <f ca="1">INDIRECT("'按班级打印'!I"&amp;ROUNDDOWN((ROW()-1)/5,0)+2)</f>
        <v>486.5</v>
      </c>
    </row>
    <row r="3949" customHeight="1" spans="1:13">
      <c r="A3949" s="63" t="str">
        <f ca="1">INDIRECT("'按班级打印'!E"&amp;ROUNDDOWN((ROW()-1)/5,0)+2)</f>
        <v>历史类</v>
      </c>
      <c r="B3949" s="14"/>
      <c r="C3949" s="63" t="s">
        <v>14</v>
      </c>
      <c r="D3949" s="65">
        <f>'质量分析(总分) '!$D$55</f>
        <v>105.000612745098</v>
      </c>
      <c r="E3949" s="65">
        <f>'质量分析(总分) '!$D$82</f>
        <v>91.5242034313726</v>
      </c>
      <c r="F3949" s="65">
        <f>'质量分析(总分) '!$D$109</f>
        <v>108.863970588235</v>
      </c>
      <c r="G3949" s="65" t="str">
        <f ca="1">IF(_xlfn.NUMBERVALUE(G3947)&gt;0,'质量分析(总分) '!$D$133,"")</f>
        <v/>
      </c>
      <c r="H3949" s="65" t="str">
        <f ca="1">IF(_xlfn.NUMBERVALUE(H3947)&gt;0,'质量分析(总分) '!$D$157,"")</f>
        <v/>
      </c>
      <c r="I3949" s="65" t="str">
        <f ca="1">IF(_xlfn.NUMBERVALUE(I3947)&gt;0,'质量分析(总分) '!$D$180,"")</f>
        <v/>
      </c>
      <c r="J3949" s="65">
        <f ca="1">IF(_xlfn.NUMBERVALUE(J3947)&gt;0,'质量分析(总分) '!$D$208,"")</f>
        <v>82.7816593886463</v>
      </c>
      <c r="K3949" s="65">
        <f ca="1">IF(_xlfn.NUMBERVALUE(K3947)&gt;0,'质量分析(总分) '!$D$194,"")</f>
        <v>62.2198275862069</v>
      </c>
      <c r="L3949" s="65">
        <f ca="1">IF(_xlfn.NUMBERVALUE(L3947)&gt;0,'质量分析(总分) '!$D$222,"")</f>
        <v>81.1694214876033</v>
      </c>
      <c r="M3949" s="65">
        <f ca="1">IF(_xlfn.NUMBERVALUE(G3947)&gt;0,'质量分析(总分) '!$D$23,'质量分析(总分) '!$D$28)</f>
        <v>513.153017241379</v>
      </c>
    </row>
    <row r="3951" customHeight="1" spans="1:13">
      <c r="A3951" s="58" t="s">
        <v>15</v>
      </c>
      <c r="B3951" s="59" t="s">
        <v>1</v>
      </c>
      <c r="C3951" s="59" t="s">
        <v>2</v>
      </c>
      <c r="D3951" s="60" t="s">
        <v>3</v>
      </c>
      <c r="E3951" s="60" t="s">
        <v>4</v>
      </c>
      <c r="F3951" s="60" t="s">
        <v>5</v>
      </c>
      <c r="G3951" s="60" t="s">
        <v>6</v>
      </c>
      <c r="H3951" s="60" t="s">
        <v>7</v>
      </c>
      <c r="I3951" s="60" t="s">
        <v>8</v>
      </c>
      <c r="J3951" s="60" t="s">
        <v>9</v>
      </c>
      <c r="K3951" s="60" t="s">
        <v>10</v>
      </c>
      <c r="L3951" s="61" t="s">
        <v>11</v>
      </c>
      <c r="M3951" s="61" t="s">
        <v>12</v>
      </c>
    </row>
    <row r="3952" customHeight="1" spans="1:13">
      <c r="A3952" s="62"/>
      <c r="B3952" s="63">
        <f ca="1">INDIRECT("'按班级打印'!G"&amp;ROUNDDOWN((ROW()-1)/5,0)+2)</f>
        <v>18</v>
      </c>
      <c r="C3952" s="63" t="str">
        <f ca="1">INDIRECT("'按班级打印'!A"&amp;ROUNDDOWN((ROW()-1)/5,0)+2)</f>
        <v>林冰</v>
      </c>
      <c r="D3952" s="63">
        <f ca="1">INDIRECT("'按班级打印'!M"&amp;ROUNDDOWN((ROW()-1)/5,0)+2)</f>
        <v>114</v>
      </c>
      <c r="E3952" s="63">
        <f ca="1">INDIRECT("'按班级打印'!o"&amp;ROUNDDOWN((ROW()-1)/5,0)+2)</f>
        <v>90</v>
      </c>
      <c r="F3952" s="63">
        <f ca="1">INDIRECT("'按班级打印'!q"&amp;ROUNDDOWN((ROW()-1)/5,0)+2)</f>
        <v>110.5</v>
      </c>
      <c r="G3952" s="63" t="str">
        <f ca="1">IF(INDIRECT("'按班级打印'!s"&amp;ROUNDDOWN((ROW()-1)/5,0)+2)&gt;0,INDIRECT("'按班级打印'!s"&amp;ROUNDDOWN((ROW()-1)/5,0)+2),"")</f>
        <v/>
      </c>
      <c r="H3952" s="63" t="str">
        <f ca="1">IF(INDIRECT("'按班级打印'!w"&amp;ROUNDDOWN((ROW()-1)/5,0)+2)&gt;0,INDIRECT("'按班级打印'!w"&amp;ROUNDDOWN((ROW()-1)/5,0)+2),"")</f>
        <v/>
      </c>
      <c r="I3952" s="63" t="str">
        <f ca="1">IF(INDIRECT("'按班级打印'!z"&amp;ROUNDDOWN((ROW()-1)/5,0)+2)&gt;0,INDIRECT("'按班级打印'!z"&amp;ROUNDDOWN((ROW()-1)/5,0)+2),"")</f>
        <v/>
      </c>
      <c r="J3952" s="63">
        <f ca="1">IF(INDIRECT("'按班级打印'!ac"&amp;ROUNDDOWN((ROW()-1)/5,0)+2)&gt;0,INDIRECT("'按班级打印'!ac"&amp;ROUNDDOWN((ROW()-1)/5,0)+2),"")</f>
        <v>57.5</v>
      </c>
      <c r="K3952" s="63">
        <f ca="1">IF(INDIRECT("'按班级打印'!u"&amp;ROUNDDOWN((ROW()-1)/5,0)+2)&gt;0,INDIRECT("'按班级打印'!u"&amp;ROUNDDOWN((ROW()-1)/5,0)+2),"")</f>
        <v>55</v>
      </c>
      <c r="L3952" s="63">
        <f ca="1">IF(INDIRECT("'按班级打印'!af"&amp;ROUNDDOWN((ROW()-1)/5,0)+2)&gt;0,INDIRECT("'按班级打印'!af"&amp;ROUNDDOWN((ROW()-1)/5,0)+2),"")</f>
        <v>55</v>
      </c>
      <c r="M3952" s="63">
        <f ca="1">INDIRECT("'按班级打印'!H"&amp;ROUNDDOWN((ROW()-1)/5,0)+2)</f>
        <v>482</v>
      </c>
    </row>
    <row r="3953" customHeight="1" spans="1:13">
      <c r="A3953" s="64"/>
      <c r="B3953" s="64"/>
      <c r="C3953" s="63" t="s">
        <v>13</v>
      </c>
      <c r="D3953" s="63">
        <f ca="1">INDIRECT("'按班级打印'!M"&amp;ROUNDDOWN((ROW()-1)/5,0)+2)</f>
        <v>114</v>
      </c>
      <c r="E3953" s="63">
        <f ca="1">INDIRECT("'按班级打印'!o"&amp;ROUNDDOWN((ROW()-1)/5,0)+2)</f>
        <v>90</v>
      </c>
      <c r="F3953" s="63">
        <f ca="1">INDIRECT("'按班级打印'!q"&amp;ROUNDDOWN((ROW()-1)/5,0)+2)</f>
        <v>110.5</v>
      </c>
      <c r="G3953" s="63" t="str">
        <f ca="1">IF(INDIRECT("'按班级打印'!s"&amp;ROUNDDOWN((ROW()-1)/5,0)+2)&gt;0,INDIRECT("'按班级打印'!s"&amp;ROUNDDOWN((ROW()-1)/5,0)+2),"")</f>
        <v/>
      </c>
      <c r="H3953" s="63" t="str">
        <f ca="1">IF(INDIRECT("'按班级打印'!x"&amp;ROUNDDOWN((ROW()-1)/5,0)+2)&gt;0,INDIRECT("'按班级打印'!x"&amp;ROUNDDOWN((ROW()-1)/5,0)+2),"")</f>
        <v/>
      </c>
      <c r="I3953" s="63" t="str">
        <f ca="1">IF(INDIRECT("'按班级打印'!aa"&amp;ROUNDDOWN((ROW()-1)/5,0)+2)&gt;0,INDIRECT("'按班级打印'!aa"&amp;ROUNDDOWN((ROW()-1)/5,0)+2),"")</f>
        <v/>
      </c>
      <c r="J3953" s="63">
        <f ca="1">IF(INDIRECT("'按班级打印'!ad"&amp;ROUNDDOWN((ROW()-1)/5,0)+2)&gt;0,INDIRECT("'按班级打印'!ad"&amp;ROUNDDOWN((ROW()-1)/5,0)+2),"")</f>
        <v>80</v>
      </c>
      <c r="K3953" s="63">
        <f ca="1">IF(INDIRECT("'按班级打印'!u"&amp;ROUNDDOWN((ROW()-1)/5,0)+2)&gt;0,INDIRECT("'按班级打印'!u"&amp;ROUNDDOWN((ROW()-1)/5,0)+2),"")</f>
        <v>55</v>
      </c>
      <c r="L3953" s="63">
        <f ca="1">IF(INDIRECT("'按班级打印'!ag"&amp;ROUNDDOWN((ROW()-1)/5,0)+2)&gt;0,INDIRECT("'按班级打印'!ag"&amp;ROUNDDOWN((ROW()-1)/5,0)+2),"")</f>
        <v>82</v>
      </c>
      <c r="M3953" s="63">
        <f ca="1">INDIRECT("'按班级打印'!I"&amp;ROUNDDOWN((ROW()-1)/5,0)+2)</f>
        <v>531.5</v>
      </c>
    </row>
    <row r="3954" customHeight="1" spans="1:13">
      <c r="A3954" s="63" t="str">
        <f ca="1">INDIRECT("'按班级打印'!E"&amp;ROUNDDOWN((ROW()-1)/5,0)+2)</f>
        <v>历史类</v>
      </c>
      <c r="B3954" s="14"/>
      <c r="C3954" s="63" t="s">
        <v>14</v>
      </c>
      <c r="D3954" s="65">
        <f>'质量分析(总分) '!$D$55</f>
        <v>105.000612745098</v>
      </c>
      <c r="E3954" s="65">
        <f>'质量分析(总分) '!$D$82</f>
        <v>91.5242034313726</v>
      </c>
      <c r="F3954" s="65">
        <f>'质量分析(总分) '!$D$109</f>
        <v>108.863970588235</v>
      </c>
      <c r="G3954" s="65" t="str">
        <f ca="1">IF(_xlfn.NUMBERVALUE(G3952)&gt;0,'质量分析(总分) '!$D$133,"")</f>
        <v/>
      </c>
      <c r="H3954" s="65" t="str">
        <f ca="1">IF(_xlfn.NUMBERVALUE(H3952)&gt;0,'质量分析(总分) '!$D$157,"")</f>
        <v/>
      </c>
      <c r="I3954" s="65" t="str">
        <f ca="1">IF(_xlfn.NUMBERVALUE(I3952)&gt;0,'质量分析(总分) '!$D$180,"")</f>
        <v/>
      </c>
      <c r="J3954" s="65">
        <f ca="1">IF(_xlfn.NUMBERVALUE(J3952)&gt;0,'质量分析(总分) '!$D$208,"")</f>
        <v>82.7816593886463</v>
      </c>
      <c r="K3954" s="65">
        <f ca="1">IF(_xlfn.NUMBERVALUE(K3952)&gt;0,'质量分析(总分) '!$D$194,"")</f>
        <v>62.2198275862069</v>
      </c>
      <c r="L3954" s="65">
        <f ca="1">IF(_xlfn.NUMBERVALUE(L3952)&gt;0,'质量分析(总分) '!$D$222,"")</f>
        <v>81.1694214876033</v>
      </c>
      <c r="M3954" s="65">
        <f ca="1">IF(_xlfn.NUMBERVALUE(G3952)&gt;0,'质量分析(总分) '!$D$23,'质量分析(总分) '!$D$28)</f>
        <v>513.153017241379</v>
      </c>
    </row>
    <row r="3956" customHeight="1" spans="1:13">
      <c r="A3956" s="58" t="s">
        <v>15</v>
      </c>
      <c r="B3956" s="59" t="s">
        <v>1</v>
      </c>
      <c r="C3956" s="59" t="s">
        <v>2</v>
      </c>
      <c r="D3956" s="60" t="s">
        <v>3</v>
      </c>
      <c r="E3956" s="60" t="s">
        <v>4</v>
      </c>
      <c r="F3956" s="60" t="s">
        <v>5</v>
      </c>
      <c r="G3956" s="60" t="s">
        <v>6</v>
      </c>
      <c r="H3956" s="60" t="s">
        <v>7</v>
      </c>
      <c r="I3956" s="60" t="s">
        <v>8</v>
      </c>
      <c r="J3956" s="60" t="s">
        <v>9</v>
      </c>
      <c r="K3956" s="60" t="s">
        <v>10</v>
      </c>
      <c r="L3956" s="61" t="s">
        <v>11</v>
      </c>
      <c r="M3956" s="61" t="s">
        <v>12</v>
      </c>
    </row>
    <row r="3957" customHeight="1" spans="1:13">
      <c r="A3957" s="62"/>
      <c r="B3957" s="63">
        <f ca="1">INDIRECT("'按班级打印'!G"&amp;ROUNDDOWN((ROW()-1)/5,0)+2)</f>
        <v>18</v>
      </c>
      <c r="C3957" s="63" t="str">
        <f ca="1">INDIRECT("'按班级打印'!A"&amp;ROUNDDOWN((ROW()-1)/5,0)+2)</f>
        <v>吴婷丽</v>
      </c>
      <c r="D3957" s="63">
        <f ca="1">INDIRECT("'按班级打印'!M"&amp;ROUNDDOWN((ROW()-1)/5,0)+2)</f>
        <v>107</v>
      </c>
      <c r="E3957" s="63">
        <f ca="1">INDIRECT("'按班级打印'!o"&amp;ROUNDDOWN((ROW()-1)/5,0)+2)</f>
        <v>91.5</v>
      </c>
      <c r="F3957" s="63">
        <f ca="1">INDIRECT("'按班级打印'!q"&amp;ROUNDDOWN((ROW()-1)/5,0)+2)</f>
        <v>116.5</v>
      </c>
      <c r="G3957" s="63" t="str">
        <f ca="1">IF(INDIRECT("'按班级打印'!s"&amp;ROUNDDOWN((ROW()-1)/5,0)+2)&gt;0,INDIRECT("'按班级打印'!s"&amp;ROUNDDOWN((ROW()-1)/5,0)+2),"")</f>
        <v/>
      </c>
      <c r="H3957" s="63" t="str">
        <f ca="1">IF(INDIRECT("'按班级打印'!w"&amp;ROUNDDOWN((ROW()-1)/5,0)+2)&gt;0,INDIRECT("'按班级打印'!w"&amp;ROUNDDOWN((ROW()-1)/5,0)+2),"")</f>
        <v/>
      </c>
      <c r="I3957" s="63" t="str">
        <f ca="1">IF(INDIRECT("'按班级打印'!z"&amp;ROUNDDOWN((ROW()-1)/5,0)+2)&gt;0,INDIRECT("'按班级打印'!z"&amp;ROUNDDOWN((ROW()-1)/5,0)+2),"")</f>
        <v/>
      </c>
      <c r="J3957" s="63">
        <f ca="1">IF(INDIRECT("'按班级打印'!ac"&amp;ROUNDDOWN((ROW()-1)/5,0)+2)&gt;0,INDIRECT("'按班级打印'!ac"&amp;ROUNDDOWN((ROW()-1)/5,0)+2),"")</f>
        <v>61.25</v>
      </c>
      <c r="K3957" s="63">
        <f ca="1">IF(INDIRECT("'按班级打印'!u"&amp;ROUNDDOWN((ROW()-1)/5,0)+2)&gt;0,INDIRECT("'按班级打印'!u"&amp;ROUNDDOWN((ROW()-1)/5,0)+2),"")</f>
        <v>61</v>
      </c>
      <c r="L3957" s="63">
        <f ca="1">IF(INDIRECT("'按班级打印'!af"&amp;ROUNDDOWN((ROW()-1)/5,0)+2)&gt;0,INDIRECT("'按班级打印'!af"&amp;ROUNDDOWN((ROW()-1)/5,0)+2),"")</f>
        <v>58.5</v>
      </c>
      <c r="M3957" s="63">
        <f ca="1">INDIRECT("'按班级打印'!H"&amp;ROUNDDOWN((ROW()-1)/5,0)+2)</f>
        <v>495.75</v>
      </c>
    </row>
    <row r="3958" customHeight="1" spans="1:13">
      <c r="A3958" s="64"/>
      <c r="B3958" s="64"/>
      <c r="C3958" s="63" t="s">
        <v>13</v>
      </c>
      <c r="D3958" s="63">
        <f ca="1">INDIRECT("'按班级打印'!M"&amp;ROUNDDOWN((ROW()-1)/5,0)+2)</f>
        <v>107</v>
      </c>
      <c r="E3958" s="63">
        <f ca="1">INDIRECT("'按班级打印'!o"&amp;ROUNDDOWN((ROW()-1)/5,0)+2)</f>
        <v>91.5</v>
      </c>
      <c r="F3958" s="63">
        <f ca="1">INDIRECT("'按班级打印'!q"&amp;ROUNDDOWN((ROW()-1)/5,0)+2)</f>
        <v>116.5</v>
      </c>
      <c r="G3958" s="63" t="str">
        <f ca="1">IF(INDIRECT("'按班级打印'!s"&amp;ROUNDDOWN((ROW()-1)/5,0)+2)&gt;0,INDIRECT("'按班级打印'!s"&amp;ROUNDDOWN((ROW()-1)/5,0)+2),"")</f>
        <v/>
      </c>
      <c r="H3958" s="63" t="str">
        <f ca="1">IF(INDIRECT("'按班级打印'!x"&amp;ROUNDDOWN((ROW()-1)/5,0)+2)&gt;0,INDIRECT("'按班级打印'!x"&amp;ROUNDDOWN((ROW()-1)/5,0)+2),"")</f>
        <v/>
      </c>
      <c r="I3958" s="63" t="str">
        <f ca="1">IF(INDIRECT("'按班级打印'!aa"&amp;ROUNDDOWN((ROW()-1)/5,0)+2)&gt;0,INDIRECT("'按班级打印'!aa"&amp;ROUNDDOWN((ROW()-1)/5,0)+2),"")</f>
        <v/>
      </c>
      <c r="J3958" s="63">
        <f ca="1">IF(INDIRECT("'按班级打印'!ad"&amp;ROUNDDOWN((ROW()-1)/5,0)+2)&gt;0,INDIRECT("'按班级打印'!ad"&amp;ROUNDDOWN((ROW()-1)/5,0)+2),"")</f>
        <v>85</v>
      </c>
      <c r="K3958" s="63">
        <f ca="1">IF(INDIRECT("'按班级打印'!u"&amp;ROUNDDOWN((ROW()-1)/5,0)+2)&gt;0,INDIRECT("'按班级打印'!u"&amp;ROUNDDOWN((ROW()-1)/5,0)+2),"")</f>
        <v>61</v>
      </c>
      <c r="L3958" s="63">
        <f ca="1">IF(INDIRECT("'按班级打印'!ag"&amp;ROUNDDOWN((ROW()-1)/5,0)+2)&gt;0,INDIRECT("'按班级打印'!ag"&amp;ROUNDDOWN((ROW()-1)/5,0)+2),"")</f>
        <v>86</v>
      </c>
      <c r="M3958" s="63">
        <f ca="1">INDIRECT("'按班级打印'!I"&amp;ROUNDDOWN((ROW()-1)/5,0)+2)</f>
        <v>547</v>
      </c>
    </row>
    <row r="3959" customHeight="1" spans="1:13">
      <c r="A3959" s="63" t="str">
        <f ca="1">INDIRECT("'按班级打印'!E"&amp;ROUNDDOWN((ROW()-1)/5,0)+2)</f>
        <v>历史类</v>
      </c>
      <c r="B3959" s="14"/>
      <c r="C3959" s="63" t="s">
        <v>14</v>
      </c>
      <c r="D3959" s="65">
        <f>'质量分析(总分) '!$D$55</f>
        <v>105.000612745098</v>
      </c>
      <c r="E3959" s="65">
        <f>'质量分析(总分) '!$D$82</f>
        <v>91.5242034313726</v>
      </c>
      <c r="F3959" s="65">
        <f>'质量分析(总分) '!$D$109</f>
        <v>108.863970588235</v>
      </c>
      <c r="G3959" s="65" t="str">
        <f ca="1">IF(_xlfn.NUMBERVALUE(G3957)&gt;0,'质量分析(总分) '!$D$133,"")</f>
        <v/>
      </c>
      <c r="H3959" s="65" t="str">
        <f ca="1">IF(_xlfn.NUMBERVALUE(H3957)&gt;0,'质量分析(总分) '!$D$157,"")</f>
        <v/>
      </c>
      <c r="I3959" s="65" t="str">
        <f ca="1">IF(_xlfn.NUMBERVALUE(I3957)&gt;0,'质量分析(总分) '!$D$180,"")</f>
        <v/>
      </c>
      <c r="J3959" s="65">
        <f ca="1">IF(_xlfn.NUMBERVALUE(J3957)&gt;0,'质量分析(总分) '!$D$208,"")</f>
        <v>82.7816593886463</v>
      </c>
      <c r="K3959" s="65">
        <f ca="1">IF(_xlfn.NUMBERVALUE(K3957)&gt;0,'质量分析(总分) '!$D$194,"")</f>
        <v>62.2198275862069</v>
      </c>
      <c r="L3959" s="65">
        <f ca="1">IF(_xlfn.NUMBERVALUE(L3957)&gt;0,'质量分析(总分) '!$D$222,"")</f>
        <v>81.1694214876033</v>
      </c>
      <c r="M3959" s="65">
        <f ca="1">IF(_xlfn.NUMBERVALUE(G3957)&gt;0,'质量分析(总分) '!$D$23,'质量分析(总分) '!$D$28)</f>
        <v>513.153017241379</v>
      </c>
    </row>
    <row r="3961" customHeight="1" spans="1:13">
      <c r="A3961" s="58" t="s">
        <v>15</v>
      </c>
      <c r="B3961" s="59" t="s">
        <v>1</v>
      </c>
      <c r="C3961" s="59" t="s">
        <v>2</v>
      </c>
      <c r="D3961" s="60" t="s">
        <v>3</v>
      </c>
      <c r="E3961" s="60" t="s">
        <v>4</v>
      </c>
      <c r="F3961" s="60" t="s">
        <v>5</v>
      </c>
      <c r="G3961" s="60" t="s">
        <v>6</v>
      </c>
      <c r="H3961" s="60" t="s">
        <v>7</v>
      </c>
      <c r="I3961" s="60" t="s">
        <v>8</v>
      </c>
      <c r="J3961" s="60" t="s">
        <v>9</v>
      </c>
      <c r="K3961" s="60" t="s">
        <v>10</v>
      </c>
      <c r="L3961" s="61" t="s">
        <v>11</v>
      </c>
      <c r="M3961" s="61" t="s">
        <v>12</v>
      </c>
    </row>
    <row r="3962" customHeight="1" spans="1:13">
      <c r="A3962" s="62"/>
      <c r="B3962" s="63">
        <f ca="1">INDIRECT("'按班级打印'!G"&amp;ROUNDDOWN((ROW()-1)/5,0)+2)</f>
        <v>18</v>
      </c>
      <c r="C3962" s="63" t="str">
        <f ca="1">INDIRECT("'按班级打印'!A"&amp;ROUNDDOWN((ROW()-1)/5,0)+2)</f>
        <v>颜子超</v>
      </c>
      <c r="D3962" s="63">
        <f ca="1">INDIRECT("'按班级打印'!M"&amp;ROUNDDOWN((ROW()-1)/5,0)+2)</f>
        <v>79</v>
      </c>
      <c r="E3962" s="63">
        <f ca="1">INDIRECT("'按班级打印'!o"&amp;ROUNDDOWN((ROW()-1)/5,0)+2)</f>
        <v>21</v>
      </c>
      <c r="F3962" s="63">
        <f ca="1">INDIRECT("'按班级打印'!q"&amp;ROUNDDOWN((ROW()-1)/5,0)+2)</f>
        <v>46.5</v>
      </c>
      <c r="G3962" s="63" t="str">
        <f ca="1">IF(INDIRECT("'按班级打印'!s"&amp;ROUNDDOWN((ROW()-1)/5,0)+2)&gt;0,INDIRECT("'按班级打印'!s"&amp;ROUNDDOWN((ROW()-1)/5,0)+2),"")</f>
        <v/>
      </c>
      <c r="H3962" s="63" t="str">
        <f ca="1">IF(INDIRECT("'按班级打印'!w"&amp;ROUNDDOWN((ROW()-1)/5,0)+2)&gt;0,INDIRECT("'按班级打印'!w"&amp;ROUNDDOWN((ROW()-1)/5,0)+2),"")</f>
        <v/>
      </c>
      <c r="I3962" s="63" t="str">
        <f ca="1">IF(INDIRECT("'按班级打印'!z"&amp;ROUNDDOWN((ROW()-1)/5,0)+2)&gt;0,INDIRECT("'按班级打印'!z"&amp;ROUNDDOWN((ROW()-1)/5,0)+2),"")</f>
        <v/>
      </c>
      <c r="J3962" s="63">
        <f ca="1">IF(INDIRECT("'按班级打印'!ac"&amp;ROUNDDOWN((ROW()-1)/5,0)+2)&gt;0,INDIRECT("'按班级打印'!ac"&amp;ROUNDDOWN((ROW()-1)/5,0)+2),"")</f>
        <v>28</v>
      </c>
      <c r="K3962" s="63">
        <f ca="1">IF(INDIRECT("'按班级打印'!u"&amp;ROUNDDOWN((ROW()-1)/5,0)+2)&gt;0,INDIRECT("'按班级打印'!u"&amp;ROUNDDOWN((ROW()-1)/5,0)+2),"")</f>
        <v>34</v>
      </c>
      <c r="L3962" s="63">
        <f ca="1">IF(INDIRECT("'按班级打印'!af"&amp;ROUNDDOWN((ROW()-1)/5,0)+2)&gt;0,INDIRECT("'按班级打印'!af"&amp;ROUNDDOWN((ROW()-1)/5,0)+2),"")</f>
        <v>37</v>
      </c>
      <c r="M3962" s="63">
        <f ca="1">INDIRECT("'按班级打印'!H"&amp;ROUNDDOWN((ROW()-1)/5,0)+2)</f>
        <v>245.5</v>
      </c>
    </row>
    <row r="3963" customHeight="1" spans="1:13">
      <c r="A3963" s="64"/>
      <c r="B3963" s="64"/>
      <c r="C3963" s="63" t="s">
        <v>13</v>
      </c>
      <c r="D3963" s="63">
        <f ca="1">INDIRECT("'按班级打印'!M"&amp;ROUNDDOWN((ROW()-1)/5,0)+2)</f>
        <v>79</v>
      </c>
      <c r="E3963" s="63">
        <f ca="1">INDIRECT("'按班级打印'!o"&amp;ROUNDDOWN((ROW()-1)/5,0)+2)</f>
        <v>21</v>
      </c>
      <c r="F3963" s="63">
        <f ca="1">INDIRECT("'按班级打印'!q"&amp;ROUNDDOWN((ROW()-1)/5,0)+2)</f>
        <v>46.5</v>
      </c>
      <c r="G3963" s="63" t="str">
        <f ca="1">IF(INDIRECT("'按班级打印'!s"&amp;ROUNDDOWN((ROW()-1)/5,0)+2)&gt;0,INDIRECT("'按班级打印'!s"&amp;ROUNDDOWN((ROW()-1)/5,0)+2),"")</f>
        <v/>
      </c>
      <c r="H3963" s="63" t="str">
        <f ca="1">IF(INDIRECT("'按班级打印'!x"&amp;ROUNDDOWN((ROW()-1)/5,0)+2)&gt;0,INDIRECT("'按班级打印'!x"&amp;ROUNDDOWN((ROW()-1)/5,0)+2),"")</f>
        <v/>
      </c>
      <c r="I3963" s="63" t="str">
        <f ca="1">IF(INDIRECT("'按班级打印'!aa"&amp;ROUNDDOWN((ROW()-1)/5,0)+2)&gt;0,INDIRECT("'按班级打印'!aa"&amp;ROUNDDOWN((ROW()-1)/5,0)+2),"")</f>
        <v/>
      </c>
      <c r="J3963" s="63">
        <f ca="1">IF(INDIRECT("'按班级打印'!ad"&amp;ROUNDDOWN((ROW()-1)/5,0)+2)&gt;0,INDIRECT("'按班级打印'!ad"&amp;ROUNDDOWN((ROW()-1)/5,0)+2),"")</f>
        <v>58</v>
      </c>
      <c r="K3963" s="63">
        <f ca="1">IF(INDIRECT("'按班级打印'!u"&amp;ROUNDDOWN((ROW()-1)/5,0)+2)&gt;0,INDIRECT("'按班级打印'!u"&amp;ROUNDDOWN((ROW()-1)/5,0)+2),"")</f>
        <v>34</v>
      </c>
      <c r="L3963" s="63">
        <f ca="1">IF(INDIRECT("'按班级打印'!ag"&amp;ROUNDDOWN((ROW()-1)/5,0)+2)&gt;0,INDIRECT("'按班级打印'!ag"&amp;ROUNDDOWN((ROW()-1)/5,0)+2),"")</f>
        <v>57</v>
      </c>
      <c r="M3963" s="63">
        <f ca="1">INDIRECT("'按班级打印'!I"&amp;ROUNDDOWN((ROW()-1)/5,0)+2)</f>
        <v>295.5</v>
      </c>
    </row>
    <row r="3964" customHeight="1" spans="1:13">
      <c r="A3964" s="63" t="str">
        <f ca="1">INDIRECT("'按班级打印'!E"&amp;ROUNDDOWN((ROW()-1)/5,0)+2)</f>
        <v>历史类</v>
      </c>
      <c r="B3964" s="14"/>
      <c r="C3964" s="63" t="s">
        <v>14</v>
      </c>
      <c r="D3964" s="65">
        <f>'质量分析(总分) '!$D$55</f>
        <v>105.000612745098</v>
      </c>
      <c r="E3964" s="65">
        <f>'质量分析(总分) '!$D$82</f>
        <v>91.5242034313726</v>
      </c>
      <c r="F3964" s="65">
        <f>'质量分析(总分) '!$D$109</f>
        <v>108.863970588235</v>
      </c>
      <c r="G3964" s="65" t="str">
        <f ca="1">IF(_xlfn.NUMBERVALUE(G3962)&gt;0,'质量分析(总分) '!$D$133,"")</f>
        <v/>
      </c>
      <c r="H3964" s="65" t="str">
        <f ca="1">IF(_xlfn.NUMBERVALUE(H3962)&gt;0,'质量分析(总分) '!$D$157,"")</f>
        <v/>
      </c>
      <c r="I3964" s="65" t="str">
        <f ca="1">IF(_xlfn.NUMBERVALUE(I3962)&gt;0,'质量分析(总分) '!$D$180,"")</f>
        <v/>
      </c>
      <c r="J3964" s="65">
        <f ca="1">IF(_xlfn.NUMBERVALUE(J3962)&gt;0,'质量分析(总分) '!$D$208,"")</f>
        <v>82.7816593886463</v>
      </c>
      <c r="K3964" s="65">
        <f ca="1">IF(_xlfn.NUMBERVALUE(K3962)&gt;0,'质量分析(总分) '!$D$194,"")</f>
        <v>62.2198275862069</v>
      </c>
      <c r="L3964" s="65">
        <f ca="1">IF(_xlfn.NUMBERVALUE(L3962)&gt;0,'质量分析(总分) '!$D$222,"")</f>
        <v>81.1694214876033</v>
      </c>
      <c r="M3964" s="65">
        <f ca="1">IF(_xlfn.NUMBERVALUE(G3962)&gt;0,'质量分析(总分) '!$D$23,'质量分析(总分) '!$D$28)</f>
        <v>513.153017241379</v>
      </c>
    </row>
    <row r="3966" customHeight="1" spans="1:13">
      <c r="A3966" s="58" t="s">
        <v>15</v>
      </c>
      <c r="B3966" s="59" t="s">
        <v>1</v>
      </c>
      <c r="C3966" s="59" t="s">
        <v>2</v>
      </c>
      <c r="D3966" s="60" t="s">
        <v>3</v>
      </c>
      <c r="E3966" s="60" t="s">
        <v>4</v>
      </c>
      <c r="F3966" s="60" t="s">
        <v>5</v>
      </c>
      <c r="G3966" s="60" t="s">
        <v>6</v>
      </c>
      <c r="H3966" s="60" t="s">
        <v>7</v>
      </c>
      <c r="I3966" s="60" t="s">
        <v>8</v>
      </c>
      <c r="J3966" s="60" t="s">
        <v>9</v>
      </c>
      <c r="K3966" s="60" t="s">
        <v>10</v>
      </c>
      <c r="L3966" s="61" t="s">
        <v>11</v>
      </c>
      <c r="M3966" s="61" t="s">
        <v>12</v>
      </c>
    </row>
    <row r="3967" customHeight="1" spans="1:13">
      <c r="A3967" s="62"/>
      <c r="B3967" s="63">
        <f ca="1">INDIRECT("'按班级打印'!G"&amp;ROUNDDOWN((ROW()-1)/5,0)+2)</f>
        <v>18</v>
      </c>
      <c r="C3967" s="63" t="str">
        <f ca="1">INDIRECT("'按班级打印'!A"&amp;ROUNDDOWN((ROW()-1)/5,0)+2)</f>
        <v>龚思源</v>
      </c>
      <c r="D3967" s="63">
        <f ca="1">INDIRECT("'按班级打印'!M"&amp;ROUNDDOWN((ROW()-1)/5,0)+2)</f>
        <v>93.5</v>
      </c>
      <c r="E3967" s="63">
        <f ca="1">INDIRECT("'按班级打印'!o"&amp;ROUNDDOWN((ROW()-1)/5,0)+2)</f>
        <v>42</v>
      </c>
      <c r="F3967" s="63">
        <f ca="1">INDIRECT("'按班级打印'!q"&amp;ROUNDDOWN((ROW()-1)/5,0)+2)</f>
        <v>104</v>
      </c>
      <c r="G3967" s="63" t="str">
        <f ca="1">IF(INDIRECT("'按班级打印'!s"&amp;ROUNDDOWN((ROW()-1)/5,0)+2)&gt;0,INDIRECT("'按班级打印'!s"&amp;ROUNDDOWN((ROW()-1)/5,0)+2),"")</f>
        <v/>
      </c>
      <c r="H3967" s="63" t="str">
        <f ca="1">IF(INDIRECT("'按班级打印'!w"&amp;ROUNDDOWN((ROW()-1)/5,0)+2)&gt;0,INDIRECT("'按班级打印'!w"&amp;ROUNDDOWN((ROW()-1)/5,0)+2),"")</f>
        <v/>
      </c>
      <c r="I3967" s="63" t="str">
        <f ca="1">IF(INDIRECT("'按班级打印'!z"&amp;ROUNDDOWN((ROW()-1)/5,0)+2)&gt;0,INDIRECT("'按班级打印'!z"&amp;ROUNDDOWN((ROW()-1)/5,0)+2),"")</f>
        <v/>
      </c>
      <c r="J3967" s="63">
        <f ca="1">IF(INDIRECT("'按班级打印'!ac"&amp;ROUNDDOWN((ROW()-1)/5,0)+2)&gt;0,INDIRECT("'按班级打印'!ac"&amp;ROUNDDOWN((ROW()-1)/5,0)+2),"")</f>
        <v>58.25</v>
      </c>
      <c r="K3967" s="63">
        <f ca="1">IF(INDIRECT("'按班级打印'!u"&amp;ROUNDDOWN((ROW()-1)/5,0)+2)&gt;0,INDIRECT("'按班级打印'!u"&amp;ROUNDDOWN((ROW()-1)/5,0)+2),"")</f>
        <v>61</v>
      </c>
      <c r="L3967" s="63">
        <f ca="1">IF(INDIRECT("'按班级打印'!af"&amp;ROUNDDOWN((ROW()-1)/5,0)+2)&gt;0,INDIRECT("'按班级打印'!af"&amp;ROUNDDOWN((ROW()-1)/5,0)+2),"")</f>
        <v>46</v>
      </c>
      <c r="M3967" s="63">
        <f ca="1">INDIRECT("'按班级打印'!H"&amp;ROUNDDOWN((ROW()-1)/5,0)+2)</f>
        <v>404.75</v>
      </c>
    </row>
    <row r="3968" customHeight="1" spans="1:13">
      <c r="A3968" s="64"/>
      <c r="B3968" s="64"/>
      <c r="C3968" s="63" t="s">
        <v>13</v>
      </c>
      <c r="D3968" s="63">
        <f ca="1">INDIRECT("'按班级打印'!M"&amp;ROUNDDOWN((ROW()-1)/5,0)+2)</f>
        <v>93.5</v>
      </c>
      <c r="E3968" s="63">
        <f ca="1">INDIRECT("'按班级打印'!o"&amp;ROUNDDOWN((ROW()-1)/5,0)+2)</f>
        <v>42</v>
      </c>
      <c r="F3968" s="63">
        <f ca="1">INDIRECT("'按班级打印'!q"&amp;ROUNDDOWN((ROW()-1)/5,0)+2)</f>
        <v>104</v>
      </c>
      <c r="G3968" s="63" t="str">
        <f ca="1">IF(INDIRECT("'按班级打印'!s"&amp;ROUNDDOWN((ROW()-1)/5,0)+2)&gt;0,INDIRECT("'按班级打印'!s"&amp;ROUNDDOWN((ROW()-1)/5,0)+2),"")</f>
        <v/>
      </c>
      <c r="H3968" s="63" t="str">
        <f ca="1">IF(INDIRECT("'按班级打印'!x"&amp;ROUNDDOWN((ROW()-1)/5,0)+2)&gt;0,INDIRECT("'按班级打印'!x"&amp;ROUNDDOWN((ROW()-1)/5,0)+2),"")</f>
        <v/>
      </c>
      <c r="I3968" s="63" t="str">
        <f ca="1">IF(INDIRECT("'按班级打印'!aa"&amp;ROUNDDOWN((ROW()-1)/5,0)+2)&gt;0,INDIRECT("'按班级打印'!aa"&amp;ROUNDDOWN((ROW()-1)/5,0)+2),"")</f>
        <v/>
      </c>
      <c r="J3968" s="63">
        <f ca="1">IF(INDIRECT("'按班级打印'!ad"&amp;ROUNDDOWN((ROW()-1)/5,0)+2)&gt;0,INDIRECT("'按班级打印'!ad"&amp;ROUNDDOWN((ROW()-1)/5,0)+2),"")</f>
        <v>81</v>
      </c>
      <c r="K3968" s="63">
        <f ca="1">IF(INDIRECT("'按班级打印'!u"&amp;ROUNDDOWN((ROW()-1)/5,0)+2)&gt;0,INDIRECT("'按班级打印'!u"&amp;ROUNDDOWN((ROW()-1)/5,0)+2),"")</f>
        <v>61</v>
      </c>
      <c r="L3968" s="63">
        <f ca="1">IF(INDIRECT("'按班级打印'!ag"&amp;ROUNDDOWN((ROW()-1)/5,0)+2)&gt;0,INDIRECT("'按班级打印'!ag"&amp;ROUNDDOWN((ROW()-1)/5,0)+2),"")</f>
        <v>70</v>
      </c>
      <c r="M3968" s="63">
        <f ca="1">INDIRECT("'按班级打印'!I"&amp;ROUNDDOWN((ROW()-1)/5,0)+2)</f>
        <v>451.5</v>
      </c>
    </row>
    <row r="3969" customHeight="1" spans="1:13">
      <c r="A3969" s="63" t="str">
        <f ca="1">INDIRECT("'按班级打印'!E"&amp;ROUNDDOWN((ROW()-1)/5,0)+2)</f>
        <v>历史类</v>
      </c>
      <c r="B3969" s="14"/>
      <c r="C3969" s="63" t="s">
        <v>14</v>
      </c>
      <c r="D3969" s="65">
        <f>'质量分析(总分) '!$D$55</f>
        <v>105.000612745098</v>
      </c>
      <c r="E3969" s="65">
        <f>'质量分析(总分) '!$D$82</f>
        <v>91.5242034313726</v>
      </c>
      <c r="F3969" s="65">
        <f>'质量分析(总分) '!$D$109</f>
        <v>108.863970588235</v>
      </c>
      <c r="G3969" s="65" t="str">
        <f ca="1">IF(_xlfn.NUMBERVALUE(G3967)&gt;0,'质量分析(总分) '!$D$133,"")</f>
        <v/>
      </c>
      <c r="H3969" s="65" t="str">
        <f ca="1">IF(_xlfn.NUMBERVALUE(H3967)&gt;0,'质量分析(总分) '!$D$157,"")</f>
        <v/>
      </c>
      <c r="I3969" s="65" t="str">
        <f ca="1">IF(_xlfn.NUMBERVALUE(I3967)&gt;0,'质量分析(总分) '!$D$180,"")</f>
        <v/>
      </c>
      <c r="J3969" s="65">
        <f ca="1">IF(_xlfn.NUMBERVALUE(J3967)&gt;0,'质量分析(总分) '!$D$208,"")</f>
        <v>82.7816593886463</v>
      </c>
      <c r="K3969" s="65">
        <f ca="1">IF(_xlfn.NUMBERVALUE(K3967)&gt;0,'质量分析(总分) '!$D$194,"")</f>
        <v>62.2198275862069</v>
      </c>
      <c r="L3969" s="65">
        <f ca="1">IF(_xlfn.NUMBERVALUE(L3967)&gt;0,'质量分析(总分) '!$D$222,"")</f>
        <v>81.1694214876033</v>
      </c>
      <c r="M3969" s="65">
        <f ca="1">IF(_xlfn.NUMBERVALUE(G3967)&gt;0,'质量分析(总分) '!$D$23,'质量分析(总分) '!$D$28)</f>
        <v>513.153017241379</v>
      </c>
    </row>
    <row r="3971" customHeight="1" spans="1:13">
      <c r="A3971" s="58" t="s">
        <v>15</v>
      </c>
      <c r="B3971" s="59" t="s">
        <v>1</v>
      </c>
      <c r="C3971" s="59" t="s">
        <v>2</v>
      </c>
      <c r="D3971" s="60" t="s">
        <v>3</v>
      </c>
      <c r="E3971" s="60" t="s">
        <v>4</v>
      </c>
      <c r="F3971" s="60" t="s">
        <v>5</v>
      </c>
      <c r="G3971" s="60" t="s">
        <v>6</v>
      </c>
      <c r="H3971" s="60" t="s">
        <v>7</v>
      </c>
      <c r="I3971" s="60" t="s">
        <v>8</v>
      </c>
      <c r="J3971" s="60" t="s">
        <v>9</v>
      </c>
      <c r="K3971" s="60" t="s">
        <v>10</v>
      </c>
      <c r="L3971" s="61" t="s">
        <v>11</v>
      </c>
      <c r="M3971" s="61" t="s">
        <v>12</v>
      </c>
    </row>
    <row r="3972" customHeight="1" spans="1:13">
      <c r="A3972" s="62"/>
      <c r="B3972" s="63">
        <f ca="1">INDIRECT("'按班级打印'!G"&amp;ROUNDDOWN((ROW()-1)/5,0)+2)</f>
        <v>18</v>
      </c>
      <c r="C3972" s="63" t="str">
        <f ca="1">INDIRECT("'按班级打印'!A"&amp;ROUNDDOWN((ROW()-1)/5,0)+2)</f>
        <v>高泉蓁</v>
      </c>
      <c r="D3972" s="63">
        <f ca="1">INDIRECT("'按班级打印'!M"&amp;ROUNDDOWN((ROW()-1)/5,0)+2)</f>
        <v>108.5</v>
      </c>
      <c r="E3972" s="63">
        <f ca="1">INDIRECT("'按班级打印'!o"&amp;ROUNDDOWN((ROW()-1)/5,0)+2)</f>
        <v>73.5</v>
      </c>
      <c r="F3972" s="63">
        <f ca="1">INDIRECT("'按班级打印'!q"&amp;ROUNDDOWN((ROW()-1)/5,0)+2)</f>
        <v>78</v>
      </c>
      <c r="G3972" s="63" t="str">
        <f ca="1">IF(INDIRECT("'按班级打印'!s"&amp;ROUNDDOWN((ROW()-1)/5,0)+2)&gt;0,INDIRECT("'按班级打印'!s"&amp;ROUNDDOWN((ROW()-1)/5,0)+2),"")</f>
        <v/>
      </c>
      <c r="H3972" s="63" t="str">
        <f ca="1">IF(INDIRECT("'按班级打印'!w"&amp;ROUNDDOWN((ROW()-1)/5,0)+2)&gt;0,INDIRECT("'按班级打印'!w"&amp;ROUNDDOWN((ROW()-1)/5,0)+2),"")</f>
        <v/>
      </c>
      <c r="I3972" s="63" t="str">
        <f ca="1">IF(INDIRECT("'按班级打印'!z"&amp;ROUNDDOWN((ROW()-1)/5,0)+2)&gt;0,INDIRECT("'按班级打印'!z"&amp;ROUNDDOWN((ROW()-1)/5,0)+2),"")</f>
        <v/>
      </c>
      <c r="J3972" s="63">
        <f ca="1">IF(INDIRECT("'按班级打印'!ac"&amp;ROUNDDOWN((ROW()-1)/5,0)+2)&gt;0,INDIRECT("'按班级打印'!ac"&amp;ROUNDDOWN((ROW()-1)/5,0)+2),"")</f>
        <v>50.75</v>
      </c>
      <c r="K3972" s="63">
        <f ca="1">IF(INDIRECT("'按班级打印'!u"&amp;ROUNDDOWN((ROW()-1)/5,0)+2)&gt;0,INDIRECT("'按班级打印'!u"&amp;ROUNDDOWN((ROW()-1)/5,0)+2),"")</f>
        <v>65.5</v>
      </c>
      <c r="L3972" s="63">
        <f ca="1">IF(INDIRECT("'按班级打印'!af"&amp;ROUNDDOWN((ROW()-1)/5,0)+2)&gt;0,INDIRECT("'按班级打印'!af"&amp;ROUNDDOWN((ROW()-1)/5,0)+2),"")</f>
        <v>46.5</v>
      </c>
      <c r="M3972" s="63">
        <f ca="1">INDIRECT("'按班级打印'!H"&amp;ROUNDDOWN((ROW()-1)/5,0)+2)</f>
        <v>422.75</v>
      </c>
    </row>
    <row r="3973" customHeight="1" spans="1:13">
      <c r="A3973" s="64"/>
      <c r="B3973" s="64"/>
      <c r="C3973" s="63" t="s">
        <v>13</v>
      </c>
      <c r="D3973" s="63">
        <f ca="1">INDIRECT("'按班级打印'!M"&amp;ROUNDDOWN((ROW()-1)/5,0)+2)</f>
        <v>108.5</v>
      </c>
      <c r="E3973" s="63">
        <f ca="1">INDIRECT("'按班级打印'!o"&amp;ROUNDDOWN((ROW()-1)/5,0)+2)</f>
        <v>73.5</v>
      </c>
      <c r="F3973" s="63">
        <f ca="1">INDIRECT("'按班级打印'!q"&amp;ROUNDDOWN((ROW()-1)/5,0)+2)</f>
        <v>78</v>
      </c>
      <c r="G3973" s="63" t="str">
        <f ca="1">IF(INDIRECT("'按班级打印'!s"&amp;ROUNDDOWN((ROW()-1)/5,0)+2)&gt;0,INDIRECT("'按班级打印'!s"&amp;ROUNDDOWN((ROW()-1)/5,0)+2),"")</f>
        <v/>
      </c>
      <c r="H3973" s="63" t="str">
        <f ca="1">IF(INDIRECT("'按班级打印'!x"&amp;ROUNDDOWN((ROW()-1)/5,0)+2)&gt;0,INDIRECT("'按班级打印'!x"&amp;ROUNDDOWN((ROW()-1)/5,0)+2),"")</f>
        <v/>
      </c>
      <c r="I3973" s="63" t="str">
        <f ca="1">IF(INDIRECT("'按班级打印'!aa"&amp;ROUNDDOWN((ROW()-1)/5,0)+2)&gt;0,INDIRECT("'按班级打印'!aa"&amp;ROUNDDOWN((ROW()-1)/5,0)+2),"")</f>
        <v/>
      </c>
      <c r="J3973" s="63">
        <f ca="1">IF(INDIRECT("'按班级打印'!ad"&amp;ROUNDDOWN((ROW()-1)/5,0)+2)&gt;0,INDIRECT("'按班级打印'!ad"&amp;ROUNDDOWN((ROW()-1)/5,0)+2),"")</f>
        <v>72</v>
      </c>
      <c r="K3973" s="63">
        <f ca="1">IF(INDIRECT("'按班级打印'!u"&amp;ROUNDDOWN((ROW()-1)/5,0)+2)&gt;0,INDIRECT("'按班级打印'!u"&amp;ROUNDDOWN((ROW()-1)/5,0)+2),"")</f>
        <v>65.5</v>
      </c>
      <c r="L3973" s="63">
        <f ca="1">IF(INDIRECT("'按班级打印'!ag"&amp;ROUNDDOWN((ROW()-1)/5,0)+2)&gt;0,INDIRECT("'按班级打印'!ag"&amp;ROUNDDOWN((ROW()-1)/5,0)+2),"")</f>
        <v>71</v>
      </c>
      <c r="M3973" s="63">
        <f ca="1">INDIRECT("'按班级打印'!I"&amp;ROUNDDOWN((ROW()-1)/5,0)+2)</f>
        <v>468.5</v>
      </c>
    </row>
    <row r="3974" customHeight="1" spans="1:13">
      <c r="A3974" s="63" t="str">
        <f ca="1">INDIRECT("'按班级打印'!E"&amp;ROUNDDOWN((ROW()-1)/5,0)+2)</f>
        <v>历史类</v>
      </c>
      <c r="B3974" s="14"/>
      <c r="C3974" s="63" t="s">
        <v>14</v>
      </c>
      <c r="D3974" s="65">
        <f>'质量分析(总分) '!$D$55</f>
        <v>105.000612745098</v>
      </c>
      <c r="E3974" s="65">
        <f>'质量分析(总分) '!$D$82</f>
        <v>91.5242034313726</v>
      </c>
      <c r="F3974" s="65">
        <f>'质量分析(总分) '!$D$109</f>
        <v>108.863970588235</v>
      </c>
      <c r="G3974" s="65" t="str">
        <f ca="1">IF(_xlfn.NUMBERVALUE(G3972)&gt;0,'质量分析(总分) '!$D$133,"")</f>
        <v/>
      </c>
      <c r="H3974" s="65" t="str">
        <f ca="1">IF(_xlfn.NUMBERVALUE(H3972)&gt;0,'质量分析(总分) '!$D$157,"")</f>
        <v/>
      </c>
      <c r="I3974" s="65" t="str">
        <f ca="1">IF(_xlfn.NUMBERVALUE(I3972)&gt;0,'质量分析(总分) '!$D$180,"")</f>
        <v/>
      </c>
      <c r="J3974" s="65">
        <f ca="1">IF(_xlfn.NUMBERVALUE(J3972)&gt;0,'质量分析(总分) '!$D$208,"")</f>
        <v>82.7816593886463</v>
      </c>
      <c r="K3974" s="65">
        <f ca="1">IF(_xlfn.NUMBERVALUE(K3972)&gt;0,'质量分析(总分) '!$D$194,"")</f>
        <v>62.2198275862069</v>
      </c>
      <c r="L3974" s="65">
        <f ca="1">IF(_xlfn.NUMBERVALUE(L3972)&gt;0,'质量分析(总分) '!$D$222,"")</f>
        <v>81.1694214876033</v>
      </c>
      <c r="M3974" s="65">
        <f ca="1">IF(_xlfn.NUMBERVALUE(G3972)&gt;0,'质量分析(总分) '!$D$23,'质量分析(总分) '!$D$28)</f>
        <v>513.153017241379</v>
      </c>
    </row>
    <row r="3976" customHeight="1" spans="1:13">
      <c r="A3976" s="58" t="s">
        <v>15</v>
      </c>
      <c r="B3976" s="59" t="s">
        <v>1</v>
      </c>
      <c r="C3976" s="59" t="s">
        <v>2</v>
      </c>
      <c r="D3976" s="60" t="s">
        <v>3</v>
      </c>
      <c r="E3976" s="60" t="s">
        <v>4</v>
      </c>
      <c r="F3976" s="60" t="s">
        <v>5</v>
      </c>
      <c r="G3976" s="60" t="s">
        <v>6</v>
      </c>
      <c r="H3976" s="60" t="s">
        <v>7</v>
      </c>
      <c r="I3976" s="60" t="s">
        <v>8</v>
      </c>
      <c r="J3976" s="60" t="s">
        <v>9</v>
      </c>
      <c r="K3976" s="60" t="s">
        <v>10</v>
      </c>
      <c r="L3976" s="61" t="s">
        <v>11</v>
      </c>
      <c r="M3976" s="61" t="s">
        <v>12</v>
      </c>
    </row>
    <row r="3977" customHeight="1" spans="1:13">
      <c r="A3977" s="62"/>
      <c r="B3977" s="63">
        <f ca="1">INDIRECT("'按班级打印'!G"&amp;ROUNDDOWN((ROW()-1)/5,0)+2)</f>
        <v>18</v>
      </c>
      <c r="C3977" s="63" t="str">
        <f ca="1">INDIRECT("'按班级打印'!A"&amp;ROUNDDOWN((ROW()-1)/5,0)+2)</f>
        <v>陈志涛</v>
      </c>
      <c r="D3977" s="63">
        <f ca="1">INDIRECT("'按班级打印'!M"&amp;ROUNDDOWN((ROW()-1)/5,0)+2)</f>
        <v>96.5</v>
      </c>
      <c r="E3977" s="63">
        <f ca="1">INDIRECT("'按班级打印'!o"&amp;ROUNDDOWN((ROW()-1)/5,0)+2)</f>
        <v>88</v>
      </c>
      <c r="F3977" s="63">
        <f ca="1">INDIRECT("'按班级打印'!q"&amp;ROUNDDOWN((ROW()-1)/5,0)+2)</f>
        <v>101.5</v>
      </c>
      <c r="G3977" s="63" t="str">
        <f ca="1">IF(INDIRECT("'按班级打印'!s"&amp;ROUNDDOWN((ROW()-1)/5,0)+2)&gt;0,INDIRECT("'按班级打印'!s"&amp;ROUNDDOWN((ROW()-1)/5,0)+2),"")</f>
        <v/>
      </c>
      <c r="H3977" s="63" t="str">
        <f ca="1">IF(INDIRECT("'按班级打印'!w"&amp;ROUNDDOWN((ROW()-1)/5,0)+2)&gt;0,INDIRECT("'按班级打印'!w"&amp;ROUNDDOWN((ROW()-1)/5,0)+2),"")</f>
        <v/>
      </c>
      <c r="I3977" s="63">
        <f ca="1">IF(INDIRECT("'按班级打印'!z"&amp;ROUNDDOWN((ROW()-1)/5,0)+2)&gt;0,INDIRECT("'按班级打印'!z"&amp;ROUNDDOWN((ROW()-1)/5,0)+2),"")</f>
        <v>61.5</v>
      </c>
      <c r="J3977" s="63">
        <f ca="1">IF(INDIRECT("'按班级打印'!ac"&amp;ROUNDDOWN((ROW()-1)/5,0)+2)&gt;0,INDIRECT("'按班级打印'!ac"&amp;ROUNDDOWN((ROW()-1)/5,0)+2),"")</f>
        <v>58.5</v>
      </c>
      <c r="K3977" s="63">
        <f ca="1">IF(INDIRECT("'按班级打印'!u"&amp;ROUNDDOWN((ROW()-1)/5,0)+2)&gt;0,INDIRECT("'按班级打印'!u"&amp;ROUNDDOWN((ROW()-1)/5,0)+2),"")</f>
        <v>65.5</v>
      </c>
      <c r="L3977" s="63" t="str">
        <f ca="1">IF(INDIRECT("'按班级打印'!af"&amp;ROUNDDOWN((ROW()-1)/5,0)+2)&gt;0,INDIRECT("'按班级打印'!af"&amp;ROUNDDOWN((ROW()-1)/5,0)+2),"")</f>
        <v/>
      </c>
      <c r="M3977" s="63">
        <f ca="1">INDIRECT("'按班级打印'!H"&amp;ROUNDDOWN((ROW()-1)/5,0)+2)</f>
        <v>471.5</v>
      </c>
    </row>
    <row r="3978" customHeight="1" spans="1:13">
      <c r="A3978" s="64"/>
      <c r="B3978" s="64"/>
      <c r="C3978" s="63" t="s">
        <v>13</v>
      </c>
      <c r="D3978" s="63">
        <f ca="1">INDIRECT("'按班级打印'!M"&amp;ROUNDDOWN((ROW()-1)/5,0)+2)</f>
        <v>96.5</v>
      </c>
      <c r="E3978" s="63">
        <f ca="1">INDIRECT("'按班级打印'!o"&amp;ROUNDDOWN((ROW()-1)/5,0)+2)</f>
        <v>88</v>
      </c>
      <c r="F3978" s="63">
        <f ca="1">INDIRECT("'按班级打印'!q"&amp;ROUNDDOWN((ROW()-1)/5,0)+2)</f>
        <v>101.5</v>
      </c>
      <c r="G3978" s="63" t="str">
        <f ca="1">IF(INDIRECT("'按班级打印'!s"&amp;ROUNDDOWN((ROW()-1)/5,0)+2)&gt;0,INDIRECT("'按班级打印'!s"&amp;ROUNDDOWN((ROW()-1)/5,0)+2),"")</f>
        <v/>
      </c>
      <c r="H3978" s="63" t="str">
        <f ca="1">IF(INDIRECT("'按班级打印'!x"&amp;ROUNDDOWN((ROW()-1)/5,0)+2)&gt;0,INDIRECT("'按班级打印'!x"&amp;ROUNDDOWN((ROW()-1)/5,0)+2),"")</f>
        <v/>
      </c>
      <c r="I3978" s="63">
        <f ca="1">IF(INDIRECT("'按班级打印'!aa"&amp;ROUNDDOWN((ROW()-1)/5,0)+2)&gt;0,INDIRECT("'按班级打印'!aa"&amp;ROUNDDOWN((ROW()-1)/5,0)+2),"")</f>
        <v>71</v>
      </c>
      <c r="J3978" s="63">
        <f ca="1">IF(INDIRECT("'按班级打印'!ad"&amp;ROUNDDOWN((ROW()-1)/5,0)+2)&gt;0,INDIRECT("'按班级打印'!ad"&amp;ROUNDDOWN((ROW()-1)/5,0)+2),"")</f>
        <v>82</v>
      </c>
      <c r="K3978" s="63">
        <f ca="1">IF(INDIRECT("'按班级打印'!u"&amp;ROUNDDOWN((ROW()-1)/5,0)+2)&gt;0,INDIRECT("'按班级打印'!u"&amp;ROUNDDOWN((ROW()-1)/5,0)+2),"")</f>
        <v>65.5</v>
      </c>
      <c r="L3978" s="63" t="str">
        <f ca="1">IF(INDIRECT("'按班级打印'!ag"&amp;ROUNDDOWN((ROW()-1)/5,0)+2)&gt;0,INDIRECT("'按班级打印'!ag"&amp;ROUNDDOWN((ROW()-1)/5,0)+2),"")</f>
        <v/>
      </c>
      <c r="M3978" s="63">
        <f ca="1">INDIRECT("'按班级打印'!I"&amp;ROUNDDOWN((ROW()-1)/5,0)+2)</f>
        <v>504.5</v>
      </c>
    </row>
    <row r="3979" customHeight="1" spans="1:13">
      <c r="A3979" s="63" t="str">
        <f ca="1">INDIRECT("'按班级打印'!E"&amp;ROUNDDOWN((ROW()-1)/5,0)+2)</f>
        <v>历史类</v>
      </c>
      <c r="B3979" s="14"/>
      <c r="C3979" s="63" t="s">
        <v>14</v>
      </c>
      <c r="D3979" s="65">
        <f>'质量分析(总分) '!$D$55</f>
        <v>105.000612745098</v>
      </c>
      <c r="E3979" s="65">
        <f>'质量分析(总分) '!$D$82</f>
        <v>91.5242034313726</v>
      </c>
      <c r="F3979" s="65">
        <f>'质量分析(总分) '!$D$109</f>
        <v>108.863970588235</v>
      </c>
      <c r="G3979" s="65" t="str">
        <f ca="1">IF(_xlfn.NUMBERVALUE(G3977)&gt;0,'质量分析(总分) '!$D$133,"")</f>
        <v/>
      </c>
      <c r="H3979" s="65" t="str">
        <f ca="1">IF(_xlfn.NUMBERVALUE(H3977)&gt;0,'质量分析(总分) '!$D$157,"")</f>
        <v/>
      </c>
      <c r="I3979" s="65">
        <f ca="1">IF(_xlfn.NUMBERVALUE(I3977)&gt;0,'质量分析(总分) '!$D$180,"")</f>
        <v>83.3676470588235</v>
      </c>
      <c r="J3979" s="65">
        <f ca="1">IF(_xlfn.NUMBERVALUE(J3977)&gt;0,'质量分析(总分) '!$D$208,"")</f>
        <v>82.7816593886463</v>
      </c>
      <c r="K3979" s="65">
        <f ca="1">IF(_xlfn.NUMBERVALUE(K3977)&gt;0,'质量分析(总分) '!$D$194,"")</f>
        <v>62.2198275862069</v>
      </c>
      <c r="L3979" s="65" t="str">
        <f ca="1">IF(_xlfn.NUMBERVALUE(L3977)&gt;0,'质量分析(总分) '!$D$222,"")</f>
        <v/>
      </c>
      <c r="M3979" s="65">
        <f ca="1">IF(_xlfn.NUMBERVALUE(G3977)&gt;0,'质量分析(总分) '!$D$23,'质量分析(总分) '!$D$28)</f>
        <v>513.153017241379</v>
      </c>
    </row>
    <row r="3981" customHeight="1" spans="1:13">
      <c r="A3981" s="58" t="s">
        <v>15</v>
      </c>
      <c r="B3981" s="59" t="s">
        <v>1</v>
      </c>
      <c r="C3981" s="59" t="s">
        <v>2</v>
      </c>
      <c r="D3981" s="60" t="s">
        <v>3</v>
      </c>
      <c r="E3981" s="60" t="s">
        <v>4</v>
      </c>
      <c r="F3981" s="60" t="s">
        <v>5</v>
      </c>
      <c r="G3981" s="60" t="s">
        <v>6</v>
      </c>
      <c r="H3981" s="60" t="s">
        <v>7</v>
      </c>
      <c r="I3981" s="60" t="s">
        <v>8</v>
      </c>
      <c r="J3981" s="60" t="s">
        <v>9</v>
      </c>
      <c r="K3981" s="60" t="s">
        <v>10</v>
      </c>
      <c r="L3981" s="61" t="s">
        <v>11</v>
      </c>
      <c r="M3981" s="61" t="s">
        <v>12</v>
      </c>
    </row>
    <row r="3982" customHeight="1" spans="1:13">
      <c r="A3982" s="62"/>
      <c r="B3982" s="63">
        <f ca="1">INDIRECT("'按班级打印'!G"&amp;ROUNDDOWN((ROW()-1)/5,0)+2)</f>
        <v>18</v>
      </c>
      <c r="C3982" s="63" t="str">
        <f ca="1">INDIRECT("'按班级打印'!A"&amp;ROUNDDOWN((ROW()-1)/5,0)+2)</f>
        <v>叶奕涵</v>
      </c>
      <c r="D3982" s="63">
        <f ca="1">INDIRECT("'按班级打印'!M"&amp;ROUNDDOWN((ROW()-1)/5,0)+2)</f>
        <v>105.5</v>
      </c>
      <c r="E3982" s="63">
        <f ca="1">INDIRECT("'按班级打印'!o"&amp;ROUNDDOWN((ROW()-1)/5,0)+2)</f>
        <v>57</v>
      </c>
      <c r="F3982" s="63">
        <f ca="1">INDIRECT("'按班级打印'!q"&amp;ROUNDDOWN((ROW()-1)/5,0)+2)</f>
        <v>98</v>
      </c>
      <c r="G3982" s="63" t="str">
        <f ca="1">IF(INDIRECT("'按班级打印'!s"&amp;ROUNDDOWN((ROW()-1)/5,0)+2)&gt;0,INDIRECT("'按班级打印'!s"&amp;ROUNDDOWN((ROW()-1)/5,0)+2),"")</f>
        <v/>
      </c>
      <c r="H3982" s="63" t="str">
        <f ca="1">IF(INDIRECT("'按班级打印'!w"&amp;ROUNDDOWN((ROW()-1)/5,0)+2)&gt;0,INDIRECT("'按班级打印'!w"&amp;ROUNDDOWN((ROW()-1)/5,0)+2),"")</f>
        <v/>
      </c>
      <c r="I3982" s="63">
        <f ca="1">IF(INDIRECT("'按班级打印'!z"&amp;ROUNDDOWN((ROW()-1)/5,0)+2)&gt;0,INDIRECT("'按班级打印'!z"&amp;ROUNDDOWN((ROW()-1)/5,0)+2),"")</f>
        <v>68.5</v>
      </c>
      <c r="J3982" s="63">
        <f ca="1">IF(INDIRECT("'按班级打印'!ac"&amp;ROUNDDOWN((ROW()-1)/5,0)+2)&gt;0,INDIRECT("'按班级打印'!ac"&amp;ROUNDDOWN((ROW()-1)/5,0)+2),"")</f>
        <v>53.5</v>
      </c>
      <c r="K3982" s="63">
        <f ca="1">IF(INDIRECT("'按班级打印'!u"&amp;ROUNDDOWN((ROW()-1)/5,0)+2)&gt;0,INDIRECT("'按班级打印'!u"&amp;ROUNDDOWN((ROW()-1)/5,0)+2),"")</f>
        <v>59</v>
      </c>
      <c r="L3982" s="63" t="str">
        <f ca="1">IF(INDIRECT("'按班级打印'!af"&amp;ROUNDDOWN((ROW()-1)/5,0)+2)&gt;0,INDIRECT("'按班级打印'!af"&amp;ROUNDDOWN((ROW()-1)/5,0)+2),"")</f>
        <v/>
      </c>
      <c r="M3982" s="63">
        <f ca="1">INDIRECT("'按班级打印'!H"&amp;ROUNDDOWN((ROW()-1)/5,0)+2)</f>
        <v>441.5</v>
      </c>
    </row>
    <row r="3983" customHeight="1" spans="1:13">
      <c r="A3983" s="64"/>
      <c r="B3983" s="64"/>
      <c r="C3983" s="63" t="s">
        <v>13</v>
      </c>
      <c r="D3983" s="63">
        <f ca="1">INDIRECT("'按班级打印'!M"&amp;ROUNDDOWN((ROW()-1)/5,0)+2)</f>
        <v>105.5</v>
      </c>
      <c r="E3983" s="63">
        <f ca="1">INDIRECT("'按班级打印'!o"&amp;ROUNDDOWN((ROW()-1)/5,0)+2)</f>
        <v>57</v>
      </c>
      <c r="F3983" s="63">
        <f ca="1">INDIRECT("'按班级打印'!q"&amp;ROUNDDOWN((ROW()-1)/5,0)+2)</f>
        <v>98</v>
      </c>
      <c r="G3983" s="63" t="str">
        <f ca="1">IF(INDIRECT("'按班级打印'!s"&amp;ROUNDDOWN((ROW()-1)/5,0)+2)&gt;0,INDIRECT("'按班级打印'!s"&amp;ROUNDDOWN((ROW()-1)/5,0)+2),"")</f>
        <v/>
      </c>
      <c r="H3983" s="63" t="str">
        <f ca="1">IF(INDIRECT("'按班级打印'!x"&amp;ROUNDDOWN((ROW()-1)/5,0)+2)&gt;0,INDIRECT("'按班级打印'!x"&amp;ROUNDDOWN((ROW()-1)/5,0)+2),"")</f>
        <v/>
      </c>
      <c r="I3983" s="63">
        <f ca="1">IF(INDIRECT("'按班级打印'!aa"&amp;ROUNDDOWN((ROW()-1)/5,0)+2)&gt;0,INDIRECT("'按班级打印'!aa"&amp;ROUNDDOWN((ROW()-1)/5,0)+2),"")</f>
        <v>78</v>
      </c>
      <c r="J3983" s="63">
        <f ca="1">IF(INDIRECT("'按班级打印'!ad"&amp;ROUNDDOWN((ROW()-1)/5,0)+2)&gt;0,INDIRECT("'按班级打印'!ad"&amp;ROUNDDOWN((ROW()-1)/5,0)+2),"")</f>
        <v>76</v>
      </c>
      <c r="K3983" s="63">
        <f ca="1">IF(INDIRECT("'按班级打印'!u"&amp;ROUNDDOWN((ROW()-1)/5,0)+2)&gt;0,INDIRECT("'按班级打印'!u"&amp;ROUNDDOWN((ROW()-1)/5,0)+2),"")</f>
        <v>59</v>
      </c>
      <c r="L3983" s="63" t="str">
        <f ca="1">IF(INDIRECT("'按班级打印'!ag"&amp;ROUNDDOWN((ROW()-1)/5,0)+2)&gt;0,INDIRECT("'按班级打印'!ag"&amp;ROUNDDOWN((ROW()-1)/5,0)+2),"")</f>
        <v/>
      </c>
      <c r="M3983" s="63">
        <f ca="1">INDIRECT("'按班级打印'!I"&amp;ROUNDDOWN((ROW()-1)/5,0)+2)</f>
        <v>473.5</v>
      </c>
    </row>
    <row r="3984" customHeight="1" spans="1:13">
      <c r="A3984" s="63" t="str">
        <f ca="1">INDIRECT("'按班级打印'!E"&amp;ROUNDDOWN((ROW()-1)/5,0)+2)</f>
        <v>历史类</v>
      </c>
      <c r="B3984" s="14"/>
      <c r="C3984" s="63" t="s">
        <v>14</v>
      </c>
      <c r="D3984" s="65">
        <f>'质量分析(总分) '!$D$55</f>
        <v>105.000612745098</v>
      </c>
      <c r="E3984" s="65">
        <f>'质量分析(总分) '!$D$82</f>
        <v>91.5242034313726</v>
      </c>
      <c r="F3984" s="65">
        <f>'质量分析(总分) '!$D$109</f>
        <v>108.863970588235</v>
      </c>
      <c r="G3984" s="65" t="str">
        <f ca="1">IF(_xlfn.NUMBERVALUE(G3982)&gt;0,'质量分析(总分) '!$D$133,"")</f>
        <v/>
      </c>
      <c r="H3984" s="65" t="str">
        <f ca="1">IF(_xlfn.NUMBERVALUE(H3982)&gt;0,'质量分析(总分) '!$D$157,"")</f>
        <v/>
      </c>
      <c r="I3984" s="65">
        <f ca="1">IF(_xlfn.NUMBERVALUE(I3982)&gt;0,'质量分析(总分) '!$D$180,"")</f>
        <v>83.3676470588235</v>
      </c>
      <c r="J3984" s="65">
        <f ca="1">IF(_xlfn.NUMBERVALUE(J3982)&gt;0,'质量分析(总分) '!$D$208,"")</f>
        <v>82.7816593886463</v>
      </c>
      <c r="K3984" s="65">
        <f ca="1">IF(_xlfn.NUMBERVALUE(K3982)&gt;0,'质量分析(总分) '!$D$194,"")</f>
        <v>62.2198275862069</v>
      </c>
      <c r="L3984" s="65" t="str">
        <f ca="1">IF(_xlfn.NUMBERVALUE(L3982)&gt;0,'质量分析(总分) '!$D$222,"")</f>
        <v/>
      </c>
      <c r="M3984" s="65">
        <f ca="1">IF(_xlfn.NUMBERVALUE(G3982)&gt;0,'质量分析(总分) '!$D$23,'质量分析(总分) '!$D$28)</f>
        <v>513.153017241379</v>
      </c>
    </row>
    <row r="3986" customHeight="1" spans="1:13">
      <c r="A3986" s="58" t="s">
        <v>15</v>
      </c>
      <c r="B3986" s="59" t="s">
        <v>1</v>
      </c>
      <c r="C3986" s="59" t="s">
        <v>2</v>
      </c>
      <c r="D3986" s="60" t="s">
        <v>3</v>
      </c>
      <c r="E3986" s="60" t="s">
        <v>4</v>
      </c>
      <c r="F3986" s="60" t="s">
        <v>5</v>
      </c>
      <c r="G3986" s="60" t="s">
        <v>6</v>
      </c>
      <c r="H3986" s="60" t="s">
        <v>7</v>
      </c>
      <c r="I3986" s="60" t="s">
        <v>8</v>
      </c>
      <c r="J3986" s="60" t="s">
        <v>9</v>
      </c>
      <c r="K3986" s="60" t="s">
        <v>10</v>
      </c>
      <c r="L3986" s="61" t="s">
        <v>11</v>
      </c>
      <c r="M3986" s="61" t="s">
        <v>12</v>
      </c>
    </row>
    <row r="3987" customHeight="1" spans="1:13">
      <c r="A3987" s="62"/>
      <c r="B3987" s="63">
        <f ca="1">INDIRECT("'按班级打印'!G"&amp;ROUNDDOWN((ROW()-1)/5,0)+2)</f>
        <v>18</v>
      </c>
      <c r="C3987" s="63" t="str">
        <f ca="1">INDIRECT("'按班级打印'!A"&amp;ROUNDDOWN((ROW()-1)/5,0)+2)</f>
        <v>陈思言</v>
      </c>
      <c r="D3987" s="63">
        <f ca="1">INDIRECT("'按班级打印'!M"&amp;ROUNDDOWN((ROW()-1)/5,0)+2)</f>
        <v>101.5</v>
      </c>
      <c r="E3987" s="63">
        <f ca="1">INDIRECT("'按班级打印'!o"&amp;ROUNDDOWN((ROW()-1)/5,0)+2)</f>
        <v>62</v>
      </c>
      <c r="F3987" s="63">
        <f ca="1">INDIRECT("'按班级打印'!q"&amp;ROUNDDOWN((ROW()-1)/5,0)+2)</f>
        <v>100</v>
      </c>
      <c r="G3987" s="63" t="str">
        <f ca="1">IF(INDIRECT("'按班级打印'!s"&amp;ROUNDDOWN((ROW()-1)/5,0)+2)&gt;0,INDIRECT("'按班级打印'!s"&amp;ROUNDDOWN((ROW()-1)/5,0)+2),"")</f>
        <v/>
      </c>
      <c r="H3987" s="63" t="str">
        <f ca="1">IF(INDIRECT("'按班级打印'!w"&amp;ROUNDDOWN((ROW()-1)/5,0)+2)&gt;0,INDIRECT("'按班级打印'!w"&amp;ROUNDDOWN((ROW()-1)/5,0)+2),"")</f>
        <v/>
      </c>
      <c r="I3987" s="63" t="str">
        <f ca="1">IF(INDIRECT("'按班级打印'!z"&amp;ROUNDDOWN((ROW()-1)/5,0)+2)&gt;0,INDIRECT("'按班级打印'!z"&amp;ROUNDDOWN((ROW()-1)/5,0)+2),"")</f>
        <v/>
      </c>
      <c r="J3987" s="63">
        <f ca="1">IF(INDIRECT("'按班级打印'!ac"&amp;ROUNDDOWN((ROW()-1)/5,0)+2)&gt;0,INDIRECT("'按班级打印'!ac"&amp;ROUNDDOWN((ROW()-1)/5,0)+2),"")</f>
        <v>53</v>
      </c>
      <c r="K3987" s="63">
        <f ca="1">IF(INDIRECT("'按班级打印'!u"&amp;ROUNDDOWN((ROW()-1)/5,0)+2)&gt;0,INDIRECT("'按班级打印'!u"&amp;ROUNDDOWN((ROW()-1)/5,0)+2),"")</f>
        <v>55.5</v>
      </c>
      <c r="L3987" s="63">
        <f ca="1">IF(INDIRECT("'按班级打印'!af"&amp;ROUNDDOWN((ROW()-1)/5,0)+2)&gt;0,INDIRECT("'按班级打印'!af"&amp;ROUNDDOWN((ROW()-1)/5,0)+2),"")</f>
        <v>41</v>
      </c>
      <c r="M3987" s="63">
        <f ca="1">INDIRECT("'按班级打印'!H"&amp;ROUNDDOWN((ROW()-1)/5,0)+2)</f>
        <v>413</v>
      </c>
    </row>
    <row r="3988" customHeight="1" spans="1:13">
      <c r="A3988" s="64"/>
      <c r="B3988" s="64"/>
      <c r="C3988" s="63" t="s">
        <v>13</v>
      </c>
      <c r="D3988" s="63">
        <f ca="1">INDIRECT("'按班级打印'!M"&amp;ROUNDDOWN((ROW()-1)/5,0)+2)</f>
        <v>101.5</v>
      </c>
      <c r="E3988" s="63">
        <f ca="1">INDIRECT("'按班级打印'!o"&amp;ROUNDDOWN((ROW()-1)/5,0)+2)</f>
        <v>62</v>
      </c>
      <c r="F3988" s="63">
        <f ca="1">INDIRECT("'按班级打印'!q"&amp;ROUNDDOWN((ROW()-1)/5,0)+2)</f>
        <v>100</v>
      </c>
      <c r="G3988" s="63" t="str">
        <f ca="1">IF(INDIRECT("'按班级打印'!s"&amp;ROUNDDOWN((ROW()-1)/5,0)+2)&gt;0,INDIRECT("'按班级打印'!s"&amp;ROUNDDOWN((ROW()-1)/5,0)+2),"")</f>
        <v/>
      </c>
      <c r="H3988" s="63" t="str">
        <f ca="1">IF(INDIRECT("'按班级打印'!x"&amp;ROUNDDOWN((ROW()-1)/5,0)+2)&gt;0,INDIRECT("'按班级打印'!x"&amp;ROUNDDOWN((ROW()-1)/5,0)+2),"")</f>
        <v/>
      </c>
      <c r="I3988" s="63" t="str">
        <f ca="1">IF(INDIRECT("'按班级打印'!aa"&amp;ROUNDDOWN((ROW()-1)/5,0)+2)&gt;0,INDIRECT("'按班级打印'!aa"&amp;ROUNDDOWN((ROW()-1)/5,0)+2),"")</f>
        <v/>
      </c>
      <c r="J3988" s="63">
        <f ca="1">IF(INDIRECT("'按班级打印'!ad"&amp;ROUNDDOWN((ROW()-1)/5,0)+2)&gt;0,INDIRECT("'按班级打印'!ad"&amp;ROUNDDOWN((ROW()-1)/5,0)+2),"")</f>
        <v>75</v>
      </c>
      <c r="K3988" s="63">
        <f ca="1">IF(INDIRECT("'按班级打印'!u"&amp;ROUNDDOWN((ROW()-1)/5,0)+2)&gt;0,INDIRECT("'按班级打印'!u"&amp;ROUNDDOWN((ROW()-1)/5,0)+2),"")</f>
        <v>55.5</v>
      </c>
      <c r="L3988" s="63">
        <f ca="1">IF(INDIRECT("'按班级打印'!ag"&amp;ROUNDDOWN((ROW()-1)/5,0)+2)&gt;0,INDIRECT("'按班级打印'!ag"&amp;ROUNDDOWN((ROW()-1)/5,0)+2),"")</f>
        <v>63</v>
      </c>
      <c r="M3988" s="63">
        <f ca="1">INDIRECT("'按班级打印'!I"&amp;ROUNDDOWN((ROW()-1)/5,0)+2)</f>
        <v>457</v>
      </c>
    </row>
    <row r="3989" customHeight="1" spans="1:13">
      <c r="A3989" s="63" t="str">
        <f ca="1">INDIRECT("'按班级打印'!E"&amp;ROUNDDOWN((ROW()-1)/5,0)+2)</f>
        <v>历史类</v>
      </c>
      <c r="B3989" s="14"/>
      <c r="C3989" s="63" t="s">
        <v>14</v>
      </c>
      <c r="D3989" s="65">
        <f>'质量分析(总分) '!$D$55</f>
        <v>105.000612745098</v>
      </c>
      <c r="E3989" s="65">
        <f>'质量分析(总分) '!$D$82</f>
        <v>91.5242034313726</v>
      </c>
      <c r="F3989" s="65">
        <f>'质量分析(总分) '!$D$109</f>
        <v>108.863970588235</v>
      </c>
      <c r="G3989" s="65" t="str">
        <f ca="1">IF(_xlfn.NUMBERVALUE(G3987)&gt;0,'质量分析(总分) '!$D$133,"")</f>
        <v/>
      </c>
      <c r="H3989" s="65" t="str">
        <f ca="1">IF(_xlfn.NUMBERVALUE(H3987)&gt;0,'质量分析(总分) '!$D$157,"")</f>
        <v/>
      </c>
      <c r="I3989" s="65" t="str">
        <f ca="1">IF(_xlfn.NUMBERVALUE(I3987)&gt;0,'质量分析(总分) '!$D$180,"")</f>
        <v/>
      </c>
      <c r="J3989" s="65">
        <f ca="1">IF(_xlfn.NUMBERVALUE(J3987)&gt;0,'质量分析(总分) '!$D$208,"")</f>
        <v>82.7816593886463</v>
      </c>
      <c r="K3989" s="65">
        <f ca="1">IF(_xlfn.NUMBERVALUE(K3987)&gt;0,'质量分析(总分) '!$D$194,"")</f>
        <v>62.2198275862069</v>
      </c>
      <c r="L3989" s="65">
        <f ca="1">IF(_xlfn.NUMBERVALUE(L3987)&gt;0,'质量分析(总分) '!$D$222,"")</f>
        <v>81.1694214876033</v>
      </c>
      <c r="M3989" s="65">
        <f ca="1">IF(_xlfn.NUMBERVALUE(G3987)&gt;0,'质量分析(总分) '!$D$23,'质量分析(总分) '!$D$28)</f>
        <v>513.153017241379</v>
      </c>
    </row>
    <row r="3991" customHeight="1" spans="1:13">
      <c r="A3991" s="58" t="s">
        <v>15</v>
      </c>
      <c r="B3991" s="59" t="s">
        <v>1</v>
      </c>
      <c r="C3991" s="59" t="s">
        <v>2</v>
      </c>
      <c r="D3991" s="60" t="s">
        <v>3</v>
      </c>
      <c r="E3991" s="60" t="s">
        <v>4</v>
      </c>
      <c r="F3991" s="60" t="s">
        <v>5</v>
      </c>
      <c r="G3991" s="60" t="s">
        <v>6</v>
      </c>
      <c r="H3991" s="60" t="s">
        <v>7</v>
      </c>
      <c r="I3991" s="60" t="s">
        <v>8</v>
      </c>
      <c r="J3991" s="60" t="s">
        <v>9</v>
      </c>
      <c r="K3991" s="60" t="s">
        <v>10</v>
      </c>
      <c r="L3991" s="61" t="s">
        <v>11</v>
      </c>
      <c r="M3991" s="61" t="s">
        <v>12</v>
      </c>
    </row>
    <row r="3992" customHeight="1" spans="1:13">
      <c r="A3992" s="62"/>
      <c r="B3992" s="63">
        <f ca="1">INDIRECT("'按班级打印'!G"&amp;ROUNDDOWN((ROW()-1)/5,0)+2)</f>
        <v>18</v>
      </c>
      <c r="C3992" s="63" t="str">
        <f ca="1">INDIRECT("'按班级打印'!A"&amp;ROUNDDOWN((ROW()-1)/5,0)+2)</f>
        <v>尤思然</v>
      </c>
      <c r="D3992" s="63">
        <f ca="1">INDIRECT("'按班级打印'!M"&amp;ROUNDDOWN((ROW()-1)/5,0)+2)</f>
        <v>111</v>
      </c>
      <c r="E3992" s="63">
        <f ca="1">INDIRECT("'按班级打印'!o"&amp;ROUNDDOWN((ROW()-1)/5,0)+2)</f>
        <v>45</v>
      </c>
      <c r="F3992" s="63">
        <f ca="1">INDIRECT("'按班级打印'!q"&amp;ROUNDDOWN((ROW()-1)/5,0)+2)</f>
        <v>99</v>
      </c>
      <c r="G3992" s="63" t="str">
        <f ca="1">IF(INDIRECT("'按班级打印'!s"&amp;ROUNDDOWN((ROW()-1)/5,0)+2)&gt;0,INDIRECT("'按班级打印'!s"&amp;ROUNDDOWN((ROW()-1)/5,0)+2),"")</f>
        <v/>
      </c>
      <c r="H3992" s="63" t="str">
        <f ca="1">IF(INDIRECT("'按班级打印'!w"&amp;ROUNDDOWN((ROW()-1)/5,0)+2)&gt;0,INDIRECT("'按班级打印'!w"&amp;ROUNDDOWN((ROW()-1)/5,0)+2),"")</f>
        <v/>
      </c>
      <c r="I3992" s="63">
        <f ca="1">IF(INDIRECT("'按班级打印'!z"&amp;ROUNDDOWN((ROW()-1)/5,0)+2)&gt;0,INDIRECT("'按班级打印'!z"&amp;ROUNDDOWN((ROW()-1)/5,0)+2),"")</f>
        <v>62</v>
      </c>
      <c r="J3992" s="63">
        <f ca="1">IF(INDIRECT("'按班级打印'!ac"&amp;ROUNDDOWN((ROW()-1)/5,0)+2)&gt;0,INDIRECT("'按班级打印'!ac"&amp;ROUNDDOWN((ROW()-1)/5,0)+2),"")</f>
        <v>66.5</v>
      </c>
      <c r="K3992" s="63">
        <f ca="1">IF(INDIRECT("'按班级打印'!u"&amp;ROUNDDOWN((ROW()-1)/5,0)+2)&gt;0,INDIRECT("'按班级打印'!u"&amp;ROUNDDOWN((ROW()-1)/5,0)+2),"")</f>
        <v>64</v>
      </c>
      <c r="L3992" s="63" t="str">
        <f ca="1">IF(INDIRECT("'按班级打印'!af"&amp;ROUNDDOWN((ROW()-1)/5,0)+2)&gt;0,INDIRECT("'按班级打印'!af"&amp;ROUNDDOWN((ROW()-1)/5,0)+2),"")</f>
        <v/>
      </c>
      <c r="M3992" s="63">
        <f ca="1">INDIRECT("'按班级打印'!H"&amp;ROUNDDOWN((ROW()-1)/5,0)+2)</f>
        <v>447.5</v>
      </c>
    </row>
    <row r="3993" customHeight="1" spans="1:13">
      <c r="A3993" s="64"/>
      <c r="B3993" s="64"/>
      <c r="C3993" s="63" t="s">
        <v>13</v>
      </c>
      <c r="D3993" s="63">
        <f ca="1">INDIRECT("'按班级打印'!M"&amp;ROUNDDOWN((ROW()-1)/5,0)+2)</f>
        <v>111</v>
      </c>
      <c r="E3993" s="63">
        <f ca="1">INDIRECT("'按班级打印'!o"&amp;ROUNDDOWN((ROW()-1)/5,0)+2)</f>
        <v>45</v>
      </c>
      <c r="F3993" s="63">
        <f ca="1">INDIRECT("'按班级打印'!q"&amp;ROUNDDOWN((ROW()-1)/5,0)+2)</f>
        <v>99</v>
      </c>
      <c r="G3993" s="63" t="str">
        <f ca="1">IF(INDIRECT("'按班级打印'!s"&amp;ROUNDDOWN((ROW()-1)/5,0)+2)&gt;0,INDIRECT("'按班级打印'!s"&amp;ROUNDDOWN((ROW()-1)/5,0)+2),"")</f>
        <v/>
      </c>
      <c r="H3993" s="63" t="str">
        <f ca="1">IF(INDIRECT("'按班级打印'!x"&amp;ROUNDDOWN((ROW()-1)/5,0)+2)&gt;0,INDIRECT("'按班级打印'!x"&amp;ROUNDDOWN((ROW()-1)/5,0)+2),"")</f>
        <v/>
      </c>
      <c r="I3993" s="63">
        <f ca="1">IF(INDIRECT("'按班级打印'!aa"&amp;ROUNDDOWN((ROW()-1)/5,0)+2)&gt;0,INDIRECT("'按班级打印'!aa"&amp;ROUNDDOWN((ROW()-1)/5,0)+2),"")</f>
        <v>71</v>
      </c>
      <c r="J3993" s="63">
        <f ca="1">IF(INDIRECT("'按班级打印'!ad"&amp;ROUNDDOWN((ROW()-1)/5,0)+2)&gt;0,INDIRECT("'按班级打印'!ad"&amp;ROUNDDOWN((ROW()-1)/5,0)+2),"")</f>
        <v>89</v>
      </c>
      <c r="K3993" s="63">
        <f ca="1">IF(INDIRECT("'按班级打印'!u"&amp;ROUNDDOWN((ROW()-1)/5,0)+2)&gt;0,INDIRECT("'按班级打印'!u"&amp;ROUNDDOWN((ROW()-1)/5,0)+2),"")</f>
        <v>64</v>
      </c>
      <c r="L3993" s="63" t="str">
        <f ca="1">IF(INDIRECT("'按班级打印'!ag"&amp;ROUNDDOWN((ROW()-1)/5,0)+2)&gt;0,INDIRECT("'按班级打印'!ag"&amp;ROUNDDOWN((ROW()-1)/5,0)+2),"")</f>
        <v/>
      </c>
      <c r="M3993" s="63">
        <f ca="1">INDIRECT("'按班级打印'!I"&amp;ROUNDDOWN((ROW()-1)/5,0)+2)</f>
        <v>479</v>
      </c>
    </row>
    <row r="3994" customHeight="1" spans="1:13">
      <c r="A3994" s="63" t="str">
        <f ca="1">INDIRECT("'按班级打印'!E"&amp;ROUNDDOWN((ROW()-1)/5,0)+2)</f>
        <v>历史类</v>
      </c>
      <c r="B3994" s="14"/>
      <c r="C3994" s="63" t="s">
        <v>14</v>
      </c>
      <c r="D3994" s="65">
        <f>'质量分析(总分) '!$D$55</f>
        <v>105.000612745098</v>
      </c>
      <c r="E3994" s="65">
        <f>'质量分析(总分) '!$D$82</f>
        <v>91.5242034313726</v>
      </c>
      <c r="F3994" s="65">
        <f>'质量分析(总分) '!$D$109</f>
        <v>108.863970588235</v>
      </c>
      <c r="G3994" s="65" t="str">
        <f ca="1">IF(_xlfn.NUMBERVALUE(G3992)&gt;0,'质量分析(总分) '!$D$133,"")</f>
        <v/>
      </c>
      <c r="H3994" s="65" t="str">
        <f ca="1">IF(_xlfn.NUMBERVALUE(H3992)&gt;0,'质量分析(总分) '!$D$157,"")</f>
        <v/>
      </c>
      <c r="I3994" s="65">
        <f ca="1">IF(_xlfn.NUMBERVALUE(I3992)&gt;0,'质量分析(总分) '!$D$180,"")</f>
        <v>83.3676470588235</v>
      </c>
      <c r="J3994" s="65">
        <f ca="1">IF(_xlfn.NUMBERVALUE(J3992)&gt;0,'质量分析(总分) '!$D$208,"")</f>
        <v>82.7816593886463</v>
      </c>
      <c r="K3994" s="65">
        <f ca="1">IF(_xlfn.NUMBERVALUE(K3992)&gt;0,'质量分析(总分) '!$D$194,"")</f>
        <v>62.2198275862069</v>
      </c>
      <c r="L3994" s="65" t="str">
        <f ca="1">IF(_xlfn.NUMBERVALUE(L3992)&gt;0,'质量分析(总分) '!$D$222,"")</f>
        <v/>
      </c>
      <c r="M3994" s="65">
        <f ca="1">IF(_xlfn.NUMBERVALUE(G3992)&gt;0,'质量分析(总分) '!$D$23,'质量分析(总分) '!$D$28)</f>
        <v>513.153017241379</v>
      </c>
    </row>
    <row r="3996" customHeight="1" spans="1:13">
      <c r="A3996" s="58" t="s">
        <v>15</v>
      </c>
      <c r="B3996" s="59" t="s">
        <v>1</v>
      </c>
      <c r="C3996" s="59" t="s">
        <v>2</v>
      </c>
      <c r="D3996" s="60" t="s">
        <v>3</v>
      </c>
      <c r="E3996" s="60" t="s">
        <v>4</v>
      </c>
      <c r="F3996" s="60" t="s">
        <v>5</v>
      </c>
      <c r="G3996" s="60" t="s">
        <v>6</v>
      </c>
      <c r="H3996" s="60" t="s">
        <v>7</v>
      </c>
      <c r="I3996" s="60" t="s">
        <v>8</v>
      </c>
      <c r="J3996" s="60" t="s">
        <v>9</v>
      </c>
      <c r="K3996" s="60" t="s">
        <v>10</v>
      </c>
      <c r="L3996" s="61" t="s">
        <v>11</v>
      </c>
      <c r="M3996" s="61" t="s">
        <v>12</v>
      </c>
    </row>
    <row r="3997" customHeight="1" spans="1:13">
      <c r="A3997" s="62"/>
      <c r="B3997" s="63">
        <f ca="1">INDIRECT("'按班级打印'!G"&amp;ROUNDDOWN((ROW()-1)/5,0)+2)</f>
        <v>18</v>
      </c>
      <c r="C3997" s="63" t="str">
        <f ca="1">INDIRECT("'按班级打印'!A"&amp;ROUNDDOWN((ROW()-1)/5,0)+2)</f>
        <v>王嘉阳</v>
      </c>
      <c r="D3997" s="63">
        <f ca="1">INDIRECT("'按班级打印'!M"&amp;ROUNDDOWN((ROW()-1)/5,0)+2)</f>
        <v>98.5</v>
      </c>
      <c r="E3997" s="63">
        <f ca="1">INDIRECT("'按班级打印'!o"&amp;ROUNDDOWN((ROW()-1)/5,0)+2)</f>
        <v>96.5</v>
      </c>
      <c r="F3997" s="63">
        <f ca="1">INDIRECT("'按班级打印'!q"&amp;ROUNDDOWN((ROW()-1)/5,0)+2)</f>
        <v>74</v>
      </c>
      <c r="G3997" s="63" t="str">
        <f ca="1">IF(INDIRECT("'按班级打印'!s"&amp;ROUNDDOWN((ROW()-1)/5,0)+2)&gt;0,INDIRECT("'按班级打印'!s"&amp;ROUNDDOWN((ROW()-1)/5,0)+2),"")</f>
        <v/>
      </c>
      <c r="H3997" s="63" t="str">
        <f ca="1">IF(INDIRECT("'按班级打印'!w"&amp;ROUNDDOWN((ROW()-1)/5,0)+2)&gt;0,INDIRECT("'按班级打印'!w"&amp;ROUNDDOWN((ROW()-1)/5,0)+2),"")</f>
        <v/>
      </c>
      <c r="I3997" s="63">
        <f ca="1">IF(INDIRECT("'按班级打印'!z"&amp;ROUNDDOWN((ROW()-1)/5,0)+2)&gt;0,INDIRECT("'按班级打印'!z"&amp;ROUNDDOWN((ROW()-1)/5,0)+2),"")</f>
        <v>64</v>
      </c>
      <c r="J3997" s="63">
        <f ca="1">IF(INDIRECT("'按班级打印'!ac"&amp;ROUNDDOWN((ROW()-1)/5,0)+2)&gt;0,INDIRECT("'按班级打印'!ac"&amp;ROUNDDOWN((ROW()-1)/5,0)+2),"")</f>
        <v>63.5</v>
      </c>
      <c r="K3997" s="63">
        <f ca="1">IF(INDIRECT("'按班级打印'!u"&amp;ROUNDDOWN((ROW()-1)/5,0)+2)&gt;0,INDIRECT("'按班级打印'!u"&amp;ROUNDDOWN((ROW()-1)/5,0)+2),"")</f>
        <v>61.5</v>
      </c>
      <c r="L3997" s="63" t="str">
        <f ca="1">IF(INDIRECT("'按班级打印'!af"&amp;ROUNDDOWN((ROW()-1)/5,0)+2)&gt;0,INDIRECT("'按班级打印'!af"&amp;ROUNDDOWN((ROW()-1)/5,0)+2),"")</f>
        <v/>
      </c>
      <c r="M3997" s="63">
        <f ca="1">INDIRECT("'按班级打印'!H"&amp;ROUNDDOWN((ROW()-1)/5,0)+2)</f>
        <v>458</v>
      </c>
    </row>
    <row r="3998" customHeight="1" spans="1:13">
      <c r="A3998" s="64"/>
      <c r="B3998" s="64"/>
      <c r="C3998" s="63" t="s">
        <v>13</v>
      </c>
      <c r="D3998" s="63">
        <f ca="1">INDIRECT("'按班级打印'!M"&amp;ROUNDDOWN((ROW()-1)/5,0)+2)</f>
        <v>98.5</v>
      </c>
      <c r="E3998" s="63">
        <f ca="1">INDIRECT("'按班级打印'!o"&amp;ROUNDDOWN((ROW()-1)/5,0)+2)</f>
        <v>96.5</v>
      </c>
      <c r="F3998" s="63">
        <f ca="1">INDIRECT("'按班级打印'!q"&amp;ROUNDDOWN((ROW()-1)/5,0)+2)</f>
        <v>74</v>
      </c>
      <c r="G3998" s="63" t="str">
        <f ca="1">IF(INDIRECT("'按班级打印'!s"&amp;ROUNDDOWN((ROW()-1)/5,0)+2)&gt;0,INDIRECT("'按班级打印'!s"&amp;ROUNDDOWN((ROW()-1)/5,0)+2),"")</f>
        <v/>
      </c>
      <c r="H3998" s="63" t="str">
        <f ca="1">IF(INDIRECT("'按班级打印'!x"&amp;ROUNDDOWN((ROW()-1)/5,0)+2)&gt;0,INDIRECT("'按班级打印'!x"&amp;ROUNDDOWN((ROW()-1)/5,0)+2),"")</f>
        <v/>
      </c>
      <c r="I3998" s="63">
        <f ca="1">IF(INDIRECT("'按班级打印'!aa"&amp;ROUNDDOWN((ROW()-1)/5,0)+2)&gt;0,INDIRECT("'按班级打印'!aa"&amp;ROUNDDOWN((ROW()-1)/5,0)+2),"")</f>
        <v>73</v>
      </c>
      <c r="J3998" s="63">
        <f ca="1">IF(INDIRECT("'按班级打印'!ad"&amp;ROUNDDOWN((ROW()-1)/5,0)+2)&gt;0,INDIRECT("'按班级打印'!ad"&amp;ROUNDDOWN((ROW()-1)/5,0)+2),"")</f>
        <v>87</v>
      </c>
      <c r="K3998" s="63">
        <f ca="1">IF(INDIRECT("'按班级打印'!u"&amp;ROUNDDOWN((ROW()-1)/5,0)+2)&gt;0,INDIRECT("'按班级打印'!u"&amp;ROUNDDOWN((ROW()-1)/5,0)+2),"")</f>
        <v>61.5</v>
      </c>
      <c r="L3998" s="63" t="str">
        <f ca="1">IF(INDIRECT("'按班级打印'!ag"&amp;ROUNDDOWN((ROW()-1)/5,0)+2)&gt;0,INDIRECT("'按班级打印'!ag"&amp;ROUNDDOWN((ROW()-1)/5,0)+2),"")</f>
        <v/>
      </c>
      <c r="M3998" s="63">
        <f ca="1">INDIRECT("'按班级打印'!I"&amp;ROUNDDOWN((ROW()-1)/5,0)+2)</f>
        <v>490.5</v>
      </c>
    </row>
    <row r="3999" customHeight="1" spans="1:13">
      <c r="A3999" s="63" t="str">
        <f ca="1">INDIRECT("'按班级打印'!E"&amp;ROUNDDOWN((ROW()-1)/5,0)+2)</f>
        <v>历史类</v>
      </c>
      <c r="B3999" s="14"/>
      <c r="C3999" s="63" t="s">
        <v>14</v>
      </c>
      <c r="D3999" s="65">
        <f>'质量分析(总分) '!$D$55</f>
        <v>105.000612745098</v>
      </c>
      <c r="E3999" s="65">
        <f>'质量分析(总分) '!$D$82</f>
        <v>91.5242034313726</v>
      </c>
      <c r="F3999" s="65">
        <f>'质量分析(总分) '!$D$109</f>
        <v>108.863970588235</v>
      </c>
      <c r="G3999" s="65" t="str">
        <f ca="1">IF(_xlfn.NUMBERVALUE(G3997)&gt;0,'质量分析(总分) '!$D$133,"")</f>
        <v/>
      </c>
      <c r="H3999" s="65" t="str">
        <f ca="1">IF(_xlfn.NUMBERVALUE(H3997)&gt;0,'质量分析(总分) '!$D$157,"")</f>
        <v/>
      </c>
      <c r="I3999" s="65">
        <f ca="1">IF(_xlfn.NUMBERVALUE(I3997)&gt;0,'质量分析(总分) '!$D$180,"")</f>
        <v>83.3676470588235</v>
      </c>
      <c r="J3999" s="65">
        <f ca="1">IF(_xlfn.NUMBERVALUE(J3997)&gt;0,'质量分析(总分) '!$D$208,"")</f>
        <v>82.7816593886463</v>
      </c>
      <c r="K3999" s="65">
        <f ca="1">IF(_xlfn.NUMBERVALUE(K3997)&gt;0,'质量分析(总分) '!$D$194,"")</f>
        <v>62.2198275862069</v>
      </c>
      <c r="L3999" s="65" t="str">
        <f ca="1">IF(_xlfn.NUMBERVALUE(L3997)&gt;0,'质量分析(总分) '!$D$222,"")</f>
        <v/>
      </c>
      <c r="M3999" s="65">
        <f ca="1">IF(_xlfn.NUMBERVALUE(G3997)&gt;0,'质量分析(总分) '!$D$23,'质量分析(总分) '!$D$28)</f>
        <v>513.153017241379</v>
      </c>
    </row>
    <row r="4001" customHeight="1" spans="1:13">
      <c r="A4001" s="58" t="s">
        <v>15</v>
      </c>
      <c r="B4001" s="59" t="s">
        <v>1</v>
      </c>
      <c r="C4001" s="59" t="s">
        <v>2</v>
      </c>
      <c r="D4001" s="60" t="s">
        <v>3</v>
      </c>
      <c r="E4001" s="60" t="s">
        <v>4</v>
      </c>
      <c r="F4001" s="60" t="s">
        <v>5</v>
      </c>
      <c r="G4001" s="60" t="s">
        <v>6</v>
      </c>
      <c r="H4001" s="60" t="s">
        <v>7</v>
      </c>
      <c r="I4001" s="60" t="s">
        <v>8</v>
      </c>
      <c r="J4001" s="60" t="s">
        <v>9</v>
      </c>
      <c r="K4001" s="60" t="s">
        <v>10</v>
      </c>
      <c r="L4001" s="61" t="s">
        <v>11</v>
      </c>
      <c r="M4001" s="61" t="s">
        <v>12</v>
      </c>
    </row>
    <row r="4002" customHeight="1" spans="1:13">
      <c r="A4002" s="62"/>
      <c r="B4002" s="63">
        <f ca="1">INDIRECT("'按班级打印'!G"&amp;ROUNDDOWN((ROW()-1)/5,0)+2)</f>
        <v>18</v>
      </c>
      <c r="C4002" s="63" t="str">
        <f ca="1">INDIRECT("'按班级打印'!A"&amp;ROUNDDOWN((ROW()-1)/5,0)+2)</f>
        <v>林蒨蒨</v>
      </c>
      <c r="D4002" s="63">
        <f ca="1">INDIRECT("'按班级打印'!M"&amp;ROUNDDOWN((ROW()-1)/5,0)+2)</f>
        <v>97.5</v>
      </c>
      <c r="E4002" s="63">
        <f ca="1">INDIRECT("'按班级打印'!o"&amp;ROUNDDOWN((ROW()-1)/5,0)+2)</f>
        <v>63.5</v>
      </c>
      <c r="F4002" s="63">
        <f ca="1">INDIRECT("'按班级打印'!q"&amp;ROUNDDOWN((ROW()-1)/5,0)+2)</f>
        <v>112.5</v>
      </c>
      <c r="G4002" s="63" t="str">
        <f ca="1">IF(INDIRECT("'按班级打印'!s"&amp;ROUNDDOWN((ROW()-1)/5,0)+2)&gt;0,INDIRECT("'按班级打印'!s"&amp;ROUNDDOWN((ROW()-1)/5,0)+2),"")</f>
        <v/>
      </c>
      <c r="H4002" s="63" t="str">
        <f ca="1">IF(INDIRECT("'按班级打印'!w"&amp;ROUNDDOWN((ROW()-1)/5,0)+2)&gt;0,INDIRECT("'按班级打印'!w"&amp;ROUNDDOWN((ROW()-1)/5,0)+2),"")</f>
        <v/>
      </c>
      <c r="I4002" s="63" t="str">
        <f ca="1">IF(INDIRECT("'按班级打印'!z"&amp;ROUNDDOWN((ROW()-1)/5,0)+2)&gt;0,INDIRECT("'按班级打印'!z"&amp;ROUNDDOWN((ROW()-1)/5,0)+2),"")</f>
        <v/>
      </c>
      <c r="J4002" s="63">
        <f ca="1">IF(INDIRECT("'按班级打印'!ac"&amp;ROUNDDOWN((ROW()-1)/5,0)+2)&gt;0,INDIRECT("'按班级打印'!ac"&amp;ROUNDDOWN((ROW()-1)/5,0)+2),"")</f>
        <v>59.25</v>
      </c>
      <c r="K4002" s="63">
        <f ca="1">IF(INDIRECT("'按班级打印'!u"&amp;ROUNDDOWN((ROW()-1)/5,0)+2)&gt;0,INDIRECT("'按班级打印'!u"&amp;ROUNDDOWN((ROW()-1)/5,0)+2),"")</f>
        <v>50</v>
      </c>
      <c r="L4002" s="63">
        <f ca="1">IF(INDIRECT("'按班级打印'!af"&amp;ROUNDDOWN((ROW()-1)/5,0)+2)&gt;0,INDIRECT("'按班级打印'!af"&amp;ROUNDDOWN((ROW()-1)/5,0)+2),"")</f>
        <v>42.5</v>
      </c>
      <c r="M4002" s="63">
        <f ca="1">INDIRECT("'按班级打印'!H"&amp;ROUNDDOWN((ROW()-1)/5,0)+2)</f>
        <v>425.25</v>
      </c>
    </row>
    <row r="4003" customHeight="1" spans="1:13">
      <c r="A4003" s="64"/>
      <c r="B4003" s="64"/>
      <c r="C4003" s="63" t="s">
        <v>13</v>
      </c>
      <c r="D4003" s="63">
        <f ca="1">INDIRECT("'按班级打印'!M"&amp;ROUNDDOWN((ROW()-1)/5,0)+2)</f>
        <v>97.5</v>
      </c>
      <c r="E4003" s="63">
        <f ca="1">INDIRECT("'按班级打印'!o"&amp;ROUNDDOWN((ROW()-1)/5,0)+2)</f>
        <v>63.5</v>
      </c>
      <c r="F4003" s="63">
        <f ca="1">INDIRECT("'按班级打印'!q"&amp;ROUNDDOWN((ROW()-1)/5,0)+2)</f>
        <v>112.5</v>
      </c>
      <c r="G4003" s="63" t="str">
        <f ca="1">IF(INDIRECT("'按班级打印'!s"&amp;ROUNDDOWN((ROW()-1)/5,0)+2)&gt;0,INDIRECT("'按班级打印'!s"&amp;ROUNDDOWN((ROW()-1)/5,0)+2),"")</f>
        <v/>
      </c>
      <c r="H4003" s="63" t="str">
        <f ca="1">IF(INDIRECT("'按班级打印'!x"&amp;ROUNDDOWN((ROW()-1)/5,0)+2)&gt;0,INDIRECT("'按班级打印'!x"&amp;ROUNDDOWN((ROW()-1)/5,0)+2),"")</f>
        <v/>
      </c>
      <c r="I4003" s="63" t="str">
        <f ca="1">IF(INDIRECT("'按班级打印'!aa"&amp;ROUNDDOWN((ROW()-1)/5,0)+2)&gt;0,INDIRECT("'按班级打印'!aa"&amp;ROUNDDOWN((ROW()-1)/5,0)+2),"")</f>
        <v/>
      </c>
      <c r="J4003" s="63">
        <f ca="1">IF(INDIRECT("'按班级打印'!ad"&amp;ROUNDDOWN((ROW()-1)/5,0)+2)&gt;0,INDIRECT("'按班级打印'!ad"&amp;ROUNDDOWN((ROW()-1)/5,0)+2),"")</f>
        <v>83</v>
      </c>
      <c r="K4003" s="63">
        <f ca="1">IF(INDIRECT("'按班级打印'!u"&amp;ROUNDDOWN((ROW()-1)/5,0)+2)&gt;0,INDIRECT("'按班级打印'!u"&amp;ROUNDDOWN((ROW()-1)/5,0)+2),"")</f>
        <v>50</v>
      </c>
      <c r="L4003" s="63">
        <f ca="1">IF(INDIRECT("'按班级打印'!ag"&amp;ROUNDDOWN((ROW()-1)/5,0)+2)&gt;0,INDIRECT("'按班级打印'!ag"&amp;ROUNDDOWN((ROW()-1)/5,0)+2),"")</f>
        <v>65</v>
      </c>
      <c r="M4003" s="63">
        <f ca="1">INDIRECT("'按班级打印'!I"&amp;ROUNDDOWN((ROW()-1)/5,0)+2)</f>
        <v>471.5</v>
      </c>
    </row>
    <row r="4004" customHeight="1" spans="1:13">
      <c r="A4004" s="63" t="str">
        <f ca="1">INDIRECT("'按班级打印'!E"&amp;ROUNDDOWN((ROW()-1)/5,0)+2)</f>
        <v>历史类</v>
      </c>
      <c r="B4004" s="14"/>
      <c r="C4004" s="63" t="s">
        <v>14</v>
      </c>
      <c r="D4004" s="65">
        <f>'质量分析(总分) '!$D$55</f>
        <v>105.000612745098</v>
      </c>
      <c r="E4004" s="65">
        <f>'质量分析(总分) '!$D$82</f>
        <v>91.5242034313726</v>
      </c>
      <c r="F4004" s="65">
        <f>'质量分析(总分) '!$D$109</f>
        <v>108.863970588235</v>
      </c>
      <c r="G4004" s="65" t="str">
        <f ca="1">IF(_xlfn.NUMBERVALUE(G4002)&gt;0,'质量分析(总分) '!$D$133,"")</f>
        <v/>
      </c>
      <c r="H4004" s="65" t="str">
        <f ca="1">IF(_xlfn.NUMBERVALUE(H4002)&gt;0,'质量分析(总分) '!$D$157,"")</f>
        <v/>
      </c>
      <c r="I4004" s="65" t="str">
        <f ca="1">IF(_xlfn.NUMBERVALUE(I4002)&gt;0,'质量分析(总分) '!$D$180,"")</f>
        <v/>
      </c>
      <c r="J4004" s="65">
        <f ca="1">IF(_xlfn.NUMBERVALUE(J4002)&gt;0,'质量分析(总分) '!$D$208,"")</f>
        <v>82.7816593886463</v>
      </c>
      <c r="K4004" s="65">
        <f ca="1">IF(_xlfn.NUMBERVALUE(K4002)&gt;0,'质量分析(总分) '!$D$194,"")</f>
        <v>62.2198275862069</v>
      </c>
      <c r="L4004" s="65">
        <f ca="1">IF(_xlfn.NUMBERVALUE(L4002)&gt;0,'质量分析(总分) '!$D$222,"")</f>
        <v>81.1694214876033</v>
      </c>
      <c r="M4004" s="65">
        <f ca="1">IF(_xlfn.NUMBERVALUE(G4002)&gt;0,'质量分析(总分) '!$D$23,'质量分析(总分) '!$D$28)</f>
        <v>513.153017241379</v>
      </c>
    </row>
    <row r="4006" customHeight="1" spans="1:13">
      <c r="A4006" s="58" t="s">
        <v>15</v>
      </c>
      <c r="B4006" s="59" t="s">
        <v>1</v>
      </c>
      <c r="C4006" s="59" t="s">
        <v>2</v>
      </c>
      <c r="D4006" s="60" t="s">
        <v>3</v>
      </c>
      <c r="E4006" s="60" t="s">
        <v>4</v>
      </c>
      <c r="F4006" s="60" t="s">
        <v>5</v>
      </c>
      <c r="G4006" s="60" t="s">
        <v>6</v>
      </c>
      <c r="H4006" s="60" t="s">
        <v>7</v>
      </c>
      <c r="I4006" s="60" t="s">
        <v>8</v>
      </c>
      <c r="J4006" s="60" t="s">
        <v>9</v>
      </c>
      <c r="K4006" s="60" t="s">
        <v>10</v>
      </c>
      <c r="L4006" s="61" t="s">
        <v>11</v>
      </c>
      <c r="M4006" s="61" t="s">
        <v>12</v>
      </c>
    </row>
    <row r="4007" customHeight="1" spans="1:13">
      <c r="A4007" s="62"/>
      <c r="B4007" s="63">
        <f ca="1">INDIRECT("'按班级打印'!G"&amp;ROUNDDOWN((ROW()-1)/5,0)+2)</f>
        <v>18</v>
      </c>
      <c r="C4007" s="63" t="str">
        <f ca="1">INDIRECT("'按班级打印'!A"&amp;ROUNDDOWN((ROW()-1)/5,0)+2)</f>
        <v>王钰倩</v>
      </c>
      <c r="D4007" s="63">
        <f ca="1">INDIRECT("'按班级打印'!M"&amp;ROUNDDOWN((ROW()-1)/5,0)+2)</f>
        <v>95</v>
      </c>
      <c r="E4007" s="63">
        <f ca="1">INDIRECT("'按班级打印'!o"&amp;ROUNDDOWN((ROW()-1)/5,0)+2)</f>
        <v>52</v>
      </c>
      <c r="F4007" s="63">
        <f ca="1">INDIRECT("'按班级打印'!q"&amp;ROUNDDOWN((ROW()-1)/5,0)+2)</f>
        <v>98.5</v>
      </c>
      <c r="G4007" s="63" t="str">
        <f ca="1">IF(INDIRECT("'按班级打印'!s"&amp;ROUNDDOWN((ROW()-1)/5,0)+2)&gt;0,INDIRECT("'按班级打印'!s"&amp;ROUNDDOWN((ROW()-1)/5,0)+2),"")</f>
        <v/>
      </c>
      <c r="H4007" s="63" t="str">
        <f ca="1">IF(INDIRECT("'按班级打印'!w"&amp;ROUNDDOWN((ROW()-1)/5,0)+2)&gt;0,INDIRECT("'按班级打印'!w"&amp;ROUNDDOWN((ROW()-1)/5,0)+2),"")</f>
        <v/>
      </c>
      <c r="I4007" s="63" t="str">
        <f ca="1">IF(INDIRECT("'按班级打印'!z"&amp;ROUNDDOWN((ROW()-1)/5,0)+2)&gt;0,INDIRECT("'按班级打印'!z"&amp;ROUNDDOWN((ROW()-1)/5,0)+2),"")</f>
        <v/>
      </c>
      <c r="J4007" s="63">
        <f ca="1">IF(INDIRECT("'按班级打印'!ac"&amp;ROUNDDOWN((ROW()-1)/5,0)+2)&gt;0,INDIRECT("'按班级打印'!ac"&amp;ROUNDDOWN((ROW()-1)/5,0)+2),"")</f>
        <v>51.25</v>
      </c>
      <c r="K4007" s="63">
        <f ca="1">IF(INDIRECT("'按班级打印'!u"&amp;ROUNDDOWN((ROW()-1)/5,0)+2)&gt;0,INDIRECT("'按班级打印'!u"&amp;ROUNDDOWN((ROW()-1)/5,0)+2),"")</f>
        <v>52</v>
      </c>
      <c r="L4007" s="63">
        <f ca="1">IF(INDIRECT("'按班级打印'!af"&amp;ROUNDDOWN((ROW()-1)/5,0)+2)&gt;0,INDIRECT("'按班级打印'!af"&amp;ROUNDDOWN((ROW()-1)/5,0)+2),"")</f>
        <v>49</v>
      </c>
      <c r="M4007" s="63">
        <f ca="1">INDIRECT("'按班级打印'!H"&amp;ROUNDDOWN((ROW()-1)/5,0)+2)</f>
        <v>397.75</v>
      </c>
    </row>
    <row r="4008" customHeight="1" spans="1:13">
      <c r="A4008" s="64"/>
      <c r="B4008" s="64"/>
      <c r="C4008" s="63" t="s">
        <v>13</v>
      </c>
      <c r="D4008" s="63">
        <f ca="1">INDIRECT("'按班级打印'!M"&amp;ROUNDDOWN((ROW()-1)/5,0)+2)</f>
        <v>95</v>
      </c>
      <c r="E4008" s="63">
        <f ca="1">INDIRECT("'按班级打印'!o"&amp;ROUNDDOWN((ROW()-1)/5,0)+2)</f>
        <v>52</v>
      </c>
      <c r="F4008" s="63">
        <f ca="1">INDIRECT("'按班级打印'!q"&amp;ROUNDDOWN((ROW()-1)/5,0)+2)</f>
        <v>98.5</v>
      </c>
      <c r="G4008" s="63" t="str">
        <f ca="1">IF(INDIRECT("'按班级打印'!s"&amp;ROUNDDOWN((ROW()-1)/5,0)+2)&gt;0,INDIRECT("'按班级打印'!s"&amp;ROUNDDOWN((ROW()-1)/5,0)+2),"")</f>
        <v/>
      </c>
      <c r="H4008" s="63" t="str">
        <f ca="1">IF(INDIRECT("'按班级打印'!x"&amp;ROUNDDOWN((ROW()-1)/5,0)+2)&gt;0,INDIRECT("'按班级打印'!x"&amp;ROUNDDOWN((ROW()-1)/5,0)+2),"")</f>
        <v/>
      </c>
      <c r="I4008" s="63" t="str">
        <f ca="1">IF(INDIRECT("'按班级打印'!aa"&amp;ROUNDDOWN((ROW()-1)/5,0)+2)&gt;0,INDIRECT("'按班级打印'!aa"&amp;ROUNDDOWN((ROW()-1)/5,0)+2),"")</f>
        <v/>
      </c>
      <c r="J4008" s="63">
        <f ca="1">IF(INDIRECT("'按班级打印'!ad"&amp;ROUNDDOWN((ROW()-1)/5,0)+2)&gt;0,INDIRECT("'按班级打印'!ad"&amp;ROUNDDOWN((ROW()-1)/5,0)+2),"")</f>
        <v>73</v>
      </c>
      <c r="K4008" s="63">
        <f ca="1">IF(INDIRECT("'按班级打印'!u"&amp;ROUNDDOWN((ROW()-1)/5,0)+2)&gt;0,INDIRECT("'按班级打印'!u"&amp;ROUNDDOWN((ROW()-1)/5,0)+2),"")</f>
        <v>52</v>
      </c>
      <c r="L4008" s="63">
        <f ca="1">IF(INDIRECT("'按班级打印'!ag"&amp;ROUNDDOWN((ROW()-1)/5,0)+2)&gt;0,INDIRECT("'按班级打印'!ag"&amp;ROUNDDOWN((ROW()-1)/5,0)+2),"")</f>
        <v>74</v>
      </c>
      <c r="M4008" s="63">
        <f ca="1">INDIRECT("'按班级打印'!I"&amp;ROUNDDOWN((ROW()-1)/5,0)+2)</f>
        <v>444.5</v>
      </c>
    </row>
    <row r="4009" customHeight="1" spans="1:13">
      <c r="A4009" s="63" t="str">
        <f ca="1">INDIRECT("'按班级打印'!E"&amp;ROUNDDOWN((ROW()-1)/5,0)+2)</f>
        <v>历史类</v>
      </c>
      <c r="B4009" s="14"/>
      <c r="C4009" s="63" t="s">
        <v>14</v>
      </c>
      <c r="D4009" s="65">
        <f>'质量分析(总分) '!$D$55</f>
        <v>105.000612745098</v>
      </c>
      <c r="E4009" s="65">
        <f>'质量分析(总分) '!$D$82</f>
        <v>91.5242034313726</v>
      </c>
      <c r="F4009" s="65">
        <f>'质量分析(总分) '!$D$109</f>
        <v>108.863970588235</v>
      </c>
      <c r="G4009" s="65" t="str">
        <f ca="1">IF(_xlfn.NUMBERVALUE(G4007)&gt;0,'质量分析(总分) '!$D$133,"")</f>
        <v/>
      </c>
      <c r="H4009" s="65" t="str">
        <f ca="1">IF(_xlfn.NUMBERVALUE(H4007)&gt;0,'质量分析(总分) '!$D$157,"")</f>
        <v/>
      </c>
      <c r="I4009" s="65" t="str">
        <f ca="1">IF(_xlfn.NUMBERVALUE(I4007)&gt;0,'质量分析(总分) '!$D$180,"")</f>
        <v/>
      </c>
      <c r="J4009" s="65">
        <f ca="1">IF(_xlfn.NUMBERVALUE(J4007)&gt;0,'质量分析(总分) '!$D$208,"")</f>
        <v>82.7816593886463</v>
      </c>
      <c r="K4009" s="65">
        <f ca="1">IF(_xlfn.NUMBERVALUE(K4007)&gt;0,'质量分析(总分) '!$D$194,"")</f>
        <v>62.2198275862069</v>
      </c>
      <c r="L4009" s="65">
        <f ca="1">IF(_xlfn.NUMBERVALUE(L4007)&gt;0,'质量分析(总分) '!$D$222,"")</f>
        <v>81.1694214876033</v>
      </c>
      <c r="M4009" s="65">
        <f ca="1">IF(_xlfn.NUMBERVALUE(G4007)&gt;0,'质量分析(总分) '!$D$23,'质量分析(总分) '!$D$28)</f>
        <v>513.153017241379</v>
      </c>
    </row>
    <row r="4011" customHeight="1" spans="1:13">
      <c r="A4011" s="58" t="s">
        <v>15</v>
      </c>
      <c r="B4011" s="59" t="s">
        <v>1</v>
      </c>
      <c r="C4011" s="59" t="s">
        <v>2</v>
      </c>
      <c r="D4011" s="60" t="s">
        <v>3</v>
      </c>
      <c r="E4011" s="60" t="s">
        <v>4</v>
      </c>
      <c r="F4011" s="60" t="s">
        <v>5</v>
      </c>
      <c r="G4011" s="60" t="s">
        <v>6</v>
      </c>
      <c r="H4011" s="60" t="s">
        <v>7</v>
      </c>
      <c r="I4011" s="60" t="s">
        <v>8</v>
      </c>
      <c r="J4011" s="60" t="s">
        <v>9</v>
      </c>
      <c r="K4011" s="60" t="s">
        <v>10</v>
      </c>
      <c r="L4011" s="61" t="s">
        <v>11</v>
      </c>
      <c r="M4011" s="61" t="s">
        <v>12</v>
      </c>
    </row>
    <row r="4012" customHeight="1" spans="1:13">
      <c r="A4012" s="62"/>
      <c r="B4012" s="63">
        <f ca="1">INDIRECT("'按班级打印'!G"&amp;ROUNDDOWN((ROW()-1)/5,0)+2)</f>
        <v>18</v>
      </c>
      <c r="C4012" s="63" t="str">
        <f ca="1">INDIRECT("'按班级打印'!A"&amp;ROUNDDOWN((ROW()-1)/5,0)+2)</f>
        <v>王薇婷</v>
      </c>
      <c r="D4012" s="63">
        <f ca="1">INDIRECT("'按班级打印'!M"&amp;ROUNDDOWN((ROW()-1)/5,0)+2)</f>
        <v>112.5</v>
      </c>
      <c r="E4012" s="63">
        <f ca="1">INDIRECT("'按班级打印'!o"&amp;ROUNDDOWN((ROW()-1)/5,0)+2)</f>
        <v>77</v>
      </c>
      <c r="F4012" s="63">
        <f ca="1">INDIRECT("'按班级打印'!q"&amp;ROUNDDOWN((ROW()-1)/5,0)+2)</f>
        <v>92.5</v>
      </c>
      <c r="G4012" s="63" t="str">
        <f ca="1">IF(INDIRECT("'按班级打印'!s"&amp;ROUNDDOWN((ROW()-1)/5,0)+2)&gt;0,INDIRECT("'按班级打印'!s"&amp;ROUNDDOWN((ROW()-1)/5,0)+2),"")</f>
        <v/>
      </c>
      <c r="H4012" s="63" t="str">
        <f ca="1">IF(INDIRECT("'按班级打印'!w"&amp;ROUNDDOWN((ROW()-1)/5,0)+2)&gt;0,INDIRECT("'按班级打印'!w"&amp;ROUNDDOWN((ROW()-1)/5,0)+2),"")</f>
        <v/>
      </c>
      <c r="I4012" s="63" t="str">
        <f ca="1">IF(INDIRECT("'按班级打印'!z"&amp;ROUNDDOWN((ROW()-1)/5,0)+2)&gt;0,INDIRECT("'按班级打印'!z"&amp;ROUNDDOWN((ROW()-1)/5,0)+2),"")</f>
        <v/>
      </c>
      <c r="J4012" s="63">
        <f ca="1">IF(INDIRECT("'按班级打印'!ac"&amp;ROUNDDOWN((ROW()-1)/5,0)+2)&gt;0,INDIRECT("'按班级打印'!ac"&amp;ROUNDDOWN((ROW()-1)/5,0)+2),"")</f>
        <v>51</v>
      </c>
      <c r="K4012" s="63">
        <f ca="1">IF(INDIRECT("'按班级打印'!u"&amp;ROUNDDOWN((ROW()-1)/5,0)+2)&gt;0,INDIRECT("'按班级打印'!u"&amp;ROUNDDOWN((ROW()-1)/5,0)+2),"")</f>
        <v>54.5</v>
      </c>
      <c r="L4012" s="63">
        <f ca="1">IF(INDIRECT("'按班级打印'!af"&amp;ROUNDDOWN((ROW()-1)/5,0)+2)&gt;0,INDIRECT("'按班级打印'!af"&amp;ROUNDDOWN((ROW()-1)/5,0)+2),"")</f>
        <v>41.5</v>
      </c>
      <c r="M4012" s="63">
        <f ca="1">INDIRECT("'按班级打印'!H"&amp;ROUNDDOWN((ROW()-1)/5,0)+2)</f>
        <v>429</v>
      </c>
    </row>
    <row r="4013" customHeight="1" spans="1:13">
      <c r="A4013" s="64"/>
      <c r="B4013" s="64"/>
      <c r="C4013" s="63" t="s">
        <v>13</v>
      </c>
      <c r="D4013" s="63">
        <f ca="1">INDIRECT("'按班级打印'!M"&amp;ROUNDDOWN((ROW()-1)/5,0)+2)</f>
        <v>112.5</v>
      </c>
      <c r="E4013" s="63">
        <f ca="1">INDIRECT("'按班级打印'!o"&amp;ROUNDDOWN((ROW()-1)/5,0)+2)</f>
        <v>77</v>
      </c>
      <c r="F4013" s="63">
        <f ca="1">INDIRECT("'按班级打印'!q"&amp;ROUNDDOWN((ROW()-1)/5,0)+2)</f>
        <v>92.5</v>
      </c>
      <c r="G4013" s="63" t="str">
        <f ca="1">IF(INDIRECT("'按班级打印'!s"&amp;ROUNDDOWN((ROW()-1)/5,0)+2)&gt;0,INDIRECT("'按班级打印'!s"&amp;ROUNDDOWN((ROW()-1)/5,0)+2),"")</f>
        <v/>
      </c>
      <c r="H4013" s="63" t="str">
        <f ca="1">IF(INDIRECT("'按班级打印'!x"&amp;ROUNDDOWN((ROW()-1)/5,0)+2)&gt;0,INDIRECT("'按班级打印'!x"&amp;ROUNDDOWN((ROW()-1)/5,0)+2),"")</f>
        <v/>
      </c>
      <c r="I4013" s="63" t="str">
        <f ca="1">IF(INDIRECT("'按班级打印'!aa"&amp;ROUNDDOWN((ROW()-1)/5,0)+2)&gt;0,INDIRECT("'按班级打印'!aa"&amp;ROUNDDOWN((ROW()-1)/5,0)+2),"")</f>
        <v/>
      </c>
      <c r="J4013" s="63">
        <f ca="1">IF(INDIRECT("'按班级打印'!ad"&amp;ROUNDDOWN((ROW()-1)/5,0)+2)&gt;0,INDIRECT("'按班级打印'!ad"&amp;ROUNDDOWN((ROW()-1)/5,0)+2),"")</f>
        <v>73</v>
      </c>
      <c r="K4013" s="63">
        <f ca="1">IF(INDIRECT("'按班级打印'!u"&amp;ROUNDDOWN((ROW()-1)/5,0)+2)&gt;0,INDIRECT("'按班级打印'!u"&amp;ROUNDDOWN((ROW()-1)/5,0)+2),"")</f>
        <v>54.5</v>
      </c>
      <c r="L4013" s="63">
        <f ca="1">IF(INDIRECT("'按班级打印'!ag"&amp;ROUNDDOWN((ROW()-1)/5,0)+2)&gt;0,INDIRECT("'按班级打印'!ag"&amp;ROUNDDOWN((ROW()-1)/5,0)+2),"")</f>
        <v>64</v>
      </c>
      <c r="M4013" s="63">
        <f ca="1">INDIRECT("'按班级打印'!I"&amp;ROUNDDOWN((ROW()-1)/5,0)+2)</f>
        <v>473.5</v>
      </c>
    </row>
    <row r="4014" customHeight="1" spans="1:13">
      <c r="A4014" s="63" t="str">
        <f ca="1">INDIRECT("'按班级打印'!E"&amp;ROUNDDOWN((ROW()-1)/5,0)+2)</f>
        <v>历史类</v>
      </c>
      <c r="B4014" s="14"/>
      <c r="C4014" s="63" t="s">
        <v>14</v>
      </c>
      <c r="D4014" s="65">
        <f>'质量分析(总分) '!$D$55</f>
        <v>105.000612745098</v>
      </c>
      <c r="E4014" s="65">
        <f>'质量分析(总分) '!$D$82</f>
        <v>91.5242034313726</v>
      </c>
      <c r="F4014" s="65">
        <f>'质量分析(总分) '!$D$109</f>
        <v>108.863970588235</v>
      </c>
      <c r="G4014" s="65" t="str">
        <f ca="1">IF(_xlfn.NUMBERVALUE(G4012)&gt;0,'质量分析(总分) '!$D$133,"")</f>
        <v/>
      </c>
      <c r="H4014" s="65" t="str">
        <f ca="1">IF(_xlfn.NUMBERVALUE(H4012)&gt;0,'质量分析(总分) '!$D$157,"")</f>
        <v/>
      </c>
      <c r="I4014" s="65" t="str">
        <f ca="1">IF(_xlfn.NUMBERVALUE(I4012)&gt;0,'质量分析(总分) '!$D$180,"")</f>
        <v/>
      </c>
      <c r="J4014" s="65">
        <f ca="1">IF(_xlfn.NUMBERVALUE(J4012)&gt;0,'质量分析(总分) '!$D$208,"")</f>
        <v>82.7816593886463</v>
      </c>
      <c r="K4014" s="65">
        <f ca="1">IF(_xlfn.NUMBERVALUE(K4012)&gt;0,'质量分析(总分) '!$D$194,"")</f>
        <v>62.2198275862069</v>
      </c>
      <c r="L4014" s="65">
        <f ca="1">IF(_xlfn.NUMBERVALUE(L4012)&gt;0,'质量分析(总分) '!$D$222,"")</f>
        <v>81.1694214876033</v>
      </c>
      <c r="M4014" s="65">
        <f ca="1">IF(_xlfn.NUMBERVALUE(G4012)&gt;0,'质量分析(总分) '!$D$23,'质量分析(总分) '!$D$28)</f>
        <v>513.153017241379</v>
      </c>
    </row>
    <row r="4016" customHeight="1" spans="1:13">
      <c r="A4016" s="58" t="s">
        <v>15</v>
      </c>
      <c r="B4016" s="59" t="s">
        <v>1</v>
      </c>
      <c r="C4016" s="59" t="s">
        <v>2</v>
      </c>
      <c r="D4016" s="60" t="s">
        <v>3</v>
      </c>
      <c r="E4016" s="60" t="s">
        <v>4</v>
      </c>
      <c r="F4016" s="60" t="s">
        <v>5</v>
      </c>
      <c r="G4016" s="60" t="s">
        <v>6</v>
      </c>
      <c r="H4016" s="60" t="s">
        <v>7</v>
      </c>
      <c r="I4016" s="60" t="s">
        <v>8</v>
      </c>
      <c r="J4016" s="60" t="s">
        <v>9</v>
      </c>
      <c r="K4016" s="60" t="s">
        <v>10</v>
      </c>
      <c r="L4016" s="61" t="s">
        <v>11</v>
      </c>
      <c r="M4016" s="61" t="s">
        <v>12</v>
      </c>
    </row>
    <row r="4017" customHeight="1" spans="1:13">
      <c r="A4017" s="62"/>
      <c r="B4017" s="63">
        <f ca="1">INDIRECT("'按班级打印'!G"&amp;ROUNDDOWN((ROW()-1)/5,0)+2)</f>
        <v>18</v>
      </c>
      <c r="C4017" s="63" t="str">
        <f ca="1">INDIRECT("'按班级打印'!A"&amp;ROUNDDOWN((ROW()-1)/5,0)+2)</f>
        <v>黄致中</v>
      </c>
      <c r="D4017" s="63">
        <f ca="1">INDIRECT("'按班级打印'!M"&amp;ROUNDDOWN((ROW()-1)/5,0)+2)</f>
        <v>92</v>
      </c>
      <c r="E4017" s="63">
        <f ca="1">INDIRECT("'按班级打印'!o"&amp;ROUNDDOWN((ROW()-1)/5,0)+2)</f>
        <v>63</v>
      </c>
      <c r="F4017" s="63">
        <f ca="1">INDIRECT("'按班级打印'!q"&amp;ROUNDDOWN((ROW()-1)/5,0)+2)</f>
        <v>80.5</v>
      </c>
      <c r="G4017" s="63" t="str">
        <f ca="1">IF(INDIRECT("'按班级打印'!s"&amp;ROUNDDOWN((ROW()-1)/5,0)+2)&gt;0,INDIRECT("'按班级打印'!s"&amp;ROUNDDOWN((ROW()-1)/5,0)+2),"")</f>
        <v/>
      </c>
      <c r="H4017" s="63" t="str">
        <f ca="1">IF(INDIRECT("'按班级打印'!w"&amp;ROUNDDOWN((ROW()-1)/5,0)+2)&gt;0,INDIRECT("'按班级打印'!w"&amp;ROUNDDOWN((ROW()-1)/5,0)+2),"")</f>
        <v/>
      </c>
      <c r="I4017" s="63" t="str">
        <f ca="1">IF(INDIRECT("'按班级打印'!z"&amp;ROUNDDOWN((ROW()-1)/5,0)+2)&gt;0,INDIRECT("'按班级打印'!z"&amp;ROUNDDOWN((ROW()-1)/5,0)+2),"")</f>
        <v/>
      </c>
      <c r="J4017" s="63">
        <f ca="1">IF(INDIRECT("'按班级打印'!ac"&amp;ROUNDDOWN((ROW()-1)/5,0)+2)&gt;0,INDIRECT("'按班级打印'!ac"&amp;ROUNDDOWN((ROW()-1)/5,0)+2),"")</f>
        <v>49</v>
      </c>
      <c r="K4017" s="63">
        <f ca="1">IF(INDIRECT("'按班级打印'!u"&amp;ROUNDDOWN((ROW()-1)/5,0)+2)&gt;0,INDIRECT("'按班级打印'!u"&amp;ROUNDDOWN((ROW()-1)/5,0)+2),"")</f>
        <v>44</v>
      </c>
      <c r="L4017" s="63">
        <f ca="1">IF(INDIRECT("'按班级打印'!af"&amp;ROUNDDOWN((ROW()-1)/5,0)+2)&gt;0,INDIRECT("'按班级打印'!af"&amp;ROUNDDOWN((ROW()-1)/5,0)+2),"")</f>
        <v>45</v>
      </c>
      <c r="M4017" s="63">
        <f ca="1">INDIRECT("'按班级打印'!H"&amp;ROUNDDOWN((ROW()-1)/5,0)+2)</f>
        <v>373.5</v>
      </c>
    </row>
    <row r="4018" customHeight="1" spans="1:13">
      <c r="A4018" s="64"/>
      <c r="B4018" s="64"/>
      <c r="C4018" s="63" t="s">
        <v>13</v>
      </c>
      <c r="D4018" s="63">
        <f ca="1">INDIRECT("'按班级打印'!M"&amp;ROUNDDOWN((ROW()-1)/5,0)+2)</f>
        <v>92</v>
      </c>
      <c r="E4018" s="63">
        <f ca="1">INDIRECT("'按班级打印'!o"&amp;ROUNDDOWN((ROW()-1)/5,0)+2)</f>
        <v>63</v>
      </c>
      <c r="F4018" s="63">
        <f ca="1">INDIRECT("'按班级打印'!q"&amp;ROUNDDOWN((ROW()-1)/5,0)+2)</f>
        <v>80.5</v>
      </c>
      <c r="G4018" s="63" t="str">
        <f ca="1">IF(INDIRECT("'按班级打印'!s"&amp;ROUNDDOWN((ROW()-1)/5,0)+2)&gt;0,INDIRECT("'按班级打印'!s"&amp;ROUNDDOWN((ROW()-1)/5,0)+2),"")</f>
        <v/>
      </c>
      <c r="H4018" s="63" t="str">
        <f ca="1">IF(INDIRECT("'按班级打印'!x"&amp;ROUNDDOWN((ROW()-1)/5,0)+2)&gt;0,INDIRECT("'按班级打印'!x"&amp;ROUNDDOWN((ROW()-1)/5,0)+2),"")</f>
        <v/>
      </c>
      <c r="I4018" s="63" t="str">
        <f ca="1">IF(INDIRECT("'按班级打印'!aa"&amp;ROUNDDOWN((ROW()-1)/5,0)+2)&gt;0,INDIRECT("'按班级打印'!aa"&amp;ROUNDDOWN((ROW()-1)/5,0)+2),"")</f>
        <v/>
      </c>
      <c r="J4018" s="63">
        <f ca="1">IF(INDIRECT("'按班级打印'!ad"&amp;ROUNDDOWN((ROW()-1)/5,0)+2)&gt;0,INDIRECT("'按班级打印'!ad"&amp;ROUNDDOWN((ROW()-1)/5,0)+2),"")</f>
        <v>69</v>
      </c>
      <c r="K4018" s="63">
        <f ca="1">IF(INDIRECT("'按班级打印'!u"&amp;ROUNDDOWN((ROW()-1)/5,0)+2)&gt;0,INDIRECT("'按班级打印'!u"&amp;ROUNDDOWN((ROW()-1)/5,0)+2),"")</f>
        <v>44</v>
      </c>
      <c r="L4018" s="63">
        <f ca="1">IF(INDIRECT("'按班级打印'!ag"&amp;ROUNDDOWN((ROW()-1)/5,0)+2)&gt;0,INDIRECT("'按班级打印'!ag"&amp;ROUNDDOWN((ROW()-1)/5,0)+2),"")</f>
        <v>69</v>
      </c>
      <c r="M4018" s="63">
        <f ca="1">INDIRECT("'按班级打印'!I"&amp;ROUNDDOWN((ROW()-1)/5,0)+2)</f>
        <v>417.5</v>
      </c>
    </row>
    <row r="4019" customHeight="1" spans="1:13">
      <c r="A4019" s="63" t="str">
        <f ca="1">INDIRECT("'按班级打印'!E"&amp;ROUNDDOWN((ROW()-1)/5,0)+2)</f>
        <v>历史类</v>
      </c>
      <c r="B4019" s="14"/>
      <c r="C4019" s="63" t="s">
        <v>14</v>
      </c>
      <c r="D4019" s="65">
        <f>'质量分析(总分) '!$D$55</f>
        <v>105.000612745098</v>
      </c>
      <c r="E4019" s="65">
        <f>'质量分析(总分) '!$D$82</f>
        <v>91.5242034313726</v>
      </c>
      <c r="F4019" s="65">
        <f>'质量分析(总分) '!$D$109</f>
        <v>108.863970588235</v>
      </c>
      <c r="G4019" s="65" t="str">
        <f ca="1">IF(_xlfn.NUMBERVALUE(G4017)&gt;0,'质量分析(总分) '!$D$133,"")</f>
        <v/>
      </c>
      <c r="H4019" s="65" t="str">
        <f ca="1">IF(_xlfn.NUMBERVALUE(H4017)&gt;0,'质量分析(总分) '!$D$157,"")</f>
        <v/>
      </c>
      <c r="I4019" s="65" t="str">
        <f ca="1">IF(_xlfn.NUMBERVALUE(I4017)&gt;0,'质量分析(总分) '!$D$180,"")</f>
        <v/>
      </c>
      <c r="J4019" s="65">
        <f ca="1">IF(_xlfn.NUMBERVALUE(J4017)&gt;0,'质量分析(总分) '!$D$208,"")</f>
        <v>82.7816593886463</v>
      </c>
      <c r="K4019" s="65">
        <f ca="1">IF(_xlfn.NUMBERVALUE(K4017)&gt;0,'质量分析(总分) '!$D$194,"")</f>
        <v>62.2198275862069</v>
      </c>
      <c r="L4019" s="65">
        <f ca="1">IF(_xlfn.NUMBERVALUE(L4017)&gt;0,'质量分析(总分) '!$D$222,"")</f>
        <v>81.1694214876033</v>
      </c>
      <c r="M4019" s="65">
        <f ca="1">IF(_xlfn.NUMBERVALUE(G4017)&gt;0,'质量分析(总分) '!$D$23,'质量分析(总分) '!$D$28)</f>
        <v>513.153017241379</v>
      </c>
    </row>
    <row r="4021" customHeight="1" spans="1:13">
      <c r="A4021" s="58" t="s">
        <v>15</v>
      </c>
      <c r="B4021" s="59" t="s">
        <v>1</v>
      </c>
      <c r="C4021" s="59" t="s">
        <v>2</v>
      </c>
      <c r="D4021" s="60" t="s">
        <v>3</v>
      </c>
      <c r="E4021" s="60" t="s">
        <v>4</v>
      </c>
      <c r="F4021" s="60" t="s">
        <v>5</v>
      </c>
      <c r="G4021" s="60" t="s">
        <v>6</v>
      </c>
      <c r="H4021" s="60" t="s">
        <v>7</v>
      </c>
      <c r="I4021" s="60" t="s">
        <v>8</v>
      </c>
      <c r="J4021" s="60" t="s">
        <v>9</v>
      </c>
      <c r="K4021" s="60" t="s">
        <v>10</v>
      </c>
      <c r="L4021" s="61" t="s">
        <v>11</v>
      </c>
      <c r="M4021" s="61" t="s">
        <v>12</v>
      </c>
    </row>
    <row r="4022" customHeight="1" spans="1:13">
      <c r="A4022" s="62"/>
      <c r="B4022" s="63">
        <f ca="1">INDIRECT("'按班级打印'!G"&amp;ROUNDDOWN((ROW()-1)/5,0)+2)</f>
        <v>18</v>
      </c>
      <c r="C4022" s="63" t="str">
        <f ca="1">INDIRECT("'按班级打印'!A"&amp;ROUNDDOWN((ROW()-1)/5,0)+2)</f>
        <v>王睿林</v>
      </c>
      <c r="D4022" s="63">
        <f ca="1">INDIRECT("'按班级打印'!M"&amp;ROUNDDOWN((ROW()-1)/5,0)+2)</f>
        <v>112</v>
      </c>
      <c r="E4022" s="63">
        <f ca="1">INDIRECT("'按班级打印'!o"&amp;ROUNDDOWN((ROW()-1)/5,0)+2)</f>
        <v>64</v>
      </c>
      <c r="F4022" s="63">
        <f ca="1">INDIRECT("'按班级打印'!q"&amp;ROUNDDOWN((ROW()-1)/5,0)+2)</f>
        <v>95.5</v>
      </c>
      <c r="G4022" s="63" t="str">
        <f ca="1">IF(INDIRECT("'按班级打印'!s"&amp;ROUNDDOWN((ROW()-1)/5,0)+2)&gt;0,INDIRECT("'按班级打印'!s"&amp;ROUNDDOWN((ROW()-1)/5,0)+2),"")</f>
        <v/>
      </c>
      <c r="H4022" s="63" t="str">
        <f ca="1">IF(INDIRECT("'按班级打印'!w"&amp;ROUNDDOWN((ROW()-1)/5,0)+2)&gt;0,INDIRECT("'按班级打印'!w"&amp;ROUNDDOWN((ROW()-1)/5,0)+2),"")</f>
        <v/>
      </c>
      <c r="I4022" s="63" t="str">
        <f ca="1">IF(INDIRECT("'按班级打印'!z"&amp;ROUNDDOWN((ROW()-1)/5,0)+2)&gt;0,INDIRECT("'按班级打印'!z"&amp;ROUNDDOWN((ROW()-1)/5,0)+2),"")</f>
        <v/>
      </c>
      <c r="J4022" s="63">
        <f ca="1">IF(INDIRECT("'按班级打印'!ac"&amp;ROUNDDOWN((ROW()-1)/5,0)+2)&gt;0,INDIRECT("'按班级打印'!ac"&amp;ROUNDDOWN((ROW()-1)/5,0)+2),"")</f>
        <v>62</v>
      </c>
      <c r="K4022" s="63">
        <f ca="1">IF(INDIRECT("'按班级打印'!u"&amp;ROUNDDOWN((ROW()-1)/5,0)+2)&gt;0,INDIRECT("'按班级打印'!u"&amp;ROUNDDOWN((ROW()-1)/5,0)+2),"")</f>
        <v>58</v>
      </c>
      <c r="L4022" s="63">
        <f ca="1">IF(INDIRECT("'按班级打印'!af"&amp;ROUNDDOWN((ROW()-1)/5,0)+2)&gt;0,INDIRECT("'按班级打印'!af"&amp;ROUNDDOWN((ROW()-1)/5,0)+2),"")</f>
        <v>50</v>
      </c>
      <c r="M4022" s="63">
        <f ca="1">INDIRECT("'按班级打印'!H"&amp;ROUNDDOWN((ROW()-1)/5,0)+2)</f>
        <v>441.5</v>
      </c>
    </row>
    <row r="4023" customHeight="1" spans="1:13">
      <c r="A4023" s="64"/>
      <c r="B4023" s="64"/>
      <c r="C4023" s="63" t="s">
        <v>13</v>
      </c>
      <c r="D4023" s="63">
        <f ca="1">INDIRECT("'按班级打印'!M"&amp;ROUNDDOWN((ROW()-1)/5,0)+2)</f>
        <v>112</v>
      </c>
      <c r="E4023" s="63">
        <f ca="1">INDIRECT("'按班级打印'!o"&amp;ROUNDDOWN((ROW()-1)/5,0)+2)</f>
        <v>64</v>
      </c>
      <c r="F4023" s="63">
        <f ca="1">INDIRECT("'按班级打印'!q"&amp;ROUNDDOWN((ROW()-1)/5,0)+2)</f>
        <v>95.5</v>
      </c>
      <c r="G4023" s="63" t="str">
        <f ca="1">IF(INDIRECT("'按班级打印'!s"&amp;ROUNDDOWN((ROW()-1)/5,0)+2)&gt;0,INDIRECT("'按班级打印'!s"&amp;ROUNDDOWN((ROW()-1)/5,0)+2),"")</f>
        <v/>
      </c>
      <c r="H4023" s="63" t="str">
        <f ca="1">IF(INDIRECT("'按班级打印'!x"&amp;ROUNDDOWN((ROW()-1)/5,0)+2)&gt;0,INDIRECT("'按班级打印'!x"&amp;ROUNDDOWN((ROW()-1)/5,0)+2),"")</f>
        <v/>
      </c>
      <c r="I4023" s="63" t="str">
        <f ca="1">IF(INDIRECT("'按班级打印'!aa"&amp;ROUNDDOWN((ROW()-1)/5,0)+2)&gt;0,INDIRECT("'按班级打印'!aa"&amp;ROUNDDOWN((ROW()-1)/5,0)+2),"")</f>
        <v/>
      </c>
      <c r="J4023" s="63">
        <f ca="1">IF(INDIRECT("'按班级打印'!ad"&amp;ROUNDDOWN((ROW()-1)/5,0)+2)&gt;0,INDIRECT("'按班级打印'!ad"&amp;ROUNDDOWN((ROW()-1)/5,0)+2),"")</f>
        <v>86</v>
      </c>
      <c r="K4023" s="63">
        <f ca="1">IF(INDIRECT("'按班级打印'!u"&amp;ROUNDDOWN((ROW()-1)/5,0)+2)&gt;0,INDIRECT("'按班级打印'!u"&amp;ROUNDDOWN((ROW()-1)/5,0)+2),"")</f>
        <v>58</v>
      </c>
      <c r="L4023" s="63">
        <f ca="1">IF(INDIRECT("'按班级打印'!ag"&amp;ROUNDDOWN((ROW()-1)/5,0)+2)&gt;0,INDIRECT("'按班级打印'!ag"&amp;ROUNDDOWN((ROW()-1)/5,0)+2),"")</f>
        <v>76</v>
      </c>
      <c r="M4023" s="63">
        <f ca="1">INDIRECT("'按班级打印'!I"&amp;ROUNDDOWN((ROW()-1)/5,0)+2)</f>
        <v>491.5</v>
      </c>
    </row>
    <row r="4024" customHeight="1" spans="1:13">
      <c r="A4024" s="63" t="str">
        <f ca="1">INDIRECT("'按班级打印'!E"&amp;ROUNDDOWN((ROW()-1)/5,0)+2)</f>
        <v>历史类</v>
      </c>
      <c r="B4024" s="14"/>
      <c r="C4024" s="63" t="s">
        <v>14</v>
      </c>
      <c r="D4024" s="65">
        <f>'质量分析(总分) '!$D$55</f>
        <v>105.000612745098</v>
      </c>
      <c r="E4024" s="65">
        <f>'质量分析(总分) '!$D$82</f>
        <v>91.5242034313726</v>
      </c>
      <c r="F4024" s="65">
        <f>'质量分析(总分) '!$D$109</f>
        <v>108.863970588235</v>
      </c>
      <c r="G4024" s="65" t="str">
        <f ca="1">IF(_xlfn.NUMBERVALUE(G4022)&gt;0,'质量分析(总分) '!$D$133,"")</f>
        <v/>
      </c>
      <c r="H4024" s="65" t="str">
        <f ca="1">IF(_xlfn.NUMBERVALUE(H4022)&gt;0,'质量分析(总分) '!$D$157,"")</f>
        <v/>
      </c>
      <c r="I4024" s="65" t="str">
        <f ca="1">IF(_xlfn.NUMBERVALUE(I4022)&gt;0,'质量分析(总分) '!$D$180,"")</f>
        <v/>
      </c>
      <c r="J4024" s="65">
        <f ca="1">IF(_xlfn.NUMBERVALUE(J4022)&gt;0,'质量分析(总分) '!$D$208,"")</f>
        <v>82.7816593886463</v>
      </c>
      <c r="K4024" s="65">
        <f ca="1">IF(_xlfn.NUMBERVALUE(K4022)&gt;0,'质量分析(总分) '!$D$194,"")</f>
        <v>62.2198275862069</v>
      </c>
      <c r="L4024" s="65">
        <f ca="1">IF(_xlfn.NUMBERVALUE(L4022)&gt;0,'质量分析(总分) '!$D$222,"")</f>
        <v>81.1694214876033</v>
      </c>
      <c r="M4024" s="65">
        <f ca="1">IF(_xlfn.NUMBERVALUE(G4022)&gt;0,'质量分析(总分) '!$D$23,'质量分析(总分) '!$D$28)</f>
        <v>513.153017241379</v>
      </c>
    </row>
    <row r="4026" customHeight="1" spans="1:13">
      <c r="A4026" s="58" t="s">
        <v>15</v>
      </c>
      <c r="B4026" s="59" t="s">
        <v>1</v>
      </c>
      <c r="C4026" s="59" t="s">
        <v>2</v>
      </c>
      <c r="D4026" s="60" t="s">
        <v>3</v>
      </c>
      <c r="E4026" s="60" t="s">
        <v>4</v>
      </c>
      <c r="F4026" s="60" t="s">
        <v>5</v>
      </c>
      <c r="G4026" s="60" t="s">
        <v>6</v>
      </c>
      <c r="H4026" s="60" t="s">
        <v>7</v>
      </c>
      <c r="I4026" s="60" t="s">
        <v>8</v>
      </c>
      <c r="J4026" s="60" t="s">
        <v>9</v>
      </c>
      <c r="K4026" s="60" t="s">
        <v>10</v>
      </c>
      <c r="L4026" s="61" t="s">
        <v>11</v>
      </c>
      <c r="M4026" s="61" t="s">
        <v>12</v>
      </c>
    </row>
    <row r="4027" customHeight="1" spans="1:13">
      <c r="A4027" s="62"/>
      <c r="B4027" s="63">
        <f ca="1">INDIRECT("'按班级打印'!G"&amp;ROUNDDOWN((ROW()-1)/5,0)+2)</f>
        <v>18</v>
      </c>
      <c r="C4027" s="63" t="str">
        <f ca="1">INDIRECT("'按班级打印'!A"&amp;ROUNDDOWN((ROW()-1)/5,0)+2)</f>
        <v>占熠晨</v>
      </c>
      <c r="D4027" s="63">
        <f ca="1">INDIRECT("'按班级打印'!M"&amp;ROUNDDOWN((ROW()-1)/5,0)+2)</f>
        <v>111</v>
      </c>
      <c r="E4027" s="63">
        <f ca="1">INDIRECT("'按班级打印'!o"&amp;ROUNDDOWN((ROW()-1)/5,0)+2)</f>
        <v>74</v>
      </c>
      <c r="F4027" s="63">
        <f ca="1">INDIRECT("'按班级打印'!q"&amp;ROUNDDOWN((ROW()-1)/5,0)+2)</f>
        <v>90</v>
      </c>
      <c r="G4027" s="63" t="str">
        <f ca="1">IF(INDIRECT("'按班级打印'!s"&amp;ROUNDDOWN((ROW()-1)/5,0)+2)&gt;0,INDIRECT("'按班级打印'!s"&amp;ROUNDDOWN((ROW()-1)/5,0)+2),"")</f>
        <v/>
      </c>
      <c r="H4027" s="63" t="str">
        <f ca="1">IF(INDIRECT("'按班级打印'!w"&amp;ROUNDDOWN((ROW()-1)/5,0)+2)&gt;0,INDIRECT("'按班级打印'!w"&amp;ROUNDDOWN((ROW()-1)/5,0)+2),"")</f>
        <v/>
      </c>
      <c r="I4027" s="63" t="str">
        <f ca="1">IF(INDIRECT("'按班级打印'!z"&amp;ROUNDDOWN((ROW()-1)/5,0)+2)&gt;0,INDIRECT("'按班级打印'!z"&amp;ROUNDDOWN((ROW()-1)/5,0)+2),"")</f>
        <v/>
      </c>
      <c r="J4027" s="63">
        <f ca="1">IF(INDIRECT("'按班级打印'!ac"&amp;ROUNDDOWN((ROW()-1)/5,0)+2)&gt;0,INDIRECT("'按班级打印'!ac"&amp;ROUNDDOWN((ROW()-1)/5,0)+2),"")</f>
        <v>58</v>
      </c>
      <c r="K4027" s="63">
        <f ca="1">IF(INDIRECT("'按班级打印'!u"&amp;ROUNDDOWN((ROW()-1)/5,0)+2)&gt;0,INDIRECT("'按班级打印'!u"&amp;ROUNDDOWN((ROW()-1)/5,0)+2),"")</f>
        <v>69</v>
      </c>
      <c r="L4027" s="63">
        <f ca="1">IF(INDIRECT("'按班级打印'!af"&amp;ROUNDDOWN((ROW()-1)/5,0)+2)&gt;0,INDIRECT("'按班级打印'!af"&amp;ROUNDDOWN((ROW()-1)/5,0)+2),"")</f>
        <v>62</v>
      </c>
      <c r="M4027" s="63">
        <f ca="1">INDIRECT("'按班级打印'!H"&amp;ROUNDDOWN((ROW()-1)/5,0)+2)</f>
        <v>464</v>
      </c>
    </row>
    <row r="4028" customHeight="1" spans="1:13">
      <c r="A4028" s="64"/>
      <c r="B4028" s="64"/>
      <c r="C4028" s="63" t="s">
        <v>13</v>
      </c>
      <c r="D4028" s="63">
        <f ca="1">INDIRECT("'按班级打印'!M"&amp;ROUNDDOWN((ROW()-1)/5,0)+2)</f>
        <v>111</v>
      </c>
      <c r="E4028" s="63">
        <f ca="1">INDIRECT("'按班级打印'!o"&amp;ROUNDDOWN((ROW()-1)/5,0)+2)</f>
        <v>74</v>
      </c>
      <c r="F4028" s="63">
        <f ca="1">INDIRECT("'按班级打印'!q"&amp;ROUNDDOWN((ROW()-1)/5,0)+2)</f>
        <v>90</v>
      </c>
      <c r="G4028" s="63" t="str">
        <f ca="1">IF(INDIRECT("'按班级打印'!s"&amp;ROUNDDOWN((ROW()-1)/5,0)+2)&gt;0,INDIRECT("'按班级打印'!s"&amp;ROUNDDOWN((ROW()-1)/5,0)+2),"")</f>
        <v/>
      </c>
      <c r="H4028" s="63" t="str">
        <f ca="1">IF(INDIRECT("'按班级打印'!x"&amp;ROUNDDOWN((ROW()-1)/5,0)+2)&gt;0,INDIRECT("'按班级打印'!x"&amp;ROUNDDOWN((ROW()-1)/5,0)+2),"")</f>
        <v/>
      </c>
      <c r="I4028" s="63" t="str">
        <f ca="1">IF(INDIRECT("'按班级打印'!aa"&amp;ROUNDDOWN((ROW()-1)/5,0)+2)&gt;0,INDIRECT("'按班级打印'!aa"&amp;ROUNDDOWN((ROW()-1)/5,0)+2),"")</f>
        <v/>
      </c>
      <c r="J4028" s="63">
        <f ca="1">IF(INDIRECT("'按班级打印'!ad"&amp;ROUNDDOWN((ROW()-1)/5,0)+2)&gt;0,INDIRECT("'按班级打印'!ad"&amp;ROUNDDOWN((ROW()-1)/5,0)+2),"")</f>
        <v>81</v>
      </c>
      <c r="K4028" s="63">
        <f ca="1">IF(INDIRECT("'按班级打印'!u"&amp;ROUNDDOWN((ROW()-1)/5,0)+2)&gt;0,INDIRECT("'按班级打印'!u"&amp;ROUNDDOWN((ROW()-1)/5,0)+2),"")</f>
        <v>69</v>
      </c>
      <c r="L4028" s="63">
        <f ca="1">IF(INDIRECT("'按班级打印'!ag"&amp;ROUNDDOWN((ROW()-1)/5,0)+2)&gt;0,INDIRECT("'按班级打印'!ag"&amp;ROUNDDOWN((ROW()-1)/5,0)+2),"")</f>
        <v>88</v>
      </c>
      <c r="M4028" s="63">
        <f ca="1">INDIRECT("'按班级打印'!I"&amp;ROUNDDOWN((ROW()-1)/5,0)+2)</f>
        <v>513</v>
      </c>
    </row>
    <row r="4029" customHeight="1" spans="1:13">
      <c r="A4029" s="63" t="str">
        <f ca="1">INDIRECT("'按班级打印'!E"&amp;ROUNDDOWN((ROW()-1)/5,0)+2)</f>
        <v>历史类</v>
      </c>
      <c r="B4029" s="14"/>
      <c r="C4029" s="63" t="s">
        <v>14</v>
      </c>
      <c r="D4029" s="65">
        <f>'质量分析(总分) '!$D$55</f>
        <v>105.000612745098</v>
      </c>
      <c r="E4029" s="65">
        <f>'质量分析(总分) '!$D$82</f>
        <v>91.5242034313726</v>
      </c>
      <c r="F4029" s="65">
        <f>'质量分析(总分) '!$D$109</f>
        <v>108.863970588235</v>
      </c>
      <c r="G4029" s="65" t="str">
        <f ca="1">IF(_xlfn.NUMBERVALUE(G4027)&gt;0,'质量分析(总分) '!$D$133,"")</f>
        <v/>
      </c>
      <c r="H4029" s="65" t="str">
        <f ca="1">IF(_xlfn.NUMBERVALUE(H4027)&gt;0,'质量分析(总分) '!$D$157,"")</f>
        <v/>
      </c>
      <c r="I4029" s="65" t="str">
        <f ca="1">IF(_xlfn.NUMBERVALUE(I4027)&gt;0,'质量分析(总分) '!$D$180,"")</f>
        <v/>
      </c>
      <c r="J4029" s="65">
        <f ca="1">IF(_xlfn.NUMBERVALUE(J4027)&gt;0,'质量分析(总分) '!$D$208,"")</f>
        <v>82.7816593886463</v>
      </c>
      <c r="K4029" s="65">
        <f ca="1">IF(_xlfn.NUMBERVALUE(K4027)&gt;0,'质量分析(总分) '!$D$194,"")</f>
        <v>62.2198275862069</v>
      </c>
      <c r="L4029" s="65">
        <f ca="1">IF(_xlfn.NUMBERVALUE(L4027)&gt;0,'质量分析(总分) '!$D$222,"")</f>
        <v>81.1694214876033</v>
      </c>
      <c r="M4029" s="65">
        <f ca="1">IF(_xlfn.NUMBERVALUE(G4027)&gt;0,'质量分析(总分) '!$D$23,'质量分析(总分) '!$D$28)</f>
        <v>513.153017241379</v>
      </c>
    </row>
    <row r="4031" customHeight="1" spans="1:13">
      <c r="A4031" s="58" t="s">
        <v>15</v>
      </c>
      <c r="B4031" s="59" t="s">
        <v>1</v>
      </c>
      <c r="C4031" s="59" t="s">
        <v>2</v>
      </c>
      <c r="D4031" s="60" t="s">
        <v>3</v>
      </c>
      <c r="E4031" s="60" t="s">
        <v>4</v>
      </c>
      <c r="F4031" s="60" t="s">
        <v>5</v>
      </c>
      <c r="G4031" s="60" t="s">
        <v>6</v>
      </c>
      <c r="H4031" s="60" t="s">
        <v>7</v>
      </c>
      <c r="I4031" s="60" t="s">
        <v>8</v>
      </c>
      <c r="J4031" s="60" t="s">
        <v>9</v>
      </c>
      <c r="K4031" s="60" t="s">
        <v>10</v>
      </c>
      <c r="L4031" s="61" t="s">
        <v>11</v>
      </c>
      <c r="M4031" s="61" t="s">
        <v>12</v>
      </c>
    </row>
    <row r="4032" customHeight="1" spans="1:13">
      <c r="A4032" s="62"/>
      <c r="B4032" s="63">
        <f ca="1">INDIRECT("'按班级打印'!G"&amp;ROUNDDOWN((ROW()-1)/5,0)+2)</f>
        <v>19</v>
      </c>
      <c r="C4032" s="63" t="str">
        <f ca="1">INDIRECT("'按班级打印'!A"&amp;ROUNDDOWN((ROW()-1)/5,0)+2)</f>
        <v>杨皓程</v>
      </c>
      <c r="D4032" s="63">
        <f ca="1">INDIRECT("'按班级打印'!M"&amp;ROUNDDOWN((ROW()-1)/5,0)+2)</f>
        <v>113.5</v>
      </c>
      <c r="E4032" s="63">
        <f ca="1">INDIRECT("'按班级打印'!o"&amp;ROUNDDOWN((ROW()-1)/5,0)+2)</f>
        <v>110.5</v>
      </c>
      <c r="F4032" s="63">
        <f ca="1">INDIRECT("'按班级打印'!q"&amp;ROUNDDOWN((ROW()-1)/5,0)+2)</f>
        <v>126.5</v>
      </c>
      <c r="G4032" s="63">
        <f ca="1">IF(INDIRECT("'按班级打印'!s"&amp;ROUNDDOWN((ROW()-1)/5,0)+2)&gt;0,INDIRECT("'按班级打印'!s"&amp;ROUNDDOWN((ROW()-1)/5,0)+2),"")</f>
        <v>87.5</v>
      </c>
      <c r="H4032" s="63">
        <f ca="1">IF(INDIRECT("'按班级打印'!w"&amp;ROUNDDOWN((ROW()-1)/5,0)+2)&gt;0,INDIRECT("'按班级打印'!w"&amp;ROUNDDOWN((ROW()-1)/5,0)+2),"")</f>
        <v>89</v>
      </c>
      <c r="I4032" s="63">
        <f ca="1">IF(INDIRECT("'按班级打印'!z"&amp;ROUNDDOWN((ROW()-1)/5,0)+2)&gt;0,INDIRECT("'按班级打印'!z"&amp;ROUNDDOWN((ROW()-1)/5,0)+2),"")</f>
        <v>93.5</v>
      </c>
      <c r="J4032" s="63" t="str">
        <f ca="1">IF(INDIRECT("'按班级打印'!ac"&amp;ROUNDDOWN((ROW()-1)/5,0)+2)&gt;0,INDIRECT("'按班级打印'!ac"&amp;ROUNDDOWN((ROW()-1)/5,0)+2),"")</f>
        <v/>
      </c>
      <c r="K4032" s="63" t="str">
        <f ca="1">IF(INDIRECT("'按班级打印'!u"&amp;ROUNDDOWN((ROW()-1)/5,0)+2)&gt;0,INDIRECT("'按班级打印'!u"&amp;ROUNDDOWN((ROW()-1)/5,0)+2),"")</f>
        <v/>
      </c>
      <c r="L4032" s="63" t="str">
        <f ca="1">IF(INDIRECT("'按班级打印'!af"&amp;ROUNDDOWN((ROW()-1)/5,0)+2)&gt;0,INDIRECT("'按班级打印'!af"&amp;ROUNDDOWN((ROW()-1)/5,0)+2),"")</f>
        <v/>
      </c>
      <c r="M4032" s="63">
        <f ca="1">INDIRECT("'按班级打印'!H"&amp;ROUNDDOWN((ROW()-1)/5,0)+2)</f>
        <v>620.5</v>
      </c>
    </row>
    <row r="4033" customHeight="1" spans="1:13">
      <c r="A4033" s="64"/>
      <c r="B4033" s="64"/>
      <c r="C4033" s="63" t="s">
        <v>13</v>
      </c>
      <c r="D4033" s="63">
        <f ca="1">INDIRECT("'按班级打印'!M"&amp;ROUNDDOWN((ROW()-1)/5,0)+2)</f>
        <v>113.5</v>
      </c>
      <c r="E4033" s="63">
        <f ca="1">INDIRECT("'按班级打印'!o"&amp;ROUNDDOWN((ROW()-1)/5,0)+2)</f>
        <v>110.5</v>
      </c>
      <c r="F4033" s="63">
        <f ca="1">INDIRECT("'按班级打印'!q"&amp;ROUNDDOWN((ROW()-1)/5,0)+2)</f>
        <v>126.5</v>
      </c>
      <c r="G4033" s="63">
        <f ca="1">IF(INDIRECT("'按班级打印'!s"&amp;ROUNDDOWN((ROW()-1)/5,0)+2)&gt;0,INDIRECT("'按班级打印'!s"&amp;ROUNDDOWN((ROW()-1)/5,0)+2),"")</f>
        <v>87.5</v>
      </c>
      <c r="H4033" s="63">
        <f ca="1">IF(INDIRECT("'按班级打印'!x"&amp;ROUNDDOWN((ROW()-1)/5,0)+2)&gt;0,INDIRECT("'按班级打印'!x"&amp;ROUNDDOWN((ROW()-1)/5,0)+2),"")</f>
        <v>97</v>
      </c>
      <c r="I4033" s="63">
        <f ca="1">IF(INDIRECT("'按班级打印'!aa"&amp;ROUNDDOWN((ROW()-1)/5,0)+2)&gt;0,INDIRECT("'按班级打印'!aa"&amp;ROUNDDOWN((ROW()-1)/5,0)+2),"")</f>
        <v>98</v>
      </c>
      <c r="J4033" s="63" t="str">
        <f ca="1">IF(INDIRECT("'按班级打印'!ad"&amp;ROUNDDOWN((ROW()-1)/5,0)+2)&gt;0,INDIRECT("'按班级打印'!ad"&amp;ROUNDDOWN((ROW()-1)/5,0)+2),"")</f>
        <v/>
      </c>
      <c r="K4033" s="63" t="str">
        <f ca="1">IF(INDIRECT("'按班级打印'!u"&amp;ROUNDDOWN((ROW()-1)/5,0)+2)&gt;0,INDIRECT("'按班级打印'!u"&amp;ROUNDDOWN((ROW()-1)/5,0)+2),"")</f>
        <v/>
      </c>
      <c r="L4033" s="63" t="str">
        <f ca="1">IF(INDIRECT("'按班级打印'!ag"&amp;ROUNDDOWN((ROW()-1)/5,0)+2)&gt;0,INDIRECT("'按班级打印'!ag"&amp;ROUNDDOWN((ROW()-1)/5,0)+2),"")</f>
        <v/>
      </c>
      <c r="M4033" s="63">
        <f ca="1">INDIRECT("'按班级打印'!I"&amp;ROUNDDOWN((ROW()-1)/5,0)+2)</f>
        <v>633</v>
      </c>
    </row>
    <row r="4034" customHeight="1" spans="1:13">
      <c r="A4034" s="63" t="str">
        <f ca="1">INDIRECT("'按班级打印'!E"&amp;ROUNDDOWN((ROW()-1)/5,0)+2)</f>
        <v>物理类</v>
      </c>
      <c r="B4034" s="14"/>
      <c r="C4034" s="63" t="s">
        <v>14</v>
      </c>
      <c r="D4034" s="65">
        <f>'质量分析(总分) '!$D$55</f>
        <v>105.000612745098</v>
      </c>
      <c r="E4034" s="65">
        <f>'质量分析(总分) '!$D$82</f>
        <v>91.5242034313726</v>
      </c>
      <c r="F4034" s="65">
        <f>'质量分析(总分) '!$D$109</f>
        <v>108.863970588235</v>
      </c>
      <c r="G4034" s="65">
        <f ca="1">IF(_xlfn.NUMBERVALUE(G4032)&gt;0,'质量分析(总分) '!$D$133,"")</f>
        <v>62.6521428571429</v>
      </c>
      <c r="H4034" s="65">
        <f ca="1">IF(_xlfn.NUMBERVALUE(H4032)&gt;0,'质量分析(总分) '!$D$157,"")</f>
        <v>81.8686131386861</v>
      </c>
      <c r="I4034" s="65">
        <f ca="1">IF(_xlfn.NUMBERVALUE(I4032)&gt;0,'质量分析(总分) '!$D$180,"")</f>
        <v>83.3676470588235</v>
      </c>
      <c r="J4034" s="65" t="str">
        <f ca="1">IF(_xlfn.NUMBERVALUE(J4032)&gt;0,'质量分析(总分) '!$D$208,"")</f>
        <v/>
      </c>
      <c r="K4034" s="65" t="str">
        <f ca="1">IF(_xlfn.NUMBERVALUE(K4032)&gt;0,'质量分析(总分) '!$D$194,"")</f>
        <v/>
      </c>
      <c r="L4034" s="65" t="str">
        <f ca="1">IF(_xlfn.NUMBERVALUE(L4032)&gt;0,'质量分析(总分) '!$D$222,"")</f>
        <v/>
      </c>
      <c r="M4034" s="65">
        <f ca="1">IF(_xlfn.NUMBERVALUE(G4032)&gt;0,'质量分析(总分) '!$D$23,'质量分析(总分) '!$D$28)</f>
        <v>535.869285714286</v>
      </c>
    </row>
    <row r="4036" customHeight="1" spans="1:13">
      <c r="A4036" s="58" t="s">
        <v>15</v>
      </c>
      <c r="B4036" s="59" t="s">
        <v>1</v>
      </c>
      <c r="C4036" s="59" t="s">
        <v>2</v>
      </c>
      <c r="D4036" s="60" t="s">
        <v>3</v>
      </c>
      <c r="E4036" s="60" t="s">
        <v>4</v>
      </c>
      <c r="F4036" s="60" t="s">
        <v>5</v>
      </c>
      <c r="G4036" s="60" t="s">
        <v>6</v>
      </c>
      <c r="H4036" s="60" t="s">
        <v>7</v>
      </c>
      <c r="I4036" s="60" t="s">
        <v>8</v>
      </c>
      <c r="J4036" s="60" t="s">
        <v>9</v>
      </c>
      <c r="K4036" s="60" t="s">
        <v>10</v>
      </c>
      <c r="L4036" s="61" t="s">
        <v>11</v>
      </c>
      <c r="M4036" s="61" t="s">
        <v>12</v>
      </c>
    </row>
    <row r="4037" customHeight="1" spans="1:13">
      <c r="A4037" s="62"/>
      <c r="B4037" s="63">
        <f ca="1">INDIRECT("'按班级打印'!G"&amp;ROUNDDOWN((ROW()-1)/5,0)+2)</f>
        <v>19</v>
      </c>
      <c r="C4037" s="63" t="str">
        <f ca="1">INDIRECT("'按班级打印'!A"&amp;ROUNDDOWN((ROW()-1)/5,0)+2)</f>
        <v>詹茜匀</v>
      </c>
      <c r="D4037" s="63">
        <f ca="1">INDIRECT("'按班级打印'!M"&amp;ROUNDDOWN((ROW()-1)/5,0)+2)</f>
        <v>116.5</v>
      </c>
      <c r="E4037" s="63">
        <f ca="1">INDIRECT("'按班级打印'!o"&amp;ROUNDDOWN((ROW()-1)/5,0)+2)</f>
        <v>101.5</v>
      </c>
      <c r="F4037" s="63">
        <f ca="1">INDIRECT("'按班级打印'!q"&amp;ROUNDDOWN((ROW()-1)/5,0)+2)</f>
        <v>137</v>
      </c>
      <c r="G4037" s="63">
        <f ca="1">IF(INDIRECT("'按班级打印'!s"&amp;ROUNDDOWN((ROW()-1)/5,0)+2)&gt;0,INDIRECT("'按班级打印'!s"&amp;ROUNDDOWN((ROW()-1)/5,0)+2),"")</f>
        <v>63.5</v>
      </c>
      <c r="H4037" s="63">
        <f ca="1">IF(INDIRECT("'按班级打印'!w"&amp;ROUNDDOWN((ROW()-1)/5,0)+2)&gt;0,INDIRECT("'按班级打印'!w"&amp;ROUNDDOWN((ROW()-1)/5,0)+2),"")</f>
        <v>74</v>
      </c>
      <c r="I4037" s="63">
        <f ca="1">IF(INDIRECT("'按班级打印'!z"&amp;ROUNDDOWN((ROW()-1)/5,0)+2)&gt;0,INDIRECT("'按班级打印'!z"&amp;ROUNDDOWN((ROW()-1)/5,0)+2),"")</f>
        <v>80</v>
      </c>
      <c r="J4037" s="63" t="str">
        <f ca="1">IF(INDIRECT("'按班级打印'!ac"&amp;ROUNDDOWN((ROW()-1)/5,0)+2)&gt;0,INDIRECT("'按班级打印'!ac"&amp;ROUNDDOWN((ROW()-1)/5,0)+2),"")</f>
        <v/>
      </c>
      <c r="K4037" s="63" t="str">
        <f ca="1">IF(INDIRECT("'按班级打印'!u"&amp;ROUNDDOWN((ROW()-1)/5,0)+2)&gt;0,INDIRECT("'按班级打印'!u"&amp;ROUNDDOWN((ROW()-1)/5,0)+2),"")</f>
        <v/>
      </c>
      <c r="L4037" s="63" t="str">
        <f ca="1">IF(INDIRECT("'按班级打印'!af"&amp;ROUNDDOWN((ROW()-1)/5,0)+2)&gt;0,INDIRECT("'按班级打印'!af"&amp;ROUNDDOWN((ROW()-1)/5,0)+2),"")</f>
        <v/>
      </c>
      <c r="M4037" s="63">
        <f ca="1">INDIRECT("'按班级打印'!H"&amp;ROUNDDOWN((ROW()-1)/5,0)+2)</f>
        <v>572.5</v>
      </c>
    </row>
    <row r="4038" customHeight="1" spans="1:13">
      <c r="A4038" s="64"/>
      <c r="B4038" s="64"/>
      <c r="C4038" s="63" t="s">
        <v>13</v>
      </c>
      <c r="D4038" s="63">
        <f ca="1">INDIRECT("'按班级打印'!M"&amp;ROUNDDOWN((ROW()-1)/5,0)+2)</f>
        <v>116.5</v>
      </c>
      <c r="E4038" s="63">
        <f ca="1">INDIRECT("'按班级打印'!o"&amp;ROUNDDOWN((ROW()-1)/5,0)+2)</f>
        <v>101.5</v>
      </c>
      <c r="F4038" s="63">
        <f ca="1">INDIRECT("'按班级打印'!q"&amp;ROUNDDOWN((ROW()-1)/5,0)+2)</f>
        <v>137</v>
      </c>
      <c r="G4038" s="63">
        <f ca="1">IF(INDIRECT("'按班级打印'!s"&amp;ROUNDDOWN((ROW()-1)/5,0)+2)&gt;0,INDIRECT("'按班级打印'!s"&amp;ROUNDDOWN((ROW()-1)/5,0)+2),"")</f>
        <v>63.5</v>
      </c>
      <c r="H4038" s="63">
        <f ca="1">IF(INDIRECT("'按班级打印'!x"&amp;ROUNDDOWN((ROW()-1)/5,0)+2)&gt;0,INDIRECT("'按班级打印'!x"&amp;ROUNDDOWN((ROW()-1)/5,0)+2),"")</f>
        <v>91</v>
      </c>
      <c r="I4038" s="63">
        <f ca="1">IF(INDIRECT("'按班级打印'!aa"&amp;ROUNDDOWN((ROW()-1)/5,0)+2)&gt;0,INDIRECT("'按班级打印'!aa"&amp;ROUNDDOWN((ROW()-1)/5,0)+2),"")</f>
        <v>88</v>
      </c>
      <c r="J4038" s="63" t="str">
        <f ca="1">IF(INDIRECT("'按班级打印'!ad"&amp;ROUNDDOWN((ROW()-1)/5,0)+2)&gt;0,INDIRECT("'按班级打印'!ad"&amp;ROUNDDOWN((ROW()-1)/5,0)+2),"")</f>
        <v/>
      </c>
      <c r="K4038" s="63" t="str">
        <f ca="1">IF(INDIRECT("'按班级打印'!u"&amp;ROUNDDOWN((ROW()-1)/5,0)+2)&gt;0,INDIRECT("'按班级打印'!u"&amp;ROUNDDOWN((ROW()-1)/5,0)+2),"")</f>
        <v/>
      </c>
      <c r="L4038" s="63" t="str">
        <f ca="1">IF(INDIRECT("'按班级打印'!ag"&amp;ROUNDDOWN((ROW()-1)/5,0)+2)&gt;0,INDIRECT("'按班级打印'!ag"&amp;ROUNDDOWN((ROW()-1)/5,0)+2),"")</f>
        <v/>
      </c>
      <c r="M4038" s="63">
        <f ca="1">INDIRECT("'按班级打印'!I"&amp;ROUNDDOWN((ROW()-1)/5,0)+2)</f>
        <v>597.5</v>
      </c>
    </row>
    <row r="4039" customHeight="1" spans="1:13">
      <c r="A4039" s="63" t="str">
        <f ca="1">INDIRECT("'按班级打印'!E"&amp;ROUNDDOWN((ROW()-1)/5,0)+2)</f>
        <v>物理类</v>
      </c>
      <c r="B4039" s="14"/>
      <c r="C4039" s="63" t="s">
        <v>14</v>
      </c>
      <c r="D4039" s="65">
        <f>'质量分析(总分) '!$D$55</f>
        <v>105.000612745098</v>
      </c>
      <c r="E4039" s="65">
        <f>'质量分析(总分) '!$D$82</f>
        <v>91.5242034313726</v>
      </c>
      <c r="F4039" s="65">
        <f>'质量分析(总分) '!$D$109</f>
        <v>108.863970588235</v>
      </c>
      <c r="G4039" s="65">
        <f ca="1">IF(_xlfn.NUMBERVALUE(G4037)&gt;0,'质量分析(总分) '!$D$133,"")</f>
        <v>62.6521428571429</v>
      </c>
      <c r="H4039" s="65">
        <f ca="1">IF(_xlfn.NUMBERVALUE(H4037)&gt;0,'质量分析(总分) '!$D$157,"")</f>
        <v>81.8686131386861</v>
      </c>
      <c r="I4039" s="65">
        <f ca="1">IF(_xlfn.NUMBERVALUE(I4037)&gt;0,'质量分析(总分) '!$D$180,"")</f>
        <v>83.3676470588235</v>
      </c>
      <c r="J4039" s="65" t="str">
        <f ca="1">IF(_xlfn.NUMBERVALUE(J4037)&gt;0,'质量分析(总分) '!$D$208,"")</f>
        <v/>
      </c>
      <c r="K4039" s="65" t="str">
        <f ca="1">IF(_xlfn.NUMBERVALUE(K4037)&gt;0,'质量分析(总分) '!$D$194,"")</f>
        <v/>
      </c>
      <c r="L4039" s="65" t="str">
        <f ca="1">IF(_xlfn.NUMBERVALUE(L4037)&gt;0,'质量分析(总分) '!$D$222,"")</f>
        <v/>
      </c>
      <c r="M4039" s="65">
        <f ca="1">IF(_xlfn.NUMBERVALUE(G4037)&gt;0,'质量分析(总分) '!$D$23,'质量分析(总分) '!$D$28)</f>
        <v>535.869285714286</v>
      </c>
    </row>
    <row r="4041" customHeight="1" spans="1:13">
      <c r="A4041" s="58" t="s">
        <v>15</v>
      </c>
      <c r="B4041" s="59" t="s">
        <v>1</v>
      </c>
      <c r="C4041" s="59" t="s">
        <v>2</v>
      </c>
      <c r="D4041" s="60" t="s">
        <v>3</v>
      </c>
      <c r="E4041" s="60" t="s">
        <v>4</v>
      </c>
      <c r="F4041" s="60" t="s">
        <v>5</v>
      </c>
      <c r="G4041" s="60" t="s">
        <v>6</v>
      </c>
      <c r="H4041" s="60" t="s">
        <v>7</v>
      </c>
      <c r="I4041" s="60" t="s">
        <v>8</v>
      </c>
      <c r="J4041" s="60" t="s">
        <v>9</v>
      </c>
      <c r="K4041" s="60" t="s">
        <v>10</v>
      </c>
      <c r="L4041" s="61" t="s">
        <v>11</v>
      </c>
      <c r="M4041" s="61" t="s">
        <v>12</v>
      </c>
    </row>
    <row r="4042" customHeight="1" spans="1:13">
      <c r="A4042" s="62"/>
      <c r="B4042" s="63">
        <f ca="1">INDIRECT("'按班级打印'!G"&amp;ROUNDDOWN((ROW()-1)/5,0)+2)</f>
        <v>19</v>
      </c>
      <c r="C4042" s="63" t="str">
        <f ca="1">INDIRECT("'按班级打印'!A"&amp;ROUNDDOWN((ROW()-1)/5,0)+2)</f>
        <v>杨镇宏</v>
      </c>
      <c r="D4042" s="63">
        <f ca="1">INDIRECT("'按班级打印'!M"&amp;ROUNDDOWN((ROW()-1)/5,0)+2)</f>
        <v>119</v>
      </c>
      <c r="E4042" s="63">
        <f ca="1">INDIRECT("'按班级打印'!o"&amp;ROUNDDOWN((ROW()-1)/5,0)+2)</f>
        <v>111</v>
      </c>
      <c r="F4042" s="63">
        <f ca="1">INDIRECT("'按班级打印'!q"&amp;ROUNDDOWN((ROW()-1)/5,0)+2)</f>
        <v>130.5</v>
      </c>
      <c r="G4042" s="63">
        <f ca="1">IF(INDIRECT("'按班级打印'!s"&amp;ROUNDDOWN((ROW()-1)/5,0)+2)&gt;0,INDIRECT("'按班级打印'!s"&amp;ROUNDDOWN((ROW()-1)/5,0)+2),"")</f>
        <v>80.5</v>
      </c>
      <c r="H4042" s="63">
        <f ca="1">IF(INDIRECT("'按班级打印'!w"&amp;ROUNDDOWN((ROW()-1)/5,0)+2)&gt;0,INDIRECT("'按班级打印'!w"&amp;ROUNDDOWN((ROW()-1)/5,0)+2),"")</f>
        <v>79.5</v>
      </c>
      <c r="I4042" s="63">
        <f ca="1">IF(INDIRECT("'按班级打印'!z"&amp;ROUNDDOWN((ROW()-1)/5,0)+2)&gt;0,INDIRECT("'按班级打印'!z"&amp;ROUNDDOWN((ROW()-1)/5,0)+2),"")</f>
        <v>81.5</v>
      </c>
      <c r="J4042" s="63" t="str">
        <f ca="1">IF(INDIRECT("'按班级打印'!ac"&amp;ROUNDDOWN((ROW()-1)/5,0)+2)&gt;0,INDIRECT("'按班级打印'!ac"&amp;ROUNDDOWN((ROW()-1)/5,0)+2),"")</f>
        <v/>
      </c>
      <c r="K4042" s="63" t="str">
        <f ca="1">IF(INDIRECT("'按班级打印'!u"&amp;ROUNDDOWN((ROW()-1)/5,0)+2)&gt;0,INDIRECT("'按班级打印'!u"&amp;ROUNDDOWN((ROW()-1)/5,0)+2),"")</f>
        <v/>
      </c>
      <c r="L4042" s="63" t="str">
        <f ca="1">IF(INDIRECT("'按班级打印'!af"&amp;ROUNDDOWN((ROW()-1)/5,0)+2)&gt;0,INDIRECT("'按班级打印'!af"&amp;ROUNDDOWN((ROW()-1)/5,0)+2),"")</f>
        <v/>
      </c>
      <c r="M4042" s="63">
        <f ca="1">INDIRECT("'按班级打印'!H"&amp;ROUNDDOWN((ROW()-1)/5,0)+2)</f>
        <v>602</v>
      </c>
    </row>
    <row r="4043" customHeight="1" spans="1:13">
      <c r="A4043" s="64"/>
      <c r="B4043" s="64"/>
      <c r="C4043" s="63" t="s">
        <v>13</v>
      </c>
      <c r="D4043" s="63">
        <f ca="1">INDIRECT("'按班级打印'!M"&amp;ROUNDDOWN((ROW()-1)/5,0)+2)</f>
        <v>119</v>
      </c>
      <c r="E4043" s="63">
        <f ca="1">INDIRECT("'按班级打印'!o"&amp;ROUNDDOWN((ROW()-1)/5,0)+2)</f>
        <v>111</v>
      </c>
      <c r="F4043" s="63">
        <f ca="1">INDIRECT("'按班级打印'!q"&amp;ROUNDDOWN((ROW()-1)/5,0)+2)</f>
        <v>130.5</v>
      </c>
      <c r="G4043" s="63">
        <f ca="1">IF(INDIRECT("'按班级打印'!s"&amp;ROUNDDOWN((ROW()-1)/5,0)+2)&gt;0,INDIRECT("'按班级打印'!s"&amp;ROUNDDOWN((ROW()-1)/5,0)+2),"")</f>
        <v>80.5</v>
      </c>
      <c r="H4043" s="63">
        <f ca="1">IF(INDIRECT("'按班级打印'!x"&amp;ROUNDDOWN((ROW()-1)/5,0)+2)&gt;0,INDIRECT("'按班级打印'!x"&amp;ROUNDDOWN((ROW()-1)/5,0)+2),"")</f>
        <v>93</v>
      </c>
      <c r="I4043" s="63">
        <f ca="1">IF(INDIRECT("'按班级打印'!aa"&amp;ROUNDDOWN((ROW()-1)/5,0)+2)&gt;0,INDIRECT("'按班级打印'!aa"&amp;ROUNDDOWN((ROW()-1)/5,0)+2),"")</f>
        <v>90</v>
      </c>
      <c r="J4043" s="63" t="str">
        <f ca="1">IF(INDIRECT("'按班级打印'!ad"&amp;ROUNDDOWN((ROW()-1)/5,0)+2)&gt;0,INDIRECT("'按班级打印'!ad"&amp;ROUNDDOWN((ROW()-1)/5,0)+2),"")</f>
        <v/>
      </c>
      <c r="K4043" s="63" t="str">
        <f ca="1">IF(INDIRECT("'按班级打印'!u"&amp;ROUNDDOWN((ROW()-1)/5,0)+2)&gt;0,INDIRECT("'按班级打印'!u"&amp;ROUNDDOWN((ROW()-1)/5,0)+2),"")</f>
        <v/>
      </c>
      <c r="L4043" s="63" t="str">
        <f ca="1">IF(INDIRECT("'按班级打印'!ag"&amp;ROUNDDOWN((ROW()-1)/5,0)+2)&gt;0,INDIRECT("'按班级打印'!ag"&amp;ROUNDDOWN((ROW()-1)/5,0)+2),"")</f>
        <v/>
      </c>
      <c r="M4043" s="63">
        <f ca="1">INDIRECT("'按班级打印'!I"&amp;ROUNDDOWN((ROW()-1)/5,0)+2)</f>
        <v>624</v>
      </c>
    </row>
    <row r="4044" customHeight="1" spans="1:13">
      <c r="A4044" s="63" t="str">
        <f ca="1">INDIRECT("'按班级打印'!E"&amp;ROUNDDOWN((ROW()-1)/5,0)+2)</f>
        <v>物理类</v>
      </c>
      <c r="B4044" s="14"/>
      <c r="C4044" s="63" t="s">
        <v>14</v>
      </c>
      <c r="D4044" s="65">
        <f>'质量分析(总分) '!$D$55</f>
        <v>105.000612745098</v>
      </c>
      <c r="E4044" s="65">
        <f>'质量分析(总分) '!$D$82</f>
        <v>91.5242034313726</v>
      </c>
      <c r="F4044" s="65">
        <f>'质量分析(总分) '!$D$109</f>
        <v>108.863970588235</v>
      </c>
      <c r="G4044" s="65">
        <f ca="1">IF(_xlfn.NUMBERVALUE(G4042)&gt;0,'质量分析(总分) '!$D$133,"")</f>
        <v>62.6521428571429</v>
      </c>
      <c r="H4044" s="65">
        <f ca="1">IF(_xlfn.NUMBERVALUE(H4042)&gt;0,'质量分析(总分) '!$D$157,"")</f>
        <v>81.8686131386861</v>
      </c>
      <c r="I4044" s="65">
        <f ca="1">IF(_xlfn.NUMBERVALUE(I4042)&gt;0,'质量分析(总分) '!$D$180,"")</f>
        <v>83.3676470588235</v>
      </c>
      <c r="J4044" s="65" t="str">
        <f ca="1">IF(_xlfn.NUMBERVALUE(J4042)&gt;0,'质量分析(总分) '!$D$208,"")</f>
        <v/>
      </c>
      <c r="K4044" s="65" t="str">
        <f ca="1">IF(_xlfn.NUMBERVALUE(K4042)&gt;0,'质量分析(总分) '!$D$194,"")</f>
        <v/>
      </c>
      <c r="L4044" s="65" t="str">
        <f ca="1">IF(_xlfn.NUMBERVALUE(L4042)&gt;0,'质量分析(总分) '!$D$222,"")</f>
        <v/>
      </c>
      <c r="M4044" s="65">
        <f ca="1">IF(_xlfn.NUMBERVALUE(G4042)&gt;0,'质量分析(总分) '!$D$23,'质量分析(总分) '!$D$28)</f>
        <v>535.869285714286</v>
      </c>
    </row>
    <row r="4046" customHeight="1" spans="1:13">
      <c r="A4046" s="58" t="s">
        <v>15</v>
      </c>
      <c r="B4046" s="59" t="s">
        <v>1</v>
      </c>
      <c r="C4046" s="59" t="s">
        <v>2</v>
      </c>
      <c r="D4046" s="60" t="s">
        <v>3</v>
      </c>
      <c r="E4046" s="60" t="s">
        <v>4</v>
      </c>
      <c r="F4046" s="60" t="s">
        <v>5</v>
      </c>
      <c r="G4046" s="60" t="s">
        <v>6</v>
      </c>
      <c r="H4046" s="60" t="s">
        <v>7</v>
      </c>
      <c r="I4046" s="60" t="s">
        <v>8</v>
      </c>
      <c r="J4046" s="60" t="s">
        <v>9</v>
      </c>
      <c r="K4046" s="60" t="s">
        <v>10</v>
      </c>
      <c r="L4046" s="61" t="s">
        <v>11</v>
      </c>
      <c r="M4046" s="61" t="s">
        <v>12</v>
      </c>
    </row>
    <row r="4047" customHeight="1" spans="1:13">
      <c r="A4047" s="62"/>
      <c r="B4047" s="63">
        <f ca="1">INDIRECT("'按班级打印'!G"&amp;ROUNDDOWN((ROW()-1)/5,0)+2)</f>
        <v>19</v>
      </c>
      <c r="C4047" s="63" t="str">
        <f ca="1">INDIRECT("'按班级打印'!A"&amp;ROUNDDOWN((ROW()-1)/5,0)+2)</f>
        <v>魏来</v>
      </c>
      <c r="D4047" s="63">
        <f ca="1">INDIRECT("'按班级打印'!M"&amp;ROUNDDOWN((ROW()-1)/5,0)+2)</f>
        <v>109.5</v>
      </c>
      <c r="E4047" s="63">
        <f ca="1">INDIRECT("'按班级打印'!o"&amp;ROUNDDOWN((ROW()-1)/5,0)+2)</f>
        <v>123.5</v>
      </c>
      <c r="F4047" s="63">
        <f ca="1">INDIRECT("'按班级打印'!q"&amp;ROUNDDOWN((ROW()-1)/5,0)+2)</f>
        <v>119.5</v>
      </c>
      <c r="G4047" s="63">
        <f ca="1">IF(INDIRECT("'按班级打印'!s"&amp;ROUNDDOWN((ROW()-1)/5,0)+2)&gt;0,INDIRECT("'按班级打印'!s"&amp;ROUNDDOWN((ROW()-1)/5,0)+2),"")</f>
        <v>96</v>
      </c>
      <c r="H4047" s="63">
        <f ca="1">IF(INDIRECT("'按班级打印'!w"&amp;ROUNDDOWN((ROW()-1)/5,0)+2)&gt;0,INDIRECT("'按班级打印'!w"&amp;ROUNDDOWN((ROW()-1)/5,0)+2),"")</f>
        <v>83</v>
      </c>
      <c r="I4047" s="63">
        <f ca="1">IF(INDIRECT("'按班级打印'!z"&amp;ROUNDDOWN((ROW()-1)/5,0)+2)&gt;0,INDIRECT("'按班级打印'!z"&amp;ROUNDDOWN((ROW()-1)/5,0)+2),"")</f>
        <v>81.5</v>
      </c>
      <c r="J4047" s="63" t="str">
        <f ca="1">IF(INDIRECT("'按班级打印'!ac"&amp;ROUNDDOWN((ROW()-1)/5,0)+2)&gt;0,INDIRECT("'按班级打印'!ac"&amp;ROUNDDOWN((ROW()-1)/5,0)+2),"")</f>
        <v/>
      </c>
      <c r="K4047" s="63" t="str">
        <f ca="1">IF(INDIRECT("'按班级打印'!u"&amp;ROUNDDOWN((ROW()-1)/5,0)+2)&gt;0,INDIRECT("'按班级打印'!u"&amp;ROUNDDOWN((ROW()-1)/5,0)+2),"")</f>
        <v/>
      </c>
      <c r="L4047" s="63" t="str">
        <f ca="1">IF(INDIRECT("'按班级打印'!af"&amp;ROUNDDOWN((ROW()-1)/5,0)+2)&gt;0,INDIRECT("'按班级打印'!af"&amp;ROUNDDOWN((ROW()-1)/5,0)+2),"")</f>
        <v/>
      </c>
      <c r="M4047" s="63">
        <f ca="1">INDIRECT("'按班级打印'!H"&amp;ROUNDDOWN((ROW()-1)/5,0)+2)</f>
        <v>613</v>
      </c>
    </row>
    <row r="4048" customHeight="1" spans="1:13">
      <c r="A4048" s="64"/>
      <c r="B4048" s="64"/>
      <c r="C4048" s="63" t="s">
        <v>13</v>
      </c>
      <c r="D4048" s="63">
        <f ca="1">INDIRECT("'按班级打印'!M"&amp;ROUNDDOWN((ROW()-1)/5,0)+2)</f>
        <v>109.5</v>
      </c>
      <c r="E4048" s="63">
        <f ca="1">INDIRECT("'按班级打印'!o"&amp;ROUNDDOWN((ROW()-1)/5,0)+2)</f>
        <v>123.5</v>
      </c>
      <c r="F4048" s="63">
        <f ca="1">INDIRECT("'按班级打印'!q"&amp;ROUNDDOWN((ROW()-1)/5,0)+2)</f>
        <v>119.5</v>
      </c>
      <c r="G4048" s="63">
        <f ca="1">IF(INDIRECT("'按班级打印'!s"&amp;ROUNDDOWN((ROW()-1)/5,0)+2)&gt;0,INDIRECT("'按班级打印'!s"&amp;ROUNDDOWN((ROW()-1)/5,0)+2),"")</f>
        <v>96</v>
      </c>
      <c r="H4048" s="63">
        <f ca="1">IF(INDIRECT("'按班级打印'!x"&amp;ROUNDDOWN((ROW()-1)/5,0)+2)&gt;0,INDIRECT("'按班级打印'!x"&amp;ROUNDDOWN((ROW()-1)/5,0)+2),"")</f>
        <v>94</v>
      </c>
      <c r="I4048" s="63">
        <f ca="1">IF(INDIRECT("'按班级打印'!aa"&amp;ROUNDDOWN((ROW()-1)/5,0)+2)&gt;0,INDIRECT("'按班级打印'!aa"&amp;ROUNDDOWN((ROW()-1)/5,0)+2),"")</f>
        <v>90</v>
      </c>
      <c r="J4048" s="63" t="str">
        <f ca="1">IF(INDIRECT("'按班级打印'!ad"&amp;ROUNDDOWN((ROW()-1)/5,0)+2)&gt;0,INDIRECT("'按班级打印'!ad"&amp;ROUNDDOWN((ROW()-1)/5,0)+2),"")</f>
        <v/>
      </c>
      <c r="K4048" s="63" t="str">
        <f ca="1">IF(INDIRECT("'按班级打印'!u"&amp;ROUNDDOWN((ROW()-1)/5,0)+2)&gt;0,INDIRECT("'按班级打印'!u"&amp;ROUNDDOWN((ROW()-1)/5,0)+2),"")</f>
        <v/>
      </c>
      <c r="L4048" s="63" t="str">
        <f ca="1">IF(INDIRECT("'按班级打印'!ag"&amp;ROUNDDOWN((ROW()-1)/5,0)+2)&gt;0,INDIRECT("'按班级打印'!ag"&amp;ROUNDDOWN((ROW()-1)/5,0)+2),"")</f>
        <v/>
      </c>
      <c r="M4048" s="63">
        <f ca="1">INDIRECT("'按班级打印'!I"&amp;ROUNDDOWN((ROW()-1)/5,0)+2)</f>
        <v>632.5</v>
      </c>
    </row>
    <row r="4049" customHeight="1" spans="1:13">
      <c r="A4049" s="63" t="str">
        <f ca="1">INDIRECT("'按班级打印'!E"&amp;ROUNDDOWN((ROW()-1)/5,0)+2)</f>
        <v>物理类</v>
      </c>
      <c r="B4049" s="14"/>
      <c r="C4049" s="63" t="s">
        <v>14</v>
      </c>
      <c r="D4049" s="65">
        <f>'质量分析(总分) '!$D$55</f>
        <v>105.000612745098</v>
      </c>
      <c r="E4049" s="65">
        <f>'质量分析(总分) '!$D$82</f>
        <v>91.5242034313726</v>
      </c>
      <c r="F4049" s="65">
        <f>'质量分析(总分) '!$D$109</f>
        <v>108.863970588235</v>
      </c>
      <c r="G4049" s="65">
        <f ca="1">IF(_xlfn.NUMBERVALUE(G4047)&gt;0,'质量分析(总分) '!$D$133,"")</f>
        <v>62.6521428571429</v>
      </c>
      <c r="H4049" s="65">
        <f ca="1">IF(_xlfn.NUMBERVALUE(H4047)&gt;0,'质量分析(总分) '!$D$157,"")</f>
        <v>81.8686131386861</v>
      </c>
      <c r="I4049" s="65">
        <f ca="1">IF(_xlfn.NUMBERVALUE(I4047)&gt;0,'质量分析(总分) '!$D$180,"")</f>
        <v>83.3676470588235</v>
      </c>
      <c r="J4049" s="65" t="str">
        <f ca="1">IF(_xlfn.NUMBERVALUE(J4047)&gt;0,'质量分析(总分) '!$D$208,"")</f>
        <v/>
      </c>
      <c r="K4049" s="65" t="str">
        <f ca="1">IF(_xlfn.NUMBERVALUE(K4047)&gt;0,'质量分析(总分) '!$D$194,"")</f>
        <v/>
      </c>
      <c r="L4049" s="65" t="str">
        <f ca="1">IF(_xlfn.NUMBERVALUE(L4047)&gt;0,'质量分析(总分) '!$D$222,"")</f>
        <v/>
      </c>
      <c r="M4049" s="65">
        <f ca="1">IF(_xlfn.NUMBERVALUE(G4047)&gt;0,'质量分析(总分) '!$D$23,'质量分析(总分) '!$D$28)</f>
        <v>535.869285714286</v>
      </c>
    </row>
    <row r="4051" customHeight="1" spans="1:13">
      <c r="A4051" s="58" t="s">
        <v>15</v>
      </c>
      <c r="B4051" s="59" t="s">
        <v>1</v>
      </c>
      <c r="C4051" s="59" t="s">
        <v>2</v>
      </c>
      <c r="D4051" s="60" t="s">
        <v>3</v>
      </c>
      <c r="E4051" s="60" t="s">
        <v>4</v>
      </c>
      <c r="F4051" s="60" t="s">
        <v>5</v>
      </c>
      <c r="G4051" s="60" t="s">
        <v>6</v>
      </c>
      <c r="H4051" s="60" t="s">
        <v>7</v>
      </c>
      <c r="I4051" s="60" t="s">
        <v>8</v>
      </c>
      <c r="J4051" s="60" t="s">
        <v>9</v>
      </c>
      <c r="K4051" s="60" t="s">
        <v>10</v>
      </c>
      <c r="L4051" s="61" t="s">
        <v>11</v>
      </c>
      <c r="M4051" s="61" t="s">
        <v>12</v>
      </c>
    </row>
    <row r="4052" customHeight="1" spans="1:13">
      <c r="A4052" s="62"/>
      <c r="B4052" s="63">
        <f ca="1">INDIRECT("'按班级打印'!G"&amp;ROUNDDOWN((ROW()-1)/5,0)+2)</f>
        <v>19</v>
      </c>
      <c r="C4052" s="63" t="str">
        <f ca="1">INDIRECT("'按班级打印'!A"&amp;ROUNDDOWN((ROW()-1)/5,0)+2)</f>
        <v>占嘉恒</v>
      </c>
      <c r="D4052" s="63">
        <f ca="1">INDIRECT("'按班级打印'!M"&amp;ROUNDDOWN((ROW()-1)/5,0)+2)</f>
        <v>110</v>
      </c>
      <c r="E4052" s="63">
        <f ca="1">INDIRECT("'按班级打印'!o"&amp;ROUNDDOWN((ROW()-1)/5,0)+2)</f>
        <v>118.5</v>
      </c>
      <c r="F4052" s="63">
        <f ca="1">INDIRECT("'按班级打印'!q"&amp;ROUNDDOWN((ROW()-1)/5,0)+2)</f>
        <v>126.5</v>
      </c>
      <c r="G4052" s="63">
        <f ca="1">IF(INDIRECT("'按班级打印'!s"&amp;ROUNDDOWN((ROW()-1)/5,0)+2)&gt;0,INDIRECT("'按班级打印'!s"&amp;ROUNDDOWN((ROW()-1)/5,0)+2),"")</f>
        <v>84.5</v>
      </c>
      <c r="H4052" s="63">
        <f ca="1">IF(INDIRECT("'按班级打印'!w"&amp;ROUNDDOWN((ROW()-1)/5,0)+2)&gt;0,INDIRECT("'按班级打印'!w"&amp;ROUNDDOWN((ROW()-1)/5,0)+2),"")</f>
        <v>75</v>
      </c>
      <c r="I4052" s="63">
        <f ca="1">IF(INDIRECT("'按班级打印'!z"&amp;ROUNDDOWN((ROW()-1)/5,0)+2)&gt;0,INDIRECT("'按班级打印'!z"&amp;ROUNDDOWN((ROW()-1)/5,0)+2),"")</f>
        <v>80</v>
      </c>
      <c r="J4052" s="63" t="str">
        <f ca="1">IF(INDIRECT("'按班级打印'!ac"&amp;ROUNDDOWN((ROW()-1)/5,0)+2)&gt;0,INDIRECT("'按班级打印'!ac"&amp;ROUNDDOWN((ROW()-1)/5,0)+2),"")</f>
        <v/>
      </c>
      <c r="K4052" s="63" t="str">
        <f ca="1">IF(INDIRECT("'按班级打印'!u"&amp;ROUNDDOWN((ROW()-1)/5,0)+2)&gt;0,INDIRECT("'按班级打印'!u"&amp;ROUNDDOWN((ROW()-1)/5,0)+2),"")</f>
        <v/>
      </c>
      <c r="L4052" s="63" t="str">
        <f ca="1">IF(INDIRECT("'按班级打印'!af"&amp;ROUNDDOWN((ROW()-1)/5,0)+2)&gt;0,INDIRECT("'按班级打印'!af"&amp;ROUNDDOWN((ROW()-1)/5,0)+2),"")</f>
        <v/>
      </c>
      <c r="M4052" s="63">
        <f ca="1">INDIRECT("'按班级打印'!H"&amp;ROUNDDOWN((ROW()-1)/5,0)+2)</f>
        <v>594.5</v>
      </c>
    </row>
    <row r="4053" customHeight="1" spans="1:13">
      <c r="A4053" s="64"/>
      <c r="B4053" s="64"/>
      <c r="C4053" s="63" t="s">
        <v>13</v>
      </c>
      <c r="D4053" s="63">
        <f ca="1">INDIRECT("'按班级打印'!M"&amp;ROUNDDOWN((ROW()-1)/5,0)+2)</f>
        <v>110</v>
      </c>
      <c r="E4053" s="63">
        <f ca="1">INDIRECT("'按班级打印'!o"&amp;ROUNDDOWN((ROW()-1)/5,0)+2)</f>
        <v>118.5</v>
      </c>
      <c r="F4053" s="63">
        <f ca="1">INDIRECT("'按班级打印'!q"&amp;ROUNDDOWN((ROW()-1)/5,0)+2)</f>
        <v>126.5</v>
      </c>
      <c r="G4053" s="63">
        <f ca="1">IF(INDIRECT("'按班级打印'!s"&amp;ROUNDDOWN((ROW()-1)/5,0)+2)&gt;0,INDIRECT("'按班级打印'!s"&amp;ROUNDDOWN((ROW()-1)/5,0)+2),"")</f>
        <v>84.5</v>
      </c>
      <c r="H4053" s="63">
        <f ca="1">IF(INDIRECT("'按班级打印'!x"&amp;ROUNDDOWN((ROW()-1)/5,0)+2)&gt;0,INDIRECT("'按班级打印'!x"&amp;ROUNDDOWN((ROW()-1)/5,0)+2),"")</f>
        <v>91</v>
      </c>
      <c r="I4053" s="63">
        <f ca="1">IF(INDIRECT("'按班级打印'!aa"&amp;ROUNDDOWN((ROW()-1)/5,0)+2)&gt;0,INDIRECT("'按班级打印'!aa"&amp;ROUNDDOWN((ROW()-1)/5,0)+2),"")</f>
        <v>88</v>
      </c>
      <c r="J4053" s="63" t="str">
        <f ca="1">IF(INDIRECT("'按班级打印'!ad"&amp;ROUNDDOWN((ROW()-1)/5,0)+2)&gt;0,INDIRECT("'按班级打印'!ad"&amp;ROUNDDOWN((ROW()-1)/5,0)+2),"")</f>
        <v/>
      </c>
      <c r="K4053" s="63" t="str">
        <f ca="1">IF(INDIRECT("'按班级打印'!u"&amp;ROUNDDOWN((ROW()-1)/5,0)+2)&gt;0,INDIRECT("'按班级打印'!u"&amp;ROUNDDOWN((ROW()-1)/5,0)+2),"")</f>
        <v/>
      </c>
      <c r="L4053" s="63" t="str">
        <f ca="1">IF(INDIRECT("'按班级打印'!ag"&amp;ROUNDDOWN((ROW()-1)/5,0)+2)&gt;0,INDIRECT("'按班级打印'!ag"&amp;ROUNDDOWN((ROW()-1)/5,0)+2),"")</f>
        <v/>
      </c>
      <c r="M4053" s="63">
        <f ca="1">INDIRECT("'按班级打印'!I"&amp;ROUNDDOWN((ROW()-1)/5,0)+2)</f>
        <v>618.5</v>
      </c>
    </row>
    <row r="4054" customHeight="1" spans="1:13">
      <c r="A4054" s="63" t="str">
        <f ca="1">INDIRECT("'按班级打印'!E"&amp;ROUNDDOWN((ROW()-1)/5,0)+2)</f>
        <v>物理类</v>
      </c>
      <c r="B4054" s="14"/>
      <c r="C4054" s="63" t="s">
        <v>14</v>
      </c>
      <c r="D4054" s="65">
        <f>'质量分析(总分) '!$D$55</f>
        <v>105.000612745098</v>
      </c>
      <c r="E4054" s="65">
        <f>'质量分析(总分) '!$D$82</f>
        <v>91.5242034313726</v>
      </c>
      <c r="F4054" s="65">
        <f>'质量分析(总分) '!$D$109</f>
        <v>108.863970588235</v>
      </c>
      <c r="G4054" s="65">
        <f ca="1">IF(_xlfn.NUMBERVALUE(G4052)&gt;0,'质量分析(总分) '!$D$133,"")</f>
        <v>62.6521428571429</v>
      </c>
      <c r="H4054" s="65">
        <f ca="1">IF(_xlfn.NUMBERVALUE(H4052)&gt;0,'质量分析(总分) '!$D$157,"")</f>
        <v>81.8686131386861</v>
      </c>
      <c r="I4054" s="65">
        <f ca="1">IF(_xlfn.NUMBERVALUE(I4052)&gt;0,'质量分析(总分) '!$D$180,"")</f>
        <v>83.3676470588235</v>
      </c>
      <c r="J4054" s="65" t="str">
        <f ca="1">IF(_xlfn.NUMBERVALUE(J4052)&gt;0,'质量分析(总分) '!$D$208,"")</f>
        <v/>
      </c>
      <c r="K4054" s="65" t="str">
        <f ca="1">IF(_xlfn.NUMBERVALUE(K4052)&gt;0,'质量分析(总分) '!$D$194,"")</f>
        <v/>
      </c>
      <c r="L4054" s="65" t="str">
        <f ca="1">IF(_xlfn.NUMBERVALUE(L4052)&gt;0,'质量分析(总分) '!$D$222,"")</f>
        <v/>
      </c>
      <c r="M4054" s="65">
        <f ca="1">IF(_xlfn.NUMBERVALUE(G4052)&gt;0,'质量分析(总分) '!$D$23,'质量分析(总分) '!$D$28)</f>
        <v>535.869285714286</v>
      </c>
    </row>
    <row r="4056" customHeight="1" spans="1:13">
      <c r="A4056" s="58" t="s">
        <v>15</v>
      </c>
      <c r="B4056" s="59" t="s">
        <v>1</v>
      </c>
      <c r="C4056" s="59" t="s">
        <v>2</v>
      </c>
      <c r="D4056" s="60" t="s">
        <v>3</v>
      </c>
      <c r="E4056" s="60" t="s">
        <v>4</v>
      </c>
      <c r="F4056" s="60" t="s">
        <v>5</v>
      </c>
      <c r="G4056" s="60" t="s">
        <v>6</v>
      </c>
      <c r="H4056" s="60" t="s">
        <v>7</v>
      </c>
      <c r="I4056" s="60" t="s">
        <v>8</v>
      </c>
      <c r="J4056" s="60" t="s">
        <v>9</v>
      </c>
      <c r="K4056" s="60" t="s">
        <v>10</v>
      </c>
      <c r="L4056" s="61" t="s">
        <v>11</v>
      </c>
      <c r="M4056" s="61" t="s">
        <v>12</v>
      </c>
    </row>
    <row r="4057" customHeight="1" spans="1:13">
      <c r="A4057" s="62"/>
      <c r="B4057" s="63">
        <f ca="1">INDIRECT("'按班级打印'!G"&amp;ROUNDDOWN((ROW()-1)/5,0)+2)</f>
        <v>19</v>
      </c>
      <c r="C4057" s="63" t="str">
        <f ca="1">INDIRECT("'按班级打印'!A"&amp;ROUNDDOWN((ROW()-1)/5,0)+2)</f>
        <v>谢莹莹</v>
      </c>
      <c r="D4057" s="63">
        <f ca="1">INDIRECT("'按班级打印'!M"&amp;ROUNDDOWN((ROW()-1)/5,0)+2)</f>
        <v>119</v>
      </c>
      <c r="E4057" s="63">
        <f ca="1">INDIRECT("'按班级打印'!o"&amp;ROUNDDOWN((ROW()-1)/5,0)+2)</f>
        <v>120.5</v>
      </c>
      <c r="F4057" s="63">
        <f ca="1">INDIRECT("'按班级打印'!q"&amp;ROUNDDOWN((ROW()-1)/5,0)+2)</f>
        <v>133.5</v>
      </c>
      <c r="G4057" s="63">
        <f ca="1">IF(INDIRECT("'按班级打印'!s"&amp;ROUNDDOWN((ROW()-1)/5,0)+2)&gt;0,INDIRECT("'按班级打印'!s"&amp;ROUNDDOWN((ROW()-1)/5,0)+2),"")</f>
        <v>69.5</v>
      </c>
      <c r="H4057" s="63">
        <f ca="1">IF(INDIRECT("'按班级打印'!w"&amp;ROUNDDOWN((ROW()-1)/5,0)+2)&gt;0,INDIRECT("'按班级打印'!w"&amp;ROUNDDOWN((ROW()-1)/5,0)+2),"")</f>
        <v>74.5</v>
      </c>
      <c r="I4057" s="63">
        <f ca="1">IF(INDIRECT("'按班级打印'!z"&amp;ROUNDDOWN((ROW()-1)/5,0)+2)&gt;0,INDIRECT("'按班级打印'!z"&amp;ROUNDDOWN((ROW()-1)/5,0)+2),"")</f>
        <v>85.5</v>
      </c>
      <c r="J4057" s="63" t="str">
        <f ca="1">IF(INDIRECT("'按班级打印'!ac"&amp;ROUNDDOWN((ROW()-1)/5,0)+2)&gt;0,INDIRECT("'按班级打印'!ac"&amp;ROUNDDOWN((ROW()-1)/5,0)+2),"")</f>
        <v/>
      </c>
      <c r="K4057" s="63" t="str">
        <f ca="1">IF(INDIRECT("'按班级打印'!u"&amp;ROUNDDOWN((ROW()-1)/5,0)+2)&gt;0,INDIRECT("'按班级打印'!u"&amp;ROUNDDOWN((ROW()-1)/5,0)+2),"")</f>
        <v/>
      </c>
      <c r="L4057" s="63" t="str">
        <f ca="1">IF(INDIRECT("'按班级打印'!af"&amp;ROUNDDOWN((ROW()-1)/5,0)+2)&gt;0,INDIRECT("'按班级打印'!af"&amp;ROUNDDOWN((ROW()-1)/5,0)+2),"")</f>
        <v/>
      </c>
      <c r="M4057" s="63">
        <f ca="1">INDIRECT("'按班级打印'!H"&amp;ROUNDDOWN((ROW()-1)/5,0)+2)</f>
        <v>602.5</v>
      </c>
    </row>
    <row r="4058" customHeight="1" spans="1:13">
      <c r="A4058" s="64"/>
      <c r="B4058" s="64"/>
      <c r="C4058" s="63" t="s">
        <v>13</v>
      </c>
      <c r="D4058" s="63">
        <f ca="1">INDIRECT("'按班级打印'!M"&amp;ROUNDDOWN((ROW()-1)/5,0)+2)</f>
        <v>119</v>
      </c>
      <c r="E4058" s="63">
        <f ca="1">INDIRECT("'按班级打印'!o"&amp;ROUNDDOWN((ROW()-1)/5,0)+2)</f>
        <v>120.5</v>
      </c>
      <c r="F4058" s="63">
        <f ca="1">INDIRECT("'按班级打印'!q"&amp;ROUNDDOWN((ROW()-1)/5,0)+2)</f>
        <v>133.5</v>
      </c>
      <c r="G4058" s="63">
        <f ca="1">IF(INDIRECT("'按班级打印'!s"&amp;ROUNDDOWN((ROW()-1)/5,0)+2)&gt;0,INDIRECT("'按班级打印'!s"&amp;ROUNDDOWN((ROW()-1)/5,0)+2),"")</f>
        <v>69.5</v>
      </c>
      <c r="H4058" s="63">
        <f ca="1">IF(INDIRECT("'按班级打印'!x"&amp;ROUNDDOWN((ROW()-1)/5,0)+2)&gt;0,INDIRECT("'按班级打印'!x"&amp;ROUNDDOWN((ROW()-1)/5,0)+2),"")</f>
        <v>91</v>
      </c>
      <c r="I4058" s="63">
        <f ca="1">IF(INDIRECT("'按班级打印'!aa"&amp;ROUNDDOWN((ROW()-1)/5,0)+2)&gt;0,INDIRECT("'按班级打印'!aa"&amp;ROUNDDOWN((ROW()-1)/5,0)+2),"")</f>
        <v>92</v>
      </c>
      <c r="J4058" s="63" t="str">
        <f ca="1">IF(INDIRECT("'按班级打印'!ad"&amp;ROUNDDOWN((ROW()-1)/5,0)+2)&gt;0,INDIRECT("'按班级打印'!ad"&amp;ROUNDDOWN((ROW()-1)/5,0)+2),"")</f>
        <v/>
      </c>
      <c r="K4058" s="63" t="str">
        <f ca="1">IF(INDIRECT("'按班级打印'!u"&amp;ROUNDDOWN((ROW()-1)/5,0)+2)&gt;0,INDIRECT("'按班级打印'!u"&amp;ROUNDDOWN((ROW()-1)/5,0)+2),"")</f>
        <v/>
      </c>
      <c r="L4058" s="63" t="str">
        <f ca="1">IF(INDIRECT("'按班级打印'!ag"&amp;ROUNDDOWN((ROW()-1)/5,0)+2)&gt;0,INDIRECT("'按班级打印'!ag"&amp;ROUNDDOWN((ROW()-1)/5,0)+2),"")</f>
        <v/>
      </c>
      <c r="M4058" s="63">
        <f ca="1">INDIRECT("'按班级打印'!I"&amp;ROUNDDOWN((ROW()-1)/5,0)+2)</f>
        <v>625.5</v>
      </c>
    </row>
    <row r="4059" customHeight="1" spans="1:13">
      <c r="A4059" s="63" t="str">
        <f ca="1">INDIRECT("'按班级打印'!E"&amp;ROUNDDOWN((ROW()-1)/5,0)+2)</f>
        <v>物理类</v>
      </c>
      <c r="B4059" s="14"/>
      <c r="C4059" s="63" t="s">
        <v>14</v>
      </c>
      <c r="D4059" s="65">
        <f>'质量分析(总分) '!$D$55</f>
        <v>105.000612745098</v>
      </c>
      <c r="E4059" s="65">
        <f>'质量分析(总分) '!$D$82</f>
        <v>91.5242034313726</v>
      </c>
      <c r="F4059" s="65">
        <f>'质量分析(总分) '!$D$109</f>
        <v>108.863970588235</v>
      </c>
      <c r="G4059" s="65">
        <f ca="1">IF(_xlfn.NUMBERVALUE(G4057)&gt;0,'质量分析(总分) '!$D$133,"")</f>
        <v>62.6521428571429</v>
      </c>
      <c r="H4059" s="65">
        <f ca="1">IF(_xlfn.NUMBERVALUE(H4057)&gt;0,'质量分析(总分) '!$D$157,"")</f>
        <v>81.8686131386861</v>
      </c>
      <c r="I4059" s="65">
        <f ca="1">IF(_xlfn.NUMBERVALUE(I4057)&gt;0,'质量分析(总分) '!$D$180,"")</f>
        <v>83.3676470588235</v>
      </c>
      <c r="J4059" s="65" t="str">
        <f ca="1">IF(_xlfn.NUMBERVALUE(J4057)&gt;0,'质量分析(总分) '!$D$208,"")</f>
        <v/>
      </c>
      <c r="K4059" s="65" t="str">
        <f ca="1">IF(_xlfn.NUMBERVALUE(K4057)&gt;0,'质量分析(总分) '!$D$194,"")</f>
        <v/>
      </c>
      <c r="L4059" s="65" t="str">
        <f ca="1">IF(_xlfn.NUMBERVALUE(L4057)&gt;0,'质量分析(总分) '!$D$222,"")</f>
        <v/>
      </c>
      <c r="M4059" s="65">
        <f ca="1">IF(_xlfn.NUMBERVALUE(G4057)&gt;0,'质量分析(总分) '!$D$23,'质量分析(总分) '!$D$28)</f>
        <v>535.869285714286</v>
      </c>
    </row>
    <row r="4061" customHeight="1" spans="1:13">
      <c r="A4061" s="58" t="s">
        <v>15</v>
      </c>
      <c r="B4061" s="59" t="s">
        <v>1</v>
      </c>
      <c r="C4061" s="59" t="s">
        <v>2</v>
      </c>
      <c r="D4061" s="60" t="s">
        <v>3</v>
      </c>
      <c r="E4061" s="60" t="s">
        <v>4</v>
      </c>
      <c r="F4061" s="60" t="s">
        <v>5</v>
      </c>
      <c r="G4061" s="60" t="s">
        <v>6</v>
      </c>
      <c r="H4061" s="60" t="s">
        <v>7</v>
      </c>
      <c r="I4061" s="60" t="s">
        <v>8</v>
      </c>
      <c r="J4061" s="60" t="s">
        <v>9</v>
      </c>
      <c r="K4061" s="60" t="s">
        <v>10</v>
      </c>
      <c r="L4061" s="61" t="s">
        <v>11</v>
      </c>
      <c r="M4061" s="61" t="s">
        <v>12</v>
      </c>
    </row>
    <row r="4062" customHeight="1" spans="1:13">
      <c r="A4062" s="62"/>
      <c r="B4062" s="63">
        <f ca="1">INDIRECT("'按班级打印'!G"&amp;ROUNDDOWN((ROW()-1)/5,0)+2)</f>
        <v>19</v>
      </c>
      <c r="C4062" s="63" t="str">
        <f ca="1">INDIRECT("'按班级打印'!A"&amp;ROUNDDOWN((ROW()-1)/5,0)+2)</f>
        <v>赵晨悦</v>
      </c>
      <c r="D4062" s="63">
        <f ca="1">INDIRECT("'按班级打印'!M"&amp;ROUNDDOWN((ROW()-1)/5,0)+2)</f>
        <v>113.5</v>
      </c>
      <c r="E4062" s="63">
        <f ca="1">INDIRECT("'按班级打印'!o"&amp;ROUNDDOWN((ROW()-1)/5,0)+2)</f>
        <v>118</v>
      </c>
      <c r="F4062" s="63">
        <f ca="1">INDIRECT("'按班级打印'!q"&amp;ROUNDDOWN((ROW()-1)/5,0)+2)</f>
        <v>129</v>
      </c>
      <c r="G4062" s="63">
        <f ca="1">IF(INDIRECT("'按班级打印'!s"&amp;ROUNDDOWN((ROW()-1)/5,0)+2)&gt;0,INDIRECT("'按班级打印'!s"&amp;ROUNDDOWN((ROW()-1)/5,0)+2),"")</f>
        <v>93</v>
      </c>
      <c r="H4062" s="63">
        <f ca="1">IF(INDIRECT("'按班级打印'!w"&amp;ROUNDDOWN((ROW()-1)/5,0)+2)&gt;0,INDIRECT("'按班级打印'!w"&amp;ROUNDDOWN((ROW()-1)/5,0)+2),"")</f>
        <v>86</v>
      </c>
      <c r="I4062" s="63">
        <f ca="1">IF(INDIRECT("'按班级打印'!z"&amp;ROUNDDOWN((ROW()-1)/5,0)+2)&gt;0,INDIRECT("'按班级打印'!z"&amp;ROUNDDOWN((ROW()-1)/5,0)+2),"")</f>
        <v>86</v>
      </c>
      <c r="J4062" s="63" t="str">
        <f ca="1">IF(INDIRECT("'按班级打印'!ac"&amp;ROUNDDOWN((ROW()-1)/5,0)+2)&gt;0,INDIRECT("'按班级打印'!ac"&amp;ROUNDDOWN((ROW()-1)/5,0)+2),"")</f>
        <v/>
      </c>
      <c r="K4062" s="63" t="str">
        <f ca="1">IF(INDIRECT("'按班级打印'!u"&amp;ROUNDDOWN((ROW()-1)/5,0)+2)&gt;0,INDIRECT("'按班级打印'!u"&amp;ROUNDDOWN((ROW()-1)/5,0)+2),"")</f>
        <v/>
      </c>
      <c r="L4062" s="63" t="str">
        <f ca="1">IF(INDIRECT("'按班级打印'!af"&amp;ROUNDDOWN((ROW()-1)/5,0)+2)&gt;0,INDIRECT("'按班级打印'!af"&amp;ROUNDDOWN((ROW()-1)/5,0)+2),"")</f>
        <v/>
      </c>
      <c r="M4062" s="63">
        <f ca="1">INDIRECT("'按班级打印'!H"&amp;ROUNDDOWN((ROW()-1)/5,0)+2)</f>
        <v>625.5</v>
      </c>
    </row>
    <row r="4063" customHeight="1" spans="1:13">
      <c r="A4063" s="64"/>
      <c r="B4063" s="64"/>
      <c r="C4063" s="63" t="s">
        <v>13</v>
      </c>
      <c r="D4063" s="63">
        <f ca="1">INDIRECT("'按班级打印'!M"&amp;ROUNDDOWN((ROW()-1)/5,0)+2)</f>
        <v>113.5</v>
      </c>
      <c r="E4063" s="63">
        <f ca="1">INDIRECT("'按班级打印'!o"&amp;ROUNDDOWN((ROW()-1)/5,0)+2)</f>
        <v>118</v>
      </c>
      <c r="F4063" s="63">
        <f ca="1">INDIRECT("'按班级打印'!q"&amp;ROUNDDOWN((ROW()-1)/5,0)+2)</f>
        <v>129</v>
      </c>
      <c r="G4063" s="63">
        <f ca="1">IF(INDIRECT("'按班级打印'!s"&amp;ROUNDDOWN((ROW()-1)/5,0)+2)&gt;0,INDIRECT("'按班级打印'!s"&amp;ROUNDDOWN((ROW()-1)/5,0)+2),"")</f>
        <v>93</v>
      </c>
      <c r="H4063" s="63">
        <f ca="1">IF(INDIRECT("'按班级打印'!x"&amp;ROUNDDOWN((ROW()-1)/5,0)+2)&gt;0,INDIRECT("'按班级打印'!x"&amp;ROUNDDOWN((ROW()-1)/5,0)+2),"")</f>
        <v>95</v>
      </c>
      <c r="I4063" s="63">
        <f ca="1">IF(INDIRECT("'按班级打印'!aa"&amp;ROUNDDOWN((ROW()-1)/5,0)+2)&gt;0,INDIRECT("'按班级打印'!aa"&amp;ROUNDDOWN((ROW()-1)/5,0)+2),"")</f>
        <v>93</v>
      </c>
      <c r="J4063" s="63" t="str">
        <f ca="1">IF(INDIRECT("'按班级打印'!ad"&amp;ROUNDDOWN((ROW()-1)/5,0)+2)&gt;0,INDIRECT("'按班级打印'!ad"&amp;ROUNDDOWN((ROW()-1)/5,0)+2),"")</f>
        <v/>
      </c>
      <c r="K4063" s="63" t="str">
        <f ca="1">IF(INDIRECT("'按班级打印'!u"&amp;ROUNDDOWN((ROW()-1)/5,0)+2)&gt;0,INDIRECT("'按班级打印'!u"&amp;ROUNDDOWN((ROW()-1)/5,0)+2),"")</f>
        <v/>
      </c>
      <c r="L4063" s="63" t="str">
        <f ca="1">IF(INDIRECT("'按班级打印'!ag"&amp;ROUNDDOWN((ROW()-1)/5,0)+2)&gt;0,INDIRECT("'按班级打印'!ag"&amp;ROUNDDOWN((ROW()-1)/5,0)+2),"")</f>
        <v/>
      </c>
      <c r="M4063" s="63">
        <f ca="1">INDIRECT("'按班级打印'!I"&amp;ROUNDDOWN((ROW()-1)/5,0)+2)</f>
        <v>641.5</v>
      </c>
    </row>
    <row r="4064" customHeight="1" spans="1:13">
      <c r="A4064" s="63" t="str">
        <f ca="1">INDIRECT("'按班级打印'!E"&amp;ROUNDDOWN((ROW()-1)/5,0)+2)</f>
        <v>物理类</v>
      </c>
      <c r="B4064" s="14"/>
      <c r="C4064" s="63" t="s">
        <v>14</v>
      </c>
      <c r="D4064" s="65">
        <f>'质量分析(总分) '!$D$55</f>
        <v>105.000612745098</v>
      </c>
      <c r="E4064" s="65">
        <f>'质量分析(总分) '!$D$82</f>
        <v>91.5242034313726</v>
      </c>
      <c r="F4064" s="65">
        <f>'质量分析(总分) '!$D$109</f>
        <v>108.863970588235</v>
      </c>
      <c r="G4064" s="65">
        <f ca="1">IF(_xlfn.NUMBERVALUE(G4062)&gt;0,'质量分析(总分) '!$D$133,"")</f>
        <v>62.6521428571429</v>
      </c>
      <c r="H4064" s="65">
        <f ca="1">IF(_xlfn.NUMBERVALUE(H4062)&gt;0,'质量分析(总分) '!$D$157,"")</f>
        <v>81.8686131386861</v>
      </c>
      <c r="I4064" s="65">
        <f ca="1">IF(_xlfn.NUMBERVALUE(I4062)&gt;0,'质量分析(总分) '!$D$180,"")</f>
        <v>83.3676470588235</v>
      </c>
      <c r="J4064" s="65" t="str">
        <f ca="1">IF(_xlfn.NUMBERVALUE(J4062)&gt;0,'质量分析(总分) '!$D$208,"")</f>
        <v/>
      </c>
      <c r="K4064" s="65" t="str">
        <f ca="1">IF(_xlfn.NUMBERVALUE(K4062)&gt;0,'质量分析(总分) '!$D$194,"")</f>
        <v/>
      </c>
      <c r="L4064" s="65" t="str">
        <f ca="1">IF(_xlfn.NUMBERVALUE(L4062)&gt;0,'质量分析(总分) '!$D$222,"")</f>
        <v/>
      </c>
      <c r="M4064" s="65">
        <f ca="1">IF(_xlfn.NUMBERVALUE(G4062)&gt;0,'质量分析(总分) '!$D$23,'质量分析(总分) '!$D$28)</f>
        <v>535.869285714286</v>
      </c>
    </row>
    <row r="4066" customHeight="1" spans="1:13">
      <c r="A4066" s="58" t="s">
        <v>15</v>
      </c>
      <c r="B4066" s="59" t="s">
        <v>1</v>
      </c>
      <c r="C4066" s="59" t="s">
        <v>2</v>
      </c>
      <c r="D4066" s="60" t="s">
        <v>3</v>
      </c>
      <c r="E4066" s="60" t="s">
        <v>4</v>
      </c>
      <c r="F4066" s="60" t="s">
        <v>5</v>
      </c>
      <c r="G4066" s="60" t="s">
        <v>6</v>
      </c>
      <c r="H4066" s="60" t="s">
        <v>7</v>
      </c>
      <c r="I4066" s="60" t="s">
        <v>8</v>
      </c>
      <c r="J4066" s="60" t="s">
        <v>9</v>
      </c>
      <c r="K4066" s="60" t="s">
        <v>10</v>
      </c>
      <c r="L4066" s="61" t="s">
        <v>11</v>
      </c>
      <c r="M4066" s="61" t="s">
        <v>12</v>
      </c>
    </row>
    <row r="4067" customHeight="1" spans="1:13">
      <c r="A4067" s="62"/>
      <c r="B4067" s="63">
        <f ca="1">INDIRECT("'按班级打印'!G"&amp;ROUNDDOWN((ROW()-1)/5,0)+2)</f>
        <v>19</v>
      </c>
      <c r="C4067" s="63" t="str">
        <f ca="1">INDIRECT("'按班级打印'!A"&amp;ROUNDDOWN((ROW()-1)/5,0)+2)</f>
        <v>陈瑶欣</v>
      </c>
      <c r="D4067" s="63">
        <f ca="1">INDIRECT("'按班级打印'!M"&amp;ROUNDDOWN((ROW()-1)/5,0)+2)</f>
        <v>102.5</v>
      </c>
      <c r="E4067" s="63">
        <f ca="1">INDIRECT("'按班级打印'!o"&amp;ROUNDDOWN((ROW()-1)/5,0)+2)</f>
        <v>105.5</v>
      </c>
      <c r="F4067" s="63">
        <f ca="1">INDIRECT("'按班级打印'!q"&amp;ROUNDDOWN((ROW()-1)/5,0)+2)</f>
        <v>117</v>
      </c>
      <c r="G4067" s="63">
        <f ca="1">IF(INDIRECT("'按班级打印'!s"&amp;ROUNDDOWN((ROW()-1)/5,0)+2)&gt;0,INDIRECT("'按班级打印'!s"&amp;ROUNDDOWN((ROW()-1)/5,0)+2),"")</f>
        <v>83.5</v>
      </c>
      <c r="H4067" s="63">
        <f ca="1">IF(INDIRECT("'按班级打印'!w"&amp;ROUNDDOWN((ROW()-1)/5,0)+2)&gt;0,INDIRECT("'按班级打印'!w"&amp;ROUNDDOWN((ROW()-1)/5,0)+2),"")</f>
        <v>64.5</v>
      </c>
      <c r="I4067" s="63">
        <f ca="1">IF(INDIRECT("'按班级打印'!z"&amp;ROUNDDOWN((ROW()-1)/5,0)+2)&gt;0,INDIRECT("'按班级打印'!z"&amp;ROUNDDOWN((ROW()-1)/5,0)+2),"")</f>
        <v>82.5</v>
      </c>
      <c r="J4067" s="63" t="str">
        <f ca="1">IF(INDIRECT("'按班级打印'!ac"&amp;ROUNDDOWN((ROW()-1)/5,0)+2)&gt;0,INDIRECT("'按班级打印'!ac"&amp;ROUNDDOWN((ROW()-1)/5,0)+2),"")</f>
        <v/>
      </c>
      <c r="K4067" s="63" t="str">
        <f ca="1">IF(INDIRECT("'按班级打印'!u"&amp;ROUNDDOWN((ROW()-1)/5,0)+2)&gt;0,INDIRECT("'按班级打印'!u"&amp;ROUNDDOWN((ROW()-1)/5,0)+2),"")</f>
        <v/>
      </c>
      <c r="L4067" s="63" t="str">
        <f ca="1">IF(INDIRECT("'按班级打印'!af"&amp;ROUNDDOWN((ROW()-1)/5,0)+2)&gt;0,INDIRECT("'按班级打印'!af"&amp;ROUNDDOWN((ROW()-1)/5,0)+2),"")</f>
        <v/>
      </c>
      <c r="M4067" s="63">
        <f ca="1">INDIRECT("'按班级打印'!H"&amp;ROUNDDOWN((ROW()-1)/5,0)+2)</f>
        <v>555.5</v>
      </c>
    </row>
    <row r="4068" customHeight="1" spans="1:13">
      <c r="A4068" s="64"/>
      <c r="B4068" s="64"/>
      <c r="C4068" s="63" t="s">
        <v>13</v>
      </c>
      <c r="D4068" s="63">
        <f ca="1">INDIRECT("'按班级打印'!M"&amp;ROUNDDOWN((ROW()-1)/5,0)+2)</f>
        <v>102.5</v>
      </c>
      <c r="E4068" s="63">
        <f ca="1">INDIRECT("'按班级打印'!o"&amp;ROUNDDOWN((ROW()-1)/5,0)+2)</f>
        <v>105.5</v>
      </c>
      <c r="F4068" s="63">
        <f ca="1">INDIRECT("'按班级打印'!q"&amp;ROUNDDOWN((ROW()-1)/5,0)+2)</f>
        <v>117</v>
      </c>
      <c r="G4068" s="63">
        <f ca="1">IF(INDIRECT("'按班级打印'!s"&amp;ROUNDDOWN((ROW()-1)/5,0)+2)&gt;0,INDIRECT("'按班级打印'!s"&amp;ROUNDDOWN((ROW()-1)/5,0)+2),"")</f>
        <v>83.5</v>
      </c>
      <c r="H4068" s="63">
        <f ca="1">IF(INDIRECT("'按班级打印'!x"&amp;ROUNDDOWN((ROW()-1)/5,0)+2)&gt;0,INDIRECT("'按班级打印'!x"&amp;ROUNDDOWN((ROW()-1)/5,0)+2),"")</f>
        <v>87</v>
      </c>
      <c r="I4068" s="63">
        <f ca="1">IF(INDIRECT("'按班级打印'!aa"&amp;ROUNDDOWN((ROW()-1)/5,0)+2)&gt;0,INDIRECT("'按班级打印'!aa"&amp;ROUNDDOWN((ROW()-1)/5,0)+2),"")</f>
        <v>90</v>
      </c>
      <c r="J4068" s="63" t="str">
        <f ca="1">IF(INDIRECT("'按班级打印'!ad"&amp;ROUNDDOWN((ROW()-1)/5,0)+2)&gt;0,INDIRECT("'按班级打印'!ad"&amp;ROUNDDOWN((ROW()-1)/5,0)+2),"")</f>
        <v/>
      </c>
      <c r="K4068" s="63" t="str">
        <f ca="1">IF(INDIRECT("'按班级打印'!u"&amp;ROUNDDOWN((ROW()-1)/5,0)+2)&gt;0,INDIRECT("'按班级打印'!u"&amp;ROUNDDOWN((ROW()-1)/5,0)+2),"")</f>
        <v/>
      </c>
      <c r="L4068" s="63" t="str">
        <f ca="1">IF(INDIRECT("'按班级打印'!ag"&amp;ROUNDDOWN((ROW()-1)/5,0)+2)&gt;0,INDIRECT("'按班级打印'!ag"&amp;ROUNDDOWN((ROW()-1)/5,0)+2),"")</f>
        <v/>
      </c>
      <c r="M4068" s="63">
        <f ca="1">INDIRECT("'按班级打印'!I"&amp;ROUNDDOWN((ROW()-1)/5,0)+2)</f>
        <v>585.5</v>
      </c>
    </row>
    <row r="4069" customHeight="1" spans="1:13">
      <c r="A4069" s="63" t="str">
        <f ca="1">INDIRECT("'按班级打印'!E"&amp;ROUNDDOWN((ROW()-1)/5,0)+2)</f>
        <v>物理类</v>
      </c>
      <c r="B4069" s="14"/>
      <c r="C4069" s="63" t="s">
        <v>14</v>
      </c>
      <c r="D4069" s="65">
        <f>'质量分析(总分) '!$D$55</f>
        <v>105.000612745098</v>
      </c>
      <c r="E4069" s="65">
        <f>'质量分析(总分) '!$D$82</f>
        <v>91.5242034313726</v>
      </c>
      <c r="F4069" s="65">
        <f>'质量分析(总分) '!$D$109</f>
        <v>108.863970588235</v>
      </c>
      <c r="G4069" s="65">
        <f ca="1">IF(_xlfn.NUMBERVALUE(G4067)&gt;0,'质量分析(总分) '!$D$133,"")</f>
        <v>62.6521428571429</v>
      </c>
      <c r="H4069" s="65">
        <f ca="1">IF(_xlfn.NUMBERVALUE(H4067)&gt;0,'质量分析(总分) '!$D$157,"")</f>
        <v>81.8686131386861</v>
      </c>
      <c r="I4069" s="65">
        <f ca="1">IF(_xlfn.NUMBERVALUE(I4067)&gt;0,'质量分析(总分) '!$D$180,"")</f>
        <v>83.3676470588235</v>
      </c>
      <c r="J4069" s="65" t="str">
        <f ca="1">IF(_xlfn.NUMBERVALUE(J4067)&gt;0,'质量分析(总分) '!$D$208,"")</f>
        <v/>
      </c>
      <c r="K4069" s="65" t="str">
        <f ca="1">IF(_xlfn.NUMBERVALUE(K4067)&gt;0,'质量分析(总分) '!$D$194,"")</f>
        <v/>
      </c>
      <c r="L4069" s="65" t="str">
        <f ca="1">IF(_xlfn.NUMBERVALUE(L4067)&gt;0,'质量分析(总分) '!$D$222,"")</f>
        <v/>
      </c>
      <c r="M4069" s="65">
        <f ca="1">IF(_xlfn.NUMBERVALUE(G4067)&gt;0,'质量分析(总分) '!$D$23,'质量分析(总分) '!$D$28)</f>
        <v>535.869285714286</v>
      </c>
    </row>
    <row r="4071" customHeight="1" spans="1:13">
      <c r="A4071" s="58" t="s">
        <v>15</v>
      </c>
      <c r="B4071" s="59" t="s">
        <v>1</v>
      </c>
      <c r="C4071" s="59" t="s">
        <v>2</v>
      </c>
      <c r="D4071" s="60" t="s">
        <v>3</v>
      </c>
      <c r="E4071" s="60" t="s">
        <v>4</v>
      </c>
      <c r="F4071" s="60" t="s">
        <v>5</v>
      </c>
      <c r="G4071" s="60" t="s">
        <v>6</v>
      </c>
      <c r="H4071" s="60" t="s">
        <v>7</v>
      </c>
      <c r="I4071" s="60" t="s">
        <v>8</v>
      </c>
      <c r="J4071" s="60" t="s">
        <v>9</v>
      </c>
      <c r="K4071" s="60" t="s">
        <v>10</v>
      </c>
      <c r="L4071" s="61" t="s">
        <v>11</v>
      </c>
      <c r="M4071" s="61" t="s">
        <v>12</v>
      </c>
    </row>
    <row r="4072" customHeight="1" spans="1:13">
      <c r="A4072" s="62"/>
      <c r="B4072" s="63">
        <f ca="1">INDIRECT("'按班级打印'!G"&amp;ROUNDDOWN((ROW()-1)/5,0)+2)</f>
        <v>19</v>
      </c>
      <c r="C4072" s="63" t="str">
        <f ca="1">INDIRECT("'按班级打印'!A"&amp;ROUNDDOWN((ROW()-1)/5,0)+2)</f>
        <v>缪定衡</v>
      </c>
      <c r="D4072" s="63">
        <f ca="1">INDIRECT("'按班级打印'!M"&amp;ROUNDDOWN((ROW()-1)/5,0)+2)</f>
        <v>121</v>
      </c>
      <c r="E4072" s="63">
        <f ca="1">INDIRECT("'按班级打印'!o"&amp;ROUNDDOWN((ROW()-1)/5,0)+2)</f>
        <v>123</v>
      </c>
      <c r="F4072" s="63">
        <f ca="1">INDIRECT("'按班级打印'!q"&amp;ROUNDDOWN((ROW()-1)/5,0)+2)</f>
        <v>131</v>
      </c>
      <c r="G4072" s="63">
        <f ca="1">IF(INDIRECT("'按班级打印'!s"&amp;ROUNDDOWN((ROW()-1)/5,0)+2)&gt;0,INDIRECT("'按班级打印'!s"&amp;ROUNDDOWN((ROW()-1)/5,0)+2),"")</f>
        <v>78.5</v>
      </c>
      <c r="H4072" s="63">
        <f ca="1">IF(INDIRECT("'按班级打印'!w"&amp;ROUNDDOWN((ROW()-1)/5,0)+2)&gt;0,INDIRECT("'按班级打印'!w"&amp;ROUNDDOWN((ROW()-1)/5,0)+2),"")</f>
        <v>86.5</v>
      </c>
      <c r="I4072" s="63">
        <f ca="1">IF(INDIRECT("'按班级打印'!z"&amp;ROUNDDOWN((ROW()-1)/5,0)+2)&gt;0,INDIRECT("'按班级打印'!z"&amp;ROUNDDOWN((ROW()-1)/5,0)+2),"")</f>
        <v>88.5</v>
      </c>
      <c r="J4072" s="63" t="str">
        <f ca="1">IF(INDIRECT("'按班级打印'!ac"&amp;ROUNDDOWN((ROW()-1)/5,0)+2)&gt;0,INDIRECT("'按班级打印'!ac"&amp;ROUNDDOWN((ROW()-1)/5,0)+2),"")</f>
        <v/>
      </c>
      <c r="K4072" s="63" t="str">
        <f ca="1">IF(INDIRECT("'按班级打印'!u"&amp;ROUNDDOWN((ROW()-1)/5,0)+2)&gt;0,INDIRECT("'按班级打印'!u"&amp;ROUNDDOWN((ROW()-1)/5,0)+2),"")</f>
        <v/>
      </c>
      <c r="L4072" s="63" t="str">
        <f ca="1">IF(INDIRECT("'按班级打印'!af"&amp;ROUNDDOWN((ROW()-1)/5,0)+2)&gt;0,INDIRECT("'按班级打印'!af"&amp;ROUNDDOWN((ROW()-1)/5,0)+2),"")</f>
        <v/>
      </c>
      <c r="M4072" s="63">
        <f ca="1">INDIRECT("'按班级打印'!H"&amp;ROUNDDOWN((ROW()-1)/5,0)+2)</f>
        <v>628.5</v>
      </c>
    </row>
    <row r="4073" customHeight="1" spans="1:13">
      <c r="A4073" s="64"/>
      <c r="B4073" s="64"/>
      <c r="C4073" s="63" t="s">
        <v>13</v>
      </c>
      <c r="D4073" s="63">
        <f ca="1">INDIRECT("'按班级打印'!M"&amp;ROUNDDOWN((ROW()-1)/5,0)+2)</f>
        <v>121</v>
      </c>
      <c r="E4073" s="63">
        <f ca="1">INDIRECT("'按班级打印'!o"&amp;ROUNDDOWN((ROW()-1)/5,0)+2)</f>
        <v>123</v>
      </c>
      <c r="F4073" s="63">
        <f ca="1">INDIRECT("'按班级打印'!q"&amp;ROUNDDOWN((ROW()-1)/5,0)+2)</f>
        <v>131</v>
      </c>
      <c r="G4073" s="63">
        <f ca="1">IF(INDIRECT("'按班级打印'!s"&amp;ROUNDDOWN((ROW()-1)/5,0)+2)&gt;0,INDIRECT("'按班级打印'!s"&amp;ROUNDDOWN((ROW()-1)/5,0)+2),"")</f>
        <v>78.5</v>
      </c>
      <c r="H4073" s="63">
        <f ca="1">IF(INDIRECT("'按班级打印'!x"&amp;ROUNDDOWN((ROW()-1)/5,0)+2)&gt;0,INDIRECT("'按班级打印'!x"&amp;ROUNDDOWN((ROW()-1)/5,0)+2),"")</f>
        <v>96</v>
      </c>
      <c r="I4073" s="63">
        <f ca="1">IF(INDIRECT("'按班级打印'!aa"&amp;ROUNDDOWN((ROW()-1)/5,0)+2)&gt;0,INDIRECT("'按班级打印'!aa"&amp;ROUNDDOWN((ROW()-1)/5,0)+2),"")</f>
        <v>94</v>
      </c>
      <c r="J4073" s="63" t="str">
        <f ca="1">IF(INDIRECT("'按班级打印'!ad"&amp;ROUNDDOWN((ROW()-1)/5,0)+2)&gt;0,INDIRECT("'按班级打印'!ad"&amp;ROUNDDOWN((ROW()-1)/5,0)+2),"")</f>
        <v/>
      </c>
      <c r="K4073" s="63" t="str">
        <f ca="1">IF(INDIRECT("'按班级打印'!u"&amp;ROUNDDOWN((ROW()-1)/5,0)+2)&gt;0,INDIRECT("'按班级打印'!u"&amp;ROUNDDOWN((ROW()-1)/5,0)+2),"")</f>
        <v/>
      </c>
      <c r="L4073" s="63" t="str">
        <f ca="1">IF(INDIRECT("'按班级打印'!ag"&amp;ROUNDDOWN((ROW()-1)/5,0)+2)&gt;0,INDIRECT("'按班级打印'!ag"&amp;ROUNDDOWN((ROW()-1)/5,0)+2),"")</f>
        <v/>
      </c>
      <c r="M4073" s="63">
        <f ca="1">INDIRECT("'按班级打印'!I"&amp;ROUNDDOWN((ROW()-1)/5,0)+2)</f>
        <v>643.5</v>
      </c>
    </row>
    <row r="4074" customHeight="1" spans="1:13">
      <c r="A4074" s="63" t="str">
        <f ca="1">INDIRECT("'按班级打印'!E"&amp;ROUNDDOWN((ROW()-1)/5,0)+2)</f>
        <v>物理类</v>
      </c>
      <c r="B4074" s="14"/>
      <c r="C4074" s="63" t="s">
        <v>14</v>
      </c>
      <c r="D4074" s="65">
        <f>'质量分析(总分) '!$D$55</f>
        <v>105.000612745098</v>
      </c>
      <c r="E4074" s="65">
        <f>'质量分析(总分) '!$D$82</f>
        <v>91.5242034313726</v>
      </c>
      <c r="F4074" s="65">
        <f>'质量分析(总分) '!$D$109</f>
        <v>108.863970588235</v>
      </c>
      <c r="G4074" s="65">
        <f ca="1">IF(_xlfn.NUMBERVALUE(G4072)&gt;0,'质量分析(总分) '!$D$133,"")</f>
        <v>62.6521428571429</v>
      </c>
      <c r="H4074" s="65">
        <f ca="1">IF(_xlfn.NUMBERVALUE(H4072)&gt;0,'质量分析(总分) '!$D$157,"")</f>
        <v>81.8686131386861</v>
      </c>
      <c r="I4074" s="65">
        <f ca="1">IF(_xlfn.NUMBERVALUE(I4072)&gt;0,'质量分析(总分) '!$D$180,"")</f>
        <v>83.3676470588235</v>
      </c>
      <c r="J4074" s="65" t="str">
        <f ca="1">IF(_xlfn.NUMBERVALUE(J4072)&gt;0,'质量分析(总分) '!$D$208,"")</f>
        <v/>
      </c>
      <c r="K4074" s="65" t="str">
        <f ca="1">IF(_xlfn.NUMBERVALUE(K4072)&gt;0,'质量分析(总分) '!$D$194,"")</f>
        <v/>
      </c>
      <c r="L4074" s="65" t="str">
        <f ca="1">IF(_xlfn.NUMBERVALUE(L4072)&gt;0,'质量分析(总分) '!$D$222,"")</f>
        <v/>
      </c>
      <c r="M4074" s="65">
        <f ca="1">IF(_xlfn.NUMBERVALUE(G4072)&gt;0,'质量分析(总分) '!$D$23,'质量分析(总分) '!$D$28)</f>
        <v>535.869285714286</v>
      </c>
    </row>
    <row r="4076" customHeight="1" spans="1:13">
      <c r="A4076" s="58" t="s">
        <v>15</v>
      </c>
      <c r="B4076" s="59" t="s">
        <v>1</v>
      </c>
      <c r="C4076" s="59" t="s">
        <v>2</v>
      </c>
      <c r="D4076" s="60" t="s">
        <v>3</v>
      </c>
      <c r="E4076" s="60" t="s">
        <v>4</v>
      </c>
      <c r="F4076" s="60" t="s">
        <v>5</v>
      </c>
      <c r="G4076" s="60" t="s">
        <v>6</v>
      </c>
      <c r="H4076" s="60" t="s">
        <v>7</v>
      </c>
      <c r="I4076" s="60" t="s">
        <v>8</v>
      </c>
      <c r="J4076" s="60" t="s">
        <v>9</v>
      </c>
      <c r="K4076" s="60" t="s">
        <v>10</v>
      </c>
      <c r="L4076" s="61" t="s">
        <v>11</v>
      </c>
      <c r="M4076" s="61" t="s">
        <v>12</v>
      </c>
    </row>
    <row r="4077" customHeight="1" spans="1:13">
      <c r="A4077" s="62"/>
      <c r="B4077" s="63">
        <f ca="1">INDIRECT("'按班级打印'!G"&amp;ROUNDDOWN((ROW()-1)/5,0)+2)</f>
        <v>19</v>
      </c>
      <c r="C4077" s="63" t="str">
        <f ca="1">INDIRECT("'按班级打印'!A"&amp;ROUNDDOWN((ROW()-1)/5,0)+2)</f>
        <v>王紫儒</v>
      </c>
      <c r="D4077" s="63">
        <f ca="1">INDIRECT("'按班级打印'!M"&amp;ROUNDDOWN((ROW()-1)/5,0)+2)</f>
        <v>119</v>
      </c>
      <c r="E4077" s="63">
        <f ca="1">INDIRECT("'按班级打印'!o"&amp;ROUNDDOWN((ROW()-1)/5,0)+2)</f>
        <v>119.5</v>
      </c>
      <c r="F4077" s="63">
        <f ca="1">INDIRECT("'按班级打印'!q"&amp;ROUNDDOWN((ROW()-1)/5,0)+2)</f>
        <v>131</v>
      </c>
      <c r="G4077" s="63">
        <f ca="1">IF(INDIRECT("'按班级打印'!s"&amp;ROUNDDOWN((ROW()-1)/5,0)+2)&gt;0,INDIRECT("'按班级打印'!s"&amp;ROUNDDOWN((ROW()-1)/5,0)+2),"")</f>
        <v>91</v>
      </c>
      <c r="H4077" s="63">
        <f ca="1">IF(INDIRECT("'按班级打印'!w"&amp;ROUNDDOWN((ROW()-1)/5,0)+2)&gt;0,INDIRECT("'按班级打印'!w"&amp;ROUNDDOWN((ROW()-1)/5,0)+2),"")</f>
        <v>79</v>
      </c>
      <c r="I4077" s="63">
        <f ca="1">IF(INDIRECT("'按班级打印'!z"&amp;ROUNDDOWN((ROW()-1)/5,0)+2)&gt;0,INDIRECT("'按班级打印'!z"&amp;ROUNDDOWN((ROW()-1)/5,0)+2),"")</f>
        <v>89.5</v>
      </c>
      <c r="J4077" s="63" t="str">
        <f ca="1">IF(INDIRECT("'按班级打印'!ac"&amp;ROUNDDOWN((ROW()-1)/5,0)+2)&gt;0,INDIRECT("'按班级打印'!ac"&amp;ROUNDDOWN((ROW()-1)/5,0)+2),"")</f>
        <v/>
      </c>
      <c r="K4077" s="63" t="str">
        <f ca="1">IF(INDIRECT("'按班级打印'!u"&amp;ROUNDDOWN((ROW()-1)/5,0)+2)&gt;0,INDIRECT("'按班级打印'!u"&amp;ROUNDDOWN((ROW()-1)/5,0)+2),"")</f>
        <v/>
      </c>
      <c r="L4077" s="63" t="str">
        <f ca="1">IF(INDIRECT("'按班级打印'!af"&amp;ROUNDDOWN((ROW()-1)/5,0)+2)&gt;0,INDIRECT("'按班级打印'!af"&amp;ROUNDDOWN((ROW()-1)/5,0)+2),"")</f>
        <v/>
      </c>
      <c r="M4077" s="63">
        <f ca="1">INDIRECT("'按班级打印'!H"&amp;ROUNDDOWN((ROW()-1)/5,0)+2)</f>
        <v>629</v>
      </c>
    </row>
    <row r="4078" customHeight="1" spans="1:13">
      <c r="A4078" s="64"/>
      <c r="B4078" s="64"/>
      <c r="C4078" s="63" t="s">
        <v>13</v>
      </c>
      <c r="D4078" s="63">
        <f ca="1">INDIRECT("'按班级打印'!M"&amp;ROUNDDOWN((ROW()-1)/5,0)+2)</f>
        <v>119</v>
      </c>
      <c r="E4078" s="63">
        <f ca="1">INDIRECT("'按班级打印'!o"&amp;ROUNDDOWN((ROW()-1)/5,0)+2)</f>
        <v>119.5</v>
      </c>
      <c r="F4078" s="63">
        <f ca="1">INDIRECT("'按班级打印'!q"&amp;ROUNDDOWN((ROW()-1)/5,0)+2)</f>
        <v>131</v>
      </c>
      <c r="G4078" s="63">
        <f ca="1">IF(INDIRECT("'按班级打印'!s"&amp;ROUNDDOWN((ROW()-1)/5,0)+2)&gt;0,INDIRECT("'按班级打印'!s"&amp;ROUNDDOWN((ROW()-1)/5,0)+2),"")</f>
        <v>91</v>
      </c>
      <c r="H4078" s="63">
        <f ca="1">IF(INDIRECT("'按班级打印'!x"&amp;ROUNDDOWN((ROW()-1)/5,0)+2)&gt;0,INDIRECT("'按班级打印'!x"&amp;ROUNDDOWN((ROW()-1)/5,0)+2),"")</f>
        <v>93</v>
      </c>
      <c r="I4078" s="63">
        <f ca="1">IF(INDIRECT("'按班级打印'!aa"&amp;ROUNDDOWN((ROW()-1)/5,0)+2)&gt;0,INDIRECT("'按班级打印'!aa"&amp;ROUNDDOWN((ROW()-1)/5,0)+2),"")</f>
        <v>95</v>
      </c>
      <c r="J4078" s="63" t="str">
        <f ca="1">IF(INDIRECT("'按班级打印'!ad"&amp;ROUNDDOWN((ROW()-1)/5,0)+2)&gt;0,INDIRECT("'按班级打印'!ad"&amp;ROUNDDOWN((ROW()-1)/5,0)+2),"")</f>
        <v/>
      </c>
      <c r="K4078" s="63" t="str">
        <f ca="1">IF(INDIRECT("'按班级打印'!u"&amp;ROUNDDOWN((ROW()-1)/5,0)+2)&gt;0,INDIRECT("'按班级打印'!u"&amp;ROUNDDOWN((ROW()-1)/5,0)+2),"")</f>
        <v/>
      </c>
      <c r="L4078" s="63" t="str">
        <f ca="1">IF(INDIRECT("'按班级打印'!ag"&amp;ROUNDDOWN((ROW()-1)/5,0)+2)&gt;0,INDIRECT("'按班级打印'!ag"&amp;ROUNDDOWN((ROW()-1)/5,0)+2),"")</f>
        <v/>
      </c>
      <c r="M4078" s="63">
        <f ca="1">INDIRECT("'按班级打印'!I"&amp;ROUNDDOWN((ROW()-1)/5,0)+2)</f>
        <v>648.5</v>
      </c>
    </row>
    <row r="4079" customHeight="1" spans="1:13">
      <c r="A4079" s="63" t="str">
        <f ca="1">INDIRECT("'按班级打印'!E"&amp;ROUNDDOWN((ROW()-1)/5,0)+2)</f>
        <v>物理类</v>
      </c>
      <c r="B4079" s="14"/>
      <c r="C4079" s="63" t="s">
        <v>14</v>
      </c>
      <c r="D4079" s="65">
        <f>'质量分析(总分) '!$D$55</f>
        <v>105.000612745098</v>
      </c>
      <c r="E4079" s="65">
        <f>'质量分析(总分) '!$D$82</f>
        <v>91.5242034313726</v>
      </c>
      <c r="F4079" s="65">
        <f>'质量分析(总分) '!$D$109</f>
        <v>108.863970588235</v>
      </c>
      <c r="G4079" s="65">
        <f ca="1">IF(_xlfn.NUMBERVALUE(G4077)&gt;0,'质量分析(总分) '!$D$133,"")</f>
        <v>62.6521428571429</v>
      </c>
      <c r="H4079" s="65">
        <f ca="1">IF(_xlfn.NUMBERVALUE(H4077)&gt;0,'质量分析(总分) '!$D$157,"")</f>
        <v>81.8686131386861</v>
      </c>
      <c r="I4079" s="65">
        <f ca="1">IF(_xlfn.NUMBERVALUE(I4077)&gt;0,'质量分析(总分) '!$D$180,"")</f>
        <v>83.3676470588235</v>
      </c>
      <c r="J4079" s="65" t="str">
        <f ca="1">IF(_xlfn.NUMBERVALUE(J4077)&gt;0,'质量分析(总分) '!$D$208,"")</f>
        <v/>
      </c>
      <c r="K4079" s="65" t="str">
        <f ca="1">IF(_xlfn.NUMBERVALUE(K4077)&gt;0,'质量分析(总分) '!$D$194,"")</f>
        <v/>
      </c>
      <c r="L4079" s="65" t="str">
        <f ca="1">IF(_xlfn.NUMBERVALUE(L4077)&gt;0,'质量分析(总分) '!$D$222,"")</f>
        <v/>
      </c>
      <c r="M4079" s="65">
        <f ca="1">IF(_xlfn.NUMBERVALUE(G4077)&gt;0,'质量分析(总分) '!$D$23,'质量分析(总分) '!$D$28)</f>
        <v>535.869285714286</v>
      </c>
    </row>
    <row r="4081" customHeight="1" spans="1:13">
      <c r="A4081" s="58" t="s">
        <v>15</v>
      </c>
      <c r="B4081" s="59" t="s">
        <v>1</v>
      </c>
      <c r="C4081" s="59" t="s">
        <v>2</v>
      </c>
      <c r="D4081" s="60" t="s">
        <v>3</v>
      </c>
      <c r="E4081" s="60" t="s">
        <v>4</v>
      </c>
      <c r="F4081" s="60" t="s">
        <v>5</v>
      </c>
      <c r="G4081" s="60" t="s">
        <v>6</v>
      </c>
      <c r="H4081" s="60" t="s">
        <v>7</v>
      </c>
      <c r="I4081" s="60" t="s">
        <v>8</v>
      </c>
      <c r="J4081" s="60" t="s">
        <v>9</v>
      </c>
      <c r="K4081" s="60" t="s">
        <v>10</v>
      </c>
      <c r="L4081" s="61" t="s">
        <v>11</v>
      </c>
      <c r="M4081" s="61" t="s">
        <v>12</v>
      </c>
    </row>
    <row r="4082" customHeight="1" spans="1:13">
      <c r="A4082" s="62"/>
      <c r="B4082" s="63">
        <f ca="1">INDIRECT("'按班级打印'!G"&amp;ROUNDDOWN((ROW()-1)/5,0)+2)</f>
        <v>19</v>
      </c>
      <c r="C4082" s="63" t="str">
        <f ca="1">INDIRECT("'按班级打印'!A"&amp;ROUNDDOWN((ROW()-1)/5,0)+2)</f>
        <v>郭力文</v>
      </c>
      <c r="D4082" s="63">
        <f ca="1">INDIRECT("'按班级打印'!M"&amp;ROUNDDOWN((ROW()-1)/5,0)+2)</f>
        <v>113.5</v>
      </c>
      <c r="E4082" s="63">
        <f ca="1">INDIRECT("'按班级打印'!o"&amp;ROUNDDOWN((ROW()-1)/5,0)+2)</f>
        <v>119</v>
      </c>
      <c r="F4082" s="63">
        <f ca="1">INDIRECT("'按班级打印'!q"&amp;ROUNDDOWN((ROW()-1)/5,0)+2)</f>
        <v>129.5</v>
      </c>
      <c r="G4082" s="63">
        <f ca="1">IF(INDIRECT("'按班级打印'!s"&amp;ROUNDDOWN((ROW()-1)/5,0)+2)&gt;0,INDIRECT("'按班级打印'!s"&amp;ROUNDDOWN((ROW()-1)/5,0)+2),"")</f>
        <v>70</v>
      </c>
      <c r="H4082" s="63">
        <f ca="1">IF(INDIRECT("'按班级打印'!w"&amp;ROUNDDOWN((ROW()-1)/5,0)+2)&gt;0,INDIRECT("'按班级打印'!w"&amp;ROUNDDOWN((ROW()-1)/5,0)+2),"")</f>
        <v>91</v>
      </c>
      <c r="I4082" s="63">
        <f ca="1">IF(INDIRECT("'按班级打印'!z"&amp;ROUNDDOWN((ROW()-1)/5,0)+2)&gt;0,INDIRECT("'按班级打印'!z"&amp;ROUNDDOWN((ROW()-1)/5,0)+2),"")</f>
        <v>94</v>
      </c>
      <c r="J4082" s="63" t="str">
        <f ca="1">IF(INDIRECT("'按班级打印'!ac"&amp;ROUNDDOWN((ROW()-1)/5,0)+2)&gt;0,INDIRECT("'按班级打印'!ac"&amp;ROUNDDOWN((ROW()-1)/5,0)+2),"")</f>
        <v/>
      </c>
      <c r="K4082" s="63" t="str">
        <f ca="1">IF(INDIRECT("'按班级打印'!u"&amp;ROUNDDOWN((ROW()-1)/5,0)+2)&gt;0,INDIRECT("'按班级打印'!u"&amp;ROUNDDOWN((ROW()-1)/5,0)+2),"")</f>
        <v/>
      </c>
      <c r="L4082" s="63" t="str">
        <f ca="1">IF(INDIRECT("'按班级打印'!af"&amp;ROUNDDOWN((ROW()-1)/5,0)+2)&gt;0,INDIRECT("'按班级打印'!af"&amp;ROUNDDOWN((ROW()-1)/5,0)+2),"")</f>
        <v/>
      </c>
      <c r="M4082" s="63">
        <f ca="1">INDIRECT("'按班级打印'!H"&amp;ROUNDDOWN((ROW()-1)/5,0)+2)</f>
        <v>617</v>
      </c>
    </row>
    <row r="4083" customHeight="1" spans="1:13">
      <c r="A4083" s="64"/>
      <c r="B4083" s="64"/>
      <c r="C4083" s="63" t="s">
        <v>13</v>
      </c>
      <c r="D4083" s="63">
        <f ca="1">INDIRECT("'按班级打印'!M"&amp;ROUNDDOWN((ROW()-1)/5,0)+2)</f>
        <v>113.5</v>
      </c>
      <c r="E4083" s="63">
        <f ca="1">INDIRECT("'按班级打印'!o"&amp;ROUNDDOWN((ROW()-1)/5,0)+2)</f>
        <v>119</v>
      </c>
      <c r="F4083" s="63">
        <f ca="1">INDIRECT("'按班级打印'!q"&amp;ROUNDDOWN((ROW()-1)/5,0)+2)</f>
        <v>129.5</v>
      </c>
      <c r="G4083" s="63">
        <f ca="1">IF(INDIRECT("'按班级打印'!s"&amp;ROUNDDOWN((ROW()-1)/5,0)+2)&gt;0,INDIRECT("'按班级打印'!s"&amp;ROUNDDOWN((ROW()-1)/5,0)+2),"")</f>
        <v>70</v>
      </c>
      <c r="H4083" s="63">
        <f ca="1">IF(INDIRECT("'按班级打印'!x"&amp;ROUNDDOWN((ROW()-1)/5,0)+2)&gt;0,INDIRECT("'按班级打印'!x"&amp;ROUNDDOWN((ROW()-1)/5,0)+2),"")</f>
        <v>97</v>
      </c>
      <c r="I4083" s="63">
        <f ca="1">IF(INDIRECT("'按班级打印'!aa"&amp;ROUNDDOWN((ROW()-1)/5,0)+2)&gt;0,INDIRECT("'按班级打印'!aa"&amp;ROUNDDOWN((ROW()-1)/5,0)+2),"")</f>
        <v>98</v>
      </c>
      <c r="J4083" s="63" t="str">
        <f ca="1">IF(INDIRECT("'按班级打印'!ad"&amp;ROUNDDOWN((ROW()-1)/5,0)+2)&gt;0,INDIRECT("'按班级打印'!ad"&amp;ROUNDDOWN((ROW()-1)/5,0)+2),"")</f>
        <v/>
      </c>
      <c r="K4083" s="63" t="str">
        <f ca="1">IF(INDIRECT("'按班级打印'!u"&amp;ROUNDDOWN((ROW()-1)/5,0)+2)&gt;0,INDIRECT("'按班级打印'!u"&amp;ROUNDDOWN((ROW()-1)/5,0)+2),"")</f>
        <v/>
      </c>
      <c r="L4083" s="63" t="str">
        <f ca="1">IF(INDIRECT("'按班级打印'!ag"&amp;ROUNDDOWN((ROW()-1)/5,0)+2)&gt;0,INDIRECT("'按班级打印'!ag"&amp;ROUNDDOWN((ROW()-1)/5,0)+2),"")</f>
        <v/>
      </c>
      <c r="M4083" s="63">
        <f ca="1">INDIRECT("'按班级打印'!I"&amp;ROUNDDOWN((ROW()-1)/5,0)+2)</f>
        <v>627</v>
      </c>
    </row>
    <row r="4084" customHeight="1" spans="1:13">
      <c r="A4084" s="63" t="str">
        <f ca="1">INDIRECT("'按班级打印'!E"&amp;ROUNDDOWN((ROW()-1)/5,0)+2)</f>
        <v>物理类</v>
      </c>
      <c r="B4084" s="14"/>
      <c r="C4084" s="63" t="s">
        <v>14</v>
      </c>
      <c r="D4084" s="65">
        <f>'质量分析(总分) '!$D$55</f>
        <v>105.000612745098</v>
      </c>
      <c r="E4084" s="65">
        <f>'质量分析(总分) '!$D$82</f>
        <v>91.5242034313726</v>
      </c>
      <c r="F4084" s="65">
        <f>'质量分析(总分) '!$D$109</f>
        <v>108.863970588235</v>
      </c>
      <c r="G4084" s="65">
        <f ca="1">IF(_xlfn.NUMBERVALUE(G4082)&gt;0,'质量分析(总分) '!$D$133,"")</f>
        <v>62.6521428571429</v>
      </c>
      <c r="H4084" s="65">
        <f ca="1">IF(_xlfn.NUMBERVALUE(H4082)&gt;0,'质量分析(总分) '!$D$157,"")</f>
        <v>81.8686131386861</v>
      </c>
      <c r="I4084" s="65">
        <f ca="1">IF(_xlfn.NUMBERVALUE(I4082)&gt;0,'质量分析(总分) '!$D$180,"")</f>
        <v>83.3676470588235</v>
      </c>
      <c r="J4084" s="65" t="str">
        <f ca="1">IF(_xlfn.NUMBERVALUE(J4082)&gt;0,'质量分析(总分) '!$D$208,"")</f>
        <v/>
      </c>
      <c r="K4084" s="65" t="str">
        <f ca="1">IF(_xlfn.NUMBERVALUE(K4082)&gt;0,'质量分析(总分) '!$D$194,"")</f>
        <v/>
      </c>
      <c r="L4084" s="65" t="str">
        <f ca="1">IF(_xlfn.NUMBERVALUE(L4082)&gt;0,'质量分析(总分) '!$D$222,"")</f>
        <v/>
      </c>
      <c r="M4084" s="65">
        <f ca="1">IF(_xlfn.NUMBERVALUE(G4082)&gt;0,'质量分析(总分) '!$D$23,'质量分析(总分) '!$D$28)</f>
        <v>535.869285714286</v>
      </c>
    </row>
    <row r="4086" customHeight="1" spans="1:13">
      <c r="A4086" s="58" t="s">
        <v>15</v>
      </c>
      <c r="B4086" s="59" t="s">
        <v>1</v>
      </c>
      <c r="C4086" s="59" t="s">
        <v>2</v>
      </c>
      <c r="D4086" s="60" t="s">
        <v>3</v>
      </c>
      <c r="E4086" s="60" t="s">
        <v>4</v>
      </c>
      <c r="F4086" s="60" t="s">
        <v>5</v>
      </c>
      <c r="G4086" s="60" t="s">
        <v>6</v>
      </c>
      <c r="H4086" s="60" t="s">
        <v>7</v>
      </c>
      <c r="I4086" s="60" t="s">
        <v>8</v>
      </c>
      <c r="J4086" s="60" t="s">
        <v>9</v>
      </c>
      <c r="K4086" s="60" t="s">
        <v>10</v>
      </c>
      <c r="L4086" s="61" t="s">
        <v>11</v>
      </c>
      <c r="M4086" s="61" t="s">
        <v>12</v>
      </c>
    </row>
    <row r="4087" customHeight="1" spans="1:13">
      <c r="A4087" s="62"/>
      <c r="B4087" s="63">
        <f ca="1">INDIRECT("'按班级打印'!G"&amp;ROUNDDOWN((ROW()-1)/5,0)+2)</f>
        <v>19</v>
      </c>
      <c r="C4087" s="63" t="str">
        <f ca="1">INDIRECT("'按班级打印'!A"&amp;ROUNDDOWN((ROW()-1)/5,0)+2)</f>
        <v>王梓棋</v>
      </c>
      <c r="D4087" s="63">
        <f ca="1">INDIRECT("'按班级打印'!M"&amp;ROUNDDOWN((ROW()-1)/5,0)+2)</f>
        <v>111.5</v>
      </c>
      <c r="E4087" s="63">
        <f ca="1">INDIRECT("'按班级打印'!o"&amp;ROUNDDOWN((ROW()-1)/5,0)+2)</f>
        <v>120</v>
      </c>
      <c r="F4087" s="63">
        <f ca="1">INDIRECT("'按班级打印'!q"&amp;ROUNDDOWN((ROW()-1)/5,0)+2)</f>
        <v>127.5</v>
      </c>
      <c r="G4087" s="63">
        <f ca="1">IF(INDIRECT("'按班级打印'!s"&amp;ROUNDDOWN((ROW()-1)/5,0)+2)&gt;0,INDIRECT("'按班级打印'!s"&amp;ROUNDDOWN((ROW()-1)/5,0)+2),"")</f>
        <v>87</v>
      </c>
      <c r="H4087" s="63">
        <f ca="1">IF(INDIRECT("'按班级打印'!w"&amp;ROUNDDOWN((ROW()-1)/5,0)+2)&gt;0,INDIRECT("'按班级打印'!w"&amp;ROUNDDOWN((ROW()-1)/5,0)+2),"")</f>
        <v>71</v>
      </c>
      <c r="I4087" s="63">
        <f ca="1">IF(INDIRECT("'按班级打印'!z"&amp;ROUNDDOWN((ROW()-1)/5,0)+2)&gt;0,INDIRECT("'按班级打印'!z"&amp;ROUNDDOWN((ROW()-1)/5,0)+2),"")</f>
        <v>88.5</v>
      </c>
      <c r="J4087" s="63" t="str">
        <f ca="1">IF(INDIRECT("'按班级打印'!ac"&amp;ROUNDDOWN((ROW()-1)/5,0)+2)&gt;0,INDIRECT("'按班级打印'!ac"&amp;ROUNDDOWN((ROW()-1)/5,0)+2),"")</f>
        <v/>
      </c>
      <c r="K4087" s="63" t="str">
        <f ca="1">IF(INDIRECT("'按班级打印'!u"&amp;ROUNDDOWN((ROW()-1)/5,0)+2)&gt;0,INDIRECT("'按班级打印'!u"&amp;ROUNDDOWN((ROW()-1)/5,0)+2),"")</f>
        <v/>
      </c>
      <c r="L4087" s="63" t="str">
        <f ca="1">IF(INDIRECT("'按班级打印'!af"&amp;ROUNDDOWN((ROW()-1)/5,0)+2)&gt;0,INDIRECT("'按班级打印'!af"&amp;ROUNDDOWN((ROW()-1)/5,0)+2),"")</f>
        <v/>
      </c>
      <c r="M4087" s="63">
        <f ca="1">INDIRECT("'按班级打印'!H"&amp;ROUNDDOWN((ROW()-1)/5,0)+2)</f>
        <v>605.5</v>
      </c>
    </row>
    <row r="4088" customHeight="1" spans="1:13">
      <c r="A4088" s="64"/>
      <c r="B4088" s="64"/>
      <c r="C4088" s="63" t="s">
        <v>13</v>
      </c>
      <c r="D4088" s="63">
        <f ca="1">INDIRECT("'按班级打印'!M"&amp;ROUNDDOWN((ROW()-1)/5,0)+2)</f>
        <v>111.5</v>
      </c>
      <c r="E4088" s="63">
        <f ca="1">INDIRECT("'按班级打印'!o"&amp;ROUNDDOWN((ROW()-1)/5,0)+2)</f>
        <v>120</v>
      </c>
      <c r="F4088" s="63">
        <f ca="1">INDIRECT("'按班级打印'!q"&amp;ROUNDDOWN((ROW()-1)/5,0)+2)</f>
        <v>127.5</v>
      </c>
      <c r="G4088" s="63">
        <f ca="1">IF(INDIRECT("'按班级打印'!s"&amp;ROUNDDOWN((ROW()-1)/5,0)+2)&gt;0,INDIRECT("'按班级打印'!s"&amp;ROUNDDOWN((ROW()-1)/5,0)+2),"")</f>
        <v>87</v>
      </c>
      <c r="H4088" s="63">
        <f ca="1">IF(INDIRECT("'按班级打印'!x"&amp;ROUNDDOWN((ROW()-1)/5,0)+2)&gt;0,INDIRECT("'按班级打印'!x"&amp;ROUNDDOWN((ROW()-1)/5,0)+2),"")</f>
        <v>89</v>
      </c>
      <c r="I4088" s="63">
        <f ca="1">IF(INDIRECT("'按班级打印'!aa"&amp;ROUNDDOWN((ROW()-1)/5,0)+2)&gt;0,INDIRECT("'按班级打印'!aa"&amp;ROUNDDOWN((ROW()-1)/5,0)+2),"")</f>
        <v>94</v>
      </c>
      <c r="J4088" s="63" t="str">
        <f ca="1">IF(INDIRECT("'按班级打印'!ad"&amp;ROUNDDOWN((ROW()-1)/5,0)+2)&gt;0,INDIRECT("'按班级打印'!ad"&amp;ROUNDDOWN((ROW()-1)/5,0)+2),"")</f>
        <v/>
      </c>
      <c r="K4088" s="63" t="str">
        <f ca="1">IF(INDIRECT("'按班级打印'!u"&amp;ROUNDDOWN((ROW()-1)/5,0)+2)&gt;0,INDIRECT("'按班级打印'!u"&amp;ROUNDDOWN((ROW()-1)/5,0)+2),"")</f>
        <v/>
      </c>
      <c r="L4088" s="63" t="str">
        <f ca="1">IF(INDIRECT("'按班级打印'!ag"&amp;ROUNDDOWN((ROW()-1)/5,0)+2)&gt;0,INDIRECT("'按班级打印'!ag"&amp;ROUNDDOWN((ROW()-1)/5,0)+2),"")</f>
        <v/>
      </c>
      <c r="M4088" s="63">
        <f ca="1">INDIRECT("'按班级打印'!I"&amp;ROUNDDOWN((ROW()-1)/5,0)+2)</f>
        <v>629</v>
      </c>
    </row>
    <row r="4089" customHeight="1" spans="1:13">
      <c r="A4089" s="63" t="str">
        <f ca="1">INDIRECT("'按班级打印'!E"&amp;ROUNDDOWN((ROW()-1)/5,0)+2)</f>
        <v>物理类</v>
      </c>
      <c r="B4089" s="14"/>
      <c r="C4089" s="63" t="s">
        <v>14</v>
      </c>
      <c r="D4089" s="65">
        <f>'质量分析(总分) '!$D$55</f>
        <v>105.000612745098</v>
      </c>
      <c r="E4089" s="65">
        <f>'质量分析(总分) '!$D$82</f>
        <v>91.5242034313726</v>
      </c>
      <c r="F4089" s="65">
        <f>'质量分析(总分) '!$D$109</f>
        <v>108.863970588235</v>
      </c>
      <c r="G4089" s="65">
        <f ca="1">IF(_xlfn.NUMBERVALUE(G4087)&gt;0,'质量分析(总分) '!$D$133,"")</f>
        <v>62.6521428571429</v>
      </c>
      <c r="H4089" s="65">
        <f ca="1">IF(_xlfn.NUMBERVALUE(H4087)&gt;0,'质量分析(总分) '!$D$157,"")</f>
        <v>81.8686131386861</v>
      </c>
      <c r="I4089" s="65">
        <f ca="1">IF(_xlfn.NUMBERVALUE(I4087)&gt;0,'质量分析(总分) '!$D$180,"")</f>
        <v>83.3676470588235</v>
      </c>
      <c r="J4089" s="65" t="str">
        <f ca="1">IF(_xlfn.NUMBERVALUE(J4087)&gt;0,'质量分析(总分) '!$D$208,"")</f>
        <v/>
      </c>
      <c r="K4089" s="65" t="str">
        <f ca="1">IF(_xlfn.NUMBERVALUE(K4087)&gt;0,'质量分析(总分) '!$D$194,"")</f>
        <v/>
      </c>
      <c r="L4089" s="65" t="str">
        <f ca="1">IF(_xlfn.NUMBERVALUE(L4087)&gt;0,'质量分析(总分) '!$D$222,"")</f>
        <v/>
      </c>
      <c r="M4089" s="65">
        <f ca="1">IF(_xlfn.NUMBERVALUE(G4087)&gt;0,'质量分析(总分) '!$D$23,'质量分析(总分) '!$D$28)</f>
        <v>535.869285714286</v>
      </c>
    </row>
    <row r="4091" customHeight="1" spans="1:13">
      <c r="A4091" s="58" t="s">
        <v>15</v>
      </c>
      <c r="B4091" s="59" t="s">
        <v>1</v>
      </c>
      <c r="C4091" s="59" t="s">
        <v>2</v>
      </c>
      <c r="D4091" s="60" t="s">
        <v>3</v>
      </c>
      <c r="E4091" s="60" t="s">
        <v>4</v>
      </c>
      <c r="F4091" s="60" t="s">
        <v>5</v>
      </c>
      <c r="G4091" s="60" t="s">
        <v>6</v>
      </c>
      <c r="H4091" s="60" t="s">
        <v>7</v>
      </c>
      <c r="I4091" s="60" t="s">
        <v>8</v>
      </c>
      <c r="J4091" s="60" t="s">
        <v>9</v>
      </c>
      <c r="K4091" s="60" t="s">
        <v>10</v>
      </c>
      <c r="L4091" s="61" t="s">
        <v>11</v>
      </c>
      <c r="M4091" s="61" t="s">
        <v>12</v>
      </c>
    </row>
    <row r="4092" customHeight="1" spans="1:13">
      <c r="A4092" s="62"/>
      <c r="B4092" s="63">
        <f ca="1">INDIRECT("'按班级打印'!G"&amp;ROUNDDOWN((ROW()-1)/5,0)+2)</f>
        <v>19</v>
      </c>
      <c r="C4092" s="63" t="str">
        <f ca="1">INDIRECT("'按班级打印'!A"&amp;ROUNDDOWN((ROW()-1)/5,0)+2)</f>
        <v>李想</v>
      </c>
      <c r="D4092" s="63">
        <f ca="1">INDIRECT("'按班级打印'!M"&amp;ROUNDDOWN((ROW()-1)/5,0)+2)</f>
        <v>113.5</v>
      </c>
      <c r="E4092" s="63">
        <f ca="1">INDIRECT("'按班级打印'!o"&amp;ROUNDDOWN((ROW()-1)/5,0)+2)</f>
        <v>110.5</v>
      </c>
      <c r="F4092" s="63">
        <f ca="1">INDIRECT("'按班级打印'!q"&amp;ROUNDDOWN((ROW()-1)/5,0)+2)</f>
        <v>129</v>
      </c>
      <c r="G4092" s="63">
        <f ca="1">IF(INDIRECT("'按班级打印'!s"&amp;ROUNDDOWN((ROW()-1)/5,0)+2)&gt;0,INDIRECT("'按班级打印'!s"&amp;ROUNDDOWN((ROW()-1)/5,0)+2),"")</f>
        <v>83.5</v>
      </c>
      <c r="H4092" s="63">
        <f ca="1">IF(INDIRECT("'按班级打印'!w"&amp;ROUNDDOWN((ROW()-1)/5,0)+2)&gt;0,INDIRECT("'按班级打印'!w"&amp;ROUNDDOWN((ROW()-1)/5,0)+2),"")</f>
        <v>76.5</v>
      </c>
      <c r="I4092" s="63">
        <f ca="1">IF(INDIRECT("'按班级打印'!z"&amp;ROUNDDOWN((ROW()-1)/5,0)+2)&gt;0,INDIRECT("'按班级打印'!z"&amp;ROUNDDOWN((ROW()-1)/5,0)+2),"")</f>
        <v>91</v>
      </c>
      <c r="J4092" s="63" t="str">
        <f ca="1">IF(INDIRECT("'按班级打印'!ac"&amp;ROUNDDOWN((ROW()-1)/5,0)+2)&gt;0,INDIRECT("'按班级打印'!ac"&amp;ROUNDDOWN((ROW()-1)/5,0)+2),"")</f>
        <v/>
      </c>
      <c r="K4092" s="63" t="str">
        <f ca="1">IF(INDIRECT("'按班级打印'!u"&amp;ROUNDDOWN((ROW()-1)/5,0)+2)&gt;0,INDIRECT("'按班级打印'!u"&amp;ROUNDDOWN((ROW()-1)/5,0)+2),"")</f>
        <v/>
      </c>
      <c r="L4092" s="63" t="str">
        <f ca="1">IF(INDIRECT("'按班级打印'!af"&amp;ROUNDDOWN((ROW()-1)/5,0)+2)&gt;0,INDIRECT("'按班级打印'!af"&amp;ROUNDDOWN((ROW()-1)/5,0)+2),"")</f>
        <v/>
      </c>
      <c r="M4092" s="63">
        <f ca="1">INDIRECT("'按班级打印'!H"&amp;ROUNDDOWN((ROW()-1)/5,0)+2)</f>
        <v>604</v>
      </c>
    </row>
    <row r="4093" customHeight="1" spans="1:13">
      <c r="A4093" s="64"/>
      <c r="B4093" s="64"/>
      <c r="C4093" s="63" t="s">
        <v>13</v>
      </c>
      <c r="D4093" s="63">
        <f ca="1">INDIRECT("'按班级打印'!M"&amp;ROUNDDOWN((ROW()-1)/5,0)+2)</f>
        <v>113.5</v>
      </c>
      <c r="E4093" s="63">
        <f ca="1">INDIRECT("'按班级打印'!o"&amp;ROUNDDOWN((ROW()-1)/5,0)+2)</f>
        <v>110.5</v>
      </c>
      <c r="F4093" s="63">
        <f ca="1">INDIRECT("'按班级打印'!q"&amp;ROUNDDOWN((ROW()-1)/5,0)+2)</f>
        <v>129</v>
      </c>
      <c r="G4093" s="63">
        <f ca="1">IF(INDIRECT("'按班级打印'!s"&amp;ROUNDDOWN((ROW()-1)/5,0)+2)&gt;0,INDIRECT("'按班级打印'!s"&amp;ROUNDDOWN((ROW()-1)/5,0)+2),"")</f>
        <v>83.5</v>
      </c>
      <c r="H4093" s="63">
        <f ca="1">IF(INDIRECT("'按班级打印'!x"&amp;ROUNDDOWN((ROW()-1)/5,0)+2)&gt;0,INDIRECT("'按班级打印'!x"&amp;ROUNDDOWN((ROW()-1)/5,0)+2),"")</f>
        <v>92</v>
      </c>
      <c r="I4093" s="63">
        <f ca="1">IF(INDIRECT("'按班级打印'!aa"&amp;ROUNDDOWN((ROW()-1)/5,0)+2)&gt;0,INDIRECT("'按班级打印'!aa"&amp;ROUNDDOWN((ROW()-1)/5,0)+2),"")</f>
        <v>96</v>
      </c>
      <c r="J4093" s="63" t="str">
        <f ca="1">IF(INDIRECT("'按班级打印'!ad"&amp;ROUNDDOWN((ROW()-1)/5,0)+2)&gt;0,INDIRECT("'按班级打印'!ad"&amp;ROUNDDOWN((ROW()-1)/5,0)+2),"")</f>
        <v/>
      </c>
      <c r="K4093" s="63" t="str">
        <f ca="1">IF(INDIRECT("'按班级打印'!u"&amp;ROUNDDOWN((ROW()-1)/5,0)+2)&gt;0,INDIRECT("'按班级打印'!u"&amp;ROUNDDOWN((ROW()-1)/5,0)+2),"")</f>
        <v/>
      </c>
      <c r="L4093" s="63" t="str">
        <f ca="1">IF(INDIRECT("'按班级打印'!ag"&amp;ROUNDDOWN((ROW()-1)/5,0)+2)&gt;0,INDIRECT("'按班级打印'!ag"&amp;ROUNDDOWN((ROW()-1)/5,0)+2),"")</f>
        <v/>
      </c>
      <c r="M4093" s="63">
        <f ca="1">INDIRECT("'按班级打印'!I"&amp;ROUNDDOWN((ROW()-1)/5,0)+2)</f>
        <v>624.5</v>
      </c>
    </row>
    <row r="4094" customHeight="1" spans="1:13">
      <c r="A4094" s="63" t="str">
        <f ca="1">INDIRECT("'按班级打印'!E"&amp;ROUNDDOWN((ROW()-1)/5,0)+2)</f>
        <v>物理类</v>
      </c>
      <c r="B4094" s="14"/>
      <c r="C4094" s="63" t="s">
        <v>14</v>
      </c>
      <c r="D4094" s="65">
        <f>'质量分析(总分) '!$D$55</f>
        <v>105.000612745098</v>
      </c>
      <c r="E4094" s="65">
        <f>'质量分析(总分) '!$D$82</f>
        <v>91.5242034313726</v>
      </c>
      <c r="F4094" s="65">
        <f>'质量分析(总分) '!$D$109</f>
        <v>108.863970588235</v>
      </c>
      <c r="G4094" s="65">
        <f ca="1">IF(_xlfn.NUMBERVALUE(G4092)&gt;0,'质量分析(总分) '!$D$133,"")</f>
        <v>62.6521428571429</v>
      </c>
      <c r="H4094" s="65">
        <f ca="1">IF(_xlfn.NUMBERVALUE(H4092)&gt;0,'质量分析(总分) '!$D$157,"")</f>
        <v>81.8686131386861</v>
      </c>
      <c r="I4094" s="65">
        <f ca="1">IF(_xlfn.NUMBERVALUE(I4092)&gt;0,'质量分析(总分) '!$D$180,"")</f>
        <v>83.3676470588235</v>
      </c>
      <c r="J4094" s="65" t="str">
        <f ca="1">IF(_xlfn.NUMBERVALUE(J4092)&gt;0,'质量分析(总分) '!$D$208,"")</f>
        <v/>
      </c>
      <c r="K4094" s="65" t="str">
        <f ca="1">IF(_xlfn.NUMBERVALUE(K4092)&gt;0,'质量分析(总分) '!$D$194,"")</f>
        <v/>
      </c>
      <c r="L4094" s="65" t="str">
        <f ca="1">IF(_xlfn.NUMBERVALUE(L4092)&gt;0,'质量分析(总分) '!$D$222,"")</f>
        <v/>
      </c>
      <c r="M4094" s="65">
        <f ca="1">IF(_xlfn.NUMBERVALUE(G4092)&gt;0,'质量分析(总分) '!$D$23,'质量分析(总分) '!$D$28)</f>
        <v>535.869285714286</v>
      </c>
    </row>
    <row r="4096" customHeight="1" spans="1:13">
      <c r="A4096" s="58" t="s">
        <v>15</v>
      </c>
      <c r="B4096" s="59" t="s">
        <v>1</v>
      </c>
      <c r="C4096" s="59" t="s">
        <v>2</v>
      </c>
      <c r="D4096" s="60" t="s">
        <v>3</v>
      </c>
      <c r="E4096" s="60" t="s">
        <v>4</v>
      </c>
      <c r="F4096" s="60" t="s">
        <v>5</v>
      </c>
      <c r="G4096" s="60" t="s">
        <v>6</v>
      </c>
      <c r="H4096" s="60" t="s">
        <v>7</v>
      </c>
      <c r="I4096" s="60" t="s">
        <v>8</v>
      </c>
      <c r="J4096" s="60" t="s">
        <v>9</v>
      </c>
      <c r="K4096" s="60" t="s">
        <v>10</v>
      </c>
      <c r="L4096" s="61" t="s">
        <v>11</v>
      </c>
      <c r="M4096" s="61" t="s">
        <v>12</v>
      </c>
    </row>
    <row r="4097" customHeight="1" spans="1:13">
      <c r="A4097" s="62"/>
      <c r="B4097" s="63">
        <f ca="1">INDIRECT("'按班级打印'!G"&amp;ROUNDDOWN((ROW()-1)/5,0)+2)</f>
        <v>19</v>
      </c>
      <c r="C4097" s="63" t="str">
        <f ca="1">INDIRECT("'按班级打印'!A"&amp;ROUNDDOWN((ROW()-1)/5,0)+2)</f>
        <v>蔡源培</v>
      </c>
      <c r="D4097" s="63">
        <f ca="1">INDIRECT("'按班级打印'!M"&amp;ROUNDDOWN((ROW()-1)/5,0)+2)</f>
        <v>119.5</v>
      </c>
      <c r="E4097" s="63">
        <f ca="1">INDIRECT("'按班级打印'!o"&amp;ROUNDDOWN((ROW()-1)/5,0)+2)</f>
        <v>125.5</v>
      </c>
      <c r="F4097" s="63">
        <f ca="1">INDIRECT("'按班级打印'!q"&amp;ROUNDDOWN((ROW()-1)/5,0)+2)</f>
        <v>133</v>
      </c>
      <c r="G4097" s="63">
        <f ca="1">IF(INDIRECT("'按班级打印'!s"&amp;ROUNDDOWN((ROW()-1)/5,0)+2)&gt;0,INDIRECT("'按班级打印'!s"&amp;ROUNDDOWN((ROW()-1)/5,0)+2),"")</f>
        <v>82</v>
      </c>
      <c r="H4097" s="63">
        <f ca="1">IF(INDIRECT("'按班级打印'!w"&amp;ROUNDDOWN((ROW()-1)/5,0)+2)&gt;0,INDIRECT("'按班级打印'!w"&amp;ROUNDDOWN((ROW()-1)/5,0)+2),"")</f>
        <v>73.5</v>
      </c>
      <c r="I4097" s="63">
        <f ca="1">IF(INDIRECT("'按班级打印'!z"&amp;ROUNDDOWN((ROW()-1)/5,0)+2)&gt;0,INDIRECT("'按班级打印'!z"&amp;ROUNDDOWN((ROW()-1)/5,0)+2),"")</f>
        <v>85.5</v>
      </c>
      <c r="J4097" s="63" t="str">
        <f ca="1">IF(INDIRECT("'按班级打印'!ac"&amp;ROUNDDOWN((ROW()-1)/5,0)+2)&gt;0,INDIRECT("'按班级打印'!ac"&amp;ROUNDDOWN((ROW()-1)/5,0)+2),"")</f>
        <v/>
      </c>
      <c r="K4097" s="63" t="str">
        <f ca="1">IF(INDIRECT("'按班级打印'!u"&amp;ROUNDDOWN((ROW()-1)/5,0)+2)&gt;0,INDIRECT("'按班级打印'!u"&amp;ROUNDDOWN((ROW()-1)/5,0)+2),"")</f>
        <v/>
      </c>
      <c r="L4097" s="63" t="str">
        <f ca="1">IF(INDIRECT("'按班级打印'!af"&amp;ROUNDDOWN((ROW()-1)/5,0)+2)&gt;0,INDIRECT("'按班级打印'!af"&amp;ROUNDDOWN((ROW()-1)/5,0)+2),"")</f>
        <v/>
      </c>
      <c r="M4097" s="63">
        <f ca="1">INDIRECT("'按班级打印'!H"&amp;ROUNDDOWN((ROW()-1)/5,0)+2)</f>
        <v>619</v>
      </c>
    </row>
    <row r="4098" customHeight="1" spans="1:13">
      <c r="A4098" s="64"/>
      <c r="B4098" s="64"/>
      <c r="C4098" s="63" t="s">
        <v>13</v>
      </c>
      <c r="D4098" s="63">
        <f ca="1">INDIRECT("'按班级打印'!M"&amp;ROUNDDOWN((ROW()-1)/5,0)+2)</f>
        <v>119.5</v>
      </c>
      <c r="E4098" s="63">
        <f ca="1">INDIRECT("'按班级打印'!o"&amp;ROUNDDOWN((ROW()-1)/5,0)+2)</f>
        <v>125.5</v>
      </c>
      <c r="F4098" s="63">
        <f ca="1">INDIRECT("'按班级打印'!q"&amp;ROUNDDOWN((ROW()-1)/5,0)+2)</f>
        <v>133</v>
      </c>
      <c r="G4098" s="63">
        <f ca="1">IF(INDIRECT("'按班级打印'!s"&amp;ROUNDDOWN((ROW()-1)/5,0)+2)&gt;0,INDIRECT("'按班级打印'!s"&amp;ROUNDDOWN((ROW()-1)/5,0)+2),"")</f>
        <v>82</v>
      </c>
      <c r="H4098" s="63">
        <f ca="1">IF(INDIRECT("'按班级打印'!x"&amp;ROUNDDOWN((ROW()-1)/5,0)+2)&gt;0,INDIRECT("'按班级打印'!x"&amp;ROUNDDOWN((ROW()-1)/5,0)+2),"")</f>
        <v>90</v>
      </c>
      <c r="I4098" s="63">
        <f ca="1">IF(INDIRECT("'按班级打印'!aa"&amp;ROUNDDOWN((ROW()-1)/5,0)+2)&gt;0,INDIRECT("'按班级打印'!aa"&amp;ROUNDDOWN((ROW()-1)/5,0)+2),"")</f>
        <v>92</v>
      </c>
      <c r="J4098" s="63" t="str">
        <f ca="1">IF(INDIRECT("'按班级打印'!ad"&amp;ROUNDDOWN((ROW()-1)/5,0)+2)&gt;0,INDIRECT("'按班级打印'!ad"&amp;ROUNDDOWN((ROW()-1)/5,0)+2),"")</f>
        <v/>
      </c>
      <c r="K4098" s="63" t="str">
        <f ca="1">IF(INDIRECT("'按班级打印'!u"&amp;ROUNDDOWN((ROW()-1)/5,0)+2)&gt;0,INDIRECT("'按班级打印'!u"&amp;ROUNDDOWN((ROW()-1)/5,0)+2),"")</f>
        <v/>
      </c>
      <c r="L4098" s="63" t="str">
        <f ca="1">IF(INDIRECT("'按班级打印'!ag"&amp;ROUNDDOWN((ROW()-1)/5,0)+2)&gt;0,INDIRECT("'按班级打印'!ag"&amp;ROUNDDOWN((ROW()-1)/5,0)+2),"")</f>
        <v/>
      </c>
      <c r="M4098" s="63">
        <f ca="1">INDIRECT("'按班级打印'!I"&amp;ROUNDDOWN((ROW()-1)/5,0)+2)</f>
        <v>642</v>
      </c>
    </row>
    <row r="4099" customHeight="1" spans="1:13">
      <c r="A4099" s="63" t="str">
        <f ca="1">INDIRECT("'按班级打印'!E"&amp;ROUNDDOWN((ROW()-1)/5,0)+2)</f>
        <v>物理类</v>
      </c>
      <c r="B4099" s="14"/>
      <c r="C4099" s="63" t="s">
        <v>14</v>
      </c>
      <c r="D4099" s="65">
        <f>'质量分析(总分) '!$D$55</f>
        <v>105.000612745098</v>
      </c>
      <c r="E4099" s="65">
        <f>'质量分析(总分) '!$D$82</f>
        <v>91.5242034313726</v>
      </c>
      <c r="F4099" s="65">
        <f>'质量分析(总分) '!$D$109</f>
        <v>108.863970588235</v>
      </c>
      <c r="G4099" s="65">
        <f ca="1">IF(_xlfn.NUMBERVALUE(G4097)&gt;0,'质量分析(总分) '!$D$133,"")</f>
        <v>62.6521428571429</v>
      </c>
      <c r="H4099" s="65">
        <f ca="1">IF(_xlfn.NUMBERVALUE(H4097)&gt;0,'质量分析(总分) '!$D$157,"")</f>
        <v>81.8686131386861</v>
      </c>
      <c r="I4099" s="65">
        <f ca="1">IF(_xlfn.NUMBERVALUE(I4097)&gt;0,'质量分析(总分) '!$D$180,"")</f>
        <v>83.3676470588235</v>
      </c>
      <c r="J4099" s="65" t="str">
        <f ca="1">IF(_xlfn.NUMBERVALUE(J4097)&gt;0,'质量分析(总分) '!$D$208,"")</f>
        <v/>
      </c>
      <c r="K4099" s="65" t="str">
        <f ca="1">IF(_xlfn.NUMBERVALUE(K4097)&gt;0,'质量分析(总分) '!$D$194,"")</f>
        <v/>
      </c>
      <c r="L4099" s="65" t="str">
        <f ca="1">IF(_xlfn.NUMBERVALUE(L4097)&gt;0,'质量分析(总分) '!$D$222,"")</f>
        <v/>
      </c>
      <c r="M4099" s="65">
        <f ca="1">IF(_xlfn.NUMBERVALUE(G4097)&gt;0,'质量分析(总分) '!$D$23,'质量分析(总分) '!$D$28)</f>
        <v>535.869285714286</v>
      </c>
    </row>
    <row r="4101" customHeight="1" spans="1:13">
      <c r="A4101" s="58" t="s">
        <v>15</v>
      </c>
      <c r="B4101" s="59" t="s">
        <v>1</v>
      </c>
      <c r="C4101" s="59" t="s">
        <v>2</v>
      </c>
      <c r="D4101" s="60" t="s">
        <v>3</v>
      </c>
      <c r="E4101" s="60" t="s">
        <v>4</v>
      </c>
      <c r="F4101" s="60" t="s">
        <v>5</v>
      </c>
      <c r="G4101" s="60" t="s">
        <v>6</v>
      </c>
      <c r="H4101" s="60" t="s">
        <v>7</v>
      </c>
      <c r="I4101" s="60" t="s">
        <v>8</v>
      </c>
      <c r="J4101" s="60" t="s">
        <v>9</v>
      </c>
      <c r="K4101" s="60" t="s">
        <v>10</v>
      </c>
      <c r="L4101" s="61" t="s">
        <v>11</v>
      </c>
      <c r="M4101" s="61" t="s">
        <v>12</v>
      </c>
    </row>
    <row r="4102" customHeight="1" spans="1:13">
      <c r="A4102" s="62"/>
      <c r="B4102" s="63">
        <f ca="1">INDIRECT("'按班级打印'!G"&amp;ROUNDDOWN((ROW()-1)/5,0)+2)</f>
        <v>19</v>
      </c>
      <c r="C4102" s="63" t="str">
        <f ca="1">INDIRECT("'按班级打印'!A"&amp;ROUNDDOWN((ROW()-1)/5,0)+2)</f>
        <v>林显峰</v>
      </c>
      <c r="D4102" s="63">
        <f ca="1">INDIRECT("'按班级打印'!M"&amp;ROUNDDOWN((ROW()-1)/5,0)+2)</f>
        <v>103</v>
      </c>
      <c r="E4102" s="63">
        <f ca="1">INDIRECT("'按班级打印'!o"&amp;ROUNDDOWN((ROW()-1)/5,0)+2)</f>
        <v>108.5</v>
      </c>
      <c r="F4102" s="63">
        <f ca="1">INDIRECT("'按班级打印'!q"&amp;ROUNDDOWN((ROW()-1)/5,0)+2)</f>
        <v>134.5</v>
      </c>
      <c r="G4102" s="63">
        <f ca="1">IF(INDIRECT("'按班级打印'!s"&amp;ROUNDDOWN((ROW()-1)/5,0)+2)&gt;0,INDIRECT("'按班级打印'!s"&amp;ROUNDDOWN((ROW()-1)/5,0)+2),"")</f>
        <v>83.5</v>
      </c>
      <c r="H4102" s="63">
        <f ca="1">IF(INDIRECT("'按班级打印'!w"&amp;ROUNDDOWN((ROW()-1)/5,0)+2)&gt;0,INDIRECT("'按班级打印'!w"&amp;ROUNDDOWN((ROW()-1)/5,0)+2),"")</f>
        <v>78</v>
      </c>
      <c r="I4102" s="63">
        <f ca="1">IF(INDIRECT("'按班级打印'!z"&amp;ROUNDDOWN((ROW()-1)/5,0)+2)&gt;0,INDIRECT("'按班级打印'!z"&amp;ROUNDDOWN((ROW()-1)/5,0)+2),"")</f>
        <v>80.5</v>
      </c>
      <c r="J4102" s="63" t="str">
        <f ca="1">IF(INDIRECT("'按班级打印'!ac"&amp;ROUNDDOWN((ROW()-1)/5,0)+2)&gt;0,INDIRECT("'按班级打印'!ac"&amp;ROUNDDOWN((ROW()-1)/5,0)+2),"")</f>
        <v/>
      </c>
      <c r="K4102" s="63" t="str">
        <f ca="1">IF(INDIRECT("'按班级打印'!u"&amp;ROUNDDOWN((ROW()-1)/5,0)+2)&gt;0,INDIRECT("'按班级打印'!u"&amp;ROUNDDOWN((ROW()-1)/5,0)+2),"")</f>
        <v/>
      </c>
      <c r="L4102" s="63" t="str">
        <f ca="1">IF(INDIRECT("'按班级打印'!af"&amp;ROUNDDOWN((ROW()-1)/5,0)+2)&gt;0,INDIRECT("'按班级打印'!af"&amp;ROUNDDOWN((ROW()-1)/5,0)+2),"")</f>
        <v/>
      </c>
      <c r="M4102" s="63">
        <f ca="1">INDIRECT("'按班级打印'!H"&amp;ROUNDDOWN((ROW()-1)/5,0)+2)</f>
        <v>588</v>
      </c>
    </row>
    <row r="4103" customHeight="1" spans="1:13">
      <c r="A4103" s="64"/>
      <c r="B4103" s="64"/>
      <c r="C4103" s="63" t="s">
        <v>13</v>
      </c>
      <c r="D4103" s="63">
        <f ca="1">INDIRECT("'按班级打印'!M"&amp;ROUNDDOWN((ROW()-1)/5,0)+2)</f>
        <v>103</v>
      </c>
      <c r="E4103" s="63">
        <f ca="1">INDIRECT("'按班级打印'!o"&amp;ROUNDDOWN((ROW()-1)/5,0)+2)</f>
        <v>108.5</v>
      </c>
      <c r="F4103" s="63">
        <f ca="1">INDIRECT("'按班级打印'!q"&amp;ROUNDDOWN((ROW()-1)/5,0)+2)</f>
        <v>134.5</v>
      </c>
      <c r="G4103" s="63">
        <f ca="1">IF(INDIRECT("'按班级打印'!s"&amp;ROUNDDOWN((ROW()-1)/5,0)+2)&gt;0,INDIRECT("'按班级打印'!s"&amp;ROUNDDOWN((ROW()-1)/5,0)+2),"")</f>
        <v>83.5</v>
      </c>
      <c r="H4103" s="63">
        <f ca="1">IF(INDIRECT("'按班级打印'!x"&amp;ROUNDDOWN((ROW()-1)/5,0)+2)&gt;0,INDIRECT("'按班级打印'!x"&amp;ROUNDDOWN((ROW()-1)/5,0)+2),"")</f>
        <v>92</v>
      </c>
      <c r="I4103" s="63">
        <f ca="1">IF(INDIRECT("'按班级打印'!aa"&amp;ROUNDDOWN((ROW()-1)/5,0)+2)&gt;0,INDIRECT("'按班级打印'!aa"&amp;ROUNDDOWN((ROW()-1)/5,0)+2),"")</f>
        <v>89</v>
      </c>
      <c r="J4103" s="63" t="str">
        <f ca="1">IF(INDIRECT("'按班级打印'!ad"&amp;ROUNDDOWN((ROW()-1)/5,0)+2)&gt;0,INDIRECT("'按班级打印'!ad"&amp;ROUNDDOWN((ROW()-1)/5,0)+2),"")</f>
        <v/>
      </c>
      <c r="K4103" s="63" t="str">
        <f ca="1">IF(INDIRECT("'按班级打印'!u"&amp;ROUNDDOWN((ROW()-1)/5,0)+2)&gt;0,INDIRECT("'按班级打印'!u"&amp;ROUNDDOWN((ROW()-1)/5,0)+2),"")</f>
        <v/>
      </c>
      <c r="L4103" s="63" t="str">
        <f ca="1">IF(INDIRECT("'按班级打印'!ag"&amp;ROUNDDOWN((ROW()-1)/5,0)+2)&gt;0,INDIRECT("'按班级打印'!ag"&amp;ROUNDDOWN((ROW()-1)/5,0)+2),"")</f>
        <v/>
      </c>
      <c r="M4103" s="63">
        <f ca="1">INDIRECT("'按班级打印'!I"&amp;ROUNDDOWN((ROW()-1)/5,0)+2)</f>
        <v>610.5</v>
      </c>
    </row>
    <row r="4104" customHeight="1" spans="1:13">
      <c r="A4104" s="63" t="str">
        <f ca="1">INDIRECT("'按班级打印'!E"&amp;ROUNDDOWN((ROW()-1)/5,0)+2)</f>
        <v>物理类</v>
      </c>
      <c r="B4104" s="14"/>
      <c r="C4104" s="63" t="s">
        <v>14</v>
      </c>
      <c r="D4104" s="65">
        <f>'质量分析(总分) '!$D$55</f>
        <v>105.000612745098</v>
      </c>
      <c r="E4104" s="65">
        <f>'质量分析(总分) '!$D$82</f>
        <v>91.5242034313726</v>
      </c>
      <c r="F4104" s="65">
        <f>'质量分析(总分) '!$D$109</f>
        <v>108.863970588235</v>
      </c>
      <c r="G4104" s="65">
        <f ca="1">IF(_xlfn.NUMBERVALUE(G4102)&gt;0,'质量分析(总分) '!$D$133,"")</f>
        <v>62.6521428571429</v>
      </c>
      <c r="H4104" s="65">
        <f ca="1">IF(_xlfn.NUMBERVALUE(H4102)&gt;0,'质量分析(总分) '!$D$157,"")</f>
        <v>81.8686131386861</v>
      </c>
      <c r="I4104" s="65">
        <f ca="1">IF(_xlfn.NUMBERVALUE(I4102)&gt;0,'质量分析(总分) '!$D$180,"")</f>
        <v>83.3676470588235</v>
      </c>
      <c r="J4104" s="65" t="str">
        <f ca="1">IF(_xlfn.NUMBERVALUE(J4102)&gt;0,'质量分析(总分) '!$D$208,"")</f>
        <v/>
      </c>
      <c r="K4104" s="65" t="str">
        <f ca="1">IF(_xlfn.NUMBERVALUE(K4102)&gt;0,'质量分析(总分) '!$D$194,"")</f>
        <v/>
      </c>
      <c r="L4104" s="65" t="str">
        <f ca="1">IF(_xlfn.NUMBERVALUE(L4102)&gt;0,'质量分析(总分) '!$D$222,"")</f>
        <v/>
      </c>
      <c r="M4104" s="65">
        <f ca="1">IF(_xlfn.NUMBERVALUE(G4102)&gt;0,'质量分析(总分) '!$D$23,'质量分析(总分) '!$D$28)</f>
        <v>535.869285714286</v>
      </c>
    </row>
    <row r="4106" customHeight="1" spans="1:13">
      <c r="A4106" s="58" t="s">
        <v>15</v>
      </c>
      <c r="B4106" s="59" t="s">
        <v>1</v>
      </c>
      <c r="C4106" s="59" t="s">
        <v>2</v>
      </c>
      <c r="D4106" s="60" t="s">
        <v>3</v>
      </c>
      <c r="E4106" s="60" t="s">
        <v>4</v>
      </c>
      <c r="F4106" s="60" t="s">
        <v>5</v>
      </c>
      <c r="G4106" s="60" t="s">
        <v>6</v>
      </c>
      <c r="H4106" s="60" t="s">
        <v>7</v>
      </c>
      <c r="I4106" s="60" t="s">
        <v>8</v>
      </c>
      <c r="J4106" s="60" t="s">
        <v>9</v>
      </c>
      <c r="K4106" s="60" t="s">
        <v>10</v>
      </c>
      <c r="L4106" s="61" t="s">
        <v>11</v>
      </c>
      <c r="M4106" s="61" t="s">
        <v>12</v>
      </c>
    </row>
    <row r="4107" customHeight="1" spans="1:13">
      <c r="A4107" s="62"/>
      <c r="B4107" s="63">
        <f ca="1">INDIRECT("'按班级打印'!G"&amp;ROUNDDOWN((ROW()-1)/5,0)+2)</f>
        <v>19</v>
      </c>
      <c r="C4107" s="63" t="str">
        <f ca="1">INDIRECT("'按班级打印'!A"&amp;ROUNDDOWN((ROW()-1)/5,0)+2)</f>
        <v>吴凯杰</v>
      </c>
      <c r="D4107" s="63">
        <f ca="1">INDIRECT("'按班级打印'!M"&amp;ROUNDDOWN((ROW()-1)/5,0)+2)</f>
        <v>118.5</v>
      </c>
      <c r="E4107" s="63">
        <f ca="1">INDIRECT("'按班级打印'!o"&amp;ROUNDDOWN((ROW()-1)/5,0)+2)</f>
        <v>117.5</v>
      </c>
      <c r="F4107" s="63">
        <f ca="1">INDIRECT("'按班级打印'!q"&amp;ROUNDDOWN((ROW()-1)/5,0)+2)</f>
        <v>132.5</v>
      </c>
      <c r="G4107" s="63">
        <f ca="1">IF(INDIRECT("'按班级打印'!s"&amp;ROUNDDOWN((ROW()-1)/5,0)+2)&gt;0,INDIRECT("'按班级打印'!s"&amp;ROUNDDOWN((ROW()-1)/5,0)+2),"")</f>
        <v>94.5</v>
      </c>
      <c r="H4107" s="63">
        <f ca="1">IF(INDIRECT("'按班级打印'!w"&amp;ROUNDDOWN((ROW()-1)/5,0)+2)&gt;0,INDIRECT("'按班级打印'!w"&amp;ROUNDDOWN((ROW()-1)/5,0)+2),"")</f>
        <v>83.5</v>
      </c>
      <c r="I4107" s="63">
        <f ca="1">IF(INDIRECT("'按班级打印'!z"&amp;ROUNDDOWN((ROW()-1)/5,0)+2)&gt;0,INDIRECT("'按班级打印'!z"&amp;ROUNDDOWN((ROW()-1)/5,0)+2),"")</f>
        <v>84.5</v>
      </c>
      <c r="J4107" s="63" t="str">
        <f ca="1">IF(INDIRECT("'按班级打印'!ac"&amp;ROUNDDOWN((ROW()-1)/5,0)+2)&gt;0,INDIRECT("'按班级打印'!ac"&amp;ROUNDDOWN((ROW()-1)/5,0)+2),"")</f>
        <v/>
      </c>
      <c r="K4107" s="63" t="str">
        <f ca="1">IF(INDIRECT("'按班级打印'!u"&amp;ROUNDDOWN((ROW()-1)/5,0)+2)&gt;0,INDIRECT("'按班级打印'!u"&amp;ROUNDDOWN((ROW()-1)/5,0)+2),"")</f>
        <v/>
      </c>
      <c r="L4107" s="63" t="str">
        <f ca="1">IF(INDIRECT("'按班级打印'!af"&amp;ROUNDDOWN((ROW()-1)/5,0)+2)&gt;0,INDIRECT("'按班级打印'!af"&amp;ROUNDDOWN((ROW()-1)/5,0)+2),"")</f>
        <v/>
      </c>
      <c r="M4107" s="63">
        <f ca="1">INDIRECT("'按班级打印'!H"&amp;ROUNDDOWN((ROW()-1)/5,0)+2)</f>
        <v>631</v>
      </c>
    </row>
    <row r="4108" customHeight="1" spans="1:13">
      <c r="A4108" s="64"/>
      <c r="B4108" s="64"/>
      <c r="C4108" s="63" t="s">
        <v>13</v>
      </c>
      <c r="D4108" s="63">
        <f ca="1">INDIRECT("'按班级打印'!M"&amp;ROUNDDOWN((ROW()-1)/5,0)+2)</f>
        <v>118.5</v>
      </c>
      <c r="E4108" s="63">
        <f ca="1">INDIRECT("'按班级打印'!o"&amp;ROUNDDOWN((ROW()-1)/5,0)+2)</f>
        <v>117.5</v>
      </c>
      <c r="F4108" s="63">
        <f ca="1">INDIRECT("'按班级打印'!q"&amp;ROUNDDOWN((ROW()-1)/5,0)+2)</f>
        <v>132.5</v>
      </c>
      <c r="G4108" s="63">
        <f ca="1">IF(INDIRECT("'按班级打印'!s"&amp;ROUNDDOWN((ROW()-1)/5,0)+2)&gt;0,INDIRECT("'按班级打印'!s"&amp;ROUNDDOWN((ROW()-1)/5,0)+2),"")</f>
        <v>94.5</v>
      </c>
      <c r="H4108" s="63">
        <f ca="1">IF(INDIRECT("'按班级打印'!x"&amp;ROUNDDOWN((ROW()-1)/5,0)+2)&gt;0,INDIRECT("'按班级打印'!x"&amp;ROUNDDOWN((ROW()-1)/5,0)+2),"")</f>
        <v>94</v>
      </c>
      <c r="I4108" s="63">
        <f ca="1">IF(INDIRECT("'按班级打印'!aa"&amp;ROUNDDOWN((ROW()-1)/5,0)+2)&gt;0,INDIRECT("'按班级打印'!aa"&amp;ROUNDDOWN((ROW()-1)/5,0)+2),"")</f>
        <v>92</v>
      </c>
      <c r="J4108" s="63" t="str">
        <f ca="1">IF(INDIRECT("'按班级打印'!ad"&amp;ROUNDDOWN((ROW()-1)/5,0)+2)&gt;0,INDIRECT("'按班级打印'!ad"&amp;ROUNDDOWN((ROW()-1)/5,0)+2),"")</f>
        <v/>
      </c>
      <c r="K4108" s="63" t="str">
        <f ca="1">IF(INDIRECT("'按班级打印'!u"&amp;ROUNDDOWN((ROW()-1)/5,0)+2)&gt;0,INDIRECT("'按班级打印'!u"&amp;ROUNDDOWN((ROW()-1)/5,0)+2),"")</f>
        <v/>
      </c>
      <c r="L4108" s="63" t="str">
        <f ca="1">IF(INDIRECT("'按班级打印'!ag"&amp;ROUNDDOWN((ROW()-1)/5,0)+2)&gt;0,INDIRECT("'按班级打印'!ag"&amp;ROUNDDOWN((ROW()-1)/5,0)+2),"")</f>
        <v/>
      </c>
      <c r="M4108" s="63">
        <f ca="1">INDIRECT("'按班级打印'!I"&amp;ROUNDDOWN((ROW()-1)/5,0)+2)</f>
        <v>649</v>
      </c>
    </row>
    <row r="4109" customHeight="1" spans="1:13">
      <c r="A4109" s="63" t="str">
        <f ca="1">INDIRECT("'按班级打印'!E"&amp;ROUNDDOWN((ROW()-1)/5,0)+2)</f>
        <v>物理类</v>
      </c>
      <c r="B4109" s="14"/>
      <c r="C4109" s="63" t="s">
        <v>14</v>
      </c>
      <c r="D4109" s="65">
        <f>'质量分析(总分) '!$D$55</f>
        <v>105.000612745098</v>
      </c>
      <c r="E4109" s="65">
        <f>'质量分析(总分) '!$D$82</f>
        <v>91.5242034313726</v>
      </c>
      <c r="F4109" s="65">
        <f>'质量分析(总分) '!$D$109</f>
        <v>108.863970588235</v>
      </c>
      <c r="G4109" s="65">
        <f ca="1">IF(_xlfn.NUMBERVALUE(G4107)&gt;0,'质量分析(总分) '!$D$133,"")</f>
        <v>62.6521428571429</v>
      </c>
      <c r="H4109" s="65">
        <f ca="1">IF(_xlfn.NUMBERVALUE(H4107)&gt;0,'质量分析(总分) '!$D$157,"")</f>
        <v>81.8686131386861</v>
      </c>
      <c r="I4109" s="65">
        <f ca="1">IF(_xlfn.NUMBERVALUE(I4107)&gt;0,'质量分析(总分) '!$D$180,"")</f>
        <v>83.3676470588235</v>
      </c>
      <c r="J4109" s="65" t="str">
        <f ca="1">IF(_xlfn.NUMBERVALUE(J4107)&gt;0,'质量分析(总分) '!$D$208,"")</f>
        <v/>
      </c>
      <c r="K4109" s="65" t="str">
        <f ca="1">IF(_xlfn.NUMBERVALUE(K4107)&gt;0,'质量分析(总分) '!$D$194,"")</f>
        <v/>
      </c>
      <c r="L4109" s="65" t="str">
        <f ca="1">IF(_xlfn.NUMBERVALUE(L4107)&gt;0,'质量分析(总分) '!$D$222,"")</f>
        <v/>
      </c>
      <c r="M4109" s="65">
        <f ca="1">IF(_xlfn.NUMBERVALUE(G4107)&gt;0,'质量分析(总分) '!$D$23,'质量分析(总分) '!$D$28)</f>
        <v>535.869285714286</v>
      </c>
    </row>
    <row r="4111" customHeight="1" spans="1:13">
      <c r="A4111" s="58" t="s">
        <v>15</v>
      </c>
      <c r="B4111" s="59" t="s">
        <v>1</v>
      </c>
      <c r="C4111" s="59" t="s">
        <v>2</v>
      </c>
      <c r="D4111" s="60" t="s">
        <v>3</v>
      </c>
      <c r="E4111" s="60" t="s">
        <v>4</v>
      </c>
      <c r="F4111" s="60" t="s">
        <v>5</v>
      </c>
      <c r="G4111" s="60" t="s">
        <v>6</v>
      </c>
      <c r="H4111" s="60" t="s">
        <v>7</v>
      </c>
      <c r="I4111" s="60" t="s">
        <v>8</v>
      </c>
      <c r="J4111" s="60" t="s">
        <v>9</v>
      </c>
      <c r="K4111" s="60" t="s">
        <v>10</v>
      </c>
      <c r="L4111" s="61" t="s">
        <v>11</v>
      </c>
      <c r="M4111" s="61" t="s">
        <v>12</v>
      </c>
    </row>
    <row r="4112" customHeight="1" spans="1:13">
      <c r="A4112" s="62"/>
      <c r="B4112" s="63">
        <f ca="1">INDIRECT("'按班级打印'!G"&amp;ROUNDDOWN((ROW()-1)/5,0)+2)</f>
        <v>19</v>
      </c>
      <c r="C4112" s="63" t="str">
        <f ca="1">INDIRECT("'按班级打印'!A"&amp;ROUNDDOWN((ROW()-1)/5,0)+2)</f>
        <v>兰天泽</v>
      </c>
      <c r="D4112" s="63">
        <f ca="1">INDIRECT("'按班级打印'!M"&amp;ROUNDDOWN((ROW()-1)/5,0)+2)</f>
        <v>109</v>
      </c>
      <c r="E4112" s="63">
        <f ca="1">INDIRECT("'按班级打印'!o"&amp;ROUNDDOWN((ROW()-1)/5,0)+2)</f>
        <v>107.5</v>
      </c>
      <c r="F4112" s="63">
        <f ca="1">INDIRECT("'按班级打印'!q"&amp;ROUNDDOWN((ROW()-1)/5,0)+2)</f>
        <v>133.5</v>
      </c>
      <c r="G4112" s="63">
        <f ca="1">IF(INDIRECT("'按班级打印'!s"&amp;ROUNDDOWN((ROW()-1)/5,0)+2)&gt;0,INDIRECT("'按班级打印'!s"&amp;ROUNDDOWN((ROW()-1)/5,0)+2),"")</f>
        <v>77.5</v>
      </c>
      <c r="H4112" s="63">
        <f ca="1">IF(INDIRECT("'按班级打印'!w"&amp;ROUNDDOWN((ROW()-1)/5,0)+2)&gt;0,INDIRECT("'按班级打印'!w"&amp;ROUNDDOWN((ROW()-1)/5,0)+2),"")</f>
        <v>87</v>
      </c>
      <c r="I4112" s="63">
        <f ca="1">IF(INDIRECT("'按班级打印'!z"&amp;ROUNDDOWN((ROW()-1)/5,0)+2)&gt;0,INDIRECT("'按班级打印'!z"&amp;ROUNDDOWN((ROW()-1)/5,0)+2),"")</f>
        <v>90.5</v>
      </c>
      <c r="J4112" s="63" t="str">
        <f ca="1">IF(INDIRECT("'按班级打印'!ac"&amp;ROUNDDOWN((ROW()-1)/5,0)+2)&gt;0,INDIRECT("'按班级打印'!ac"&amp;ROUNDDOWN((ROW()-1)/5,0)+2),"")</f>
        <v/>
      </c>
      <c r="K4112" s="63" t="str">
        <f ca="1">IF(INDIRECT("'按班级打印'!u"&amp;ROUNDDOWN((ROW()-1)/5,0)+2)&gt;0,INDIRECT("'按班级打印'!u"&amp;ROUNDDOWN((ROW()-1)/5,0)+2),"")</f>
        <v/>
      </c>
      <c r="L4112" s="63" t="str">
        <f ca="1">IF(INDIRECT("'按班级打印'!af"&amp;ROUNDDOWN((ROW()-1)/5,0)+2)&gt;0,INDIRECT("'按班级打印'!af"&amp;ROUNDDOWN((ROW()-1)/5,0)+2),"")</f>
        <v/>
      </c>
      <c r="M4112" s="63">
        <f ca="1">INDIRECT("'按班级打印'!H"&amp;ROUNDDOWN((ROW()-1)/5,0)+2)</f>
        <v>605</v>
      </c>
    </row>
    <row r="4113" customHeight="1" spans="1:13">
      <c r="A4113" s="64"/>
      <c r="B4113" s="64"/>
      <c r="C4113" s="63" t="s">
        <v>13</v>
      </c>
      <c r="D4113" s="63">
        <f ca="1">INDIRECT("'按班级打印'!M"&amp;ROUNDDOWN((ROW()-1)/5,0)+2)</f>
        <v>109</v>
      </c>
      <c r="E4113" s="63">
        <f ca="1">INDIRECT("'按班级打印'!o"&amp;ROUNDDOWN((ROW()-1)/5,0)+2)</f>
        <v>107.5</v>
      </c>
      <c r="F4113" s="63">
        <f ca="1">INDIRECT("'按班级打印'!q"&amp;ROUNDDOWN((ROW()-1)/5,0)+2)</f>
        <v>133.5</v>
      </c>
      <c r="G4113" s="63">
        <f ca="1">IF(INDIRECT("'按班级打印'!s"&amp;ROUNDDOWN((ROW()-1)/5,0)+2)&gt;0,INDIRECT("'按班级打印'!s"&amp;ROUNDDOWN((ROW()-1)/5,0)+2),"")</f>
        <v>77.5</v>
      </c>
      <c r="H4113" s="63">
        <f ca="1">IF(INDIRECT("'按班级打印'!x"&amp;ROUNDDOWN((ROW()-1)/5,0)+2)&gt;0,INDIRECT("'按班级打印'!x"&amp;ROUNDDOWN((ROW()-1)/5,0)+2),"")</f>
        <v>96</v>
      </c>
      <c r="I4113" s="63">
        <f ca="1">IF(INDIRECT("'按班级打印'!aa"&amp;ROUNDDOWN((ROW()-1)/5,0)+2)&gt;0,INDIRECT("'按班级打印'!aa"&amp;ROUNDDOWN((ROW()-1)/5,0)+2),"")</f>
        <v>96</v>
      </c>
      <c r="J4113" s="63" t="str">
        <f ca="1">IF(INDIRECT("'按班级打印'!ad"&amp;ROUNDDOWN((ROW()-1)/5,0)+2)&gt;0,INDIRECT("'按班级打印'!ad"&amp;ROUNDDOWN((ROW()-1)/5,0)+2),"")</f>
        <v/>
      </c>
      <c r="K4113" s="63" t="str">
        <f ca="1">IF(INDIRECT("'按班级打印'!u"&amp;ROUNDDOWN((ROW()-1)/5,0)+2)&gt;0,INDIRECT("'按班级打印'!u"&amp;ROUNDDOWN((ROW()-1)/5,0)+2),"")</f>
        <v/>
      </c>
      <c r="L4113" s="63" t="str">
        <f ca="1">IF(INDIRECT("'按班级打印'!ag"&amp;ROUNDDOWN((ROW()-1)/5,0)+2)&gt;0,INDIRECT("'按班级打印'!ag"&amp;ROUNDDOWN((ROW()-1)/5,0)+2),"")</f>
        <v/>
      </c>
      <c r="M4113" s="63">
        <f ca="1">INDIRECT("'按班级打印'!I"&amp;ROUNDDOWN((ROW()-1)/5,0)+2)</f>
        <v>619.5</v>
      </c>
    </row>
    <row r="4114" customHeight="1" spans="1:13">
      <c r="A4114" s="63" t="str">
        <f ca="1">INDIRECT("'按班级打印'!E"&amp;ROUNDDOWN((ROW()-1)/5,0)+2)</f>
        <v>物理类</v>
      </c>
      <c r="B4114" s="14"/>
      <c r="C4114" s="63" t="s">
        <v>14</v>
      </c>
      <c r="D4114" s="65">
        <f>'质量分析(总分) '!$D$55</f>
        <v>105.000612745098</v>
      </c>
      <c r="E4114" s="65">
        <f>'质量分析(总分) '!$D$82</f>
        <v>91.5242034313726</v>
      </c>
      <c r="F4114" s="65">
        <f>'质量分析(总分) '!$D$109</f>
        <v>108.863970588235</v>
      </c>
      <c r="G4114" s="65">
        <f ca="1">IF(_xlfn.NUMBERVALUE(G4112)&gt;0,'质量分析(总分) '!$D$133,"")</f>
        <v>62.6521428571429</v>
      </c>
      <c r="H4114" s="65">
        <f ca="1">IF(_xlfn.NUMBERVALUE(H4112)&gt;0,'质量分析(总分) '!$D$157,"")</f>
        <v>81.8686131386861</v>
      </c>
      <c r="I4114" s="65">
        <f ca="1">IF(_xlfn.NUMBERVALUE(I4112)&gt;0,'质量分析(总分) '!$D$180,"")</f>
        <v>83.3676470588235</v>
      </c>
      <c r="J4114" s="65" t="str">
        <f ca="1">IF(_xlfn.NUMBERVALUE(J4112)&gt;0,'质量分析(总分) '!$D$208,"")</f>
        <v/>
      </c>
      <c r="K4114" s="65" t="str">
        <f ca="1">IF(_xlfn.NUMBERVALUE(K4112)&gt;0,'质量分析(总分) '!$D$194,"")</f>
        <v/>
      </c>
      <c r="L4114" s="65" t="str">
        <f ca="1">IF(_xlfn.NUMBERVALUE(L4112)&gt;0,'质量分析(总分) '!$D$222,"")</f>
        <v/>
      </c>
      <c r="M4114" s="65">
        <f ca="1">IF(_xlfn.NUMBERVALUE(G4112)&gt;0,'质量分析(总分) '!$D$23,'质量分析(总分) '!$D$28)</f>
        <v>535.869285714286</v>
      </c>
    </row>
    <row r="4116" customHeight="1" spans="1:13">
      <c r="A4116" s="58" t="s">
        <v>15</v>
      </c>
      <c r="B4116" s="59" t="s">
        <v>1</v>
      </c>
      <c r="C4116" s="59" t="s">
        <v>2</v>
      </c>
      <c r="D4116" s="60" t="s">
        <v>3</v>
      </c>
      <c r="E4116" s="60" t="s">
        <v>4</v>
      </c>
      <c r="F4116" s="60" t="s">
        <v>5</v>
      </c>
      <c r="G4116" s="60" t="s">
        <v>6</v>
      </c>
      <c r="H4116" s="60" t="s">
        <v>7</v>
      </c>
      <c r="I4116" s="60" t="s">
        <v>8</v>
      </c>
      <c r="J4116" s="60" t="s">
        <v>9</v>
      </c>
      <c r="K4116" s="60" t="s">
        <v>10</v>
      </c>
      <c r="L4116" s="61" t="s">
        <v>11</v>
      </c>
      <c r="M4116" s="61" t="s">
        <v>12</v>
      </c>
    </row>
    <row r="4117" customHeight="1" spans="1:13">
      <c r="A4117" s="62"/>
      <c r="B4117" s="63">
        <f ca="1">INDIRECT("'按班级打印'!G"&amp;ROUNDDOWN((ROW()-1)/5,0)+2)</f>
        <v>19</v>
      </c>
      <c r="C4117" s="63" t="str">
        <f ca="1">INDIRECT("'按班级打印'!A"&amp;ROUNDDOWN((ROW()-1)/5,0)+2)</f>
        <v>黄熙杰</v>
      </c>
      <c r="D4117" s="63">
        <f ca="1">INDIRECT("'按班级打印'!M"&amp;ROUNDDOWN((ROW()-1)/5,0)+2)</f>
        <v>112</v>
      </c>
      <c r="E4117" s="63">
        <f ca="1">INDIRECT("'按班级打印'!o"&amp;ROUNDDOWN((ROW()-1)/5,0)+2)</f>
        <v>128</v>
      </c>
      <c r="F4117" s="63">
        <f ca="1">INDIRECT("'按班级打印'!q"&amp;ROUNDDOWN((ROW()-1)/5,0)+2)</f>
        <v>125</v>
      </c>
      <c r="G4117" s="63">
        <f ca="1">IF(INDIRECT("'按班级打印'!s"&amp;ROUNDDOWN((ROW()-1)/5,0)+2)&gt;0,INDIRECT("'按班级打印'!s"&amp;ROUNDDOWN((ROW()-1)/5,0)+2),"")</f>
        <v>88</v>
      </c>
      <c r="H4117" s="63">
        <f ca="1">IF(INDIRECT("'按班级打印'!w"&amp;ROUNDDOWN((ROW()-1)/5,0)+2)&gt;0,INDIRECT("'按班级打印'!w"&amp;ROUNDDOWN((ROW()-1)/5,0)+2),"")</f>
        <v>78</v>
      </c>
      <c r="I4117" s="63">
        <f ca="1">IF(INDIRECT("'按班级打印'!z"&amp;ROUNDDOWN((ROW()-1)/5,0)+2)&gt;0,INDIRECT("'按班级打印'!z"&amp;ROUNDDOWN((ROW()-1)/5,0)+2),"")</f>
        <v>90</v>
      </c>
      <c r="J4117" s="63" t="str">
        <f ca="1">IF(INDIRECT("'按班级打印'!ac"&amp;ROUNDDOWN((ROW()-1)/5,0)+2)&gt;0,INDIRECT("'按班级打印'!ac"&amp;ROUNDDOWN((ROW()-1)/5,0)+2),"")</f>
        <v/>
      </c>
      <c r="K4117" s="63" t="str">
        <f ca="1">IF(INDIRECT("'按班级打印'!u"&amp;ROUNDDOWN((ROW()-1)/5,0)+2)&gt;0,INDIRECT("'按班级打印'!u"&amp;ROUNDDOWN((ROW()-1)/5,0)+2),"")</f>
        <v/>
      </c>
      <c r="L4117" s="63" t="str">
        <f ca="1">IF(INDIRECT("'按班级打印'!af"&amp;ROUNDDOWN((ROW()-1)/5,0)+2)&gt;0,INDIRECT("'按班级打印'!af"&amp;ROUNDDOWN((ROW()-1)/5,0)+2),"")</f>
        <v/>
      </c>
      <c r="M4117" s="63">
        <f ca="1">INDIRECT("'按班级打印'!H"&amp;ROUNDDOWN((ROW()-1)/5,0)+2)</f>
        <v>621</v>
      </c>
    </row>
    <row r="4118" customHeight="1" spans="1:13">
      <c r="A4118" s="64"/>
      <c r="B4118" s="64"/>
      <c r="C4118" s="63" t="s">
        <v>13</v>
      </c>
      <c r="D4118" s="63">
        <f ca="1">INDIRECT("'按班级打印'!M"&amp;ROUNDDOWN((ROW()-1)/5,0)+2)</f>
        <v>112</v>
      </c>
      <c r="E4118" s="63">
        <f ca="1">INDIRECT("'按班级打印'!o"&amp;ROUNDDOWN((ROW()-1)/5,0)+2)</f>
        <v>128</v>
      </c>
      <c r="F4118" s="63">
        <f ca="1">INDIRECT("'按班级打印'!q"&amp;ROUNDDOWN((ROW()-1)/5,0)+2)</f>
        <v>125</v>
      </c>
      <c r="G4118" s="63">
        <f ca="1">IF(INDIRECT("'按班级打印'!s"&amp;ROUNDDOWN((ROW()-1)/5,0)+2)&gt;0,INDIRECT("'按班级打印'!s"&amp;ROUNDDOWN((ROW()-1)/5,0)+2),"")</f>
        <v>88</v>
      </c>
      <c r="H4118" s="63">
        <f ca="1">IF(INDIRECT("'按班级打印'!x"&amp;ROUNDDOWN((ROW()-1)/5,0)+2)&gt;0,INDIRECT("'按班级打印'!x"&amp;ROUNDDOWN((ROW()-1)/5,0)+2),"")</f>
        <v>92</v>
      </c>
      <c r="I4118" s="63">
        <f ca="1">IF(INDIRECT("'按班级打印'!aa"&amp;ROUNDDOWN((ROW()-1)/5,0)+2)&gt;0,INDIRECT("'按班级打印'!aa"&amp;ROUNDDOWN((ROW()-1)/5,0)+2),"")</f>
        <v>95</v>
      </c>
      <c r="J4118" s="63" t="str">
        <f ca="1">IF(INDIRECT("'按班级打印'!ad"&amp;ROUNDDOWN((ROW()-1)/5,0)+2)&gt;0,INDIRECT("'按班级打印'!ad"&amp;ROUNDDOWN((ROW()-1)/5,0)+2),"")</f>
        <v/>
      </c>
      <c r="K4118" s="63" t="str">
        <f ca="1">IF(INDIRECT("'按班级打印'!u"&amp;ROUNDDOWN((ROW()-1)/5,0)+2)&gt;0,INDIRECT("'按班级打印'!u"&amp;ROUNDDOWN((ROW()-1)/5,0)+2),"")</f>
        <v/>
      </c>
      <c r="L4118" s="63" t="str">
        <f ca="1">IF(INDIRECT("'按班级打印'!ag"&amp;ROUNDDOWN((ROW()-1)/5,0)+2)&gt;0,INDIRECT("'按班级打印'!ag"&amp;ROUNDDOWN((ROW()-1)/5,0)+2),"")</f>
        <v/>
      </c>
      <c r="M4118" s="63">
        <f ca="1">INDIRECT("'按班级打印'!I"&amp;ROUNDDOWN((ROW()-1)/5,0)+2)</f>
        <v>640</v>
      </c>
    </row>
    <row r="4119" customHeight="1" spans="1:13">
      <c r="A4119" s="63" t="str">
        <f ca="1">INDIRECT("'按班级打印'!E"&amp;ROUNDDOWN((ROW()-1)/5,0)+2)</f>
        <v>物理类</v>
      </c>
      <c r="B4119" s="14"/>
      <c r="C4119" s="63" t="s">
        <v>14</v>
      </c>
      <c r="D4119" s="65">
        <f>'质量分析(总分) '!$D$55</f>
        <v>105.000612745098</v>
      </c>
      <c r="E4119" s="65">
        <f>'质量分析(总分) '!$D$82</f>
        <v>91.5242034313726</v>
      </c>
      <c r="F4119" s="65">
        <f>'质量分析(总分) '!$D$109</f>
        <v>108.863970588235</v>
      </c>
      <c r="G4119" s="65">
        <f ca="1">IF(_xlfn.NUMBERVALUE(G4117)&gt;0,'质量分析(总分) '!$D$133,"")</f>
        <v>62.6521428571429</v>
      </c>
      <c r="H4119" s="65">
        <f ca="1">IF(_xlfn.NUMBERVALUE(H4117)&gt;0,'质量分析(总分) '!$D$157,"")</f>
        <v>81.8686131386861</v>
      </c>
      <c r="I4119" s="65">
        <f ca="1">IF(_xlfn.NUMBERVALUE(I4117)&gt;0,'质量分析(总分) '!$D$180,"")</f>
        <v>83.3676470588235</v>
      </c>
      <c r="J4119" s="65" t="str">
        <f ca="1">IF(_xlfn.NUMBERVALUE(J4117)&gt;0,'质量分析(总分) '!$D$208,"")</f>
        <v/>
      </c>
      <c r="K4119" s="65" t="str">
        <f ca="1">IF(_xlfn.NUMBERVALUE(K4117)&gt;0,'质量分析(总分) '!$D$194,"")</f>
        <v/>
      </c>
      <c r="L4119" s="65" t="str">
        <f ca="1">IF(_xlfn.NUMBERVALUE(L4117)&gt;0,'质量分析(总分) '!$D$222,"")</f>
        <v/>
      </c>
      <c r="M4119" s="65">
        <f ca="1">IF(_xlfn.NUMBERVALUE(G4117)&gt;0,'质量分析(总分) '!$D$23,'质量分析(总分) '!$D$28)</f>
        <v>535.869285714286</v>
      </c>
    </row>
    <row r="4121" customHeight="1" spans="1:13">
      <c r="A4121" s="58" t="s">
        <v>15</v>
      </c>
      <c r="B4121" s="59" t="s">
        <v>1</v>
      </c>
      <c r="C4121" s="59" t="s">
        <v>2</v>
      </c>
      <c r="D4121" s="60" t="s">
        <v>3</v>
      </c>
      <c r="E4121" s="60" t="s">
        <v>4</v>
      </c>
      <c r="F4121" s="60" t="s">
        <v>5</v>
      </c>
      <c r="G4121" s="60" t="s">
        <v>6</v>
      </c>
      <c r="H4121" s="60" t="s">
        <v>7</v>
      </c>
      <c r="I4121" s="60" t="s">
        <v>8</v>
      </c>
      <c r="J4121" s="60" t="s">
        <v>9</v>
      </c>
      <c r="K4121" s="60" t="s">
        <v>10</v>
      </c>
      <c r="L4121" s="61" t="s">
        <v>11</v>
      </c>
      <c r="M4121" s="61" t="s">
        <v>12</v>
      </c>
    </row>
    <row r="4122" customHeight="1" spans="1:13">
      <c r="A4122" s="62"/>
      <c r="B4122" s="63">
        <f ca="1">INDIRECT("'按班级打印'!G"&amp;ROUNDDOWN((ROW()-1)/5,0)+2)</f>
        <v>19</v>
      </c>
      <c r="C4122" s="63" t="str">
        <f ca="1">INDIRECT("'按班级打印'!A"&amp;ROUNDDOWN((ROW()-1)/5,0)+2)</f>
        <v>许皓</v>
      </c>
      <c r="D4122" s="63">
        <f ca="1">INDIRECT("'按班级打印'!M"&amp;ROUNDDOWN((ROW()-1)/5,0)+2)</f>
        <v>115.5</v>
      </c>
      <c r="E4122" s="63">
        <f ca="1">INDIRECT("'按班级打印'!o"&amp;ROUNDDOWN((ROW()-1)/5,0)+2)</f>
        <v>120</v>
      </c>
      <c r="F4122" s="63">
        <f ca="1">INDIRECT("'按班级打印'!q"&amp;ROUNDDOWN((ROW()-1)/5,0)+2)</f>
        <v>136.5</v>
      </c>
      <c r="G4122" s="63">
        <f ca="1">IF(INDIRECT("'按班级打印'!s"&amp;ROUNDDOWN((ROW()-1)/5,0)+2)&gt;0,INDIRECT("'按班级打印'!s"&amp;ROUNDDOWN((ROW()-1)/5,0)+2),"")</f>
        <v>84</v>
      </c>
      <c r="H4122" s="63">
        <f ca="1">IF(INDIRECT("'按班级打印'!w"&amp;ROUNDDOWN((ROW()-1)/5,0)+2)&gt;0,INDIRECT("'按班级打印'!w"&amp;ROUNDDOWN((ROW()-1)/5,0)+2),"")</f>
        <v>86.5</v>
      </c>
      <c r="I4122" s="63">
        <f ca="1">IF(INDIRECT("'按班级打印'!z"&amp;ROUNDDOWN((ROW()-1)/5,0)+2)&gt;0,INDIRECT("'按班级打印'!z"&amp;ROUNDDOWN((ROW()-1)/5,0)+2),"")</f>
        <v>82.5</v>
      </c>
      <c r="J4122" s="63" t="str">
        <f ca="1">IF(INDIRECT("'按班级打印'!ac"&amp;ROUNDDOWN((ROW()-1)/5,0)+2)&gt;0,INDIRECT("'按班级打印'!ac"&amp;ROUNDDOWN((ROW()-1)/5,0)+2),"")</f>
        <v/>
      </c>
      <c r="K4122" s="63" t="str">
        <f ca="1">IF(INDIRECT("'按班级打印'!u"&amp;ROUNDDOWN((ROW()-1)/5,0)+2)&gt;0,INDIRECT("'按班级打印'!u"&amp;ROUNDDOWN((ROW()-1)/5,0)+2),"")</f>
        <v/>
      </c>
      <c r="L4122" s="63" t="str">
        <f ca="1">IF(INDIRECT("'按班级打印'!af"&amp;ROUNDDOWN((ROW()-1)/5,0)+2)&gt;0,INDIRECT("'按班级打印'!af"&amp;ROUNDDOWN((ROW()-1)/5,0)+2),"")</f>
        <v/>
      </c>
      <c r="M4122" s="63">
        <f ca="1">INDIRECT("'按班级打印'!H"&amp;ROUNDDOWN((ROW()-1)/5,0)+2)</f>
        <v>625</v>
      </c>
    </row>
    <row r="4123" customHeight="1" spans="1:13">
      <c r="A4123" s="64"/>
      <c r="B4123" s="64"/>
      <c r="C4123" s="63" t="s">
        <v>13</v>
      </c>
      <c r="D4123" s="63">
        <f ca="1">INDIRECT("'按班级打印'!M"&amp;ROUNDDOWN((ROW()-1)/5,0)+2)</f>
        <v>115.5</v>
      </c>
      <c r="E4123" s="63">
        <f ca="1">INDIRECT("'按班级打印'!o"&amp;ROUNDDOWN((ROW()-1)/5,0)+2)</f>
        <v>120</v>
      </c>
      <c r="F4123" s="63">
        <f ca="1">INDIRECT("'按班级打印'!q"&amp;ROUNDDOWN((ROW()-1)/5,0)+2)</f>
        <v>136.5</v>
      </c>
      <c r="G4123" s="63">
        <f ca="1">IF(INDIRECT("'按班级打印'!s"&amp;ROUNDDOWN((ROW()-1)/5,0)+2)&gt;0,INDIRECT("'按班级打印'!s"&amp;ROUNDDOWN((ROW()-1)/5,0)+2),"")</f>
        <v>84</v>
      </c>
      <c r="H4123" s="63">
        <f ca="1">IF(INDIRECT("'按班级打印'!x"&amp;ROUNDDOWN((ROW()-1)/5,0)+2)&gt;0,INDIRECT("'按班级打印'!x"&amp;ROUNDDOWN((ROW()-1)/5,0)+2),"")</f>
        <v>96</v>
      </c>
      <c r="I4123" s="63">
        <f ca="1">IF(INDIRECT("'按班级打印'!aa"&amp;ROUNDDOWN((ROW()-1)/5,0)+2)&gt;0,INDIRECT("'按班级打印'!aa"&amp;ROUNDDOWN((ROW()-1)/5,0)+2),"")</f>
        <v>90</v>
      </c>
      <c r="J4123" s="63" t="str">
        <f ca="1">IF(INDIRECT("'按班级打印'!ad"&amp;ROUNDDOWN((ROW()-1)/5,0)+2)&gt;0,INDIRECT("'按班级打印'!ad"&amp;ROUNDDOWN((ROW()-1)/5,0)+2),"")</f>
        <v/>
      </c>
      <c r="K4123" s="63" t="str">
        <f ca="1">IF(INDIRECT("'按班级打印'!u"&amp;ROUNDDOWN((ROW()-1)/5,0)+2)&gt;0,INDIRECT("'按班级打印'!u"&amp;ROUNDDOWN((ROW()-1)/5,0)+2),"")</f>
        <v/>
      </c>
      <c r="L4123" s="63" t="str">
        <f ca="1">IF(INDIRECT("'按班级打印'!ag"&amp;ROUNDDOWN((ROW()-1)/5,0)+2)&gt;0,INDIRECT("'按班级打印'!ag"&amp;ROUNDDOWN((ROW()-1)/5,0)+2),"")</f>
        <v/>
      </c>
      <c r="M4123" s="63">
        <f ca="1">INDIRECT("'按班级打印'!I"&amp;ROUNDDOWN((ROW()-1)/5,0)+2)</f>
        <v>642</v>
      </c>
    </row>
    <row r="4124" customHeight="1" spans="1:13">
      <c r="A4124" s="63" t="str">
        <f ca="1">INDIRECT("'按班级打印'!E"&amp;ROUNDDOWN((ROW()-1)/5,0)+2)</f>
        <v>物理类</v>
      </c>
      <c r="B4124" s="14"/>
      <c r="C4124" s="63" t="s">
        <v>14</v>
      </c>
      <c r="D4124" s="65">
        <f>'质量分析(总分) '!$D$55</f>
        <v>105.000612745098</v>
      </c>
      <c r="E4124" s="65">
        <f>'质量分析(总分) '!$D$82</f>
        <v>91.5242034313726</v>
      </c>
      <c r="F4124" s="65">
        <f>'质量分析(总分) '!$D$109</f>
        <v>108.863970588235</v>
      </c>
      <c r="G4124" s="65">
        <f ca="1">IF(_xlfn.NUMBERVALUE(G4122)&gt;0,'质量分析(总分) '!$D$133,"")</f>
        <v>62.6521428571429</v>
      </c>
      <c r="H4124" s="65">
        <f ca="1">IF(_xlfn.NUMBERVALUE(H4122)&gt;0,'质量分析(总分) '!$D$157,"")</f>
        <v>81.8686131386861</v>
      </c>
      <c r="I4124" s="65">
        <f ca="1">IF(_xlfn.NUMBERVALUE(I4122)&gt;0,'质量分析(总分) '!$D$180,"")</f>
        <v>83.3676470588235</v>
      </c>
      <c r="J4124" s="65" t="str">
        <f ca="1">IF(_xlfn.NUMBERVALUE(J4122)&gt;0,'质量分析(总分) '!$D$208,"")</f>
        <v/>
      </c>
      <c r="K4124" s="65" t="str">
        <f ca="1">IF(_xlfn.NUMBERVALUE(K4122)&gt;0,'质量分析(总分) '!$D$194,"")</f>
        <v/>
      </c>
      <c r="L4124" s="65" t="str">
        <f ca="1">IF(_xlfn.NUMBERVALUE(L4122)&gt;0,'质量分析(总分) '!$D$222,"")</f>
        <v/>
      </c>
      <c r="M4124" s="65">
        <f ca="1">IF(_xlfn.NUMBERVALUE(G4122)&gt;0,'质量分析(总分) '!$D$23,'质量分析(总分) '!$D$28)</f>
        <v>535.869285714286</v>
      </c>
    </row>
    <row r="4126" customHeight="1" spans="1:13">
      <c r="A4126" s="58" t="s">
        <v>15</v>
      </c>
      <c r="B4126" s="59" t="s">
        <v>1</v>
      </c>
      <c r="C4126" s="59" t="s">
        <v>2</v>
      </c>
      <c r="D4126" s="60" t="s">
        <v>3</v>
      </c>
      <c r="E4126" s="60" t="s">
        <v>4</v>
      </c>
      <c r="F4126" s="60" t="s">
        <v>5</v>
      </c>
      <c r="G4126" s="60" t="s">
        <v>6</v>
      </c>
      <c r="H4126" s="60" t="s">
        <v>7</v>
      </c>
      <c r="I4126" s="60" t="s">
        <v>8</v>
      </c>
      <c r="J4126" s="60" t="s">
        <v>9</v>
      </c>
      <c r="K4126" s="60" t="s">
        <v>10</v>
      </c>
      <c r="L4126" s="61" t="s">
        <v>11</v>
      </c>
      <c r="M4126" s="61" t="s">
        <v>12</v>
      </c>
    </row>
    <row r="4127" customHeight="1" spans="1:13">
      <c r="A4127" s="62"/>
      <c r="B4127" s="63">
        <f ca="1">INDIRECT("'按班级打印'!G"&amp;ROUNDDOWN((ROW()-1)/5,0)+2)</f>
        <v>19</v>
      </c>
      <c r="C4127" s="63" t="str">
        <f ca="1">INDIRECT("'按班级打印'!A"&amp;ROUNDDOWN((ROW()-1)/5,0)+2)</f>
        <v>郑力铭</v>
      </c>
      <c r="D4127" s="63">
        <f ca="1">INDIRECT("'按班级打印'!M"&amp;ROUNDDOWN((ROW()-1)/5,0)+2)</f>
        <v>108.5</v>
      </c>
      <c r="E4127" s="63">
        <f ca="1">INDIRECT("'按班级打印'!o"&amp;ROUNDDOWN((ROW()-1)/5,0)+2)</f>
        <v>107.5</v>
      </c>
      <c r="F4127" s="63">
        <f ca="1">INDIRECT("'按班级打印'!q"&amp;ROUNDDOWN((ROW()-1)/5,0)+2)</f>
        <v>125.5</v>
      </c>
      <c r="G4127" s="63">
        <f ca="1">IF(INDIRECT("'按班级打印'!s"&amp;ROUNDDOWN((ROW()-1)/5,0)+2)&gt;0,INDIRECT("'按班级打印'!s"&amp;ROUNDDOWN((ROW()-1)/5,0)+2),"")</f>
        <v>89</v>
      </c>
      <c r="H4127" s="63">
        <f ca="1">IF(INDIRECT("'按班级打印'!w"&amp;ROUNDDOWN((ROW()-1)/5,0)+2)&gt;0,INDIRECT("'按班级打印'!w"&amp;ROUNDDOWN((ROW()-1)/5,0)+2),"")</f>
        <v>72.5</v>
      </c>
      <c r="I4127" s="63">
        <f ca="1">IF(INDIRECT("'按班级打印'!z"&amp;ROUNDDOWN((ROW()-1)/5,0)+2)&gt;0,INDIRECT("'按班级打印'!z"&amp;ROUNDDOWN((ROW()-1)/5,0)+2),"")</f>
        <v>85</v>
      </c>
      <c r="J4127" s="63" t="str">
        <f ca="1">IF(INDIRECT("'按班级打印'!ac"&amp;ROUNDDOWN((ROW()-1)/5,0)+2)&gt;0,INDIRECT("'按班级打印'!ac"&amp;ROUNDDOWN((ROW()-1)/5,0)+2),"")</f>
        <v/>
      </c>
      <c r="K4127" s="63" t="str">
        <f ca="1">IF(INDIRECT("'按班级打印'!u"&amp;ROUNDDOWN((ROW()-1)/5,0)+2)&gt;0,INDIRECT("'按班级打印'!u"&amp;ROUNDDOWN((ROW()-1)/5,0)+2),"")</f>
        <v/>
      </c>
      <c r="L4127" s="63" t="str">
        <f ca="1">IF(INDIRECT("'按班级打印'!af"&amp;ROUNDDOWN((ROW()-1)/5,0)+2)&gt;0,INDIRECT("'按班级打印'!af"&amp;ROUNDDOWN((ROW()-1)/5,0)+2),"")</f>
        <v/>
      </c>
      <c r="M4127" s="63">
        <f ca="1">INDIRECT("'按班级打印'!H"&amp;ROUNDDOWN((ROW()-1)/5,0)+2)</f>
        <v>588</v>
      </c>
    </row>
    <row r="4128" customHeight="1" spans="1:13">
      <c r="A4128" s="64"/>
      <c r="B4128" s="64"/>
      <c r="C4128" s="63" t="s">
        <v>13</v>
      </c>
      <c r="D4128" s="63">
        <f ca="1">INDIRECT("'按班级打印'!M"&amp;ROUNDDOWN((ROW()-1)/5,0)+2)</f>
        <v>108.5</v>
      </c>
      <c r="E4128" s="63">
        <f ca="1">INDIRECT("'按班级打印'!o"&amp;ROUNDDOWN((ROW()-1)/5,0)+2)</f>
        <v>107.5</v>
      </c>
      <c r="F4128" s="63">
        <f ca="1">INDIRECT("'按班级打印'!q"&amp;ROUNDDOWN((ROW()-1)/5,0)+2)</f>
        <v>125.5</v>
      </c>
      <c r="G4128" s="63">
        <f ca="1">IF(INDIRECT("'按班级打印'!s"&amp;ROUNDDOWN((ROW()-1)/5,0)+2)&gt;0,INDIRECT("'按班级打印'!s"&amp;ROUNDDOWN((ROW()-1)/5,0)+2),"")</f>
        <v>89</v>
      </c>
      <c r="H4128" s="63">
        <f ca="1">IF(INDIRECT("'按班级打印'!x"&amp;ROUNDDOWN((ROW()-1)/5,0)+2)&gt;0,INDIRECT("'按班级打印'!x"&amp;ROUNDDOWN((ROW()-1)/5,0)+2),"")</f>
        <v>90</v>
      </c>
      <c r="I4128" s="63">
        <f ca="1">IF(INDIRECT("'按班级打印'!aa"&amp;ROUNDDOWN((ROW()-1)/5,0)+2)&gt;0,INDIRECT("'按班级打印'!aa"&amp;ROUNDDOWN((ROW()-1)/5,0)+2),"")</f>
        <v>92</v>
      </c>
      <c r="J4128" s="63" t="str">
        <f ca="1">IF(INDIRECT("'按班级打印'!ad"&amp;ROUNDDOWN((ROW()-1)/5,0)+2)&gt;0,INDIRECT("'按班级打印'!ad"&amp;ROUNDDOWN((ROW()-1)/5,0)+2),"")</f>
        <v/>
      </c>
      <c r="K4128" s="63" t="str">
        <f ca="1">IF(INDIRECT("'按班级打印'!u"&amp;ROUNDDOWN((ROW()-1)/5,0)+2)&gt;0,INDIRECT("'按班级打印'!u"&amp;ROUNDDOWN((ROW()-1)/5,0)+2),"")</f>
        <v/>
      </c>
      <c r="L4128" s="63" t="str">
        <f ca="1">IF(INDIRECT("'按班级打印'!ag"&amp;ROUNDDOWN((ROW()-1)/5,0)+2)&gt;0,INDIRECT("'按班级打印'!ag"&amp;ROUNDDOWN((ROW()-1)/5,0)+2),"")</f>
        <v/>
      </c>
      <c r="M4128" s="63">
        <f ca="1">INDIRECT("'按班级打印'!I"&amp;ROUNDDOWN((ROW()-1)/5,0)+2)</f>
        <v>612.5</v>
      </c>
    </row>
    <row r="4129" customHeight="1" spans="1:13">
      <c r="A4129" s="63" t="str">
        <f ca="1">INDIRECT("'按班级打印'!E"&amp;ROUNDDOWN((ROW()-1)/5,0)+2)</f>
        <v>物理类</v>
      </c>
      <c r="B4129" s="14"/>
      <c r="C4129" s="63" t="s">
        <v>14</v>
      </c>
      <c r="D4129" s="65">
        <f>'质量分析(总分) '!$D$55</f>
        <v>105.000612745098</v>
      </c>
      <c r="E4129" s="65">
        <f>'质量分析(总分) '!$D$82</f>
        <v>91.5242034313726</v>
      </c>
      <c r="F4129" s="65">
        <f>'质量分析(总分) '!$D$109</f>
        <v>108.863970588235</v>
      </c>
      <c r="G4129" s="65">
        <f ca="1">IF(_xlfn.NUMBERVALUE(G4127)&gt;0,'质量分析(总分) '!$D$133,"")</f>
        <v>62.6521428571429</v>
      </c>
      <c r="H4129" s="65">
        <f ca="1">IF(_xlfn.NUMBERVALUE(H4127)&gt;0,'质量分析(总分) '!$D$157,"")</f>
        <v>81.8686131386861</v>
      </c>
      <c r="I4129" s="65">
        <f ca="1">IF(_xlfn.NUMBERVALUE(I4127)&gt;0,'质量分析(总分) '!$D$180,"")</f>
        <v>83.3676470588235</v>
      </c>
      <c r="J4129" s="65" t="str">
        <f ca="1">IF(_xlfn.NUMBERVALUE(J4127)&gt;0,'质量分析(总分) '!$D$208,"")</f>
        <v/>
      </c>
      <c r="K4129" s="65" t="str">
        <f ca="1">IF(_xlfn.NUMBERVALUE(K4127)&gt;0,'质量分析(总分) '!$D$194,"")</f>
        <v/>
      </c>
      <c r="L4129" s="65" t="str">
        <f ca="1">IF(_xlfn.NUMBERVALUE(L4127)&gt;0,'质量分析(总分) '!$D$222,"")</f>
        <v/>
      </c>
      <c r="M4129" s="65">
        <f ca="1">IF(_xlfn.NUMBERVALUE(G4127)&gt;0,'质量分析(总分) '!$D$23,'质量分析(总分) '!$D$28)</f>
        <v>535.869285714286</v>
      </c>
    </row>
    <row r="4131" customHeight="1" spans="1:13">
      <c r="A4131" s="58" t="s">
        <v>15</v>
      </c>
      <c r="B4131" s="59" t="s">
        <v>1</v>
      </c>
      <c r="C4131" s="59" t="s">
        <v>2</v>
      </c>
      <c r="D4131" s="60" t="s">
        <v>3</v>
      </c>
      <c r="E4131" s="60" t="s">
        <v>4</v>
      </c>
      <c r="F4131" s="60" t="s">
        <v>5</v>
      </c>
      <c r="G4131" s="60" t="s">
        <v>6</v>
      </c>
      <c r="H4131" s="60" t="s">
        <v>7</v>
      </c>
      <c r="I4131" s="60" t="s">
        <v>8</v>
      </c>
      <c r="J4131" s="60" t="s">
        <v>9</v>
      </c>
      <c r="K4131" s="60" t="s">
        <v>10</v>
      </c>
      <c r="L4131" s="61" t="s">
        <v>11</v>
      </c>
      <c r="M4131" s="61" t="s">
        <v>12</v>
      </c>
    </row>
    <row r="4132" customHeight="1" spans="1:13">
      <c r="A4132" s="62"/>
      <c r="B4132" s="63">
        <f ca="1">INDIRECT("'按班级打印'!G"&amp;ROUNDDOWN((ROW()-1)/5,0)+2)</f>
        <v>19</v>
      </c>
      <c r="C4132" s="63" t="str">
        <f ca="1">INDIRECT("'按班级打印'!A"&amp;ROUNDDOWN((ROW()-1)/5,0)+2)</f>
        <v>张栩芸</v>
      </c>
      <c r="D4132" s="63">
        <f ca="1" t="shared" ref="D4132:D4138" si="0">INDIRECT("'按班级打印'!M"&amp;ROUNDDOWN((ROW()-1)/5,0)+2)</f>
        <v>113</v>
      </c>
      <c r="E4132" s="63">
        <f ca="1" t="shared" ref="E4132:E4138" si="1">INDIRECT("'按班级打印'!o"&amp;ROUNDDOWN((ROW()-1)/5,0)+2)</f>
        <v>123</v>
      </c>
      <c r="F4132" s="63">
        <f ca="1" t="shared" ref="F4132:F4138" si="2">INDIRECT("'按班级打印'!q"&amp;ROUNDDOWN((ROW()-1)/5,0)+2)</f>
        <v>111.5</v>
      </c>
      <c r="G4132" s="63">
        <f ca="1" t="shared" ref="G4132:G4138" si="3">IF(INDIRECT("'按班级打印'!s"&amp;ROUNDDOWN((ROW()-1)/5,0)+2)&gt;0,INDIRECT("'按班级打印'!s"&amp;ROUNDDOWN((ROW()-1)/5,0)+2),"")</f>
        <v>94</v>
      </c>
      <c r="H4132" s="63">
        <f ca="1">IF(INDIRECT("'按班级打印'!w"&amp;ROUNDDOWN((ROW()-1)/5,0)+2)&gt;0,INDIRECT("'按班级打印'!w"&amp;ROUNDDOWN((ROW()-1)/5,0)+2),"")</f>
        <v>84.5</v>
      </c>
      <c r="I4132" s="63">
        <f ca="1">IF(INDIRECT("'按班级打印'!z"&amp;ROUNDDOWN((ROW()-1)/5,0)+2)&gt;0,INDIRECT("'按班级打印'!z"&amp;ROUNDDOWN((ROW()-1)/5,0)+2),"")</f>
        <v>84.5</v>
      </c>
      <c r="J4132" s="63" t="str">
        <f ca="1">IF(INDIRECT("'按班级打印'!ac"&amp;ROUNDDOWN((ROW()-1)/5,0)+2)&gt;0,INDIRECT("'按班级打印'!ac"&amp;ROUNDDOWN((ROW()-1)/5,0)+2),"")</f>
        <v/>
      </c>
      <c r="K4132" s="63" t="str">
        <f ca="1" t="shared" ref="K4132:K4138" si="4">IF(INDIRECT("'按班级打印'!u"&amp;ROUNDDOWN((ROW()-1)/5,0)+2)&gt;0,INDIRECT("'按班级打印'!u"&amp;ROUNDDOWN((ROW()-1)/5,0)+2),"")</f>
        <v/>
      </c>
      <c r="L4132" s="63" t="str">
        <f ca="1">IF(INDIRECT("'按班级打印'!af"&amp;ROUNDDOWN((ROW()-1)/5,0)+2)&gt;0,INDIRECT("'按班级打印'!af"&amp;ROUNDDOWN((ROW()-1)/5,0)+2),"")</f>
        <v/>
      </c>
      <c r="M4132" s="63">
        <f ca="1">INDIRECT("'按班级打印'!H"&amp;ROUNDDOWN((ROW()-1)/5,0)+2)</f>
        <v>610.5</v>
      </c>
    </row>
    <row r="4133" customHeight="1" spans="1:13">
      <c r="A4133" s="64"/>
      <c r="B4133" s="64"/>
      <c r="C4133" s="63" t="s">
        <v>13</v>
      </c>
      <c r="D4133" s="63">
        <f ca="1" t="shared" si="0"/>
        <v>113</v>
      </c>
      <c r="E4133" s="63">
        <f ca="1" t="shared" si="1"/>
        <v>123</v>
      </c>
      <c r="F4133" s="63">
        <f ca="1" t="shared" si="2"/>
        <v>111.5</v>
      </c>
      <c r="G4133" s="63">
        <f ca="1" t="shared" si="3"/>
        <v>94</v>
      </c>
      <c r="H4133" s="63">
        <f ca="1">IF(INDIRECT("'按班级打印'!x"&amp;ROUNDDOWN((ROW()-1)/5,0)+2)&gt;0,INDIRECT("'按班级打印'!x"&amp;ROUNDDOWN((ROW()-1)/5,0)+2),"")</f>
        <v>95</v>
      </c>
      <c r="I4133" s="63">
        <f ca="1">IF(INDIRECT("'按班级打印'!aa"&amp;ROUNDDOWN((ROW()-1)/5,0)+2)&gt;0,INDIRECT("'按班级打印'!aa"&amp;ROUNDDOWN((ROW()-1)/5,0)+2),"")</f>
        <v>92</v>
      </c>
      <c r="J4133" s="63" t="str">
        <f ca="1">IF(INDIRECT("'按班级打印'!ad"&amp;ROUNDDOWN((ROW()-1)/5,0)+2)&gt;0,INDIRECT("'按班级打印'!ad"&amp;ROUNDDOWN((ROW()-1)/5,0)+2),"")</f>
        <v/>
      </c>
      <c r="K4133" s="63" t="str">
        <f ca="1" t="shared" si="4"/>
        <v/>
      </c>
      <c r="L4133" s="63" t="str">
        <f ca="1">IF(INDIRECT("'按班级打印'!ag"&amp;ROUNDDOWN((ROW()-1)/5,0)+2)&gt;0,INDIRECT("'按班级打印'!ag"&amp;ROUNDDOWN((ROW()-1)/5,0)+2),"")</f>
        <v/>
      </c>
      <c r="M4133" s="63">
        <f ca="1">INDIRECT("'按班级打印'!I"&amp;ROUNDDOWN((ROW()-1)/5,0)+2)</f>
        <v>628.5</v>
      </c>
    </row>
    <row r="4134" customHeight="1" spans="1:13">
      <c r="A4134" s="63" t="str">
        <f ca="1">INDIRECT("'按班级打印'!E"&amp;ROUNDDOWN((ROW()-1)/5,0)+2)</f>
        <v>物理类</v>
      </c>
      <c r="B4134" s="14"/>
      <c r="C4134" s="63" t="s">
        <v>14</v>
      </c>
      <c r="D4134" s="65">
        <f>'质量分析(总分) '!$D$55</f>
        <v>105.000612745098</v>
      </c>
      <c r="E4134" s="65">
        <f>'质量分析(总分) '!$D$82</f>
        <v>91.5242034313726</v>
      </c>
      <c r="F4134" s="65">
        <f>'质量分析(总分) '!$D$109</f>
        <v>108.863970588235</v>
      </c>
      <c r="G4134" s="65">
        <f ca="1">IF(_xlfn.NUMBERVALUE(G4132)&gt;0,'质量分析(总分) '!$D$133,"")</f>
        <v>62.6521428571429</v>
      </c>
      <c r="H4134" s="65">
        <f ca="1">IF(_xlfn.NUMBERVALUE(H4132)&gt;0,'质量分析(总分) '!$D$157,"")</f>
        <v>81.8686131386861</v>
      </c>
      <c r="I4134" s="65">
        <f ca="1">IF(_xlfn.NUMBERVALUE(I4132)&gt;0,'质量分析(总分) '!$D$180,"")</f>
        <v>83.3676470588235</v>
      </c>
      <c r="J4134" s="65" t="str">
        <f ca="1">IF(_xlfn.NUMBERVALUE(J4132)&gt;0,'质量分析(总分) '!$D$208,"")</f>
        <v/>
      </c>
      <c r="K4134" s="65" t="str">
        <f ca="1">IF(_xlfn.NUMBERVALUE(K4132)&gt;0,'质量分析(总分) '!$D$194,"")</f>
        <v/>
      </c>
      <c r="L4134" s="65" t="str">
        <f ca="1">IF(_xlfn.NUMBERVALUE(L4132)&gt;0,'质量分析(总分) '!$D$222,"")</f>
        <v/>
      </c>
      <c r="M4134" s="65">
        <f ca="1">IF(_xlfn.NUMBERVALUE(G4132)&gt;0,'质量分析(总分) '!$D$23,'质量分析(总分) '!$D$28)</f>
        <v>535.869285714286</v>
      </c>
    </row>
    <row r="4136" customHeight="1" spans="1:13">
      <c r="A4136" s="58" t="s">
        <v>15</v>
      </c>
      <c r="B4136" s="59" t="s">
        <v>1</v>
      </c>
      <c r="C4136" s="59" t="s">
        <v>2</v>
      </c>
      <c r="D4136" s="60" t="s">
        <v>3</v>
      </c>
      <c r="E4136" s="60" t="s">
        <v>4</v>
      </c>
      <c r="F4136" s="60" t="s">
        <v>5</v>
      </c>
      <c r="G4136" s="60" t="s">
        <v>6</v>
      </c>
      <c r="H4136" s="60" t="s">
        <v>7</v>
      </c>
      <c r="I4136" s="60" t="s">
        <v>8</v>
      </c>
      <c r="J4136" s="60" t="s">
        <v>9</v>
      </c>
      <c r="K4136" s="60" t="s">
        <v>10</v>
      </c>
      <c r="L4136" s="61" t="s">
        <v>11</v>
      </c>
      <c r="M4136" s="61" t="s">
        <v>12</v>
      </c>
    </row>
    <row r="4137" customHeight="1" spans="1:13">
      <c r="A4137" s="62"/>
      <c r="B4137" s="63">
        <f ca="1">INDIRECT("'按班级打印'!G"&amp;ROUNDDOWN((ROW()-1)/5,0)+2)</f>
        <v>19</v>
      </c>
      <c r="C4137" s="63" t="str">
        <f ca="1">INDIRECT("'按班级打印'!A"&amp;ROUNDDOWN((ROW()-1)/5,0)+2)</f>
        <v>陈文杰</v>
      </c>
      <c r="D4137" s="63">
        <f ca="1" t="shared" si="0"/>
        <v>116</v>
      </c>
      <c r="E4137" s="63">
        <f ca="1" t="shared" si="1"/>
        <v>115.5</v>
      </c>
      <c r="F4137" s="63">
        <f ca="1" t="shared" si="2"/>
        <v>129.5</v>
      </c>
      <c r="G4137" s="63">
        <f ca="1" t="shared" si="3"/>
        <v>92.5</v>
      </c>
      <c r="H4137" s="63">
        <f ca="1">IF(INDIRECT("'按班级打印'!w"&amp;ROUNDDOWN((ROW()-1)/5,0)+2)&gt;0,INDIRECT("'按班级打印'!w"&amp;ROUNDDOWN((ROW()-1)/5,0)+2),"")</f>
        <v>77</v>
      </c>
      <c r="I4137" s="63">
        <f ca="1">IF(INDIRECT("'按班级打印'!z"&amp;ROUNDDOWN((ROW()-1)/5,0)+2)&gt;0,INDIRECT("'按班级打印'!z"&amp;ROUNDDOWN((ROW()-1)/5,0)+2),"")</f>
        <v>90.5</v>
      </c>
      <c r="J4137" s="63" t="str">
        <f ca="1">IF(INDIRECT("'按班级打印'!ac"&amp;ROUNDDOWN((ROW()-1)/5,0)+2)&gt;0,INDIRECT("'按班级打印'!ac"&amp;ROUNDDOWN((ROW()-1)/5,0)+2),"")</f>
        <v/>
      </c>
      <c r="K4137" s="63" t="str">
        <f ca="1" t="shared" si="4"/>
        <v/>
      </c>
      <c r="L4137" s="63" t="str">
        <f ca="1">IF(INDIRECT("'按班级打印'!af"&amp;ROUNDDOWN((ROW()-1)/5,0)+2)&gt;0,INDIRECT("'按班级打印'!af"&amp;ROUNDDOWN((ROW()-1)/5,0)+2),"")</f>
        <v/>
      </c>
      <c r="M4137" s="63">
        <f ca="1">INDIRECT("'按班级打印'!H"&amp;ROUNDDOWN((ROW()-1)/5,0)+2)</f>
        <v>621</v>
      </c>
    </row>
    <row r="4138" customHeight="1" spans="1:13">
      <c r="A4138" s="64"/>
      <c r="B4138" s="64"/>
      <c r="C4138" s="63" t="s">
        <v>13</v>
      </c>
      <c r="D4138" s="63">
        <f ca="1" t="shared" si="0"/>
        <v>116</v>
      </c>
      <c r="E4138" s="63">
        <f ca="1" t="shared" si="1"/>
        <v>115.5</v>
      </c>
      <c r="F4138" s="63">
        <f ca="1" t="shared" si="2"/>
        <v>129.5</v>
      </c>
      <c r="G4138" s="63">
        <f ca="1" t="shared" si="3"/>
        <v>92.5</v>
      </c>
      <c r="H4138" s="63">
        <f ca="1">IF(INDIRECT("'按班级打印'!x"&amp;ROUNDDOWN((ROW()-1)/5,0)+2)&gt;0,INDIRECT("'按班级打印'!x"&amp;ROUNDDOWN((ROW()-1)/5,0)+2),"")</f>
        <v>92</v>
      </c>
      <c r="I4138" s="63">
        <f ca="1">IF(INDIRECT("'按班级打印'!aa"&amp;ROUNDDOWN((ROW()-1)/5,0)+2)&gt;0,INDIRECT("'按班级打印'!aa"&amp;ROUNDDOWN((ROW()-1)/5,0)+2),"")</f>
        <v>96</v>
      </c>
      <c r="J4138" s="63" t="str">
        <f ca="1">IF(INDIRECT("'按班级打印'!ad"&amp;ROUNDDOWN((ROW()-1)/5,0)+2)&gt;0,INDIRECT("'按班级打印'!ad"&amp;ROUNDDOWN((ROW()-1)/5,0)+2),"")</f>
        <v/>
      </c>
      <c r="K4138" s="63" t="str">
        <f ca="1" t="shared" si="4"/>
        <v/>
      </c>
      <c r="L4138" s="63" t="str">
        <f ca="1">IF(INDIRECT("'按班级打印'!ag"&amp;ROUNDDOWN((ROW()-1)/5,0)+2)&gt;0,INDIRECT("'按班级打印'!ag"&amp;ROUNDDOWN((ROW()-1)/5,0)+2),"")</f>
        <v/>
      </c>
      <c r="M4138" s="63">
        <f ca="1">INDIRECT("'按班级打印'!I"&amp;ROUNDDOWN((ROW()-1)/5,0)+2)</f>
        <v>641.5</v>
      </c>
    </row>
    <row r="4139" customHeight="1" spans="1:13">
      <c r="A4139" s="63" t="str">
        <f ca="1">INDIRECT("'按班级打印'!E"&amp;ROUNDDOWN((ROW()-1)/5,0)+2)</f>
        <v>物理类</v>
      </c>
      <c r="B4139" s="14"/>
      <c r="C4139" s="63" t="s">
        <v>14</v>
      </c>
      <c r="D4139" s="65">
        <f>'质量分析(总分) '!$D$55</f>
        <v>105.000612745098</v>
      </c>
      <c r="E4139" s="65">
        <f>'质量分析(总分) '!$D$82</f>
        <v>91.5242034313726</v>
      </c>
      <c r="F4139" s="65">
        <f>'质量分析(总分) '!$D$109</f>
        <v>108.863970588235</v>
      </c>
      <c r="G4139" s="65">
        <f ca="1">IF(_xlfn.NUMBERVALUE(G4137)&gt;0,'质量分析(总分) '!$D$133,"")</f>
        <v>62.6521428571429</v>
      </c>
      <c r="H4139" s="65">
        <f ca="1">IF(_xlfn.NUMBERVALUE(H4137)&gt;0,'质量分析(总分) '!$D$157,"")</f>
        <v>81.8686131386861</v>
      </c>
      <c r="I4139" s="65">
        <f ca="1">IF(_xlfn.NUMBERVALUE(I4137)&gt;0,'质量分析(总分) '!$D$180,"")</f>
        <v>83.3676470588235</v>
      </c>
      <c r="J4139" s="65" t="str">
        <f ca="1">IF(_xlfn.NUMBERVALUE(J4137)&gt;0,'质量分析(总分) '!$D$208,"")</f>
        <v/>
      </c>
      <c r="K4139" s="65" t="str">
        <f ca="1">IF(_xlfn.NUMBERVALUE(K4137)&gt;0,'质量分析(总分) '!$D$194,"")</f>
        <v/>
      </c>
      <c r="L4139" s="65" t="str">
        <f ca="1">IF(_xlfn.NUMBERVALUE(L4137)&gt;0,'质量分析(总分) '!$D$222,"")</f>
        <v/>
      </c>
      <c r="M4139" s="65">
        <f ca="1">IF(_xlfn.NUMBERVALUE(G4137)&gt;0,'质量分析(总分) '!$D$23,'质量分析(总分) '!$D$28)</f>
        <v>535.869285714286</v>
      </c>
    </row>
    <row r="4141" customHeight="1" spans="1:13">
      <c r="A4141" s="58" t="s">
        <v>15</v>
      </c>
      <c r="B4141" s="59" t="s">
        <v>1</v>
      </c>
      <c r="C4141" s="59" t="s">
        <v>2</v>
      </c>
      <c r="D4141" s="60" t="s">
        <v>3</v>
      </c>
      <c r="E4141" s="60" t="s">
        <v>4</v>
      </c>
      <c r="F4141" s="60" t="s">
        <v>5</v>
      </c>
      <c r="G4141" s="60" t="s">
        <v>6</v>
      </c>
      <c r="H4141" s="60" t="s">
        <v>7</v>
      </c>
      <c r="I4141" s="60" t="s">
        <v>8</v>
      </c>
      <c r="J4141" s="60" t="s">
        <v>9</v>
      </c>
      <c r="K4141" s="60" t="s">
        <v>10</v>
      </c>
      <c r="L4141" s="61" t="s">
        <v>11</v>
      </c>
      <c r="M4141" s="61" t="s">
        <v>12</v>
      </c>
    </row>
    <row r="4142" customHeight="1" spans="1:13">
      <c r="A4142" s="62"/>
      <c r="B4142" s="63">
        <f ca="1">INDIRECT("'按班级打印'!G"&amp;ROUNDDOWN((ROW()-1)/5,0)+2)</f>
        <v>19</v>
      </c>
      <c r="C4142" s="63" t="str">
        <f ca="1">INDIRECT("'按班级打印'!A"&amp;ROUNDDOWN((ROW()-1)/5,0)+2)</f>
        <v>王铮文</v>
      </c>
      <c r="D4142" s="63">
        <f ca="1" t="shared" ref="D4142:D4148" si="5">INDIRECT("'按班级打印'!M"&amp;ROUNDDOWN((ROW()-1)/5,0)+2)</f>
        <v>119</v>
      </c>
      <c r="E4142" s="63">
        <f ca="1" t="shared" ref="E4142:E4148" si="6">INDIRECT("'按班级打印'!o"&amp;ROUNDDOWN((ROW()-1)/5,0)+2)</f>
        <v>137.5</v>
      </c>
      <c r="F4142" s="63">
        <f ca="1" t="shared" ref="F4142:F4148" si="7">INDIRECT("'按班级打印'!q"&amp;ROUNDDOWN((ROW()-1)/5,0)+2)</f>
        <v>123</v>
      </c>
      <c r="G4142" s="63">
        <f ca="1" t="shared" ref="G4142:G4148" si="8">IF(INDIRECT("'按班级打印'!s"&amp;ROUNDDOWN((ROW()-1)/5,0)+2)&gt;0,INDIRECT("'按班级打印'!s"&amp;ROUNDDOWN((ROW()-1)/5,0)+2),"")</f>
        <v>85</v>
      </c>
      <c r="H4142" s="63">
        <f ca="1">IF(INDIRECT("'按班级打印'!w"&amp;ROUNDDOWN((ROW()-1)/5,0)+2)&gt;0,INDIRECT("'按班级打印'!w"&amp;ROUNDDOWN((ROW()-1)/5,0)+2),"")</f>
        <v>74</v>
      </c>
      <c r="I4142" s="63">
        <f ca="1">IF(INDIRECT("'按班级打印'!z"&amp;ROUNDDOWN((ROW()-1)/5,0)+2)&gt;0,INDIRECT("'按班级打印'!z"&amp;ROUNDDOWN((ROW()-1)/5,0)+2),"")</f>
        <v>84</v>
      </c>
      <c r="J4142" s="63" t="str">
        <f ca="1">IF(INDIRECT("'按班级打印'!ac"&amp;ROUNDDOWN((ROW()-1)/5,0)+2)&gt;0,INDIRECT("'按班级打印'!ac"&amp;ROUNDDOWN((ROW()-1)/5,0)+2),"")</f>
        <v/>
      </c>
      <c r="K4142" s="63" t="str">
        <f ca="1" t="shared" ref="K4142:K4148" si="9">IF(INDIRECT("'按班级打印'!u"&amp;ROUNDDOWN((ROW()-1)/5,0)+2)&gt;0,INDIRECT("'按班级打印'!u"&amp;ROUNDDOWN((ROW()-1)/5,0)+2),"")</f>
        <v/>
      </c>
      <c r="L4142" s="63" t="str">
        <f ca="1">IF(INDIRECT("'按班级打印'!af"&amp;ROUNDDOWN((ROW()-1)/5,0)+2)&gt;0,INDIRECT("'按班级打印'!af"&amp;ROUNDDOWN((ROW()-1)/5,0)+2),"")</f>
        <v/>
      </c>
      <c r="M4142" s="63">
        <f ca="1">INDIRECT("'按班级打印'!H"&amp;ROUNDDOWN((ROW()-1)/5,0)+2)</f>
        <v>622.5</v>
      </c>
    </row>
    <row r="4143" customHeight="1" spans="1:13">
      <c r="A4143" s="64"/>
      <c r="B4143" s="64"/>
      <c r="C4143" s="63" t="s">
        <v>13</v>
      </c>
      <c r="D4143" s="63">
        <f ca="1" t="shared" si="5"/>
        <v>119</v>
      </c>
      <c r="E4143" s="63">
        <f ca="1" t="shared" si="6"/>
        <v>137.5</v>
      </c>
      <c r="F4143" s="63">
        <f ca="1" t="shared" si="7"/>
        <v>123</v>
      </c>
      <c r="G4143" s="63">
        <f ca="1" t="shared" si="8"/>
        <v>85</v>
      </c>
      <c r="H4143" s="63">
        <f ca="1">IF(INDIRECT("'按班级打印'!x"&amp;ROUNDDOWN((ROW()-1)/5,0)+2)&gt;0,INDIRECT("'按班级打印'!x"&amp;ROUNDDOWN((ROW()-1)/5,0)+2),"")</f>
        <v>91</v>
      </c>
      <c r="I4143" s="63">
        <f ca="1">IF(INDIRECT("'按班级打印'!aa"&amp;ROUNDDOWN((ROW()-1)/5,0)+2)&gt;0,INDIRECT("'按班级打印'!aa"&amp;ROUNDDOWN((ROW()-1)/5,0)+2),"")</f>
        <v>91</v>
      </c>
      <c r="J4143" s="63" t="str">
        <f ca="1">IF(INDIRECT("'按班级打印'!ad"&amp;ROUNDDOWN((ROW()-1)/5,0)+2)&gt;0,INDIRECT("'按班级打印'!ad"&amp;ROUNDDOWN((ROW()-1)/5,0)+2),"")</f>
        <v/>
      </c>
      <c r="K4143" s="63" t="str">
        <f ca="1" t="shared" si="9"/>
        <v/>
      </c>
      <c r="L4143" s="63" t="str">
        <f ca="1">IF(INDIRECT("'按班级打印'!ag"&amp;ROUNDDOWN((ROW()-1)/5,0)+2)&gt;0,INDIRECT("'按班级打印'!ag"&amp;ROUNDDOWN((ROW()-1)/5,0)+2),"")</f>
        <v/>
      </c>
      <c r="M4143" s="63">
        <f ca="1">INDIRECT("'按班级打印'!I"&amp;ROUNDDOWN((ROW()-1)/5,0)+2)</f>
        <v>646.5</v>
      </c>
    </row>
    <row r="4144" customHeight="1" spans="1:13">
      <c r="A4144" s="63" t="str">
        <f ca="1">INDIRECT("'按班级打印'!E"&amp;ROUNDDOWN((ROW()-1)/5,0)+2)</f>
        <v>物理类</v>
      </c>
      <c r="B4144" s="14"/>
      <c r="C4144" s="63" t="s">
        <v>14</v>
      </c>
      <c r="D4144" s="65">
        <f>'质量分析(总分) '!$D$55</f>
        <v>105.000612745098</v>
      </c>
      <c r="E4144" s="65">
        <f>'质量分析(总分) '!$D$82</f>
        <v>91.5242034313726</v>
      </c>
      <c r="F4144" s="65">
        <f>'质量分析(总分) '!$D$109</f>
        <v>108.863970588235</v>
      </c>
      <c r="G4144" s="65">
        <f ca="1">IF(_xlfn.NUMBERVALUE(G4142)&gt;0,'质量分析(总分) '!$D$133,"")</f>
        <v>62.6521428571429</v>
      </c>
      <c r="H4144" s="65">
        <f ca="1">IF(_xlfn.NUMBERVALUE(H4142)&gt;0,'质量分析(总分) '!$D$157,"")</f>
        <v>81.8686131386861</v>
      </c>
      <c r="I4144" s="65">
        <f ca="1">IF(_xlfn.NUMBERVALUE(I4142)&gt;0,'质量分析(总分) '!$D$180,"")</f>
        <v>83.3676470588235</v>
      </c>
      <c r="J4144" s="65" t="str">
        <f ca="1">IF(_xlfn.NUMBERVALUE(J4142)&gt;0,'质量分析(总分) '!$D$208,"")</f>
        <v/>
      </c>
      <c r="K4144" s="65" t="str">
        <f ca="1">IF(_xlfn.NUMBERVALUE(K4142)&gt;0,'质量分析(总分) '!$D$194,"")</f>
        <v/>
      </c>
      <c r="L4144" s="65" t="str">
        <f ca="1">IF(_xlfn.NUMBERVALUE(L4142)&gt;0,'质量分析(总分) '!$D$222,"")</f>
        <v/>
      </c>
      <c r="M4144" s="65">
        <f ca="1">IF(_xlfn.NUMBERVALUE(G4142)&gt;0,'质量分析(总分) '!$D$23,'质量分析(总分) '!$D$28)</f>
        <v>535.869285714286</v>
      </c>
    </row>
    <row r="4146" customHeight="1" spans="1:13">
      <c r="A4146" s="58" t="s">
        <v>15</v>
      </c>
      <c r="B4146" s="59" t="s">
        <v>1</v>
      </c>
      <c r="C4146" s="59" t="s">
        <v>2</v>
      </c>
      <c r="D4146" s="60" t="s">
        <v>3</v>
      </c>
      <c r="E4146" s="60" t="s">
        <v>4</v>
      </c>
      <c r="F4146" s="60" t="s">
        <v>5</v>
      </c>
      <c r="G4146" s="60" t="s">
        <v>6</v>
      </c>
      <c r="H4146" s="60" t="s">
        <v>7</v>
      </c>
      <c r="I4146" s="60" t="s">
        <v>8</v>
      </c>
      <c r="J4146" s="60" t="s">
        <v>9</v>
      </c>
      <c r="K4146" s="60" t="s">
        <v>10</v>
      </c>
      <c r="L4146" s="61" t="s">
        <v>11</v>
      </c>
      <c r="M4146" s="61" t="s">
        <v>12</v>
      </c>
    </row>
    <row r="4147" customHeight="1" spans="1:13">
      <c r="A4147" s="62"/>
      <c r="B4147" s="63">
        <f ca="1">INDIRECT("'按班级打印'!G"&amp;ROUNDDOWN((ROW()-1)/5,0)+2)</f>
        <v>19</v>
      </c>
      <c r="C4147" s="63" t="str">
        <f ca="1">INDIRECT("'按班级打印'!A"&amp;ROUNDDOWN((ROW()-1)/5,0)+2)</f>
        <v>钟亿杨</v>
      </c>
      <c r="D4147" s="63">
        <f ca="1" t="shared" si="5"/>
        <v>115</v>
      </c>
      <c r="E4147" s="63">
        <f ca="1" t="shared" si="6"/>
        <v>131.5</v>
      </c>
      <c r="F4147" s="63">
        <f ca="1" t="shared" si="7"/>
        <v>136</v>
      </c>
      <c r="G4147" s="63">
        <f ca="1" t="shared" si="8"/>
        <v>99</v>
      </c>
      <c r="H4147" s="63">
        <f ca="1">IF(INDIRECT("'按班级打印'!w"&amp;ROUNDDOWN((ROW()-1)/5,0)+2)&gt;0,INDIRECT("'按班级打印'!w"&amp;ROUNDDOWN((ROW()-1)/5,0)+2),"")</f>
        <v>71.5</v>
      </c>
      <c r="I4147" s="63">
        <f ca="1">IF(INDIRECT("'按班级打印'!z"&amp;ROUNDDOWN((ROW()-1)/5,0)+2)&gt;0,INDIRECT("'按班级打印'!z"&amp;ROUNDDOWN((ROW()-1)/5,0)+2),"")</f>
        <v>93</v>
      </c>
      <c r="J4147" s="63" t="str">
        <f ca="1">IF(INDIRECT("'按班级打印'!ac"&amp;ROUNDDOWN((ROW()-1)/5,0)+2)&gt;0,INDIRECT("'按班级打印'!ac"&amp;ROUNDDOWN((ROW()-1)/5,0)+2),"")</f>
        <v/>
      </c>
      <c r="K4147" s="63" t="str">
        <f ca="1" t="shared" si="9"/>
        <v/>
      </c>
      <c r="L4147" s="63" t="str">
        <f ca="1">IF(INDIRECT("'按班级打印'!af"&amp;ROUNDDOWN((ROW()-1)/5,0)+2)&gt;0,INDIRECT("'按班级打印'!af"&amp;ROUNDDOWN((ROW()-1)/5,0)+2),"")</f>
        <v/>
      </c>
      <c r="M4147" s="63">
        <f ca="1">INDIRECT("'按班级打印'!H"&amp;ROUNDDOWN((ROW()-1)/5,0)+2)</f>
        <v>646</v>
      </c>
    </row>
    <row r="4148" customHeight="1" spans="1:13">
      <c r="A4148" s="64"/>
      <c r="B4148" s="64"/>
      <c r="C4148" s="63" t="s">
        <v>13</v>
      </c>
      <c r="D4148" s="63">
        <f ca="1" t="shared" si="5"/>
        <v>115</v>
      </c>
      <c r="E4148" s="63">
        <f ca="1" t="shared" si="6"/>
        <v>131.5</v>
      </c>
      <c r="F4148" s="63">
        <f ca="1" t="shared" si="7"/>
        <v>136</v>
      </c>
      <c r="G4148" s="63">
        <f ca="1" t="shared" si="8"/>
        <v>99</v>
      </c>
      <c r="H4148" s="63">
        <f ca="1">IF(INDIRECT("'按班级打印'!x"&amp;ROUNDDOWN((ROW()-1)/5,0)+2)&gt;0,INDIRECT("'按班级打印'!x"&amp;ROUNDDOWN((ROW()-1)/5,0)+2),"")</f>
        <v>90</v>
      </c>
      <c r="I4148" s="63">
        <f ca="1">IF(INDIRECT("'按班级打印'!aa"&amp;ROUNDDOWN((ROW()-1)/5,0)+2)&gt;0,INDIRECT("'按班级打印'!aa"&amp;ROUNDDOWN((ROW()-1)/5,0)+2),"")</f>
        <v>98</v>
      </c>
      <c r="J4148" s="63" t="str">
        <f ca="1">IF(INDIRECT("'按班级打印'!ad"&amp;ROUNDDOWN((ROW()-1)/5,0)+2)&gt;0,INDIRECT("'按班级打印'!ad"&amp;ROUNDDOWN((ROW()-1)/5,0)+2),"")</f>
        <v/>
      </c>
      <c r="K4148" s="63" t="str">
        <f ca="1" t="shared" si="9"/>
        <v/>
      </c>
      <c r="L4148" s="63" t="str">
        <f ca="1">IF(INDIRECT("'按班级打印'!ag"&amp;ROUNDDOWN((ROW()-1)/5,0)+2)&gt;0,INDIRECT("'按班级打印'!ag"&amp;ROUNDDOWN((ROW()-1)/5,0)+2),"")</f>
        <v/>
      </c>
      <c r="M4148" s="63">
        <f ca="1">INDIRECT("'按班级打印'!I"&amp;ROUNDDOWN((ROW()-1)/5,0)+2)</f>
        <v>669.5</v>
      </c>
    </row>
    <row r="4149" customHeight="1" spans="1:13">
      <c r="A4149" s="63" t="str">
        <f ca="1">INDIRECT("'按班级打印'!E"&amp;ROUNDDOWN((ROW()-1)/5,0)+2)</f>
        <v>物理类</v>
      </c>
      <c r="B4149" s="14"/>
      <c r="C4149" s="63" t="s">
        <v>14</v>
      </c>
      <c r="D4149" s="65">
        <f>'质量分析(总分) '!$D$55</f>
        <v>105.000612745098</v>
      </c>
      <c r="E4149" s="65">
        <f>'质量分析(总分) '!$D$82</f>
        <v>91.5242034313726</v>
      </c>
      <c r="F4149" s="65">
        <f>'质量分析(总分) '!$D$109</f>
        <v>108.863970588235</v>
      </c>
      <c r="G4149" s="65">
        <f ca="1">IF(_xlfn.NUMBERVALUE(G4147)&gt;0,'质量分析(总分) '!$D$133,"")</f>
        <v>62.6521428571429</v>
      </c>
      <c r="H4149" s="65">
        <f ca="1">IF(_xlfn.NUMBERVALUE(H4147)&gt;0,'质量分析(总分) '!$D$157,"")</f>
        <v>81.8686131386861</v>
      </c>
      <c r="I4149" s="65">
        <f ca="1">IF(_xlfn.NUMBERVALUE(I4147)&gt;0,'质量分析(总分) '!$D$180,"")</f>
        <v>83.3676470588235</v>
      </c>
      <c r="J4149" s="65" t="str">
        <f ca="1">IF(_xlfn.NUMBERVALUE(J4147)&gt;0,'质量分析(总分) '!$D$208,"")</f>
        <v/>
      </c>
      <c r="K4149" s="65" t="str">
        <f ca="1">IF(_xlfn.NUMBERVALUE(K4147)&gt;0,'质量分析(总分) '!$D$194,"")</f>
        <v/>
      </c>
      <c r="L4149" s="65" t="str">
        <f ca="1">IF(_xlfn.NUMBERVALUE(L4147)&gt;0,'质量分析(总分) '!$D$222,"")</f>
        <v/>
      </c>
      <c r="M4149" s="65">
        <f ca="1">IF(_xlfn.NUMBERVALUE(G4147)&gt;0,'质量分析(总分) '!$D$23,'质量分析(总分) '!$D$28)</f>
        <v>535.869285714286</v>
      </c>
    </row>
    <row r="4151" customHeight="1" spans="1:13">
      <c r="A4151" s="58" t="s">
        <v>15</v>
      </c>
      <c r="B4151" s="59" t="s">
        <v>1</v>
      </c>
      <c r="C4151" s="59" t="s">
        <v>2</v>
      </c>
      <c r="D4151" s="60" t="s">
        <v>3</v>
      </c>
      <c r="E4151" s="60" t="s">
        <v>4</v>
      </c>
      <c r="F4151" s="60" t="s">
        <v>5</v>
      </c>
      <c r="G4151" s="60" t="s">
        <v>6</v>
      </c>
      <c r="H4151" s="60" t="s">
        <v>7</v>
      </c>
      <c r="I4151" s="60" t="s">
        <v>8</v>
      </c>
      <c r="J4151" s="60" t="s">
        <v>9</v>
      </c>
      <c r="K4151" s="60" t="s">
        <v>10</v>
      </c>
      <c r="L4151" s="61" t="s">
        <v>11</v>
      </c>
      <c r="M4151" s="61" t="s">
        <v>12</v>
      </c>
    </row>
    <row r="4152" customHeight="1" spans="1:13">
      <c r="A4152" s="62"/>
      <c r="B4152" s="63">
        <f ca="1">INDIRECT("'按班级打印'!G"&amp;ROUNDDOWN((ROW()-1)/5,0)+2)</f>
        <v>19</v>
      </c>
      <c r="C4152" s="63" t="str">
        <f ca="1">INDIRECT("'按班级打印'!A"&amp;ROUNDDOWN((ROW()-1)/5,0)+2)</f>
        <v>林勇廷</v>
      </c>
      <c r="D4152" s="63">
        <f ca="1" t="shared" ref="D4152:D4158" si="10">INDIRECT("'按班级打印'!M"&amp;ROUNDDOWN((ROW()-1)/5,0)+2)</f>
        <v>107.5</v>
      </c>
      <c r="E4152" s="63">
        <f ca="1" t="shared" ref="E4152:E4158" si="11">INDIRECT("'按班级打印'!o"&amp;ROUNDDOWN((ROW()-1)/5,0)+2)</f>
        <v>128</v>
      </c>
      <c r="F4152" s="63">
        <f ca="1" t="shared" ref="F4152:F4158" si="12">INDIRECT("'按班级打印'!q"&amp;ROUNDDOWN((ROW()-1)/5,0)+2)</f>
        <v>124.5</v>
      </c>
      <c r="G4152" s="63">
        <f ca="1" t="shared" ref="G4152:G4158" si="13">IF(INDIRECT("'按班级打印'!s"&amp;ROUNDDOWN((ROW()-1)/5,0)+2)&gt;0,INDIRECT("'按班级打印'!s"&amp;ROUNDDOWN((ROW()-1)/5,0)+2),"")</f>
        <v>87.5</v>
      </c>
      <c r="H4152" s="63">
        <f ca="1">IF(INDIRECT("'按班级打印'!w"&amp;ROUNDDOWN((ROW()-1)/5,0)+2)&gt;0,INDIRECT("'按班级打印'!w"&amp;ROUNDDOWN((ROW()-1)/5,0)+2),"")</f>
        <v>68.5</v>
      </c>
      <c r="I4152" s="63">
        <f ca="1">IF(INDIRECT("'按班级打印'!z"&amp;ROUNDDOWN((ROW()-1)/5,0)+2)&gt;0,INDIRECT("'按班级打印'!z"&amp;ROUNDDOWN((ROW()-1)/5,0)+2),"")</f>
        <v>77</v>
      </c>
      <c r="J4152" s="63" t="str">
        <f ca="1">IF(INDIRECT("'按班级打印'!ac"&amp;ROUNDDOWN((ROW()-1)/5,0)+2)&gt;0,INDIRECT("'按班级打印'!ac"&amp;ROUNDDOWN((ROW()-1)/5,0)+2),"")</f>
        <v/>
      </c>
      <c r="K4152" s="63" t="str">
        <f ca="1" t="shared" ref="K4152:K4158" si="14">IF(INDIRECT("'按班级打印'!u"&amp;ROUNDDOWN((ROW()-1)/5,0)+2)&gt;0,INDIRECT("'按班级打印'!u"&amp;ROUNDDOWN((ROW()-1)/5,0)+2),"")</f>
        <v/>
      </c>
      <c r="L4152" s="63" t="str">
        <f ca="1">IF(INDIRECT("'按班级打印'!af"&amp;ROUNDDOWN((ROW()-1)/5,0)+2)&gt;0,INDIRECT("'按班级打印'!af"&amp;ROUNDDOWN((ROW()-1)/5,0)+2),"")</f>
        <v/>
      </c>
      <c r="M4152" s="63">
        <f ca="1">INDIRECT("'按班级打印'!H"&amp;ROUNDDOWN((ROW()-1)/5,0)+2)</f>
        <v>593</v>
      </c>
    </row>
    <row r="4153" customHeight="1" spans="1:13">
      <c r="A4153" s="64"/>
      <c r="B4153" s="64"/>
      <c r="C4153" s="63" t="s">
        <v>13</v>
      </c>
      <c r="D4153" s="63">
        <f ca="1" t="shared" si="10"/>
        <v>107.5</v>
      </c>
      <c r="E4153" s="63">
        <f ca="1" t="shared" si="11"/>
        <v>128</v>
      </c>
      <c r="F4153" s="63">
        <f ca="1" t="shared" si="12"/>
        <v>124.5</v>
      </c>
      <c r="G4153" s="63">
        <f ca="1" t="shared" si="13"/>
        <v>87.5</v>
      </c>
      <c r="H4153" s="63">
        <f ca="1">IF(INDIRECT("'按班级打印'!x"&amp;ROUNDDOWN((ROW()-1)/5,0)+2)&gt;0,INDIRECT("'按班级打印'!x"&amp;ROUNDDOWN((ROW()-1)/5,0)+2),"")</f>
        <v>88</v>
      </c>
      <c r="I4153" s="63">
        <f ca="1">IF(INDIRECT("'按班级打印'!aa"&amp;ROUNDDOWN((ROW()-1)/5,0)+2)&gt;0,INDIRECT("'按班级打印'!aa"&amp;ROUNDDOWN((ROW()-1)/5,0)+2),"")</f>
        <v>86</v>
      </c>
      <c r="J4153" s="63" t="str">
        <f ca="1">IF(INDIRECT("'按班级打印'!ad"&amp;ROUNDDOWN((ROW()-1)/5,0)+2)&gt;0,INDIRECT("'按班级打印'!ad"&amp;ROUNDDOWN((ROW()-1)/5,0)+2),"")</f>
        <v/>
      </c>
      <c r="K4153" s="63" t="str">
        <f ca="1" t="shared" si="14"/>
        <v/>
      </c>
      <c r="L4153" s="63" t="str">
        <f ca="1">IF(INDIRECT("'按班级打印'!ag"&amp;ROUNDDOWN((ROW()-1)/5,0)+2)&gt;0,INDIRECT("'按班级打印'!ag"&amp;ROUNDDOWN((ROW()-1)/5,0)+2),"")</f>
        <v/>
      </c>
      <c r="M4153" s="63">
        <f ca="1">INDIRECT("'按班级打印'!I"&amp;ROUNDDOWN((ROW()-1)/5,0)+2)</f>
        <v>621.5</v>
      </c>
    </row>
    <row r="4154" customHeight="1" spans="1:13">
      <c r="A4154" s="63" t="str">
        <f ca="1">INDIRECT("'按班级打印'!E"&amp;ROUNDDOWN((ROW()-1)/5,0)+2)</f>
        <v>物理类</v>
      </c>
      <c r="B4154" s="14"/>
      <c r="C4154" s="63" t="s">
        <v>14</v>
      </c>
      <c r="D4154" s="65">
        <f>'质量分析(总分) '!$D$55</f>
        <v>105.000612745098</v>
      </c>
      <c r="E4154" s="65">
        <f>'质量分析(总分) '!$D$82</f>
        <v>91.5242034313726</v>
      </c>
      <c r="F4154" s="65">
        <f>'质量分析(总分) '!$D$109</f>
        <v>108.863970588235</v>
      </c>
      <c r="G4154" s="65">
        <f ca="1">IF(_xlfn.NUMBERVALUE(G4152)&gt;0,'质量分析(总分) '!$D$133,"")</f>
        <v>62.6521428571429</v>
      </c>
      <c r="H4154" s="65">
        <f ca="1">IF(_xlfn.NUMBERVALUE(H4152)&gt;0,'质量分析(总分) '!$D$157,"")</f>
        <v>81.8686131386861</v>
      </c>
      <c r="I4154" s="65">
        <f ca="1">IF(_xlfn.NUMBERVALUE(I4152)&gt;0,'质量分析(总分) '!$D$180,"")</f>
        <v>83.3676470588235</v>
      </c>
      <c r="J4154" s="65" t="str">
        <f ca="1">IF(_xlfn.NUMBERVALUE(J4152)&gt;0,'质量分析(总分) '!$D$208,"")</f>
        <v/>
      </c>
      <c r="K4154" s="65" t="str">
        <f ca="1">IF(_xlfn.NUMBERVALUE(K4152)&gt;0,'质量分析(总分) '!$D$194,"")</f>
        <v/>
      </c>
      <c r="L4154" s="65" t="str">
        <f ca="1">IF(_xlfn.NUMBERVALUE(L4152)&gt;0,'质量分析(总分) '!$D$222,"")</f>
        <v/>
      </c>
      <c r="M4154" s="65">
        <f ca="1">IF(_xlfn.NUMBERVALUE(G4152)&gt;0,'质量分析(总分) '!$D$23,'质量分析(总分) '!$D$28)</f>
        <v>535.869285714286</v>
      </c>
    </row>
    <row r="4156" customHeight="1" spans="1:13">
      <c r="A4156" s="58" t="s">
        <v>15</v>
      </c>
      <c r="B4156" s="59" t="s">
        <v>1</v>
      </c>
      <c r="C4156" s="59" t="s">
        <v>2</v>
      </c>
      <c r="D4156" s="60" t="s">
        <v>3</v>
      </c>
      <c r="E4156" s="60" t="s">
        <v>4</v>
      </c>
      <c r="F4156" s="60" t="s">
        <v>5</v>
      </c>
      <c r="G4156" s="60" t="s">
        <v>6</v>
      </c>
      <c r="H4156" s="60" t="s">
        <v>7</v>
      </c>
      <c r="I4156" s="60" t="s">
        <v>8</v>
      </c>
      <c r="J4156" s="60" t="s">
        <v>9</v>
      </c>
      <c r="K4156" s="60" t="s">
        <v>10</v>
      </c>
      <c r="L4156" s="61" t="s">
        <v>11</v>
      </c>
      <c r="M4156" s="61" t="s">
        <v>12</v>
      </c>
    </row>
    <row r="4157" customHeight="1" spans="1:13">
      <c r="A4157" s="62"/>
      <c r="B4157" s="63">
        <f ca="1">INDIRECT("'按班级打印'!G"&amp;ROUNDDOWN((ROW()-1)/5,0)+2)</f>
        <v>19</v>
      </c>
      <c r="C4157" s="63" t="str">
        <f ca="1">INDIRECT("'按班级打印'!A"&amp;ROUNDDOWN((ROW()-1)/5,0)+2)</f>
        <v>林志鸿</v>
      </c>
      <c r="D4157" s="63">
        <f ca="1" t="shared" si="10"/>
        <v>119</v>
      </c>
      <c r="E4157" s="63">
        <f ca="1" t="shared" si="11"/>
        <v>115.5</v>
      </c>
      <c r="F4157" s="63">
        <f ca="1" t="shared" si="12"/>
        <v>121</v>
      </c>
      <c r="G4157" s="63">
        <f ca="1" t="shared" si="13"/>
        <v>77.5</v>
      </c>
      <c r="H4157" s="63">
        <f ca="1">IF(INDIRECT("'按班级打印'!w"&amp;ROUNDDOWN((ROW()-1)/5,0)+2)&gt;0,INDIRECT("'按班级打印'!w"&amp;ROUNDDOWN((ROW()-1)/5,0)+2),"")</f>
        <v>75.5</v>
      </c>
      <c r="I4157" s="63">
        <f ca="1">IF(INDIRECT("'按班级打印'!z"&amp;ROUNDDOWN((ROW()-1)/5,0)+2)&gt;0,INDIRECT("'按班级打印'!z"&amp;ROUNDDOWN((ROW()-1)/5,0)+2),"")</f>
        <v>82.5</v>
      </c>
      <c r="J4157" s="63" t="str">
        <f ca="1">IF(INDIRECT("'按班级打印'!ac"&amp;ROUNDDOWN((ROW()-1)/5,0)+2)&gt;0,INDIRECT("'按班级打印'!ac"&amp;ROUNDDOWN((ROW()-1)/5,0)+2),"")</f>
        <v/>
      </c>
      <c r="K4157" s="63" t="str">
        <f ca="1" t="shared" si="14"/>
        <v/>
      </c>
      <c r="L4157" s="63" t="str">
        <f ca="1">IF(INDIRECT("'按班级打印'!af"&amp;ROUNDDOWN((ROW()-1)/5,0)+2)&gt;0,INDIRECT("'按班级打印'!af"&amp;ROUNDDOWN((ROW()-1)/5,0)+2),"")</f>
        <v/>
      </c>
      <c r="M4157" s="63">
        <f ca="1">INDIRECT("'按班级打印'!H"&amp;ROUNDDOWN((ROW()-1)/5,0)+2)</f>
        <v>591</v>
      </c>
    </row>
    <row r="4158" customHeight="1" spans="1:13">
      <c r="A4158" s="64"/>
      <c r="B4158" s="64"/>
      <c r="C4158" s="63" t="s">
        <v>13</v>
      </c>
      <c r="D4158" s="63">
        <f ca="1" t="shared" si="10"/>
        <v>119</v>
      </c>
      <c r="E4158" s="63">
        <f ca="1" t="shared" si="11"/>
        <v>115.5</v>
      </c>
      <c r="F4158" s="63">
        <f ca="1" t="shared" si="12"/>
        <v>121</v>
      </c>
      <c r="G4158" s="63">
        <f ca="1" t="shared" si="13"/>
        <v>77.5</v>
      </c>
      <c r="H4158" s="63">
        <f ca="1">IF(INDIRECT("'按班级打印'!x"&amp;ROUNDDOWN((ROW()-1)/5,0)+2)&gt;0,INDIRECT("'按班级打印'!x"&amp;ROUNDDOWN((ROW()-1)/5,0)+2),"")</f>
        <v>91</v>
      </c>
      <c r="I4158" s="63">
        <f ca="1">IF(INDIRECT("'按班级打印'!aa"&amp;ROUNDDOWN((ROW()-1)/5,0)+2)&gt;0,INDIRECT("'按班级打印'!aa"&amp;ROUNDDOWN((ROW()-1)/5,0)+2),"")</f>
        <v>90</v>
      </c>
      <c r="J4158" s="63" t="str">
        <f ca="1">IF(INDIRECT("'按班级打印'!ad"&amp;ROUNDDOWN((ROW()-1)/5,0)+2)&gt;0,INDIRECT("'按班级打印'!ad"&amp;ROUNDDOWN((ROW()-1)/5,0)+2),"")</f>
        <v/>
      </c>
      <c r="K4158" s="63" t="str">
        <f ca="1" t="shared" si="14"/>
        <v/>
      </c>
      <c r="L4158" s="63" t="str">
        <f ca="1">IF(INDIRECT("'按班级打印'!ag"&amp;ROUNDDOWN((ROW()-1)/5,0)+2)&gt;0,INDIRECT("'按班级打印'!ag"&amp;ROUNDDOWN((ROW()-1)/5,0)+2),"")</f>
        <v/>
      </c>
      <c r="M4158" s="63">
        <f ca="1">INDIRECT("'按班级打印'!I"&amp;ROUNDDOWN((ROW()-1)/5,0)+2)</f>
        <v>614</v>
      </c>
    </row>
    <row r="4159" customHeight="1" spans="1:13">
      <c r="A4159" s="63" t="str">
        <f ca="1">INDIRECT("'按班级打印'!E"&amp;ROUNDDOWN((ROW()-1)/5,0)+2)</f>
        <v>物理类</v>
      </c>
      <c r="B4159" s="14"/>
      <c r="C4159" s="63" t="s">
        <v>14</v>
      </c>
      <c r="D4159" s="65">
        <f>'质量分析(总分) '!$D$55</f>
        <v>105.000612745098</v>
      </c>
      <c r="E4159" s="65">
        <f>'质量分析(总分) '!$D$82</f>
        <v>91.5242034313726</v>
      </c>
      <c r="F4159" s="65">
        <f>'质量分析(总分) '!$D$109</f>
        <v>108.863970588235</v>
      </c>
      <c r="G4159" s="65">
        <f ca="1">IF(_xlfn.NUMBERVALUE(G4157)&gt;0,'质量分析(总分) '!$D$133,"")</f>
        <v>62.6521428571429</v>
      </c>
      <c r="H4159" s="65">
        <f ca="1">IF(_xlfn.NUMBERVALUE(H4157)&gt;0,'质量分析(总分) '!$D$157,"")</f>
        <v>81.8686131386861</v>
      </c>
      <c r="I4159" s="65">
        <f ca="1">IF(_xlfn.NUMBERVALUE(I4157)&gt;0,'质量分析(总分) '!$D$180,"")</f>
        <v>83.3676470588235</v>
      </c>
      <c r="J4159" s="65" t="str">
        <f ca="1">IF(_xlfn.NUMBERVALUE(J4157)&gt;0,'质量分析(总分) '!$D$208,"")</f>
        <v/>
      </c>
      <c r="K4159" s="65" t="str">
        <f ca="1">IF(_xlfn.NUMBERVALUE(K4157)&gt;0,'质量分析(总分) '!$D$194,"")</f>
        <v/>
      </c>
      <c r="L4159" s="65" t="str">
        <f ca="1">IF(_xlfn.NUMBERVALUE(L4157)&gt;0,'质量分析(总分) '!$D$222,"")</f>
        <v/>
      </c>
      <c r="M4159" s="65">
        <f ca="1">IF(_xlfn.NUMBERVALUE(G4157)&gt;0,'质量分析(总分) '!$D$23,'质量分析(总分) '!$D$28)</f>
        <v>535.869285714286</v>
      </c>
    </row>
    <row r="4161" customHeight="1" spans="1:13">
      <c r="A4161" s="58" t="s">
        <v>15</v>
      </c>
      <c r="B4161" s="59" t="s">
        <v>1</v>
      </c>
      <c r="C4161" s="59" t="s">
        <v>2</v>
      </c>
      <c r="D4161" s="60" t="s">
        <v>3</v>
      </c>
      <c r="E4161" s="60" t="s">
        <v>4</v>
      </c>
      <c r="F4161" s="60" t="s">
        <v>5</v>
      </c>
      <c r="G4161" s="60" t="s">
        <v>6</v>
      </c>
      <c r="H4161" s="60" t="s">
        <v>7</v>
      </c>
      <c r="I4161" s="60" t="s">
        <v>8</v>
      </c>
      <c r="J4161" s="60" t="s">
        <v>9</v>
      </c>
      <c r="K4161" s="60" t="s">
        <v>10</v>
      </c>
      <c r="L4161" s="61" t="s">
        <v>11</v>
      </c>
      <c r="M4161" s="61" t="s">
        <v>12</v>
      </c>
    </row>
    <row r="4162" customHeight="1" spans="1:13">
      <c r="A4162" s="62"/>
      <c r="B4162" s="63">
        <f ca="1">INDIRECT("'按班级打印'!G"&amp;ROUNDDOWN((ROW()-1)/5,0)+2)</f>
        <v>19</v>
      </c>
      <c r="C4162" s="63" t="str">
        <f ca="1">INDIRECT("'按班级打印'!A"&amp;ROUNDDOWN((ROW()-1)/5,0)+2)</f>
        <v>林欣宇</v>
      </c>
      <c r="D4162" s="63">
        <f ca="1" t="shared" ref="D4162:D4168" si="15">INDIRECT("'按班级打印'!M"&amp;ROUNDDOWN((ROW()-1)/5,0)+2)</f>
        <v>97.5</v>
      </c>
      <c r="E4162" s="63">
        <f ca="1" t="shared" ref="E4162:E4168" si="16">INDIRECT("'按班级打印'!o"&amp;ROUNDDOWN((ROW()-1)/5,0)+2)</f>
        <v>115.5</v>
      </c>
      <c r="F4162" s="63">
        <f ca="1" t="shared" ref="F4162:F4168" si="17">INDIRECT("'按班级打印'!q"&amp;ROUNDDOWN((ROW()-1)/5,0)+2)</f>
        <v>120</v>
      </c>
      <c r="G4162" s="63">
        <f ca="1" t="shared" ref="G4162:G4168" si="18">IF(INDIRECT("'按班级打印'!s"&amp;ROUNDDOWN((ROW()-1)/5,0)+2)&gt;0,INDIRECT("'按班级打印'!s"&amp;ROUNDDOWN((ROW()-1)/5,0)+2),"")</f>
        <v>95.5</v>
      </c>
      <c r="H4162" s="63">
        <f ca="1">IF(INDIRECT("'按班级打印'!w"&amp;ROUNDDOWN((ROW()-1)/5,0)+2)&gt;0,INDIRECT("'按班级打印'!w"&amp;ROUNDDOWN((ROW()-1)/5,0)+2),"")</f>
        <v>76.5</v>
      </c>
      <c r="I4162" s="63">
        <f ca="1">IF(INDIRECT("'按班级打印'!z"&amp;ROUNDDOWN((ROW()-1)/5,0)+2)&gt;0,INDIRECT("'按班级打印'!z"&amp;ROUNDDOWN((ROW()-1)/5,0)+2),"")</f>
        <v>88.5</v>
      </c>
      <c r="J4162" s="63" t="str">
        <f ca="1">IF(INDIRECT("'按班级打印'!ac"&amp;ROUNDDOWN((ROW()-1)/5,0)+2)&gt;0,INDIRECT("'按班级打印'!ac"&amp;ROUNDDOWN((ROW()-1)/5,0)+2),"")</f>
        <v/>
      </c>
      <c r="K4162" s="63" t="str">
        <f ca="1" t="shared" ref="K4162:K4168" si="19">IF(INDIRECT("'按班级打印'!u"&amp;ROUNDDOWN((ROW()-1)/5,0)+2)&gt;0,INDIRECT("'按班级打印'!u"&amp;ROUNDDOWN((ROW()-1)/5,0)+2),"")</f>
        <v/>
      </c>
      <c r="L4162" s="63" t="str">
        <f ca="1">IF(INDIRECT("'按班级打印'!af"&amp;ROUNDDOWN((ROW()-1)/5,0)+2)&gt;0,INDIRECT("'按班级打印'!af"&amp;ROUNDDOWN((ROW()-1)/5,0)+2),"")</f>
        <v/>
      </c>
      <c r="M4162" s="63">
        <f ca="1">INDIRECT("'按班级打印'!H"&amp;ROUNDDOWN((ROW()-1)/5,0)+2)</f>
        <v>593.5</v>
      </c>
    </row>
    <row r="4163" customHeight="1" spans="1:13">
      <c r="A4163" s="64"/>
      <c r="B4163" s="64"/>
      <c r="C4163" s="63" t="s">
        <v>13</v>
      </c>
      <c r="D4163" s="63">
        <f ca="1" t="shared" si="15"/>
        <v>97.5</v>
      </c>
      <c r="E4163" s="63">
        <f ca="1" t="shared" si="16"/>
        <v>115.5</v>
      </c>
      <c r="F4163" s="63">
        <f ca="1" t="shared" si="17"/>
        <v>120</v>
      </c>
      <c r="G4163" s="63">
        <f ca="1" t="shared" si="18"/>
        <v>95.5</v>
      </c>
      <c r="H4163" s="63">
        <f ca="1">IF(INDIRECT("'按班级打印'!x"&amp;ROUNDDOWN((ROW()-1)/5,0)+2)&gt;0,INDIRECT("'按班级打印'!x"&amp;ROUNDDOWN((ROW()-1)/5,0)+2),"")</f>
        <v>92</v>
      </c>
      <c r="I4163" s="63">
        <f ca="1">IF(INDIRECT("'按班级打印'!aa"&amp;ROUNDDOWN((ROW()-1)/5,0)+2)&gt;0,INDIRECT("'按班级打印'!aa"&amp;ROUNDDOWN((ROW()-1)/5,0)+2),"")</f>
        <v>94</v>
      </c>
      <c r="J4163" s="63" t="str">
        <f ca="1">IF(INDIRECT("'按班级打印'!ad"&amp;ROUNDDOWN((ROW()-1)/5,0)+2)&gt;0,INDIRECT("'按班级打印'!ad"&amp;ROUNDDOWN((ROW()-1)/5,0)+2),"")</f>
        <v/>
      </c>
      <c r="K4163" s="63" t="str">
        <f ca="1" t="shared" si="19"/>
        <v/>
      </c>
      <c r="L4163" s="63" t="str">
        <f ca="1">IF(INDIRECT("'按班级打印'!ag"&amp;ROUNDDOWN((ROW()-1)/5,0)+2)&gt;0,INDIRECT("'按班级打印'!ag"&amp;ROUNDDOWN((ROW()-1)/5,0)+2),"")</f>
        <v/>
      </c>
      <c r="M4163" s="63">
        <f ca="1">INDIRECT("'按班级打印'!I"&amp;ROUNDDOWN((ROW()-1)/5,0)+2)</f>
        <v>614.5</v>
      </c>
    </row>
    <row r="4164" customHeight="1" spans="1:13">
      <c r="A4164" s="63" t="str">
        <f ca="1">INDIRECT("'按班级打印'!E"&amp;ROUNDDOWN((ROW()-1)/5,0)+2)</f>
        <v>物理类</v>
      </c>
      <c r="B4164" s="14"/>
      <c r="C4164" s="63" t="s">
        <v>14</v>
      </c>
      <c r="D4164" s="65">
        <f>'质量分析(总分) '!$D$55</f>
        <v>105.000612745098</v>
      </c>
      <c r="E4164" s="65">
        <f>'质量分析(总分) '!$D$82</f>
        <v>91.5242034313726</v>
      </c>
      <c r="F4164" s="65">
        <f>'质量分析(总分) '!$D$109</f>
        <v>108.863970588235</v>
      </c>
      <c r="G4164" s="65">
        <f ca="1">IF(_xlfn.NUMBERVALUE(G4162)&gt;0,'质量分析(总分) '!$D$133,"")</f>
        <v>62.6521428571429</v>
      </c>
      <c r="H4164" s="65">
        <f ca="1">IF(_xlfn.NUMBERVALUE(H4162)&gt;0,'质量分析(总分) '!$D$157,"")</f>
        <v>81.8686131386861</v>
      </c>
      <c r="I4164" s="65">
        <f ca="1">IF(_xlfn.NUMBERVALUE(I4162)&gt;0,'质量分析(总分) '!$D$180,"")</f>
        <v>83.3676470588235</v>
      </c>
      <c r="J4164" s="65" t="str">
        <f ca="1">IF(_xlfn.NUMBERVALUE(J4162)&gt;0,'质量分析(总分) '!$D$208,"")</f>
        <v/>
      </c>
      <c r="K4164" s="65" t="str">
        <f ca="1">IF(_xlfn.NUMBERVALUE(K4162)&gt;0,'质量分析(总分) '!$D$194,"")</f>
        <v/>
      </c>
      <c r="L4164" s="65" t="str">
        <f ca="1">IF(_xlfn.NUMBERVALUE(L4162)&gt;0,'质量分析(总分) '!$D$222,"")</f>
        <v/>
      </c>
      <c r="M4164" s="65">
        <f ca="1">IF(_xlfn.NUMBERVALUE(G4162)&gt;0,'质量分析(总分) '!$D$23,'质量分析(总分) '!$D$28)</f>
        <v>535.869285714286</v>
      </c>
    </row>
    <row r="4166" customHeight="1" spans="1:13">
      <c r="A4166" s="58" t="s">
        <v>15</v>
      </c>
      <c r="B4166" s="59" t="s">
        <v>1</v>
      </c>
      <c r="C4166" s="59" t="s">
        <v>2</v>
      </c>
      <c r="D4166" s="60" t="s">
        <v>3</v>
      </c>
      <c r="E4166" s="60" t="s">
        <v>4</v>
      </c>
      <c r="F4166" s="60" t="s">
        <v>5</v>
      </c>
      <c r="G4166" s="60" t="s">
        <v>6</v>
      </c>
      <c r="H4166" s="60" t="s">
        <v>7</v>
      </c>
      <c r="I4166" s="60" t="s">
        <v>8</v>
      </c>
      <c r="J4166" s="60" t="s">
        <v>9</v>
      </c>
      <c r="K4166" s="60" t="s">
        <v>10</v>
      </c>
      <c r="L4166" s="61" t="s">
        <v>11</v>
      </c>
      <c r="M4166" s="61" t="s">
        <v>12</v>
      </c>
    </row>
    <row r="4167" customHeight="1" spans="1:13">
      <c r="A4167" s="62"/>
      <c r="B4167" s="63">
        <f ca="1">INDIRECT("'按班级打印'!G"&amp;ROUNDDOWN((ROW()-1)/5,0)+2)</f>
        <v>19</v>
      </c>
      <c r="C4167" s="63" t="str">
        <f ca="1">INDIRECT("'按班级打印'!A"&amp;ROUNDDOWN((ROW()-1)/5,0)+2)</f>
        <v>王毓华</v>
      </c>
      <c r="D4167" s="63">
        <f ca="1" t="shared" si="15"/>
        <v>116.5</v>
      </c>
      <c r="E4167" s="63">
        <f ca="1" t="shared" si="16"/>
        <v>122</v>
      </c>
      <c r="F4167" s="63">
        <f ca="1" t="shared" si="17"/>
        <v>125.5</v>
      </c>
      <c r="G4167" s="63">
        <f ca="1" t="shared" si="18"/>
        <v>85</v>
      </c>
      <c r="H4167" s="63">
        <f ca="1">IF(INDIRECT("'按班级打印'!w"&amp;ROUNDDOWN((ROW()-1)/5,0)+2)&gt;0,INDIRECT("'按班级打印'!w"&amp;ROUNDDOWN((ROW()-1)/5,0)+2),"")</f>
        <v>74.5</v>
      </c>
      <c r="I4167" s="63">
        <f ca="1">IF(INDIRECT("'按班级打印'!z"&amp;ROUNDDOWN((ROW()-1)/5,0)+2)&gt;0,INDIRECT("'按班级打印'!z"&amp;ROUNDDOWN((ROW()-1)/5,0)+2),"")</f>
        <v>88</v>
      </c>
      <c r="J4167" s="63" t="str">
        <f ca="1">IF(INDIRECT("'按班级打印'!ac"&amp;ROUNDDOWN((ROW()-1)/5,0)+2)&gt;0,INDIRECT("'按班级打印'!ac"&amp;ROUNDDOWN((ROW()-1)/5,0)+2),"")</f>
        <v/>
      </c>
      <c r="K4167" s="63" t="str">
        <f ca="1" t="shared" si="19"/>
        <v/>
      </c>
      <c r="L4167" s="63" t="str">
        <f ca="1">IF(INDIRECT("'按班级打印'!af"&amp;ROUNDDOWN((ROW()-1)/5,0)+2)&gt;0,INDIRECT("'按班级打印'!af"&amp;ROUNDDOWN((ROW()-1)/5,0)+2),"")</f>
        <v/>
      </c>
      <c r="M4167" s="63">
        <f ca="1">INDIRECT("'按班级打印'!H"&amp;ROUNDDOWN((ROW()-1)/5,0)+2)</f>
        <v>611.5</v>
      </c>
    </row>
    <row r="4168" customHeight="1" spans="1:13">
      <c r="A4168" s="64"/>
      <c r="B4168" s="64"/>
      <c r="C4168" s="63" t="s">
        <v>13</v>
      </c>
      <c r="D4168" s="63">
        <f ca="1" t="shared" si="15"/>
        <v>116.5</v>
      </c>
      <c r="E4168" s="63">
        <f ca="1" t="shared" si="16"/>
        <v>122</v>
      </c>
      <c r="F4168" s="63">
        <f ca="1" t="shared" si="17"/>
        <v>125.5</v>
      </c>
      <c r="G4168" s="63">
        <f ca="1" t="shared" si="18"/>
        <v>85</v>
      </c>
      <c r="H4168" s="63">
        <f ca="1">IF(INDIRECT("'按班级打印'!x"&amp;ROUNDDOWN((ROW()-1)/5,0)+2)&gt;0,INDIRECT("'按班级打印'!x"&amp;ROUNDDOWN((ROW()-1)/5,0)+2),"")</f>
        <v>91</v>
      </c>
      <c r="I4168" s="63">
        <f ca="1">IF(INDIRECT("'按班级打印'!aa"&amp;ROUNDDOWN((ROW()-1)/5,0)+2)&gt;0,INDIRECT("'按班级打印'!aa"&amp;ROUNDDOWN((ROW()-1)/5,0)+2),"")</f>
        <v>94</v>
      </c>
      <c r="J4168" s="63" t="str">
        <f ca="1">IF(INDIRECT("'按班级打印'!ad"&amp;ROUNDDOWN((ROW()-1)/5,0)+2)&gt;0,INDIRECT("'按班级打印'!ad"&amp;ROUNDDOWN((ROW()-1)/5,0)+2),"")</f>
        <v/>
      </c>
      <c r="K4168" s="63" t="str">
        <f ca="1" t="shared" si="19"/>
        <v/>
      </c>
      <c r="L4168" s="63" t="str">
        <f ca="1">IF(INDIRECT("'按班级打印'!ag"&amp;ROUNDDOWN((ROW()-1)/5,0)+2)&gt;0,INDIRECT("'按班级打印'!ag"&amp;ROUNDDOWN((ROW()-1)/5,0)+2),"")</f>
        <v/>
      </c>
      <c r="M4168" s="63">
        <f ca="1">INDIRECT("'按班级打印'!I"&amp;ROUNDDOWN((ROW()-1)/5,0)+2)</f>
        <v>634</v>
      </c>
    </row>
    <row r="4169" customHeight="1" spans="1:13">
      <c r="A4169" s="63" t="str">
        <f ca="1">INDIRECT("'按班级打印'!E"&amp;ROUNDDOWN((ROW()-1)/5,0)+2)</f>
        <v>物理类</v>
      </c>
      <c r="B4169" s="14"/>
      <c r="C4169" s="63" t="s">
        <v>14</v>
      </c>
      <c r="D4169" s="65">
        <f>'质量分析(总分) '!$D$55</f>
        <v>105.000612745098</v>
      </c>
      <c r="E4169" s="65">
        <f>'质量分析(总分) '!$D$82</f>
        <v>91.5242034313726</v>
      </c>
      <c r="F4169" s="65">
        <f>'质量分析(总分) '!$D$109</f>
        <v>108.863970588235</v>
      </c>
      <c r="G4169" s="65">
        <f ca="1">IF(_xlfn.NUMBERVALUE(G4167)&gt;0,'质量分析(总分) '!$D$133,"")</f>
        <v>62.6521428571429</v>
      </c>
      <c r="H4169" s="65">
        <f ca="1">IF(_xlfn.NUMBERVALUE(H4167)&gt;0,'质量分析(总分) '!$D$157,"")</f>
        <v>81.8686131386861</v>
      </c>
      <c r="I4169" s="65">
        <f ca="1">IF(_xlfn.NUMBERVALUE(I4167)&gt;0,'质量分析(总分) '!$D$180,"")</f>
        <v>83.3676470588235</v>
      </c>
      <c r="J4169" s="65" t="str">
        <f ca="1">IF(_xlfn.NUMBERVALUE(J4167)&gt;0,'质量分析(总分) '!$D$208,"")</f>
        <v/>
      </c>
      <c r="K4169" s="65" t="str">
        <f ca="1">IF(_xlfn.NUMBERVALUE(K4167)&gt;0,'质量分析(总分) '!$D$194,"")</f>
        <v/>
      </c>
      <c r="L4169" s="65" t="str">
        <f ca="1">IF(_xlfn.NUMBERVALUE(L4167)&gt;0,'质量分析(总分) '!$D$222,"")</f>
        <v/>
      </c>
      <c r="M4169" s="65">
        <f ca="1">IF(_xlfn.NUMBERVALUE(G4167)&gt;0,'质量分析(总分) '!$D$23,'质量分析(总分) '!$D$28)</f>
        <v>535.869285714286</v>
      </c>
    </row>
    <row r="4171" customHeight="1" spans="1:13">
      <c r="A4171" s="58" t="s">
        <v>15</v>
      </c>
      <c r="B4171" s="59" t="s">
        <v>1</v>
      </c>
      <c r="C4171" s="59" t="s">
        <v>2</v>
      </c>
      <c r="D4171" s="60" t="s">
        <v>3</v>
      </c>
      <c r="E4171" s="60" t="s">
        <v>4</v>
      </c>
      <c r="F4171" s="60" t="s">
        <v>5</v>
      </c>
      <c r="G4171" s="60" t="s">
        <v>6</v>
      </c>
      <c r="H4171" s="60" t="s">
        <v>7</v>
      </c>
      <c r="I4171" s="60" t="s">
        <v>8</v>
      </c>
      <c r="J4171" s="60" t="s">
        <v>9</v>
      </c>
      <c r="K4171" s="60" t="s">
        <v>10</v>
      </c>
      <c r="L4171" s="61" t="s">
        <v>11</v>
      </c>
      <c r="M4171" s="61" t="s">
        <v>12</v>
      </c>
    </row>
    <row r="4172" customHeight="1" spans="1:13">
      <c r="A4172" s="62"/>
      <c r="B4172" s="63">
        <f ca="1">INDIRECT("'按班级打印'!G"&amp;ROUNDDOWN((ROW()-1)/5,0)+2)</f>
        <v>19</v>
      </c>
      <c r="C4172" s="63" t="str">
        <f ca="1">INDIRECT("'按班级打印'!A"&amp;ROUNDDOWN((ROW()-1)/5,0)+2)</f>
        <v>兰子涵</v>
      </c>
      <c r="D4172" s="63">
        <f ca="1" t="shared" ref="D4172:D4178" si="20">INDIRECT("'按班级打印'!M"&amp;ROUNDDOWN((ROW()-1)/5,0)+2)</f>
        <v>109</v>
      </c>
      <c r="E4172" s="63">
        <f ca="1" t="shared" ref="E4172:E4178" si="21">INDIRECT("'按班级打印'!o"&amp;ROUNDDOWN((ROW()-1)/5,0)+2)</f>
        <v>98.5</v>
      </c>
      <c r="F4172" s="63">
        <f ca="1" t="shared" ref="F4172:F4178" si="22">INDIRECT("'按班级打印'!q"&amp;ROUNDDOWN((ROW()-1)/5,0)+2)</f>
        <v>124.5</v>
      </c>
      <c r="G4172" s="63">
        <f ca="1" t="shared" ref="G4172:G4178" si="23">IF(INDIRECT("'按班级打印'!s"&amp;ROUNDDOWN((ROW()-1)/5,0)+2)&gt;0,INDIRECT("'按班级打印'!s"&amp;ROUNDDOWN((ROW()-1)/5,0)+2),"")</f>
        <v>82</v>
      </c>
      <c r="H4172" s="63">
        <f ca="1">IF(INDIRECT("'按班级打印'!w"&amp;ROUNDDOWN((ROW()-1)/5,0)+2)&gt;0,INDIRECT("'按班级打印'!w"&amp;ROUNDDOWN((ROW()-1)/5,0)+2),"")</f>
        <v>76</v>
      </c>
      <c r="I4172" s="63">
        <f ca="1">IF(INDIRECT("'按班级打印'!z"&amp;ROUNDDOWN((ROW()-1)/5,0)+2)&gt;0,INDIRECT("'按班级打印'!z"&amp;ROUNDDOWN((ROW()-1)/5,0)+2),"")</f>
        <v>84.5</v>
      </c>
      <c r="J4172" s="63" t="str">
        <f ca="1">IF(INDIRECT("'按班级打印'!ac"&amp;ROUNDDOWN((ROW()-1)/5,0)+2)&gt;0,INDIRECT("'按班级打印'!ac"&amp;ROUNDDOWN((ROW()-1)/5,0)+2),"")</f>
        <v/>
      </c>
      <c r="K4172" s="63" t="str">
        <f ca="1" t="shared" ref="K4172:K4178" si="24">IF(INDIRECT("'按班级打印'!u"&amp;ROUNDDOWN((ROW()-1)/5,0)+2)&gt;0,INDIRECT("'按班级打印'!u"&amp;ROUNDDOWN((ROW()-1)/5,0)+2),"")</f>
        <v/>
      </c>
      <c r="L4172" s="63" t="str">
        <f ca="1">IF(INDIRECT("'按班级打印'!af"&amp;ROUNDDOWN((ROW()-1)/5,0)+2)&gt;0,INDIRECT("'按班级打印'!af"&amp;ROUNDDOWN((ROW()-1)/5,0)+2),"")</f>
        <v/>
      </c>
      <c r="M4172" s="63">
        <f ca="1">INDIRECT("'按班级打印'!H"&amp;ROUNDDOWN((ROW()-1)/5,0)+2)</f>
        <v>574.5</v>
      </c>
    </row>
    <row r="4173" customHeight="1" spans="1:13">
      <c r="A4173" s="64"/>
      <c r="B4173" s="64"/>
      <c r="C4173" s="63" t="s">
        <v>13</v>
      </c>
      <c r="D4173" s="63">
        <f ca="1" t="shared" si="20"/>
        <v>109</v>
      </c>
      <c r="E4173" s="63">
        <f ca="1" t="shared" si="21"/>
        <v>98.5</v>
      </c>
      <c r="F4173" s="63">
        <f ca="1" t="shared" si="22"/>
        <v>124.5</v>
      </c>
      <c r="G4173" s="63">
        <f ca="1" t="shared" si="23"/>
        <v>82</v>
      </c>
      <c r="H4173" s="63">
        <f ca="1">IF(INDIRECT("'按班级打印'!x"&amp;ROUNDDOWN((ROW()-1)/5,0)+2)&gt;0,INDIRECT("'按班级打印'!x"&amp;ROUNDDOWN((ROW()-1)/5,0)+2),"")</f>
        <v>91</v>
      </c>
      <c r="I4173" s="63">
        <f ca="1">IF(INDIRECT("'按班级打印'!aa"&amp;ROUNDDOWN((ROW()-1)/5,0)+2)&gt;0,INDIRECT("'按班级打印'!aa"&amp;ROUNDDOWN((ROW()-1)/5,0)+2),"")</f>
        <v>92</v>
      </c>
      <c r="J4173" s="63" t="str">
        <f ca="1">IF(INDIRECT("'按班级打印'!ad"&amp;ROUNDDOWN((ROW()-1)/5,0)+2)&gt;0,INDIRECT("'按班级打印'!ad"&amp;ROUNDDOWN((ROW()-1)/5,0)+2),"")</f>
        <v/>
      </c>
      <c r="K4173" s="63" t="str">
        <f ca="1" t="shared" si="24"/>
        <v/>
      </c>
      <c r="L4173" s="63" t="str">
        <f ca="1">IF(INDIRECT("'按班级打印'!ag"&amp;ROUNDDOWN((ROW()-1)/5,0)+2)&gt;0,INDIRECT("'按班级打印'!ag"&amp;ROUNDDOWN((ROW()-1)/5,0)+2),"")</f>
        <v/>
      </c>
      <c r="M4173" s="63">
        <f ca="1">INDIRECT("'按班级打印'!I"&amp;ROUNDDOWN((ROW()-1)/5,0)+2)</f>
        <v>597</v>
      </c>
    </row>
    <row r="4174" customHeight="1" spans="1:13">
      <c r="A4174" s="63" t="str">
        <f ca="1">INDIRECT("'按班级打印'!E"&amp;ROUNDDOWN((ROW()-1)/5,0)+2)</f>
        <v>物理类</v>
      </c>
      <c r="B4174" s="14"/>
      <c r="C4174" s="63" t="s">
        <v>14</v>
      </c>
      <c r="D4174" s="65">
        <f>'质量分析(总分) '!$D$55</f>
        <v>105.000612745098</v>
      </c>
      <c r="E4174" s="65">
        <f>'质量分析(总分) '!$D$82</f>
        <v>91.5242034313726</v>
      </c>
      <c r="F4174" s="65">
        <f>'质量分析(总分) '!$D$109</f>
        <v>108.863970588235</v>
      </c>
      <c r="G4174" s="65">
        <f ca="1">IF(_xlfn.NUMBERVALUE(G4172)&gt;0,'质量分析(总分) '!$D$133,"")</f>
        <v>62.6521428571429</v>
      </c>
      <c r="H4174" s="65">
        <f ca="1">IF(_xlfn.NUMBERVALUE(H4172)&gt;0,'质量分析(总分) '!$D$157,"")</f>
        <v>81.8686131386861</v>
      </c>
      <c r="I4174" s="65">
        <f ca="1">IF(_xlfn.NUMBERVALUE(I4172)&gt;0,'质量分析(总分) '!$D$180,"")</f>
        <v>83.3676470588235</v>
      </c>
      <c r="J4174" s="65" t="str">
        <f ca="1">IF(_xlfn.NUMBERVALUE(J4172)&gt;0,'质量分析(总分) '!$D$208,"")</f>
        <v/>
      </c>
      <c r="K4174" s="65" t="str">
        <f ca="1">IF(_xlfn.NUMBERVALUE(K4172)&gt;0,'质量分析(总分) '!$D$194,"")</f>
        <v/>
      </c>
      <c r="L4174" s="65" t="str">
        <f ca="1">IF(_xlfn.NUMBERVALUE(L4172)&gt;0,'质量分析(总分) '!$D$222,"")</f>
        <v/>
      </c>
      <c r="M4174" s="65">
        <f ca="1">IF(_xlfn.NUMBERVALUE(G4172)&gt;0,'质量分析(总分) '!$D$23,'质量分析(总分) '!$D$28)</f>
        <v>535.869285714286</v>
      </c>
    </row>
    <row r="4176" customHeight="1" spans="1:13">
      <c r="A4176" s="58" t="s">
        <v>15</v>
      </c>
      <c r="B4176" s="59" t="s">
        <v>1</v>
      </c>
      <c r="C4176" s="59" t="s">
        <v>2</v>
      </c>
      <c r="D4176" s="60" t="s">
        <v>3</v>
      </c>
      <c r="E4176" s="60" t="s">
        <v>4</v>
      </c>
      <c r="F4176" s="60" t="s">
        <v>5</v>
      </c>
      <c r="G4176" s="60" t="s">
        <v>6</v>
      </c>
      <c r="H4176" s="60" t="s">
        <v>7</v>
      </c>
      <c r="I4176" s="60" t="s">
        <v>8</v>
      </c>
      <c r="J4176" s="60" t="s">
        <v>9</v>
      </c>
      <c r="K4176" s="60" t="s">
        <v>10</v>
      </c>
      <c r="L4176" s="61" t="s">
        <v>11</v>
      </c>
      <c r="M4176" s="61" t="s">
        <v>12</v>
      </c>
    </row>
    <row r="4177" customHeight="1" spans="1:13">
      <c r="A4177" s="62"/>
      <c r="B4177" s="63">
        <f ca="1">INDIRECT("'按班级打印'!G"&amp;ROUNDDOWN((ROW()-1)/5,0)+2)</f>
        <v>19</v>
      </c>
      <c r="C4177" s="63" t="str">
        <f ca="1">INDIRECT("'按班级打印'!A"&amp;ROUNDDOWN((ROW()-1)/5,0)+2)</f>
        <v>缪轩</v>
      </c>
      <c r="D4177" s="63">
        <f ca="1" t="shared" si="20"/>
        <v>113.5</v>
      </c>
      <c r="E4177" s="63">
        <f ca="1" t="shared" si="21"/>
        <v>120</v>
      </c>
      <c r="F4177" s="63">
        <f ca="1" t="shared" si="22"/>
        <v>133</v>
      </c>
      <c r="G4177" s="63">
        <f ca="1" t="shared" si="23"/>
        <v>94</v>
      </c>
      <c r="H4177" s="63">
        <f ca="1">IF(INDIRECT("'按班级打印'!w"&amp;ROUNDDOWN((ROW()-1)/5,0)+2)&gt;0,INDIRECT("'按班级打印'!w"&amp;ROUNDDOWN((ROW()-1)/5,0)+2),"")</f>
        <v>92</v>
      </c>
      <c r="I4177" s="63">
        <f ca="1">IF(INDIRECT("'按班级打印'!z"&amp;ROUNDDOWN((ROW()-1)/5,0)+2)&gt;0,INDIRECT("'按班级打印'!z"&amp;ROUNDDOWN((ROW()-1)/5,0)+2),"")</f>
        <v>79</v>
      </c>
      <c r="J4177" s="63" t="str">
        <f ca="1">IF(INDIRECT("'按班级打印'!ac"&amp;ROUNDDOWN((ROW()-1)/5,0)+2)&gt;0,INDIRECT("'按班级打印'!ac"&amp;ROUNDDOWN((ROW()-1)/5,0)+2),"")</f>
        <v/>
      </c>
      <c r="K4177" s="63" t="str">
        <f ca="1" t="shared" si="24"/>
        <v/>
      </c>
      <c r="L4177" s="63" t="str">
        <f ca="1">IF(INDIRECT("'按班级打印'!af"&amp;ROUNDDOWN((ROW()-1)/5,0)+2)&gt;0,INDIRECT("'按班级打印'!af"&amp;ROUNDDOWN((ROW()-1)/5,0)+2),"")</f>
        <v/>
      </c>
      <c r="M4177" s="63">
        <f ca="1">INDIRECT("'按班级打印'!H"&amp;ROUNDDOWN((ROW()-1)/5,0)+2)</f>
        <v>631.5</v>
      </c>
    </row>
    <row r="4178" customHeight="1" spans="1:13">
      <c r="A4178" s="64"/>
      <c r="B4178" s="64"/>
      <c r="C4178" s="63" t="s">
        <v>13</v>
      </c>
      <c r="D4178" s="63">
        <f ca="1" t="shared" si="20"/>
        <v>113.5</v>
      </c>
      <c r="E4178" s="63">
        <f ca="1" t="shared" si="21"/>
        <v>120</v>
      </c>
      <c r="F4178" s="63">
        <f ca="1" t="shared" si="22"/>
        <v>133</v>
      </c>
      <c r="G4178" s="63">
        <f ca="1" t="shared" si="23"/>
        <v>94</v>
      </c>
      <c r="H4178" s="63">
        <f ca="1">IF(INDIRECT("'按班级打印'!x"&amp;ROUNDDOWN((ROW()-1)/5,0)+2)&gt;0,INDIRECT("'按班级打印'!x"&amp;ROUNDDOWN((ROW()-1)/5,0)+2),"")</f>
        <v>98</v>
      </c>
      <c r="I4178" s="63">
        <f ca="1">IF(INDIRECT("'按班级打印'!aa"&amp;ROUNDDOWN((ROW()-1)/5,0)+2)&gt;0,INDIRECT("'按班级打印'!aa"&amp;ROUNDDOWN((ROW()-1)/5,0)+2),"")</f>
        <v>88</v>
      </c>
      <c r="J4178" s="63" t="str">
        <f ca="1">IF(INDIRECT("'按班级打印'!ad"&amp;ROUNDDOWN((ROW()-1)/5,0)+2)&gt;0,INDIRECT("'按班级打印'!ad"&amp;ROUNDDOWN((ROW()-1)/5,0)+2),"")</f>
        <v/>
      </c>
      <c r="K4178" s="63" t="str">
        <f ca="1" t="shared" si="24"/>
        <v/>
      </c>
      <c r="L4178" s="63" t="str">
        <f ca="1">IF(INDIRECT("'按班级打印'!ag"&amp;ROUNDDOWN((ROW()-1)/5,0)+2)&gt;0,INDIRECT("'按班级打印'!ag"&amp;ROUNDDOWN((ROW()-1)/5,0)+2),"")</f>
        <v/>
      </c>
      <c r="M4178" s="63">
        <f ca="1">INDIRECT("'按班级打印'!I"&amp;ROUNDDOWN((ROW()-1)/5,0)+2)</f>
        <v>646.5</v>
      </c>
    </row>
    <row r="4179" customHeight="1" spans="1:13">
      <c r="A4179" s="63" t="str">
        <f ca="1">INDIRECT("'按班级打印'!E"&amp;ROUNDDOWN((ROW()-1)/5,0)+2)</f>
        <v>物理类</v>
      </c>
      <c r="B4179" s="14"/>
      <c r="C4179" s="63" t="s">
        <v>14</v>
      </c>
      <c r="D4179" s="65">
        <f>'质量分析(总分) '!$D$55</f>
        <v>105.000612745098</v>
      </c>
      <c r="E4179" s="65">
        <f>'质量分析(总分) '!$D$82</f>
        <v>91.5242034313726</v>
      </c>
      <c r="F4179" s="65">
        <f>'质量分析(总分) '!$D$109</f>
        <v>108.863970588235</v>
      </c>
      <c r="G4179" s="65">
        <f ca="1">IF(_xlfn.NUMBERVALUE(G4177)&gt;0,'质量分析(总分) '!$D$133,"")</f>
        <v>62.6521428571429</v>
      </c>
      <c r="H4179" s="65">
        <f ca="1">IF(_xlfn.NUMBERVALUE(H4177)&gt;0,'质量分析(总分) '!$D$157,"")</f>
        <v>81.8686131386861</v>
      </c>
      <c r="I4179" s="65">
        <f ca="1">IF(_xlfn.NUMBERVALUE(I4177)&gt;0,'质量分析(总分) '!$D$180,"")</f>
        <v>83.3676470588235</v>
      </c>
      <c r="J4179" s="65" t="str">
        <f ca="1">IF(_xlfn.NUMBERVALUE(J4177)&gt;0,'质量分析(总分) '!$D$208,"")</f>
        <v/>
      </c>
      <c r="K4179" s="65" t="str">
        <f ca="1">IF(_xlfn.NUMBERVALUE(K4177)&gt;0,'质量分析(总分) '!$D$194,"")</f>
        <v/>
      </c>
      <c r="L4179" s="65" t="str">
        <f ca="1">IF(_xlfn.NUMBERVALUE(L4177)&gt;0,'质量分析(总分) '!$D$222,"")</f>
        <v/>
      </c>
      <c r="M4179" s="65">
        <f ca="1">IF(_xlfn.NUMBERVALUE(G4177)&gt;0,'质量分析(总分) '!$D$23,'质量分析(总分) '!$D$28)</f>
        <v>535.869285714286</v>
      </c>
    </row>
    <row r="4181" customHeight="1" spans="1:13">
      <c r="A4181" s="58" t="s">
        <v>15</v>
      </c>
      <c r="B4181" s="59" t="s">
        <v>1</v>
      </c>
      <c r="C4181" s="59" t="s">
        <v>2</v>
      </c>
      <c r="D4181" s="60" t="s">
        <v>3</v>
      </c>
      <c r="E4181" s="60" t="s">
        <v>4</v>
      </c>
      <c r="F4181" s="60" t="s">
        <v>5</v>
      </c>
      <c r="G4181" s="60" t="s">
        <v>6</v>
      </c>
      <c r="H4181" s="60" t="s">
        <v>7</v>
      </c>
      <c r="I4181" s="60" t="s">
        <v>8</v>
      </c>
      <c r="J4181" s="60" t="s">
        <v>9</v>
      </c>
      <c r="K4181" s="60" t="s">
        <v>10</v>
      </c>
      <c r="L4181" s="61" t="s">
        <v>11</v>
      </c>
      <c r="M4181" s="61" t="s">
        <v>12</v>
      </c>
    </row>
    <row r="4182" customHeight="1" spans="1:13">
      <c r="A4182" s="62"/>
      <c r="B4182" s="63">
        <f ca="1">INDIRECT("'按班级打印'!G"&amp;ROUNDDOWN((ROW()-1)/5,0)+2)</f>
        <v>19</v>
      </c>
      <c r="C4182" s="63" t="str">
        <f ca="1">INDIRECT("'按班级打印'!A"&amp;ROUNDDOWN((ROW()-1)/5,0)+2)</f>
        <v>郭嘉铭</v>
      </c>
      <c r="D4182" s="63">
        <f ca="1" t="shared" ref="D4182:D4188" si="25">INDIRECT("'按班级打印'!M"&amp;ROUNDDOWN((ROW()-1)/5,0)+2)</f>
        <v>108.5</v>
      </c>
      <c r="E4182" s="63">
        <f ca="1" t="shared" ref="E4182:E4188" si="26">INDIRECT("'按班级打印'!o"&amp;ROUNDDOWN((ROW()-1)/5,0)+2)</f>
        <v>115</v>
      </c>
      <c r="F4182" s="63">
        <f ca="1" t="shared" ref="F4182:F4188" si="27">INDIRECT("'按班级打印'!q"&amp;ROUNDDOWN((ROW()-1)/5,0)+2)</f>
        <v>136</v>
      </c>
      <c r="G4182" s="63">
        <f ca="1" t="shared" ref="G4182:G4188" si="28">IF(INDIRECT("'按班级打印'!s"&amp;ROUNDDOWN((ROW()-1)/5,0)+2)&gt;0,INDIRECT("'按班级打印'!s"&amp;ROUNDDOWN((ROW()-1)/5,0)+2),"")</f>
        <v>89</v>
      </c>
      <c r="H4182" s="63">
        <f ca="1">IF(INDIRECT("'按班级打印'!w"&amp;ROUNDDOWN((ROW()-1)/5,0)+2)&gt;0,INDIRECT("'按班级打印'!w"&amp;ROUNDDOWN((ROW()-1)/5,0)+2),"")</f>
        <v>85</v>
      </c>
      <c r="I4182" s="63">
        <f ca="1">IF(INDIRECT("'按班级打印'!z"&amp;ROUNDDOWN((ROW()-1)/5,0)+2)&gt;0,INDIRECT("'按班级打印'!z"&amp;ROUNDDOWN((ROW()-1)/5,0)+2),"")</f>
        <v>94</v>
      </c>
      <c r="J4182" s="63" t="str">
        <f ca="1">IF(INDIRECT("'按班级打印'!ac"&amp;ROUNDDOWN((ROW()-1)/5,0)+2)&gt;0,INDIRECT("'按班级打印'!ac"&amp;ROUNDDOWN((ROW()-1)/5,0)+2),"")</f>
        <v/>
      </c>
      <c r="K4182" s="63" t="str">
        <f ca="1" t="shared" ref="K4182:K4188" si="29">IF(INDIRECT("'按班级打印'!u"&amp;ROUNDDOWN((ROW()-1)/5,0)+2)&gt;0,INDIRECT("'按班级打印'!u"&amp;ROUNDDOWN((ROW()-1)/5,0)+2),"")</f>
        <v/>
      </c>
      <c r="L4182" s="63" t="str">
        <f ca="1">IF(INDIRECT("'按班级打印'!af"&amp;ROUNDDOWN((ROW()-1)/5,0)+2)&gt;0,INDIRECT("'按班级打印'!af"&amp;ROUNDDOWN((ROW()-1)/5,0)+2),"")</f>
        <v/>
      </c>
      <c r="M4182" s="63">
        <f ca="1">INDIRECT("'按班级打印'!H"&amp;ROUNDDOWN((ROW()-1)/5,0)+2)</f>
        <v>627.5</v>
      </c>
    </row>
    <row r="4183" customHeight="1" spans="1:13">
      <c r="A4183" s="64"/>
      <c r="B4183" s="64"/>
      <c r="C4183" s="63" t="s">
        <v>13</v>
      </c>
      <c r="D4183" s="63">
        <f ca="1" t="shared" si="25"/>
        <v>108.5</v>
      </c>
      <c r="E4183" s="63">
        <f ca="1" t="shared" si="26"/>
        <v>115</v>
      </c>
      <c r="F4183" s="63">
        <f ca="1" t="shared" si="27"/>
        <v>136</v>
      </c>
      <c r="G4183" s="63">
        <f ca="1" t="shared" si="28"/>
        <v>89</v>
      </c>
      <c r="H4183" s="63">
        <f ca="1">IF(INDIRECT("'按班级打印'!x"&amp;ROUNDDOWN((ROW()-1)/5,0)+2)&gt;0,INDIRECT("'按班级打印'!x"&amp;ROUNDDOWN((ROW()-1)/5,0)+2),"")</f>
        <v>95</v>
      </c>
      <c r="I4183" s="63">
        <f ca="1">IF(INDIRECT("'按班级打印'!aa"&amp;ROUNDDOWN((ROW()-1)/5,0)+2)&gt;0,INDIRECT("'按班级打印'!aa"&amp;ROUNDDOWN((ROW()-1)/5,0)+2),"")</f>
        <v>98</v>
      </c>
      <c r="J4183" s="63" t="str">
        <f ca="1">IF(INDIRECT("'按班级打印'!ad"&amp;ROUNDDOWN((ROW()-1)/5,0)+2)&gt;0,INDIRECT("'按班级打印'!ad"&amp;ROUNDDOWN((ROW()-1)/5,0)+2),"")</f>
        <v/>
      </c>
      <c r="K4183" s="63" t="str">
        <f ca="1" t="shared" si="29"/>
        <v/>
      </c>
      <c r="L4183" s="63" t="str">
        <f ca="1">IF(INDIRECT("'按班级打印'!ag"&amp;ROUNDDOWN((ROW()-1)/5,0)+2)&gt;0,INDIRECT("'按班级打印'!ag"&amp;ROUNDDOWN((ROW()-1)/5,0)+2),"")</f>
        <v/>
      </c>
      <c r="M4183" s="63">
        <f ca="1">INDIRECT("'按班级打印'!I"&amp;ROUNDDOWN((ROW()-1)/5,0)+2)</f>
        <v>641.5</v>
      </c>
    </row>
    <row r="4184" customHeight="1" spans="1:13">
      <c r="A4184" s="63" t="str">
        <f ca="1">INDIRECT("'按班级打印'!E"&amp;ROUNDDOWN((ROW()-1)/5,0)+2)</f>
        <v>物理类</v>
      </c>
      <c r="B4184" s="14"/>
      <c r="C4184" s="63" t="s">
        <v>14</v>
      </c>
      <c r="D4184" s="65">
        <f>'质量分析(总分) '!$D$55</f>
        <v>105.000612745098</v>
      </c>
      <c r="E4184" s="65">
        <f>'质量分析(总分) '!$D$82</f>
        <v>91.5242034313726</v>
      </c>
      <c r="F4184" s="65">
        <f>'质量分析(总分) '!$D$109</f>
        <v>108.863970588235</v>
      </c>
      <c r="G4184" s="65">
        <f ca="1">IF(_xlfn.NUMBERVALUE(G4182)&gt;0,'质量分析(总分) '!$D$133,"")</f>
        <v>62.6521428571429</v>
      </c>
      <c r="H4184" s="65">
        <f ca="1">IF(_xlfn.NUMBERVALUE(H4182)&gt;0,'质量分析(总分) '!$D$157,"")</f>
        <v>81.8686131386861</v>
      </c>
      <c r="I4184" s="65">
        <f ca="1">IF(_xlfn.NUMBERVALUE(I4182)&gt;0,'质量分析(总分) '!$D$180,"")</f>
        <v>83.3676470588235</v>
      </c>
      <c r="J4184" s="65" t="str">
        <f ca="1">IF(_xlfn.NUMBERVALUE(J4182)&gt;0,'质量分析(总分) '!$D$208,"")</f>
        <v/>
      </c>
      <c r="K4184" s="65" t="str">
        <f ca="1">IF(_xlfn.NUMBERVALUE(K4182)&gt;0,'质量分析(总分) '!$D$194,"")</f>
        <v/>
      </c>
      <c r="L4184" s="65" t="str">
        <f ca="1">IF(_xlfn.NUMBERVALUE(L4182)&gt;0,'质量分析(总分) '!$D$222,"")</f>
        <v/>
      </c>
      <c r="M4184" s="65">
        <f ca="1">IF(_xlfn.NUMBERVALUE(G4182)&gt;0,'质量分析(总分) '!$D$23,'质量分析(总分) '!$D$28)</f>
        <v>535.869285714286</v>
      </c>
    </row>
    <row r="4186" customHeight="1" spans="1:13">
      <c r="A4186" s="58" t="s">
        <v>15</v>
      </c>
      <c r="B4186" s="59" t="s">
        <v>1</v>
      </c>
      <c r="C4186" s="59" t="s">
        <v>2</v>
      </c>
      <c r="D4186" s="60" t="s">
        <v>3</v>
      </c>
      <c r="E4186" s="60" t="s">
        <v>4</v>
      </c>
      <c r="F4186" s="60" t="s">
        <v>5</v>
      </c>
      <c r="G4186" s="60" t="s">
        <v>6</v>
      </c>
      <c r="H4186" s="60" t="s">
        <v>7</v>
      </c>
      <c r="I4186" s="60" t="s">
        <v>8</v>
      </c>
      <c r="J4186" s="60" t="s">
        <v>9</v>
      </c>
      <c r="K4186" s="60" t="s">
        <v>10</v>
      </c>
      <c r="L4186" s="61" t="s">
        <v>11</v>
      </c>
      <c r="M4186" s="61" t="s">
        <v>12</v>
      </c>
    </row>
    <row r="4187" customHeight="1" spans="1:13">
      <c r="A4187" s="62"/>
      <c r="B4187" s="63">
        <f ca="1">INDIRECT("'按班级打印'!G"&amp;ROUNDDOWN((ROW()-1)/5,0)+2)</f>
        <v>19</v>
      </c>
      <c r="C4187" s="63" t="str">
        <f ca="1">INDIRECT("'按班级打印'!A"&amp;ROUNDDOWN((ROW()-1)/5,0)+2)</f>
        <v>王晗鉴</v>
      </c>
      <c r="D4187" s="63">
        <f ca="1" t="shared" si="25"/>
        <v>114.5</v>
      </c>
      <c r="E4187" s="63">
        <f ca="1" t="shared" si="26"/>
        <v>114</v>
      </c>
      <c r="F4187" s="63">
        <f ca="1" t="shared" si="27"/>
        <v>130.5</v>
      </c>
      <c r="G4187" s="63">
        <f ca="1" t="shared" si="28"/>
        <v>94.5</v>
      </c>
      <c r="H4187" s="63">
        <f ca="1">IF(INDIRECT("'按班级打印'!w"&amp;ROUNDDOWN((ROW()-1)/5,0)+2)&gt;0,INDIRECT("'按班级打印'!w"&amp;ROUNDDOWN((ROW()-1)/5,0)+2),"")</f>
        <v>75</v>
      </c>
      <c r="I4187" s="63">
        <f ca="1">IF(INDIRECT("'按班级打印'!z"&amp;ROUNDDOWN((ROW()-1)/5,0)+2)&gt;0,INDIRECT("'按班级打印'!z"&amp;ROUNDDOWN((ROW()-1)/5,0)+2),"")</f>
        <v>87</v>
      </c>
      <c r="J4187" s="63" t="str">
        <f ca="1">IF(INDIRECT("'按班级打印'!ac"&amp;ROUNDDOWN((ROW()-1)/5,0)+2)&gt;0,INDIRECT("'按班级打印'!ac"&amp;ROUNDDOWN((ROW()-1)/5,0)+2),"")</f>
        <v/>
      </c>
      <c r="K4187" s="63" t="str">
        <f ca="1" t="shared" si="29"/>
        <v/>
      </c>
      <c r="L4187" s="63" t="str">
        <f ca="1">IF(INDIRECT("'按班级打印'!af"&amp;ROUNDDOWN((ROW()-1)/5,0)+2)&gt;0,INDIRECT("'按班级打印'!af"&amp;ROUNDDOWN((ROW()-1)/5,0)+2),"")</f>
        <v/>
      </c>
      <c r="M4187" s="63">
        <f ca="1">INDIRECT("'按班级打印'!H"&amp;ROUNDDOWN((ROW()-1)/5,0)+2)</f>
        <v>615.5</v>
      </c>
    </row>
    <row r="4188" customHeight="1" spans="1:13">
      <c r="A4188" s="64"/>
      <c r="B4188" s="64"/>
      <c r="C4188" s="63" t="s">
        <v>13</v>
      </c>
      <c r="D4188" s="63">
        <f ca="1" t="shared" si="25"/>
        <v>114.5</v>
      </c>
      <c r="E4188" s="63">
        <f ca="1" t="shared" si="26"/>
        <v>114</v>
      </c>
      <c r="F4188" s="63">
        <f ca="1" t="shared" si="27"/>
        <v>130.5</v>
      </c>
      <c r="G4188" s="63">
        <f ca="1" t="shared" si="28"/>
        <v>94.5</v>
      </c>
      <c r="H4188" s="63">
        <f ca="1">IF(INDIRECT("'按班级打印'!x"&amp;ROUNDDOWN((ROW()-1)/5,0)+2)&gt;0,INDIRECT("'按班级打印'!x"&amp;ROUNDDOWN((ROW()-1)/5,0)+2),"")</f>
        <v>91</v>
      </c>
      <c r="I4188" s="63">
        <f ca="1">IF(INDIRECT("'按班级打印'!aa"&amp;ROUNDDOWN((ROW()-1)/5,0)+2)&gt;0,INDIRECT("'按班级打印'!aa"&amp;ROUNDDOWN((ROW()-1)/5,0)+2),"")</f>
        <v>93</v>
      </c>
      <c r="J4188" s="63" t="str">
        <f ca="1">IF(INDIRECT("'按班级打印'!ad"&amp;ROUNDDOWN((ROW()-1)/5,0)+2)&gt;0,INDIRECT("'按班级打印'!ad"&amp;ROUNDDOWN((ROW()-1)/5,0)+2),"")</f>
        <v/>
      </c>
      <c r="K4188" s="63" t="str">
        <f ca="1" t="shared" si="29"/>
        <v/>
      </c>
      <c r="L4188" s="63" t="str">
        <f ca="1">IF(INDIRECT("'按班级打印'!ag"&amp;ROUNDDOWN((ROW()-1)/5,0)+2)&gt;0,INDIRECT("'按班级打印'!ag"&amp;ROUNDDOWN((ROW()-1)/5,0)+2),"")</f>
        <v/>
      </c>
      <c r="M4188" s="63">
        <f ca="1">INDIRECT("'按班级打印'!I"&amp;ROUNDDOWN((ROW()-1)/5,0)+2)</f>
        <v>637.5</v>
      </c>
    </row>
    <row r="4189" customHeight="1" spans="1:13">
      <c r="A4189" s="63" t="str">
        <f ca="1">INDIRECT("'按班级打印'!E"&amp;ROUNDDOWN((ROW()-1)/5,0)+2)</f>
        <v>物理类</v>
      </c>
      <c r="B4189" s="14"/>
      <c r="C4189" s="63" t="s">
        <v>14</v>
      </c>
      <c r="D4189" s="65">
        <f>'质量分析(总分) '!$D$55</f>
        <v>105.000612745098</v>
      </c>
      <c r="E4189" s="65">
        <f>'质量分析(总分) '!$D$82</f>
        <v>91.5242034313726</v>
      </c>
      <c r="F4189" s="65">
        <f>'质量分析(总分) '!$D$109</f>
        <v>108.863970588235</v>
      </c>
      <c r="G4189" s="65">
        <f ca="1">IF(_xlfn.NUMBERVALUE(G4187)&gt;0,'质量分析(总分) '!$D$133,"")</f>
        <v>62.6521428571429</v>
      </c>
      <c r="H4189" s="65">
        <f ca="1">IF(_xlfn.NUMBERVALUE(H4187)&gt;0,'质量分析(总分) '!$D$157,"")</f>
        <v>81.8686131386861</v>
      </c>
      <c r="I4189" s="65">
        <f ca="1">IF(_xlfn.NUMBERVALUE(I4187)&gt;0,'质量分析(总分) '!$D$180,"")</f>
        <v>83.3676470588235</v>
      </c>
      <c r="J4189" s="65" t="str">
        <f ca="1">IF(_xlfn.NUMBERVALUE(J4187)&gt;0,'质量分析(总分) '!$D$208,"")</f>
        <v/>
      </c>
      <c r="K4189" s="65" t="str">
        <f ca="1">IF(_xlfn.NUMBERVALUE(K4187)&gt;0,'质量分析(总分) '!$D$194,"")</f>
        <v/>
      </c>
      <c r="L4189" s="65" t="str">
        <f ca="1">IF(_xlfn.NUMBERVALUE(L4187)&gt;0,'质量分析(总分) '!$D$222,"")</f>
        <v/>
      </c>
      <c r="M4189" s="65">
        <f ca="1">IF(_xlfn.NUMBERVALUE(G4187)&gt;0,'质量分析(总分) '!$D$23,'质量分析(总分) '!$D$28)</f>
        <v>535.869285714286</v>
      </c>
    </row>
  </sheetData>
  <mergeCells count="2514">
    <mergeCell ref="A4:B4"/>
    <mergeCell ref="A9:B9"/>
    <mergeCell ref="A14:B14"/>
    <mergeCell ref="A19:B19"/>
    <mergeCell ref="A24:B24"/>
    <mergeCell ref="A29:B29"/>
    <mergeCell ref="A34:B34"/>
    <mergeCell ref="A39:B39"/>
    <mergeCell ref="A44:B44"/>
    <mergeCell ref="A49:B49"/>
    <mergeCell ref="A54:B54"/>
    <mergeCell ref="A59:B59"/>
    <mergeCell ref="A64:B64"/>
    <mergeCell ref="A69:B69"/>
    <mergeCell ref="A74:B74"/>
    <mergeCell ref="A79:B79"/>
    <mergeCell ref="A84:B84"/>
    <mergeCell ref="A89:B89"/>
    <mergeCell ref="A94:B94"/>
    <mergeCell ref="A99:B99"/>
    <mergeCell ref="A104:B104"/>
    <mergeCell ref="A109:B109"/>
    <mergeCell ref="A114:B114"/>
    <mergeCell ref="A119:B119"/>
    <mergeCell ref="A124:B124"/>
    <mergeCell ref="A129:B129"/>
    <mergeCell ref="A134:B134"/>
    <mergeCell ref="A139:B139"/>
    <mergeCell ref="A144:B144"/>
    <mergeCell ref="A149:B149"/>
    <mergeCell ref="A154:B154"/>
    <mergeCell ref="A159:B159"/>
    <mergeCell ref="A164:B164"/>
    <mergeCell ref="A169:B169"/>
    <mergeCell ref="A174:B174"/>
    <mergeCell ref="A179:B179"/>
    <mergeCell ref="A184:B184"/>
    <mergeCell ref="A189:B189"/>
    <mergeCell ref="A194:B194"/>
    <mergeCell ref="A199:B199"/>
    <mergeCell ref="A204:B204"/>
    <mergeCell ref="A209:B209"/>
    <mergeCell ref="A214:B214"/>
    <mergeCell ref="A219:B219"/>
    <mergeCell ref="A224:B224"/>
    <mergeCell ref="A229:B229"/>
    <mergeCell ref="A234:B234"/>
    <mergeCell ref="A239:B239"/>
    <mergeCell ref="A244:B244"/>
    <mergeCell ref="A249:B249"/>
    <mergeCell ref="A254:B254"/>
    <mergeCell ref="A259:B259"/>
    <mergeCell ref="A264:B264"/>
    <mergeCell ref="A269:B269"/>
    <mergeCell ref="A274:B274"/>
    <mergeCell ref="A279:B279"/>
    <mergeCell ref="A284:B284"/>
    <mergeCell ref="A289:B289"/>
    <mergeCell ref="A294:B294"/>
    <mergeCell ref="A299:B299"/>
    <mergeCell ref="A304:B304"/>
    <mergeCell ref="A309:B309"/>
    <mergeCell ref="A314:B314"/>
    <mergeCell ref="A319:B319"/>
    <mergeCell ref="A324:B324"/>
    <mergeCell ref="A329:B329"/>
    <mergeCell ref="A334:B334"/>
    <mergeCell ref="A339:B339"/>
    <mergeCell ref="A344:B344"/>
    <mergeCell ref="A349:B349"/>
    <mergeCell ref="A354:B354"/>
    <mergeCell ref="A359:B359"/>
    <mergeCell ref="A364:B364"/>
    <mergeCell ref="A369:B369"/>
    <mergeCell ref="A374:B374"/>
    <mergeCell ref="A379:B379"/>
    <mergeCell ref="A384:B384"/>
    <mergeCell ref="A389:B389"/>
    <mergeCell ref="A394:B394"/>
    <mergeCell ref="A399:B399"/>
    <mergeCell ref="A404:B404"/>
    <mergeCell ref="A409:B409"/>
    <mergeCell ref="A414:B414"/>
    <mergeCell ref="A419:B419"/>
    <mergeCell ref="A424:B424"/>
    <mergeCell ref="A429:B429"/>
    <mergeCell ref="A434:B434"/>
    <mergeCell ref="A439:B439"/>
    <mergeCell ref="A444:B444"/>
    <mergeCell ref="A449:B449"/>
    <mergeCell ref="A454:B454"/>
    <mergeCell ref="A459:B459"/>
    <mergeCell ref="A464:B464"/>
    <mergeCell ref="A469:B469"/>
    <mergeCell ref="A474:B474"/>
    <mergeCell ref="A479:B479"/>
    <mergeCell ref="A484:B484"/>
    <mergeCell ref="A489:B489"/>
    <mergeCell ref="A494:B494"/>
    <mergeCell ref="A499:B499"/>
    <mergeCell ref="A504:B504"/>
    <mergeCell ref="A509:B509"/>
    <mergeCell ref="A514:B514"/>
    <mergeCell ref="A519:B519"/>
    <mergeCell ref="A524:B524"/>
    <mergeCell ref="A529:B529"/>
    <mergeCell ref="A534:B534"/>
    <mergeCell ref="A539:B539"/>
    <mergeCell ref="A544:B544"/>
    <mergeCell ref="A549:B549"/>
    <mergeCell ref="A554:B554"/>
    <mergeCell ref="A559:B559"/>
    <mergeCell ref="A564:B564"/>
    <mergeCell ref="A569:B569"/>
    <mergeCell ref="A574:B574"/>
    <mergeCell ref="A579:B579"/>
    <mergeCell ref="A584:B584"/>
    <mergeCell ref="A589:B589"/>
    <mergeCell ref="A594:B594"/>
    <mergeCell ref="A599:B599"/>
    <mergeCell ref="A604:B604"/>
    <mergeCell ref="A609:B609"/>
    <mergeCell ref="A614:B614"/>
    <mergeCell ref="A619:B619"/>
    <mergeCell ref="A624:B624"/>
    <mergeCell ref="A629:B629"/>
    <mergeCell ref="A634:B634"/>
    <mergeCell ref="A639:B639"/>
    <mergeCell ref="A644:B644"/>
    <mergeCell ref="A649:B649"/>
    <mergeCell ref="A654:B654"/>
    <mergeCell ref="A659:B659"/>
    <mergeCell ref="A664:B664"/>
    <mergeCell ref="A669:B669"/>
    <mergeCell ref="A674:B674"/>
    <mergeCell ref="A679:B679"/>
    <mergeCell ref="A684:B684"/>
    <mergeCell ref="A689:B689"/>
    <mergeCell ref="A694:B694"/>
    <mergeCell ref="A699:B699"/>
    <mergeCell ref="A704:B704"/>
    <mergeCell ref="A709:B709"/>
    <mergeCell ref="A714:B714"/>
    <mergeCell ref="A719:B719"/>
    <mergeCell ref="A724:B724"/>
    <mergeCell ref="A729:B729"/>
    <mergeCell ref="A734:B734"/>
    <mergeCell ref="A739:B739"/>
    <mergeCell ref="A744:B744"/>
    <mergeCell ref="A749:B749"/>
    <mergeCell ref="A754:B754"/>
    <mergeCell ref="A759:B759"/>
    <mergeCell ref="A764:B764"/>
    <mergeCell ref="A769:B769"/>
    <mergeCell ref="A774:B774"/>
    <mergeCell ref="A779:B779"/>
    <mergeCell ref="A784:B784"/>
    <mergeCell ref="A789:B789"/>
    <mergeCell ref="A794:B794"/>
    <mergeCell ref="A799:B799"/>
    <mergeCell ref="A804:B804"/>
    <mergeCell ref="A809:B809"/>
    <mergeCell ref="A814:B814"/>
    <mergeCell ref="A819:B819"/>
    <mergeCell ref="A824:B824"/>
    <mergeCell ref="A829:B829"/>
    <mergeCell ref="A834:B834"/>
    <mergeCell ref="A839:B839"/>
    <mergeCell ref="A844:B844"/>
    <mergeCell ref="A849:B849"/>
    <mergeCell ref="A854:B854"/>
    <mergeCell ref="A859:B859"/>
    <mergeCell ref="A864:B864"/>
    <mergeCell ref="A869:B869"/>
    <mergeCell ref="A874:B874"/>
    <mergeCell ref="A879:B879"/>
    <mergeCell ref="A884:B884"/>
    <mergeCell ref="A889:B889"/>
    <mergeCell ref="A894:B894"/>
    <mergeCell ref="A899:B899"/>
    <mergeCell ref="A904:B904"/>
    <mergeCell ref="A909:B909"/>
    <mergeCell ref="A914:B914"/>
    <mergeCell ref="A919:B919"/>
    <mergeCell ref="A924:B924"/>
    <mergeCell ref="A929:B929"/>
    <mergeCell ref="A934:B934"/>
    <mergeCell ref="A939:B939"/>
    <mergeCell ref="A944:B944"/>
    <mergeCell ref="A949:B949"/>
    <mergeCell ref="A954:B954"/>
    <mergeCell ref="A959:B959"/>
    <mergeCell ref="A964:B964"/>
    <mergeCell ref="A969:B969"/>
    <mergeCell ref="A974:B974"/>
    <mergeCell ref="A979:B979"/>
    <mergeCell ref="A984:B984"/>
    <mergeCell ref="A989:B989"/>
    <mergeCell ref="A994:B994"/>
    <mergeCell ref="A999:B999"/>
    <mergeCell ref="A1004:B1004"/>
    <mergeCell ref="A1009:B1009"/>
    <mergeCell ref="A1014:B1014"/>
    <mergeCell ref="A1019:B1019"/>
    <mergeCell ref="A1024:B1024"/>
    <mergeCell ref="A1029:B1029"/>
    <mergeCell ref="A1034:B1034"/>
    <mergeCell ref="A1039:B1039"/>
    <mergeCell ref="A1044:B1044"/>
    <mergeCell ref="A1049:B1049"/>
    <mergeCell ref="A1054:B1054"/>
    <mergeCell ref="A1059:B1059"/>
    <mergeCell ref="A1064:B1064"/>
    <mergeCell ref="A1069:B1069"/>
    <mergeCell ref="A1074:B1074"/>
    <mergeCell ref="A1079:B1079"/>
    <mergeCell ref="A1084:B1084"/>
    <mergeCell ref="A1089:B1089"/>
    <mergeCell ref="A1094:B1094"/>
    <mergeCell ref="A1099:B1099"/>
    <mergeCell ref="A1104:B1104"/>
    <mergeCell ref="A1109:B1109"/>
    <mergeCell ref="A1114:B1114"/>
    <mergeCell ref="A1119:B1119"/>
    <mergeCell ref="A1124:B1124"/>
    <mergeCell ref="A1129:B1129"/>
    <mergeCell ref="A1134:B1134"/>
    <mergeCell ref="A1139:B1139"/>
    <mergeCell ref="A1144:B1144"/>
    <mergeCell ref="A1149:B1149"/>
    <mergeCell ref="A1154:B1154"/>
    <mergeCell ref="A1159:B1159"/>
    <mergeCell ref="A1164:B1164"/>
    <mergeCell ref="A1169:B1169"/>
    <mergeCell ref="A1174:B1174"/>
    <mergeCell ref="A1179:B1179"/>
    <mergeCell ref="A1184:B1184"/>
    <mergeCell ref="A1189:B1189"/>
    <mergeCell ref="A1194:B1194"/>
    <mergeCell ref="A1199:B1199"/>
    <mergeCell ref="A1204:B1204"/>
    <mergeCell ref="A1209:B1209"/>
    <mergeCell ref="A1214:B1214"/>
    <mergeCell ref="A1219:B1219"/>
    <mergeCell ref="A1224:B1224"/>
    <mergeCell ref="A1229:B1229"/>
    <mergeCell ref="A1234:B1234"/>
    <mergeCell ref="A1239:B1239"/>
    <mergeCell ref="A1244:B1244"/>
    <mergeCell ref="A1249:B1249"/>
    <mergeCell ref="A1254:B1254"/>
    <mergeCell ref="A1259:B1259"/>
    <mergeCell ref="A1264:B1264"/>
    <mergeCell ref="A1269:B1269"/>
    <mergeCell ref="A1274:B1274"/>
    <mergeCell ref="A1279:B1279"/>
    <mergeCell ref="A1284:B1284"/>
    <mergeCell ref="A1289:B1289"/>
    <mergeCell ref="A1294:B1294"/>
    <mergeCell ref="A1299:B1299"/>
    <mergeCell ref="A1304:B1304"/>
    <mergeCell ref="A1309:B1309"/>
    <mergeCell ref="A1314:B1314"/>
    <mergeCell ref="A1319:B1319"/>
    <mergeCell ref="A1324:B1324"/>
    <mergeCell ref="A1329:B1329"/>
    <mergeCell ref="A1334:B1334"/>
    <mergeCell ref="A1339:B1339"/>
    <mergeCell ref="A1344:B1344"/>
    <mergeCell ref="A1349:B1349"/>
    <mergeCell ref="A1354:B1354"/>
    <mergeCell ref="A1359:B1359"/>
    <mergeCell ref="A1364:B1364"/>
    <mergeCell ref="A1369:B1369"/>
    <mergeCell ref="A1374:B1374"/>
    <mergeCell ref="A1379:B1379"/>
    <mergeCell ref="A1384:B1384"/>
    <mergeCell ref="A1389:B1389"/>
    <mergeCell ref="A1394:B1394"/>
    <mergeCell ref="A1399:B1399"/>
    <mergeCell ref="A1404:B1404"/>
    <mergeCell ref="A1409:B1409"/>
    <mergeCell ref="A1414:B1414"/>
    <mergeCell ref="A1419:B1419"/>
    <mergeCell ref="A1424:B1424"/>
    <mergeCell ref="A1429:B1429"/>
    <mergeCell ref="A1434:B1434"/>
    <mergeCell ref="A1439:B1439"/>
    <mergeCell ref="A1444:B1444"/>
    <mergeCell ref="A1449:B1449"/>
    <mergeCell ref="A1454:B1454"/>
    <mergeCell ref="A1459:B1459"/>
    <mergeCell ref="A1464:B1464"/>
    <mergeCell ref="A1469:B1469"/>
    <mergeCell ref="A1474:B1474"/>
    <mergeCell ref="A1479:B1479"/>
    <mergeCell ref="A1484:B1484"/>
    <mergeCell ref="A1489:B1489"/>
    <mergeCell ref="A1494:B1494"/>
    <mergeCell ref="A1499:B1499"/>
    <mergeCell ref="A1504:B1504"/>
    <mergeCell ref="A1509:B1509"/>
    <mergeCell ref="A1514:B1514"/>
    <mergeCell ref="A1519:B1519"/>
    <mergeCell ref="A1524:B1524"/>
    <mergeCell ref="A1529:B1529"/>
    <mergeCell ref="A1534:B1534"/>
    <mergeCell ref="A1539:B1539"/>
    <mergeCell ref="A1544:B1544"/>
    <mergeCell ref="A1549:B1549"/>
    <mergeCell ref="A1554:B1554"/>
    <mergeCell ref="A1559:B1559"/>
    <mergeCell ref="A1564:B1564"/>
    <mergeCell ref="A1569:B1569"/>
    <mergeCell ref="A1574:B1574"/>
    <mergeCell ref="A1579:B1579"/>
    <mergeCell ref="A1584:B1584"/>
    <mergeCell ref="A1589:B1589"/>
    <mergeCell ref="A1594:B1594"/>
    <mergeCell ref="A1599:B1599"/>
    <mergeCell ref="A1604:B1604"/>
    <mergeCell ref="A1609:B1609"/>
    <mergeCell ref="A1614:B1614"/>
    <mergeCell ref="A1619:B1619"/>
    <mergeCell ref="A1624:B1624"/>
    <mergeCell ref="A1629:B1629"/>
    <mergeCell ref="A1634:B1634"/>
    <mergeCell ref="A1639:B1639"/>
    <mergeCell ref="A1644:B1644"/>
    <mergeCell ref="A1649:B1649"/>
    <mergeCell ref="A1654:B1654"/>
    <mergeCell ref="A1659:B1659"/>
    <mergeCell ref="A1664:B1664"/>
    <mergeCell ref="A1669:B1669"/>
    <mergeCell ref="A1674:B1674"/>
    <mergeCell ref="A1679:B1679"/>
    <mergeCell ref="A1684:B1684"/>
    <mergeCell ref="A1689:B1689"/>
    <mergeCell ref="A1694:B1694"/>
    <mergeCell ref="A1699:B1699"/>
    <mergeCell ref="A1704:B1704"/>
    <mergeCell ref="A1709:B1709"/>
    <mergeCell ref="A1714:B1714"/>
    <mergeCell ref="A1719:B1719"/>
    <mergeCell ref="A1724:B1724"/>
    <mergeCell ref="A1729:B1729"/>
    <mergeCell ref="A1734:B1734"/>
    <mergeCell ref="A1739:B1739"/>
    <mergeCell ref="A1744:B1744"/>
    <mergeCell ref="A1749:B1749"/>
    <mergeCell ref="A1754:B1754"/>
    <mergeCell ref="A1759:B1759"/>
    <mergeCell ref="A1764:B1764"/>
    <mergeCell ref="A1769:B1769"/>
    <mergeCell ref="A1774:B1774"/>
    <mergeCell ref="A1779:B1779"/>
    <mergeCell ref="A1784:B1784"/>
    <mergeCell ref="A1789:B1789"/>
    <mergeCell ref="A1794:B1794"/>
    <mergeCell ref="A1799:B1799"/>
    <mergeCell ref="A1804:B1804"/>
    <mergeCell ref="A1809:B1809"/>
    <mergeCell ref="A1814:B1814"/>
    <mergeCell ref="A1819:B1819"/>
    <mergeCell ref="A1824:B1824"/>
    <mergeCell ref="A1829:B1829"/>
    <mergeCell ref="A1834:B1834"/>
    <mergeCell ref="A1839:B1839"/>
    <mergeCell ref="A1844:B1844"/>
    <mergeCell ref="A1849:B1849"/>
    <mergeCell ref="A1854:B1854"/>
    <mergeCell ref="A1859:B1859"/>
    <mergeCell ref="A1864:B1864"/>
    <mergeCell ref="A1869:B1869"/>
    <mergeCell ref="A1874:B1874"/>
    <mergeCell ref="A1879:B1879"/>
    <mergeCell ref="A1884:B1884"/>
    <mergeCell ref="A1889:B1889"/>
    <mergeCell ref="A1894:B1894"/>
    <mergeCell ref="A1899:B1899"/>
    <mergeCell ref="A1904:B1904"/>
    <mergeCell ref="A1909:B1909"/>
    <mergeCell ref="A1914:B1914"/>
    <mergeCell ref="A1919:B1919"/>
    <mergeCell ref="A1924:B1924"/>
    <mergeCell ref="A1929:B1929"/>
    <mergeCell ref="A1934:B1934"/>
    <mergeCell ref="A1939:B1939"/>
    <mergeCell ref="A1944:B1944"/>
    <mergeCell ref="A1949:B1949"/>
    <mergeCell ref="A1954:B1954"/>
    <mergeCell ref="A1959:B1959"/>
    <mergeCell ref="A1964:B1964"/>
    <mergeCell ref="A1969:B1969"/>
    <mergeCell ref="A1974:B1974"/>
    <mergeCell ref="A1979:B1979"/>
    <mergeCell ref="A1984:B1984"/>
    <mergeCell ref="A1989:B1989"/>
    <mergeCell ref="A1994:B1994"/>
    <mergeCell ref="A1999:B1999"/>
    <mergeCell ref="A2004:B2004"/>
    <mergeCell ref="A2009:B2009"/>
    <mergeCell ref="A2014:B2014"/>
    <mergeCell ref="A2019:B2019"/>
    <mergeCell ref="A2024:B2024"/>
    <mergeCell ref="A2029:B2029"/>
    <mergeCell ref="A2034:B2034"/>
    <mergeCell ref="A2039:B2039"/>
    <mergeCell ref="A2044:B2044"/>
    <mergeCell ref="A2049:B2049"/>
    <mergeCell ref="A2054:B2054"/>
    <mergeCell ref="A2059:B2059"/>
    <mergeCell ref="A2064:B2064"/>
    <mergeCell ref="A2069:B2069"/>
    <mergeCell ref="A2074:B2074"/>
    <mergeCell ref="A2079:B2079"/>
    <mergeCell ref="A2084:B2084"/>
    <mergeCell ref="A2089:B2089"/>
    <mergeCell ref="A2094:B2094"/>
    <mergeCell ref="A2099:B2099"/>
    <mergeCell ref="A2104:B2104"/>
    <mergeCell ref="A2109:B2109"/>
    <mergeCell ref="A2114:B2114"/>
    <mergeCell ref="A2119:B2119"/>
    <mergeCell ref="A2124:B2124"/>
    <mergeCell ref="A2129:B2129"/>
    <mergeCell ref="A2134:B2134"/>
    <mergeCell ref="A2139:B2139"/>
    <mergeCell ref="A2144:B2144"/>
    <mergeCell ref="A2149:B2149"/>
    <mergeCell ref="A2154:B2154"/>
    <mergeCell ref="A2159:B2159"/>
    <mergeCell ref="A2164:B2164"/>
    <mergeCell ref="A2169:B2169"/>
    <mergeCell ref="A2174:B2174"/>
    <mergeCell ref="A2179:B2179"/>
    <mergeCell ref="A2184:B2184"/>
    <mergeCell ref="A2189:B2189"/>
    <mergeCell ref="A2194:B2194"/>
    <mergeCell ref="A2199:B2199"/>
    <mergeCell ref="A2204:B2204"/>
    <mergeCell ref="A2209:B2209"/>
    <mergeCell ref="A2214:B2214"/>
    <mergeCell ref="A2219:B2219"/>
    <mergeCell ref="A2224:B2224"/>
    <mergeCell ref="A2229:B2229"/>
    <mergeCell ref="A2234:B2234"/>
    <mergeCell ref="A2239:B2239"/>
    <mergeCell ref="A2244:B2244"/>
    <mergeCell ref="A2249:B2249"/>
    <mergeCell ref="A2254:B2254"/>
    <mergeCell ref="A2259:B2259"/>
    <mergeCell ref="A2264:B2264"/>
    <mergeCell ref="A2269:B2269"/>
    <mergeCell ref="A2274:B2274"/>
    <mergeCell ref="A2279:B2279"/>
    <mergeCell ref="A2284:B2284"/>
    <mergeCell ref="A2289:B2289"/>
    <mergeCell ref="A2294:B2294"/>
    <mergeCell ref="A2299:B2299"/>
    <mergeCell ref="A2304:B2304"/>
    <mergeCell ref="A2309:B2309"/>
    <mergeCell ref="A2314:B2314"/>
    <mergeCell ref="A2319:B2319"/>
    <mergeCell ref="A2324:B2324"/>
    <mergeCell ref="A2329:B2329"/>
    <mergeCell ref="A2334:B2334"/>
    <mergeCell ref="A2339:B2339"/>
    <mergeCell ref="A2344:B2344"/>
    <mergeCell ref="A2349:B2349"/>
    <mergeCell ref="A2354:B2354"/>
    <mergeCell ref="A2359:B2359"/>
    <mergeCell ref="A2364:B2364"/>
    <mergeCell ref="A2369:B2369"/>
    <mergeCell ref="A2374:B2374"/>
    <mergeCell ref="A2379:B2379"/>
    <mergeCell ref="A2384:B2384"/>
    <mergeCell ref="A2389:B2389"/>
    <mergeCell ref="A2394:B2394"/>
    <mergeCell ref="A2399:B2399"/>
    <mergeCell ref="A2404:B2404"/>
    <mergeCell ref="A2409:B2409"/>
    <mergeCell ref="A2414:B2414"/>
    <mergeCell ref="A2419:B2419"/>
    <mergeCell ref="A2424:B2424"/>
    <mergeCell ref="A2429:B2429"/>
    <mergeCell ref="A2434:B2434"/>
    <mergeCell ref="A2439:B2439"/>
    <mergeCell ref="A2444:B2444"/>
    <mergeCell ref="A2449:B2449"/>
    <mergeCell ref="A2454:B2454"/>
    <mergeCell ref="A2459:B2459"/>
    <mergeCell ref="A2464:B2464"/>
    <mergeCell ref="A2469:B2469"/>
    <mergeCell ref="A2474:B2474"/>
    <mergeCell ref="A2479:B2479"/>
    <mergeCell ref="A2484:B2484"/>
    <mergeCell ref="A2489:B2489"/>
    <mergeCell ref="A2494:B2494"/>
    <mergeCell ref="A2499:B2499"/>
    <mergeCell ref="A2504:B2504"/>
    <mergeCell ref="A2509:B2509"/>
    <mergeCell ref="A2514:B2514"/>
    <mergeCell ref="A2519:B2519"/>
    <mergeCell ref="A2524:B2524"/>
    <mergeCell ref="A2529:B2529"/>
    <mergeCell ref="A2534:B2534"/>
    <mergeCell ref="A2539:B2539"/>
    <mergeCell ref="A2544:B2544"/>
    <mergeCell ref="A2549:B2549"/>
    <mergeCell ref="A2554:B2554"/>
    <mergeCell ref="A2559:B2559"/>
    <mergeCell ref="A2564:B2564"/>
    <mergeCell ref="A2569:B2569"/>
    <mergeCell ref="A2574:B2574"/>
    <mergeCell ref="A2579:B2579"/>
    <mergeCell ref="A2584:B2584"/>
    <mergeCell ref="A2589:B2589"/>
    <mergeCell ref="A2594:B2594"/>
    <mergeCell ref="A2599:B2599"/>
    <mergeCell ref="A2604:B2604"/>
    <mergeCell ref="A2609:B2609"/>
    <mergeCell ref="A2614:B2614"/>
    <mergeCell ref="A2619:B2619"/>
    <mergeCell ref="A2624:B2624"/>
    <mergeCell ref="A2629:B2629"/>
    <mergeCell ref="A2634:B2634"/>
    <mergeCell ref="A2639:B2639"/>
    <mergeCell ref="A2644:B2644"/>
    <mergeCell ref="A2649:B2649"/>
    <mergeCell ref="A2654:B2654"/>
    <mergeCell ref="A2659:B2659"/>
    <mergeCell ref="A2664:B2664"/>
    <mergeCell ref="A2669:B2669"/>
    <mergeCell ref="A2674:B2674"/>
    <mergeCell ref="A2679:B2679"/>
    <mergeCell ref="A2684:B2684"/>
    <mergeCell ref="A2689:B2689"/>
    <mergeCell ref="A2694:B2694"/>
    <mergeCell ref="A2699:B2699"/>
    <mergeCell ref="A2704:B2704"/>
    <mergeCell ref="A2709:B2709"/>
    <mergeCell ref="A2714:B2714"/>
    <mergeCell ref="A2719:B2719"/>
    <mergeCell ref="A2724:B2724"/>
    <mergeCell ref="A2729:B2729"/>
    <mergeCell ref="A2734:B2734"/>
    <mergeCell ref="A2739:B2739"/>
    <mergeCell ref="A2744:B2744"/>
    <mergeCell ref="A2749:B2749"/>
    <mergeCell ref="A2754:B2754"/>
    <mergeCell ref="A2759:B2759"/>
    <mergeCell ref="A2764:B2764"/>
    <mergeCell ref="A2769:B2769"/>
    <mergeCell ref="A2774:B2774"/>
    <mergeCell ref="A2779:B2779"/>
    <mergeCell ref="A2784:B2784"/>
    <mergeCell ref="A2789:B2789"/>
    <mergeCell ref="A2794:B2794"/>
    <mergeCell ref="A2799:B2799"/>
    <mergeCell ref="A2804:B2804"/>
    <mergeCell ref="A2809:B2809"/>
    <mergeCell ref="A2814:B2814"/>
    <mergeCell ref="A2819:B2819"/>
    <mergeCell ref="A2824:B2824"/>
    <mergeCell ref="A2829:B2829"/>
    <mergeCell ref="A2834:B2834"/>
    <mergeCell ref="A2839:B2839"/>
    <mergeCell ref="A2844:B2844"/>
    <mergeCell ref="A2849:B2849"/>
    <mergeCell ref="A2854:B2854"/>
    <mergeCell ref="A2859:B2859"/>
    <mergeCell ref="A2864:B2864"/>
    <mergeCell ref="A2869:B2869"/>
    <mergeCell ref="A2874:B2874"/>
    <mergeCell ref="A2879:B2879"/>
    <mergeCell ref="A2884:B2884"/>
    <mergeCell ref="A2889:B2889"/>
    <mergeCell ref="A2894:B2894"/>
    <mergeCell ref="A2899:B2899"/>
    <mergeCell ref="A2904:B2904"/>
    <mergeCell ref="A2909:B2909"/>
    <mergeCell ref="A2914:B2914"/>
    <mergeCell ref="A2919:B2919"/>
    <mergeCell ref="A2924:B2924"/>
    <mergeCell ref="A2929:B2929"/>
    <mergeCell ref="A2934:B2934"/>
    <mergeCell ref="A2939:B2939"/>
    <mergeCell ref="A2944:B2944"/>
    <mergeCell ref="A2949:B2949"/>
    <mergeCell ref="A2954:B2954"/>
    <mergeCell ref="A2959:B2959"/>
    <mergeCell ref="A2964:B2964"/>
    <mergeCell ref="A2969:B2969"/>
    <mergeCell ref="A2974:B2974"/>
    <mergeCell ref="A2979:B2979"/>
    <mergeCell ref="A2984:B2984"/>
    <mergeCell ref="A2989:B2989"/>
    <mergeCell ref="A2994:B2994"/>
    <mergeCell ref="A2999:B2999"/>
    <mergeCell ref="A3004:B3004"/>
    <mergeCell ref="A3009:B3009"/>
    <mergeCell ref="A3014:B3014"/>
    <mergeCell ref="A3019:B3019"/>
    <mergeCell ref="A3024:B3024"/>
    <mergeCell ref="A3029:B3029"/>
    <mergeCell ref="A3034:B3034"/>
    <mergeCell ref="A3039:B3039"/>
    <mergeCell ref="A3044:B3044"/>
    <mergeCell ref="A3049:B3049"/>
    <mergeCell ref="A3054:B3054"/>
    <mergeCell ref="A3059:B3059"/>
    <mergeCell ref="A3064:B3064"/>
    <mergeCell ref="A3069:B3069"/>
    <mergeCell ref="A3074:B3074"/>
    <mergeCell ref="A3079:B3079"/>
    <mergeCell ref="A3084:B3084"/>
    <mergeCell ref="A3089:B3089"/>
    <mergeCell ref="A3094:B3094"/>
    <mergeCell ref="A3099:B3099"/>
    <mergeCell ref="A3104:B3104"/>
    <mergeCell ref="A3109:B3109"/>
    <mergeCell ref="A3114:B3114"/>
    <mergeCell ref="A3119:B3119"/>
    <mergeCell ref="A3124:B3124"/>
    <mergeCell ref="A3129:B3129"/>
    <mergeCell ref="A3134:B3134"/>
    <mergeCell ref="A3139:B3139"/>
    <mergeCell ref="A3144:B3144"/>
    <mergeCell ref="A3149:B3149"/>
    <mergeCell ref="A3154:B3154"/>
    <mergeCell ref="A3159:B3159"/>
    <mergeCell ref="A3164:B3164"/>
    <mergeCell ref="A3169:B3169"/>
    <mergeCell ref="A3174:B3174"/>
    <mergeCell ref="A3179:B3179"/>
    <mergeCell ref="A3184:B3184"/>
    <mergeCell ref="A3189:B3189"/>
    <mergeCell ref="A3194:B3194"/>
    <mergeCell ref="A3199:B3199"/>
    <mergeCell ref="A3204:B3204"/>
    <mergeCell ref="A3209:B3209"/>
    <mergeCell ref="A3214:B3214"/>
    <mergeCell ref="A3219:B3219"/>
    <mergeCell ref="A3224:B3224"/>
    <mergeCell ref="A3229:B3229"/>
    <mergeCell ref="A3234:B3234"/>
    <mergeCell ref="A3239:B3239"/>
    <mergeCell ref="A3244:B3244"/>
    <mergeCell ref="A3249:B3249"/>
    <mergeCell ref="A3254:B3254"/>
    <mergeCell ref="A3259:B3259"/>
    <mergeCell ref="A3264:B3264"/>
    <mergeCell ref="A3269:B3269"/>
    <mergeCell ref="A3274:B3274"/>
    <mergeCell ref="A3279:B3279"/>
    <mergeCell ref="A3284:B3284"/>
    <mergeCell ref="A3289:B3289"/>
    <mergeCell ref="A3294:B3294"/>
    <mergeCell ref="A3299:B3299"/>
    <mergeCell ref="A3304:B3304"/>
    <mergeCell ref="A3309:B3309"/>
    <mergeCell ref="A3314:B3314"/>
    <mergeCell ref="A3319:B3319"/>
    <mergeCell ref="A3324:B3324"/>
    <mergeCell ref="A3329:B3329"/>
    <mergeCell ref="A3334:B3334"/>
    <mergeCell ref="A3339:B3339"/>
    <mergeCell ref="A3344:B3344"/>
    <mergeCell ref="A3349:B3349"/>
    <mergeCell ref="A3354:B3354"/>
    <mergeCell ref="A3359:B3359"/>
    <mergeCell ref="A3364:B3364"/>
    <mergeCell ref="A3369:B3369"/>
    <mergeCell ref="A3374:B3374"/>
    <mergeCell ref="A3379:B3379"/>
    <mergeCell ref="A3384:B3384"/>
    <mergeCell ref="A3389:B3389"/>
    <mergeCell ref="A3394:B3394"/>
    <mergeCell ref="A3399:B3399"/>
    <mergeCell ref="A3404:B3404"/>
    <mergeCell ref="A3409:B3409"/>
    <mergeCell ref="A3414:B3414"/>
    <mergeCell ref="A3419:B3419"/>
    <mergeCell ref="A3424:B3424"/>
    <mergeCell ref="A3429:B3429"/>
    <mergeCell ref="A3434:B3434"/>
    <mergeCell ref="A3439:B3439"/>
    <mergeCell ref="A3444:B3444"/>
    <mergeCell ref="A3449:B3449"/>
    <mergeCell ref="A3454:B3454"/>
    <mergeCell ref="A3459:B3459"/>
    <mergeCell ref="A3464:B3464"/>
    <mergeCell ref="A3469:B3469"/>
    <mergeCell ref="A3474:B3474"/>
    <mergeCell ref="A3479:B3479"/>
    <mergeCell ref="A3484:B3484"/>
    <mergeCell ref="A3489:B3489"/>
    <mergeCell ref="A3494:B3494"/>
    <mergeCell ref="A3499:B3499"/>
    <mergeCell ref="A3504:B3504"/>
    <mergeCell ref="A3509:B3509"/>
    <mergeCell ref="A3514:B3514"/>
    <mergeCell ref="A3519:B3519"/>
    <mergeCell ref="A3524:B3524"/>
    <mergeCell ref="A3529:B3529"/>
    <mergeCell ref="A3534:B3534"/>
    <mergeCell ref="A3539:B3539"/>
    <mergeCell ref="A3544:B3544"/>
    <mergeCell ref="A3549:B3549"/>
    <mergeCell ref="A3554:B3554"/>
    <mergeCell ref="A3559:B3559"/>
    <mergeCell ref="A3564:B3564"/>
    <mergeCell ref="A3569:B3569"/>
    <mergeCell ref="A3574:B3574"/>
    <mergeCell ref="A3579:B3579"/>
    <mergeCell ref="A3584:B3584"/>
    <mergeCell ref="A3589:B3589"/>
    <mergeCell ref="A3594:B3594"/>
    <mergeCell ref="A3599:B3599"/>
    <mergeCell ref="A3604:B3604"/>
    <mergeCell ref="A3609:B3609"/>
    <mergeCell ref="A3614:B3614"/>
    <mergeCell ref="A3619:B3619"/>
    <mergeCell ref="A3624:B3624"/>
    <mergeCell ref="A3629:B3629"/>
    <mergeCell ref="A3634:B3634"/>
    <mergeCell ref="A3639:B3639"/>
    <mergeCell ref="A3644:B3644"/>
    <mergeCell ref="A3649:B3649"/>
    <mergeCell ref="A3654:B3654"/>
    <mergeCell ref="A3659:B3659"/>
    <mergeCell ref="A3664:B3664"/>
    <mergeCell ref="A3669:B3669"/>
    <mergeCell ref="A3674:B3674"/>
    <mergeCell ref="A3679:B3679"/>
    <mergeCell ref="A3684:B3684"/>
    <mergeCell ref="A3689:B3689"/>
    <mergeCell ref="A3694:B3694"/>
    <mergeCell ref="A3699:B3699"/>
    <mergeCell ref="A3704:B3704"/>
    <mergeCell ref="A3709:B3709"/>
    <mergeCell ref="A3714:B3714"/>
    <mergeCell ref="A3719:B3719"/>
    <mergeCell ref="A3724:B3724"/>
    <mergeCell ref="A3729:B3729"/>
    <mergeCell ref="A3734:B3734"/>
    <mergeCell ref="A3739:B3739"/>
    <mergeCell ref="A3744:B3744"/>
    <mergeCell ref="A3749:B3749"/>
    <mergeCell ref="A3754:B3754"/>
    <mergeCell ref="A3759:B3759"/>
    <mergeCell ref="A3764:B3764"/>
    <mergeCell ref="A3769:B3769"/>
    <mergeCell ref="A3774:B3774"/>
    <mergeCell ref="A3779:B3779"/>
    <mergeCell ref="A3784:B3784"/>
    <mergeCell ref="A3789:B3789"/>
    <mergeCell ref="A3794:B3794"/>
    <mergeCell ref="A3799:B3799"/>
    <mergeCell ref="A3804:B3804"/>
    <mergeCell ref="A3809:B3809"/>
    <mergeCell ref="A3814:B3814"/>
    <mergeCell ref="A3819:B3819"/>
    <mergeCell ref="A3824:B3824"/>
    <mergeCell ref="A3829:B3829"/>
    <mergeCell ref="A3834:B3834"/>
    <mergeCell ref="A3839:B3839"/>
    <mergeCell ref="A3844:B3844"/>
    <mergeCell ref="A3849:B3849"/>
    <mergeCell ref="A3854:B3854"/>
    <mergeCell ref="A3859:B3859"/>
    <mergeCell ref="A3864:B3864"/>
    <mergeCell ref="A3869:B3869"/>
    <mergeCell ref="A3874:B3874"/>
    <mergeCell ref="A3879:B3879"/>
    <mergeCell ref="A3884:B3884"/>
    <mergeCell ref="A3889:B3889"/>
    <mergeCell ref="A3894:B3894"/>
    <mergeCell ref="A3899:B3899"/>
    <mergeCell ref="A3904:B3904"/>
    <mergeCell ref="A3909:B3909"/>
    <mergeCell ref="A3914:B3914"/>
    <mergeCell ref="A3919:B3919"/>
    <mergeCell ref="A3924:B3924"/>
    <mergeCell ref="A3929:B3929"/>
    <mergeCell ref="A3934:B3934"/>
    <mergeCell ref="A3939:B3939"/>
    <mergeCell ref="A3944:B3944"/>
    <mergeCell ref="A3949:B3949"/>
    <mergeCell ref="A3954:B3954"/>
    <mergeCell ref="A3959:B3959"/>
    <mergeCell ref="A3964:B3964"/>
    <mergeCell ref="A3969:B3969"/>
    <mergeCell ref="A3974:B3974"/>
    <mergeCell ref="A3979:B3979"/>
    <mergeCell ref="A3984:B3984"/>
    <mergeCell ref="A3989:B3989"/>
    <mergeCell ref="A3994:B3994"/>
    <mergeCell ref="A3999:B3999"/>
    <mergeCell ref="A4004:B4004"/>
    <mergeCell ref="A4009:B4009"/>
    <mergeCell ref="A4014:B4014"/>
    <mergeCell ref="A4019:B4019"/>
    <mergeCell ref="A4024:B4024"/>
    <mergeCell ref="A4029:B4029"/>
    <mergeCell ref="A4034:B4034"/>
    <mergeCell ref="A4039:B4039"/>
    <mergeCell ref="A4044:B4044"/>
    <mergeCell ref="A4049:B4049"/>
    <mergeCell ref="A4054:B4054"/>
    <mergeCell ref="A4059:B4059"/>
    <mergeCell ref="A4064:B4064"/>
    <mergeCell ref="A4069:B4069"/>
    <mergeCell ref="A4074:B4074"/>
    <mergeCell ref="A4079:B4079"/>
    <mergeCell ref="A4084:B4084"/>
    <mergeCell ref="A4089:B4089"/>
    <mergeCell ref="A4094:B4094"/>
    <mergeCell ref="A4099:B4099"/>
    <mergeCell ref="A4104:B4104"/>
    <mergeCell ref="A4109:B4109"/>
    <mergeCell ref="A4114:B4114"/>
    <mergeCell ref="A4119:B4119"/>
    <mergeCell ref="A4124:B4124"/>
    <mergeCell ref="A4129:B4129"/>
    <mergeCell ref="A4134:B4134"/>
    <mergeCell ref="A4139:B4139"/>
    <mergeCell ref="A4144:B4144"/>
    <mergeCell ref="A4149:B4149"/>
    <mergeCell ref="A4154:B4154"/>
    <mergeCell ref="A4159:B4159"/>
    <mergeCell ref="A4164:B4164"/>
    <mergeCell ref="A4169:B4169"/>
    <mergeCell ref="A4174:B4174"/>
    <mergeCell ref="A4179:B4179"/>
    <mergeCell ref="A4184:B4184"/>
    <mergeCell ref="A4189:B4189"/>
    <mergeCell ref="A1:A3"/>
    <mergeCell ref="A6:A8"/>
    <mergeCell ref="A11:A13"/>
    <mergeCell ref="A16:A18"/>
    <mergeCell ref="A21:A23"/>
    <mergeCell ref="A26:A28"/>
    <mergeCell ref="A31:A33"/>
    <mergeCell ref="A36:A38"/>
    <mergeCell ref="A41:A43"/>
    <mergeCell ref="A46:A48"/>
    <mergeCell ref="A51:A53"/>
    <mergeCell ref="A56:A58"/>
    <mergeCell ref="A61:A63"/>
    <mergeCell ref="A66:A68"/>
    <mergeCell ref="A71:A73"/>
    <mergeCell ref="A76:A78"/>
    <mergeCell ref="A81:A83"/>
    <mergeCell ref="A86:A88"/>
    <mergeCell ref="A91:A93"/>
    <mergeCell ref="A96:A98"/>
    <mergeCell ref="A101:A103"/>
    <mergeCell ref="A106:A108"/>
    <mergeCell ref="A111:A113"/>
    <mergeCell ref="A116:A118"/>
    <mergeCell ref="A121:A123"/>
    <mergeCell ref="A126:A128"/>
    <mergeCell ref="A131:A133"/>
    <mergeCell ref="A136:A138"/>
    <mergeCell ref="A141:A143"/>
    <mergeCell ref="A146:A148"/>
    <mergeCell ref="A151:A153"/>
    <mergeCell ref="A156:A158"/>
    <mergeCell ref="A161:A163"/>
    <mergeCell ref="A166:A168"/>
    <mergeCell ref="A171:A173"/>
    <mergeCell ref="A176:A178"/>
    <mergeCell ref="A181:A183"/>
    <mergeCell ref="A186:A188"/>
    <mergeCell ref="A191:A193"/>
    <mergeCell ref="A196:A198"/>
    <mergeCell ref="A201:A203"/>
    <mergeCell ref="A206:A208"/>
    <mergeCell ref="A211:A213"/>
    <mergeCell ref="A216:A218"/>
    <mergeCell ref="A221:A223"/>
    <mergeCell ref="A226:A228"/>
    <mergeCell ref="A231:A233"/>
    <mergeCell ref="A236:A238"/>
    <mergeCell ref="A241:A243"/>
    <mergeCell ref="A246:A248"/>
    <mergeCell ref="A251:A253"/>
    <mergeCell ref="A256:A258"/>
    <mergeCell ref="A261:A263"/>
    <mergeCell ref="A266:A268"/>
    <mergeCell ref="A271:A273"/>
    <mergeCell ref="A276:A278"/>
    <mergeCell ref="A281:A283"/>
    <mergeCell ref="A286:A288"/>
    <mergeCell ref="A291:A293"/>
    <mergeCell ref="A296:A298"/>
    <mergeCell ref="A301:A303"/>
    <mergeCell ref="A306:A308"/>
    <mergeCell ref="A311:A313"/>
    <mergeCell ref="A316:A318"/>
    <mergeCell ref="A321:A323"/>
    <mergeCell ref="A326:A328"/>
    <mergeCell ref="A331:A333"/>
    <mergeCell ref="A336:A338"/>
    <mergeCell ref="A341:A343"/>
    <mergeCell ref="A346:A348"/>
    <mergeCell ref="A351:A353"/>
    <mergeCell ref="A356:A358"/>
    <mergeCell ref="A361:A363"/>
    <mergeCell ref="A366:A368"/>
    <mergeCell ref="A371:A373"/>
    <mergeCell ref="A376:A378"/>
    <mergeCell ref="A381:A383"/>
    <mergeCell ref="A386:A388"/>
    <mergeCell ref="A391:A393"/>
    <mergeCell ref="A396:A398"/>
    <mergeCell ref="A401:A403"/>
    <mergeCell ref="A406:A408"/>
    <mergeCell ref="A411:A413"/>
    <mergeCell ref="A416:A418"/>
    <mergeCell ref="A421:A423"/>
    <mergeCell ref="A426:A428"/>
    <mergeCell ref="A431:A433"/>
    <mergeCell ref="A436:A438"/>
    <mergeCell ref="A441:A443"/>
    <mergeCell ref="A446:A448"/>
    <mergeCell ref="A451:A453"/>
    <mergeCell ref="A456:A458"/>
    <mergeCell ref="A461:A463"/>
    <mergeCell ref="A466:A468"/>
    <mergeCell ref="A471:A473"/>
    <mergeCell ref="A476:A478"/>
    <mergeCell ref="A481:A483"/>
    <mergeCell ref="A486:A488"/>
    <mergeCell ref="A491:A493"/>
    <mergeCell ref="A496:A498"/>
    <mergeCell ref="A501:A503"/>
    <mergeCell ref="A506:A508"/>
    <mergeCell ref="A511:A513"/>
    <mergeCell ref="A516:A518"/>
    <mergeCell ref="A521:A523"/>
    <mergeCell ref="A526:A528"/>
    <mergeCell ref="A531:A533"/>
    <mergeCell ref="A536:A538"/>
    <mergeCell ref="A541:A543"/>
    <mergeCell ref="A546:A548"/>
    <mergeCell ref="A551:A553"/>
    <mergeCell ref="A556:A558"/>
    <mergeCell ref="A561:A563"/>
    <mergeCell ref="A566:A568"/>
    <mergeCell ref="A571:A573"/>
    <mergeCell ref="A576:A578"/>
    <mergeCell ref="A581:A583"/>
    <mergeCell ref="A586:A588"/>
    <mergeCell ref="A591:A593"/>
    <mergeCell ref="A596:A598"/>
    <mergeCell ref="A601:A603"/>
    <mergeCell ref="A606:A608"/>
    <mergeCell ref="A611:A613"/>
    <mergeCell ref="A616:A618"/>
    <mergeCell ref="A621:A623"/>
    <mergeCell ref="A626:A628"/>
    <mergeCell ref="A631:A633"/>
    <mergeCell ref="A636:A638"/>
    <mergeCell ref="A641:A643"/>
    <mergeCell ref="A646:A648"/>
    <mergeCell ref="A651:A653"/>
    <mergeCell ref="A656:A658"/>
    <mergeCell ref="A661:A663"/>
    <mergeCell ref="A666:A668"/>
    <mergeCell ref="A671:A673"/>
    <mergeCell ref="A676:A678"/>
    <mergeCell ref="A681:A683"/>
    <mergeCell ref="A686:A688"/>
    <mergeCell ref="A691:A693"/>
    <mergeCell ref="A696:A698"/>
    <mergeCell ref="A701:A703"/>
    <mergeCell ref="A706:A708"/>
    <mergeCell ref="A711:A713"/>
    <mergeCell ref="A716:A718"/>
    <mergeCell ref="A721:A723"/>
    <mergeCell ref="A726:A728"/>
    <mergeCell ref="A731:A733"/>
    <mergeCell ref="A736:A738"/>
    <mergeCell ref="A741:A743"/>
    <mergeCell ref="A746:A748"/>
    <mergeCell ref="A751:A753"/>
    <mergeCell ref="A756:A758"/>
    <mergeCell ref="A761:A763"/>
    <mergeCell ref="A766:A768"/>
    <mergeCell ref="A771:A773"/>
    <mergeCell ref="A776:A778"/>
    <mergeCell ref="A781:A783"/>
    <mergeCell ref="A786:A788"/>
    <mergeCell ref="A791:A793"/>
    <mergeCell ref="A796:A798"/>
    <mergeCell ref="A801:A803"/>
    <mergeCell ref="A806:A808"/>
    <mergeCell ref="A811:A813"/>
    <mergeCell ref="A816:A818"/>
    <mergeCell ref="A821:A823"/>
    <mergeCell ref="A826:A828"/>
    <mergeCell ref="A831:A833"/>
    <mergeCell ref="A836:A838"/>
    <mergeCell ref="A841:A843"/>
    <mergeCell ref="A846:A848"/>
    <mergeCell ref="A851:A853"/>
    <mergeCell ref="A856:A858"/>
    <mergeCell ref="A861:A863"/>
    <mergeCell ref="A866:A868"/>
    <mergeCell ref="A871:A873"/>
    <mergeCell ref="A876:A878"/>
    <mergeCell ref="A881:A883"/>
    <mergeCell ref="A886:A888"/>
    <mergeCell ref="A891:A893"/>
    <mergeCell ref="A896:A898"/>
    <mergeCell ref="A901:A903"/>
    <mergeCell ref="A906:A908"/>
    <mergeCell ref="A911:A913"/>
    <mergeCell ref="A916:A918"/>
    <mergeCell ref="A921:A923"/>
    <mergeCell ref="A926:A928"/>
    <mergeCell ref="A931:A933"/>
    <mergeCell ref="A936:A938"/>
    <mergeCell ref="A941:A943"/>
    <mergeCell ref="A946:A948"/>
    <mergeCell ref="A951:A953"/>
    <mergeCell ref="A956:A958"/>
    <mergeCell ref="A961:A963"/>
    <mergeCell ref="A966:A968"/>
    <mergeCell ref="A971:A973"/>
    <mergeCell ref="A976:A978"/>
    <mergeCell ref="A981:A983"/>
    <mergeCell ref="A986:A988"/>
    <mergeCell ref="A991:A993"/>
    <mergeCell ref="A996:A998"/>
    <mergeCell ref="A1001:A1003"/>
    <mergeCell ref="A1006:A1008"/>
    <mergeCell ref="A1011:A1013"/>
    <mergeCell ref="A1016:A1018"/>
    <mergeCell ref="A1021:A1023"/>
    <mergeCell ref="A1026:A1028"/>
    <mergeCell ref="A1031:A1033"/>
    <mergeCell ref="A1036:A1038"/>
    <mergeCell ref="A1041:A1043"/>
    <mergeCell ref="A1046:A1048"/>
    <mergeCell ref="A1051:A1053"/>
    <mergeCell ref="A1056:A1058"/>
    <mergeCell ref="A1061:A1063"/>
    <mergeCell ref="A1066:A1068"/>
    <mergeCell ref="A1071:A1073"/>
    <mergeCell ref="A1076:A1078"/>
    <mergeCell ref="A1081:A1083"/>
    <mergeCell ref="A1086:A1088"/>
    <mergeCell ref="A1091:A1093"/>
    <mergeCell ref="A1096:A1098"/>
    <mergeCell ref="A1101:A1103"/>
    <mergeCell ref="A1106:A1108"/>
    <mergeCell ref="A1111:A1113"/>
    <mergeCell ref="A1116:A1118"/>
    <mergeCell ref="A1121:A1123"/>
    <mergeCell ref="A1126:A1128"/>
    <mergeCell ref="A1131:A1133"/>
    <mergeCell ref="A1136:A1138"/>
    <mergeCell ref="A1141:A1143"/>
    <mergeCell ref="A1146:A1148"/>
    <mergeCell ref="A1151:A1153"/>
    <mergeCell ref="A1156:A1158"/>
    <mergeCell ref="A1161:A1163"/>
    <mergeCell ref="A1166:A1168"/>
    <mergeCell ref="A1171:A1173"/>
    <mergeCell ref="A1176:A1178"/>
    <mergeCell ref="A1181:A1183"/>
    <mergeCell ref="A1186:A1188"/>
    <mergeCell ref="A1191:A1193"/>
    <mergeCell ref="A1196:A1198"/>
    <mergeCell ref="A1201:A1203"/>
    <mergeCell ref="A1206:A1208"/>
    <mergeCell ref="A1211:A1213"/>
    <mergeCell ref="A1216:A1218"/>
    <mergeCell ref="A1221:A1223"/>
    <mergeCell ref="A1226:A1228"/>
    <mergeCell ref="A1231:A1233"/>
    <mergeCell ref="A1236:A1238"/>
    <mergeCell ref="A1241:A1243"/>
    <mergeCell ref="A1246:A1248"/>
    <mergeCell ref="A1251:A1253"/>
    <mergeCell ref="A1256:A1258"/>
    <mergeCell ref="A1261:A1263"/>
    <mergeCell ref="A1266:A1268"/>
    <mergeCell ref="A1271:A1273"/>
    <mergeCell ref="A1276:A1278"/>
    <mergeCell ref="A1281:A1283"/>
    <mergeCell ref="A1286:A1288"/>
    <mergeCell ref="A1291:A1293"/>
    <mergeCell ref="A1296:A1298"/>
    <mergeCell ref="A1301:A1303"/>
    <mergeCell ref="A1306:A1308"/>
    <mergeCell ref="A1311:A1313"/>
    <mergeCell ref="A1316:A1318"/>
    <mergeCell ref="A1321:A1323"/>
    <mergeCell ref="A1326:A1328"/>
    <mergeCell ref="A1331:A1333"/>
    <mergeCell ref="A1336:A1338"/>
    <mergeCell ref="A1341:A1343"/>
    <mergeCell ref="A1346:A1348"/>
    <mergeCell ref="A1351:A1353"/>
    <mergeCell ref="A1356:A1358"/>
    <mergeCell ref="A1361:A1363"/>
    <mergeCell ref="A1366:A1368"/>
    <mergeCell ref="A1371:A1373"/>
    <mergeCell ref="A1376:A1378"/>
    <mergeCell ref="A1381:A1383"/>
    <mergeCell ref="A1386:A1388"/>
    <mergeCell ref="A1391:A1393"/>
    <mergeCell ref="A1396:A1398"/>
    <mergeCell ref="A1401:A1403"/>
    <mergeCell ref="A1406:A1408"/>
    <mergeCell ref="A1411:A1413"/>
    <mergeCell ref="A1416:A1418"/>
    <mergeCell ref="A1421:A1423"/>
    <mergeCell ref="A1426:A1428"/>
    <mergeCell ref="A1431:A1433"/>
    <mergeCell ref="A1436:A1438"/>
    <mergeCell ref="A1441:A1443"/>
    <mergeCell ref="A1446:A1448"/>
    <mergeCell ref="A1451:A1453"/>
    <mergeCell ref="A1456:A1458"/>
    <mergeCell ref="A1461:A1463"/>
    <mergeCell ref="A1466:A1468"/>
    <mergeCell ref="A1471:A1473"/>
    <mergeCell ref="A1476:A1478"/>
    <mergeCell ref="A1481:A1483"/>
    <mergeCell ref="A1486:A1488"/>
    <mergeCell ref="A1491:A1493"/>
    <mergeCell ref="A1496:A1498"/>
    <mergeCell ref="A1501:A1503"/>
    <mergeCell ref="A1506:A1508"/>
    <mergeCell ref="A1511:A1513"/>
    <mergeCell ref="A1516:A1518"/>
    <mergeCell ref="A1521:A1523"/>
    <mergeCell ref="A1526:A1528"/>
    <mergeCell ref="A1531:A1533"/>
    <mergeCell ref="A1536:A1538"/>
    <mergeCell ref="A1541:A1543"/>
    <mergeCell ref="A1546:A1548"/>
    <mergeCell ref="A1551:A1553"/>
    <mergeCell ref="A1556:A1558"/>
    <mergeCell ref="A1561:A1563"/>
    <mergeCell ref="A1566:A1568"/>
    <mergeCell ref="A1571:A1573"/>
    <mergeCell ref="A1576:A1578"/>
    <mergeCell ref="A1581:A1583"/>
    <mergeCell ref="A1586:A1588"/>
    <mergeCell ref="A1591:A1593"/>
    <mergeCell ref="A1596:A1598"/>
    <mergeCell ref="A1601:A1603"/>
    <mergeCell ref="A1606:A1608"/>
    <mergeCell ref="A1611:A1613"/>
    <mergeCell ref="A1616:A1618"/>
    <mergeCell ref="A1621:A1623"/>
    <mergeCell ref="A1626:A1628"/>
    <mergeCell ref="A1631:A1633"/>
    <mergeCell ref="A1636:A1638"/>
    <mergeCell ref="A1641:A1643"/>
    <mergeCell ref="A1646:A1648"/>
    <mergeCell ref="A1651:A1653"/>
    <mergeCell ref="A1656:A1658"/>
    <mergeCell ref="A1661:A1663"/>
    <mergeCell ref="A1666:A1668"/>
    <mergeCell ref="A1671:A1673"/>
    <mergeCell ref="A1676:A1678"/>
    <mergeCell ref="A1681:A1683"/>
    <mergeCell ref="A1686:A1688"/>
    <mergeCell ref="A1691:A1693"/>
    <mergeCell ref="A1696:A1698"/>
    <mergeCell ref="A1701:A1703"/>
    <mergeCell ref="A1706:A1708"/>
    <mergeCell ref="A1711:A1713"/>
    <mergeCell ref="A1716:A1718"/>
    <mergeCell ref="A1721:A1723"/>
    <mergeCell ref="A1726:A1728"/>
    <mergeCell ref="A1731:A1733"/>
    <mergeCell ref="A1736:A1738"/>
    <mergeCell ref="A1741:A1743"/>
    <mergeCell ref="A1746:A1748"/>
    <mergeCell ref="A1751:A1753"/>
    <mergeCell ref="A1756:A1758"/>
    <mergeCell ref="A1761:A1763"/>
    <mergeCell ref="A1766:A1768"/>
    <mergeCell ref="A1771:A1773"/>
    <mergeCell ref="A1776:A1778"/>
    <mergeCell ref="A1781:A1783"/>
    <mergeCell ref="A1786:A1788"/>
    <mergeCell ref="A1791:A1793"/>
    <mergeCell ref="A1796:A1798"/>
    <mergeCell ref="A1801:A1803"/>
    <mergeCell ref="A1806:A1808"/>
    <mergeCell ref="A1811:A1813"/>
    <mergeCell ref="A1816:A1818"/>
    <mergeCell ref="A1821:A1823"/>
    <mergeCell ref="A1826:A1828"/>
    <mergeCell ref="A1831:A1833"/>
    <mergeCell ref="A1836:A1838"/>
    <mergeCell ref="A1841:A1843"/>
    <mergeCell ref="A1846:A1848"/>
    <mergeCell ref="A1851:A1853"/>
    <mergeCell ref="A1856:A1858"/>
    <mergeCell ref="A1861:A1863"/>
    <mergeCell ref="A1866:A1868"/>
    <mergeCell ref="A1871:A1873"/>
    <mergeCell ref="A1876:A1878"/>
    <mergeCell ref="A1881:A1883"/>
    <mergeCell ref="A1886:A1888"/>
    <mergeCell ref="A1891:A1893"/>
    <mergeCell ref="A1896:A1898"/>
    <mergeCell ref="A1901:A1903"/>
    <mergeCell ref="A1906:A1908"/>
    <mergeCell ref="A1911:A1913"/>
    <mergeCell ref="A1916:A1918"/>
    <mergeCell ref="A1921:A1923"/>
    <mergeCell ref="A1926:A1928"/>
    <mergeCell ref="A1931:A1933"/>
    <mergeCell ref="A1936:A1938"/>
    <mergeCell ref="A1941:A1943"/>
    <mergeCell ref="A1946:A1948"/>
    <mergeCell ref="A1951:A1953"/>
    <mergeCell ref="A1956:A1958"/>
    <mergeCell ref="A1961:A1963"/>
    <mergeCell ref="A1966:A1968"/>
    <mergeCell ref="A1971:A1973"/>
    <mergeCell ref="A1976:A1978"/>
    <mergeCell ref="A1981:A1983"/>
    <mergeCell ref="A1986:A1988"/>
    <mergeCell ref="A1991:A1993"/>
    <mergeCell ref="A1996:A1998"/>
    <mergeCell ref="A2001:A2003"/>
    <mergeCell ref="A2006:A2008"/>
    <mergeCell ref="A2011:A2013"/>
    <mergeCell ref="A2016:A2018"/>
    <mergeCell ref="A2021:A2023"/>
    <mergeCell ref="A2026:A2028"/>
    <mergeCell ref="A2031:A2033"/>
    <mergeCell ref="A2036:A2038"/>
    <mergeCell ref="A2041:A2043"/>
    <mergeCell ref="A2046:A2048"/>
    <mergeCell ref="A2051:A2053"/>
    <mergeCell ref="A2056:A2058"/>
    <mergeCell ref="A2061:A2063"/>
    <mergeCell ref="A2066:A2068"/>
    <mergeCell ref="A2071:A2073"/>
    <mergeCell ref="A2076:A2078"/>
    <mergeCell ref="A2081:A2083"/>
    <mergeCell ref="A2086:A2088"/>
    <mergeCell ref="A2091:A2093"/>
    <mergeCell ref="A2096:A2098"/>
    <mergeCell ref="A2101:A2103"/>
    <mergeCell ref="A2106:A2108"/>
    <mergeCell ref="A2111:A2113"/>
    <mergeCell ref="A2116:A2118"/>
    <mergeCell ref="A2121:A2123"/>
    <mergeCell ref="A2126:A2128"/>
    <mergeCell ref="A2131:A2133"/>
    <mergeCell ref="A2136:A2138"/>
    <mergeCell ref="A2141:A2143"/>
    <mergeCell ref="A2146:A2148"/>
    <mergeCell ref="A2151:A2153"/>
    <mergeCell ref="A2156:A2158"/>
    <mergeCell ref="A2161:A2163"/>
    <mergeCell ref="A2166:A2168"/>
    <mergeCell ref="A2171:A2173"/>
    <mergeCell ref="A2176:A2178"/>
    <mergeCell ref="A2181:A2183"/>
    <mergeCell ref="A2186:A2188"/>
    <mergeCell ref="A2191:A2193"/>
    <mergeCell ref="A2196:A2198"/>
    <mergeCell ref="A2201:A2203"/>
    <mergeCell ref="A2206:A2208"/>
    <mergeCell ref="A2211:A2213"/>
    <mergeCell ref="A2216:A2218"/>
    <mergeCell ref="A2221:A2223"/>
    <mergeCell ref="A2226:A2228"/>
    <mergeCell ref="A2231:A2233"/>
    <mergeCell ref="A2236:A2238"/>
    <mergeCell ref="A2241:A2243"/>
    <mergeCell ref="A2246:A2248"/>
    <mergeCell ref="A2251:A2253"/>
    <mergeCell ref="A2256:A2258"/>
    <mergeCell ref="A2261:A2263"/>
    <mergeCell ref="A2266:A2268"/>
    <mergeCell ref="A2271:A2273"/>
    <mergeCell ref="A2276:A2278"/>
    <mergeCell ref="A2281:A2283"/>
    <mergeCell ref="A2286:A2288"/>
    <mergeCell ref="A2291:A2293"/>
    <mergeCell ref="A2296:A2298"/>
    <mergeCell ref="A2301:A2303"/>
    <mergeCell ref="A2306:A2308"/>
    <mergeCell ref="A2311:A2313"/>
    <mergeCell ref="A2316:A2318"/>
    <mergeCell ref="A2321:A2323"/>
    <mergeCell ref="A2326:A2328"/>
    <mergeCell ref="A2331:A2333"/>
    <mergeCell ref="A2336:A2338"/>
    <mergeCell ref="A2341:A2343"/>
    <mergeCell ref="A2346:A2348"/>
    <mergeCell ref="A2351:A2353"/>
    <mergeCell ref="A2356:A2358"/>
    <mergeCell ref="A2361:A2363"/>
    <mergeCell ref="A2366:A2368"/>
    <mergeCell ref="A2371:A2373"/>
    <mergeCell ref="A2376:A2378"/>
    <mergeCell ref="A2381:A2383"/>
    <mergeCell ref="A2386:A2388"/>
    <mergeCell ref="A2391:A2393"/>
    <mergeCell ref="A2396:A2398"/>
    <mergeCell ref="A2401:A2403"/>
    <mergeCell ref="A2406:A2408"/>
    <mergeCell ref="A2411:A2413"/>
    <mergeCell ref="A2416:A2418"/>
    <mergeCell ref="A2421:A2423"/>
    <mergeCell ref="A2426:A2428"/>
    <mergeCell ref="A2431:A2433"/>
    <mergeCell ref="A2436:A2438"/>
    <mergeCell ref="A2441:A2443"/>
    <mergeCell ref="A2446:A2448"/>
    <mergeCell ref="A2451:A2453"/>
    <mergeCell ref="A2456:A2458"/>
    <mergeCell ref="A2461:A2463"/>
    <mergeCell ref="A2466:A2468"/>
    <mergeCell ref="A2471:A2473"/>
    <mergeCell ref="A2476:A2478"/>
    <mergeCell ref="A2481:A2483"/>
    <mergeCell ref="A2486:A2488"/>
    <mergeCell ref="A2491:A2493"/>
    <mergeCell ref="A2496:A2498"/>
    <mergeCell ref="A2501:A2503"/>
    <mergeCell ref="A2506:A2508"/>
    <mergeCell ref="A2511:A2513"/>
    <mergeCell ref="A2516:A2518"/>
    <mergeCell ref="A2521:A2523"/>
    <mergeCell ref="A2526:A2528"/>
    <mergeCell ref="A2531:A2533"/>
    <mergeCell ref="A2536:A2538"/>
    <mergeCell ref="A2541:A2543"/>
    <mergeCell ref="A2546:A2548"/>
    <mergeCell ref="A2551:A2553"/>
    <mergeCell ref="A2556:A2558"/>
    <mergeCell ref="A2561:A2563"/>
    <mergeCell ref="A2566:A2568"/>
    <mergeCell ref="A2571:A2573"/>
    <mergeCell ref="A2576:A2578"/>
    <mergeCell ref="A2581:A2583"/>
    <mergeCell ref="A2586:A2588"/>
    <mergeCell ref="A2591:A2593"/>
    <mergeCell ref="A2596:A2598"/>
    <mergeCell ref="A2601:A2603"/>
    <mergeCell ref="A2606:A2608"/>
    <mergeCell ref="A2611:A2613"/>
    <mergeCell ref="A2616:A2618"/>
    <mergeCell ref="A2621:A2623"/>
    <mergeCell ref="A2626:A2628"/>
    <mergeCell ref="A2631:A2633"/>
    <mergeCell ref="A2636:A2638"/>
    <mergeCell ref="A2641:A2643"/>
    <mergeCell ref="A2646:A2648"/>
    <mergeCell ref="A2651:A2653"/>
    <mergeCell ref="A2656:A2658"/>
    <mergeCell ref="A2661:A2663"/>
    <mergeCell ref="A2666:A2668"/>
    <mergeCell ref="A2671:A2673"/>
    <mergeCell ref="A2676:A2678"/>
    <mergeCell ref="A2681:A2683"/>
    <mergeCell ref="A2686:A2688"/>
    <mergeCell ref="A2691:A2693"/>
    <mergeCell ref="A2696:A2698"/>
    <mergeCell ref="A2701:A2703"/>
    <mergeCell ref="A2706:A2708"/>
    <mergeCell ref="A2711:A2713"/>
    <mergeCell ref="A2716:A2718"/>
    <mergeCell ref="A2721:A2723"/>
    <mergeCell ref="A2726:A2728"/>
    <mergeCell ref="A2731:A2733"/>
    <mergeCell ref="A2736:A2738"/>
    <mergeCell ref="A2741:A2743"/>
    <mergeCell ref="A2746:A2748"/>
    <mergeCell ref="A2751:A2753"/>
    <mergeCell ref="A2756:A2758"/>
    <mergeCell ref="A2761:A2763"/>
    <mergeCell ref="A2766:A2768"/>
    <mergeCell ref="A2771:A2773"/>
    <mergeCell ref="A2776:A2778"/>
    <mergeCell ref="A2781:A2783"/>
    <mergeCell ref="A2786:A2788"/>
    <mergeCell ref="A2791:A2793"/>
    <mergeCell ref="A2796:A2798"/>
    <mergeCell ref="A2801:A2803"/>
    <mergeCell ref="A2806:A2808"/>
    <mergeCell ref="A2811:A2813"/>
    <mergeCell ref="A2816:A2818"/>
    <mergeCell ref="A2821:A2823"/>
    <mergeCell ref="A2826:A2828"/>
    <mergeCell ref="A2831:A2833"/>
    <mergeCell ref="A2836:A2838"/>
    <mergeCell ref="A2841:A2843"/>
    <mergeCell ref="A2846:A2848"/>
    <mergeCell ref="A2851:A2853"/>
    <mergeCell ref="A2856:A2858"/>
    <mergeCell ref="A2861:A2863"/>
    <mergeCell ref="A2866:A2868"/>
    <mergeCell ref="A2871:A2873"/>
    <mergeCell ref="A2876:A2878"/>
    <mergeCell ref="A2881:A2883"/>
    <mergeCell ref="A2886:A2888"/>
    <mergeCell ref="A2891:A2893"/>
    <mergeCell ref="A2896:A2898"/>
    <mergeCell ref="A2901:A2903"/>
    <mergeCell ref="A2906:A2908"/>
    <mergeCell ref="A2911:A2913"/>
    <mergeCell ref="A2916:A2918"/>
    <mergeCell ref="A2921:A2923"/>
    <mergeCell ref="A2926:A2928"/>
    <mergeCell ref="A2931:A2933"/>
    <mergeCell ref="A2936:A2938"/>
    <mergeCell ref="A2941:A2943"/>
    <mergeCell ref="A2946:A2948"/>
    <mergeCell ref="A2951:A2953"/>
    <mergeCell ref="A2956:A2958"/>
    <mergeCell ref="A2961:A2963"/>
    <mergeCell ref="A2966:A2968"/>
    <mergeCell ref="A2971:A2973"/>
    <mergeCell ref="A2976:A2978"/>
    <mergeCell ref="A2981:A2983"/>
    <mergeCell ref="A2986:A2988"/>
    <mergeCell ref="A2991:A2993"/>
    <mergeCell ref="A2996:A2998"/>
    <mergeCell ref="A3001:A3003"/>
    <mergeCell ref="A3006:A3008"/>
    <mergeCell ref="A3011:A3013"/>
    <mergeCell ref="A3016:A3018"/>
    <mergeCell ref="A3021:A3023"/>
    <mergeCell ref="A3026:A3028"/>
    <mergeCell ref="A3031:A3033"/>
    <mergeCell ref="A3036:A3038"/>
    <mergeCell ref="A3041:A3043"/>
    <mergeCell ref="A3046:A3048"/>
    <mergeCell ref="A3051:A3053"/>
    <mergeCell ref="A3056:A3058"/>
    <mergeCell ref="A3061:A3063"/>
    <mergeCell ref="A3066:A3068"/>
    <mergeCell ref="A3071:A3073"/>
    <mergeCell ref="A3076:A3078"/>
    <mergeCell ref="A3081:A3083"/>
    <mergeCell ref="A3086:A3088"/>
    <mergeCell ref="A3091:A3093"/>
    <mergeCell ref="A3096:A3098"/>
    <mergeCell ref="A3101:A3103"/>
    <mergeCell ref="A3106:A3108"/>
    <mergeCell ref="A3111:A3113"/>
    <mergeCell ref="A3116:A3118"/>
    <mergeCell ref="A3121:A3123"/>
    <mergeCell ref="A3126:A3128"/>
    <mergeCell ref="A3131:A3133"/>
    <mergeCell ref="A3136:A3138"/>
    <mergeCell ref="A3141:A3143"/>
    <mergeCell ref="A3146:A3148"/>
    <mergeCell ref="A3151:A3153"/>
    <mergeCell ref="A3156:A3158"/>
    <mergeCell ref="A3161:A3163"/>
    <mergeCell ref="A3166:A3168"/>
    <mergeCell ref="A3171:A3173"/>
    <mergeCell ref="A3176:A3178"/>
    <mergeCell ref="A3181:A3183"/>
    <mergeCell ref="A3186:A3188"/>
    <mergeCell ref="A3191:A3193"/>
    <mergeCell ref="A3196:A3198"/>
    <mergeCell ref="A3201:A3203"/>
    <mergeCell ref="A3206:A3208"/>
    <mergeCell ref="A3211:A3213"/>
    <mergeCell ref="A3216:A3218"/>
    <mergeCell ref="A3221:A3223"/>
    <mergeCell ref="A3226:A3228"/>
    <mergeCell ref="A3231:A3233"/>
    <mergeCell ref="A3236:A3238"/>
    <mergeCell ref="A3241:A3243"/>
    <mergeCell ref="A3246:A3248"/>
    <mergeCell ref="A3251:A3253"/>
    <mergeCell ref="A3256:A3258"/>
    <mergeCell ref="A3261:A3263"/>
    <mergeCell ref="A3266:A3268"/>
    <mergeCell ref="A3271:A3273"/>
    <mergeCell ref="A3276:A3278"/>
    <mergeCell ref="A3281:A3283"/>
    <mergeCell ref="A3286:A3288"/>
    <mergeCell ref="A3291:A3293"/>
    <mergeCell ref="A3296:A3298"/>
    <mergeCell ref="A3301:A3303"/>
    <mergeCell ref="A3306:A3308"/>
    <mergeCell ref="A3311:A3313"/>
    <mergeCell ref="A3316:A3318"/>
    <mergeCell ref="A3321:A3323"/>
    <mergeCell ref="A3326:A3328"/>
    <mergeCell ref="A3331:A3333"/>
    <mergeCell ref="A3336:A3338"/>
    <mergeCell ref="A3341:A3343"/>
    <mergeCell ref="A3346:A3348"/>
    <mergeCell ref="A3351:A3353"/>
    <mergeCell ref="A3356:A3358"/>
    <mergeCell ref="A3361:A3363"/>
    <mergeCell ref="A3366:A3368"/>
    <mergeCell ref="A3371:A3373"/>
    <mergeCell ref="A3376:A3378"/>
    <mergeCell ref="A3381:A3383"/>
    <mergeCell ref="A3386:A3388"/>
    <mergeCell ref="A3391:A3393"/>
    <mergeCell ref="A3396:A3398"/>
    <mergeCell ref="A3401:A3403"/>
    <mergeCell ref="A3406:A3408"/>
    <mergeCell ref="A3411:A3413"/>
    <mergeCell ref="A3416:A3418"/>
    <mergeCell ref="A3421:A3423"/>
    <mergeCell ref="A3426:A3428"/>
    <mergeCell ref="A3431:A3433"/>
    <mergeCell ref="A3436:A3438"/>
    <mergeCell ref="A3441:A3443"/>
    <mergeCell ref="A3446:A3448"/>
    <mergeCell ref="A3451:A3453"/>
    <mergeCell ref="A3456:A3458"/>
    <mergeCell ref="A3461:A3463"/>
    <mergeCell ref="A3466:A3468"/>
    <mergeCell ref="A3471:A3473"/>
    <mergeCell ref="A3476:A3478"/>
    <mergeCell ref="A3481:A3483"/>
    <mergeCell ref="A3486:A3488"/>
    <mergeCell ref="A3491:A3493"/>
    <mergeCell ref="A3496:A3498"/>
    <mergeCell ref="A3501:A3503"/>
    <mergeCell ref="A3506:A3508"/>
    <mergeCell ref="A3511:A3513"/>
    <mergeCell ref="A3516:A3518"/>
    <mergeCell ref="A3521:A3523"/>
    <mergeCell ref="A3526:A3528"/>
    <mergeCell ref="A3531:A3533"/>
    <mergeCell ref="A3536:A3538"/>
    <mergeCell ref="A3541:A3543"/>
    <mergeCell ref="A3546:A3548"/>
    <mergeCell ref="A3551:A3553"/>
    <mergeCell ref="A3556:A3558"/>
    <mergeCell ref="A3561:A3563"/>
    <mergeCell ref="A3566:A3568"/>
    <mergeCell ref="A3571:A3573"/>
    <mergeCell ref="A3576:A3578"/>
    <mergeCell ref="A3581:A3583"/>
    <mergeCell ref="A3586:A3588"/>
    <mergeCell ref="A3591:A3593"/>
    <mergeCell ref="A3596:A3598"/>
    <mergeCell ref="A3601:A3603"/>
    <mergeCell ref="A3606:A3608"/>
    <mergeCell ref="A3611:A3613"/>
    <mergeCell ref="A3616:A3618"/>
    <mergeCell ref="A3621:A3623"/>
    <mergeCell ref="A3626:A3628"/>
    <mergeCell ref="A3631:A3633"/>
    <mergeCell ref="A3636:A3638"/>
    <mergeCell ref="A3641:A3643"/>
    <mergeCell ref="A3646:A3648"/>
    <mergeCell ref="A3651:A3653"/>
    <mergeCell ref="A3656:A3658"/>
    <mergeCell ref="A3661:A3663"/>
    <mergeCell ref="A3666:A3668"/>
    <mergeCell ref="A3671:A3673"/>
    <mergeCell ref="A3676:A3678"/>
    <mergeCell ref="A3681:A3683"/>
    <mergeCell ref="A3686:A3688"/>
    <mergeCell ref="A3691:A3693"/>
    <mergeCell ref="A3696:A3698"/>
    <mergeCell ref="A3701:A3703"/>
    <mergeCell ref="A3706:A3708"/>
    <mergeCell ref="A3711:A3713"/>
    <mergeCell ref="A3716:A3718"/>
    <mergeCell ref="A3721:A3723"/>
    <mergeCell ref="A3726:A3728"/>
    <mergeCell ref="A3731:A3733"/>
    <mergeCell ref="A3736:A3738"/>
    <mergeCell ref="A3741:A3743"/>
    <mergeCell ref="A3746:A3748"/>
    <mergeCell ref="A3751:A3753"/>
    <mergeCell ref="A3756:A3758"/>
    <mergeCell ref="A3761:A3763"/>
    <mergeCell ref="A3766:A3768"/>
    <mergeCell ref="A3771:A3773"/>
    <mergeCell ref="A3776:A3778"/>
    <mergeCell ref="A3781:A3783"/>
    <mergeCell ref="A3786:A3788"/>
    <mergeCell ref="A3791:A3793"/>
    <mergeCell ref="A3796:A3798"/>
    <mergeCell ref="A3801:A3803"/>
    <mergeCell ref="A3806:A3808"/>
    <mergeCell ref="A3811:A3813"/>
    <mergeCell ref="A3816:A3818"/>
    <mergeCell ref="A3821:A3823"/>
    <mergeCell ref="A3826:A3828"/>
    <mergeCell ref="A3831:A3833"/>
    <mergeCell ref="A3836:A3838"/>
    <mergeCell ref="A3841:A3843"/>
    <mergeCell ref="A3846:A3848"/>
    <mergeCell ref="A3851:A3853"/>
    <mergeCell ref="A3856:A3858"/>
    <mergeCell ref="A3861:A3863"/>
    <mergeCell ref="A3866:A3868"/>
    <mergeCell ref="A3871:A3873"/>
    <mergeCell ref="A3876:A3878"/>
    <mergeCell ref="A3881:A3883"/>
    <mergeCell ref="A3886:A3888"/>
    <mergeCell ref="A3891:A3893"/>
    <mergeCell ref="A3896:A3898"/>
    <mergeCell ref="A3901:A3903"/>
    <mergeCell ref="A3906:A3908"/>
    <mergeCell ref="A3911:A3913"/>
    <mergeCell ref="A3916:A3918"/>
    <mergeCell ref="A3921:A3923"/>
    <mergeCell ref="A3926:A3928"/>
    <mergeCell ref="A3931:A3933"/>
    <mergeCell ref="A3936:A3938"/>
    <mergeCell ref="A3941:A3943"/>
    <mergeCell ref="A3946:A3948"/>
    <mergeCell ref="A3951:A3953"/>
    <mergeCell ref="A3956:A3958"/>
    <mergeCell ref="A3961:A3963"/>
    <mergeCell ref="A3966:A3968"/>
    <mergeCell ref="A3971:A3973"/>
    <mergeCell ref="A3976:A3978"/>
    <mergeCell ref="A3981:A3983"/>
    <mergeCell ref="A3986:A3988"/>
    <mergeCell ref="A3991:A3993"/>
    <mergeCell ref="A3996:A3998"/>
    <mergeCell ref="A4001:A4003"/>
    <mergeCell ref="A4006:A4008"/>
    <mergeCell ref="A4011:A4013"/>
    <mergeCell ref="A4016:A4018"/>
    <mergeCell ref="A4021:A4023"/>
    <mergeCell ref="A4026:A4028"/>
    <mergeCell ref="A4031:A4033"/>
    <mergeCell ref="A4036:A4038"/>
    <mergeCell ref="A4041:A4043"/>
    <mergeCell ref="A4046:A4048"/>
    <mergeCell ref="A4051:A4053"/>
    <mergeCell ref="A4056:A4058"/>
    <mergeCell ref="A4061:A4063"/>
    <mergeCell ref="A4066:A4068"/>
    <mergeCell ref="A4071:A4073"/>
    <mergeCell ref="A4076:A4078"/>
    <mergeCell ref="A4081:A4083"/>
    <mergeCell ref="A4086:A4088"/>
    <mergeCell ref="A4091:A4093"/>
    <mergeCell ref="A4096:A4098"/>
    <mergeCell ref="A4101:A4103"/>
    <mergeCell ref="A4106:A4108"/>
    <mergeCell ref="A4111:A4113"/>
    <mergeCell ref="A4116:A4118"/>
    <mergeCell ref="A4121:A4123"/>
    <mergeCell ref="A4126:A4128"/>
    <mergeCell ref="A4131:A4133"/>
    <mergeCell ref="A4136:A4138"/>
    <mergeCell ref="A4141:A4143"/>
    <mergeCell ref="A4146:A4148"/>
    <mergeCell ref="A4151:A4153"/>
    <mergeCell ref="A4156:A4158"/>
    <mergeCell ref="A4161:A4163"/>
    <mergeCell ref="A4166:A4168"/>
    <mergeCell ref="A4171:A4173"/>
    <mergeCell ref="A4176:A4178"/>
    <mergeCell ref="A4181:A4183"/>
    <mergeCell ref="A4186:A4188"/>
    <mergeCell ref="B2:B3"/>
    <mergeCell ref="B7:B8"/>
    <mergeCell ref="B12:B13"/>
    <mergeCell ref="B17:B18"/>
    <mergeCell ref="B22:B23"/>
    <mergeCell ref="B27:B28"/>
    <mergeCell ref="B32:B33"/>
    <mergeCell ref="B37:B38"/>
    <mergeCell ref="B42:B43"/>
    <mergeCell ref="B47:B48"/>
    <mergeCell ref="B52:B53"/>
    <mergeCell ref="B57:B58"/>
    <mergeCell ref="B62:B63"/>
    <mergeCell ref="B67:B68"/>
    <mergeCell ref="B72:B73"/>
    <mergeCell ref="B77:B78"/>
    <mergeCell ref="B82:B83"/>
    <mergeCell ref="B87:B88"/>
    <mergeCell ref="B92:B93"/>
    <mergeCell ref="B97:B98"/>
    <mergeCell ref="B102:B103"/>
    <mergeCell ref="B107:B108"/>
    <mergeCell ref="B112:B113"/>
    <mergeCell ref="B117:B118"/>
    <mergeCell ref="B122:B123"/>
    <mergeCell ref="B127:B128"/>
    <mergeCell ref="B132:B133"/>
    <mergeCell ref="B137:B138"/>
    <mergeCell ref="B142:B143"/>
    <mergeCell ref="B147:B148"/>
    <mergeCell ref="B152:B153"/>
    <mergeCell ref="B157:B158"/>
    <mergeCell ref="B162:B163"/>
    <mergeCell ref="B167:B168"/>
    <mergeCell ref="B172:B173"/>
    <mergeCell ref="B177:B178"/>
    <mergeCell ref="B182:B183"/>
    <mergeCell ref="B187:B188"/>
    <mergeCell ref="B192:B193"/>
    <mergeCell ref="B197:B198"/>
    <mergeCell ref="B202:B203"/>
    <mergeCell ref="B207:B208"/>
    <mergeCell ref="B212:B213"/>
    <mergeCell ref="B217:B218"/>
    <mergeCell ref="B222:B223"/>
    <mergeCell ref="B227:B228"/>
    <mergeCell ref="B232:B233"/>
    <mergeCell ref="B237:B238"/>
    <mergeCell ref="B242:B243"/>
    <mergeCell ref="B247:B248"/>
    <mergeCell ref="B252:B253"/>
    <mergeCell ref="B257:B258"/>
    <mergeCell ref="B262:B263"/>
    <mergeCell ref="B267:B268"/>
    <mergeCell ref="B272:B273"/>
    <mergeCell ref="B277:B278"/>
    <mergeCell ref="B282:B283"/>
    <mergeCell ref="B287:B288"/>
    <mergeCell ref="B292:B293"/>
    <mergeCell ref="B297:B298"/>
    <mergeCell ref="B302:B303"/>
    <mergeCell ref="B307:B308"/>
    <mergeCell ref="B312:B313"/>
    <mergeCell ref="B317:B318"/>
    <mergeCell ref="B322:B323"/>
    <mergeCell ref="B327:B328"/>
    <mergeCell ref="B332:B333"/>
    <mergeCell ref="B337:B338"/>
    <mergeCell ref="B342:B343"/>
    <mergeCell ref="B347:B348"/>
    <mergeCell ref="B352:B353"/>
    <mergeCell ref="B357:B358"/>
    <mergeCell ref="B362:B363"/>
    <mergeCell ref="B367:B368"/>
    <mergeCell ref="B372:B373"/>
    <mergeCell ref="B377:B378"/>
    <mergeCell ref="B382:B383"/>
    <mergeCell ref="B387:B388"/>
    <mergeCell ref="B392:B393"/>
    <mergeCell ref="B397:B398"/>
    <mergeCell ref="B402:B403"/>
    <mergeCell ref="B407:B408"/>
    <mergeCell ref="B412:B413"/>
    <mergeCell ref="B417:B418"/>
    <mergeCell ref="B422:B423"/>
    <mergeCell ref="B427:B428"/>
    <mergeCell ref="B432:B433"/>
    <mergeCell ref="B437:B438"/>
    <mergeCell ref="B442:B443"/>
    <mergeCell ref="B447:B448"/>
    <mergeCell ref="B452:B453"/>
    <mergeCell ref="B457:B458"/>
    <mergeCell ref="B462:B463"/>
    <mergeCell ref="B467:B468"/>
    <mergeCell ref="B472:B473"/>
    <mergeCell ref="B477:B478"/>
    <mergeCell ref="B482:B483"/>
    <mergeCell ref="B487:B488"/>
    <mergeCell ref="B492:B493"/>
    <mergeCell ref="B497:B498"/>
    <mergeCell ref="B502:B503"/>
    <mergeCell ref="B507:B508"/>
    <mergeCell ref="B512:B513"/>
    <mergeCell ref="B517:B518"/>
    <mergeCell ref="B522:B523"/>
    <mergeCell ref="B527:B528"/>
    <mergeCell ref="B532:B533"/>
    <mergeCell ref="B537:B538"/>
    <mergeCell ref="B542:B543"/>
    <mergeCell ref="B547:B548"/>
    <mergeCell ref="B552:B553"/>
    <mergeCell ref="B557:B558"/>
    <mergeCell ref="B562:B563"/>
    <mergeCell ref="B567:B568"/>
    <mergeCell ref="B572:B573"/>
    <mergeCell ref="B577:B578"/>
    <mergeCell ref="B582:B583"/>
    <mergeCell ref="B587:B588"/>
    <mergeCell ref="B592:B593"/>
    <mergeCell ref="B597:B598"/>
    <mergeCell ref="B602:B603"/>
    <mergeCell ref="B607:B608"/>
    <mergeCell ref="B612:B613"/>
    <mergeCell ref="B617:B618"/>
    <mergeCell ref="B622:B623"/>
    <mergeCell ref="B627:B628"/>
    <mergeCell ref="B632:B633"/>
    <mergeCell ref="B637:B638"/>
    <mergeCell ref="B642:B643"/>
    <mergeCell ref="B647:B648"/>
    <mergeCell ref="B652:B653"/>
    <mergeCell ref="B657:B658"/>
    <mergeCell ref="B662:B663"/>
    <mergeCell ref="B667:B668"/>
    <mergeCell ref="B672:B673"/>
    <mergeCell ref="B677:B678"/>
    <mergeCell ref="B682:B683"/>
    <mergeCell ref="B687:B688"/>
    <mergeCell ref="B692:B693"/>
    <mergeCell ref="B697:B698"/>
    <mergeCell ref="B702:B703"/>
    <mergeCell ref="B707:B708"/>
    <mergeCell ref="B712:B713"/>
    <mergeCell ref="B717:B718"/>
    <mergeCell ref="B722:B723"/>
    <mergeCell ref="B727:B728"/>
    <mergeCell ref="B732:B733"/>
    <mergeCell ref="B737:B738"/>
    <mergeCell ref="B742:B743"/>
    <mergeCell ref="B747:B748"/>
    <mergeCell ref="B752:B753"/>
    <mergeCell ref="B757:B758"/>
    <mergeCell ref="B762:B763"/>
    <mergeCell ref="B767:B768"/>
    <mergeCell ref="B772:B773"/>
    <mergeCell ref="B777:B778"/>
    <mergeCell ref="B782:B783"/>
    <mergeCell ref="B787:B788"/>
    <mergeCell ref="B792:B793"/>
    <mergeCell ref="B797:B798"/>
    <mergeCell ref="B802:B803"/>
    <mergeCell ref="B807:B808"/>
    <mergeCell ref="B812:B813"/>
    <mergeCell ref="B817:B818"/>
    <mergeCell ref="B822:B823"/>
    <mergeCell ref="B827:B828"/>
    <mergeCell ref="B832:B833"/>
    <mergeCell ref="B837:B838"/>
    <mergeCell ref="B842:B843"/>
    <mergeCell ref="B847:B848"/>
    <mergeCell ref="B852:B853"/>
    <mergeCell ref="B857:B858"/>
    <mergeCell ref="B862:B863"/>
    <mergeCell ref="B867:B868"/>
    <mergeCell ref="B872:B873"/>
    <mergeCell ref="B877:B878"/>
    <mergeCell ref="B882:B883"/>
    <mergeCell ref="B887:B888"/>
    <mergeCell ref="B892:B893"/>
    <mergeCell ref="B897:B898"/>
    <mergeCell ref="B902:B903"/>
    <mergeCell ref="B907:B908"/>
    <mergeCell ref="B912:B913"/>
    <mergeCell ref="B917:B918"/>
    <mergeCell ref="B922:B923"/>
    <mergeCell ref="B927:B928"/>
    <mergeCell ref="B932:B933"/>
    <mergeCell ref="B937:B938"/>
    <mergeCell ref="B942:B943"/>
    <mergeCell ref="B947:B948"/>
    <mergeCell ref="B952:B953"/>
    <mergeCell ref="B957:B958"/>
    <mergeCell ref="B962:B963"/>
    <mergeCell ref="B967:B968"/>
    <mergeCell ref="B972:B973"/>
    <mergeCell ref="B977:B978"/>
    <mergeCell ref="B982:B983"/>
    <mergeCell ref="B987:B988"/>
    <mergeCell ref="B992:B993"/>
    <mergeCell ref="B997:B998"/>
    <mergeCell ref="B1002:B1003"/>
    <mergeCell ref="B1007:B1008"/>
    <mergeCell ref="B1012:B1013"/>
    <mergeCell ref="B1017:B1018"/>
    <mergeCell ref="B1022:B1023"/>
    <mergeCell ref="B1027:B1028"/>
    <mergeCell ref="B1032:B1033"/>
    <mergeCell ref="B1037:B1038"/>
    <mergeCell ref="B1042:B1043"/>
    <mergeCell ref="B1047:B1048"/>
    <mergeCell ref="B1052:B1053"/>
    <mergeCell ref="B1057:B1058"/>
    <mergeCell ref="B1062:B1063"/>
    <mergeCell ref="B1067:B1068"/>
    <mergeCell ref="B1072:B1073"/>
    <mergeCell ref="B1077:B1078"/>
    <mergeCell ref="B1082:B1083"/>
    <mergeCell ref="B1087:B1088"/>
    <mergeCell ref="B1092:B1093"/>
    <mergeCell ref="B1097:B1098"/>
    <mergeCell ref="B1102:B1103"/>
    <mergeCell ref="B1107:B1108"/>
    <mergeCell ref="B1112:B1113"/>
    <mergeCell ref="B1117:B1118"/>
    <mergeCell ref="B1122:B1123"/>
    <mergeCell ref="B1127:B1128"/>
    <mergeCell ref="B1132:B1133"/>
    <mergeCell ref="B1137:B1138"/>
    <mergeCell ref="B1142:B1143"/>
    <mergeCell ref="B1147:B1148"/>
    <mergeCell ref="B1152:B1153"/>
    <mergeCell ref="B1157:B1158"/>
    <mergeCell ref="B1162:B1163"/>
    <mergeCell ref="B1167:B1168"/>
    <mergeCell ref="B1172:B1173"/>
    <mergeCell ref="B1177:B1178"/>
    <mergeCell ref="B1182:B1183"/>
    <mergeCell ref="B1187:B1188"/>
    <mergeCell ref="B1192:B1193"/>
    <mergeCell ref="B1197:B1198"/>
    <mergeCell ref="B1202:B1203"/>
    <mergeCell ref="B1207:B1208"/>
    <mergeCell ref="B1212:B1213"/>
    <mergeCell ref="B1217:B1218"/>
    <mergeCell ref="B1222:B1223"/>
    <mergeCell ref="B1227:B1228"/>
    <mergeCell ref="B1232:B1233"/>
    <mergeCell ref="B1237:B1238"/>
    <mergeCell ref="B1242:B1243"/>
    <mergeCell ref="B1247:B1248"/>
    <mergeCell ref="B1252:B1253"/>
    <mergeCell ref="B1257:B1258"/>
    <mergeCell ref="B1262:B1263"/>
    <mergeCell ref="B1267:B1268"/>
    <mergeCell ref="B1272:B1273"/>
    <mergeCell ref="B1277:B1278"/>
    <mergeCell ref="B1282:B1283"/>
    <mergeCell ref="B1287:B1288"/>
    <mergeCell ref="B1292:B1293"/>
    <mergeCell ref="B1297:B1298"/>
    <mergeCell ref="B1302:B1303"/>
    <mergeCell ref="B1307:B1308"/>
    <mergeCell ref="B1312:B1313"/>
    <mergeCell ref="B1317:B1318"/>
    <mergeCell ref="B1322:B1323"/>
    <mergeCell ref="B1327:B1328"/>
    <mergeCell ref="B1332:B1333"/>
    <mergeCell ref="B1337:B1338"/>
    <mergeCell ref="B1342:B1343"/>
    <mergeCell ref="B1347:B1348"/>
    <mergeCell ref="B1352:B1353"/>
    <mergeCell ref="B1357:B1358"/>
    <mergeCell ref="B1362:B1363"/>
    <mergeCell ref="B1367:B1368"/>
    <mergeCell ref="B1372:B1373"/>
    <mergeCell ref="B1377:B1378"/>
    <mergeCell ref="B1382:B1383"/>
    <mergeCell ref="B1387:B1388"/>
    <mergeCell ref="B1392:B1393"/>
    <mergeCell ref="B1397:B1398"/>
    <mergeCell ref="B1402:B1403"/>
    <mergeCell ref="B1407:B1408"/>
    <mergeCell ref="B1412:B1413"/>
    <mergeCell ref="B1417:B1418"/>
    <mergeCell ref="B1422:B1423"/>
    <mergeCell ref="B1427:B1428"/>
    <mergeCell ref="B1432:B1433"/>
    <mergeCell ref="B1437:B1438"/>
    <mergeCell ref="B1442:B1443"/>
    <mergeCell ref="B1447:B1448"/>
    <mergeCell ref="B1452:B1453"/>
    <mergeCell ref="B1457:B1458"/>
    <mergeCell ref="B1462:B1463"/>
    <mergeCell ref="B1467:B1468"/>
    <mergeCell ref="B1472:B1473"/>
    <mergeCell ref="B1477:B1478"/>
    <mergeCell ref="B1482:B1483"/>
    <mergeCell ref="B1487:B1488"/>
    <mergeCell ref="B1492:B1493"/>
    <mergeCell ref="B1497:B1498"/>
    <mergeCell ref="B1502:B1503"/>
    <mergeCell ref="B1507:B1508"/>
    <mergeCell ref="B1512:B1513"/>
    <mergeCell ref="B1517:B1518"/>
    <mergeCell ref="B1522:B1523"/>
    <mergeCell ref="B1527:B1528"/>
    <mergeCell ref="B1532:B1533"/>
    <mergeCell ref="B1537:B1538"/>
    <mergeCell ref="B1542:B1543"/>
    <mergeCell ref="B1547:B1548"/>
    <mergeCell ref="B1552:B1553"/>
    <mergeCell ref="B1557:B1558"/>
    <mergeCell ref="B1562:B1563"/>
    <mergeCell ref="B1567:B1568"/>
    <mergeCell ref="B1572:B1573"/>
    <mergeCell ref="B1577:B1578"/>
    <mergeCell ref="B1582:B1583"/>
    <mergeCell ref="B1587:B1588"/>
    <mergeCell ref="B1592:B1593"/>
    <mergeCell ref="B1597:B1598"/>
    <mergeCell ref="B1602:B1603"/>
    <mergeCell ref="B1607:B1608"/>
    <mergeCell ref="B1612:B1613"/>
    <mergeCell ref="B1617:B1618"/>
    <mergeCell ref="B1622:B1623"/>
    <mergeCell ref="B1627:B1628"/>
    <mergeCell ref="B1632:B1633"/>
    <mergeCell ref="B1637:B1638"/>
    <mergeCell ref="B1642:B1643"/>
    <mergeCell ref="B1647:B1648"/>
    <mergeCell ref="B1652:B1653"/>
    <mergeCell ref="B1657:B1658"/>
    <mergeCell ref="B1662:B1663"/>
    <mergeCell ref="B1667:B1668"/>
    <mergeCell ref="B1672:B1673"/>
    <mergeCell ref="B1677:B1678"/>
    <mergeCell ref="B1682:B1683"/>
    <mergeCell ref="B1687:B1688"/>
    <mergeCell ref="B1692:B1693"/>
    <mergeCell ref="B1697:B1698"/>
    <mergeCell ref="B1702:B1703"/>
    <mergeCell ref="B1707:B1708"/>
    <mergeCell ref="B1712:B1713"/>
    <mergeCell ref="B1717:B1718"/>
    <mergeCell ref="B1722:B1723"/>
    <mergeCell ref="B1727:B1728"/>
    <mergeCell ref="B1732:B1733"/>
    <mergeCell ref="B1737:B1738"/>
    <mergeCell ref="B1742:B1743"/>
    <mergeCell ref="B1747:B1748"/>
    <mergeCell ref="B1752:B1753"/>
    <mergeCell ref="B1757:B1758"/>
    <mergeCell ref="B1762:B1763"/>
    <mergeCell ref="B1767:B1768"/>
    <mergeCell ref="B1772:B1773"/>
    <mergeCell ref="B1777:B1778"/>
    <mergeCell ref="B1782:B1783"/>
    <mergeCell ref="B1787:B1788"/>
    <mergeCell ref="B1792:B1793"/>
    <mergeCell ref="B1797:B1798"/>
    <mergeCell ref="B1802:B1803"/>
    <mergeCell ref="B1807:B1808"/>
    <mergeCell ref="B1812:B1813"/>
    <mergeCell ref="B1817:B1818"/>
    <mergeCell ref="B1822:B1823"/>
    <mergeCell ref="B1827:B1828"/>
    <mergeCell ref="B1832:B1833"/>
    <mergeCell ref="B1837:B1838"/>
    <mergeCell ref="B1842:B1843"/>
    <mergeCell ref="B1847:B1848"/>
    <mergeCell ref="B1852:B1853"/>
    <mergeCell ref="B1857:B1858"/>
    <mergeCell ref="B1862:B1863"/>
    <mergeCell ref="B1867:B1868"/>
    <mergeCell ref="B1872:B1873"/>
    <mergeCell ref="B1877:B1878"/>
    <mergeCell ref="B1882:B1883"/>
    <mergeCell ref="B1887:B1888"/>
    <mergeCell ref="B1892:B1893"/>
    <mergeCell ref="B1897:B1898"/>
    <mergeCell ref="B1902:B1903"/>
    <mergeCell ref="B1907:B1908"/>
    <mergeCell ref="B1912:B1913"/>
    <mergeCell ref="B1917:B1918"/>
    <mergeCell ref="B1922:B1923"/>
    <mergeCell ref="B1927:B1928"/>
    <mergeCell ref="B1932:B1933"/>
    <mergeCell ref="B1937:B1938"/>
    <mergeCell ref="B1942:B1943"/>
    <mergeCell ref="B1947:B1948"/>
    <mergeCell ref="B1952:B1953"/>
    <mergeCell ref="B1957:B1958"/>
    <mergeCell ref="B1962:B1963"/>
    <mergeCell ref="B1967:B1968"/>
    <mergeCell ref="B1972:B1973"/>
    <mergeCell ref="B1977:B1978"/>
    <mergeCell ref="B1982:B1983"/>
    <mergeCell ref="B1987:B1988"/>
    <mergeCell ref="B1992:B1993"/>
    <mergeCell ref="B1997:B1998"/>
    <mergeCell ref="B2002:B2003"/>
    <mergeCell ref="B2007:B2008"/>
    <mergeCell ref="B2012:B2013"/>
    <mergeCell ref="B2017:B2018"/>
    <mergeCell ref="B2022:B2023"/>
    <mergeCell ref="B2027:B2028"/>
    <mergeCell ref="B2032:B2033"/>
    <mergeCell ref="B2037:B2038"/>
    <mergeCell ref="B2042:B2043"/>
    <mergeCell ref="B2047:B2048"/>
    <mergeCell ref="B2052:B2053"/>
    <mergeCell ref="B2057:B2058"/>
    <mergeCell ref="B2062:B2063"/>
    <mergeCell ref="B2067:B2068"/>
    <mergeCell ref="B2072:B2073"/>
    <mergeCell ref="B2077:B2078"/>
    <mergeCell ref="B2082:B2083"/>
    <mergeCell ref="B2087:B2088"/>
    <mergeCell ref="B2092:B2093"/>
    <mergeCell ref="B2097:B2098"/>
    <mergeCell ref="B2102:B2103"/>
    <mergeCell ref="B2107:B2108"/>
    <mergeCell ref="B2112:B2113"/>
    <mergeCell ref="B2117:B2118"/>
    <mergeCell ref="B2122:B2123"/>
    <mergeCell ref="B2127:B2128"/>
    <mergeCell ref="B2132:B2133"/>
    <mergeCell ref="B2137:B2138"/>
    <mergeCell ref="B2142:B2143"/>
    <mergeCell ref="B2147:B2148"/>
    <mergeCell ref="B2152:B2153"/>
    <mergeCell ref="B2157:B2158"/>
    <mergeCell ref="B2162:B2163"/>
    <mergeCell ref="B2167:B2168"/>
    <mergeCell ref="B2172:B2173"/>
    <mergeCell ref="B2177:B2178"/>
    <mergeCell ref="B2182:B2183"/>
    <mergeCell ref="B2187:B2188"/>
    <mergeCell ref="B2192:B2193"/>
    <mergeCell ref="B2197:B2198"/>
    <mergeCell ref="B2202:B2203"/>
    <mergeCell ref="B2207:B2208"/>
    <mergeCell ref="B2212:B2213"/>
    <mergeCell ref="B2217:B2218"/>
    <mergeCell ref="B2222:B2223"/>
    <mergeCell ref="B2227:B2228"/>
    <mergeCell ref="B2232:B2233"/>
    <mergeCell ref="B2237:B2238"/>
    <mergeCell ref="B2242:B2243"/>
    <mergeCell ref="B2247:B2248"/>
    <mergeCell ref="B2252:B2253"/>
    <mergeCell ref="B2257:B2258"/>
    <mergeCell ref="B2262:B2263"/>
    <mergeCell ref="B2267:B2268"/>
    <mergeCell ref="B2272:B2273"/>
    <mergeCell ref="B2277:B2278"/>
    <mergeCell ref="B2282:B2283"/>
    <mergeCell ref="B2287:B2288"/>
    <mergeCell ref="B2292:B2293"/>
    <mergeCell ref="B2297:B2298"/>
    <mergeCell ref="B2302:B2303"/>
    <mergeCell ref="B2307:B2308"/>
    <mergeCell ref="B2312:B2313"/>
    <mergeCell ref="B2317:B2318"/>
    <mergeCell ref="B2322:B2323"/>
    <mergeCell ref="B2327:B2328"/>
    <mergeCell ref="B2332:B2333"/>
    <mergeCell ref="B2337:B2338"/>
    <mergeCell ref="B2342:B2343"/>
    <mergeCell ref="B2347:B2348"/>
    <mergeCell ref="B2352:B2353"/>
    <mergeCell ref="B2357:B2358"/>
    <mergeCell ref="B2362:B2363"/>
    <mergeCell ref="B2367:B2368"/>
    <mergeCell ref="B2372:B2373"/>
    <mergeCell ref="B2377:B2378"/>
    <mergeCell ref="B2382:B2383"/>
    <mergeCell ref="B2387:B2388"/>
    <mergeCell ref="B2392:B2393"/>
    <mergeCell ref="B2397:B2398"/>
    <mergeCell ref="B2402:B2403"/>
    <mergeCell ref="B2407:B2408"/>
    <mergeCell ref="B2412:B2413"/>
    <mergeCell ref="B2417:B2418"/>
    <mergeCell ref="B2422:B2423"/>
    <mergeCell ref="B2427:B2428"/>
    <mergeCell ref="B2432:B2433"/>
    <mergeCell ref="B2437:B2438"/>
    <mergeCell ref="B2442:B2443"/>
    <mergeCell ref="B2447:B2448"/>
    <mergeCell ref="B2452:B2453"/>
    <mergeCell ref="B2457:B2458"/>
    <mergeCell ref="B2462:B2463"/>
    <mergeCell ref="B2467:B2468"/>
    <mergeCell ref="B2472:B2473"/>
    <mergeCell ref="B2477:B2478"/>
    <mergeCell ref="B2482:B2483"/>
    <mergeCell ref="B2487:B2488"/>
    <mergeCell ref="B2492:B2493"/>
    <mergeCell ref="B2497:B2498"/>
    <mergeCell ref="B2502:B2503"/>
    <mergeCell ref="B2507:B2508"/>
    <mergeCell ref="B2512:B2513"/>
    <mergeCell ref="B2517:B2518"/>
    <mergeCell ref="B2522:B2523"/>
    <mergeCell ref="B2527:B2528"/>
    <mergeCell ref="B2532:B2533"/>
    <mergeCell ref="B2537:B2538"/>
    <mergeCell ref="B2542:B2543"/>
    <mergeCell ref="B2547:B2548"/>
    <mergeCell ref="B2552:B2553"/>
    <mergeCell ref="B2557:B2558"/>
    <mergeCell ref="B2562:B2563"/>
    <mergeCell ref="B2567:B2568"/>
    <mergeCell ref="B2572:B2573"/>
    <mergeCell ref="B2577:B2578"/>
    <mergeCell ref="B2582:B2583"/>
    <mergeCell ref="B2587:B2588"/>
    <mergeCell ref="B2592:B2593"/>
    <mergeCell ref="B2597:B2598"/>
    <mergeCell ref="B2602:B2603"/>
    <mergeCell ref="B2607:B2608"/>
    <mergeCell ref="B2612:B2613"/>
    <mergeCell ref="B2617:B2618"/>
    <mergeCell ref="B2622:B2623"/>
    <mergeCell ref="B2627:B2628"/>
    <mergeCell ref="B2632:B2633"/>
    <mergeCell ref="B2637:B2638"/>
    <mergeCell ref="B2642:B2643"/>
    <mergeCell ref="B2647:B2648"/>
    <mergeCell ref="B2652:B2653"/>
    <mergeCell ref="B2657:B2658"/>
    <mergeCell ref="B2662:B2663"/>
    <mergeCell ref="B2667:B2668"/>
    <mergeCell ref="B2672:B2673"/>
    <mergeCell ref="B2677:B2678"/>
    <mergeCell ref="B2682:B2683"/>
    <mergeCell ref="B2687:B2688"/>
    <mergeCell ref="B2692:B2693"/>
    <mergeCell ref="B2697:B2698"/>
    <mergeCell ref="B2702:B2703"/>
    <mergeCell ref="B2707:B2708"/>
    <mergeCell ref="B2712:B2713"/>
    <mergeCell ref="B2717:B2718"/>
    <mergeCell ref="B2722:B2723"/>
    <mergeCell ref="B2727:B2728"/>
    <mergeCell ref="B2732:B2733"/>
    <mergeCell ref="B2737:B2738"/>
    <mergeCell ref="B2742:B2743"/>
    <mergeCell ref="B2747:B2748"/>
    <mergeCell ref="B2752:B2753"/>
    <mergeCell ref="B2757:B2758"/>
    <mergeCell ref="B2762:B2763"/>
    <mergeCell ref="B2767:B2768"/>
    <mergeCell ref="B2772:B2773"/>
    <mergeCell ref="B2777:B2778"/>
    <mergeCell ref="B2782:B2783"/>
    <mergeCell ref="B2787:B2788"/>
    <mergeCell ref="B2792:B2793"/>
    <mergeCell ref="B2797:B2798"/>
    <mergeCell ref="B2802:B2803"/>
    <mergeCell ref="B2807:B2808"/>
    <mergeCell ref="B2812:B2813"/>
    <mergeCell ref="B2817:B2818"/>
    <mergeCell ref="B2822:B2823"/>
    <mergeCell ref="B2827:B2828"/>
    <mergeCell ref="B2832:B2833"/>
    <mergeCell ref="B2837:B2838"/>
    <mergeCell ref="B2842:B2843"/>
    <mergeCell ref="B2847:B2848"/>
    <mergeCell ref="B2852:B2853"/>
    <mergeCell ref="B2857:B2858"/>
    <mergeCell ref="B2862:B2863"/>
    <mergeCell ref="B2867:B2868"/>
    <mergeCell ref="B2872:B2873"/>
    <mergeCell ref="B2877:B2878"/>
    <mergeCell ref="B2882:B2883"/>
    <mergeCell ref="B2887:B2888"/>
    <mergeCell ref="B2892:B2893"/>
    <mergeCell ref="B2897:B2898"/>
    <mergeCell ref="B2902:B2903"/>
    <mergeCell ref="B2907:B2908"/>
    <mergeCell ref="B2912:B2913"/>
    <mergeCell ref="B2917:B2918"/>
    <mergeCell ref="B2922:B2923"/>
    <mergeCell ref="B2927:B2928"/>
    <mergeCell ref="B2932:B2933"/>
    <mergeCell ref="B2937:B2938"/>
    <mergeCell ref="B2942:B2943"/>
    <mergeCell ref="B2947:B2948"/>
    <mergeCell ref="B2952:B2953"/>
    <mergeCell ref="B2957:B2958"/>
    <mergeCell ref="B2962:B2963"/>
    <mergeCell ref="B2967:B2968"/>
    <mergeCell ref="B2972:B2973"/>
    <mergeCell ref="B2977:B2978"/>
    <mergeCell ref="B2982:B2983"/>
    <mergeCell ref="B2987:B2988"/>
    <mergeCell ref="B2992:B2993"/>
    <mergeCell ref="B2997:B2998"/>
    <mergeCell ref="B3002:B3003"/>
    <mergeCell ref="B3007:B3008"/>
    <mergeCell ref="B3012:B3013"/>
    <mergeCell ref="B3017:B3018"/>
    <mergeCell ref="B3022:B3023"/>
    <mergeCell ref="B3027:B3028"/>
    <mergeCell ref="B3032:B3033"/>
    <mergeCell ref="B3037:B3038"/>
    <mergeCell ref="B3042:B3043"/>
    <mergeCell ref="B3047:B3048"/>
    <mergeCell ref="B3052:B3053"/>
    <mergeCell ref="B3057:B3058"/>
    <mergeCell ref="B3062:B3063"/>
    <mergeCell ref="B3067:B3068"/>
    <mergeCell ref="B3072:B3073"/>
    <mergeCell ref="B3077:B3078"/>
    <mergeCell ref="B3082:B3083"/>
    <mergeCell ref="B3087:B3088"/>
    <mergeCell ref="B3092:B3093"/>
    <mergeCell ref="B3097:B3098"/>
    <mergeCell ref="B3102:B3103"/>
    <mergeCell ref="B3107:B3108"/>
    <mergeCell ref="B3112:B3113"/>
    <mergeCell ref="B3117:B3118"/>
    <mergeCell ref="B3122:B3123"/>
    <mergeCell ref="B3127:B3128"/>
    <mergeCell ref="B3132:B3133"/>
    <mergeCell ref="B3137:B3138"/>
    <mergeCell ref="B3142:B3143"/>
    <mergeCell ref="B3147:B3148"/>
    <mergeCell ref="B3152:B3153"/>
    <mergeCell ref="B3157:B3158"/>
    <mergeCell ref="B3162:B3163"/>
    <mergeCell ref="B3167:B3168"/>
    <mergeCell ref="B3172:B3173"/>
    <mergeCell ref="B3177:B3178"/>
    <mergeCell ref="B3182:B3183"/>
    <mergeCell ref="B3187:B3188"/>
    <mergeCell ref="B3192:B3193"/>
    <mergeCell ref="B3197:B3198"/>
    <mergeCell ref="B3202:B3203"/>
    <mergeCell ref="B3207:B3208"/>
    <mergeCell ref="B3212:B3213"/>
    <mergeCell ref="B3217:B3218"/>
    <mergeCell ref="B3222:B3223"/>
    <mergeCell ref="B3227:B3228"/>
    <mergeCell ref="B3232:B3233"/>
    <mergeCell ref="B3237:B3238"/>
    <mergeCell ref="B3242:B3243"/>
    <mergeCell ref="B3247:B3248"/>
    <mergeCell ref="B3252:B3253"/>
    <mergeCell ref="B3257:B3258"/>
    <mergeCell ref="B3262:B3263"/>
    <mergeCell ref="B3267:B3268"/>
    <mergeCell ref="B3272:B3273"/>
    <mergeCell ref="B3277:B3278"/>
    <mergeCell ref="B3282:B3283"/>
    <mergeCell ref="B3287:B3288"/>
    <mergeCell ref="B3292:B3293"/>
    <mergeCell ref="B3297:B3298"/>
    <mergeCell ref="B3302:B3303"/>
    <mergeCell ref="B3307:B3308"/>
    <mergeCell ref="B3312:B3313"/>
    <mergeCell ref="B3317:B3318"/>
    <mergeCell ref="B3322:B3323"/>
    <mergeCell ref="B3327:B3328"/>
    <mergeCell ref="B3332:B3333"/>
    <mergeCell ref="B3337:B3338"/>
    <mergeCell ref="B3342:B3343"/>
    <mergeCell ref="B3347:B3348"/>
    <mergeCell ref="B3352:B3353"/>
    <mergeCell ref="B3357:B3358"/>
    <mergeCell ref="B3362:B3363"/>
    <mergeCell ref="B3367:B3368"/>
    <mergeCell ref="B3372:B3373"/>
    <mergeCell ref="B3377:B3378"/>
    <mergeCell ref="B3382:B3383"/>
    <mergeCell ref="B3387:B3388"/>
    <mergeCell ref="B3392:B3393"/>
    <mergeCell ref="B3397:B3398"/>
    <mergeCell ref="B3402:B3403"/>
    <mergeCell ref="B3407:B3408"/>
    <mergeCell ref="B3412:B3413"/>
    <mergeCell ref="B3417:B3418"/>
    <mergeCell ref="B3422:B3423"/>
    <mergeCell ref="B3427:B3428"/>
    <mergeCell ref="B3432:B3433"/>
    <mergeCell ref="B3437:B3438"/>
    <mergeCell ref="B3442:B3443"/>
    <mergeCell ref="B3447:B3448"/>
    <mergeCell ref="B3452:B3453"/>
    <mergeCell ref="B3457:B3458"/>
    <mergeCell ref="B3462:B3463"/>
    <mergeCell ref="B3467:B3468"/>
    <mergeCell ref="B3472:B3473"/>
    <mergeCell ref="B3477:B3478"/>
    <mergeCell ref="B3482:B3483"/>
    <mergeCell ref="B3487:B3488"/>
    <mergeCell ref="B3492:B3493"/>
    <mergeCell ref="B3497:B3498"/>
    <mergeCell ref="B3502:B3503"/>
    <mergeCell ref="B3507:B3508"/>
    <mergeCell ref="B3512:B3513"/>
    <mergeCell ref="B3517:B3518"/>
    <mergeCell ref="B3522:B3523"/>
    <mergeCell ref="B3527:B3528"/>
    <mergeCell ref="B3532:B3533"/>
    <mergeCell ref="B3537:B3538"/>
    <mergeCell ref="B3542:B3543"/>
    <mergeCell ref="B3547:B3548"/>
    <mergeCell ref="B3552:B3553"/>
    <mergeCell ref="B3557:B3558"/>
    <mergeCell ref="B3562:B3563"/>
    <mergeCell ref="B3567:B3568"/>
    <mergeCell ref="B3572:B3573"/>
    <mergeCell ref="B3577:B3578"/>
    <mergeCell ref="B3582:B3583"/>
    <mergeCell ref="B3587:B3588"/>
    <mergeCell ref="B3592:B3593"/>
    <mergeCell ref="B3597:B3598"/>
    <mergeCell ref="B3602:B3603"/>
    <mergeCell ref="B3607:B3608"/>
    <mergeCell ref="B3612:B3613"/>
    <mergeCell ref="B3617:B3618"/>
    <mergeCell ref="B3622:B3623"/>
    <mergeCell ref="B3627:B3628"/>
    <mergeCell ref="B3632:B3633"/>
    <mergeCell ref="B3637:B3638"/>
    <mergeCell ref="B3642:B3643"/>
    <mergeCell ref="B3647:B3648"/>
    <mergeCell ref="B3652:B3653"/>
    <mergeCell ref="B3657:B3658"/>
    <mergeCell ref="B3662:B3663"/>
    <mergeCell ref="B3667:B3668"/>
    <mergeCell ref="B3672:B3673"/>
    <mergeCell ref="B3677:B3678"/>
    <mergeCell ref="B3682:B3683"/>
    <mergeCell ref="B3687:B3688"/>
    <mergeCell ref="B3692:B3693"/>
    <mergeCell ref="B3697:B3698"/>
    <mergeCell ref="B3702:B3703"/>
    <mergeCell ref="B3707:B3708"/>
    <mergeCell ref="B3712:B3713"/>
    <mergeCell ref="B3717:B3718"/>
    <mergeCell ref="B3722:B3723"/>
    <mergeCell ref="B3727:B3728"/>
    <mergeCell ref="B3732:B3733"/>
    <mergeCell ref="B3737:B3738"/>
    <mergeCell ref="B3742:B3743"/>
    <mergeCell ref="B3747:B3748"/>
    <mergeCell ref="B3752:B3753"/>
    <mergeCell ref="B3757:B3758"/>
    <mergeCell ref="B3762:B3763"/>
    <mergeCell ref="B3767:B3768"/>
    <mergeCell ref="B3772:B3773"/>
    <mergeCell ref="B3777:B3778"/>
    <mergeCell ref="B3782:B3783"/>
    <mergeCell ref="B3787:B3788"/>
    <mergeCell ref="B3792:B3793"/>
    <mergeCell ref="B3797:B3798"/>
    <mergeCell ref="B3802:B3803"/>
    <mergeCell ref="B3807:B3808"/>
    <mergeCell ref="B3812:B3813"/>
    <mergeCell ref="B3817:B3818"/>
    <mergeCell ref="B3822:B3823"/>
    <mergeCell ref="B3827:B3828"/>
    <mergeCell ref="B3832:B3833"/>
    <mergeCell ref="B3837:B3838"/>
    <mergeCell ref="B3842:B3843"/>
    <mergeCell ref="B3847:B3848"/>
    <mergeCell ref="B3852:B3853"/>
    <mergeCell ref="B3857:B3858"/>
    <mergeCell ref="B3862:B3863"/>
    <mergeCell ref="B3867:B3868"/>
    <mergeCell ref="B3872:B3873"/>
    <mergeCell ref="B3877:B3878"/>
    <mergeCell ref="B3882:B3883"/>
    <mergeCell ref="B3887:B3888"/>
    <mergeCell ref="B3892:B3893"/>
    <mergeCell ref="B3897:B3898"/>
    <mergeCell ref="B3902:B3903"/>
    <mergeCell ref="B3907:B3908"/>
    <mergeCell ref="B3912:B3913"/>
    <mergeCell ref="B3917:B3918"/>
    <mergeCell ref="B3922:B3923"/>
    <mergeCell ref="B3927:B3928"/>
    <mergeCell ref="B3932:B3933"/>
    <mergeCell ref="B3937:B3938"/>
    <mergeCell ref="B3942:B3943"/>
    <mergeCell ref="B3947:B3948"/>
    <mergeCell ref="B3952:B3953"/>
    <mergeCell ref="B3957:B3958"/>
    <mergeCell ref="B3962:B3963"/>
    <mergeCell ref="B3967:B3968"/>
    <mergeCell ref="B3972:B3973"/>
    <mergeCell ref="B3977:B3978"/>
    <mergeCell ref="B3982:B3983"/>
    <mergeCell ref="B3987:B3988"/>
    <mergeCell ref="B3992:B3993"/>
    <mergeCell ref="B3997:B3998"/>
    <mergeCell ref="B4002:B4003"/>
    <mergeCell ref="B4007:B4008"/>
    <mergeCell ref="B4012:B4013"/>
    <mergeCell ref="B4017:B4018"/>
    <mergeCell ref="B4022:B4023"/>
    <mergeCell ref="B4027:B4028"/>
    <mergeCell ref="B4032:B4033"/>
    <mergeCell ref="B4037:B4038"/>
    <mergeCell ref="B4042:B4043"/>
    <mergeCell ref="B4047:B4048"/>
    <mergeCell ref="B4052:B4053"/>
    <mergeCell ref="B4057:B4058"/>
    <mergeCell ref="B4062:B4063"/>
    <mergeCell ref="B4067:B4068"/>
    <mergeCell ref="B4072:B4073"/>
    <mergeCell ref="B4077:B4078"/>
    <mergeCell ref="B4082:B4083"/>
    <mergeCell ref="B4087:B4088"/>
    <mergeCell ref="B4092:B4093"/>
    <mergeCell ref="B4097:B4098"/>
    <mergeCell ref="B4102:B4103"/>
    <mergeCell ref="B4107:B4108"/>
    <mergeCell ref="B4112:B4113"/>
    <mergeCell ref="B4117:B4118"/>
    <mergeCell ref="B4122:B4123"/>
    <mergeCell ref="B4127:B4128"/>
    <mergeCell ref="B4132:B4133"/>
    <mergeCell ref="B4137:B4138"/>
    <mergeCell ref="B4142:B4143"/>
    <mergeCell ref="B4147:B4148"/>
    <mergeCell ref="B4152:B4153"/>
    <mergeCell ref="B4157:B4158"/>
    <mergeCell ref="B4162:B4163"/>
    <mergeCell ref="B4167:B4168"/>
    <mergeCell ref="B4172:B4173"/>
    <mergeCell ref="B4177:B4178"/>
    <mergeCell ref="B4182:B4183"/>
    <mergeCell ref="B4187:B4188"/>
  </mergeCells>
  <pageMargins left="0.751388888888889" right="0.751388888888889" top="0.786805555555556" bottom="0.786805555555556" header="0.5" footer="0.5"/>
  <pageSetup paperSize="9" fitToHeight="0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AT839"/>
  <sheetViews>
    <sheetView tabSelected="1" workbookViewId="0">
      <pane ySplit="1" topLeftCell="A16" activePane="bottomLeft" state="frozen"/>
      <selection/>
      <selection pane="bottomLeft" activeCell="H30" sqref="A1:AT839"/>
    </sheetView>
  </sheetViews>
  <sheetFormatPr defaultColWidth="9" defaultRowHeight="16.8"/>
  <cols>
    <col min="2" max="2" width="11.7692307692308" customWidth="1"/>
    <col min="3" max="3" width="13.1346153846154" customWidth="1"/>
    <col min="9" max="34" width="6.19230769230769" customWidth="1"/>
  </cols>
  <sheetData>
    <row r="1" s="51" customFormat="1" ht="51" customHeight="1" spans="1:46">
      <c r="A1" s="53" t="s">
        <v>2</v>
      </c>
      <c r="B1" s="53" t="s">
        <v>16</v>
      </c>
      <c r="C1" s="53" t="s">
        <v>17</v>
      </c>
      <c r="D1" s="53" t="s">
        <v>18</v>
      </c>
      <c r="E1" s="53" t="s">
        <v>19</v>
      </c>
      <c r="F1" s="53" t="s">
        <v>20</v>
      </c>
      <c r="G1" s="53" t="s">
        <v>1</v>
      </c>
      <c r="H1" s="53" t="s">
        <v>12</v>
      </c>
      <c r="I1" s="53" t="s">
        <v>21</v>
      </c>
      <c r="J1" s="53" t="s">
        <v>22</v>
      </c>
      <c r="K1" s="53" t="s">
        <v>23</v>
      </c>
      <c r="L1" s="53" t="s">
        <v>24</v>
      </c>
      <c r="M1" s="53" t="s">
        <v>3</v>
      </c>
      <c r="N1" s="53" t="s">
        <v>25</v>
      </c>
      <c r="O1" s="53" t="s">
        <v>4</v>
      </c>
      <c r="P1" s="53" t="s">
        <v>26</v>
      </c>
      <c r="Q1" s="53" t="s">
        <v>5</v>
      </c>
      <c r="R1" s="53" t="s">
        <v>27</v>
      </c>
      <c r="S1" s="53" t="s">
        <v>6</v>
      </c>
      <c r="T1" s="53" t="s">
        <v>28</v>
      </c>
      <c r="U1" s="53" t="s">
        <v>10</v>
      </c>
      <c r="V1" s="53" t="s">
        <v>29</v>
      </c>
      <c r="W1" s="53" t="s">
        <v>7</v>
      </c>
      <c r="X1" s="53" t="s">
        <v>30</v>
      </c>
      <c r="Y1" s="53" t="s">
        <v>31</v>
      </c>
      <c r="Z1" s="53" t="s">
        <v>8</v>
      </c>
      <c r="AA1" s="53" t="s">
        <v>32</v>
      </c>
      <c r="AB1" s="53" t="s">
        <v>33</v>
      </c>
      <c r="AC1" s="53" t="s">
        <v>9</v>
      </c>
      <c r="AD1" s="53" t="s">
        <v>34</v>
      </c>
      <c r="AE1" s="53" t="s">
        <v>35</v>
      </c>
      <c r="AF1" s="53" t="s">
        <v>11</v>
      </c>
      <c r="AG1" s="53" t="s">
        <v>36</v>
      </c>
      <c r="AH1" s="53" t="s">
        <v>37</v>
      </c>
      <c r="AI1" s="53" t="s">
        <v>38</v>
      </c>
      <c r="AJ1" s="53" t="s">
        <v>39</v>
      </c>
      <c r="AK1" s="53" t="s">
        <v>40</v>
      </c>
      <c r="AL1" s="53" t="s">
        <v>41</v>
      </c>
      <c r="AM1" s="53" t="s">
        <v>42</v>
      </c>
      <c r="AN1" s="53" t="s">
        <v>43</v>
      </c>
      <c r="AO1" s="53" t="s">
        <v>44</v>
      </c>
      <c r="AP1" s="53" t="s">
        <v>45</v>
      </c>
      <c r="AQ1" s="53" t="s">
        <v>46</v>
      </c>
      <c r="AR1" s="53" t="s">
        <v>47</v>
      </c>
      <c r="AS1" s="53" t="s">
        <v>48</v>
      </c>
      <c r="AT1" s="53" t="s">
        <v>49</v>
      </c>
    </row>
    <row r="2" spans="1:46">
      <c r="A2" s="55" t="s">
        <v>50</v>
      </c>
      <c r="B2" s="55">
        <v>1315230101</v>
      </c>
      <c r="C2" s="55" t="s">
        <v>51</v>
      </c>
      <c r="D2" s="55" t="s">
        <v>52</v>
      </c>
      <c r="E2" s="55" t="s">
        <v>53</v>
      </c>
      <c r="F2" s="55"/>
      <c r="G2" s="55">
        <v>1</v>
      </c>
      <c r="H2" s="55">
        <v>475</v>
      </c>
      <c r="I2" s="55">
        <v>509.5</v>
      </c>
      <c r="J2" s="55">
        <v>496</v>
      </c>
      <c r="K2" s="55">
        <v>-55</v>
      </c>
      <c r="L2" s="55">
        <v>2947</v>
      </c>
      <c r="M2" s="55">
        <v>105</v>
      </c>
      <c r="N2" s="55">
        <v>406</v>
      </c>
      <c r="O2" s="55">
        <v>70</v>
      </c>
      <c r="P2" s="55">
        <v>713</v>
      </c>
      <c r="Q2" s="55">
        <v>119</v>
      </c>
      <c r="R2" s="55">
        <v>212</v>
      </c>
      <c r="S2" s="55">
        <v>66.5</v>
      </c>
      <c r="T2" s="55">
        <v>292</v>
      </c>
      <c r="U2" s="55"/>
      <c r="V2" s="55"/>
      <c r="W2" s="55">
        <v>50.5</v>
      </c>
      <c r="X2" s="55">
        <v>76</v>
      </c>
      <c r="Y2" s="55">
        <v>516</v>
      </c>
      <c r="Z2" s="55">
        <v>64</v>
      </c>
      <c r="AA2" s="55">
        <v>73</v>
      </c>
      <c r="AB2" s="55">
        <v>417</v>
      </c>
      <c r="AC2" s="55"/>
      <c r="AD2" s="55"/>
      <c r="AE2" s="55"/>
      <c r="AF2" s="55"/>
      <c r="AG2" s="55"/>
      <c r="AH2" s="55"/>
      <c r="AI2" s="55" t="s">
        <v>54</v>
      </c>
      <c r="AJ2" s="55">
        <v>1</v>
      </c>
      <c r="AK2" s="55"/>
      <c r="AL2" s="55"/>
      <c r="AM2" s="55"/>
      <c r="AN2" s="55"/>
      <c r="AO2" s="55">
        <v>433</v>
      </c>
      <c r="AP2" s="55">
        <v>416</v>
      </c>
      <c r="AQ2" s="55">
        <v>437</v>
      </c>
      <c r="AR2" s="55">
        <v>441</v>
      </c>
      <c r="AS2" s="55">
        <v>192</v>
      </c>
      <c r="AT2" s="55">
        <v>496</v>
      </c>
    </row>
    <row r="3" spans="1:46">
      <c r="A3" s="55" t="s">
        <v>55</v>
      </c>
      <c r="B3" s="55">
        <v>1315230102</v>
      </c>
      <c r="C3" s="55" t="s">
        <v>56</v>
      </c>
      <c r="D3" s="55" t="s">
        <v>52</v>
      </c>
      <c r="E3" s="55" t="s">
        <v>53</v>
      </c>
      <c r="F3" s="55"/>
      <c r="G3" s="55">
        <v>1</v>
      </c>
      <c r="H3" s="55">
        <v>485.5</v>
      </c>
      <c r="I3" s="55">
        <v>517</v>
      </c>
      <c r="J3" s="55">
        <v>468</v>
      </c>
      <c r="K3" s="55">
        <v>161</v>
      </c>
      <c r="L3" s="55">
        <v>2630</v>
      </c>
      <c r="M3" s="55">
        <v>89</v>
      </c>
      <c r="N3" s="55">
        <v>785</v>
      </c>
      <c r="O3" s="55">
        <v>114</v>
      </c>
      <c r="P3" s="55">
        <v>69</v>
      </c>
      <c r="Q3" s="55">
        <v>87</v>
      </c>
      <c r="R3" s="55">
        <v>746</v>
      </c>
      <c r="S3" s="55">
        <v>60</v>
      </c>
      <c r="T3" s="55">
        <v>413</v>
      </c>
      <c r="U3" s="55"/>
      <c r="V3" s="55"/>
      <c r="W3" s="55">
        <v>62</v>
      </c>
      <c r="X3" s="55">
        <v>85</v>
      </c>
      <c r="Y3" s="55">
        <v>312</v>
      </c>
      <c r="Z3" s="55">
        <v>73.5</v>
      </c>
      <c r="AA3" s="55">
        <v>82</v>
      </c>
      <c r="AB3" s="55">
        <v>273</v>
      </c>
      <c r="AC3" s="55"/>
      <c r="AD3" s="55"/>
      <c r="AE3" s="55"/>
      <c r="AF3" s="55"/>
      <c r="AG3" s="55"/>
      <c r="AH3" s="55"/>
      <c r="AI3" s="55" t="s">
        <v>54</v>
      </c>
      <c r="AJ3" s="55">
        <v>2</v>
      </c>
      <c r="AK3" s="55"/>
      <c r="AL3" s="55"/>
      <c r="AM3" s="55"/>
      <c r="AN3" s="55"/>
      <c r="AO3" s="55">
        <v>574</v>
      </c>
      <c r="AP3" s="55">
        <v>561</v>
      </c>
      <c r="AQ3" s="55">
        <v>522</v>
      </c>
      <c r="AR3" s="55">
        <v>629</v>
      </c>
      <c r="AS3" s="55">
        <v>502</v>
      </c>
      <c r="AT3" s="55">
        <v>468</v>
      </c>
    </row>
    <row r="4" spans="1:46">
      <c r="A4" s="55" t="s">
        <v>57</v>
      </c>
      <c r="B4" s="55">
        <v>1315230103</v>
      </c>
      <c r="C4" s="55" t="s">
        <v>58</v>
      </c>
      <c r="D4" s="55" t="s">
        <v>52</v>
      </c>
      <c r="E4" s="55" t="s">
        <v>53</v>
      </c>
      <c r="F4" s="55"/>
      <c r="G4" s="55">
        <v>1</v>
      </c>
      <c r="H4" s="55">
        <v>537</v>
      </c>
      <c r="I4" s="55">
        <v>566</v>
      </c>
      <c r="J4" s="55">
        <v>204</v>
      </c>
      <c r="K4" s="55">
        <v>-81</v>
      </c>
      <c r="L4" s="55">
        <v>1002</v>
      </c>
      <c r="M4" s="55">
        <v>100.5</v>
      </c>
      <c r="N4" s="55">
        <v>584</v>
      </c>
      <c r="O4" s="55">
        <v>108.5</v>
      </c>
      <c r="P4" s="55">
        <v>110</v>
      </c>
      <c r="Q4" s="55">
        <v>116.5</v>
      </c>
      <c r="R4" s="55">
        <v>274</v>
      </c>
      <c r="S4" s="55">
        <v>61.5</v>
      </c>
      <c r="T4" s="55">
        <v>381</v>
      </c>
      <c r="U4" s="55"/>
      <c r="V4" s="55"/>
      <c r="W4" s="55">
        <v>65.5</v>
      </c>
      <c r="X4" s="55">
        <v>87</v>
      </c>
      <c r="Y4" s="55">
        <v>239</v>
      </c>
      <c r="Z4" s="55">
        <v>84.5</v>
      </c>
      <c r="AA4" s="55">
        <v>92</v>
      </c>
      <c r="AB4" s="55">
        <v>66</v>
      </c>
      <c r="AC4" s="55"/>
      <c r="AD4" s="55"/>
      <c r="AE4" s="55"/>
      <c r="AF4" s="55"/>
      <c r="AG4" s="55"/>
      <c r="AH4" s="55"/>
      <c r="AI4" s="55" t="s">
        <v>54</v>
      </c>
      <c r="AJ4" s="55">
        <v>3</v>
      </c>
      <c r="AK4" s="55"/>
      <c r="AL4" s="55"/>
      <c r="AM4" s="55"/>
      <c r="AN4" s="55"/>
      <c r="AO4" s="55">
        <v>144</v>
      </c>
      <c r="AP4" s="55">
        <v>197</v>
      </c>
      <c r="AQ4" s="55">
        <v>199</v>
      </c>
      <c r="AR4" s="55">
        <v>123</v>
      </c>
      <c r="AS4" s="55">
        <v>171</v>
      </c>
      <c r="AT4" s="55">
        <v>204</v>
      </c>
    </row>
    <row r="5" spans="1:46">
      <c r="A5" s="55" t="s">
        <v>59</v>
      </c>
      <c r="B5" s="55">
        <v>1315230104</v>
      </c>
      <c r="C5" s="55" t="s">
        <v>60</v>
      </c>
      <c r="D5" s="55" t="s">
        <v>52</v>
      </c>
      <c r="E5" s="55" t="s">
        <v>53</v>
      </c>
      <c r="F5" s="55"/>
      <c r="G5" s="55">
        <v>1</v>
      </c>
      <c r="H5" s="55">
        <v>450</v>
      </c>
      <c r="I5" s="55">
        <v>485</v>
      </c>
      <c r="J5" s="55">
        <v>577</v>
      </c>
      <c r="K5" s="55">
        <v>8</v>
      </c>
      <c r="L5" s="55">
        <v>4141</v>
      </c>
      <c r="M5" s="55">
        <v>105</v>
      </c>
      <c r="N5" s="55">
        <v>406</v>
      </c>
      <c r="O5" s="55">
        <v>78.5</v>
      </c>
      <c r="P5" s="55">
        <v>643</v>
      </c>
      <c r="Q5" s="55">
        <v>85.5</v>
      </c>
      <c r="R5" s="55">
        <v>755</v>
      </c>
      <c r="S5" s="55">
        <v>62</v>
      </c>
      <c r="T5" s="55">
        <v>373</v>
      </c>
      <c r="U5" s="55"/>
      <c r="V5" s="55"/>
      <c r="W5" s="55">
        <v>50</v>
      </c>
      <c r="X5" s="55">
        <v>76</v>
      </c>
      <c r="Y5" s="55">
        <v>523</v>
      </c>
      <c r="Z5" s="55">
        <v>69</v>
      </c>
      <c r="AA5" s="55">
        <v>78</v>
      </c>
      <c r="AB5" s="55">
        <v>354</v>
      </c>
      <c r="AC5" s="55"/>
      <c r="AD5" s="55"/>
      <c r="AE5" s="55"/>
      <c r="AF5" s="55"/>
      <c r="AG5" s="55"/>
      <c r="AH5" s="55"/>
      <c r="AI5" s="55" t="s">
        <v>54</v>
      </c>
      <c r="AJ5" s="55">
        <v>4</v>
      </c>
      <c r="AK5" s="55"/>
      <c r="AL5" s="55"/>
      <c r="AM5" s="55"/>
      <c r="AN5" s="55"/>
      <c r="AO5" s="55">
        <v>600</v>
      </c>
      <c r="AP5" s="55">
        <v>413</v>
      </c>
      <c r="AQ5" s="55">
        <v>220</v>
      </c>
      <c r="AR5" s="55">
        <v>585</v>
      </c>
      <c r="AS5" s="55">
        <v>382</v>
      </c>
      <c r="AT5" s="55">
        <v>577</v>
      </c>
    </row>
    <row r="6" spans="1:46">
      <c r="A6" s="55" t="s">
        <v>61</v>
      </c>
      <c r="B6" s="55">
        <v>1315230105</v>
      </c>
      <c r="C6" s="55" t="s">
        <v>62</v>
      </c>
      <c r="D6" s="55" t="s">
        <v>52</v>
      </c>
      <c r="E6" s="55" t="s">
        <v>53</v>
      </c>
      <c r="F6" s="55"/>
      <c r="G6" s="55">
        <v>1</v>
      </c>
      <c r="H6" s="55">
        <v>495</v>
      </c>
      <c r="I6" s="55">
        <v>527.5</v>
      </c>
      <c r="J6" s="55">
        <v>404</v>
      </c>
      <c r="K6" s="55">
        <v>81</v>
      </c>
      <c r="L6" s="55">
        <v>2205</v>
      </c>
      <c r="M6" s="55">
        <v>102</v>
      </c>
      <c r="N6" s="55">
        <v>529</v>
      </c>
      <c r="O6" s="55">
        <v>79.5</v>
      </c>
      <c r="P6" s="55">
        <v>631</v>
      </c>
      <c r="Q6" s="55">
        <v>111.5</v>
      </c>
      <c r="R6" s="55">
        <v>371</v>
      </c>
      <c r="S6" s="55">
        <v>67.5</v>
      </c>
      <c r="T6" s="55">
        <v>275</v>
      </c>
      <c r="U6" s="55"/>
      <c r="V6" s="55"/>
      <c r="W6" s="55">
        <v>56</v>
      </c>
      <c r="X6" s="55">
        <v>80</v>
      </c>
      <c r="Y6" s="55">
        <v>426</v>
      </c>
      <c r="Z6" s="55">
        <v>78.5</v>
      </c>
      <c r="AA6" s="55">
        <v>87</v>
      </c>
      <c r="AB6" s="55">
        <v>181</v>
      </c>
      <c r="AC6" s="55"/>
      <c r="AD6" s="55"/>
      <c r="AE6" s="55"/>
      <c r="AF6" s="55"/>
      <c r="AG6" s="55"/>
      <c r="AH6" s="55"/>
      <c r="AI6" s="55" t="s">
        <v>54</v>
      </c>
      <c r="AJ6" s="55">
        <v>5</v>
      </c>
      <c r="AK6" s="55"/>
      <c r="AL6" s="55"/>
      <c r="AM6" s="55"/>
      <c r="AN6" s="55"/>
      <c r="AO6" s="55">
        <v>421</v>
      </c>
      <c r="AP6" s="55">
        <v>478</v>
      </c>
      <c r="AQ6" s="55">
        <v>569</v>
      </c>
      <c r="AR6" s="55">
        <v>485</v>
      </c>
      <c r="AS6" s="55">
        <v>491</v>
      </c>
      <c r="AT6" s="55">
        <v>404</v>
      </c>
    </row>
    <row r="7" spans="1:46">
      <c r="A7" s="55" t="s">
        <v>63</v>
      </c>
      <c r="B7" s="55">
        <v>1315230106</v>
      </c>
      <c r="C7" s="55" t="s">
        <v>64</v>
      </c>
      <c r="D7" s="55" t="s">
        <v>52</v>
      </c>
      <c r="E7" s="55" t="s">
        <v>53</v>
      </c>
      <c r="F7" s="55"/>
      <c r="G7" s="55">
        <v>1</v>
      </c>
      <c r="H7" s="55">
        <v>531</v>
      </c>
      <c r="I7" s="55">
        <v>562</v>
      </c>
      <c r="J7" s="55">
        <v>230</v>
      </c>
      <c r="K7" s="55">
        <v>147</v>
      </c>
      <c r="L7" s="55">
        <v>1113</v>
      </c>
      <c r="M7" s="55">
        <v>101.5</v>
      </c>
      <c r="N7" s="55">
        <v>544</v>
      </c>
      <c r="O7" s="55">
        <v>96.5</v>
      </c>
      <c r="P7" s="55">
        <v>342</v>
      </c>
      <c r="Q7" s="55">
        <v>113</v>
      </c>
      <c r="R7" s="55">
        <v>337</v>
      </c>
      <c r="S7" s="55">
        <v>77</v>
      </c>
      <c r="T7" s="55">
        <v>124</v>
      </c>
      <c r="U7" s="55"/>
      <c r="V7" s="55"/>
      <c r="W7" s="55">
        <v>65</v>
      </c>
      <c r="X7" s="55">
        <v>87</v>
      </c>
      <c r="Y7" s="55">
        <v>248</v>
      </c>
      <c r="Z7" s="55">
        <v>78</v>
      </c>
      <c r="AA7" s="55">
        <v>87</v>
      </c>
      <c r="AB7" s="55">
        <v>195</v>
      </c>
      <c r="AC7" s="55"/>
      <c r="AD7" s="55"/>
      <c r="AE7" s="55"/>
      <c r="AF7" s="55"/>
      <c r="AG7" s="55"/>
      <c r="AH7" s="55"/>
      <c r="AI7" s="55" t="s">
        <v>54</v>
      </c>
      <c r="AJ7" s="55">
        <v>6</v>
      </c>
      <c r="AK7" s="55"/>
      <c r="AL7" s="55"/>
      <c r="AM7" s="55"/>
      <c r="AN7" s="55"/>
      <c r="AO7" s="55">
        <v>394</v>
      </c>
      <c r="AP7" s="55">
        <v>342</v>
      </c>
      <c r="AQ7" s="55">
        <v>317</v>
      </c>
      <c r="AR7" s="55">
        <v>377</v>
      </c>
      <c r="AS7" s="55">
        <v>431</v>
      </c>
      <c r="AT7" s="55">
        <v>230</v>
      </c>
    </row>
    <row r="8" spans="1:46">
      <c r="A8" s="55" t="s">
        <v>65</v>
      </c>
      <c r="B8" s="55">
        <v>1315230107</v>
      </c>
      <c r="C8" s="55" t="s">
        <v>66</v>
      </c>
      <c r="D8" s="55" t="s">
        <v>52</v>
      </c>
      <c r="E8" s="55" t="s">
        <v>53</v>
      </c>
      <c r="F8" s="55"/>
      <c r="G8" s="55">
        <v>1</v>
      </c>
      <c r="H8" s="55">
        <v>546.5</v>
      </c>
      <c r="I8" s="55">
        <v>574.5</v>
      </c>
      <c r="J8" s="55">
        <v>158</v>
      </c>
      <c r="K8" s="55">
        <v>16</v>
      </c>
      <c r="L8" s="55">
        <v>795</v>
      </c>
      <c r="M8" s="55">
        <v>106</v>
      </c>
      <c r="N8" s="55">
        <v>361</v>
      </c>
      <c r="O8" s="55">
        <v>107</v>
      </c>
      <c r="P8" s="55">
        <v>142</v>
      </c>
      <c r="Q8" s="55">
        <v>107.5</v>
      </c>
      <c r="R8" s="55">
        <v>463</v>
      </c>
      <c r="S8" s="55">
        <v>78</v>
      </c>
      <c r="T8" s="55">
        <v>109</v>
      </c>
      <c r="U8" s="55"/>
      <c r="V8" s="55"/>
      <c r="W8" s="55">
        <v>69.5</v>
      </c>
      <c r="X8" s="55">
        <v>89</v>
      </c>
      <c r="Y8" s="55">
        <v>165</v>
      </c>
      <c r="Z8" s="55">
        <v>78.5</v>
      </c>
      <c r="AA8" s="55">
        <v>87</v>
      </c>
      <c r="AB8" s="55">
        <v>181</v>
      </c>
      <c r="AC8" s="55"/>
      <c r="AD8" s="55"/>
      <c r="AE8" s="55"/>
      <c r="AF8" s="55"/>
      <c r="AG8" s="55"/>
      <c r="AH8" s="55"/>
      <c r="AI8" s="55" t="s">
        <v>54</v>
      </c>
      <c r="AJ8" s="55">
        <v>7</v>
      </c>
      <c r="AK8" s="55"/>
      <c r="AL8" s="55"/>
      <c r="AM8" s="55"/>
      <c r="AN8" s="55"/>
      <c r="AO8" s="55">
        <v>271</v>
      </c>
      <c r="AP8" s="55">
        <v>262</v>
      </c>
      <c r="AQ8" s="55">
        <v>281</v>
      </c>
      <c r="AR8" s="55">
        <v>174</v>
      </c>
      <c r="AS8" s="55">
        <v>375</v>
      </c>
      <c r="AT8" s="55">
        <v>158</v>
      </c>
    </row>
    <row r="9" spans="1:46">
      <c r="A9" s="55" t="s">
        <v>67</v>
      </c>
      <c r="B9" s="55">
        <v>1315230108</v>
      </c>
      <c r="C9" s="55" t="s">
        <v>68</v>
      </c>
      <c r="D9" s="55" t="s">
        <v>52</v>
      </c>
      <c r="E9" s="55" t="s">
        <v>53</v>
      </c>
      <c r="F9" s="55"/>
      <c r="G9" s="55">
        <v>1</v>
      </c>
      <c r="H9" s="55">
        <v>575.5</v>
      </c>
      <c r="I9" s="55">
        <v>596</v>
      </c>
      <c r="J9" s="55">
        <v>100</v>
      </c>
      <c r="K9" s="55">
        <v>-26</v>
      </c>
      <c r="L9" s="55">
        <v>416</v>
      </c>
      <c r="M9" s="55">
        <v>107</v>
      </c>
      <c r="N9" s="56">
        <v>325</v>
      </c>
      <c r="O9" s="55">
        <v>112.5</v>
      </c>
      <c r="P9" s="55">
        <v>84</v>
      </c>
      <c r="Q9" s="55">
        <v>123</v>
      </c>
      <c r="R9" s="55">
        <v>123</v>
      </c>
      <c r="S9" s="55">
        <v>70.5</v>
      </c>
      <c r="T9" s="55">
        <v>217</v>
      </c>
      <c r="U9" s="55"/>
      <c r="V9" s="55"/>
      <c r="W9" s="55">
        <v>80</v>
      </c>
      <c r="X9" s="55">
        <v>93</v>
      </c>
      <c r="Y9" s="55">
        <v>40</v>
      </c>
      <c r="Z9" s="55">
        <v>82.5</v>
      </c>
      <c r="AA9" s="55">
        <v>90</v>
      </c>
      <c r="AB9" s="55">
        <v>99</v>
      </c>
      <c r="AC9" s="55"/>
      <c r="AD9" s="55"/>
      <c r="AE9" s="55"/>
      <c r="AF9" s="55"/>
      <c r="AG9" s="55"/>
      <c r="AH9" s="55"/>
      <c r="AI9" s="55" t="s">
        <v>54</v>
      </c>
      <c r="AJ9" s="55">
        <v>8</v>
      </c>
      <c r="AK9" s="55"/>
      <c r="AL9" s="55"/>
      <c r="AM9" s="55"/>
      <c r="AN9" s="55"/>
      <c r="AO9" s="55">
        <v>49</v>
      </c>
      <c r="AP9" s="55">
        <v>79</v>
      </c>
      <c r="AQ9" s="55">
        <v>72</v>
      </c>
      <c r="AR9" s="55">
        <v>74</v>
      </c>
      <c r="AS9" s="55">
        <v>47</v>
      </c>
      <c r="AT9" s="55">
        <v>100</v>
      </c>
    </row>
    <row r="10" spans="1:46">
      <c r="A10" s="55" t="s">
        <v>69</v>
      </c>
      <c r="B10" s="55">
        <v>1315230109</v>
      </c>
      <c r="C10" s="55" t="s">
        <v>70</v>
      </c>
      <c r="D10" s="55" t="s">
        <v>52</v>
      </c>
      <c r="E10" s="55" t="s">
        <v>53</v>
      </c>
      <c r="F10" s="55"/>
      <c r="G10" s="55">
        <v>1</v>
      </c>
      <c r="H10" s="55">
        <v>523</v>
      </c>
      <c r="I10" s="55">
        <v>553.5</v>
      </c>
      <c r="J10" s="55">
        <v>270</v>
      </c>
      <c r="K10" s="55">
        <v>27</v>
      </c>
      <c r="L10" s="55">
        <v>1349</v>
      </c>
      <c r="M10" s="55">
        <v>111</v>
      </c>
      <c r="N10" s="55">
        <v>172</v>
      </c>
      <c r="O10" s="55">
        <v>104</v>
      </c>
      <c r="P10" s="55">
        <v>193</v>
      </c>
      <c r="Q10" s="55">
        <v>104</v>
      </c>
      <c r="R10" s="55">
        <v>541</v>
      </c>
      <c r="S10" s="55">
        <v>63.5</v>
      </c>
      <c r="T10" s="55">
        <v>342</v>
      </c>
      <c r="U10" s="55"/>
      <c r="V10" s="55"/>
      <c r="W10" s="55">
        <v>65</v>
      </c>
      <c r="X10" s="55">
        <v>87</v>
      </c>
      <c r="Y10" s="55">
        <v>248</v>
      </c>
      <c r="Z10" s="55">
        <v>75.5</v>
      </c>
      <c r="AA10" s="55">
        <v>84</v>
      </c>
      <c r="AB10" s="55">
        <v>235</v>
      </c>
      <c r="AC10" s="55"/>
      <c r="AD10" s="55"/>
      <c r="AE10" s="55"/>
      <c r="AF10" s="55"/>
      <c r="AG10" s="55"/>
      <c r="AH10" s="55"/>
      <c r="AI10" s="55" t="s">
        <v>54</v>
      </c>
      <c r="AJ10" s="55">
        <v>9</v>
      </c>
      <c r="AK10" s="55"/>
      <c r="AL10" s="55"/>
      <c r="AM10" s="55"/>
      <c r="AN10" s="55"/>
      <c r="AO10" s="55">
        <v>227</v>
      </c>
      <c r="AP10" s="55">
        <v>356</v>
      </c>
      <c r="AQ10" s="55">
        <v>269</v>
      </c>
      <c r="AR10" s="55">
        <v>297</v>
      </c>
      <c r="AS10" s="55">
        <v>283</v>
      </c>
      <c r="AT10" s="55">
        <v>270</v>
      </c>
    </row>
    <row r="11" spans="1:46">
      <c r="A11" s="55" t="s">
        <v>71</v>
      </c>
      <c r="B11" s="55">
        <v>1315230110</v>
      </c>
      <c r="C11" s="55" t="s">
        <v>72</v>
      </c>
      <c r="D11" s="55" t="s">
        <v>52</v>
      </c>
      <c r="E11" s="55" t="s">
        <v>53</v>
      </c>
      <c r="F11" s="55"/>
      <c r="G11" s="55">
        <v>1</v>
      </c>
      <c r="H11" s="55">
        <v>528.5</v>
      </c>
      <c r="I11" s="55">
        <v>553</v>
      </c>
      <c r="J11" s="55">
        <v>274</v>
      </c>
      <c r="K11" s="55">
        <v>203</v>
      </c>
      <c r="L11" s="55">
        <v>1371</v>
      </c>
      <c r="M11" s="55">
        <v>114.5</v>
      </c>
      <c r="N11" s="55">
        <v>74</v>
      </c>
      <c r="O11" s="55">
        <v>89.5</v>
      </c>
      <c r="P11" s="55">
        <v>463</v>
      </c>
      <c r="Q11" s="55">
        <v>111</v>
      </c>
      <c r="R11" s="55">
        <v>385</v>
      </c>
      <c r="S11" s="55">
        <v>60</v>
      </c>
      <c r="T11" s="55">
        <v>413</v>
      </c>
      <c r="U11" s="55"/>
      <c r="V11" s="55"/>
      <c r="W11" s="55">
        <v>76</v>
      </c>
      <c r="X11" s="55">
        <v>91</v>
      </c>
      <c r="Y11" s="55">
        <v>71</v>
      </c>
      <c r="Z11" s="55">
        <v>77.5</v>
      </c>
      <c r="AA11" s="55">
        <v>87</v>
      </c>
      <c r="AB11" s="55">
        <v>204</v>
      </c>
      <c r="AC11" s="55"/>
      <c r="AD11" s="55"/>
      <c r="AE11" s="55"/>
      <c r="AF11" s="55"/>
      <c r="AG11" s="55"/>
      <c r="AH11" s="55"/>
      <c r="AI11" s="55" t="s">
        <v>54</v>
      </c>
      <c r="AJ11" s="55">
        <v>10</v>
      </c>
      <c r="AK11" s="55"/>
      <c r="AL11" s="55"/>
      <c r="AM11" s="55"/>
      <c r="AN11" s="55"/>
      <c r="AO11" s="55">
        <v>325</v>
      </c>
      <c r="AP11" s="55">
        <v>492</v>
      </c>
      <c r="AQ11" s="55">
        <v>374</v>
      </c>
      <c r="AR11" s="55">
        <v>477</v>
      </c>
      <c r="AS11" s="55">
        <v>325</v>
      </c>
      <c r="AT11" s="55">
        <v>274</v>
      </c>
    </row>
    <row r="12" spans="1:46">
      <c r="A12" s="55" t="s">
        <v>73</v>
      </c>
      <c r="B12" s="55">
        <v>1315230111</v>
      </c>
      <c r="C12" s="55" t="s">
        <v>74</v>
      </c>
      <c r="D12" s="55" t="s">
        <v>52</v>
      </c>
      <c r="E12" s="55" t="s">
        <v>53</v>
      </c>
      <c r="F12" s="55"/>
      <c r="G12" s="55">
        <v>1</v>
      </c>
      <c r="H12" s="55">
        <v>552.25</v>
      </c>
      <c r="I12" s="55">
        <v>580.5</v>
      </c>
      <c r="J12" s="55">
        <v>139</v>
      </c>
      <c r="K12" s="55">
        <v>50</v>
      </c>
      <c r="L12" s="55">
        <v>663</v>
      </c>
      <c r="M12" s="55">
        <v>118.5</v>
      </c>
      <c r="N12" s="55">
        <v>28</v>
      </c>
      <c r="O12" s="55">
        <v>104</v>
      </c>
      <c r="P12" s="55">
        <v>193</v>
      </c>
      <c r="Q12" s="55">
        <v>121</v>
      </c>
      <c r="R12" s="55">
        <v>168</v>
      </c>
      <c r="S12" s="55">
        <v>60</v>
      </c>
      <c r="T12" s="55">
        <v>413</v>
      </c>
      <c r="U12" s="55"/>
      <c r="V12" s="55"/>
      <c r="W12" s="55">
        <v>69.5</v>
      </c>
      <c r="X12" s="55">
        <v>89</v>
      </c>
      <c r="Y12" s="55">
        <v>165</v>
      </c>
      <c r="Z12" s="55">
        <v>79.25</v>
      </c>
      <c r="AA12" s="55">
        <v>88</v>
      </c>
      <c r="AB12" s="55">
        <v>170</v>
      </c>
      <c r="AC12" s="55"/>
      <c r="AD12" s="55"/>
      <c r="AE12" s="55"/>
      <c r="AF12" s="55"/>
      <c r="AG12" s="55"/>
      <c r="AH12" s="55"/>
      <c r="AI12" s="55" t="s">
        <v>54</v>
      </c>
      <c r="AJ12" s="55">
        <v>11</v>
      </c>
      <c r="AK12" s="55"/>
      <c r="AL12" s="55"/>
      <c r="AM12" s="55"/>
      <c r="AN12" s="55"/>
      <c r="AO12" s="55">
        <v>309</v>
      </c>
      <c r="AP12" s="55">
        <v>118</v>
      </c>
      <c r="AQ12" s="55">
        <v>199</v>
      </c>
      <c r="AR12" s="55">
        <v>189</v>
      </c>
      <c r="AS12" s="55">
        <v>346</v>
      </c>
      <c r="AT12" s="55">
        <v>139</v>
      </c>
    </row>
    <row r="13" spans="1:46">
      <c r="A13" s="55" t="s">
        <v>75</v>
      </c>
      <c r="B13" s="55">
        <v>1315230112</v>
      </c>
      <c r="C13" s="55" t="s">
        <v>76</v>
      </c>
      <c r="D13" s="55" t="s">
        <v>52</v>
      </c>
      <c r="E13" s="55" t="s">
        <v>53</v>
      </c>
      <c r="F13" s="55"/>
      <c r="G13" s="55">
        <v>1</v>
      </c>
      <c r="H13" s="55">
        <v>542</v>
      </c>
      <c r="I13" s="55">
        <v>571</v>
      </c>
      <c r="J13" s="55">
        <v>179</v>
      </c>
      <c r="K13" s="55">
        <v>215</v>
      </c>
      <c r="L13" s="55">
        <v>869</v>
      </c>
      <c r="M13" s="55">
        <v>93.5</v>
      </c>
      <c r="N13" s="55">
        <v>754</v>
      </c>
      <c r="O13" s="55">
        <v>113.5</v>
      </c>
      <c r="P13" s="55">
        <v>77</v>
      </c>
      <c r="Q13" s="55">
        <v>107</v>
      </c>
      <c r="R13" s="55">
        <v>474</v>
      </c>
      <c r="S13" s="55">
        <v>81</v>
      </c>
      <c r="T13" s="55">
        <v>76</v>
      </c>
      <c r="U13" s="55"/>
      <c r="V13" s="55"/>
      <c r="W13" s="55">
        <v>68</v>
      </c>
      <c r="X13" s="55">
        <v>88</v>
      </c>
      <c r="Y13" s="55">
        <v>197</v>
      </c>
      <c r="Z13" s="55">
        <v>79</v>
      </c>
      <c r="AA13" s="55">
        <v>88</v>
      </c>
      <c r="AB13" s="55">
        <v>171</v>
      </c>
      <c r="AC13" s="55"/>
      <c r="AD13" s="55"/>
      <c r="AE13" s="55"/>
      <c r="AF13" s="55"/>
      <c r="AG13" s="55"/>
      <c r="AH13" s="55"/>
      <c r="AI13" s="55" t="s">
        <v>54</v>
      </c>
      <c r="AJ13" s="55">
        <v>12</v>
      </c>
      <c r="AK13" s="55"/>
      <c r="AL13" s="55"/>
      <c r="AM13" s="55"/>
      <c r="AN13" s="55"/>
      <c r="AO13" s="55">
        <v>437</v>
      </c>
      <c r="AP13" s="55">
        <v>368</v>
      </c>
      <c r="AQ13" s="55">
        <v>422</v>
      </c>
      <c r="AR13" s="55">
        <v>394</v>
      </c>
      <c r="AS13" s="55">
        <v>346</v>
      </c>
      <c r="AT13" s="55">
        <v>179</v>
      </c>
    </row>
    <row r="14" spans="1:46">
      <c r="A14" s="55" t="s">
        <v>77</v>
      </c>
      <c r="B14" s="55">
        <v>1315230113</v>
      </c>
      <c r="C14" s="55" t="s">
        <v>78</v>
      </c>
      <c r="D14" s="55" t="s">
        <v>52</v>
      </c>
      <c r="E14" s="55" t="s">
        <v>53</v>
      </c>
      <c r="F14" s="55"/>
      <c r="G14" s="55">
        <v>1</v>
      </c>
      <c r="H14" s="55">
        <v>486.5</v>
      </c>
      <c r="I14" s="55">
        <v>518</v>
      </c>
      <c r="J14" s="55">
        <v>457</v>
      </c>
      <c r="K14" s="55">
        <v>36</v>
      </c>
      <c r="L14" s="55">
        <v>2579</v>
      </c>
      <c r="M14" s="55">
        <v>107</v>
      </c>
      <c r="N14" s="55">
        <v>325</v>
      </c>
      <c r="O14" s="55">
        <v>84.5</v>
      </c>
      <c r="P14" s="55">
        <v>553</v>
      </c>
      <c r="Q14" s="55">
        <v>110.5</v>
      </c>
      <c r="R14" s="55">
        <v>396</v>
      </c>
      <c r="S14" s="55">
        <v>56</v>
      </c>
      <c r="T14" s="55">
        <v>473</v>
      </c>
      <c r="U14" s="55"/>
      <c r="V14" s="55"/>
      <c r="W14" s="55">
        <v>63.5</v>
      </c>
      <c r="X14" s="55">
        <v>86</v>
      </c>
      <c r="Y14" s="55">
        <v>283</v>
      </c>
      <c r="Z14" s="55">
        <v>65</v>
      </c>
      <c r="AA14" s="55">
        <v>74</v>
      </c>
      <c r="AB14" s="55">
        <v>412</v>
      </c>
      <c r="AC14" s="55"/>
      <c r="AD14" s="55"/>
      <c r="AE14" s="55"/>
      <c r="AF14" s="55"/>
      <c r="AG14" s="55"/>
      <c r="AH14" s="55"/>
      <c r="AI14" s="55" t="s">
        <v>54</v>
      </c>
      <c r="AJ14" s="55">
        <v>13</v>
      </c>
      <c r="AK14" s="55"/>
      <c r="AL14" s="55"/>
      <c r="AM14" s="55"/>
      <c r="AN14" s="55"/>
      <c r="AO14" s="55">
        <v>478</v>
      </c>
      <c r="AP14" s="55">
        <v>518</v>
      </c>
      <c r="AQ14" s="55">
        <v>517</v>
      </c>
      <c r="AR14" s="55">
        <v>493</v>
      </c>
      <c r="AS14" s="55">
        <v>328</v>
      </c>
      <c r="AT14" s="55">
        <v>457</v>
      </c>
    </row>
    <row r="15" spans="1:46">
      <c r="A15" s="55" t="s">
        <v>79</v>
      </c>
      <c r="B15" s="55">
        <v>1315230114</v>
      </c>
      <c r="C15" s="55" t="s">
        <v>80</v>
      </c>
      <c r="D15" s="55" t="s">
        <v>52</v>
      </c>
      <c r="E15" s="55" t="s">
        <v>53</v>
      </c>
      <c r="F15" s="55"/>
      <c r="G15" s="55">
        <v>1</v>
      </c>
      <c r="H15" s="55">
        <v>571</v>
      </c>
      <c r="I15" s="55">
        <v>589.5</v>
      </c>
      <c r="J15" s="55">
        <v>113</v>
      </c>
      <c r="K15" s="55">
        <v>19</v>
      </c>
      <c r="L15" s="55">
        <v>499</v>
      </c>
      <c r="M15" s="55">
        <v>105.5</v>
      </c>
      <c r="N15" s="55">
        <v>382</v>
      </c>
      <c r="O15" s="55">
        <v>108.5</v>
      </c>
      <c r="P15" s="55">
        <v>110</v>
      </c>
      <c r="Q15" s="55">
        <v>107.5</v>
      </c>
      <c r="R15" s="55">
        <v>463</v>
      </c>
      <c r="S15" s="55">
        <v>83</v>
      </c>
      <c r="T15" s="55">
        <v>58</v>
      </c>
      <c r="U15" s="55"/>
      <c r="V15" s="55"/>
      <c r="W15" s="55">
        <v>81</v>
      </c>
      <c r="X15" s="55">
        <v>93</v>
      </c>
      <c r="Y15" s="55">
        <v>35</v>
      </c>
      <c r="Z15" s="55">
        <v>85.5</v>
      </c>
      <c r="AA15" s="55">
        <v>92</v>
      </c>
      <c r="AB15" s="55">
        <v>50</v>
      </c>
      <c r="AC15" s="55"/>
      <c r="AD15" s="55"/>
      <c r="AE15" s="55"/>
      <c r="AF15" s="55"/>
      <c r="AG15" s="55"/>
      <c r="AH15" s="55"/>
      <c r="AI15" s="55" t="s">
        <v>54</v>
      </c>
      <c r="AJ15" s="55">
        <v>14</v>
      </c>
      <c r="AK15" s="55"/>
      <c r="AL15" s="55"/>
      <c r="AM15" s="55"/>
      <c r="AN15" s="55"/>
      <c r="AO15" s="55">
        <v>135</v>
      </c>
      <c r="AP15" s="55">
        <v>283</v>
      </c>
      <c r="AQ15" s="55">
        <v>218</v>
      </c>
      <c r="AR15" s="55">
        <v>132</v>
      </c>
      <c r="AS15" s="55">
        <v>202</v>
      </c>
      <c r="AT15" s="55">
        <v>113</v>
      </c>
    </row>
    <row r="16" spans="1:46">
      <c r="A16" s="55" t="s">
        <v>81</v>
      </c>
      <c r="B16" s="55">
        <v>1315230115</v>
      </c>
      <c r="C16" s="55" t="s">
        <v>82</v>
      </c>
      <c r="D16" s="55" t="s">
        <v>52</v>
      </c>
      <c r="E16" s="55" t="s">
        <v>53</v>
      </c>
      <c r="F16" s="55"/>
      <c r="G16" s="55">
        <v>1</v>
      </c>
      <c r="H16" s="55">
        <v>512</v>
      </c>
      <c r="I16" s="55">
        <v>541</v>
      </c>
      <c r="J16" s="55">
        <v>337</v>
      </c>
      <c r="K16" s="55">
        <v>-59</v>
      </c>
      <c r="L16" s="55">
        <v>1750</v>
      </c>
      <c r="M16" s="55">
        <v>106.5</v>
      </c>
      <c r="N16" s="55">
        <v>346</v>
      </c>
      <c r="O16" s="55">
        <v>98</v>
      </c>
      <c r="P16" s="55">
        <v>311</v>
      </c>
      <c r="Q16" s="55">
        <v>103</v>
      </c>
      <c r="R16" s="55">
        <v>562</v>
      </c>
      <c r="S16" s="55">
        <v>61.5</v>
      </c>
      <c r="T16" s="55">
        <v>381</v>
      </c>
      <c r="U16" s="55"/>
      <c r="V16" s="55"/>
      <c r="W16" s="55">
        <v>69</v>
      </c>
      <c r="X16" s="55">
        <v>89</v>
      </c>
      <c r="Y16" s="55">
        <v>170</v>
      </c>
      <c r="Z16" s="55">
        <v>74</v>
      </c>
      <c r="AA16" s="55">
        <v>83</v>
      </c>
      <c r="AB16" s="55">
        <v>265</v>
      </c>
      <c r="AC16" s="55"/>
      <c r="AD16" s="55"/>
      <c r="AE16" s="55"/>
      <c r="AF16" s="55"/>
      <c r="AG16" s="55"/>
      <c r="AH16" s="55"/>
      <c r="AI16" s="55" t="s">
        <v>54</v>
      </c>
      <c r="AJ16" s="55">
        <v>15</v>
      </c>
      <c r="AK16" s="55"/>
      <c r="AL16" s="55"/>
      <c r="AM16" s="55"/>
      <c r="AN16" s="55"/>
      <c r="AO16" s="55">
        <v>271</v>
      </c>
      <c r="AP16" s="55">
        <v>253</v>
      </c>
      <c r="AQ16" s="55">
        <v>281</v>
      </c>
      <c r="AR16" s="55">
        <v>278</v>
      </c>
      <c r="AS16" s="55">
        <v>476</v>
      </c>
      <c r="AT16" s="55">
        <v>337</v>
      </c>
    </row>
    <row r="17" spans="1:46">
      <c r="A17" s="55" t="s">
        <v>83</v>
      </c>
      <c r="B17" s="55">
        <v>1315230116</v>
      </c>
      <c r="C17" s="55" t="s">
        <v>84</v>
      </c>
      <c r="D17" s="55" t="s">
        <v>52</v>
      </c>
      <c r="E17" s="55" t="s">
        <v>53</v>
      </c>
      <c r="F17" s="55"/>
      <c r="G17" s="55">
        <v>1</v>
      </c>
      <c r="H17" s="55">
        <v>496</v>
      </c>
      <c r="I17" s="55">
        <v>532.5</v>
      </c>
      <c r="J17" s="55">
        <v>378</v>
      </c>
      <c r="K17" s="55">
        <v>-40</v>
      </c>
      <c r="L17" s="55">
        <v>2021</v>
      </c>
      <c r="M17" s="55">
        <v>103.5</v>
      </c>
      <c r="N17" s="55">
        <v>470</v>
      </c>
      <c r="O17" s="55">
        <v>106</v>
      </c>
      <c r="P17" s="55">
        <v>160</v>
      </c>
      <c r="Q17" s="55">
        <v>103.5</v>
      </c>
      <c r="R17" s="55">
        <v>551</v>
      </c>
      <c r="S17" s="55">
        <v>58.5</v>
      </c>
      <c r="T17" s="55">
        <v>441</v>
      </c>
      <c r="U17" s="55"/>
      <c r="V17" s="55"/>
      <c r="W17" s="55">
        <v>47</v>
      </c>
      <c r="X17" s="55">
        <v>74</v>
      </c>
      <c r="Y17" s="55">
        <v>555</v>
      </c>
      <c r="Z17" s="55">
        <v>77.5</v>
      </c>
      <c r="AA17" s="55">
        <v>87</v>
      </c>
      <c r="AB17" s="55">
        <v>204</v>
      </c>
      <c r="AC17" s="55"/>
      <c r="AD17" s="55"/>
      <c r="AE17" s="55"/>
      <c r="AF17" s="55"/>
      <c r="AG17" s="55"/>
      <c r="AH17" s="55"/>
      <c r="AI17" s="55" t="s">
        <v>54</v>
      </c>
      <c r="AJ17" s="55">
        <v>16</v>
      </c>
      <c r="AK17" s="55"/>
      <c r="AL17" s="55"/>
      <c r="AM17" s="55"/>
      <c r="AN17" s="55"/>
      <c r="AO17" s="55">
        <v>387</v>
      </c>
      <c r="AP17" s="55">
        <v>233</v>
      </c>
      <c r="AQ17" s="55">
        <v>166</v>
      </c>
      <c r="AR17" s="55">
        <v>338</v>
      </c>
      <c r="AS17" s="55">
        <v>405</v>
      </c>
      <c r="AT17" s="55">
        <v>378</v>
      </c>
    </row>
    <row r="18" spans="1:46">
      <c r="A18" s="55" t="s">
        <v>85</v>
      </c>
      <c r="B18" s="55">
        <v>1315230117</v>
      </c>
      <c r="C18" s="55" t="s">
        <v>86</v>
      </c>
      <c r="D18" s="55" t="s">
        <v>52</v>
      </c>
      <c r="E18" s="55" t="s">
        <v>53</v>
      </c>
      <c r="F18" s="55"/>
      <c r="G18" s="55">
        <v>1</v>
      </c>
      <c r="H18" s="55">
        <v>457.5</v>
      </c>
      <c r="I18" s="55">
        <v>494</v>
      </c>
      <c r="J18" s="55">
        <v>546</v>
      </c>
      <c r="K18" s="55">
        <v>-69</v>
      </c>
      <c r="L18" s="55">
        <v>3662</v>
      </c>
      <c r="M18" s="55">
        <v>96.5</v>
      </c>
      <c r="N18" s="55">
        <v>701</v>
      </c>
      <c r="O18" s="55">
        <v>92.5</v>
      </c>
      <c r="P18" s="55">
        <v>409</v>
      </c>
      <c r="Q18" s="55">
        <v>105</v>
      </c>
      <c r="R18" s="55">
        <v>523</v>
      </c>
      <c r="S18" s="55">
        <v>57</v>
      </c>
      <c r="T18" s="55">
        <v>462</v>
      </c>
      <c r="U18" s="55"/>
      <c r="V18" s="55"/>
      <c r="W18" s="55">
        <v>45</v>
      </c>
      <c r="X18" s="55">
        <v>72</v>
      </c>
      <c r="Y18" s="55">
        <v>578</v>
      </c>
      <c r="Z18" s="55">
        <v>61.5</v>
      </c>
      <c r="AA18" s="55">
        <v>71</v>
      </c>
      <c r="AB18" s="55">
        <v>432</v>
      </c>
      <c r="AC18" s="55"/>
      <c r="AD18" s="55"/>
      <c r="AE18" s="55"/>
      <c r="AF18" s="55"/>
      <c r="AG18" s="55"/>
      <c r="AH18" s="55"/>
      <c r="AI18" s="55" t="s">
        <v>54</v>
      </c>
      <c r="AJ18" s="55">
        <v>17</v>
      </c>
      <c r="AK18" s="55"/>
      <c r="AL18" s="55"/>
      <c r="AM18" s="55"/>
      <c r="AN18" s="55"/>
      <c r="AO18" s="55">
        <v>514</v>
      </c>
      <c r="AP18" s="55">
        <v>555</v>
      </c>
      <c r="AQ18" s="55">
        <v>606</v>
      </c>
      <c r="AR18" s="55">
        <v>477</v>
      </c>
      <c r="AS18" s="55">
        <v>336</v>
      </c>
      <c r="AT18" s="55">
        <v>546</v>
      </c>
    </row>
    <row r="19" spans="1:46">
      <c r="A19" s="55" t="s">
        <v>87</v>
      </c>
      <c r="B19" s="55">
        <v>1315230118</v>
      </c>
      <c r="C19" s="55" t="s">
        <v>88</v>
      </c>
      <c r="D19" s="55" t="s">
        <v>52</v>
      </c>
      <c r="E19" s="55" t="s">
        <v>53</v>
      </c>
      <c r="F19" s="55"/>
      <c r="G19" s="55">
        <v>1</v>
      </c>
      <c r="H19" s="55">
        <v>538</v>
      </c>
      <c r="I19" s="55">
        <v>561.5</v>
      </c>
      <c r="J19" s="55">
        <v>231</v>
      </c>
      <c r="K19" s="55">
        <v>96</v>
      </c>
      <c r="L19" s="55">
        <v>1127</v>
      </c>
      <c r="M19" s="55">
        <v>115</v>
      </c>
      <c r="N19" s="55">
        <v>66</v>
      </c>
      <c r="O19" s="55">
        <v>97.5</v>
      </c>
      <c r="P19" s="55">
        <v>321</v>
      </c>
      <c r="Q19" s="55">
        <v>111</v>
      </c>
      <c r="R19" s="55">
        <v>385</v>
      </c>
      <c r="S19" s="55">
        <v>59</v>
      </c>
      <c r="T19" s="55">
        <v>430</v>
      </c>
      <c r="U19" s="55"/>
      <c r="V19" s="55"/>
      <c r="W19" s="55">
        <v>76</v>
      </c>
      <c r="X19" s="55">
        <v>91</v>
      </c>
      <c r="Y19" s="55">
        <v>71</v>
      </c>
      <c r="Z19" s="55">
        <v>79.5</v>
      </c>
      <c r="AA19" s="55">
        <v>88</v>
      </c>
      <c r="AB19" s="55">
        <v>165</v>
      </c>
      <c r="AC19" s="55"/>
      <c r="AD19" s="55"/>
      <c r="AE19" s="55"/>
      <c r="AF19" s="55"/>
      <c r="AG19" s="55"/>
      <c r="AH19" s="55"/>
      <c r="AI19" s="55" t="s">
        <v>54</v>
      </c>
      <c r="AJ19" s="55">
        <v>18</v>
      </c>
      <c r="AK19" s="55"/>
      <c r="AL19" s="55"/>
      <c r="AM19" s="55"/>
      <c r="AN19" s="55"/>
      <c r="AO19" s="55">
        <v>146</v>
      </c>
      <c r="AP19" s="55">
        <v>327</v>
      </c>
      <c r="AQ19" s="55">
        <v>142</v>
      </c>
      <c r="AR19" s="55">
        <v>327</v>
      </c>
      <c r="AS19" s="55">
        <v>481</v>
      </c>
      <c r="AT19" s="55">
        <v>231</v>
      </c>
    </row>
    <row r="20" spans="1:46">
      <c r="A20" s="55" t="s">
        <v>89</v>
      </c>
      <c r="B20" s="55">
        <v>1315230119</v>
      </c>
      <c r="C20" s="55" t="s">
        <v>90</v>
      </c>
      <c r="D20" s="55" t="s">
        <v>52</v>
      </c>
      <c r="E20" s="55" t="s">
        <v>53</v>
      </c>
      <c r="F20" s="55"/>
      <c r="G20" s="55">
        <v>1</v>
      </c>
      <c r="H20" s="55">
        <v>529</v>
      </c>
      <c r="I20" s="55">
        <v>559.5</v>
      </c>
      <c r="J20" s="55">
        <v>243</v>
      </c>
      <c r="K20" s="55">
        <v>104</v>
      </c>
      <c r="L20" s="55">
        <v>1186</v>
      </c>
      <c r="M20" s="55">
        <v>107</v>
      </c>
      <c r="N20" s="55">
        <v>325</v>
      </c>
      <c r="O20" s="55">
        <v>102.5</v>
      </c>
      <c r="P20" s="55">
        <v>220</v>
      </c>
      <c r="Q20" s="55">
        <v>121.5</v>
      </c>
      <c r="R20" s="55">
        <v>152</v>
      </c>
      <c r="S20" s="55">
        <v>68.5</v>
      </c>
      <c r="T20" s="55">
        <v>257</v>
      </c>
      <c r="U20" s="55"/>
      <c r="V20" s="55"/>
      <c r="W20" s="55">
        <v>66.5</v>
      </c>
      <c r="X20" s="55">
        <v>88</v>
      </c>
      <c r="Y20" s="55">
        <v>220</v>
      </c>
      <c r="Z20" s="55">
        <v>63</v>
      </c>
      <c r="AA20" s="55">
        <v>72</v>
      </c>
      <c r="AB20" s="55">
        <v>423</v>
      </c>
      <c r="AC20" s="55"/>
      <c r="AD20" s="55"/>
      <c r="AE20" s="55"/>
      <c r="AF20" s="55"/>
      <c r="AG20" s="55"/>
      <c r="AH20" s="55"/>
      <c r="AI20" s="55" t="s">
        <v>54</v>
      </c>
      <c r="AJ20" s="55">
        <v>19</v>
      </c>
      <c r="AK20" s="55"/>
      <c r="AL20" s="55"/>
      <c r="AM20" s="55"/>
      <c r="AN20" s="55"/>
      <c r="AO20" s="55">
        <v>303</v>
      </c>
      <c r="AP20" s="55">
        <v>328</v>
      </c>
      <c r="AQ20" s="55">
        <v>351</v>
      </c>
      <c r="AR20" s="55">
        <v>347</v>
      </c>
      <c r="AS20" s="55">
        <v>393</v>
      </c>
      <c r="AT20" s="55">
        <v>243</v>
      </c>
    </row>
    <row r="21" spans="1:46">
      <c r="A21" s="55" t="s">
        <v>91</v>
      </c>
      <c r="B21" s="55">
        <v>1315230120</v>
      </c>
      <c r="C21" s="55" t="s">
        <v>92</v>
      </c>
      <c r="D21" s="55" t="s">
        <v>52</v>
      </c>
      <c r="E21" s="55" t="s">
        <v>53</v>
      </c>
      <c r="F21" s="55"/>
      <c r="G21" s="55">
        <v>1</v>
      </c>
      <c r="H21" s="55">
        <v>526.5</v>
      </c>
      <c r="I21" s="55">
        <v>558</v>
      </c>
      <c r="J21" s="55">
        <v>249</v>
      </c>
      <c r="K21" s="55">
        <v>-79</v>
      </c>
      <c r="L21" s="55">
        <v>1224</v>
      </c>
      <c r="M21" s="55">
        <v>109</v>
      </c>
      <c r="N21" s="55">
        <v>245</v>
      </c>
      <c r="O21" s="55">
        <v>104</v>
      </c>
      <c r="P21" s="55">
        <v>193</v>
      </c>
      <c r="Q21" s="55">
        <v>112.5</v>
      </c>
      <c r="R21" s="55">
        <v>350</v>
      </c>
      <c r="S21" s="55">
        <v>65.5</v>
      </c>
      <c r="T21" s="55">
        <v>311</v>
      </c>
      <c r="U21" s="55"/>
      <c r="V21" s="55"/>
      <c r="W21" s="55">
        <v>63</v>
      </c>
      <c r="X21" s="55">
        <v>86</v>
      </c>
      <c r="Y21" s="55">
        <v>297</v>
      </c>
      <c r="Z21" s="55">
        <v>72.5</v>
      </c>
      <c r="AA21" s="55">
        <v>81</v>
      </c>
      <c r="AB21" s="55">
        <v>289</v>
      </c>
      <c r="AC21" s="55"/>
      <c r="AD21" s="55"/>
      <c r="AE21" s="55"/>
      <c r="AF21" s="55"/>
      <c r="AG21" s="55"/>
      <c r="AH21" s="55"/>
      <c r="AI21" s="55" t="s">
        <v>54</v>
      </c>
      <c r="AJ21" s="55">
        <v>20</v>
      </c>
      <c r="AK21" s="55"/>
      <c r="AL21" s="55"/>
      <c r="AM21" s="55"/>
      <c r="AN21" s="55"/>
      <c r="AO21" s="55">
        <v>241</v>
      </c>
      <c r="AP21" s="55">
        <v>181</v>
      </c>
      <c r="AQ21" s="55">
        <v>140</v>
      </c>
      <c r="AR21" s="55">
        <v>170</v>
      </c>
      <c r="AS21" s="55">
        <v>206</v>
      </c>
      <c r="AT21" s="55">
        <v>249</v>
      </c>
    </row>
    <row r="22" spans="1:46">
      <c r="A22" s="55" t="s">
        <v>93</v>
      </c>
      <c r="B22" s="55">
        <v>1315230121</v>
      </c>
      <c r="C22" s="55" t="s">
        <v>94</v>
      </c>
      <c r="D22" s="55" t="s">
        <v>52</v>
      </c>
      <c r="E22" s="55" t="s">
        <v>53</v>
      </c>
      <c r="F22" s="55"/>
      <c r="G22" s="55">
        <v>1</v>
      </c>
      <c r="H22" s="55">
        <v>533</v>
      </c>
      <c r="I22" s="55">
        <v>565.5</v>
      </c>
      <c r="J22" s="55">
        <v>209</v>
      </c>
      <c r="K22" s="55">
        <v>-26</v>
      </c>
      <c r="L22" s="55">
        <v>1019</v>
      </c>
      <c r="M22" s="55">
        <v>105</v>
      </c>
      <c r="N22" s="55">
        <v>406</v>
      </c>
      <c r="O22" s="55">
        <v>108.5</v>
      </c>
      <c r="P22" s="55">
        <v>110</v>
      </c>
      <c r="Q22" s="55">
        <v>121.5</v>
      </c>
      <c r="R22" s="55">
        <v>152</v>
      </c>
      <c r="S22" s="55">
        <v>61.5</v>
      </c>
      <c r="T22" s="55">
        <v>381</v>
      </c>
      <c r="U22" s="55"/>
      <c r="V22" s="55"/>
      <c r="W22" s="55">
        <v>60</v>
      </c>
      <c r="X22" s="55">
        <v>83</v>
      </c>
      <c r="Y22" s="55">
        <v>352</v>
      </c>
      <c r="Z22" s="55">
        <v>76.5</v>
      </c>
      <c r="AA22" s="55">
        <v>86</v>
      </c>
      <c r="AB22" s="55">
        <v>222</v>
      </c>
      <c r="AC22" s="55"/>
      <c r="AD22" s="55"/>
      <c r="AE22" s="55"/>
      <c r="AF22" s="55"/>
      <c r="AG22" s="55"/>
      <c r="AH22" s="55"/>
      <c r="AI22" s="55" t="s">
        <v>54</v>
      </c>
      <c r="AJ22" s="55">
        <v>21</v>
      </c>
      <c r="AK22" s="55"/>
      <c r="AL22" s="55"/>
      <c r="AM22" s="55"/>
      <c r="AN22" s="55"/>
      <c r="AO22" s="55"/>
      <c r="AP22" s="55">
        <v>185</v>
      </c>
      <c r="AQ22" s="55">
        <v>95</v>
      </c>
      <c r="AR22" s="55">
        <v>183</v>
      </c>
      <c r="AS22" s="55">
        <v>88</v>
      </c>
      <c r="AT22" s="55">
        <v>209</v>
      </c>
    </row>
    <row r="23" spans="1:46">
      <c r="A23" s="55" t="s">
        <v>95</v>
      </c>
      <c r="B23" s="55">
        <v>1315230122</v>
      </c>
      <c r="C23" s="55" t="s">
        <v>96</v>
      </c>
      <c r="D23" s="55" t="s">
        <v>52</v>
      </c>
      <c r="E23" s="55" t="s">
        <v>53</v>
      </c>
      <c r="F23" s="55"/>
      <c r="G23" s="55">
        <v>1</v>
      </c>
      <c r="H23" s="55">
        <v>500.5</v>
      </c>
      <c r="I23" s="55">
        <v>534</v>
      </c>
      <c r="J23" s="55">
        <v>372</v>
      </c>
      <c r="K23" s="55">
        <v>-125</v>
      </c>
      <c r="L23" s="55">
        <v>1978</v>
      </c>
      <c r="M23" s="55">
        <v>102.5</v>
      </c>
      <c r="N23" s="55">
        <v>511</v>
      </c>
      <c r="O23" s="55">
        <v>107</v>
      </c>
      <c r="P23" s="55">
        <v>142</v>
      </c>
      <c r="Q23" s="55">
        <v>115</v>
      </c>
      <c r="R23" s="55">
        <v>294</v>
      </c>
      <c r="S23" s="55">
        <v>53.5</v>
      </c>
      <c r="T23" s="55">
        <v>510</v>
      </c>
      <c r="U23" s="55"/>
      <c r="V23" s="55"/>
      <c r="W23" s="55">
        <v>58</v>
      </c>
      <c r="X23" s="55">
        <v>82</v>
      </c>
      <c r="Y23" s="55">
        <v>385</v>
      </c>
      <c r="Z23" s="55">
        <v>64.5</v>
      </c>
      <c r="AA23" s="55">
        <v>74</v>
      </c>
      <c r="AB23" s="55">
        <v>415</v>
      </c>
      <c r="AC23" s="55"/>
      <c r="AD23" s="55"/>
      <c r="AE23" s="55"/>
      <c r="AF23" s="55"/>
      <c r="AG23" s="55"/>
      <c r="AH23" s="55"/>
      <c r="AI23" s="55" t="s">
        <v>54</v>
      </c>
      <c r="AJ23" s="55">
        <v>22</v>
      </c>
      <c r="AK23" s="55"/>
      <c r="AL23" s="55"/>
      <c r="AM23" s="55"/>
      <c r="AN23" s="55"/>
      <c r="AO23" s="55">
        <v>440</v>
      </c>
      <c r="AP23" s="55">
        <v>339</v>
      </c>
      <c r="AQ23" s="55">
        <v>480</v>
      </c>
      <c r="AR23" s="55">
        <v>247</v>
      </c>
      <c r="AS23" s="55">
        <v>494</v>
      </c>
      <c r="AT23" s="55">
        <v>372</v>
      </c>
    </row>
    <row r="24" spans="1:46">
      <c r="A24" s="55" t="s">
        <v>97</v>
      </c>
      <c r="B24" s="55">
        <v>1315230123</v>
      </c>
      <c r="C24" s="55" t="s">
        <v>98</v>
      </c>
      <c r="D24" s="55" t="s">
        <v>52</v>
      </c>
      <c r="E24" s="55" t="s">
        <v>53</v>
      </c>
      <c r="F24" s="55"/>
      <c r="G24" s="55">
        <v>1</v>
      </c>
      <c r="H24" s="55">
        <v>453.5</v>
      </c>
      <c r="I24" s="55">
        <v>488.5</v>
      </c>
      <c r="J24" s="55">
        <v>569</v>
      </c>
      <c r="K24" s="55">
        <v>-37</v>
      </c>
      <c r="L24" s="55">
        <v>3946</v>
      </c>
      <c r="M24" s="55">
        <v>100.5</v>
      </c>
      <c r="N24" s="55">
        <v>584</v>
      </c>
      <c r="O24" s="55">
        <v>99</v>
      </c>
      <c r="P24" s="55">
        <v>285</v>
      </c>
      <c r="Q24" s="55">
        <v>94</v>
      </c>
      <c r="R24" s="55">
        <v>687</v>
      </c>
      <c r="S24" s="55">
        <v>33</v>
      </c>
      <c r="T24" s="55">
        <v>667</v>
      </c>
      <c r="U24" s="55"/>
      <c r="V24" s="55"/>
      <c r="W24" s="55">
        <v>49</v>
      </c>
      <c r="X24" s="55">
        <v>75</v>
      </c>
      <c r="Y24" s="55">
        <v>534</v>
      </c>
      <c r="Z24" s="55">
        <v>78</v>
      </c>
      <c r="AA24" s="55">
        <v>87</v>
      </c>
      <c r="AB24" s="55">
        <v>195</v>
      </c>
      <c r="AC24" s="55"/>
      <c r="AD24" s="55"/>
      <c r="AE24" s="55"/>
      <c r="AF24" s="55"/>
      <c r="AG24" s="55"/>
      <c r="AH24" s="55"/>
      <c r="AI24" s="55" t="s">
        <v>54</v>
      </c>
      <c r="AJ24" s="55">
        <v>23</v>
      </c>
      <c r="AK24" s="55"/>
      <c r="AL24" s="55"/>
      <c r="AM24" s="55"/>
      <c r="AN24" s="55"/>
      <c r="AO24" s="55">
        <v>494</v>
      </c>
      <c r="AP24" s="55">
        <v>555</v>
      </c>
      <c r="AQ24" s="55">
        <v>549</v>
      </c>
      <c r="AR24" s="55">
        <v>532</v>
      </c>
      <c r="AS24" s="55">
        <v>566</v>
      </c>
      <c r="AT24" s="55">
        <v>569</v>
      </c>
    </row>
    <row r="25" spans="1:46">
      <c r="A25" s="55" t="s">
        <v>99</v>
      </c>
      <c r="B25" s="55">
        <v>1315230124</v>
      </c>
      <c r="C25" s="55" t="s">
        <v>100</v>
      </c>
      <c r="D25" s="55" t="s">
        <v>52</v>
      </c>
      <c r="E25" s="55" t="s">
        <v>53</v>
      </c>
      <c r="F25" s="55"/>
      <c r="G25" s="55">
        <v>1</v>
      </c>
      <c r="H25" s="55">
        <v>537</v>
      </c>
      <c r="I25" s="55">
        <v>567.5</v>
      </c>
      <c r="J25" s="55">
        <v>196</v>
      </c>
      <c r="K25" s="55">
        <v>144</v>
      </c>
      <c r="L25" s="55">
        <v>961</v>
      </c>
      <c r="M25" s="55">
        <v>105.5</v>
      </c>
      <c r="N25" s="55">
        <v>382</v>
      </c>
      <c r="O25" s="55">
        <v>99.5</v>
      </c>
      <c r="P25" s="55">
        <v>270</v>
      </c>
      <c r="Q25" s="55">
        <v>125.5</v>
      </c>
      <c r="R25" s="55">
        <v>89</v>
      </c>
      <c r="S25" s="55">
        <v>68</v>
      </c>
      <c r="T25" s="55">
        <v>269</v>
      </c>
      <c r="U25" s="55"/>
      <c r="V25" s="55"/>
      <c r="W25" s="55">
        <v>65</v>
      </c>
      <c r="X25" s="55">
        <v>87</v>
      </c>
      <c r="Y25" s="55">
        <v>248</v>
      </c>
      <c r="Z25" s="55">
        <v>73.5</v>
      </c>
      <c r="AA25" s="55">
        <v>82</v>
      </c>
      <c r="AB25" s="55">
        <v>273</v>
      </c>
      <c r="AC25" s="55"/>
      <c r="AD25" s="55"/>
      <c r="AE25" s="55"/>
      <c r="AF25" s="55"/>
      <c r="AG25" s="55"/>
      <c r="AH25" s="55"/>
      <c r="AI25" s="55" t="s">
        <v>54</v>
      </c>
      <c r="AJ25" s="55">
        <v>24</v>
      </c>
      <c r="AK25" s="55"/>
      <c r="AL25" s="55"/>
      <c r="AM25" s="55"/>
      <c r="AN25" s="55"/>
      <c r="AO25" s="55">
        <v>202</v>
      </c>
      <c r="AP25" s="55">
        <v>272</v>
      </c>
      <c r="AQ25" s="55">
        <v>127</v>
      </c>
      <c r="AR25" s="55">
        <v>340</v>
      </c>
      <c r="AS25" s="55">
        <v>181</v>
      </c>
      <c r="AT25" s="55">
        <v>196</v>
      </c>
    </row>
    <row r="26" spans="1:46">
      <c r="A26" s="55" t="s">
        <v>101</v>
      </c>
      <c r="B26" s="55">
        <v>1315230125</v>
      </c>
      <c r="C26" s="55" t="s">
        <v>102</v>
      </c>
      <c r="D26" s="55" t="s">
        <v>52</v>
      </c>
      <c r="E26" s="55" t="s">
        <v>53</v>
      </c>
      <c r="F26" s="55"/>
      <c r="G26" s="55">
        <v>1</v>
      </c>
      <c r="H26" s="55">
        <v>431</v>
      </c>
      <c r="I26" s="55">
        <v>467</v>
      </c>
      <c r="J26" s="55">
        <v>627</v>
      </c>
      <c r="K26" s="55">
        <v>17</v>
      </c>
      <c r="L26" s="55">
        <v>5164</v>
      </c>
      <c r="M26" s="55">
        <v>108.5</v>
      </c>
      <c r="N26" s="55">
        <v>258</v>
      </c>
      <c r="O26" s="55">
        <v>85.5</v>
      </c>
      <c r="P26" s="55">
        <v>530</v>
      </c>
      <c r="Q26" s="55">
        <v>101</v>
      </c>
      <c r="R26" s="55">
        <v>592</v>
      </c>
      <c r="S26" s="55">
        <v>34</v>
      </c>
      <c r="T26" s="55">
        <v>665</v>
      </c>
      <c r="U26" s="55"/>
      <c r="V26" s="55"/>
      <c r="W26" s="55">
        <v>41</v>
      </c>
      <c r="X26" s="55">
        <v>68</v>
      </c>
      <c r="Y26" s="55">
        <v>615</v>
      </c>
      <c r="Z26" s="55">
        <v>61</v>
      </c>
      <c r="AA26" s="55">
        <v>70</v>
      </c>
      <c r="AB26" s="55">
        <v>436</v>
      </c>
      <c r="AC26" s="55"/>
      <c r="AD26" s="55"/>
      <c r="AE26" s="55"/>
      <c r="AF26" s="55"/>
      <c r="AG26" s="55"/>
      <c r="AH26" s="55"/>
      <c r="AI26" s="55" t="s">
        <v>54</v>
      </c>
      <c r="AJ26" s="55">
        <v>25</v>
      </c>
      <c r="AK26" s="55"/>
      <c r="AL26" s="55"/>
      <c r="AM26" s="55"/>
      <c r="AN26" s="55"/>
      <c r="AO26" s="55">
        <v>550</v>
      </c>
      <c r="AP26" s="55">
        <v>668</v>
      </c>
      <c r="AQ26" s="55">
        <v>637</v>
      </c>
      <c r="AR26" s="55">
        <v>644</v>
      </c>
      <c r="AS26" s="55">
        <v>659</v>
      </c>
      <c r="AT26" s="55">
        <v>627</v>
      </c>
    </row>
    <row r="27" spans="1:46">
      <c r="A27" s="55" t="s">
        <v>103</v>
      </c>
      <c r="B27" s="55">
        <v>1315230126</v>
      </c>
      <c r="C27" s="55" t="s">
        <v>104</v>
      </c>
      <c r="D27" s="55" t="s">
        <v>52</v>
      </c>
      <c r="E27" s="55" t="s">
        <v>53</v>
      </c>
      <c r="F27" s="55"/>
      <c r="G27" s="55">
        <v>1</v>
      </c>
      <c r="H27" s="55">
        <v>485.5</v>
      </c>
      <c r="I27" s="55">
        <v>519</v>
      </c>
      <c r="J27" s="55">
        <v>450</v>
      </c>
      <c r="K27" s="55">
        <v>-4</v>
      </c>
      <c r="L27" s="55">
        <v>2538</v>
      </c>
      <c r="M27" s="55">
        <v>97.5</v>
      </c>
      <c r="N27" s="55">
        <v>678</v>
      </c>
      <c r="O27" s="55">
        <v>79.5</v>
      </c>
      <c r="P27" s="55">
        <v>631</v>
      </c>
      <c r="Q27" s="55">
        <v>112</v>
      </c>
      <c r="R27" s="55">
        <v>360</v>
      </c>
      <c r="S27" s="55">
        <v>71</v>
      </c>
      <c r="T27" s="55">
        <v>205</v>
      </c>
      <c r="U27" s="55"/>
      <c r="V27" s="55"/>
      <c r="W27" s="55">
        <v>57.5</v>
      </c>
      <c r="X27" s="55">
        <v>82</v>
      </c>
      <c r="Y27" s="55">
        <v>393</v>
      </c>
      <c r="Z27" s="55">
        <v>68</v>
      </c>
      <c r="AA27" s="55">
        <v>77</v>
      </c>
      <c r="AB27" s="55">
        <v>372</v>
      </c>
      <c r="AC27" s="55"/>
      <c r="AD27" s="55"/>
      <c r="AE27" s="55"/>
      <c r="AF27" s="55"/>
      <c r="AG27" s="55"/>
      <c r="AH27" s="55"/>
      <c r="AI27" s="55" t="s">
        <v>54</v>
      </c>
      <c r="AJ27" s="55">
        <v>26</v>
      </c>
      <c r="AK27" s="55"/>
      <c r="AL27" s="55"/>
      <c r="AM27" s="55"/>
      <c r="AN27" s="55"/>
      <c r="AO27" s="55">
        <v>403</v>
      </c>
      <c r="AP27" s="55">
        <v>681</v>
      </c>
      <c r="AQ27" s="55">
        <v>456</v>
      </c>
      <c r="AR27" s="55">
        <v>446</v>
      </c>
      <c r="AS27" s="55">
        <v>522</v>
      </c>
      <c r="AT27" s="55">
        <v>450</v>
      </c>
    </row>
    <row r="28" spans="1:46">
      <c r="A28" s="55" t="s">
        <v>105</v>
      </c>
      <c r="B28" s="55">
        <v>1315230127</v>
      </c>
      <c r="C28" s="55" t="s">
        <v>106</v>
      </c>
      <c r="D28" s="55" t="s">
        <v>52</v>
      </c>
      <c r="E28" s="55" t="s">
        <v>53</v>
      </c>
      <c r="F28" s="55"/>
      <c r="G28" s="55">
        <v>1</v>
      </c>
      <c r="H28" s="55">
        <v>535</v>
      </c>
      <c r="I28" s="55">
        <v>565.5</v>
      </c>
      <c r="J28" s="55">
        <v>209</v>
      </c>
      <c r="K28" s="55">
        <v>14</v>
      </c>
      <c r="L28" s="55">
        <v>1019</v>
      </c>
      <c r="M28" s="55">
        <v>98.5</v>
      </c>
      <c r="N28" s="55">
        <v>653</v>
      </c>
      <c r="O28" s="55">
        <v>106</v>
      </c>
      <c r="P28" s="55">
        <v>160</v>
      </c>
      <c r="Q28" s="55">
        <v>108</v>
      </c>
      <c r="R28" s="55">
        <v>453</v>
      </c>
      <c r="S28" s="55">
        <v>80</v>
      </c>
      <c r="T28" s="55">
        <v>85</v>
      </c>
      <c r="U28" s="55"/>
      <c r="V28" s="55"/>
      <c r="W28" s="55">
        <v>65.5</v>
      </c>
      <c r="X28" s="55">
        <v>87</v>
      </c>
      <c r="Y28" s="55">
        <v>239</v>
      </c>
      <c r="Z28" s="55">
        <v>77</v>
      </c>
      <c r="AA28" s="55">
        <v>86</v>
      </c>
      <c r="AB28" s="55">
        <v>212</v>
      </c>
      <c r="AC28" s="55"/>
      <c r="AD28" s="55"/>
      <c r="AE28" s="55"/>
      <c r="AF28" s="55"/>
      <c r="AG28" s="55"/>
      <c r="AH28" s="55"/>
      <c r="AI28" s="55" t="s">
        <v>54</v>
      </c>
      <c r="AJ28" s="55">
        <v>27</v>
      </c>
      <c r="AK28" s="55"/>
      <c r="AL28" s="55"/>
      <c r="AM28" s="55"/>
      <c r="AN28" s="55"/>
      <c r="AO28" s="55">
        <v>250</v>
      </c>
      <c r="AP28" s="55">
        <v>382</v>
      </c>
      <c r="AQ28" s="55">
        <v>190</v>
      </c>
      <c r="AR28" s="55">
        <v>223</v>
      </c>
      <c r="AS28" s="55">
        <v>401</v>
      </c>
      <c r="AT28" s="55">
        <v>209</v>
      </c>
    </row>
    <row r="29" spans="1:46">
      <c r="A29" s="55" t="s">
        <v>107</v>
      </c>
      <c r="B29" s="55">
        <v>1315230128</v>
      </c>
      <c r="C29" s="55" t="s">
        <v>108</v>
      </c>
      <c r="D29" s="55" t="s">
        <v>52</v>
      </c>
      <c r="E29" s="55" t="s">
        <v>53</v>
      </c>
      <c r="F29" s="55"/>
      <c r="G29" s="55">
        <v>1</v>
      </c>
      <c r="H29" s="55">
        <v>563.5</v>
      </c>
      <c r="I29" s="55">
        <v>589.5</v>
      </c>
      <c r="J29" s="55">
        <v>113</v>
      </c>
      <c r="K29" s="55">
        <v>13</v>
      </c>
      <c r="L29" s="55">
        <v>499</v>
      </c>
      <c r="M29" s="55">
        <v>108.5</v>
      </c>
      <c r="N29" s="55">
        <v>258</v>
      </c>
      <c r="O29" s="55">
        <v>114</v>
      </c>
      <c r="P29" s="55">
        <v>69</v>
      </c>
      <c r="Q29" s="55">
        <v>113.5</v>
      </c>
      <c r="R29" s="55">
        <v>327</v>
      </c>
      <c r="S29" s="55">
        <v>75.5</v>
      </c>
      <c r="T29" s="55">
        <v>151</v>
      </c>
      <c r="U29" s="55"/>
      <c r="V29" s="55"/>
      <c r="W29" s="55">
        <v>71</v>
      </c>
      <c r="X29" s="55">
        <v>89</v>
      </c>
      <c r="Y29" s="55">
        <v>149</v>
      </c>
      <c r="Z29" s="55">
        <v>81</v>
      </c>
      <c r="AA29" s="55">
        <v>89</v>
      </c>
      <c r="AB29" s="55">
        <v>132</v>
      </c>
      <c r="AC29" s="55"/>
      <c r="AD29" s="55"/>
      <c r="AE29" s="55"/>
      <c r="AF29" s="55"/>
      <c r="AG29" s="55"/>
      <c r="AH29" s="55"/>
      <c r="AI29" s="55" t="s">
        <v>54</v>
      </c>
      <c r="AJ29" s="55">
        <v>28</v>
      </c>
      <c r="AK29" s="55"/>
      <c r="AL29" s="55"/>
      <c r="AM29" s="55"/>
      <c r="AN29" s="55"/>
      <c r="AO29" s="55">
        <v>37</v>
      </c>
      <c r="AP29" s="55">
        <v>72</v>
      </c>
      <c r="AQ29" s="55">
        <v>131</v>
      </c>
      <c r="AR29" s="55">
        <v>126</v>
      </c>
      <c r="AS29" s="55">
        <v>121</v>
      </c>
      <c r="AT29" s="55">
        <v>113</v>
      </c>
    </row>
    <row r="30" spans="1:46">
      <c r="A30" s="55" t="s">
        <v>109</v>
      </c>
      <c r="B30" s="55">
        <v>1315230129</v>
      </c>
      <c r="C30" s="55" t="s">
        <v>110</v>
      </c>
      <c r="D30" s="55" t="s">
        <v>52</v>
      </c>
      <c r="E30" s="55" t="s">
        <v>53</v>
      </c>
      <c r="F30" s="55"/>
      <c r="G30" s="55">
        <v>1</v>
      </c>
      <c r="H30" s="55">
        <v>547</v>
      </c>
      <c r="I30" s="55">
        <v>574.5</v>
      </c>
      <c r="J30" s="55">
        <v>158</v>
      </c>
      <c r="K30" s="55">
        <v>-32</v>
      </c>
      <c r="L30" s="55">
        <v>795</v>
      </c>
      <c r="M30" s="55">
        <v>113</v>
      </c>
      <c r="N30" s="55">
        <v>112</v>
      </c>
      <c r="O30" s="55">
        <v>107</v>
      </c>
      <c r="P30" s="55">
        <v>142</v>
      </c>
      <c r="Q30" s="55">
        <v>119.5</v>
      </c>
      <c r="R30" s="55">
        <v>200</v>
      </c>
      <c r="S30" s="55">
        <v>57</v>
      </c>
      <c r="T30" s="55">
        <v>462</v>
      </c>
      <c r="U30" s="55"/>
      <c r="V30" s="55"/>
      <c r="W30" s="55">
        <v>70</v>
      </c>
      <c r="X30" s="55">
        <v>89</v>
      </c>
      <c r="Y30" s="55">
        <v>159</v>
      </c>
      <c r="Z30" s="55">
        <v>80.5</v>
      </c>
      <c r="AA30" s="55">
        <v>89</v>
      </c>
      <c r="AB30" s="55">
        <v>144</v>
      </c>
      <c r="AC30" s="55"/>
      <c r="AD30" s="55"/>
      <c r="AE30" s="55"/>
      <c r="AF30" s="55"/>
      <c r="AG30" s="55"/>
      <c r="AH30" s="55"/>
      <c r="AI30" s="55" t="s">
        <v>54</v>
      </c>
      <c r="AJ30" s="55">
        <v>29</v>
      </c>
      <c r="AK30" s="55"/>
      <c r="AL30" s="55"/>
      <c r="AM30" s="55"/>
      <c r="AN30" s="55"/>
      <c r="AO30" s="55">
        <v>171</v>
      </c>
      <c r="AP30" s="55">
        <v>181</v>
      </c>
      <c r="AQ30" s="55">
        <v>79</v>
      </c>
      <c r="AR30" s="55">
        <v>126</v>
      </c>
      <c r="AS30" s="55">
        <v>52</v>
      </c>
      <c r="AT30" s="55">
        <v>158</v>
      </c>
    </row>
    <row r="31" spans="1:46">
      <c r="A31" s="55" t="s">
        <v>111</v>
      </c>
      <c r="B31" s="55">
        <v>1315230130</v>
      </c>
      <c r="C31" s="55" t="s">
        <v>112</v>
      </c>
      <c r="D31" s="55" t="s">
        <v>52</v>
      </c>
      <c r="E31" s="55" t="s">
        <v>53</v>
      </c>
      <c r="F31" s="55"/>
      <c r="G31" s="55">
        <v>1</v>
      </c>
      <c r="H31" s="55">
        <v>573.5</v>
      </c>
      <c r="I31" s="55">
        <v>591.5</v>
      </c>
      <c r="J31" s="55">
        <v>109</v>
      </c>
      <c r="K31" s="55">
        <v>-58</v>
      </c>
      <c r="L31" s="55">
        <v>466</v>
      </c>
      <c r="M31" s="55">
        <v>107.5</v>
      </c>
      <c r="N31" s="55">
        <v>300</v>
      </c>
      <c r="O31" s="55">
        <v>101.5</v>
      </c>
      <c r="P31" s="55">
        <v>235</v>
      </c>
      <c r="Q31" s="55">
        <v>121.5</v>
      </c>
      <c r="R31" s="55">
        <v>152</v>
      </c>
      <c r="S31" s="55">
        <v>73</v>
      </c>
      <c r="T31" s="55">
        <v>181</v>
      </c>
      <c r="U31" s="55"/>
      <c r="V31" s="55"/>
      <c r="W31" s="55">
        <v>82</v>
      </c>
      <c r="X31" s="55">
        <v>94</v>
      </c>
      <c r="Y31" s="55">
        <v>29</v>
      </c>
      <c r="Z31" s="55">
        <v>88</v>
      </c>
      <c r="AA31" s="55">
        <v>94</v>
      </c>
      <c r="AB31" s="55">
        <v>28</v>
      </c>
      <c r="AC31" s="55"/>
      <c r="AD31" s="55"/>
      <c r="AE31" s="55"/>
      <c r="AF31" s="55"/>
      <c r="AG31" s="55"/>
      <c r="AH31" s="55"/>
      <c r="AI31" s="55" t="s">
        <v>54</v>
      </c>
      <c r="AJ31" s="55">
        <v>30</v>
      </c>
      <c r="AK31" s="55"/>
      <c r="AL31" s="55"/>
      <c r="AM31" s="55"/>
      <c r="AN31" s="55"/>
      <c r="AO31" s="55">
        <v>55</v>
      </c>
      <c r="AP31" s="55">
        <v>88</v>
      </c>
      <c r="AQ31" s="55">
        <v>111</v>
      </c>
      <c r="AR31" s="55">
        <v>51</v>
      </c>
      <c r="AS31" s="55">
        <v>80</v>
      </c>
      <c r="AT31" s="55">
        <v>109</v>
      </c>
    </row>
    <row r="32" spans="1:46">
      <c r="A32" s="55" t="s">
        <v>113</v>
      </c>
      <c r="B32" s="55">
        <v>1315230131</v>
      </c>
      <c r="C32" s="55" t="s">
        <v>114</v>
      </c>
      <c r="D32" s="55" t="s">
        <v>52</v>
      </c>
      <c r="E32" s="55" t="s">
        <v>53</v>
      </c>
      <c r="F32" s="55"/>
      <c r="G32" s="55">
        <v>1</v>
      </c>
      <c r="H32" s="55">
        <v>496.75</v>
      </c>
      <c r="I32" s="55">
        <v>531.25</v>
      </c>
      <c r="J32" s="55">
        <v>384</v>
      </c>
      <c r="K32" s="55">
        <v>28</v>
      </c>
      <c r="L32" s="55">
        <v>2081</v>
      </c>
      <c r="M32" s="55">
        <v>113</v>
      </c>
      <c r="N32" s="55">
        <v>112</v>
      </c>
      <c r="O32" s="55">
        <v>107.5</v>
      </c>
      <c r="P32" s="55">
        <v>129</v>
      </c>
      <c r="Q32" s="55">
        <v>90</v>
      </c>
      <c r="R32" s="55">
        <v>728</v>
      </c>
      <c r="S32" s="55">
        <v>66.75</v>
      </c>
      <c r="T32" s="55">
        <v>291</v>
      </c>
      <c r="U32" s="55"/>
      <c r="V32" s="55"/>
      <c r="W32" s="55">
        <v>55</v>
      </c>
      <c r="X32" s="55">
        <v>80</v>
      </c>
      <c r="Y32" s="55">
        <v>444</v>
      </c>
      <c r="Z32" s="55">
        <v>64.5</v>
      </c>
      <c r="AA32" s="55">
        <v>74</v>
      </c>
      <c r="AB32" s="55">
        <v>415</v>
      </c>
      <c r="AC32" s="55"/>
      <c r="AD32" s="55"/>
      <c r="AE32" s="55"/>
      <c r="AF32" s="55"/>
      <c r="AG32" s="55"/>
      <c r="AH32" s="55"/>
      <c r="AI32" s="55" t="s">
        <v>54</v>
      </c>
      <c r="AJ32" s="55">
        <v>31</v>
      </c>
      <c r="AK32" s="55"/>
      <c r="AL32" s="55"/>
      <c r="AM32" s="55"/>
      <c r="AN32" s="55"/>
      <c r="AO32" s="55">
        <v>534</v>
      </c>
      <c r="AP32" s="55">
        <v>496</v>
      </c>
      <c r="AQ32" s="55">
        <v>528</v>
      </c>
      <c r="AR32" s="55">
        <v>412</v>
      </c>
      <c r="AS32" s="55">
        <v>502</v>
      </c>
      <c r="AT32" s="55">
        <v>384</v>
      </c>
    </row>
    <row r="33" spans="1:46">
      <c r="A33" s="55" t="s">
        <v>115</v>
      </c>
      <c r="B33" s="55">
        <v>1315230132</v>
      </c>
      <c r="C33" s="55" t="s">
        <v>116</v>
      </c>
      <c r="D33" s="55" t="s">
        <v>52</v>
      </c>
      <c r="E33" s="55" t="s">
        <v>53</v>
      </c>
      <c r="F33" s="55"/>
      <c r="G33" s="55">
        <v>1</v>
      </c>
      <c r="H33" s="55">
        <v>534</v>
      </c>
      <c r="I33" s="55">
        <v>563</v>
      </c>
      <c r="J33" s="55">
        <v>223</v>
      </c>
      <c r="K33" s="55">
        <v>44</v>
      </c>
      <c r="L33" s="55">
        <v>1086</v>
      </c>
      <c r="M33" s="55">
        <v>106.5</v>
      </c>
      <c r="N33" s="55">
        <v>346</v>
      </c>
      <c r="O33" s="55">
        <v>104</v>
      </c>
      <c r="P33" s="55">
        <v>193</v>
      </c>
      <c r="Q33" s="55">
        <v>111</v>
      </c>
      <c r="R33" s="55">
        <v>385</v>
      </c>
      <c r="S33" s="55">
        <v>74.5</v>
      </c>
      <c r="T33" s="55">
        <v>159</v>
      </c>
      <c r="U33" s="55"/>
      <c r="V33" s="55"/>
      <c r="W33" s="55">
        <v>69</v>
      </c>
      <c r="X33" s="55">
        <v>89</v>
      </c>
      <c r="Y33" s="55">
        <v>170</v>
      </c>
      <c r="Z33" s="55">
        <v>69</v>
      </c>
      <c r="AA33" s="55">
        <v>78</v>
      </c>
      <c r="AB33" s="55">
        <v>354</v>
      </c>
      <c r="AC33" s="55"/>
      <c r="AD33" s="55"/>
      <c r="AE33" s="55"/>
      <c r="AF33" s="55"/>
      <c r="AG33" s="55"/>
      <c r="AH33" s="55"/>
      <c r="AI33" s="55" t="s">
        <v>54</v>
      </c>
      <c r="AJ33" s="55">
        <v>32</v>
      </c>
      <c r="AK33" s="55"/>
      <c r="AL33" s="55"/>
      <c r="AM33" s="55"/>
      <c r="AN33" s="55"/>
      <c r="AO33" s="55">
        <v>127</v>
      </c>
      <c r="AP33" s="55">
        <v>216</v>
      </c>
      <c r="AQ33" s="55">
        <v>196</v>
      </c>
      <c r="AR33" s="55">
        <v>267</v>
      </c>
      <c r="AS33" s="55">
        <v>195</v>
      </c>
      <c r="AT33" s="55">
        <v>223</v>
      </c>
    </row>
    <row r="34" spans="1:46">
      <c r="A34" s="55" t="s">
        <v>117</v>
      </c>
      <c r="B34" s="55">
        <v>1315230133</v>
      </c>
      <c r="C34" s="55" t="s">
        <v>118</v>
      </c>
      <c r="D34" s="55" t="s">
        <v>52</v>
      </c>
      <c r="E34" s="55" t="s">
        <v>53</v>
      </c>
      <c r="F34" s="55"/>
      <c r="G34" s="55">
        <v>1</v>
      </c>
      <c r="H34" s="55">
        <v>401.5</v>
      </c>
      <c r="I34" s="55">
        <v>438.5</v>
      </c>
      <c r="J34" s="55">
        <v>666</v>
      </c>
      <c r="K34" s="55">
        <v>-23</v>
      </c>
      <c r="L34" s="55">
        <v>6854</v>
      </c>
      <c r="M34" s="55">
        <v>101</v>
      </c>
      <c r="N34" s="55">
        <v>561</v>
      </c>
      <c r="O34" s="55">
        <v>71</v>
      </c>
      <c r="P34" s="55">
        <v>704</v>
      </c>
      <c r="Q34" s="55">
        <v>95.5</v>
      </c>
      <c r="R34" s="55">
        <v>672</v>
      </c>
      <c r="S34" s="55">
        <v>31</v>
      </c>
      <c r="T34" s="55">
        <v>672</v>
      </c>
      <c r="U34" s="55"/>
      <c r="V34" s="55"/>
      <c r="W34" s="55">
        <v>40.5</v>
      </c>
      <c r="X34" s="55">
        <v>68</v>
      </c>
      <c r="Y34" s="55">
        <v>619</v>
      </c>
      <c r="Z34" s="55">
        <v>62.5</v>
      </c>
      <c r="AA34" s="55">
        <v>72</v>
      </c>
      <c r="AB34" s="55">
        <v>429</v>
      </c>
      <c r="AC34" s="55"/>
      <c r="AD34" s="55"/>
      <c r="AE34" s="55"/>
      <c r="AF34" s="55"/>
      <c r="AG34" s="55"/>
      <c r="AH34" s="55"/>
      <c r="AI34" s="55" t="s">
        <v>54</v>
      </c>
      <c r="AJ34" s="55">
        <v>33</v>
      </c>
      <c r="AK34" s="55"/>
      <c r="AL34" s="55"/>
      <c r="AM34" s="55"/>
      <c r="AN34" s="55"/>
      <c r="AO34" s="55">
        <v>651</v>
      </c>
      <c r="AP34" s="55">
        <v>654</v>
      </c>
      <c r="AQ34" s="55">
        <v>666</v>
      </c>
      <c r="AR34" s="55">
        <v>643</v>
      </c>
      <c r="AS34" s="55">
        <v>673</v>
      </c>
      <c r="AT34" s="55">
        <v>666</v>
      </c>
    </row>
    <row r="35" spans="1:46">
      <c r="A35" s="55" t="s">
        <v>119</v>
      </c>
      <c r="B35" s="55">
        <v>1315230134</v>
      </c>
      <c r="C35" s="55" t="s">
        <v>120</v>
      </c>
      <c r="D35" s="55" t="s">
        <v>52</v>
      </c>
      <c r="E35" s="55" t="s">
        <v>53</v>
      </c>
      <c r="F35" s="55"/>
      <c r="G35" s="55">
        <v>1</v>
      </c>
      <c r="H35" s="55">
        <v>537.5</v>
      </c>
      <c r="I35" s="55">
        <v>569.5</v>
      </c>
      <c r="J35" s="55">
        <v>187</v>
      </c>
      <c r="K35" s="55">
        <v>124</v>
      </c>
      <c r="L35" s="55">
        <v>916</v>
      </c>
      <c r="M35" s="55">
        <v>95.5</v>
      </c>
      <c r="N35" s="55">
        <v>721</v>
      </c>
      <c r="O35" s="55">
        <v>105.5</v>
      </c>
      <c r="P35" s="55">
        <v>170</v>
      </c>
      <c r="Q35" s="55">
        <v>119</v>
      </c>
      <c r="R35" s="55">
        <v>212</v>
      </c>
      <c r="S35" s="55">
        <v>78.5</v>
      </c>
      <c r="T35" s="55">
        <v>100</v>
      </c>
      <c r="U35" s="55"/>
      <c r="V35" s="55"/>
      <c r="W35" s="55">
        <v>56.5</v>
      </c>
      <c r="X35" s="55">
        <v>81</v>
      </c>
      <c r="Y35" s="55">
        <v>414</v>
      </c>
      <c r="Z35" s="55">
        <v>82.5</v>
      </c>
      <c r="AA35" s="55">
        <v>90</v>
      </c>
      <c r="AB35" s="55">
        <v>99</v>
      </c>
      <c r="AC35" s="55"/>
      <c r="AD35" s="55"/>
      <c r="AE35" s="55"/>
      <c r="AF35" s="55"/>
      <c r="AG35" s="55"/>
      <c r="AH35" s="55"/>
      <c r="AI35" s="55" t="s">
        <v>54</v>
      </c>
      <c r="AJ35" s="55">
        <v>34</v>
      </c>
      <c r="AK35" s="55"/>
      <c r="AL35" s="55"/>
      <c r="AM35" s="55"/>
      <c r="AN35" s="55"/>
      <c r="AO35" s="55">
        <v>260</v>
      </c>
      <c r="AP35" s="55">
        <v>82</v>
      </c>
      <c r="AQ35" s="55">
        <v>173</v>
      </c>
      <c r="AR35" s="55">
        <v>311</v>
      </c>
      <c r="AS35" s="55">
        <v>218</v>
      </c>
      <c r="AT35" s="55">
        <v>187</v>
      </c>
    </row>
    <row r="36" spans="1:46">
      <c r="A36" s="55" t="s">
        <v>121</v>
      </c>
      <c r="B36" s="55">
        <v>1315230135</v>
      </c>
      <c r="C36" s="55" t="s">
        <v>122</v>
      </c>
      <c r="D36" s="55" t="s">
        <v>52</v>
      </c>
      <c r="E36" s="55" t="s">
        <v>53</v>
      </c>
      <c r="F36" s="55"/>
      <c r="G36" s="55">
        <v>1</v>
      </c>
      <c r="H36" s="55">
        <v>538</v>
      </c>
      <c r="I36" s="55">
        <v>562.5</v>
      </c>
      <c r="J36" s="55">
        <v>226</v>
      </c>
      <c r="K36" s="55">
        <v>-135</v>
      </c>
      <c r="L36" s="55">
        <v>1100</v>
      </c>
      <c r="M36" s="55">
        <v>99</v>
      </c>
      <c r="N36" s="55">
        <v>635</v>
      </c>
      <c r="O36" s="55">
        <v>103.5</v>
      </c>
      <c r="P36" s="55">
        <v>207</v>
      </c>
      <c r="Q36" s="55">
        <v>113</v>
      </c>
      <c r="R36" s="55">
        <v>337</v>
      </c>
      <c r="S36" s="55">
        <v>69</v>
      </c>
      <c r="T36" s="55">
        <v>251</v>
      </c>
      <c r="U36" s="55"/>
      <c r="V36" s="55"/>
      <c r="W36" s="55">
        <v>75</v>
      </c>
      <c r="X36" s="55">
        <v>91</v>
      </c>
      <c r="Y36" s="55">
        <v>88</v>
      </c>
      <c r="Z36" s="55">
        <v>78.5</v>
      </c>
      <c r="AA36" s="55">
        <v>87</v>
      </c>
      <c r="AB36" s="55">
        <v>181</v>
      </c>
      <c r="AC36" s="55"/>
      <c r="AD36" s="55"/>
      <c r="AE36" s="55"/>
      <c r="AF36" s="55"/>
      <c r="AG36" s="55"/>
      <c r="AH36" s="55"/>
      <c r="AI36" s="55" t="s">
        <v>54</v>
      </c>
      <c r="AJ36" s="55">
        <v>35</v>
      </c>
      <c r="AK36" s="55"/>
      <c r="AL36" s="55"/>
      <c r="AM36" s="55"/>
      <c r="AN36" s="55"/>
      <c r="AO36" s="55">
        <v>113</v>
      </c>
      <c r="AP36" s="55">
        <v>132</v>
      </c>
      <c r="AQ36" s="55">
        <v>191</v>
      </c>
      <c r="AR36" s="55">
        <v>91</v>
      </c>
      <c r="AS36" s="55">
        <v>230</v>
      </c>
      <c r="AT36" s="55">
        <v>226</v>
      </c>
    </row>
    <row r="37" spans="1:46">
      <c r="A37" s="55" t="s">
        <v>123</v>
      </c>
      <c r="B37" s="55">
        <v>1315230136</v>
      </c>
      <c r="C37" s="55" t="s">
        <v>124</v>
      </c>
      <c r="D37" s="55" t="s">
        <v>52</v>
      </c>
      <c r="E37" s="55" t="s">
        <v>53</v>
      </c>
      <c r="F37" s="55"/>
      <c r="G37" s="55">
        <v>1</v>
      </c>
      <c r="H37" s="55">
        <v>500.5</v>
      </c>
      <c r="I37" s="55">
        <v>531</v>
      </c>
      <c r="J37" s="55">
        <v>385</v>
      </c>
      <c r="K37" s="55">
        <v>155</v>
      </c>
      <c r="L37" s="55">
        <v>2083</v>
      </c>
      <c r="M37" s="55">
        <v>105.5</v>
      </c>
      <c r="N37" s="55">
        <v>382</v>
      </c>
      <c r="O37" s="55">
        <v>88.5</v>
      </c>
      <c r="P37" s="55">
        <v>481</v>
      </c>
      <c r="Q37" s="55">
        <v>107</v>
      </c>
      <c r="R37" s="55">
        <v>474</v>
      </c>
      <c r="S37" s="55">
        <v>64</v>
      </c>
      <c r="T37" s="55">
        <v>332</v>
      </c>
      <c r="U37" s="55"/>
      <c r="V37" s="55"/>
      <c r="W37" s="55">
        <v>66.5</v>
      </c>
      <c r="X37" s="55">
        <v>88</v>
      </c>
      <c r="Y37" s="55">
        <v>220</v>
      </c>
      <c r="Z37" s="55">
        <v>69</v>
      </c>
      <c r="AA37" s="55">
        <v>78</v>
      </c>
      <c r="AB37" s="55">
        <v>354</v>
      </c>
      <c r="AC37" s="55"/>
      <c r="AD37" s="55"/>
      <c r="AE37" s="55"/>
      <c r="AF37" s="55"/>
      <c r="AG37" s="55"/>
      <c r="AH37" s="55"/>
      <c r="AI37" s="55" t="s">
        <v>54</v>
      </c>
      <c r="AJ37" s="55">
        <v>36</v>
      </c>
      <c r="AK37" s="55"/>
      <c r="AL37" s="55"/>
      <c r="AM37" s="55"/>
      <c r="AN37" s="55"/>
      <c r="AO37" s="55">
        <v>550</v>
      </c>
      <c r="AP37" s="55">
        <v>425</v>
      </c>
      <c r="AQ37" s="55">
        <v>492</v>
      </c>
      <c r="AR37" s="55">
        <v>540</v>
      </c>
      <c r="AS37" s="55">
        <v>500</v>
      </c>
      <c r="AT37" s="55">
        <v>385</v>
      </c>
    </row>
    <row r="38" spans="1:46">
      <c r="A38" s="55" t="s">
        <v>125</v>
      </c>
      <c r="B38" s="55">
        <v>1315230137</v>
      </c>
      <c r="C38" s="55" t="s">
        <v>126</v>
      </c>
      <c r="D38" s="55" t="s">
        <v>52</v>
      </c>
      <c r="E38" s="55" t="s">
        <v>53</v>
      </c>
      <c r="F38" s="55"/>
      <c r="G38" s="55">
        <v>1</v>
      </c>
      <c r="H38" s="55">
        <v>407.5</v>
      </c>
      <c r="I38" s="55">
        <v>447.5</v>
      </c>
      <c r="J38" s="55">
        <v>655</v>
      </c>
      <c r="K38" s="55">
        <v>-54</v>
      </c>
      <c r="L38" s="55">
        <v>6295</v>
      </c>
      <c r="M38" s="55">
        <v>85</v>
      </c>
      <c r="N38" s="55">
        <v>794</v>
      </c>
      <c r="O38" s="55">
        <v>105</v>
      </c>
      <c r="P38" s="55">
        <v>178</v>
      </c>
      <c r="Q38" s="55">
        <v>91</v>
      </c>
      <c r="R38" s="55">
        <v>715</v>
      </c>
      <c r="S38" s="55">
        <v>37.5</v>
      </c>
      <c r="T38" s="55">
        <v>651</v>
      </c>
      <c r="U38" s="55"/>
      <c r="V38" s="55"/>
      <c r="W38" s="55">
        <v>43</v>
      </c>
      <c r="X38" s="55">
        <v>70</v>
      </c>
      <c r="Y38" s="55">
        <v>600</v>
      </c>
      <c r="Z38" s="55">
        <v>46</v>
      </c>
      <c r="AA38" s="55">
        <v>59</v>
      </c>
      <c r="AB38" s="55">
        <v>465</v>
      </c>
      <c r="AC38" s="55"/>
      <c r="AD38" s="55"/>
      <c r="AE38" s="55"/>
      <c r="AF38" s="55"/>
      <c r="AG38" s="55"/>
      <c r="AH38" s="55"/>
      <c r="AI38" s="55" t="s">
        <v>54</v>
      </c>
      <c r="AJ38" s="55">
        <v>37</v>
      </c>
      <c r="AK38" s="55"/>
      <c r="AL38" s="55"/>
      <c r="AM38" s="55"/>
      <c r="AN38" s="55"/>
      <c r="AO38" s="55">
        <v>546</v>
      </c>
      <c r="AP38" s="55">
        <v>496</v>
      </c>
      <c r="AQ38" s="55">
        <v>621</v>
      </c>
      <c r="AR38" s="55">
        <v>601</v>
      </c>
      <c r="AS38" s="55">
        <v>593</v>
      </c>
      <c r="AT38" s="55">
        <v>655</v>
      </c>
    </row>
    <row r="39" spans="1:46">
      <c r="A39" s="55" t="s">
        <v>127</v>
      </c>
      <c r="B39" s="55">
        <v>1315230138</v>
      </c>
      <c r="C39" s="55" t="s">
        <v>128</v>
      </c>
      <c r="D39" s="55" t="s">
        <v>52</v>
      </c>
      <c r="E39" s="55" t="s">
        <v>53</v>
      </c>
      <c r="F39" s="55"/>
      <c r="G39" s="55">
        <v>1</v>
      </c>
      <c r="H39" s="55">
        <v>415</v>
      </c>
      <c r="I39" s="55">
        <v>449.5</v>
      </c>
      <c r="J39" s="55">
        <v>653</v>
      </c>
      <c r="K39" s="55">
        <v>-66</v>
      </c>
      <c r="L39" s="55">
        <v>6171</v>
      </c>
      <c r="M39" s="55">
        <v>98.5</v>
      </c>
      <c r="N39" s="55">
        <v>653</v>
      </c>
      <c r="O39" s="55">
        <v>79</v>
      </c>
      <c r="P39" s="55">
        <v>639</v>
      </c>
      <c r="Q39" s="55">
        <v>68</v>
      </c>
      <c r="R39" s="55">
        <v>789</v>
      </c>
      <c r="S39" s="55">
        <v>49</v>
      </c>
      <c r="T39" s="55">
        <v>565</v>
      </c>
      <c r="U39" s="55"/>
      <c r="V39" s="55"/>
      <c r="W39" s="55">
        <v>53</v>
      </c>
      <c r="X39" s="55">
        <v>78</v>
      </c>
      <c r="Y39" s="55">
        <v>481</v>
      </c>
      <c r="Z39" s="55">
        <v>67.5</v>
      </c>
      <c r="AA39" s="55">
        <v>77</v>
      </c>
      <c r="AB39" s="55">
        <v>383</v>
      </c>
      <c r="AC39" s="55"/>
      <c r="AD39" s="55"/>
      <c r="AE39" s="55"/>
      <c r="AF39" s="55"/>
      <c r="AG39" s="55"/>
      <c r="AH39" s="55"/>
      <c r="AI39" s="55" t="s">
        <v>54</v>
      </c>
      <c r="AJ39" s="55">
        <v>38</v>
      </c>
      <c r="AK39" s="55"/>
      <c r="AL39" s="55"/>
      <c r="AM39" s="55"/>
      <c r="AN39" s="55"/>
      <c r="AO39" s="55">
        <v>621</v>
      </c>
      <c r="AP39" s="55">
        <v>643</v>
      </c>
      <c r="AQ39" s="55">
        <v>654</v>
      </c>
      <c r="AR39" s="55">
        <v>587</v>
      </c>
      <c r="AS39" s="55">
        <v>666</v>
      </c>
      <c r="AT39" s="55">
        <v>653</v>
      </c>
    </row>
    <row r="40" spans="1:46">
      <c r="A40" s="55" t="s">
        <v>129</v>
      </c>
      <c r="B40" s="55">
        <v>1315230139</v>
      </c>
      <c r="C40" s="55" t="s">
        <v>130</v>
      </c>
      <c r="D40" s="55" t="s">
        <v>52</v>
      </c>
      <c r="E40" s="55" t="s">
        <v>53</v>
      </c>
      <c r="F40" s="55"/>
      <c r="G40" s="55">
        <v>1</v>
      </c>
      <c r="H40" s="55">
        <v>546</v>
      </c>
      <c r="I40" s="55">
        <v>570</v>
      </c>
      <c r="J40" s="55">
        <v>184</v>
      </c>
      <c r="K40" s="55">
        <v>-27</v>
      </c>
      <c r="L40" s="55">
        <v>897</v>
      </c>
      <c r="M40" s="55">
        <v>110</v>
      </c>
      <c r="N40" s="55">
        <v>209</v>
      </c>
      <c r="O40" s="55">
        <v>107</v>
      </c>
      <c r="P40" s="55">
        <v>142</v>
      </c>
      <c r="Q40" s="55">
        <v>95</v>
      </c>
      <c r="R40" s="55">
        <v>679</v>
      </c>
      <c r="S40" s="55">
        <v>76</v>
      </c>
      <c r="T40" s="55">
        <v>142</v>
      </c>
      <c r="U40" s="55"/>
      <c r="V40" s="55"/>
      <c r="W40" s="55">
        <v>74</v>
      </c>
      <c r="X40" s="55">
        <v>91</v>
      </c>
      <c r="Y40" s="55">
        <v>110</v>
      </c>
      <c r="Z40" s="55">
        <v>84</v>
      </c>
      <c r="AA40" s="55">
        <v>91</v>
      </c>
      <c r="AB40" s="55">
        <v>75</v>
      </c>
      <c r="AC40" s="55"/>
      <c r="AD40" s="55"/>
      <c r="AE40" s="55"/>
      <c r="AF40" s="55"/>
      <c r="AG40" s="55"/>
      <c r="AH40" s="55"/>
      <c r="AI40" s="55" t="s">
        <v>54</v>
      </c>
      <c r="AJ40" s="55">
        <v>39</v>
      </c>
      <c r="AK40" s="55"/>
      <c r="AL40" s="55"/>
      <c r="AM40" s="55"/>
      <c r="AN40" s="55"/>
      <c r="AO40" s="55">
        <v>413</v>
      </c>
      <c r="AP40" s="55">
        <v>292</v>
      </c>
      <c r="AQ40" s="55">
        <v>208</v>
      </c>
      <c r="AR40" s="55">
        <v>157</v>
      </c>
      <c r="AS40" s="55">
        <v>206</v>
      </c>
      <c r="AT40" s="55">
        <v>184</v>
      </c>
    </row>
    <row r="41" spans="1:46">
      <c r="A41" s="55" t="s">
        <v>131</v>
      </c>
      <c r="B41" s="55">
        <v>1315230140</v>
      </c>
      <c r="C41" s="55" t="s">
        <v>132</v>
      </c>
      <c r="D41" s="55" t="s">
        <v>133</v>
      </c>
      <c r="E41" s="55" t="s">
        <v>53</v>
      </c>
      <c r="F41" s="55"/>
      <c r="G41" s="55">
        <v>1</v>
      </c>
      <c r="H41" s="55">
        <v>442.5</v>
      </c>
      <c r="I41" s="55">
        <v>478.5</v>
      </c>
      <c r="J41" s="55">
        <v>602</v>
      </c>
      <c r="K41" s="55">
        <v>-48</v>
      </c>
      <c r="L41" s="55">
        <v>4484</v>
      </c>
      <c r="M41" s="55">
        <v>94.5</v>
      </c>
      <c r="N41" s="55">
        <v>745</v>
      </c>
      <c r="O41" s="55">
        <v>73.5</v>
      </c>
      <c r="P41" s="55">
        <v>690</v>
      </c>
      <c r="Q41" s="55">
        <v>98</v>
      </c>
      <c r="R41" s="55">
        <v>641</v>
      </c>
      <c r="S41" s="55">
        <v>65.5</v>
      </c>
      <c r="T41" s="55">
        <v>311</v>
      </c>
      <c r="U41" s="55"/>
      <c r="V41" s="55"/>
      <c r="W41" s="55">
        <v>39.5</v>
      </c>
      <c r="X41" s="55">
        <v>67</v>
      </c>
      <c r="Y41" s="55">
        <v>626</v>
      </c>
      <c r="Z41" s="55">
        <v>71.5</v>
      </c>
      <c r="AA41" s="55">
        <v>80</v>
      </c>
      <c r="AB41" s="55">
        <v>310</v>
      </c>
      <c r="AC41" s="55"/>
      <c r="AD41" s="55"/>
      <c r="AE41" s="55"/>
      <c r="AF41" s="55"/>
      <c r="AG41" s="55"/>
      <c r="AH41" s="55"/>
      <c r="AI41" s="55" t="s">
        <v>54</v>
      </c>
      <c r="AJ41" s="55">
        <v>40</v>
      </c>
      <c r="AK41" s="55"/>
      <c r="AL41" s="55"/>
      <c r="AM41" s="55"/>
      <c r="AN41" s="55"/>
      <c r="AO41" s="55">
        <v>447</v>
      </c>
      <c r="AP41" s="55">
        <v>603</v>
      </c>
      <c r="AQ41" s="55">
        <v>654</v>
      </c>
      <c r="AR41" s="55">
        <v>554</v>
      </c>
      <c r="AS41" s="55">
        <v>639</v>
      </c>
      <c r="AT41" s="55">
        <v>602</v>
      </c>
    </row>
    <row r="42" spans="1:46">
      <c r="A42" s="55" t="s">
        <v>134</v>
      </c>
      <c r="B42" s="55">
        <v>1315230141</v>
      </c>
      <c r="C42" s="55" t="s">
        <v>135</v>
      </c>
      <c r="D42" s="55" t="s">
        <v>133</v>
      </c>
      <c r="E42" s="55" t="s">
        <v>53</v>
      </c>
      <c r="F42" s="55"/>
      <c r="G42" s="55">
        <v>1</v>
      </c>
      <c r="H42" s="55">
        <v>438.5</v>
      </c>
      <c r="I42" s="55">
        <v>475</v>
      </c>
      <c r="J42" s="55">
        <v>610</v>
      </c>
      <c r="K42" s="55">
        <v>-52</v>
      </c>
      <c r="L42" s="55">
        <v>4681</v>
      </c>
      <c r="M42" s="55">
        <v>90.5</v>
      </c>
      <c r="N42" s="55">
        <v>777</v>
      </c>
      <c r="O42" s="55">
        <v>103.5</v>
      </c>
      <c r="P42" s="55">
        <v>207</v>
      </c>
      <c r="Q42" s="55">
        <v>87.5</v>
      </c>
      <c r="R42" s="55">
        <v>741</v>
      </c>
      <c r="S42" s="55">
        <v>54.5</v>
      </c>
      <c r="T42" s="55">
        <v>498</v>
      </c>
      <c r="U42" s="55"/>
      <c r="V42" s="55"/>
      <c r="W42" s="55">
        <v>46</v>
      </c>
      <c r="X42" s="55">
        <v>73</v>
      </c>
      <c r="Y42" s="55">
        <v>569</v>
      </c>
      <c r="Z42" s="55">
        <v>56.5</v>
      </c>
      <c r="AA42" s="55">
        <v>66</v>
      </c>
      <c r="AB42" s="55">
        <v>451</v>
      </c>
      <c r="AC42" s="55"/>
      <c r="AD42" s="55"/>
      <c r="AE42" s="55"/>
      <c r="AF42" s="55"/>
      <c r="AG42" s="55"/>
      <c r="AH42" s="55"/>
      <c r="AI42" s="55" t="s">
        <v>54</v>
      </c>
      <c r="AJ42" s="55">
        <v>41</v>
      </c>
      <c r="AK42" s="55"/>
      <c r="AL42" s="55"/>
      <c r="AM42" s="55"/>
      <c r="AN42" s="55"/>
      <c r="AO42" s="55">
        <v>610</v>
      </c>
      <c r="AP42" s="55">
        <v>618</v>
      </c>
      <c r="AQ42" s="55">
        <v>604</v>
      </c>
      <c r="AR42" s="55">
        <v>558</v>
      </c>
      <c r="AS42" s="55">
        <v>473</v>
      </c>
      <c r="AT42" s="55">
        <v>610</v>
      </c>
    </row>
    <row r="43" spans="1:46">
      <c r="A43" s="55" t="s">
        <v>136</v>
      </c>
      <c r="B43" s="55">
        <v>1315230142</v>
      </c>
      <c r="C43" s="55" t="s">
        <v>137</v>
      </c>
      <c r="D43" s="55" t="s">
        <v>133</v>
      </c>
      <c r="E43" s="55" t="s">
        <v>53</v>
      </c>
      <c r="F43" s="55"/>
      <c r="G43" s="55">
        <v>1</v>
      </c>
      <c r="H43" s="55">
        <v>435</v>
      </c>
      <c r="I43" s="55">
        <v>472.5</v>
      </c>
      <c r="J43" s="55">
        <v>616</v>
      </c>
      <c r="K43" s="55">
        <v>-30</v>
      </c>
      <c r="L43" s="55">
        <v>4823</v>
      </c>
      <c r="M43" s="55">
        <v>92.5</v>
      </c>
      <c r="N43" s="55">
        <v>765</v>
      </c>
      <c r="O43" s="55">
        <v>107</v>
      </c>
      <c r="P43" s="55">
        <v>142</v>
      </c>
      <c r="Q43" s="55">
        <v>86.5</v>
      </c>
      <c r="R43" s="55">
        <v>749</v>
      </c>
      <c r="S43" s="55">
        <v>54.5</v>
      </c>
      <c r="T43" s="55">
        <v>498</v>
      </c>
      <c r="U43" s="55"/>
      <c r="V43" s="55"/>
      <c r="W43" s="55">
        <v>38.5</v>
      </c>
      <c r="X43" s="55">
        <v>66</v>
      </c>
      <c r="Y43" s="55">
        <v>634</v>
      </c>
      <c r="Z43" s="55">
        <v>56</v>
      </c>
      <c r="AA43" s="55">
        <v>66</v>
      </c>
      <c r="AB43" s="55">
        <v>454</v>
      </c>
      <c r="AC43" s="55"/>
      <c r="AD43" s="55"/>
      <c r="AE43" s="55"/>
      <c r="AF43" s="55"/>
      <c r="AG43" s="55"/>
      <c r="AH43" s="55"/>
      <c r="AI43" s="55" t="s">
        <v>54</v>
      </c>
      <c r="AJ43" s="55">
        <v>42</v>
      </c>
      <c r="AK43" s="55"/>
      <c r="AL43" s="55"/>
      <c r="AM43" s="55"/>
      <c r="AN43" s="55"/>
      <c r="AO43" s="55">
        <v>554</v>
      </c>
      <c r="AP43" s="55">
        <v>557</v>
      </c>
      <c r="AQ43" s="55">
        <v>610</v>
      </c>
      <c r="AR43" s="55">
        <v>586</v>
      </c>
      <c r="AS43" s="55">
        <v>573</v>
      </c>
      <c r="AT43" s="55">
        <v>616</v>
      </c>
    </row>
    <row r="44" spans="1:46">
      <c r="A44" s="55" t="s">
        <v>138</v>
      </c>
      <c r="B44" s="55">
        <v>1315230143</v>
      </c>
      <c r="C44" s="55" t="s">
        <v>139</v>
      </c>
      <c r="D44" s="55" t="s">
        <v>133</v>
      </c>
      <c r="E44" s="55" t="s">
        <v>53</v>
      </c>
      <c r="F44" s="55"/>
      <c r="G44" s="55">
        <v>1</v>
      </c>
      <c r="H44" s="55">
        <v>456</v>
      </c>
      <c r="I44" s="55">
        <v>489</v>
      </c>
      <c r="J44" s="55">
        <v>565</v>
      </c>
      <c r="K44" s="55">
        <v>10</v>
      </c>
      <c r="L44" s="55">
        <v>3919</v>
      </c>
      <c r="M44" s="55">
        <v>96.5</v>
      </c>
      <c r="N44" s="55">
        <v>701</v>
      </c>
      <c r="O44" s="55">
        <v>71</v>
      </c>
      <c r="P44" s="55">
        <v>704</v>
      </c>
      <c r="Q44" s="55">
        <v>90.5</v>
      </c>
      <c r="R44" s="55">
        <v>721</v>
      </c>
      <c r="S44" s="55">
        <v>64</v>
      </c>
      <c r="T44" s="55">
        <v>332</v>
      </c>
      <c r="U44" s="55"/>
      <c r="V44" s="55"/>
      <c r="W44" s="55">
        <v>54</v>
      </c>
      <c r="X44" s="55">
        <v>79</v>
      </c>
      <c r="Y44" s="55">
        <v>462</v>
      </c>
      <c r="Z44" s="55">
        <v>80</v>
      </c>
      <c r="AA44" s="55">
        <v>88</v>
      </c>
      <c r="AB44" s="55">
        <v>152</v>
      </c>
      <c r="AC44" s="55"/>
      <c r="AD44" s="55"/>
      <c r="AE44" s="55"/>
      <c r="AF44" s="55"/>
      <c r="AG44" s="55"/>
      <c r="AH44" s="55"/>
      <c r="AI44" s="55" t="s">
        <v>54</v>
      </c>
      <c r="AJ44" s="55">
        <v>43</v>
      </c>
      <c r="AK44" s="55"/>
      <c r="AL44" s="55"/>
      <c r="AM44" s="55"/>
      <c r="AN44" s="55"/>
      <c r="AO44" s="55">
        <v>384</v>
      </c>
      <c r="AP44" s="55">
        <v>518</v>
      </c>
      <c r="AQ44" s="55">
        <v>504</v>
      </c>
      <c r="AR44" s="55">
        <v>575</v>
      </c>
      <c r="AS44" s="55">
        <v>492</v>
      </c>
      <c r="AT44" s="55">
        <v>565</v>
      </c>
    </row>
    <row r="45" spans="1:46">
      <c r="A45" s="55" t="s">
        <v>140</v>
      </c>
      <c r="B45" s="55">
        <v>1315230144</v>
      </c>
      <c r="C45" s="55" t="s">
        <v>141</v>
      </c>
      <c r="D45" s="55" t="s">
        <v>133</v>
      </c>
      <c r="E45" s="55" t="s">
        <v>53</v>
      </c>
      <c r="F45" s="55"/>
      <c r="G45" s="55">
        <v>1</v>
      </c>
      <c r="H45" s="55">
        <v>420</v>
      </c>
      <c r="I45" s="55">
        <v>456.5</v>
      </c>
      <c r="J45" s="55">
        <v>646</v>
      </c>
      <c r="K45" s="55">
        <v>-122</v>
      </c>
      <c r="L45" s="55">
        <v>5771</v>
      </c>
      <c r="M45" s="55">
        <v>100.5</v>
      </c>
      <c r="N45" s="55">
        <v>584</v>
      </c>
      <c r="O45" s="55">
        <v>73.5</v>
      </c>
      <c r="P45" s="55">
        <v>690</v>
      </c>
      <c r="Q45" s="55">
        <v>84</v>
      </c>
      <c r="R45" s="55">
        <v>758</v>
      </c>
      <c r="S45" s="55">
        <v>46.5</v>
      </c>
      <c r="T45" s="55">
        <v>592</v>
      </c>
      <c r="U45" s="55"/>
      <c r="V45" s="55"/>
      <c r="W45" s="55">
        <v>46</v>
      </c>
      <c r="X45" s="55">
        <v>73</v>
      </c>
      <c r="Y45" s="55">
        <v>569</v>
      </c>
      <c r="Z45" s="55">
        <v>69.5</v>
      </c>
      <c r="AA45" s="55">
        <v>79</v>
      </c>
      <c r="AB45" s="55">
        <v>346</v>
      </c>
      <c r="AC45" s="55"/>
      <c r="AD45" s="55"/>
      <c r="AE45" s="55"/>
      <c r="AF45" s="55"/>
      <c r="AG45" s="55"/>
      <c r="AH45" s="55"/>
      <c r="AI45" s="55" t="s">
        <v>54</v>
      </c>
      <c r="AJ45" s="55">
        <v>44</v>
      </c>
      <c r="AK45" s="55"/>
      <c r="AL45" s="55"/>
      <c r="AM45" s="55"/>
      <c r="AN45" s="55"/>
      <c r="AO45" s="55">
        <v>587</v>
      </c>
      <c r="AP45" s="55">
        <v>527</v>
      </c>
      <c r="AQ45" s="55">
        <v>480</v>
      </c>
      <c r="AR45" s="55">
        <v>524</v>
      </c>
      <c r="AS45" s="55">
        <v>479</v>
      </c>
      <c r="AT45" s="55">
        <v>646</v>
      </c>
    </row>
    <row r="46" spans="1:46">
      <c r="A46" s="55" t="s">
        <v>142</v>
      </c>
      <c r="B46" s="55">
        <v>1315230145</v>
      </c>
      <c r="C46" s="55" t="s">
        <v>143</v>
      </c>
      <c r="D46" s="55" t="s">
        <v>133</v>
      </c>
      <c r="E46" s="55" t="s">
        <v>53</v>
      </c>
      <c r="F46" s="55"/>
      <c r="G46" s="55">
        <v>1</v>
      </c>
      <c r="H46" s="55">
        <v>453.5</v>
      </c>
      <c r="I46" s="55">
        <v>485.5</v>
      </c>
      <c r="J46" s="55">
        <v>572</v>
      </c>
      <c r="K46" s="55">
        <v>73</v>
      </c>
      <c r="L46" s="55">
        <v>4116</v>
      </c>
      <c r="M46" s="55">
        <v>93</v>
      </c>
      <c r="N46" s="55">
        <v>762</v>
      </c>
      <c r="O46" s="55">
        <v>84.5</v>
      </c>
      <c r="P46" s="55">
        <v>553</v>
      </c>
      <c r="Q46" s="55">
        <v>90.5</v>
      </c>
      <c r="R46" s="55">
        <v>721</v>
      </c>
      <c r="S46" s="55">
        <v>57.5</v>
      </c>
      <c r="T46" s="55">
        <v>454</v>
      </c>
      <c r="U46" s="55"/>
      <c r="V46" s="55"/>
      <c r="W46" s="55">
        <v>60</v>
      </c>
      <c r="X46" s="55">
        <v>83</v>
      </c>
      <c r="Y46" s="55">
        <v>352</v>
      </c>
      <c r="Z46" s="55">
        <v>68</v>
      </c>
      <c r="AA46" s="55">
        <v>77</v>
      </c>
      <c r="AB46" s="55">
        <v>372</v>
      </c>
      <c r="AC46" s="55"/>
      <c r="AD46" s="55"/>
      <c r="AE46" s="55"/>
      <c r="AF46" s="55"/>
      <c r="AG46" s="55"/>
      <c r="AH46" s="55"/>
      <c r="AI46" s="55" t="s">
        <v>54</v>
      </c>
      <c r="AJ46" s="55">
        <v>45</v>
      </c>
      <c r="AK46" s="55"/>
      <c r="AL46" s="55"/>
      <c r="AM46" s="55"/>
      <c r="AN46" s="55"/>
      <c r="AO46" s="55">
        <v>652</v>
      </c>
      <c r="AP46" s="55">
        <v>592</v>
      </c>
      <c r="AQ46" s="55">
        <v>668</v>
      </c>
      <c r="AR46" s="55">
        <v>645</v>
      </c>
      <c r="AS46" s="55">
        <v>657</v>
      </c>
      <c r="AT46" s="55">
        <v>572</v>
      </c>
    </row>
    <row r="47" spans="1:46">
      <c r="A47" s="55" t="s">
        <v>144</v>
      </c>
      <c r="B47" s="55">
        <v>1315230146</v>
      </c>
      <c r="C47" s="55" t="s">
        <v>145</v>
      </c>
      <c r="D47" s="55" t="s">
        <v>133</v>
      </c>
      <c r="E47" s="55" t="s">
        <v>53</v>
      </c>
      <c r="F47" s="55"/>
      <c r="G47" s="55">
        <v>1</v>
      </c>
      <c r="H47" s="55">
        <v>410.5</v>
      </c>
      <c r="I47" s="55">
        <v>444.5</v>
      </c>
      <c r="J47" s="55">
        <v>658</v>
      </c>
      <c r="K47" s="55">
        <v>-49</v>
      </c>
      <c r="L47" s="55">
        <v>6489</v>
      </c>
      <c r="M47" s="55">
        <v>103</v>
      </c>
      <c r="N47" s="55">
        <v>487</v>
      </c>
      <c r="O47" s="55">
        <v>85</v>
      </c>
      <c r="P47" s="55">
        <v>541</v>
      </c>
      <c r="Q47" s="55">
        <v>76</v>
      </c>
      <c r="R47" s="55">
        <v>780</v>
      </c>
      <c r="S47" s="55">
        <v>35.5</v>
      </c>
      <c r="T47" s="55">
        <v>660</v>
      </c>
      <c r="U47" s="55"/>
      <c r="V47" s="55"/>
      <c r="W47" s="55">
        <v>58.5</v>
      </c>
      <c r="X47" s="55">
        <v>82</v>
      </c>
      <c r="Y47" s="55">
        <v>372</v>
      </c>
      <c r="Z47" s="55">
        <v>52.5</v>
      </c>
      <c r="AA47" s="55">
        <v>63</v>
      </c>
      <c r="AB47" s="55">
        <v>459</v>
      </c>
      <c r="AC47" s="55"/>
      <c r="AD47" s="55"/>
      <c r="AE47" s="55"/>
      <c r="AF47" s="55"/>
      <c r="AG47" s="55"/>
      <c r="AH47" s="55"/>
      <c r="AI47" s="55" t="s">
        <v>54</v>
      </c>
      <c r="AJ47" s="55">
        <v>46</v>
      </c>
      <c r="AK47" s="55"/>
      <c r="AL47" s="55"/>
      <c r="AM47" s="55"/>
      <c r="AN47" s="55"/>
      <c r="AO47" s="55">
        <v>619</v>
      </c>
      <c r="AP47" s="55">
        <v>613</v>
      </c>
      <c r="AQ47" s="55">
        <v>659</v>
      </c>
      <c r="AR47" s="55">
        <v>609</v>
      </c>
      <c r="AS47" s="55">
        <v>671</v>
      </c>
      <c r="AT47" s="55">
        <v>658</v>
      </c>
    </row>
    <row r="48" spans="1:46">
      <c r="A48" s="55" t="s">
        <v>146</v>
      </c>
      <c r="B48" s="55">
        <v>1315230201</v>
      </c>
      <c r="C48" s="55" t="s">
        <v>147</v>
      </c>
      <c r="D48" s="55" t="s">
        <v>52</v>
      </c>
      <c r="E48" s="55" t="s">
        <v>53</v>
      </c>
      <c r="F48" s="55"/>
      <c r="G48" s="55">
        <v>2</v>
      </c>
      <c r="H48" s="55">
        <v>508</v>
      </c>
      <c r="I48" s="55">
        <v>542</v>
      </c>
      <c r="J48" s="55">
        <v>331</v>
      </c>
      <c r="K48" s="55">
        <v>-34</v>
      </c>
      <c r="L48" s="55">
        <v>1711</v>
      </c>
      <c r="M48" s="55">
        <v>111</v>
      </c>
      <c r="N48" s="55">
        <v>172</v>
      </c>
      <c r="O48" s="55">
        <v>82.5</v>
      </c>
      <c r="P48" s="55">
        <v>590</v>
      </c>
      <c r="Q48" s="55">
        <v>117</v>
      </c>
      <c r="R48" s="55">
        <v>264</v>
      </c>
      <c r="S48" s="55">
        <v>66.5</v>
      </c>
      <c r="T48" s="55">
        <v>292</v>
      </c>
      <c r="U48" s="55"/>
      <c r="V48" s="55"/>
      <c r="W48" s="55">
        <v>54</v>
      </c>
      <c r="X48" s="55">
        <v>79</v>
      </c>
      <c r="Y48" s="55">
        <v>462</v>
      </c>
      <c r="Z48" s="55">
        <v>77</v>
      </c>
      <c r="AA48" s="55">
        <v>86</v>
      </c>
      <c r="AB48" s="55">
        <v>212</v>
      </c>
      <c r="AC48" s="55"/>
      <c r="AD48" s="55"/>
      <c r="AE48" s="55"/>
      <c r="AF48" s="55"/>
      <c r="AG48" s="55"/>
      <c r="AH48" s="55"/>
      <c r="AI48" s="55" t="s">
        <v>54</v>
      </c>
      <c r="AJ48" s="55">
        <v>1</v>
      </c>
      <c r="AK48" s="55"/>
      <c r="AL48" s="55"/>
      <c r="AM48" s="55"/>
      <c r="AN48" s="55"/>
      <c r="AO48" s="55">
        <v>351</v>
      </c>
      <c r="AP48" s="55">
        <v>363</v>
      </c>
      <c r="AQ48" s="55">
        <v>297</v>
      </c>
      <c r="AR48" s="55">
        <v>297</v>
      </c>
      <c r="AS48" s="55">
        <v>255</v>
      </c>
      <c r="AT48" s="55">
        <v>331</v>
      </c>
    </row>
    <row r="49" spans="1:46">
      <c r="A49" s="55" t="s">
        <v>148</v>
      </c>
      <c r="B49" s="55">
        <v>1315230202</v>
      </c>
      <c r="C49" s="55" t="s">
        <v>149</v>
      </c>
      <c r="D49" s="55" t="s">
        <v>52</v>
      </c>
      <c r="E49" s="55" t="s">
        <v>53</v>
      </c>
      <c r="F49" s="55"/>
      <c r="G49" s="55">
        <v>2</v>
      </c>
      <c r="H49" s="55">
        <v>543.5</v>
      </c>
      <c r="I49" s="55">
        <v>576</v>
      </c>
      <c r="J49" s="55">
        <v>151</v>
      </c>
      <c r="K49" s="55">
        <v>72</v>
      </c>
      <c r="L49" s="55">
        <v>764</v>
      </c>
      <c r="M49" s="55">
        <v>105.5</v>
      </c>
      <c r="N49" s="55">
        <v>382</v>
      </c>
      <c r="O49" s="55">
        <v>118.5</v>
      </c>
      <c r="P49" s="55">
        <v>38</v>
      </c>
      <c r="Q49" s="55">
        <v>104</v>
      </c>
      <c r="R49" s="55">
        <v>541</v>
      </c>
      <c r="S49" s="55">
        <v>82</v>
      </c>
      <c r="T49" s="55">
        <v>65</v>
      </c>
      <c r="U49" s="55"/>
      <c r="V49" s="55"/>
      <c r="W49" s="55">
        <v>64</v>
      </c>
      <c r="X49" s="55">
        <v>87</v>
      </c>
      <c r="Y49" s="55">
        <v>269</v>
      </c>
      <c r="Z49" s="55">
        <v>69.5</v>
      </c>
      <c r="AA49" s="55">
        <v>79</v>
      </c>
      <c r="AB49" s="55">
        <v>346</v>
      </c>
      <c r="AC49" s="55"/>
      <c r="AD49" s="55"/>
      <c r="AE49" s="55"/>
      <c r="AF49" s="55"/>
      <c r="AG49" s="55"/>
      <c r="AH49" s="55"/>
      <c r="AI49" s="55" t="s">
        <v>54</v>
      </c>
      <c r="AJ49" s="55">
        <v>2</v>
      </c>
      <c r="AK49" s="55"/>
      <c r="AL49" s="55"/>
      <c r="AM49" s="55"/>
      <c r="AN49" s="55"/>
      <c r="AO49" s="55">
        <v>155</v>
      </c>
      <c r="AP49" s="55">
        <v>142</v>
      </c>
      <c r="AQ49" s="55">
        <v>170</v>
      </c>
      <c r="AR49" s="55">
        <v>223</v>
      </c>
      <c r="AS49" s="55">
        <v>195</v>
      </c>
      <c r="AT49" s="55">
        <v>151</v>
      </c>
    </row>
    <row r="50" spans="1:46">
      <c r="A50" s="55" t="s">
        <v>150</v>
      </c>
      <c r="B50" s="55">
        <v>1315230203</v>
      </c>
      <c r="C50" s="55" t="s">
        <v>151</v>
      </c>
      <c r="D50" s="55" t="s">
        <v>52</v>
      </c>
      <c r="E50" s="55" t="s">
        <v>53</v>
      </c>
      <c r="F50" s="55"/>
      <c r="G50" s="55">
        <v>2</v>
      </c>
      <c r="H50" s="55">
        <v>551</v>
      </c>
      <c r="I50" s="55">
        <v>581.5</v>
      </c>
      <c r="J50" s="55">
        <v>135</v>
      </c>
      <c r="K50" s="55">
        <v>-23</v>
      </c>
      <c r="L50" s="55">
        <v>644</v>
      </c>
      <c r="M50" s="55">
        <v>109.5</v>
      </c>
      <c r="N50" s="55">
        <v>226</v>
      </c>
      <c r="O50" s="55">
        <v>99</v>
      </c>
      <c r="P50" s="55">
        <v>285</v>
      </c>
      <c r="Q50" s="55">
        <v>120.5</v>
      </c>
      <c r="R50" s="55">
        <v>180</v>
      </c>
      <c r="S50" s="55">
        <v>78.5</v>
      </c>
      <c r="T50" s="55">
        <v>100</v>
      </c>
      <c r="U50" s="55"/>
      <c r="V50" s="55"/>
      <c r="W50" s="55">
        <v>66.5</v>
      </c>
      <c r="X50" s="55">
        <v>88</v>
      </c>
      <c r="Y50" s="55">
        <v>220</v>
      </c>
      <c r="Z50" s="55">
        <v>77</v>
      </c>
      <c r="AA50" s="55">
        <v>86</v>
      </c>
      <c r="AB50" s="55">
        <v>212</v>
      </c>
      <c r="AC50" s="55"/>
      <c r="AD50" s="55"/>
      <c r="AE50" s="55"/>
      <c r="AF50" s="55"/>
      <c r="AG50" s="55"/>
      <c r="AH50" s="55"/>
      <c r="AI50" s="55" t="s">
        <v>54</v>
      </c>
      <c r="AJ50" s="55">
        <v>3</v>
      </c>
      <c r="AK50" s="55"/>
      <c r="AL50" s="55"/>
      <c r="AM50" s="55"/>
      <c r="AN50" s="55"/>
      <c r="AO50" s="55">
        <v>108</v>
      </c>
      <c r="AP50" s="55">
        <v>328</v>
      </c>
      <c r="AQ50" s="55">
        <v>101</v>
      </c>
      <c r="AR50" s="55">
        <v>112</v>
      </c>
      <c r="AS50" s="55">
        <v>132</v>
      </c>
      <c r="AT50" s="55">
        <v>135</v>
      </c>
    </row>
    <row r="51" spans="1:46">
      <c r="A51" s="55" t="s">
        <v>152</v>
      </c>
      <c r="B51" s="55">
        <v>1315230204</v>
      </c>
      <c r="C51" s="55" t="s">
        <v>153</v>
      </c>
      <c r="D51" s="55" t="s">
        <v>52</v>
      </c>
      <c r="E51" s="55" t="s">
        <v>53</v>
      </c>
      <c r="F51" s="55"/>
      <c r="G51" s="55">
        <v>2</v>
      </c>
      <c r="H51" s="55">
        <v>506.5</v>
      </c>
      <c r="I51" s="55">
        <v>538</v>
      </c>
      <c r="J51" s="55">
        <v>353</v>
      </c>
      <c r="K51" s="55">
        <v>-16</v>
      </c>
      <c r="L51" s="55">
        <v>1853</v>
      </c>
      <c r="M51" s="55">
        <v>99.5</v>
      </c>
      <c r="N51" s="55">
        <v>618</v>
      </c>
      <c r="O51" s="55">
        <v>92.5</v>
      </c>
      <c r="P51" s="55">
        <v>409</v>
      </c>
      <c r="Q51" s="55">
        <v>109</v>
      </c>
      <c r="R51" s="55">
        <v>434</v>
      </c>
      <c r="S51" s="55">
        <v>67</v>
      </c>
      <c r="T51" s="55">
        <v>287</v>
      </c>
      <c r="U51" s="55"/>
      <c r="V51" s="55"/>
      <c r="W51" s="55">
        <v>58.5</v>
      </c>
      <c r="X51" s="55">
        <v>82</v>
      </c>
      <c r="Y51" s="55">
        <v>372</v>
      </c>
      <c r="Z51" s="55">
        <v>80</v>
      </c>
      <c r="AA51" s="55">
        <v>88</v>
      </c>
      <c r="AB51" s="55">
        <v>152</v>
      </c>
      <c r="AC51" s="55"/>
      <c r="AD51" s="55"/>
      <c r="AE51" s="55"/>
      <c r="AF51" s="55"/>
      <c r="AG51" s="55"/>
      <c r="AH51" s="55"/>
      <c r="AI51" s="55" t="s">
        <v>54</v>
      </c>
      <c r="AJ51" s="55">
        <v>4</v>
      </c>
      <c r="AK51" s="55"/>
      <c r="AL51" s="55"/>
      <c r="AM51" s="55"/>
      <c r="AN51" s="55"/>
      <c r="AO51" s="55">
        <v>464</v>
      </c>
      <c r="AP51" s="55">
        <v>363</v>
      </c>
      <c r="AQ51" s="55">
        <v>370</v>
      </c>
      <c r="AR51" s="55">
        <v>337</v>
      </c>
      <c r="AS51" s="55">
        <v>316</v>
      </c>
      <c r="AT51" s="55">
        <v>353</v>
      </c>
    </row>
    <row r="52" spans="1:46">
      <c r="A52" s="55" t="s">
        <v>154</v>
      </c>
      <c r="B52" s="55">
        <v>1315230205</v>
      </c>
      <c r="C52" s="55" t="s">
        <v>155</v>
      </c>
      <c r="D52" s="55" t="s">
        <v>52</v>
      </c>
      <c r="E52" s="55" t="s">
        <v>53</v>
      </c>
      <c r="F52" s="55"/>
      <c r="G52" s="55">
        <v>2</v>
      </c>
      <c r="H52" s="55">
        <v>511</v>
      </c>
      <c r="I52" s="55">
        <v>546.5</v>
      </c>
      <c r="J52" s="55">
        <v>300</v>
      </c>
      <c r="K52" s="55">
        <v>207</v>
      </c>
      <c r="L52" s="55">
        <v>1552</v>
      </c>
      <c r="M52" s="55">
        <v>111.5</v>
      </c>
      <c r="N52" s="55">
        <v>155</v>
      </c>
      <c r="O52" s="55">
        <v>93.5</v>
      </c>
      <c r="P52" s="55">
        <v>392</v>
      </c>
      <c r="Q52" s="55">
        <v>126</v>
      </c>
      <c r="R52" s="55">
        <v>83</v>
      </c>
      <c r="S52" s="55">
        <v>52.5</v>
      </c>
      <c r="T52" s="55">
        <v>523</v>
      </c>
      <c r="U52" s="55"/>
      <c r="V52" s="55"/>
      <c r="W52" s="55">
        <v>51</v>
      </c>
      <c r="X52" s="55">
        <v>77</v>
      </c>
      <c r="Y52" s="55">
        <v>515</v>
      </c>
      <c r="Z52" s="55">
        <v>76.5</v>
      </c>
      <c r="AA52" s="55">
        <v>86</v>
      </c>
      <c r="AB52" s="55">
        <v>222</v>
      </c>
      <c r="AC52" s="55"/>
      <c r="AD52" s="55"/>
      <c r="AE52" s="55"/>
      <c r="AF52" s="55"/>
      <c r="AG52" s="55"/>
      <c r="AH52" s="55"/>
      <c r="AI52" s="55" t="s">
        <v>54</v>
      </c>
      <c r="AJ52" s="55">
        <v>5</v>
      </c>
      <c r="AK52" s="55"/>
      <c r="AL52" s="55"/>
      <c r="AM52" s="55"/>
      <c r="AN52" s="55"/>
      <c r="AO52" s="55">
        <v>320</v>
      </c>
      <c r="AP52" s="55">
        <v>346</v>
      </c>
      <c r="AQ52" s="55">
        <v>333</v>
      </c>
      <c r="AR52" s="55">
        <v>507</v>
      </c>
      <c r="AS52" s="55">
        <v>452</v>
      </c>
      <c r="AT52" s="55">
        <v>300</v>
      </c>
    </row>
    <row r="53" spans="1:46">
      <c r="A53" s="55" t="s">
        <v>156</v>
      </c>
      <c r="B53" s="55">
        <v>1315230206</v>
      </c>
      <c r="C53" s="55" t="s">
        <v>157</v>
      </c>
      <c r="D53" s="55" t="s">
        <v>52</v>
      </c>
      <c r="E53" s="55" t="s">
        <v>53</v>
      </c>
      <c r="F53" s="55"/>
      <c r="G53" s="55">
        <v>2</v>
      </c>
      <c r="H53" s="55">
        <v>447.5</v>
      </c>
      <c r="I53" s="55">
        <v>485.5</v>
      </c>
      <c r="J53" s="55">
        <v>572</v>
      </c>
      <c r="K53" s="55">
        <v>37</v>
      </c>
      <c r="L53" s="55">
        <v>4116</v>
      </c>
      <c r="M53" s="55">
        <v>95</v>
      </c>
      <c r="N53" s="55">
        <v>730</v>
      </c>
      <c r="O53" s="55">
        <v>85.5</v>
      </c>
      <c r="P53" s="55">
        <v>530</v>
      </c>
      <c r="Q53" s="55">
        <v>106</v>
      </c>
      <c r="R53" s="55">
        <v>498</v>
      </c>
      <c r="S53" s="55">
        <v>61</v>
      </c>
      <c r="T53" s="55">
        <v>396</v>
      </c>
      <c r="U53" s="55"/>
      <c r="V53" s="55"/>
      <c r="W53" s="55">
        <v>47</v>
      </c>
      <c r="X53" s="55">
        <v>74</v>
      </c>
      <c r="Y53" s="55">
        <v>555</v>
      </c>
      <c r="Z53" s="55">
        <v>53</v>
      </c>
      <c r="AA53" s="55">
        <v>64</v>
      </c>
      <c r="AB53" s="55">
        <v>458</v>
      </c>
      <c r="AC53" s="55"/>
      <c r="AD53" s="55"/>
      <c r="AE53" s="55"/>
      <c r="AF53" s="55"/>
      <c r="AG53" s="55"/>
      <c r="AH53" s="55"/>
      <c r="AI53" s="55" t="s">
        <v>54</v>
      </c>
      <c r="AJ53" s="55">
        <v>6</v>
      </c>
      <c r="AK53" s="55"/>
      <c r="AL53" s="55"/>
      <c r="AM53" s="55"/>
      <c r="AN53" s="55"/>
      <c r="AO53" s="55">
        <v>632</v>
      </c>
      <c r="AP53" s="55">
        <v>592</v>
      </c>
      <c r="AQ53" s="55">
        <v>556</v>
      </c>
      <c r="AR53" s="55">
        <v>609</v>
      </c>
      <c r="AS53" s="55">
        <v>507</v>
      </c>
      <c r="AT53" s="55">
        <v>572</v>
      </c>
    </row>
    <row r="54" spans="1:46">
      <c r="A54" s="55" t="s">
        <v>158</v>
      </c>
      <c r="B54" s="55">
        <v>1315230207</v>
      </c>
      <c r="C54" s="55" t="s">
        <v>159</v>
      </c>
      <c r="D54" s="55" t="s">
        <v>52</v>
      </c>
      <c r="E54" s="55" t="s">
        <v>53</v>
      </c>
      <c r="F54" s="55"/>
      <c r="G54" s="55">
        <v>2</v>
      </c>
      <c r="H54" s="55">
        <v>521.5</v>
      </c>
      <c r="I54" s="55">
        <v>545.5</v>
      </c>
      <c r="J54" s="55">
        <v>309</v>
      </c>
      <c r="K54" s="55">
        <v>34</v>
      </c>
      <c r="L54" s="55">
        <v>1589</v>
      </c>
      <c r="M54" s="55">
        <v>95</v>
      </c>
      <c r="N54" s="55">
        <v>730</v>
      </c>
      <c r="O54" s="55">
        <v>104.5</v>
      </c>
      <c r="P54" s="55">
        <v>186</v>
      </c>
      <c r="Q54" s="55">
        <v>108</v>
      </c>
      <c r="R54" s="55">
        <v>453</v>
      </c>
      <c r="S54" s="55">
        <v>59</v>
      </c>
      <c r="T54" s="55">
        <v>430</v>
      </c>
      <c r="U54" s="55"/>
      <c r="V54" s="55"/>
      <c r="W54" s="55">
        <v>75</v>
      </c>
      <c r="X54" s="55">
        <v>91</v>
      </c>
      <c r="Y54" s="55">
        <v>88</v>
      </c>
      <c r="Z54" s="55">
        <v>80</v>
      </c>
      <c r="AA54" s="55">
        <v>88</v>
      </c>
      <c r="AB54" s="55">
        <v>152</v>
      </c>
      <c r="AC54" s="55"/>
      <c r="AD54" s="55"/>
      <c r="AE54" s="55"/>
      <c r="AF54" s="55"/>
      <c r="AG54" s="55"/>
      <c r="AH54" s="55"/>
      <c r="AI54" s="55" t="s">
        <v>54</v>
      </c>
      <c r="AJ54" s="55">
        <v>7</v>
      </c>
      <c r="AK54" s="55"/>
      <c r="AL54" s="55"/>
      <c r="AM54" s="55"/>
      <c r="AN54" s="55"/>
      <c r="AO54" s="55">
        <v>212</v>
      </c>
      <c r="AP54" s="55">
        <v>557</v>
      </c>
      <c r="AQ54" s="55">
        <v>223</v>
      </c>
      <c r="AR54" s="55">
        <v>343</v>
      </c>
      <c r="AS54" s="55">
        <v>447</v>
      </c>
      <c r="AT54" s="55">
        <v>309</v>
      </c>
    </row>
    <row r="55" spans="1:46">
      <c r="A55" s="55" t="s">
        <v>160</v>
      </c>
      <c r="B55" s="55">
        <v>1315230208</v>
      </c>
      <c r="C55" s="55" t="s">
        <v>161</v>
      </c>
      <c r="D55" s="55" t="s">
        <v>52</v>
      </c>
      <c r="E55" s="55" t="s">
        <v>53</v>
      </c>
      <c r="F55" s="55"/>
      <c r="G55" s="55">
        <v>2</v>
      </c>
      <c r="H55" s="55">
        <v>556</v>
      </c>
      <c r="I55" s="55">
        <v>580</v>
      </c>
      <c r="J55" s="55">
        <v>141</v>
      </c>
      <c r="K55" s="55">
        <v>-1</v>
      </c>
      <c r="L55" s="55">
        <v>674</v>
      </c>
      <c r="M55" s="55">
        <v>112.5</v>
      </c>
      <c r="N55" s="55">
        <v>128</v>
      </c>
      <c r="O55" s="55">
        <v>103</v>
      </c>
      <c r="P55" s="55">
        <v>214</v>
      </c>
      <c r="Q55" s="55">
        <v>110</v>
      </c>
      <c r="R55" s="55">
        <v>408</v>
      </c>
      <c r="S55" s="55">
        <v>82.5</v>
      </c>
      <c r="T55" s="55">
        <v>60</v>
      </c>
      <c r="U55" s="55"/>
      <c r="V55" s="55"/>
      <c r="W55" s="55">
        <v>77.5</v>
      </c>
      <c r="X55" s="55">
        <v>92</v>
      </c>
      <c r="Y55" s="55">
        <v>60</v>
      </c>
      <c r="Z55" s="55">
        <v>70.5</v>
      </c>
      <c r="AA55" s="55">
        <v>80</v>
      </c>
      <c r="AB55" s="55">
        <v>328</v>
      </c>
      <c r="AC55" s="55"/>
      <c r="AD55" s="55"/>
      <c r="AE55" s="55"/>
      <c r="AF55" s="55"/>
      <c r="AG55" s="55"/>
      <c r="AH55" s="55"/>
      <c r="AI55" s="55" t="s">
        <v>54</v>
      </c>
      <c r="AJ55" s="55">
        <v>8</v>
      </c>
      <c r="AK55" s="55"/>
      <c r="AL55" s="55"/>
      <c r="AM55" s="55"/>
      <c r="AN55" s="55"/>
      <c r="AO55" s="55">
        <v>295</v>
      </c>
      <c r="AP55" s="55">
        <v>108</v>
      </c>
      <c r="AQ55" s="55">
        <v>135</v>
      </c>
      <c r="AR55" s="55">
        <v>140</v>
      </c>
      <c r="AS55" s="55">
        <v>126</v>
      </c>
      <c r="AT55" s="55">
        <v>141</v>
      </c>
    </row>
    <row r="56" spans="1:46">
      <c r="A56" s="55" t="s">
        <v>162</v>
      </c>
      <c r="B56" s="55">
        <v>1315230909</v>
      </c>
      <c r="C56" s="55" t="s">
        <v>163</v>
      </c>
      <c r="D56" s="55" t="s">
        <v>52</v>
      </c>
      <c r="E56" s="55" t="s">
        <v>53</v>
      </c>
      <c r="F56" s="55"/>
      <c r="G56" s="55">
        <v>2</v>
      </c>
      <c r="H56" s="55">
        <v>499</v>
      </c>
      <c r="I56" s="55">
        <v>531</v>
      </c>
      <c r="J56" s="55">
        <v>385</v>
      </c>
      <c r="K56" s="55">
        <v>2</v>
      </c>
      <c r="L56" s="55">
        <v>2083</v>
      </c>
      <c r="M56" s="55">
        <v>83.5</v>
      </c>
      <c r="N56" s="55">
        <v>795</v>
      </c>
      <c r="O56" s="55">
        <v>93.5</v>
      </c>
      <c r="P56" s="55">
        <v>392</v>
      </c>
      <c r="Q56" s="55">
        <v>122</v>
      </c>
      <c r="R56" s="55">
        <v>142</v>
      </c>
      <c r="S56" s="55">
        <v>65</v>
      </c>
      <c r="T56" s="55">
        <v>319</v>
      </c>
      <c r="U56" s="55"/>
      <c r="V56" s="55"/>
      <c r="W56" s="55">
        <v>60.5</v>
      </c>
      <c r="X56" s="55">
        <v>84</v>
      </c>
      <c r="Y56" s="55">
        <v>341</v>
      </c>
      <c r="Z56" s="55">
        <v>74.5</v>
      </c>
      <c r="AA56" s="55">
        <v>83</v>
      </c>
      <c r="AB56" s="55">
        <v>253</v>
      </c>
      <c r="AC56" s="55"/>
      <c r="AD56" s="55"/>
      <c r="AE56" s="55"/>
      <c r="AF56" s="55"/>
      <c r="AG56" s="55"/>
      <c r="AH56" s="55"/>
      <c r="AI56" s="55" t="s">
        <v>54</v>
      </c>
      <c r="AJ56" s="55">
        <v>9</v>
      </c>
      <c r="AK56" s="55"/>
      <c r="AL56" s="55"/>
      <c r="AM56" s="55"/>
      <c r="AN56" s="55"/>
      <c r="AO56" s="55">
        <v>473</v>
      </c>
      <c r="AP56" s="55">
        <v>377</v>
      </c>
      <c r="AQ56" s="55">
        <v>205</v>
      </c>
      <c r="AR56" s="55">
        <v>387</v>
      </c>
      <c r="AS56" s="55">
        <v>318</v>
      </c>
      <c r="AT56" s="55">
        <v>385</v>
      </c>
    </row>
    <row r="57" spans="1:46">
      <c r="A57" s="55" t="s">
        <v>164</v>
      </c>
      <c r="B57" s="55">
        <v>1315230209</v>
      </c>
      <c r="C57" s="55" t="s">
        <v>165</v>
      </c>
      <c r="D57" s="55" t="s">
        <v>52</v>
      </c>
      <c r="E57" s="55" t="s">
        <v>53</v>
      </c>
      <c r="F57" s="55"/>
      <c r="G57" s="55">
        <v>2</v>
      </c>
      <c r="H57" s="55">
        <v>497</v>
      </c>
      <c r="I57" s="55">
        <v>529.5</v>
      </c>
      <c r="J57" s="55">
        <v>391</v>
      </c>
      <c r="K57" s="55">
        <v>82</v>
      </c>
      <c r="L57" s="55">
        <v>2136</v>
      </c>
      <c r="M57" s="55">
        <v>104.5</v>
      </c>
      <c r="N57" s="55">
        <v>433</v>
      </c>
      <c r="O57" s="55">
        <v>86.5</v>
      </c>
      <c r="P57" s="55">
        <v>515</v>
      </c>
      <c r="Q57" s="55">
        <v>117.5</v>
      </c>
      <c r="R57" s="55">
        <v>253</v>
      </c>
      <c r="S57" s="55">
        <v>50</v>
      </c>
      <c r="T57" s="55">
        <v>551</v>
      </c>
      <c r="U57" s="55"/>
      <c r="V57" s="55"/>
      <c r="W57" s="55">
        <v>61.5</v>
      </c>
      <c r="X57" s="55">
        <v>85</v>
      </c>
      <c r="Y57" s="55">
        <v>322</v>
      </c>
      <c r="Z57" s="55">
        <v>77</v>
      </c>
      <c r="AA57" s="55">
        <v>86</v>
      </c>
      <c r="AB57" s="55">
        <v>212</v>
      </c>
      <c r="AC57" s="55"/>
      <c r="AD57" s="55"/>
      <c r="AE57" s="55"/>
      <c r="AF57" s="55"/>
      <c r="AG57" s="55"/>
      <c r="AH57" s="55"/>
      <c r="AI57" s="55" t="s">
        <v>54</v>
      </c>
      <c r="AJ57" s="55">
        <v>9</v>
      </c>
      <c r="AK57" s="55"/>
      <c r="AL57" s="55"/>
      <c r="AM57" s="55"/>
      <c r="AN57" s="55"/>
      <c r="AO57" s="55">
        <v>309</v>
      </c>
      <c r="AP57" s="55">
        <v>413</v>
      </c>
      <c r="AQ57" s="55">
        <v>478</v>
      </c>
      <c r="AR57" s="55">
        <v>473</v>
      </c>
      <c r="AS57" s="55">
        <v>441</v>
      </c>
      <c r="AT57" s="55">
        <v>391</v>
      </c>
    </row>
    <row r="58" spans="1:46">
      <c r="A58" s="55" t="s">
        <v>166</v>
      </c>
      <c r="B58" s="55">
        <v>1315230210</v>
      </c>
      <c r="C58" s="55" t="s">
        <v>167</v>
      </c>
      <c r="D58" s="55" t="s">
        <v>52</v>
      </c>
      <c r="E58" s="55" t="s">
        <v>53</v>
      </c>
      <c r="F58" s="55"/>
      <c r="G58" s="55">
        <v>2</v>
      </c>
      <c r="H58" s="55">
        <v>431.5</v>
      </c>
      <c r="I58" s="55">
        <v>468</v>
      </c>
      <c r="J58" s="55">
        <v>625</v>
      </c>
      <c r="K58" s="55">
        <v>-75</v>
      </c>
      <c r="L58" s="55">
        <v>5083</v>
      </c>
      <c r="M58" s="55">
        <v>87.5</v>
      </c>
      <c r="N58" s="55">
        <v>788</v>
      </c>
      <c r="O58" s="55">
        <v>82</v>
      </c>
      <c r="P58" s="55">
        <v>597</v>
      </c>
      <c r="Q58" s="55">
        <v>117.5</v>
      </c>
      <c r="R58" s="55">
        <v>253</v>
      </c>
      <c r="S58" s="55">
        <v>42</v>
      </c>
      <c r="T58" s="55">
        <v>623</v>
      </c>
      <c r="U58" s="55"/>
      <c r="V58" s="55"/>
      <c r="W58" s="55">
        <v>39.5</v>
      </c>
      <c r="X58" s="55">
        <v>67</v>
      </c>
      <c r="Y58" s="55">
        <v>626</v>
      </c>
      <c r="Z58" s="55">
        <v>63</v>
      </c>
      <c r="AA58" s="55">
        <v>72</v>
      </c>
      <c r="AB58" s="55">
        <v>423</v>
      </c>
      <c r="AC58" s="55"/>
      <c r="AD58" s="55"/>
      <c r="AE58" s="55"/>
      <c r="AF58" s="55"/>
      <c r="AG58" s="55"/>
      <c r="AH58" s="55"/>
      <c r="AI58" s="55" t="s">
        <v>54</v>
      </c>
      <c r="AJ58" s="55">
        <v>10</v>
      </c>
      <c r="AK58" s="55"/>
      <c r="AL58" s="55"/>
      <c r="AM58" s="55"/>
      <c r="AN58" s="55"/>
      <c r="AO58" s="55">
        <v>622</v>
      </c>
      <c r="AP58" s="55">
        <v>648</v>
      </c>
      <c r="AQ58" s="55">
        <v>580</v>
      </c>
      <c r="AR58" s="55">
        <v>550</v>
      </c>
      <c r="AS58" s="55">
        <v>497</v>
      </c>
      <c r="AT58" s="55">
        <v>625</v>
      </c>
    </row>
    <row r="59" spans="1:46">
      <c r="A59" s="55" t="s">
        <v>168</v>
      </c>
      <c r="B59" s="55">
        <v>1315230211</v>
      </c>
      <c r="C59" s="55" t="s">
        <v>169</v>
      </c>
      <c r="D59" s="55" t="s">
        <v>52</v>
      </c>
      <c r="E59" s="55" t="s">
        <v>53</v>
      </c>
      <c r="F59" s="55"/>
      <c r="G59" s="55">
        <v>2</v>
      </c>
      <c r="H59" s="55">
        <v>574.5</v>
      </c>
      <c r="I59" s="55">
        <v>593.5</v>
      </c>
      <c r="J59" s="55">
        <v>105</v>
      </c>
      <c r="K59" s="55">
        <v>-34</v>
      </c>
      <c r="L59" s="55">
        <v>440</v>
      </c>
      <c r="M59" s="55">
        <v>111</v>
      </c>
      <c r="N59" s="55">
        <v>172</v>
      </c>
      <c r="O59" s="55">
        <v>107</v>
      </c>
      <c r="P59" s="55">
        <v>142</v>
      </c>
      <c r="Q59" s="55">
        <v>118.5</v>
      </c>
      <c r="R59" s="55">
        <v>221</v>
      </c>
      <c r="S59" s="55">
        <v>73</v>
      </c>
      <c r="T59" s="55">
        <v>181</v>
      </c>
      <c r="U59" s="55"/>
      <c r="V59" s="55"/>
      <c r="W59" s="55">
        <v>84</v>
      </c>
      <c r="X59" s="55">
        <v>95</v>
      </c>
      <c r="Y59" s="55">
        <v>17</v>
      </c>
      <c r="Z59" s="55">
        <v>81</v>
      </c>
      <c r="AA59" s="55">
        <v>89</v>
      </c>
      <c r="AB59" s="55">
        <v>132</v>
      </c>
      <c r="AC59" s="55"/>
      <c r="AD59" s="55"/>
      <c r="AE59" s="55"/>
      <c r="AF59" s="55"/>
      <c r="AG59" s="55"/>
      <c r="AH59" s="55"/>
      <c r="AI59" s="55" t="s">
        <v>54</v>
      </c>
      <c r="AJ59" s="55">
        <v>11</v>
      </c>
      <c r="AK59" s="55"/>
      <c r="AL59" s="55"/>
      <c r="AM59" s="55"/>
      <c r="AN59" s="55"/>
      <c r="AO59" s="55">
        <v>146</v>
      </c>
      <c r="AP59" s="55">
        <v>85</v>
      </c>
      <c r="AQ59" s="55">
        <v>107</v>
      </c>
      <c r="AR59" s="55">
        <v>71</v>
      </c>
      <c r="AS59" s="55">
        <v>76</v>
      </c>
      <c r="AT59" s="55">
        <v>105</v>
      </c>
    </row>
    <row r="60" spans="1:46">
      <c r="A60" s="55" t="s">
        <v>170</v>
      </c>
      <c r="B60" s="55">
        <v>1315230212</v>
      </c>
      <c r="C60" s="55" t="s">
        <v>171</v>
      </c>
      <c r="D60" s="55" t="s">
        <v>52</v>
      </c>
      <c r="E60" s="55" t="s">
        <v>53</v>
      </c>
      <c r="F60" s="55"/>
      <c r="G60" s="55">
        <v>2</v>
      </c>
      <c r="H60" s="55">
        <v>526.5</v>
      </c>
      <c r="I60" s="55">
        <v>551</v>
      </c>
      <c r="J60" s="55">
        <v>283</v>
      </c>
      <c r="K60" s="55">
        <v>397</v>
      </c>
      <c r="L60" s="55">
        <v>1431</v>
      </c>
      <c r="M60" s="55">
        <v>97.5</v>
      </c>
      <c r="N60" s="55">
        <v>678</v>
      </c>
      <c r="O60" s="55">
        <v>107</v>
      </c>
      <c r="P60" s="55">
        <v>142</v>
      </c>
      <c r="Q60" s="55">
        <v>97</v>
      </c>
      <c r="R60" s="55">
        <v>655</v>
      </c>
      <c r="S60" s="55">
        <v>68.5</v>
      </c>
      <c r="T60" s="55">
        <v>257</v>
      </c>
      <c r="U60" s="55"/>
      <c r="V60" s="55"/>
      <c r="W60" s="55">
        <v>72.5</v>
      </c>
      <c r="X60" s="55">
        <v>90</v>
      </c>
      <c r="Y60" s="55">
        <v>129</v>
      </c>
      <c r="Z60" s="55">
        <v>84</v>
      </c>
      <c r="AA60" s="55">
        <v>91</v>
      </c>
      <c r="AB60" s="55">
        <v>75</v>
      </c>
      <c r="AC60" s="55"/>
      <c r="AD60" s="55"/>
      <c r="AE60" s="55"/>
      <c r="AF60" s="55"/>
      <c r="AG60" s="55"/>
      <c r="AH60" s="55"/>
      <c r="AI60" s="55" t="s">
        <v>54</v>
      </c>
      <c r="AJ60" s="55">
        <v>12</v>
      </c>
      <c r="AK60" s="55"/>
      <c r="AL60" s="55"/>
      <c r="AM60" s="55"/>
      <c r="AN60" s="55"/>
      <c r="AO60" s="55">
        <v>217</v>
      </c>
      <c r="AP60" s="55">
        <v>401</v>
      </c>
      <c r="AQ60" s="55">
        <v>297</v>
      </c>
      <c r="AR60" s="55">
        <v>680</v>
      </c>
      <c r="AS60" s="55">
        <v>288</v>
      </c>
      <c r="AT60" s="55">
        <v>283</v>
      </c>
    </row>
    <row r="61" spans="1:46">
      <c r="A61" s="55" t="s">
        <v>172</v>
      </c>
      <c r="B61" s="55">
        <v>1315230213</v>
      </c>
      <c r="C61" s="55" t="s">
        <v>173</v>
      </c>
      <c r="D61" s="55" t="s">
        <v>52</v>
      </c>
      <c r="E61" s="55" t="s">
        <v>53</v>
      </c>
      <c r="F61" s="55"/>
      <c r="G61" s="55">
        <v>2</v>
      </c>
      <c r="H61" s="55">
        <v>507.5</v>
      </c>
      <c r="I61" s="55">
        <v>537.5</v>
      </c>
      <c r="J61" s="55">
        <v>357</v>
      </c>
      <c r="K61" s="55">
        <v>-5</v>
      </c>
      <c r="L61" s="55">
        <v>1868</v>
      </c>
      <c r="M61" s="55">
        <v>96</v>
      </c>
      <c r="N61" s="55">
        <v>713</v>
      </c>
      <c r="O61" s="55">
        <v>85</v>
      </c>
      <c r="P61" s="55">
        <v>541</v>
      </c>
      <c r="Q61" s="55">
        <v>111</v>
      </c>
      <c r="R61" s="55">
        <v>385</v>
      </c>
      <c r="S61" s="55">
        <v>70.5</v>
      </c>
      <c r="T61" s="55">
        <v>217</v>
      </c>
      <c r="U61" s="55"/>
      <c r="V61" s="55"/>
      <c r="W61" s="55">
        <v>65</v>
      </c>
      <c r="X61" s="55">
        <v>87</v>
      </c>
      <c r="Y61" s="55">
        <v>248</v>
      </c>
      <c r="Z61" s="55">
        <v>80</v>
      </c>
      <c r="AA61" s="55">
        <v>88</v>
      </c>
      <c r="AB61" s="55">
        <v>152</v>
      </c>
      <c r="AC61" s="55"/>
      <c r="AD61" s="55"/>
      <c r="AE61" s="55"/>
      <c r="AF61" s="55"/>
      <c r="AG61" s="55"/>
      <c r="AH61" s="55"/>
      <c r="AI61" s="55" t="s">
        <v>54</v>
      </c>
      <c r="AJ61" s="55">
        <v>13</v>
      </c>
      <c r="AK61" s="55"/>
      <c r="AL61" s="55"/>
      <c r="AM61" s="55"/>
      <c r="AN61" s="55"/>
      <c r="AO61" s="55">
        <v>419</v>
      </c>
      <c r="AP61" s="55">
        <v>308</v>
      </c>
      <c r="AQ61" s="55">
        <v>279</v>
      </c>
      <c r="AR61" s="55">
        <v>352</v>
      </c>
      <c r="AS61" s="55">
        <v>292</v>
      </c>
      <c r="AT61" s="55">
        <v>357</v>
      </c>
    </row>
    <row r="62" spans="1:46">
      <c r="A62" s="55" t="s">
        <v>174</v>
      </c>
      <c r="B62" s="55">
        <v>1315230214</v>
      </c>
      <c r="C62" s="55" t="s">
        <v>175</v>
      </c>
      <c r="D62" s="55" t="s">
        <v>52</v>
      </c>
      <c r="E62" s="55" t="s">
        <v>53</v>
      </c>
      <c r="F62" s="55"/>
      <c r="G62" s="55">
        <v>2</v>
      </c>
      <c r="H62" s="55">
        <v>540</v>
      </c>
      <c r="I62" s="55">
        <v>571.5</v>
      </c>
      <c r="J62" s="55">
        <v>175</v>
      </c>
      <c r="K62" s="55">
        <v>57</v>
      </c>
      <c r="L62" s="55">
        <v>859</v>
      </c>
      <c r="M62" s="55">
        <v>99</v>
      </c>
      <c r="N62" s="55">
        <v>635</v>
      </c>
      <c r="O62" s="55">
        <v>104</v>
      </c>
      <c r="P62" s="55">
        <v>193</v>
      </c>
      <c r="Q62" s="55">
        <v>126</v>
      </c>
      <c r="R62" s="55">
        <v>83</v>
      </c>
      <c r="S62" s="55">
        <v>78.5</v>
      </c>
      <c r="T62" s="55">
        <v>100</v>
      </c>
      <c r="U62" s="55"/>
      <c r="V62" s="55"/>
      <c r="W62" s="55">
        <v>61</v>
      </c>
      <c r="X62" s="55">
        <v>84</v>
      </c>
      <c r="Y62" s="55">
        <v>332</v>
      </c>
      <c r="Z62" s="55">
        <v>71.5</v>
      </c>
      <c r="AA62" s="55">
        <v>80</v>
      </c>
      <c r="AB62" s="55">
        <v>310</v>
      </c>
      <c r="AC62" s="55"/>
      <c r="AD62" s="55"/>
      <c r="AE62" s="55"/>
      <c r="AF62" s="55"/>
      <c r="AG62" s="55"/>
      <c r="AH62" s="55"/>
      <c r="AI62" s="55" t="s">
        <v>54</v>
      </c>
      <c r="AJ62" s="55">
        <v>14</v>
      </c>
      <c r="AK62" s="55"/>
      <c r="AL62" s="55"/>
      <c r="AM62" s="55"/>
      <c r="AN62" s="55"/>
      <c r="AO62" s="55">
        <v>303</v>
      </c>
      <c r="AP62" s="55">
        <v>353</v>
      </c>
      <c r="AQ62" s="55">
        <v>492</v>
      </c>
      <c r="AR62" s="55">
        <v>232</v>
      </c>
      <c r="AS62" s="55">
        <v>224</v>
      </c>
      <c r="AT62" s="55">
        <v>175</v>
      </c>
    </row>
    <row r="63" spans="1:46">
      <c r="A63" s="55" t="s">
        <v>176</v>
      </c>
      <c r="B63" s="55">
        <v>1315230215</v>
      </c>
      <c r="C63" s="55" t="s">
        <v>177</v>
      </c>
      <c r="D63" s="55" t="s">
        <v>52</v>
      </c>
      <c r="E63" s="55" t="s">
        <v>53</v>
      </c>
      <c r="F63" s="55"/>
      <c r="G63" s="55">
        <v>2</v>
      </c>
      <c r="H63" s="55">
        <v>455</v>
      </c>
      <c r="I63" s="55">
        <v>491</v>
      </c>
      <c r="J63" s="55">
        <v>556</v>
      </c>
      <c r="K63" s="55">
        <v>-63</v>
      </c>
      <c r="L63" s="55">
        <v>3825</v>
      </c>
      <c r="M63" s="55">
        <v>103.5</v>
      </c>
      <c r="N63" s="55">
        <v>470</v>
      </c>
      <c r="O63" s="55">
        <v>74.5</v>
      </c>
      <c r="P63" s="55">
        <v>681</v>
      </c>
      <c r="Q63" s="55">
        <v>111</v>
      </c>
      <c r="R63" s="55">
        <v>385</v>
      </c>
      <c r="S63" s="55">
        <v>57</v>
      </c>
      <c r="T63" s="55">
        <v>462</v>
      </c>
      <c r="U63" s="55"/>
      <c r="V63" s="55"/>
      <c r="W63" s="55">
        <v>33.5</v>
      </c>
      <c r="X63" s="55">
        <v>61</v>
      </c>
      <c r="Y63" s="55">
        <v>651</v>
      </c>
      <c r="Z63" s="55">
        <v>75.5</v>
      </c>
      <c r="AA63" s="55">
        <v>84</v>
      </c>
      <c r="AB63" s="55">
        <v>235</v>
      </c>
      <c r="AC63" s="55"/>
      <c r="AD63" s="55"/>
      <c r="AE63" s="55"/>
      <c r="AF63" s="55"/>
      <c r="AG63" s="55"/>
      <c r="AH63" s="55"/>
      <c r="AI63" s="55" t="s">
        <v>54</v>
      </c>
      <c r="AJ63" s="55">
        <v>15</v>
      </c>
      <c r="AK63" s="55"/>
      <c r="AL63" s="55"/>
      <c r="AM63" s="55"/>
      <c r="AN63" s="55"/>
      <c r="AO63" s="55">
        <v>562</v>
      </c>
      <c r="AP63" s="55">
        <v>517</v>
      </c>
      <c r="AQ63" s="55">
        <v>435</v>
      </c>
      <c r="AR63" s="55">
        <v>493</v>
      </c>
      <c r="AS63" s="55">
        <v>553</v>
      </c>
      <c r="AT63" s="55">
        <v>556</v>
      </c>
    </row>
    <row r="64" spans="1:46">
      <c r="A64" s="55" t="s">
        <v>178</v>
      </c>
      <c r="B64" s="55">
        <v>1315230216</v>
      </c>
      <c r="C64" s="55" t="s">
        <v>179</v>
      </c>
      <c r="D64" s="55" t="s">
        <v>52</v>
      </c>
      <c r="E64" s="55" t="s">
        <v>53</v>
      </c>
      <c r="F64" s="55"/>
      <c r="G64" s="55">
        <v>2</v>
      </c>
      <c r="H64" s="55">
        <v>486.5</v>
      </c>
      <c r="I64" s="55">
        <v>519</v>
      </c>
      <c r="J64" s="55">
        <v>450</v>
      </c>
      <c r="K64" s="55">
        <v>-115</v>
      </c>
      <c r="L64" s="55">
        <v>2538</v>
      </c>
      <c r="M64" s="55">
        <v>107.5</v>
      </c>
      <c r="N64" s="55">
        <v>300</v>
      </c>
      <c r="O64" s="55">
        <v>82</v>
      </c>
      <c r="P64" s="55">
        <v>597</v>
      </c>
      <c r="Q64" s="55">
        <v>101.5</v>
      </c>
      <c r="R64" s="55">
        <v>583</v>
      </c>
      <c r="S64" s="55">
        <v>61</v>
      </c>
      <c r="T64" s="55">
        <v>396</v>
      </c>
      <c r="U64" s="55"/>
      <c r="V64" s="55"/>
      <c r="W64" s="55">
        <v>56</v>
      </c>
      <c r="X64" s="55">
        <v>80</v>
      </c>
      <c r="Y64" s="55">
        <v>426</v>
      </c>
      <c r="Z64" s="55">
        <v>78.5</v>
      </c>
      <c r="AA64" s="55">
        <v>87</v>
      </c>
      <c r="AB64" s="55">
        <v>181</v>
      </c>
      <c r="AC64" s="55"/>
      <c r="AD64" s="55"/>
      <c r="AE64" s="55"/>
      <c r="AF64" s="55"/>
      <c r="AG64" s="55"/>
      <c r="AH64" s="55"/>
      <c r="AI64" s="55" t="s">
        <v>54</v>
      </c>
      <c r="AJ64" s="55">
        <v>16</v>
      </c>
      <c r="AK64" s="55"/>
      <c r="AL64" s="55"/>
      <c r="AM64" s="55"/>
      <c r="AN64" s="55"/>
      <c r="AO64" s="55">
        <v>377</v>
      </c>
      <c r="AP64" s="55">
        <v>458</v>
      </c>
      <c r="AQ64" s="55">
        <v>429</v>
      </c>
      <c r="AR64" s="55">
        <v>335</v>
      </c>
      <c r="AS64" s="55">
        <v>272</v>
      </c>
      <c r="AT64" s="55">
        <v>450</v>
      </c>
    </row>
    <row r="65" spans="1:46">
      <c r="A65" s="55" t="s">
        <v>180</v>
      </c>
      <c r="B65" s="55">
        <v>1315230217</v>
      </c>
      <c r="C65" s="55" t="s">
        <v>181</v>
      </c>
      <c r="D65" s="55" t="s">
        <v>52</v>
      </c>
      <c r="E65" s="55" t="s">
        <v>53</v>
      </c>
      <c r="F65" s="55"/>
      <c r="G65" s="55">
        <v>2</v>
      </c>
      <c r="H65" s="55">
        <v>459</v>
      </c>
      <c r="I65" s="55">
        <v>493.5</v>
      </c>
      <c r="J65" s="55">
        <v>549</v>
      </c>
      <c r="K65" s="55"/>
      <c r="L65" s="55">
        <v>3686</v>
      </c>
      <c r="M65" s="55">
        <v>101</v>
      </c>
      <c r="N65" s="55">
        <v>561</v>
      </c>
      <c r="O65" s="55">
        <v>84.5</v>
      </c>
      <c r="P65" s="55">
        <v>553</v>
      </c>
      <c r="Q65" s="55">
        <v>99</v>
      </c>
      <c r="R65" s="55">
        <v>617</v>
      </c>
      <c r="S65" s="55">
        <v>58</v>
      </c>
      <c r="T65" s="55">
        <v>447</v>
      </c>
      <c r="U65" s="55"/>
      <c r="V65" s="55"/>
      <c r="W65" s="55">
        <v>53.5</v>
      </c>
      <c r="X65" s="55">
        <v>79</v>
      </c>
      <c r="Y65" s="55">
        <v>471</v>
      </c>
      <c r="Z65" s="55">
        <v>63</v>
      </c>
      <c r="AA65" s="55">
        <v>72</v>
      </c>
      <c r="AB65" s="55">
        <v>423</v>
      </c>
      <c r="AC65" s="55"/>
      <c r="AD65" s="55"/>
      <c r="AE65" s="55"/>
      <c r="AF65" s="55"/>
      <c r="AG65" s="55"/>
      <c r="AH65" s="55"/>
      <c r="AI65" s="55" t="s">
        <v>54</v>
      </c>
      <c r="AJ65" s="55">
        <v>17</v>
      </c>
      <c r="AK65" s="55"/>
      <c r="AL65" s="55"/>
      <c r="AM65" s="55"/>
      <c r="AN65" s="55"/>
      <c r="AO65" s="55">
        <v>534</v>
      </c>
      <c r="AP65" s="55">
        <v>468</v>
      </c>
      <c r="AQ65" s="55">
        <v>596</v>
      </c>
      <c r="AR65" s="55"/>
      <c r="AS65" s="55">
        <v>464</v>
      </c>
      <c r="AT65" s="55">
        <v>549</v>
      </c>
    </row>
    <row r="66" spans="1:46">
      <c r="A66" s="55" t="s">
        <v>182</v>
      </c>
      <c r="B66" s="55">
        <v>1315230218</v>
      </c>
      <c r="C66" s="55" t="s">
        <v>183</v>
      </c>
      <c r="D66" s="55" t="s">
        <v>52</v>
      </c>
      <c r="E66" s="55" t="s">
        <v>53</v>
      </c>
      <c r="F66" s="55"/>
      <c r="G66" s="55">
        <v>2</v>
      </c>
      <c r="H66" s="55">
        <v>527</v>
      </c>
      <c r="I66" s="55">
        <v>554.5</v>
      </c>
      <c r="J66" s="55">
        <v>266</v>
      </c>
      <c r="K66" s="55">
        <v>43</v>
      </c>
      <c r="L66" s="55">
        <v>1319</v>
      </c>
      <c r="M66" s="55">
        <v>100.5</v>
      </c>
      <c r="N66" s="55">
        <v>584</v>
      </c>
      <c r="O66" s="55">
        <v>98.5</v>
      </c>
      <c r="P66" s="55">
        <v>298</v>
      </c>
      <c r="Q66" s="55">
        <v>122.5</v>
      </c>
      <c r="R66" s="55">
        <v>130</v>
      </c>
      <c r="S66" s="55">
        <v>66</v>
      </c>
      <c r="T66" s="55">
        <v>301</v>
      </c>
      <c r="U66" s="55"/>
      <c r="V66" s="55"/>
      <c r="W66" s="55">
        <v>71</v>
      </c>
      <c r="X66" s="55">
        <v>89</v>
      </c>
      <c r="Y66" s="55">
        <v>149</v>
      </c>
      <c r="Z66" s="55">
        <v>68.5</v>
      </c>
      <c r="AA66" s="55">
        <v>78</v>
      </c>
      <c r="AB66" s="55">
        <v>366</v>
      </c>
      <c r="AC66" s="55"/>
      <c r="AD66" s="55"/>
      <c r="AE66" s="55"/>
      <c r="AF66" s="55"/>
      <c r="AG66" s="55"/>
      <c r="AH66" s="55"/>
      <c r="AI66" s="55" t="s">
        <v>54</v>
      </c>
      <c r="AJ66" s="55">
        <v>18</v>
      </c>
      <c r="AK66" s="55"/>
      <c r="AL66" s="55"/>
      <c r="AM66" s="55"/>
      <c r="AN66" s="55"/>
      <c r="AO66" s="55">
        <v>328</v>
      </c>
      <c r="AP66" s="55">
        <v>174</v>
      </c>
      <c r="AQ66" s="55">
        <v>215</v>
      </c>
      <c r="AR66" s="55">
        <v>309</v>
      </c>
      <c r="AS66" s="55">
        <v>257</v>
      </c>
      <c r="AT66" s="55">
        <v>266</v>
      </c>
    </row>
    <row r="67" spans="1:46">
      <c r="A67" s="55" t="s">
        <v>184</v>
      </c>
      <c r="B67" s="55">
        <v>1315230220</v>
      </c>
      <c r="C67" s="55" t="s">
        <v>185</v>
      </c>
      <c r="D67" s="55" t="s">
        <v>52</v>
      </c>
      <c r="E67" s="55" t="s">
        <v>53</v>
      </c>
      <c r="F67" s="55"/>
      <c r="G67" s="55">
        <v>2</v>
      </c>
      <c r="H67" s="55">
        <v>486</v>
      </c>
      <c r="I67" s="55">
        <v>519.5</v>
      </c>
      <c r="J67" s="55">
        <v>447</v>
      </c>
      <c r="K67" s="55">
        <v>99</v>
      </c>
      <c r="L67" s="55">
        <v>2508</v>
      </c>
      <c r="M67" s="55">
        <v>90</v>
      </c>
      <c r="N67" s="55">
        <v>781</v>
      </c>
      <c r="O67" s="55">
        <v>100.5</v>
      </c>
      <c r="P67" s="55">
        <v>253</v>
      </c>
      <c r="Q67" s="55">
        <v>97.5</v>
      </c>
      <c r="R67" s="55">
        <v>652</v>
      </c>
      <c r="S67" s="55">
        <v>69.5</v>
      </c>
      <c r="T67" s="55">
        <v>241</v>
      </c>
      <c r="U67" s="55"/>
      <c r="V67" s="55"/>
      <c r="W67" s="55">
        <v>55</v>
      </c>
      <c r="X67" s="55">
        <v>80</v>
      </c>
      <c r="Y67" s="55">
        <v>444</v>
      </c>
      <c r="Z67" s="55">
        <v>73.5</v>
      </c>
      <c r="AA67" s="55">
        <v>82</v>
      </c>
      <c r="AB67" s="55">
        <v>273</v>
      </c>
      <c r="AC67" s="55"/>
      <c r="AD67" s="55"/>
      <c r="AE67" s="55"/>
      <c r="AF67" s="55"/>
      <c r="AG67" s="55"/>
      <c r="AH67" s="55"/>
      <c r="AI67" s="55" t="s">
        <v>54</v>
      </c>
      <c r="AJ67" s="55">
        <v>20</v>
      </c>
      <c r="AK67" s="55"/>
      <c r="AL67" s="55"/>
      <c r="AM67" s="55"/>
      <c r="AN67" s="55"/>
      <c r="AO67" s="55">
        <v>544</v>
      </c>
      <c r="AP67" s="55">
        <v>394</v>
      </c>
      <c r="AQ67" s="55">
        <v>328</v>
      </c>
      <c r="AR67" s="55">
        <v>546</v>
      </c>
      <c r="AS67" s="55">
        <v>471</v>
      </c>
      <c r="AT67" s="55">
        <v>447</v>
      </c>
    </row>
    <row r="68" spans="1:46">
      <c r="A68" s="55" t="s">
        <v>186</v>
      </c>
      <c r="B68" s="55">
        <v>1315230221</v>
      </c>
      <c r="C68" s="55" t="s">
        <v>187</v>
      </c>
      <c r="D68" s="55" t="s">
        <v>52</v>
      </c>
      <c r="E68" s="55" t="s">
        <v>53</v>
      </c>
      <c r="F68" s="55"/>
      <c r="G68" s="55">
        <v>2</v>
      </c>
      <c r="H68" s="55">
        <v>552.5</v>
      </c>
      <c r="I68" s="55">
        <v>577</v>
      </c>
      <c r="J68" s="55">
        <v>149</v>
      </c>
      <c r="K68" s="55">
        <v>-44</v>
      </c>
      <c r="L68" s="55">
        <v>737</v>
      </c>
      <c r="M68" s="55">
        <v>111.5</v>
      </c>
      <c r="N68" s="55">
        <v>155</v>
      </c>
      <c r="O68" s="55">
        <v>92</v>
      </c>
      <c r="P68" s="55">
        <v>419</v>
      </c>
      <c r="Q68" s="55">
        <v>120.5</v>
      </c>
      <c r="R68" s="55">
        <v>180</v>
      </c>
      <c r="S68" s="55">
        <v>76</v>
      </c>
      <c r="T68" s="55">
        <v>142</v>
      </c>
      <c r="U68" s="55"/>
      <c r="V68" s="55"/>
      <c r="W68" s="55">
        <v>76.5</v>
      </c>
      <c r="X68" s="55">
        <v>92</v>
      </c>
      <c r="Y68" s="55">
        <v>66</v>
      </c>
      <c r="Z68" s="55">
        <v>76</v>
      </c>
      <c r="AA68" s="55">
        <v>85</v>
      </c>
      <c r="AB68" s="55">
        <v>231</v>
      </c>
      <c r="AC68" s="55"/>
      <c r="AD68" s="55"/>
      <c r="AE68" s="55"/>
      <c r="AF68" s="55"/>
      <c r="AG68" s="55"/>
      <c r="AH68" s="55"/>
      <c r="AI68" s="55" t="s">
        <v>54</v>
      </c>
      <c r="AJ68" s="55">
        <v>21</v>
      </c>
      <c r="AK68" s="55"/>
      <c r="AL68" s="55"/>
      <c r="AM68" s="55"/>
      <c r="AN68" s="55"/>
      <c r="AO68" s="55">
        <v>190</v>
      </c>
      <c r="AP68" s="55">
        <v>85</v>
      </c>
      <c r="AQ68" s="55">
        <v>228</v>
      </c>
      <c r="AR68" s="55">
        <v>105</v>
      </c>
      <c r="AS68" s="55">
        <v>229</v>
      </c>
      <c r="AT68" s="55">
        <v>149</v>
      </c>
    </row>
    <row r="69" spans="1:46">
      <c r="A69" s="55" t="s">
        <v>188</v>
      </c>
      <c r="B69" s="55">
        <v>1315230222</v>
      </c>
      <c r="C69" s="55" t="s">
        <v>189</v>
      </c>
      <c r="D69" s="55" t="s">
        <v>52</v>
      </c>
      <c r="E69" s="55" t="s">
        <v>53</v>
      </c>
      <c r="F69" s="55"/>
      <c r="G69" s="55">
        <v>2</v>
      </c>
      <c r="H69" s="55">
        <v>488</v>
      </c>
      <c r="I69" s="55">
        <v>516.5</v>
      </c>
      <c r="J69" s="55">
        <v>472</v>
      </c>
      <c r="K69" s="55">
        <v>-60</v>
      </c>
      <c r="L69" s="55">
        <v>2654</v>
      </c>
      <c r="M69" s="55">
        <v>100.5</v>
      </c>
      <c r="N69" s="55">
        <v>584</v>
      </c>
      <c r="O69" s="55">
        <v>75</v>
      </c>
      <c r="P69" s="55">
        <v>675</v>
      </c>
      <c r="Q69" s="55">
        <v>99</v>
      </c>
      <c r="R69" s="55">
        <v>617</v>
      </c>
      <c r="S69" s="55">
        <v>70</v>
      </c>
      <c r="T69" s="55">
        <v>226</v>
      </c>
      <c r="U69" s="55"/>
      <c r="V69" s="55"/>
      <c r="W69" s="55">
        <v>68.5</v>
      </c>
      <c r="X69" s="55">
        <v>88</v>
      </c>
      <c r="Y69" s="55">
        <v>182</v>
      </c>
      <c r="Z69" s="55">
        <v>75</v>
      </c>
      <c r="AA69" s="55">
        <v>84</v>
      </c>
      <c r="AB69" s="55">
        <v>248</v>
      </c>
      <c r="AC69" s="55"/>
      <c r="AD69" s="55"/>
      <c r="AE69" s="55"/>
      <c r="AF69" s="55"/>
      <c r="AG69" s="55"/>
      <c r="AH69" s="55"/>
      <c r="AI69" s="55" t="s">
        <v>54</v>
      </c>
      <c r="AJ69" s="55">
        <v>22</v>
      </c>
      <c r="AK69" s="55"/>
      <c r="AL69" s="55"/>
      <c r="AM69" s="55"/>
      <c r="AN69" s="55"/>
      <c r="AO69" s="55">
        <v>376</v>
      </c>
      <c r="AP69" s="55">
        <v>280</v>
      </c>
      <c r="AQ69" s="55">
        <v>325</v>
      </c>
      <c r="AR69" s="55">
        <v>412</v>
      </c>
      <c r="AS69" s="55">
        <v>375</v>
      </c>
      <c r="AT69" s="55">
        <v>472</v>
      </c>
    </row>
    <row r="70" spans="1:46">
      <c r="A70" s="55" t="s">
        <v>190</v>
      </c>
      <c r="B70" s="55">
        <v>1315230223</v>
      </c>
      <c r="C70" s="55" t="s">
        <v>191</v>
      </c>
      <c r="D70" s="55" t="s">
        <v>52</v>
      </c>
      <c r="E70" s="55" t="s">
        <v>53</v>
      </c>
      <c r="F70" s="55"/>
      <c r="G70" s="55">
        <v>2</v>
      </c>
      <c r="H70" s="55">
        <v>481.5</v>
      </c>
      <c r="I70" s="55">
        <v>512.5</v>
      </c>
      <c r="J70" s="55">
        <v>485</v>
      </c>
      <c r="K70" s="55">
        <v>-163</v>
      </c>
      <c r="L70" s="55">
        <v>2818</v>
      </c>
      <c r="M70" s="55">
        <v>94.5</v>
      </c>
      <c r="N70" s="55">
        <v>745</v>
      </c>
      <c r="O70" s="55">
        <v>91</v>
      </c>
      <c r="P70" s="55">
        <v>436</v>
      </c>
      <c r="Q70" s="55">
        <v>96</v>
      </c>
      <c r="R70" s="55">
        <v>667</v>
      </c>
      <c r="S70" s="55">
        <v>56</v>
      </c>
      <c r="T70" s="55">
        <v>473</v>
      </c>
      <c r="U70" s="55"/>
      <c r="V70" s="55"/>
      <c r="W70" s="55">
        <v>62</v>
      </c>
      <c r="X70" s="55">
        <v>85</v>
      </c>
      <c r="Y70" s="55">
        <v>312</v>
      </c>
      <c r="Z70" s="55">
        <v>82</v>
      </c>
      <c r="AA70" s="55">
        <v>90</v>
      </c>
      <c r="AB70" s="55">
        <v>111</v>
      </c>
      <c r="AC70" s="55"/>
      <c r="AD70" s="55"/>
      <c r="AE70" s="55"/>
      <c r="AF70" s="55"/>
      <c r="AG70" s="55"/>
      <c r="AH70" s="55"/>
      <c r="AI70" s="55" t="s">
        <v>54</v>
      </c>
      <c r="AJ70" s="55">
        <v>23</v>
      </c>
      <c r="AK70" s="55"/>
      <c r="AL70" s="55"/>
      <c r="AM70" s="55"/>
      <c r="AN70" s="55"/>
      <c r="AO70" s="55">
        <v>281</v>
      </c>
      <c r="AP70" s="55">
        <v>160</v>
      </c>
      <c r="AQ70" s="55">
        <v>354</v>
      </c>
      <c r="AR70" s="55">
        <v>322</v>
      </c>
      <c r="AS70" s="55">
        <v>418</v>
      </c>
      <c r="AT70" s="55">
        <v>485</v>
      </c>
    </row>
    <row r="71" spans="1:46">
      <c r="A71" s="55" t="s">
        <v>192</v>
      </c>
      <c r="B71" s="55">
        <v>1315230224</v>
      </c>
      <c r="C71" s="55" t="s">
        <v>193</v>
      </c>
      <c r="D71" s="55" t="s">
        <v>52</v>
      </c>
      <c r="E71" s="55" t="s">
        <v>53</v>
      </c>
      <c r="F71" s="55"/>
      <c r="G71" s="55">
        <v>2</v>
      </c>
      <c r="H71" s="55">
        <v>492</v>
      </c>
      <c r="I71" s="55">
        <v>521</v>
      </c>
      <c r="J71" s="55">
        <v>439</v>
      </c>
      <c r="K71" s="55">
        <v>-126</v>
      </c>
      <c r="L71" s="55">
        <v>2454</v>
      </c>
      <c r="M71" s="55">
        <v>105</v>
      </c>
      <c r="N71" s="55">
        <v>406</v>
      </c>
      <c r="O71" s="55">
        <v>85</v>
      </c>
      <c r="P71" s="55">
        <v>541</v>
      </c>
      <c r="Q71" s="55">
        <v>101</v>
      </c>
      <c r="R71" s="55">
        <v>592</v>
      </c>
      <c r="S71" s="55">
        <v>54</v>
      </c>
      <c r="T71" s="55">
        <v>503</v>
      </c>
      <c r="U71" s="55"/>
      <c r="V71" s="55"/>
      <c r="W71" s="55">
        <v>68</v>
      </c>
      <c r="X71" s="55">
        <v>88</v>
      </c>
      <c r="Y71" s="55">
        <v>197</v>
      </c>
      <c r="Z71" s="55">
        <v>79</v>
      </c>
      <c r="AA71" s="55">
        <v>88</v>
      </c>
      <c r="AB71" s="55">
        <v>171</v>
      </c>
      <c r="AC71" s="55"/>
      <c r="AD71" s="55"/>
      <c r="AE71" s="55"/>
      <c r="AF71" s="55"/>
      <c r="AG71" s="55"/>
      <c r="AH71" s="55"/>
      <c r="AI71" s="55" t="s">
        <v>54</v>
      </c>
      <c r="AJ71" s="55">
        <v>24</v>
      </c>
      <c r="AK71" s="55"/>
      <c r="AL71" s="55"/>
      <c r="AM71" s="55"/>
      <c r="AN71" s="55"/>
      <c r="AO71" s="55">
        <v>382</v>
      </c>
      <c r="AP71" s="55">
        <v>447</v>
      </c>
      <c r="AQ71" s="55">
        <v>260</v>
      </c>
      <c r="AR71" s="55">
        <v>313</v>
      </c>
      <c r="AS71" s="55">
        <v>466</v>
      </c>
      <c r="AT71" s="55">
        <v>439</v>
      </c>
    </row>
    <row r="72" spans="1:46">
      <c r="A72" s="55" t="s">
        <v>194</v>
      </c>
      <c r="B72" s="55">
        <v>1315230225</v>
      </c>
      <c r="C72" s="55" t="s">
        <v>195</v>
      </c>
      <c r="D72" s="55" t="s">
        <v>52</v>
      </c>
      <c r="E72" s="55" t="s">
        <v>53</v>
      </c>
      <c r="F72" s="55"/>
      <c r="G72" s="55">
        <v>2</v>
      </c>
      <c r="H72" s="55">
        <v>481</v>
      </c>
      <c r="I72" s="55">
        <v>515.5</v>
      </c>
      <c r="J72" s="55">
        <v>475</v>
      </c>
      <c r="K72" s="55">
        <v>130</v>
      </c>
      <c r="L72" s="55">
        <v>2696</v>
      </c>
      <c r="M72" s="55">
        <v>108.5</v>
      </c>
      <c r="N72" s="55">
        <v>258</v>
      </c>
      <c r="O72" s="55">
        <v>88.5</v>
      </c>
      <c r="P72" s="55">
        <v>481</v>
      </c>
      <c r="Q72" s="55">
        <v>101.5</v>
      </c>
      <c r="R72" s="55">
        <v>583</v>
      </c>
      <c r="S72" s="55">
        <v>56</v>
      </c>
      <c r="T72" s="55">
        <v>473</v>
      </c>
      <c r="U72" s="55"/>
      <c r="V72" s="55"/>
      <c r="W72" s="55">
        <v>53.5</v>
      </c>
      <c r="X72" s="55">
        <v>79</v>
      </c>
      <c r="Y72" s="55">
        <v>471</v>
      </c>
      <c r="Z72" s="55">
        <v>73</v>
      </c>
      <c r="AA72" s="55">
        <v>82</v>
      </c>
      <c r="AB72" s="55">
        <v>281</v>
      </c>
      <c r="AC72" s="55"/>
      <c r="AD72" s="55"/>
      <c r="AE72" s="55"/>
      <c r="AF72" s="55"/>
      <c r="AG72" s="55"/>
      <c r="AH72" s="55"/>
      <c r="AI72" s="55" t="s">
        <v>54</v>
      </c>
      <c r="AJ72" s="55">
        <v>25</v>
      </c>
      <c r="AK72" s="55"/>
      <c r="AL72" s="55"/>
      <c r="AM72" s="55"/>
      <c r="AN72" s="55"/>
      <c r="AO72" s="55">
        <v>473</v>
      </c>
      <c r="AP72" s="55">
        <v>588</v>
      </c>
      <c r="AQ72" s="55">
        <v>647</v>
      </c>
      <c r="AR72" s="55">
        <v>605</v>
      </c>
      <c r="AS72" s="55">
        <v>445</v>
      </c>
      <c r="AT72" s="55">
        <v>475</v>
      </c>
    </row>
    <row r="73" spans="1:46">
      <c r="A73" s="55" t="s">
        <v>196</v>
      </c>
      <c r="B73" s="55">
        <v>1315230226</v>
      </c>
      <c r="C73" s="55" t="s">
        <v>197</v>
      </c>
      <c r="D73" s="55" t="s">
        <v>52</v>
      </c>
      <c r="E73" s="55" t="s">
        <v>53</v>
      </c>
      <c r="F73" s="55"/>
      <c r="G73" s="55">
        <v>2</v>
      </c>
      <c r="H73" s="55">
        <v>487</v>
      </c>
      <c r="I73" s="55">
        <v>519.5</v>
      </c>
      <c r="J73" s="55">
        <v>447</v>
      </c>
      <c r="K73" s="55">
        <v>80</v>
      </c>
      <c r="L73" s="55">
        <v>2508</v>
      </c>
      <c r="M73" s="55">
        <v>107</v>
      </c>
      <c r="N73" s="55">
        <v>325</v>
      </c>
      <c r="O73" s="55">
        <v>95.5</v>
      </c>
      <c r="P73" s="55">
        <v>357</v>
      </c>
      <c r="Q73" s="55">
        <v>115.5</v>
      </c>
      <c r="R73" s="55">
        <v>288</v>
      </c>
      <c r="S73" s="55">
        <v>49.5</v>
      </c>
      <c r="T73" s="55">
        <v>556</v>
      </c>
      <c r="U73" s="55"/>
      <c r="V73" s="55"/>
      <c r="W73" s="55">
        <v>60</v>
      </c>
      <c r="X73" s="55">
        <v>83</v>
      </c>
      <c r="Y73" s="55">
        <v>352</v>
      </c>
      <c r="Z73" s="55">
        <v>59.5</v>
      </c>
      <c r="AA73" s="55">
        <v>69</v>
      </c>
      <c r="AB73" s="55">
        <v>444</v>
      </c>
      <c r="AC73" s="55"/>
      <c r="AD73" s="55"/>
      <c r="AE73" s="55"/>
      <c r="AF73" s="55"/>
      <c r="AG73" s="55"/>
      <c r="AH73" s="55"/>
      <c r="AI73" s="55" t="s">
        <v>54</v>
      </c>
      <c r="AJ73" s="55">
        <v>26</v>
      </c>
      <c r="AK73" s="55"/>
      <c r="AL73" s="55"/>
      <c r="AM73" s="55"/>
      <c r="AN73" s="55"/>
      <c r="AO73" s="55">
        <v>524</v>
      </c>
      <c r="AP73" s="55">
        <v>584</v>
      </c>
      <c r="AQ73" s="55">
        <v>470</v>
      </c>
      <c r="AR73" s="55">
        <v>527</v>
      </c>
      <c r="AS73" s="55">
        <v>545</v>
      </c>
      <c r="AT73" s="55">
        <v>447</v>
      </c>
    </row>
    <row r="74" spans="1:46">
      <c r="A74" s="55" t="s">
        <v>198</v>
      </c>
      <c r="B74" s="55">
        <v>1315230227</v>
      </c>
      <c r="C74" s="55" t="s">
        <v>199</v>
      </c>
      <c r="D74" s="55" t="s">
        <v>52</v>
      </c>
      <c r="E74" s="55" t="s">
        <v>53</v>
      </c>
      <c r="F74" s="55"/>
      <c r="G74" s="55">
        <v>2</v>
      </c>
      <c r="H74" s="55">
        <v>454</v>
      </c>
      <c r="I74" s="55">
        <v>487</v>
      </c>
      <c r="J74" s="55">
        <v>571</v>
      </c>
      <c r="K74" s="55">
        <v>-192</v>
      </c>
      <c r="L74" s="55">
        <v>4023</v>
      </c>
      <c r="M74" s="55">
        <v>102.5</v>
      </c>
      <c r="N74" s="55">
        <v>511</v>
      </c>
      <c r="O74" s="55">
        <v>81</v>
      </c>
      <c r="P74" s="55">
        <v>615</v>
      </c>
      <c r="Q74" s="55">
        <v>98.5</v>
      </c>
      <c r="R74" s="55">
        <v>627</v>
      </c>
      <c r="S74" s="55">
        <v>42</v>
      </c>
      <c r="T74" s="55">
        <v>623</v>
      </c>
      <c r="U74" s="55"/>
      <c r="V74" s="55"/>
      <c r="W74" s="55">
        <v>60.5</v>
      </c>
      <c r="X74" s="55">
        <v>84</v>
      </c>
      <c r="Y74" s="55">
        <v>341</v>
      </c>
      <c r="Z74" s="55">
        <v>69.5</v>
      </c>
      <c r="AA74" s="55">
        <v>79</v>
      </c>
      <c r="AB74" s="55">
        <v>346</v>
      </c>
      <c r="AC74" s="55"/>
      <c r="AD74" s="55"/>
      <c r="AE74" s="55"/>
      <c r="AF74" s="55"/>
      <c r="AG74" s="55"/>
      <c r="AH74" s="55"/>
      <c r="AI74" s="55" t="s">
        <v>54</v>
      </c>
      <c r="AJ74" s="55">
        <v>27</v>
      </c>
      <c r="AK74" s="55"/>
      <c r="AL74" s="55"/>
      <c r="AM74" s="55"/>
      <c r="AN74" s="55"/>
      <c r="AO74" s="55">
        <v>512</v>
      </c>
      <c r="AP74" s="55">
        <v>568</v>
      </c>
      <c r="AQ74" s="55">
        <v>561</v>
      </c>
      <c r="AR74" s="55">
        <v>379</v>
      </c>
      <c r="AS74" s="55">
        <v>445</v>
      </c>
      <c r="AT74" s="55">
        <v>571</v>
      </c>
    </row>
    <row r="75" spans="1:46">
      <c r="A75" s="55" t="s">
        <v>200</v>
      </c>
      <c r="B75" s="55">
        <v>1315230228</v>
      </c>
      <c r="C75" s="55" t="s">
        <v>201</v>
      </c>
      <c r="D75" s="55" t="s">
        <v>52</v>
      </c>
      <c r="E75" s="55" t="s">
        <v>53</v>
      </c>
      <c r="F75" s="55"/>
      <c r="G75" s="55">
        <v>2</v>
      </c>
      <c r="H75" s="55">
        <v>506.5</v>
      </c>
      <c r="I75" s="55">
        <v>537.5</v>
      </c>
      <c r="J75" s="55">
        <v>357</v>
      </c>
      <c r="K75" s="55">
        <v>45</v>
      </c>
      <c r="L75" s="55">
        <v>1868</v>
      </c>
      <c r="M75" s="55">
        <v>114</v>
      </c>
      <c r="N75" s="55">
        <v>84</v>
      </c>
      <c r="O75" s="55">
        <v>84</v>
      </c>
      <c r="P75" s="55">
        <v>568</v>
      </c>
      <c r="Q75" s="55">
        <v>114</v>
      </c>
      <c r="R75" s="55">
        <v>313</v>
      </c>
      <c r="S75" s="55">
        <v>62.5</v>
      </c>
      <c r="T75" s="55">
        <v>362</v>
      </c>
      <c r="U75" s="55"/>
      <c r="V75" s="55"/>
      <c r="W75" s="55">
        <v>65</v>
      </c>
      <c r="X75" s="55">
        <v>87</v>
      </c>
      <c r="Y75" s="55">
        <v>248</v>
      </c>
      <c r="Z75" s="55">
        <v>67</v>
      </c>
      <c r="AA75" s="55">
        <v>76</v>
      </c>
      <c r="AB75" s="55">
        <v>392</v>
      </c>
      <c r="AC75" s="55"/>
      <c r="AD75" s="55"/>
      <c r="AE75" s="55"/>
      <c r="AF75" s="55"/>
      <c r="AG75" s="55"/>
      <c r="AH75" s="55"/>
      <c r="AI75" s="55" t="s">
        <v>54</v>
      </c>
      <c r="AJ75" s="55">
        <v>28</v>
      </c>
      <c r="AK75" s="55"/>
      <c r="AL75" s="55"/>
      <c r="AM75" s="55"/>
      <c r="AN75" s="55"/>
      <c r="AO75" s="55">
        <v>373</v>
      </c>
      <c r="AP75" s="55">
        <v>281</v>
      </c>
      <c r="AQ75" s="55">
        <v>302</v>
      </c>
      <c r="AR75" s="55">
        <v>402</v>
      </c>
      <c r="AS75" s="55">
        <v>276</v>
      </c>
      <c r="AT75" s="55">
        <v>357</v>
      </c>
    </row>
    <row r="76" spans="1:46">
      <c r="A76" s="55" t="s">
        <v>202</v>
      </c>
      <c r="B76" s="55">
        <v>1315230229</v>
      </c>
      <c r="C76" s="55" t="s">
        <v>203</v>
      </c>
      <c r="D76" s="55" t="s">
        <v>52</v>
      </c>
      <c r="E76" s="55" t="s">
        <v>53</v>
      </c>
      <c r="F76" s="55"/>
      <c r="G76" s="55">
        <v>2</v>
      </c>
      <c r="H76" s="55">
        <v>511.5</v>
      </c>
      <c r="I76" s="55">
        <v>545</v>
      </c>
      <c r="J76" s="55">
        <v>314</v>
      </c>
      <c r="K76" s="55">
        <v>-1</v>
      </c>
      <c r="L76" s="55">
        <v>1605</v>
      </c>
      <c r="M76" s="55">
        <v>105.5</v>
      </c>
      <c r="N76" s="55">
        <v>382</v>
      </c>
      <c r="O76" s="55">
        <v>105</v>
      </c>
      <c r="P76" s="55">
        <v>178</v>
      </c>
      <c r="Q76" s="55">
        <v>113.5</v>
      </c>
      <c r="R76" s="55">
        <v>327</v>
      </c>
      <c r="S76" s="55">
        <v>70</v>
      </c>
      <c r="T76" s="55">
        <v>226</v>
      </c>
      <c r="U76" s="55"/>
      <c r="V76" s="55"/>
      <c r="W76" s="55">
        <v>58</v>
      </c>
      <c r="X76" s="55">
        <v>82</v>
      </c>
      <c r="Y76" s="55">
        <v>385</v>
      </c>
      <c r="Z76" s="55">
        <v>59.5</v>
      </c>
      <c r="AA76" s="55">
        <v>69</v>
      </c>
      <c r="AB76" s="55">
        <v>444</v>
      </c>
      <c r="AC76" s="55"/>
      <c r="AD76" s="55"/>
      <c r="AE76" s="55"/>
      <c r="AF76" s="55"/>
      <c r="AG76" s="55"/>
      <c r="AH76" s="55"/>
      <c r="AI76" s="55" t="s">
        <v>54</v>
      </c>
      <c r="AJ76" s="55">
        <v>29</v>
      </c>
      <c r="AK76" s="55"/>
      <c r="AL76" s="55"/>
      <c r="AM76" s="55"/>
      <c r="AN76" s="55"/>
      <c r="AO76" s="55">
        <v>437</v>
      </c>
      <c r="AP76" s="55">
        <v>251</v>
      </c>
      <c r="AQ76" s="55"/>
      <c r="AR76" s="55">
        <v>313</v>
      </c>
      <c r="AS76" s="55">
        <v>318</v>
      </c>
      <c r="AT76" s="55">
        <v>314</v>
      </c>
    </row>
    <row r="77" spans="1:46">
      <c r="A77" s="55" t="s">
        <v>204</v>
      </c>
      <c r="B77" s="55">
        <v>1315230230</v>
      </c>
      <c r="C77" s="55" t="s">
        <v>205</v>
      </c>
      <c r="D77" s="55" t="s">
        <v>52</v>
      </c>
      <c r="E77" s="55" t="s">
        <v>53</v>
      </c>
      <c r="F77" s="55"/>
      <c r="G77" s="55">
        <v>2</v>
      </c>
      <c r="H77" s="55">
        <v>575.5</v>
      </c>
      <c r="I77" s="55">
        <v>591</v>
      </c>
      <c r="J77" s="55">
        <v>111</v>
      </c>
      <c r="K77" s="55">
        <v>-30</v>
      </c>
      <c r="L77" s="55">
        <v>472</v>
      </c>
      <c r="M77" s="55">
        <v>106</v>
      </c>
      <c r="N77" s="55">
        <v>361</v>
      </c>
      <c r="O77" s="55">
        <v>101.5</v>
      </c>
      <c r="P77" s="55">
        <v>235</v>
      </c>
      <c r="Q77" s="55">
        <v>121</v>
      </c>
      <c r="R77" s="55">
        <v>168</v>
      </c>
      <c r="S77" s="55">
        <v>73.5</v>
      </c>
      <c r="T77" s="55">
        <v>172</v>
      </c>
      <c r="U77" s="55"/>
      <c r="V77" s="55"/>
      <c r="W77" s="55">
        <v>86.5</v>
      </c>
      <c r="X77" s="55">
        <v>96</v>
      </c>
      <c r="Y77" s="55">
        <v>7</v>
      </c>
      <c r="Z77" s="55">
        <v>87</v>
      </c>
      <c r="AA77" s="55">
        <v>93</v>
      </c>
      <c r="AB77" s="55">
        <v>34</v>
      </c>
      <c r="AC77" s="55"/>
      <c r="AD77" s="55"/>
      <c r="AE77" s="55"/>
      <c r="AF77" s="55"/>
      <c r="AG77" s="55"/>
      <c r="AH77" s="55"/>
      <c r="AI77" s="55" t="s">
        <v>54</v>
      </c>
      <c r="AJ77" s="55">
        <v>30</v>
      </c>
      <c r="AK77" s="55"/>
      <c r="AL77" s="55"/>
      <c r="AM77" s="55"/>
      <c r="AN77" s="55"/>
      <c r="AO77" s="55">
        <v>139</v>
      </c>
      <c r="AP77" s="55">
        <v>195</v>
      </c>
      <c r="AQ77" s="55">
        <v>107</v>
      </c>
      <c r="AR77" s="55">
        <v>81</v>
      </c>
      <c r="AS77" s="55">
        <v>93</v>
      </c>
      <c r="AT77" s="55">
        <v>111</v>
      </c>
    </row>
    <row r="78" spans="1:46">
      <c r="A78" s="55" t="s">
        <v>206</v>
      </c>
      <c r="B78" s="55">
        <v>1315230231</v>
      </c>
      <c r="C78" s="55" t="s">
        <v>207</v>
      </c>
      <c r="D78" s="55" t="s">
        <v>52</v>
      </c>
      <c r="E78" s="55" t="s">
        <v>53</v>
      </c>
      <c r="F78" s="55"/>
      <c r="G78" s="55">
        <v>2</v>
      </c>
      <c r="H78" s="55">
        <v>514.75</v>
      </c>
      <c r="I78" s="55">
        <v>547.5</v>
      </c>
      <c r="J78" s="55">
        <v>294</v>
      </c>
      <c r="K78" s="55">
        <v>151</v>
      </c>
      <c r="L78" s="55">
        <v>1517</v>
      </c>
      <c r="M78" s="55">
        <v>104</v>
      </c>
      <c r="N78" s="55">
        <v>450</v>
      </c>
      <c r="O78" s="55">
        <v>104</v>
      </c>
      <c r="P78" s="55">
        <v>193</v>
      </c>
      <c r="Q78" s="55">
        <v>108.5</v>
      </c>
      <c r="R78" s="55">
        <v>443</v>
      </c>
      <c r="S78" s="55">
        <v>71</v>
      </c>
      <c r="T78" s="55">
        <v>205</v>
      </c>
      <c r="U78" s="55"/>
      <c r="V78" s="55"/>
      <c r="W78" s="55">
        <v>58.5</v>
      </c>
      <c r="X78" s="55">
        <v>82</v>
      </c>
      <c r="Y78" s="55">
        <v>372</v>
      </c>
      <c r="Z78" s="55">
        <v>68.75</v>
      </c>
      <c r="AA78" s="55">
        <v>78</v>
      </c>
      <c r="AB78" s="55">
        <v>365</v>
      </c>
      <c r="AC78" s="55"/>
      <c r="AD78" s="55"/>
      <c r="AE78" s="55"/>
      <c r="AF78" s="55"/>
      <c r="AG78" s="55"/>
      <c r="AH78" s="55"/>
      <c r="AI78" s="55" t="s">
        <v>54</v>
      </c>
      <c r="AJ78" s="55">
        <v>31</v>
      </c>
      <c r="AK78" s="55"/>
      <c r="AL78" s="55"/>
      <c r="AM78" s="55"/>
      <c r="AN78" s="55"/>
      <c r="AO78" s="55">
        <v>562</v>
      </c>
      <c r="AP78" s="55">
        <v>422</v>
      </c>
      <c r="AQ78" s="55">
        <v>380</v>
      </c>
      <c r="AR78" s="55">
        <v>445</v>
      </c>
      <c r="AS78" s="55">
        <v>356</v>
      </c>
      <c r="AT78" s="55">
        <v>294</v>
      </c>
    </row>
    <row r="79" spans="1:46">
      <c r="A79" s="55" t="s">
        <v>208</v>
      </c>
      <c r="B79" s="55">
        <v>1315230232</v>
      </c>
      <c r="C79" s="55" t="s">
        <v>209</v>
      </c>
      <c r="D79" s="55" t="s">
        <v>52</v>
      </c>
      <c r="E79" s="55" t="s">
        <v>53</v>
      </c>
      <c r="F79" s="55"/>
      <c r="G79" s="55">
        <v>2</v>
      </c>
      <c r="H79" s="55">
        <v>559.5</v>
      </c>
      <c r="I79" s="55">
        <v>582</v>
      </c>
      <c r="J79" s="55">
        <v>133</v>
      </c>
      <c r="K79" s="55">
        <v>-16</v>
      </c>
      <c r="L79" s="55">
        <v>638</v>
      </c>
      <c r="M79" s="55">
        <v>101.5</v>
      </c>
      <c r="N79" s="55">
        <v>544</v>
      </c>
      <c r="O79" s="55">
        <v>107.5</v>
      </c>
      <c r="P79" s="55">
        <v>129</v>
      </c>
      <c r="Q79" s="55">
        <v>123</v>
      </c>
      <c r="R79" s="55">
        <v>123</v>
      </c>
      <c r="S79" s="55">
        <v>66</v>
      </c>
      <c r="T79" s="55">
        <v>301</v>
      </c>
      <c r="U79" s="55"/>
      <c r="V79" s="55"/>
      <c r="W79" s="55">
        <v>74.5</v>
      </c>
      <c r="X79" s="55">
        <v>91</v>
      </c>
      <c r="Y79" s="55">
        <v>102</v>
      </c>
      <c r="Z79" s="55">
        <v>87</v>
      </c>
      <c r="AA79" s="55">
        <v>93</v>
      </c>
      <c r="AB79" s="55">
        <v>34</v>
      </c>
      <c r="AC79" s="55"/>
      <c r="AD79" s="55"/>
      <c r="AE79" s="55"/>
      <c r="AF79" s="55"/>
      <c r="AG79" s="55"/>
      <c r="AH79" s="55"/>
      <c r="AI79" s="55" t="s">
        <v>54</v>
      </c>
      <c r="AJ79" s="55">
        <v>32</v>
      </c>
      <c r="AK79" s="55"/>
      <c r="AL79" s="55"/>
      <c r="AM79" s="55"/>
      <c r="AN79" s="55"/>
      <c r="AO79" s="55">
        <v>62</v>
      </c>
      <c r="AP79" s="55">
        <v>184</v>
      </c>
      <c r="AQ79" s="55">
        <v>208</v>
      </c>
      <c r="AR79" s="55">
        <v>117</v>
      </c>
      <c r="AS79" s="55">
        <v>136</v>
      </c>
      <c r="AT79" s="55">
        <v>133</v>
      </c>
    </row>
    <row r="80" spans="1:46">
      <c r="A80" s="55" t="s">
        <v>210</v>
      </c>
      <c r="B80" s="55">
        <v>1315230233</v>
      </c>
      <c r="C80" s="55" t="s">
        <v>211</v>
      </c>
      <c r="D80" s="55" t="s">
        <v>52</v>
      </c>
      <c r="E80" s="55" t="s">
        <v>53</v>
      </c>
      <c r="F80" s="55"/>
      <c r="G80" s="55">
        <v>2</v>
      </c>
      <c r="H80" s="55">
        <v>492</v>
      </c>
      <c r="I80" s="55">
        <v>524.5</v>
      </c>
      <c r="J80" s="55">
        <v>420</v>
      </c>
      <c r="K80" s="55">
        <v>-208</v>
      </c>
      <c r="L80" s="55">
        <v>2320</v>
      </c>
      <c r="M80" s="55">
        <v>106.5</v>
      </c>
      <c r="N80" s="55">
        <v>346</v>
      </c>
      <c r="O80" s="55">
        <v>86.5</v>
      </c>
      <c r="P80" s="55">
        <v>515</v>
      </c>
      <c r="Q80" s="55">
        <v>112</v>
      </c>
      <c r="R80" s="55">
        <v>360</v>
      </c>
      <c r="S80" s="55">
        <v>50.5</v>
      </c>
      <c r="T80" s="55">
        <v>542</v>
      </c>
      <c r="U80" s="55"/>
      <c r="V80" s="55"/>
      <c r="W80" s="55">
        <v>55.5</v>
      </c>
      <c r="X80" s="55">
        <v>80</v>
      </c>
      <c r="Y80" s="55">
        <v>435</v>
      </c>
      <c r="Z80" s="55">
        <v>81</v>
      </c>
      <c r="AA80" s="55">
        <v>89</v>
      </c>
      <c r="AB80" s="55">
        <v>132</v>
      </c>
      <c r="AC80" s="55"/>
      <c r="AD80" s="55"/>
      <c r="AE80" s="55"/>
      <c r="AF80" s="55"/>
      <c r="AG80" s="55"/>
      <c r="AH80" s="55"/>
      <c r="AI80" s="55" t="s">
        <v>54</v>
      </c>
      <c r="AJ80" s="55">
        <v>33</v>
      </c>
      <c r="AK80" s="55"/>
      <c r="AL80" s="55"/>
      <c r="AM80" s="55"/>
      <c r="AN80" s="55"/>
      <c r="AO80" s="55">
        <v>221</v>
      </c>
      <c r="AP80" s="55">
        <v>268</v>
      </c>
      <c r="AQ80" s="55">
        <v>358</v>
      </c>
      <c r="AR80" s="55">
        <v>212</v>
      </c>
      <c r="AS80" s="55">
        <v>397</v>
      </c>
      <c r="AT80" s="55">
        <v>420</v>
      </c>
    </row>
    <row r="81" spans="1:46">
      <c r="A81" s="55" t="s">
        <v>212</v>
      </c>
      <c r="B81" s="55">
        <v>1315230235</v>
      </c>
      <c r="C81" s="55" t="s">
        <v>213</v>
      </c>
      <c r="D81" s="55" t="s">
        <v>52</v>
      </c>
      <c r="E81" s="55" t="s">
        <v>53</v>
      </c>
      <c r="F81" s="55"/>
      <c r="G81" s="55">
        <v>2</v>
      </c>
      <c r="H81" s="55">
        <v>435.5</v>
      </c>
      <c r="I81" s="55">
        <v>471</v>
      </c>
      <c r="J81" s="55">
        <v>619</v>
      </c>
      <c r="K81" s="55">
        <v>-12</v>
      </c>
      <c r="L81" s="55">
        <v>4907</v>
      </c>
      <c r="M81" s="55">
        <v>107</v>
      </c>
      <c r="N81" s="55">
        <v>325</v>
      </c>
      <c r="O81" s="55">
        <v>80</v>
      </c>
      <c r="P81" s="55">
        <v>626</v>
      </c>
      <c r="Q81" s="55">
        <v>103.5</v>
      </c>
      <c r="R81" s="55">
        <v>551</v>
      </c>
      <c r="S81" s="55">
        <v>37.5</v>
      </c>
      <c r="T81" s="55">
        <v>651</v>
      </c>
      <c r="U81" s="55"/>
      <c r="V81" s="55"/>
      <c r="W81" s="55">
        <v>48.5</v>
      </c>
      <c r="X81" s="55">
        <v>75</v>
      </c>
      <c r="Y81" s="55">
        <v>543</v>
      </c>
      <c r="Z81" s="55">
        <v>59</v>
      </c>
      <c r="AA81" s="55">
        <v>68</v>
      </c>
      <c r="AB81" s="55">
        <v>447</v>
      </c>
      <c r="AC81" s="55"/>
      <c r="AD81" s="55"/>
      <c r="AE81" s="55"/>
      <c r="AF81" s="55"/>
      <c r="AG81" s="55"/>
      <c r="AH81" s="55"/>
      <c r="AI81" s="55" t="s">
        <v>54</v>
      </c>
      <c r="AJ81" s="55">
        <v>35</v>
      </c>
      <c r="AK81" s="55"/>
      <c r="AL81" s="55"/>
      <c r="AM81" s="55"/>
      <c r="AN81" s="55"/>
      <c r="AO81" s="55">
        <v>587</v>
      </c>
      <c r="AP81" s="55">
        <v>483</v>
      </c>
      <c r="AQ81" s="55">
        <v>541</v>
      </c>
      <c r="AR81" s="55">
        <v>607</v>
      </c>
      <c r="AS81" s="55">
        <v>531</v>
      </c>
      <c r="AT81" s="55">
        <v>619</v>
      </c>
    </row>
    <row r="82" spans="1:46">
      <c r="A82" s="55" t="s">
        <v>214</v>
      </c>
      <c r="B82" s="55">
        <v>1315230236</v>
      </c>
      <c r="C82" s="55" t="s">
        <v>215</v>
      </c>
      <c r="D82" s="55" t="s">
        <v>52</v>
      </c>
      <c r="E82" s="55" t="s">
        <v>53</v>
      </c>
      <c r="F82" s="55"/>
      <c r="G82" s="55">
        <v>2</v>
      </c>
      <c r="H82" s="55">
        <v>510.5</v>
      </c>
      <c r="I82" s="55">
        <v>544.5</v>
      </c>
      <c r="J82" s="55">
        <v>320</v>
      </c>
      <c r="K82" s="55">
        <v>118</v>
      </c>
      <c r="L82" s="55">
        <v>1623</v>
      </c>
      <c r="M82" s="55">
        <v>113</v>
      </c>
      <c r="N82" s="55">
        <v>112</v>
      </c>
      <c r="O82" s="55">
        <v>90.5</v>
      </c>
      <c r="P82" s="55">
        <v>445</v>
      </c>
      <c r="Q82" s="55">
        <v>130</v>
      </c>
      <c r="R82" s="55">
        <v>40</v>
      </c>
      <c r="S82" s="55">
        <v>46</v>
      </c>
      <c r="T82" s="55">
        <v>597</v>
      </c>
      <c r="U82" s="55"/>
      <c r="V82" s="55"/>
      <c r="W82" s="55">
        <v>52.5</v>
      </c>
      <c r="X82" s="55">
        <v>78</v>
      </c>
      <c r="Y82" s="55">
        <v>488</v>
      </c>
      <c r="Z82" s="55">
        <v>78.5</v>
      </c>
      <c r="AA82" s="55">
        <v>87</v>
      </c>
      <c r="AB82" s="55">
        <v>181</v>
      </c>
      <c r="AC82" s="55"/>
      <c r="AD82" s="55"/>
      <c r="AE82" s="55"/>
      <c r="AF82" s="55"/>
      <c r="AG82" s="55"/>
      <c r="AH82" s="55"/>
      <c r="AI82" s="55" t="s">
        <v>54</v>
      </c>
      <c r="AJ82" s="55">
        <v>36</v>
      </c>
      <c r="AK82" s="55"/>
      <c r="AL82" s="55"/>
      <c r="AM82" s="55"/>
      <c r="AN82" s="55"/>
      <c r="AO82" s="55">
        <v>459</v>
      </c>
      <c r="AP82" s="55">
        <v>496</v>
      </c>
      <c r="AQ82" s="55">
        <v>394</v>
      </c>
      <c r="AR82" s="55">
        <v>438</v>
      </c>
      <c r="AS82" s="55">
        <v>397</v>
      </c>
      <c r="AT82" s="55">
        <v>320</v>
      </c>
    </row>
    <row r="83" spans="1:46">
      <c r="A83" s="55" t="s">
        <v>216</v>
      </c>
      <c r="B83" s="55">
        <v>1315230237</v>
      </c>
      <c r="C83" s="55" t="s">
        <v>217</v>
      </c>
      <c r="D83" s="55" t="s">
        <v>52</v>
      </c>
      <c r="E83" s="55" t="s">
        <v>53</v>
      </c>
      <c r="F83" s="55"/>
      <c r="G83" s="55">
        <v>2</v>
      </c>
      <c r="H83" s="55">
        <v>496.5</v>
      </c>
      <c r="I83" s="55">
        <v>529.5</v>
      </c>
      <c r="J83" s="55">
        <v>391</v>
      </c>
      <c r="K83" s="55">
        <v>-150</v>
      </c>
      <c r="L83" s="55">
        <v>2136</v>
      </c>
      <c r="M83" s="55">
        <v>104</v>
      </c>
      <c r="N83" s="55">
        <v>450</v>
      </c>
      <c r="O83" s="55">
        <v>84</v>
      </c>
      <c r="P83" s="55">
        <v>568</v>
      </c>
      <c r="Q83" s="55">
        <v>116.5</v>
      </c>
      <c r="R83" s="55">
        <v>274</v>
      </c>
      <c r="S83" s="55">
        <v>61</v>
      </c>
      <c r="T83" s="55">
        <v>396</v>
      </c>
      <c r="U83" s="55"/>
      <c r="V83" s="55"/>
      <c r="W83" s="55">
        <v>61.5</v>
      </c>
      <c r="X83" s="55">
        <v>85</v>
      </c>
      <c r="Y83" s="55">
        <v>322</v>
      </c>
      <c r="Z83" s="55">
        <v>69.5</v>
      </c>
      <c r="AA83" s="55">
        <v>79</v>
      </c>
      <c r="AB83" s="55">
        <v>346</v>
      </c>
      <c r="AC83" s="55"/>
      <c r="AD83" s="55"/>
      <c r="AE83" s="55"/>
      <c r="AF83" s="55"/>
      <c r="AG83" s="55"/>
      <c r="AH83" s="55"/>
      <c r="AI83" s="55" t="s">
        <v>54</v>
      </c>
      <c r="AJ83" s="55">
        <v>37</v>
      </c>
      <c r="AK83" s="55"/>
      <c r="AL83" s="55"/>
      <c r="AM83" s="55"/>
      <c r="AN83" s="55"/>
      <c r="AO83" s="55"/>
      <c r="AP83" s="55">
        <v>312</v>
      </c>
      <c r="AQ83" s="55">
        <v>191</v>
      </c>
      <c r="AR83" s="55">
        <v>241</v>
      </c>
      <c r="AS83" s="55">
        <v>288</v>
      </c>
      <c r="AT83" s="55">
        <v>391</v>
      </c>
    </row>
    <row r="84" spans="1:46">
      <c r="A84" s="55" t="s">
        <v>218</v>
      </c>
      <c r="B84" s="55">
        <v>1315230238</v>
      </c>
      <c r="C84" s="55" t="s">
        <v>219</v>
      </c>
      <c r="D84" s="55" t="s">
        <v>52</v>
      </c>
      <c r="E84" s="55" t="s">
        <v>53</v>
      </c>
      <c r="F84" s="55"/>
      <c r="G84" s="55">
        <v>2</v>
      </c>
      <c r="H84" s="55">
        <v>469.5</v>
      </c>
      <c r="I84" s="55">
        <v>505.5</v>
      </c>
      <c r="J84" s="55">
        <v>516</v>
      </c>
      <c r="K84" s="55">
        <v>-237</v>
      </c>
      <c r="L84" s="55">
        <v>3125</v>
      </c>
      <c r="M84" s="55">
        <v>109.5</v>
      </c>
      <c r="N84" s="55">
        <v>226</v>
      </c>
      <c r="O84" s="55">
        <v>89</v>
      </c>
      <c r="P84" s="55">
        <v>470</v>
      </c>
      <c r="Q84" s="55">
        <v>108</v>
      </c>
      <c r="R84" s="55">
        <v>453</v>
      </c>
      <c r="S84" s="55">
        <v>50</v>
      </c>
      <c r="T84" s="55">
        <v>551</v>
      </c>
      <c r="U84" s="55"/>
      <c r="V84" s="55"/>
      <c r="W84" s="55">
        <v>47.5</v>
      </c>
      <c r="X84" s="55">
        <v>74</v>
      </c>
      <c r="Y84" s="55">
        <v>549</v>
      </c>
      <c r="Z84" s="55">
        <v>65.5</v>
      </c>
      <c r="AA84" s="55">
        <v>75</v>
      </c>
      <c r="AB84" s="55">
        <v>408</v>
      </c>
      <c r="AC84" s="55"/>
      <c r="AD84" s="55"/>
      <c r="AE84" s="55"/>
      <c r="AF84" s="55"/>
      <c r="AG84" s="55"/>
      <c r="AH84" s="55"/>
      <c r="AI84" s="55" t="s">
        <v>54</v>
      </c>
      <c r="AJ84" s="55">
        <v>38</v>
      </c>
      <c r="AK84" s="55"/>
      <c r="AL84" s="55"/>
      <c r="AM84" s="55"/>
      <c r="AN84" s="55"/>
      <c r="AO84" s="55">
        <v>490</v>
      </c>
      <c r="AP84" s="55">
        <v>424</v>
      </c>
      <c r="AQ84" s="55">
        <v>487</v>
      </c>
      <c r="AR84" s="55">
        <v>279</v>
      </c>
      <c r="AS84" s="55">
        <v>542</v>
      </c>
      <c r="AT84" s="55">
        <v>516</v>
      </c>
    </row>
    <row r="85" spans="1:46">
      <c r="A85" s="55" t="s">
        <v>220</v>
      </c>
      <c r="B85" s="55">
        <v>1315230239</v>
      </c>
      <c r="C85" s="55" t="s">
        <v>221</v>
      </c>
      <c r="D85" s="55" t="s">
        <v>52</v>
      </c>
      <c r="E85" s="55" t="s">
        <v>53</v>
      </c>
      <c r="F85" s="55"/>
      <c r="G85" s="55">
        <v>2</v>
      </c>
      <c r="H85" s="55">
        <v>526</v>
      </c>
      <c r="I85" s="55">
        <v>555.5</v>
      </c>
      <c r="J85" s="55">
        <v>259</v>
      </c>
      <c r="K85" s="55">
        <v>38</v>
      </c>
      <c r="L85" s="55">
        <v>1286</v>
      </c>
      <c r="M85" s="55">
        <v>105.5</v>
      </c>
      <c r="N85" s="55">
        <v>382</v>
      </c>
      <c r="O85" s="55">
        <v>108.5</v>
      </c>
      <c r="P85" s="55">
        <v>110</v>
      </c>
      <c r="Q85" s="55">
        <v>107.5</v>
      </c>
      <c r="R85" s="55">
        <v>463</v>
      </c>
      <c r="S85" s="55">
        <v>59</v>
      </c>
      <c r="T85" s="55">
        <v>430</v>
      </c>
      <c r="U85" s="55"/>
      <c r="V85" s="55"/>
      <c r="W85" s="55">
        <v>65.5</v>
      </c>
      <c r="X85" s="55">
        <v>87</v>
      </c>
      <c r="Y85" s="55">
        <v>239</v>
      </c>
      <c r="Z85" s="55">
        <v>80</v>
      </c>
      <c r="AA85" s="55">
        <v>88</v>
      </c>
      <c r="AB85" s="55">
        <v>152</v>
      </c>
      <c r="AC85" s="55"/>
      <c r="AD85" s="55"/>
      <c r="AE85" s="55"/>
      <c r="AF85" s="55"/>
      <c r="AG85" s="55"/>
      <c r="AH85" s="55"/>
      <c r="AI85" s="55" t="s">
        <v>54</v>
      </c>
      <c r="AJ85" s="55">
        <v>39</v>
      </c>
      <c r="AK85" s="55"/>
      <c r="AL85" s="55"/>
      <c r="AM85" s="55"/>
      <c r="AN85" s="55"/>
      <c r="AO85" s="55">
        <v>221</v>
      </c>
      <c r="AP85" s="55">
        <v>254</v>
      </c>
      <c r="AQ85" s="55">
        <v>157</v>
      </c>
      <c r="AR85" s="55">
        <v>297</v>
      </c>
      <c r="AS85" s="55">
        <v>320</v>
      </c>
      <c r="AT85" s="55">
        <v>259</v>
      </c>
    </row>
    <row r="86" spans="1:46">
      <c r="A86" s="55" t="s">
        <v>222</v>
      </c>
      <c r="B86" s="55">
        <v>1315230240</v>
      </c>
      <c r="C86" s="55" t="s">
        <v>223</v>
      </c>
      <c r="D86" s="55" t="s">
        <v>52</v>
      </c>
      <c r="E86" s="55" t="s">
        <v>53</v>
      </c>
      <c r="F86" s="55"/>
      <c r="G86" s="55">
        <v>2</v>
      </c>
      <c r="H86" s="55">
        <v>489</v>
      </c>
      <c r="I86" s="55">
        <v>523</v>
      </c>
      <c r="J86" s="55">
        <v>426</v>
      </c>
      <c r="K86" s="55">
        <v>77</v>
      </c>
      <c r="L86" s="55">
        <v>2371</v>
      </c>
      <c r="M86" s="55">
        <v>113</v>
      </c>
      <c r="N86" s="55">
        <v>112</v>
      </c>
      <c r="O86" s="55">
        <v>85</v>
      </c>
      <c r="P86" s="55">
        <v>541</v>
      </c>
      <c r="Q86" s="55">
        <v>107.5</v>
      </c>
      <c r="R86" s="55">
        <v>463</v>
      </c>
      <c r="S86" s="55">
        <v>61.5</v>
      </c>
      <c r="T86" s="55">
        <v>381</v>
      </c>
      <c r="U86" s="55"/>
      <c r="V86" s="55"/>
      <c r="W86" s="55">
        <v>54.5</v>
      </c>
      <c r="X86" s="55">
        <v>79</v>
      </c>
      <c r="Y86" s="55">
        <v>455</v>
      </c>
      <c r="Z86" s="55">
        <v>67.5</v>
      </c>
      <c r="AA86" s="55">
        <v>77</v>
      </c>
      <c r="AB86" s="55">
        <v>383</v>
      </c>
      <c r="AC86" s="55"/>
      <c r="AD86" s="55"/>
      <c r="AE86" s="55"/>
      <c r="AF86" s="55"/>
      <c r="AG86" s="55"/>
      <c r="AH86" s="55"/>
      <c r="AI86" s="55" t="s">
        <v>54</v>
      </c>
      <c r="AJ86" s="55">
        <v>40</v>
      </c>
      <c r="AK86" s="55"/>
      <c r="AL86" s="55"/>
      <c r="AM86" s="55"/>
      <c r="AN86" s="55"/>
      <c r="AO86" s="55">
        <v>613</v>
      </c>
      <c r="AP86" s="55">
        <v>610</v>
      </c>
      <c r="AQ86" s="55">
        <v>654</v>
      </c>
      <c r="AR86" s="55">
        <v>503</v>
      </c>
      <c r="AS86" s="55">
        <v>541</v>
      </c>
      <c r="AT86" s="55">
        <v>426</v>
      </c>
    </row>
    <row r="87" spans="1:46">
      <c r="A87" s="55" t="s">
        <v>224</v>
      </c>
      <c r="B87" s="55">
        <v>1315230241</v>
      </c>
      <c r="C87" s="55" t="s">
        <v>225</v>
      </c>
      <c r="D87" s="55" t="s">
        <v>52</v>
      </c>
      <c r="E87" s="55" t="s">
        <v>53</v>
      </c>
      <c r="F87" s="55"/>
      <c r="G87" s="55">
        <v>2</v>
      </c>
      <c r="H87" s="55">
        <v>480</v>
      </c>
      <c r="I87" s="55">
        <v>514</v>
      </c>
      <c r="J87" s="55">
        <v>482</v>
      </c>
      <c r="K87" s="55">
        <v>-119</v>
      </c>
      <c r="L87" s="55">
        <v>2754</v>
      </c>
      <c r="M87" s="55">
        <v>103</v>
      </c>
      <c r="N87" s="55">
        <v>487</v>
      </c>
      <c r="O87" s="55">
        <v>86</v>
      </c>
      <c r="P87" s="55">
        <v>522</v>
      </c>
      <c r="Q87" s="55">
        <v>113</v>
      </c>
      <c r="R87" s="55">
        <v>337</v>
      </c>
      <c r="S87" s="55">
        <v>59</v>
      </c>
      <c r="T87" s="55">
        <v>430</v>
      </c>
      <c r="U87" s="55"/>
      <c r="V87" s="55"/>
      <c r="W87" s="55">
        <v>57.5</v>
      </c>
      <c r="X87" s="55">
        <v>82</v>
      </c>
      <c r="Y87" s="55">
        <v>393</v>
      </c>
      <c r="Z87" s="55">
        <v>61.5</v>
      </c>
      <c r="AA87" s="55">
        <v>71</v>
      </c>
      <c r="AB87" s="55">
        <v>432</v>
      </c>
      <c r="AC87" s="55"/>
      <c r="AD87" s="55"/>
      <c r="AE87" s="55"/>
      <c r="AF87" s="55"/>
      <c r="AG87" s="55"/>
      <c r="AH87" s="55"/>
      <c r="AI87" s="55" t="s">
        <v>54</v>
      </c>
      <c r="AJ87" s="55">
        <v>41</v>
      </c>
      <c r="AK87" s="55"/>
      <c r="AL87" s="55"/>
      <c r="AM87" s="55"/>
      <c r="AN87" s="55"/>
      <c r="AO87" s="55">
        <v>555</v>
      </c>
      <c r="AP87" s="55">
        <v>565</v>
      </c>
      <c r="AQ87" s="55">
        <v>577</v>
      </c>
      <c r="AR87" s="55">
        <v>363</v>
      </c>
      <c r="AS87" s="55">
        <v>506</v>
      </c>
      <c r="AT87" s="55">
        <v>482</v>
      </c>
    </row>
    <row r="88" spans="1:46">
      <c r="A88" s="55" t="s">
        <v>226</v>
      </c>
      <c r="B88" s="55">
        <v>1315230242</v>
      </c>
      <c r="C88" s="55" t="s">
        <v>227</v>
      </c>
      <c r="D88" s="55" t="s">
        <v>133</v>
      </c>
      <c r="E88" s="55" t="s">
        <v>53</v>
      </c>
      <c r="F88" s="55"/>
      <c r="G88" s="55">
        <v>2</v>
      </c>
      <c r="H88" s="55">
        <v>477</v>
      </c>
      <c r="I88" s="55">
        <v>511.5</v>
      </c>
      <c r="J88" s="55">
        <v>489</v>
      </c>
      <c r="K88" s="55">
        <v>94</v>
      </c>
      <c r="L88" s="55">
        <v>2857</v>
      </c>
      <c r="M88" s="55">
        <v>107.5</v>
      </c>
      <c r="N88" s="55">
        <v>300</v>
      </c>
      <c r="O88" s="55">
        <v>89.5</v>
      </c>
      <c r="P88" s="55">
        <v>463</v>
      </c>
      <c r="Q88" s="55">
        <v>105</v>
      </c>
      <c r="R88" s="55">
        <v>523</v>
      </c>
      <c r="S88" s="55">
        <v>54.5</v>
      </c>
      <c r="T88" s="55">
        <v>498</v>
      </c>
      <c r="U88" s="55"/>
      <c r="V88" s="55"/>
      <c r="W88" s="55">
        <v>51.5</v>
      </c>
      <c r="X88" s="55">
        <v>77</v>
      </c>
      <c r="Y88" s="55">
        <v>504</v>
      </c>
      <c r="Z88" s="55">
        <v>69</v>
      </c>
      <c r="AA88" s="55">
        <v>78</v>
      </c>
      <c r="AB88" s="55">
        <v>354</v>
      </c>
      <c r="AC88" s="55"/>
      <c r="AD88" s="55"/>
      <c r="AE88" s="55"/>
      <c r="AF88" s="55"/>
      <c r="AG88" s="55"/>
      <c r="AH88" s="55"/>
      <c r="AI88" s="55" t="s">
        <v>54</v>
      </c>
      <c r="AJ88" s="55">
        <v>42</v>
      </c>
      <c r="AK88" s="55"/>
      <c r="AL88" s="55"/>
      <c r="AM88" s="55"/>
      <c r="AN88" s="55"/>
      <c r="AO88" s="55">
        <v>576</v>
      </c>
      <c r="AP88" s="55">
        <v>522</v>
      </c>
      <c r="AQ88" s="55">
        <v>499</v>
      </c>
      <c r="AR88" s="55">
        <v>583</v>
      </c>
      <c r="AS88" s="55">
        <v>522</v>
      </c>
      <c r="AT88" s="55">
        <v>489</v>
      </c>
    </row>
    <row r="89" spans="1:46">
      <c r="A89" s="55" t="s">
        <v>228</v>
      </c>
      <c r="B89" s="55">
        <v>1315230243</v>
      </c>
      <c r="C89" s="55" t="s">
        <v>229</v>
      </c>
      <c r="D89" s="55" t="s">
        <v>133</v>
      </c>
      <c r="E89" s="55" t="s">
        <v>53</v>
      </c>
      <c r="F89" s="55"/>
      <c r="G89" s="55">
        <v>2</v>
      </c>
      <c r="H89" s="55">
        <v>436</v>
      </c>
      <c r="I89" s="55">
        <v>473</v>
      </c>
      <c r="J89" s="55">
        <v>615</v>
      </c>
      <c r="K89" s="55">
        <v>32</v>
      </c>
      <c r="L89" s="55">
        <v>4796</v>
      </c>
      <c r="M89" s="55">
        <v>100</v>
      </c>
      <c r="N89" s="55">
        <v>605</v>
      </c>
      <c r="O89" s="55">
        <v>75</v>
      </c>
      <c r="P89" s="55">
        <v>675</v>
      </c>
      <c r="Q89" s="55">
        <v>98.5</v>
      </c>
      <c r="R89" s="55">
        <v>627</v>
      </c>
      <c r="S89" s="55">
        <v>49.5</v>
      </c>
      <c r="T89" s="55">
        <v>556</v>
      </c>
      <c r="U89" s="55"/>
      <c r="V89" s="55"/>
      <c r="W89" s="55">
        <v>44.5</v>
      </c>
      <c r="X89" s="55">
        <v>72</v>
      </c>
      <c r="Y89" s="55">
        <v>585</v>
      </c>
      <c r="Z89" s="55">
        <v>68.5</v>
      </c>
      <c r="AA89" s="55">
        <v>78</v>
      </c>
      <c r="AB89" s="55">
        <v>366</v>
      </c>
      <c r="AC89" s="55"/>
      <c r="AD89" s="55"/>
      <c r="AE89" s="55"/>
      <c r="AF89" s="55"/>
      <c r="AG89" s="55"/>
      <c r="AH89" s="55"/>
      <c r="AI89" s="55" t="s">
        <v>54</v>
      </c>
      <c r="AJ89" s="55">
        <v>43</v>
      </c>
      <c r="AK89" s="55"/>
      <c r="AL89" s="55"/>
      <c r="AM89" s="55"/>
      <c r="AN89" s="55"/>
      <c r="AO89" s="55">
        <v>647</v>
      </c>
      <c r="AP89" s="55">
        <v>592</v>
      </c>
      <c r="AQ89" s="55">
        <v>583</v>
      </c>
      <c r="AR89" s="55">
        <v>647</v>
      </c>
      <c r="AS89" s="55">
        <v>610</v>
      </c>
      <c r="AT89" s="55">
        <v>615</v>
      </c>
    </row>
    <row r="90" spans="1:46">
      <c r="A90" s="55" t="s">
        <v>230</v>
      </c>
      <c r="B90" s="55">
        <v>7035230244</v>
      </c>
      <c r="C90" s="55" t="s">
        <v>231</v>
      </c>
      <c r="D90" s="55" t="s">
        <v>232</v>
      </c>
      <c r="E90" s="55" t="s">
        <v>53</v>
      </c>
      <c r="F90" s="55" t="s">
        <v>233</v>
      </c>
      <c r="G90" s="55">
        <v>2</v>
      </c>
      <c r="H90" s="55">
        <v>383</v>
      </c>
      <c r="I90" s="55">
        <v>424</v>
      </c>
      <c r="J90" s="55">
        <v>675</v>
      </c>
      <c r="K90" s="55">
        <v>-4</v>
      </c>
      <c r="L90" s="55">
        <v>7506</v>
      </c>
      <c r="M90" s="55">
        <v>95</v>
      </c>
      <c r="N90" s="55">
        <v>730</v>
      </c>
      <c r="O90" s="55">
        <v>75</v>
      </c>
      <c r="P90" s="55">
        <v>675</v>
      </c>
      <c r="Q90" s="55">
        <v>86</v>
      </c>
      <c r="R90" s="55">
        <v>754</v>
      </c>
      <c r="S90" s="55">
        <v>40</v>
      </c>
      <c r="T90" s="55">
        <v>637</v>
      </c>
      <c r="U90" s="55"/>
      <c r="V90" s="55"/>
      <c r="W90" s="55">
        <v>45</v>
      </c>
      <c r="X90" s="55">
        <v>72</v>
      </c>
      <c r="Y90" s="55">
        <v>578</v>
      </c>
      <c r="Z90" s="55">
        <v>42</v>
      </c>
      <c r="AA90" s="55">
        <v>56</v>
      </c>
      <c r="AB90" s="55">
        <v>466</v>
      </c>
      <c r="AC90" s="55"/>
      <c r="AD90" s="55"/>
      <c r="AE90" s="55"/>
      <c r="AF90" s="55"/>
      <c r="AG90" s="55"/>
      <c r="AH90" s="55"/>
      <c r="AI90" s="55" t="s">
        <v>54</v>
      </c>
      <c r="AJ90" s="55">
        <v>44</v>
      </c>
      <c r="AK90" s="55"/>
      <c r="AL90" s="55"/>
      <c r="AM90" s="55"/>
      <c r="AN90" s="55"/>
      <c r="AO90" s="55">
        <v>671</v>
      </c>
      <c r="AP90" s="55">
        <v>691</v>
      </c>
      <c r="AQ90" s="55">
        <v>669</v>
      </c>
      <c r="AR90" s="55">
        <v>671</v>
      </c>
      <c r="AS90" s="55"/>
      <c r="AT90" s="55">
        <v>675</v>
      </c>
    </row>
    <row r="91" spans="1:46">
      <c r="A91" s="55" t="s">
        <v>234</v>
      </c>
      <c r="B91" s="55">
        <v>1315230245</v>
      </c>
      <c r="C91" s="55" t="s">
        <v>235</v>
      </c>
      <c r="D91" s="55" t="s">
        <v>133</v>
      </c>
      <c r="E91" s="55" t="s">
        <v>53</v>
      </c>
      <c r="F91" s="55"/>
      <c r="G91" s="55">
        <v>2</v>
      </c>
      <c r="H91" s="55">
        <v>470.5</v>
      </c>
      <c r="I91" s="55">
        <v>504.5</v>
      </c>
      <c r="J91" s="55">
        <v>519</v>
      </c>
      <c r="K91" s="55">
        <v>-140</v>
      </c>
      <c r="L91" s="55">
        <v>3169</v>
      </c>
      <c r="M91" s="55">
        <v>105</v>
      </c>
      <c r="N91" s="55">
        <v>406</v>
      </c>
      <c r="O91" s="55">
        <v>82</v>
      </c>
      <c r="P91" s="55">
        <v>597</v>
      </c>
      <c r="Q91" s="55">
        <v>104</v>
      </c>
      <c r="R91" s="55">
        <v>541</v>
      </c>
      <c r="S91" s="55">
        <v>55.5</v>
      </c>
      <c r="T91" s="55">
        <v>487</v>
      </c>
      <c r="U91" s="55"/>
      <c r="V91" s="55"/>
      <c r="W91" s="55">
        <v>54.5</v>
      </c>
      <c r="X91" s="55">
        <v>79</v>
      </c>
      <c r="Y91" s="55">
        <v>455</v>
      </c>
      <c r="Z91" s="55">
        <v>69.5</v>
      </c>
      <c r="AA91" s="55">
        <v>79</v>
      </c>
      <c r="AB91" s="55">
        <v>346</v>
      </c>
      <c r="AC91" s="55"/>
      <c r="AD91" s="55"/>
      <c r="AE91" s="55"/>
      <c r="AF91" s="55"/>
      <c r="AG91" s="55"/>
      <c r="AH91" s="55"/>
      <c r="AI91" s="55" t="s">
        <v>54</v>
      </c>
      <c r="AJ91" s="55">
        <v>45</v>
      </c>
      <c r="AK91" s="55"/>
      <c r="AL91" s="55"/>
      <c r="AM91" s="55"/>
      <c r="AN91" s="55"/>
      <c r="AO91" s="55">
        <v>467</v>
      </c>
      <c r="AP91" s="55">
        <v>377</v>
      </c>
      <c r="AQ91" s="55">
        <v>297</v>
      </c>
      <c r="AR91" s="55">
        <v>379</v>
      </c>
      <c r="AS91" s="55">
        <v>215</v>
      </c>
      <c r="AT91" s="55">
        <v>519</v>
      </c>
    </row>
    <row r="92" spans="1:46">
      <c r="A92" s="55" t="s">
        <v>236</v>
      </c>
      <c r="B92" s="55">
        <v>1315230246</v>
      </c>
      <c r="C92" s="55" t="s">
        <v>237</v>
      </c>
      <c r="D92" s="55" t="s">
        <v>133</v>
      </c>
      <c r="E92" s="55" t="s">
        <v>53</v>
      </c>
      <c r="F92" s="55"/>
      <c r="G92" s="55">
        <v>2</v>
      </c>
      <c r="H92" s="55">
        <v>423</v>
      </c>
      <c r="I92" s="55">
        <v>459</v>
      </c>
      <c r="J92" s="55">
        <v>637</v>
      </c>
      <c r="K92" s="55">
        <v>27</v>
      </c>
      <c r="L92" s="55">
        <v>5616</v>
      </c>
      <c r="M92" s="55">
        <v>94</v>
      </c>
      <c r="N92" s="55">
        <v>750</v>
      </c>
      <c r="O92" s="55">
        <v>63</v>
      </c>
      <c r="P92" s="55">
        <v>760</v>
      </c>
      <c r="Q92" s="55">
        <v>104</v>
      </c>
      <c r="R92" s="55">
        <v>541</v>
      </c>
      <c r="S92" s="55">
        <v>50</v>
      </c>
      <c r="T92" s="55">
        <v>551</v>
      </c>
      <c r="U92" s="55"/>
      <c r="V92" s="55"/>
      <c r="W92" s="55">
        <v>46</v>
      </c>
      <c r="X92" s="55">
        <v>73</v>
      </c>
      <c r="Y92" s="55">
        <v>569</v>
      </c>
      <c r="Z92" s="55">
        <v>66</v>
      </c>
      <c r="AA92" s="55">
        <v>75</v>
      </c>
      <c r="AB92" s="55">
        <v>403</v>
      </c>
      <c r="AC92" s="55"/>
      <c r="AD92" s="55"/>
      <c r="AE92" s="55"/>
      <c r="AF92" s="55"/>
      <c r="AG92" s="55"/>
      <c r="AH92" s="55"/>
      <c r="AI92" s="55" t="s">
        <v>54</v>
      </c>
      <c r="AJ92" s="55">
        <v>46</v>
      </c>
      <c r="AK92" s="55"/>
      <c r="AL92" s="55"/>
      <c r="AM92" s="55"/>
      <c r="AN92" s="55"/>
      <c r="AO92" s="55">
        <v>641</v>
      </c>
      <c r="AP92" s="55">
        <v>613</v>
      </c>
      <c r="AQ92" s="55">
        <v>573</v>
      </c>
      <c r="AR92" s="55">
        <v>664</v>
      </c>
      <c r="AS92" s="55">
        <v>611</v>
      </c>
      <c r="AT92" s="55">
        <v>637</v>
      </c>
    </row>
    <row r="93" spans="1:46">
      <c r="A93" s="55" t="s">
        <v>238</v>
      </c>
      <c r="B93" s="55">
        <v>1315230247</v>
      </c>
      <c r="C93" s="55" t="s">
        <v>239</v>
      </c>
      <c r="D93" s="55" t="s">
        <v>133</v>
      </c>
      <c r="E93" s="55" t="s">
        <v>53</v>
      </c>
      <c r="F93" s="55"/>
      <c r="G93" s="55">
        <v>2</v>
      </c>
      <c r="H93" s="55">
        <v>469</v>
      </c>
      <c r="I93" s="55">
        <v>501.5</v>
      </c>
      <c r="J93" s="55">
        <v>527</v>
      </c>
      <c r="K93" s="55">
        <v>-26</v>
      </c>
      <c r="L93" s="55">
        <v>3304</v>
      </c>
      <c r="M93" s="55">
        <v>100.5</v>
      </c>
      <c r="N93" s="55">
        <v>584</v>
      </c>
      <c r="O93" s="55">
        <v>74.5</v>
      </c>
      <c r="P93" s="55">
        <v>681</v>
      </c>
      <c r="Q93" s="55">
        <v>117</v>
      </c>
      <c r="R93" s="55">
        <v>264</v>
      </c>
      <c r="S93" s="55">
        <v>46.5</v>
      </c>
      <c r="T93" s="55">
        <v>592</v>
      </c>
      <c r="U93" s="55"/>
      <c r="V93" s="55"/>
      <c r="W93" s="55">
        <v>60.5</v>
      </c>
      <c r="X93" s="55">
        <v>84</v>
      </c>
      <c r="Y93" s="55">
        <v>341</v>
      </c>
      <c r="Z93" s="55">
        <v>70</v>
      </c>
      <c r="AA93" s="55">
        <v>79</v>
      </c>
      <c r="AB93" s="55">
        <v>338</v>
      </c>
      <c r="AC93" s="55"/>
      <c r="AD93" s="55"/>
      <c r="AE93" s="55"/>
      <c r="AF93" s="55"/>
      <c r="AG93" s="55"/>
      <c r="AH93" s="55"/>
      <c r="AI93" s="55" t="s">
        <v>54</v>
      </c>
      <c r="AJ93" s="55">
        <v>47</v>
      </c>
      <c r="AK93" s="55"/>
      <c r="AL93" s="55"/>
      <c r="AM93" s="55"/>
      <c r="AN93" s="55"/>
      <c r="AO93" s="55">
        <v>557</v>
      </c>
      <c r="AP93" s="55">
        <v>631</v>
      </c>
      <c r="AQ93" s="55">
        <v>475</v>
      </c>
      <c r="AR93" s="55">
        <v>501</v>
      </c>
      <c r="AS93" s="55">
        <v>598</v>
      </c>
      <c r="AT93" s="55">
        <v>527</v>
      </c>
    </row>
    <row r="94" spans="1:46">
      <c r="A94" s="55" t="s">
        <v>240</v>
      </c>
      <c r="B94" s="55">
        <v>1315230301</v>
      </c>
      <c r="C94" s="55" t="s">
        <v>241</v>
      </c>
      <c r="D94" s="55" t="s">
        <v>52</v>
      </c>
      <c r="E94" s="55" t="s">
        <v>53</v>
      </c>
      <c r="F94" s="55"/>
      <c r="G94" s="55">
        <v>3</v>
      </c>
      <c r="H94" s="55">
        <v>560</v>
      </c>
      <c r="I94" s="55">
        <v>582</v>
      </c>
      <c r="J94" s="55">
        <v>133</v>
      </c>
      <c r="K94" s="55">
        <v>-48</v>
      </c>
      <c r="L94" s="55">
        <v>638</v>
      </c>
      <c r="M94" s="55">
        <v>110</v>
      </c>
      <c r="N94" s="55">
        <v>209</v>
      </c>
      <c r="O94" s="55">
        <v>94.5</v>
      </c>
      <c r="P94" s="55">
        <v>374</v>
      </c>
      <c r="Q94" s="55">
        <v>115</v>
      </c>
      <c r="R94" s="55">
        <v>294</v>
      </c>
      <c r="S94" s="55">
        <v>78.5</v>
      </c>
      <c r="T94" s="55">
        <v>100</v>
      </c>
      <c r="U94" s="55"/>
      <c r="V94" s="55"/>
      <c r="W94" s="55">
        <v>75.5</v>
      </c>
      <c r="X94" s="55">
        <v>91</v>
      </c>
      <c r="Y94" s="55">
        <v>79</v>
      </c>
      <c r="Z94" s="55">
        <v>86.5</v>
      </c>
      <c r="AA94" s="55">
        <v>93</v>
      </c>
      <c r="AB94" s="55">
        <v>41</v>
      </c>
      <c r="AC94" s="55"/>
      <c r="AD94" s="55"/>
      <c r="AE94" s="55"/>
      <c r="AF94" s="55"/>
      <c r="AG94" s="55"/>
      <c r="AH94" s="55"/>
      <c r="AI94" s="55" t="s">
        <v>54</v>
      </c>
      <c r="AJ94" s="55">
        <v>1</v>
      </c>
      <c r="AK94" s="55"/>
      <c r="AL94" s="55"/>
      <c r="AM94" s="55"/>
      <c r="AN94" s="55"/>
      <c r="AO94" s="55">
        <v>84</v>
      </c>
      <c r="AP94" s="55">
        <v>173</v>
      </c>
      <c r="AQ94" s="55">
        <v>113</v>
      </c>
      <c r="AR94" s="55">
        <v>85</v>
      </c>
      <c r="AS94" s="55">
        <v>202</v>
      </c>
      <c r="AT94" s="55">
        <v>133</v>
      </c>
    </row>
    <row r="95" spans="1:46">
      <c r="A95" s="55" t="s">
        <v>242</v>
      </c>
      <c r="B95" s="55">
        <v>1315230302</v>
      </c>
      <c r="C95" s="55" t="s">
        <v>243</v>
      </c>
      <c r="D95" s="55" t="s">
        <v>52</v>
      </c>
      <c r="E95" s="55" t="s">
        <v>53</v>
      </c>
      <c r="F95" s="55"/>
      <c r="G95" s="55">
        <v>3</v>
      </c>
      <c r="H95" s="55">
        <v>562.5</v>
      </c>
      <c r="I95" s="55">
        <v>592</v>
      </c>
      <c r="J95" s="55">
        <v>107</v>
      </c>
      <c r="K95" s="55">
        <v>295</v>
      </c>
      <c r="L95" s="55">
        <v>459</v>
      </c>
      <c r="M95" s="55">
        <v>104</v>
      </c>
      <c r="N95" s="55">
        <v>450</v>
      </c>
      <c r="O95" s="55">
        <v>112.5</v>
      </c>
      <c r="P95" s="55">
        <v>84</v>
      </c>
      <c r="Q95" s="55">
        <v>109</v>
      </c>
      <c r="R95" s="55">
        <v>434</v>
      </c>
      <c r="S95" s="55">
        <v>88.5</v>
      </c>
      <c r="T95" s="55">
        <v>23</v>
      </c>
      <c r="U95" s="55"/>
      <c r="V95" s="55"/>
      <c r="W95" s="55">
        <v>64.5</v>
      </c>
      <c r="X95" s="55">
        <v>87</v>
      </c>
      <c r="Y95" s="55">
        <v>258</v>
      </c>
      <c r="Z95" s="55">
        <v>84</v>
      </c>
      <c r="AA95" s="55">
        <v>91</v>
      </c>
      <c r="AB95" s="55">
        <v>75</v>
      </c>
      <c r="AC95" s="55"/>
      <c r="AD95" s="55"/>
      <c r="AE95" s="55"/>
      <c r="AF95" s="55"/>
      <c r="AG95" s="55"/>
      <c r="AH95" s="55"/>
      <c r="AI95" s="55" t="s">
        <v>54</v>
      </c>
      <c r="AJ95" s="55">
        <v>2</v>
      </c>
      <c r="AK95" s="55"/>
      <c r="AL95" s="55"/>
      <c r="AM95" s="55"/>
      <c r="AN95" s="55"/>
      <c r="AO95" s="55">
        <v>501</v>
      </c>
      <c r="AP95" s="55">
        <v>308</v>
      </c>
      <c r="AQ95" s="55">
        <v>346</v>
      </c>
      <c r="AR95" s="55">
        <v>402</v>
      </c>
      <c r="AS95" s="55">
        <v>314</v>
      </c>
      <c r="AT95" s="55">
        <v>107</v>
      </c>
    </row>
    <row r="96" spans="1:46">
      <c r="A96" s="55" t="s">
        <v>244</v>
      </c>
      <c r="B96" s="55">
        <v>1315230303</v>
      </c>
      <c r="C96" s="55" t="s">
        <v>245</v>
      </c>
      <c r="D96" s="55" t="s">
        <v>52</v>
      </c>
      <c r="E96" s="55" t="s">
        <v>53</v>
      </c>
      <c r="F96" s="55"/>
      <c r="G96" s="55">
        <v>3</v>
      </c>
      <c r="H96" s="55">
        <v>431.5</v>
      </c>
      <c r="I96" s="55">
        <v>464</v>
      </c>
      <c r="J96" s="55">
        <v>630</v>
      </c>
      <c r="K96" s="55">
        <v>-14</v>
      </c>
      <c r="L96" s="55">
        <v>5332</v>
      </c>
      <c r="M96" s="55">
        <v>95.5</v>
      </c>
      <c r="N96" s="55">
        <v>721</v>
      </c>
      <c r="O96" s="55">
        <v>85.5</v>
      </c>
      <c r="P96" s="55">
        <v>530</v>
      </c>
      <c r="Q96" s="55">
        <v>73.5</v>
      </c>
      <c r="R96" s="55">
        <v>785</v>
      </c>
      <c r="S96" s="55">
        <v>47.5</v>
      </c>
      <c r="T96" s="55">
        <v>583</v>
      </c>
      <c r="U96" s="55"/>
      <c r="V96" s="55"/>
      <c r="W96" s="55">
        <v>61</v>
      </c>
      <c r="X96" s="55">
        <v>84</v>
      </c>
      <c r="Y96" s="55">
        <v>332</v>
      </c>
      <c r="Z96" s="55">
        <v>68.5</v>
      </c>
      <c r="AA96" s="55">
        <v>78</v>
      </c>
      <c r="AB96" s="55">
        <v>366</v>
      </c>
      <c r="AC96" s="55"/>
      <c r="AD96" s="55"/>
      <c r="AE96" s="55"/>
      <c r="AF96" s="55"/>
      <c r="AG96" s="55"/>
      <c r="AH96" s="55"/>
      <c r="AI96" s="55" t="s">
        <v>54</v>
      </c>
      <c r="AJ96" s="55">
        <v>3</v>
      </c>
      <c r="AK96" s="55"/>
      <c r="AL96" s="55"/>
      <c r="AM96" s="55"/>
      <c r="AN96" s="55"/>
      <c r="AO96" s="55">
        <v>578</v>
      </c>
      <c r="AP96" s="55">
        <v>589</v>
      </c>
      <c r="AQ96" s="55">
        <v>596</v>
      </c>
      <c r="AR96" s="55">
        <v>616</v>
      </c>
      <c r="AS96" s="55">
        <v>539</v>
      </c>
      <c r="AT96" s="55">
        <v>630</v>
      </c>
    </row>
    <row r="97" spans="1:46">
      <c r="A97" s="55" t="s">
        <v>246</v>
      </c>
      <c r="B97" s="55">
        <v>1315230304</v>
      </c>
      <c r="C97" s="55" t="s">
        <v>247</v>
      </c>
      <c r="D97" s="55" t="s">
        <v>52</v>
      </c>
      <c r="E97" s="55" t="s">
        <v>53</v>
      </c>
      <c r="F97" s="55"/>
      <c r="G97" s="55">
        <v>3</v>
      </c>
      <c r="H97" s="55">
        <v>560</v>
      </c>
      <c r="I97" s="55">
        <v>587.5</v>
      </c>
      <c r="J97" s="55">
        <v>119</v>
      </c>
      <c r="K97" s="55">
        <v>-20</v>
      </c>
      <c r="L97" s="55">
        <v>549</v>
      </c>
      <c r="M97" s="55">
        <v>106.5</v>
      </c>
      <c r="N97" s="55">
        <v>346</v>
      </c>
      <c r="O97" s="55">
        <v>105.5</v>
      </c>
      <c r="P97" s="55">
        <v>170</v>
      </c>
      <c r="Q97" s="55">
        <v>111.5</v>
      </c>
      <c r="R97" s="55">
        <v>371</v>
      </c>
      <c r="S97" s="55">
        <v>91</v>
      </c>
      <c r="T97" s="55">
        <v>17</v>
      </c>
      <c r="U97" s="55"/>
      <c r="V97" s="55"/>
      <c r="W97" s="55">
        <v>71.5</v>
      </c>
      <c r="X97" s="55">
        <v>90</v>
      </c>
      <c r="Y97" s="55">
        <v>144</v>
      </c>
      <c r="Z97" s="55">
        <v>74</v>
      </c>
      <c r="AA97" s="55">
        <v>83</v>
      </c>
      <c r="AB97" s="55">
        <v>265</v>
      </c>
      <c r="AC97" s="55"/>
      <c r="AD97" s="55"/>
      <c r="AE97" s="55"/>
      <c r="AF97" s="55"/>
      <c r="AG97" s="55"/>
      <c r="AH97" s="55"/>
      <c r="AI97" s="55" t="s">
        <v>54</v>
      </c>
      <c r="AJ97" s="55">
        <v>4</v>
      </c>
      <c r="AK97" s="55"/>
      <c r="AL97" s="55"/>
      <c r="AM97" s="55"/>
      <c r="AN97" s="55"/>
      <c r="AO97" s="55">
        <v>151</v>
      </c>
      <c r="AP97" s="55">
        <v>122</v>
      </c>
      <c r="AQ97" s="55">
        <v>153</v>
      </c>
      <c r="AR97" s="55">
        <v>99</v>
      </c>
      <c r="AS97" s="55">
        <v>181</v>
      </c>
      <c r="AT97" s="55">
        <v>119</v>
      </c>
    </row>
    <row r="98" spans="1:46">
      <c r="A98" s="55" t="s">
        <v>248</v>
      </c>
      <c r="B98" s="55">
        <v>1315230305</v>
      </c>
      <c r="C98" s="55" t="s">
        <v>249</v>
      </c>
      <c r="D98" s="55" t="s">
        <v>52</v>
      </c>
      <c r="E98" s="55" t="s">
        <v>53</v>
      </c>
      <c r="F98" s="55"/>
      <c r="G98" s="55">
        <v>3</v>
      </c>
      <c r="H98" s="55">
        <v>515</v>
      </c>
      <c r="I98" s="55">
        <v>546.5</v>
      </c>
      <c r="J98" s="55">
        <v>300</v>
      </c>
      <c r="K98" s="55">
        <v>13</v>
      </c>
      <c r="L98" s="55">
        <v>1552</v>
      </c>
      <c r="M98" s="55">
        <v>95.5</v>
      </c>
      <c r="N98" s="55">
        <v>721</v>
      </c>
      <c r="O98" s="55">
        <v>93.5</v>
      </c>
      <c r="P98" s="55">
        <v>392</v>
      </c>
      <c r="Q98" s="55">
        <v>116.5</v>
      </c>
      <c r="R98" s="55">
        <v>274</v>
      </c>
      <c r="S98" s="55">
        <v>68</v>
      </c>
      <c r="T98" s="55">
        <v>269</v>
      </c>
      <c r="U98" s="55"/>
      <c r="V98" s="55"/>
      <c r="W98" s="55">
        <v>61.5</v>
      </c>
      <c r="X98" s="55">
        <v>85</v>
      </c>
      <c r="Y98" s="55">
        <v>322</v>
      </c>
      <c r="Z98" s="55">
        <v>80</v>
      </c>
      <c r="AA98" s="55">
        <v>88</v>
      </c>
      <c r="AB98" s="55">
        <v>152</v>
      </c>
      <c r="AC98" s="55"/>
      <c r="AD98" s="55"/>
      <c r="AE98" s="55"/>
      <c r="AF98" s="55"/>
      <c r="AG98" s="55"/>
      <c r="AH98" s="55"/>
      <c r="AI98" s="55" t="s">
        <v>54</v>
      </c>
      <c r="AJ98" s="55">
        <v>5</v>
      </c>
      <c r="AK98" s="55"/>
      <c r="AL98" s="55"/>
      <c r="AM98" s="55"/>
      <c r="AN98" s="55"/>
      <c r="AO98" s="55">
        <v>339</v>
      </c>
      <c r="AP98" s="55">
        <v>205</v>
      </c>
      <c r="AQ98" s="55">
        <v>249</v>
      </c>
      <c r="AR98" s="55">
        <v>313</v>
      </c>
      <c r="AS98" s="55">
        <v>250</v>
      </c>
      <c r="AT98" s="55">
        <v>300</v>
      </c>
    </row>
    <row r="99" spans="1:46">
      <c r="A99" s="55" t="s">
        <v>250</v>
      </c>
      <c r="B99" s="55">
        <v>1315230306</v>
      </c>
      <c r="C99" s="55" t="s">
        <v>251</v>
      </c>
      <c r="D99" s="55" t="s">
        <v>52</v>
      </c>
      <c r="E99" s="55" t="s">
        <v>53</v>
      </c>
      <c r="F99" s="55"/>
      <c r="G99" s="55">
        <v>3</v>
      </c>
      <c r="H99" s="55">
        <v>533.5</v>
      </c>
      <c r="I99" s="55">
        <v>565</v>
      </c>
      <c r="J99" s="55">
        <v>214</v>
      </c>
      <c r="K99" s="55">
        <v>-71</v>
      </c>
      <c r="L99" s="55">
        <v>1031</v>
      </c>
      <c r="M99" s="55">
        <v>114</v>
      </c>
      <c r="N99" s="55">
        <v>84</v>
      </c>
      <c r="O99" s="55">
        <v>95.5</v>
      </c>
      <c r="P99" s="55">
        <v>357</v>
      </c>
      <c r="Q99" s="55">
        <v>122.5</v>
      </c>
      <c r="R99" s="55">
        <v>130</v>
      </c>
      <c r="S99" s="55">
        <v>62</v>
      </c>
      <c r="T99" s="55">
        <v>373</v>
      </c>
      <c r="U99" s="55"/>
      <c r="V99" s="55"/>
      <c r="W99" s="55">
        <v>64</v>
      </c>
      <c r="X99" s="55">
        <v>87</v>
      </c>
      <c r="Y99" s="55">
        <v>269</v>
      </c>
      <c r="Z99" s="55">
        <v>75.5</v>
      </c>
      <c r="AA99" s="55">
        <v>84</v>
      </c>
      <c r="AB99" s="55">
        <v>235</v>
      </c>
      <c r="AC99" s="55"/>
      <c r="AD99" s="55"/>
      <c r="AE99" s="55"/>
      <c r="AF99" s="55"/>
      <c r="AG99" s="55"/>
      <c r="AH99" s="55"/>
      <c r="AI99" s="55" t="s">
        <v>54</v>
      </c>
      <c r="AJ99" s="55">
        <v>6</v>
      </c>
      <c r="AK99" s="55"/>
      <c r="AL99" s="55"/>
      <c r="AM99" s="55"/>
      <c r="AN99" s="55"/>
      <c r="AO99" s="55">
        <v>98</v>
      </c>
      <c r="AP99" s="55">
        <v>164</v>
      </c>
      <c r="AQ99" s="55">
        <v>230</v>
      </c>
      <c r="AR99" s="55">
        <v>143</v>
      </c>
      <c r="AS99" s="55">
        <v>195</v>
      </c>
      <c r="AT99" s="55">
        <v>214</v>
      </c>
    </row>
    <row r="100" spans="1:46">
      <c r="A100" s="55" t="s">
        <v>252</v>
      </c>
      <c r="B100" s="55">
        <v>1315230307</v>
      </c>
      <c r="C100" s="55" t="s">
        <v>253</v>
      </c>
      <c r="D100" s="55" t="s">
        <v>52</v>
      </c>
      <c r="E100" s="55" t="s">
        <v>53</v>
      </c>
      <c r="F100" s="55"/>
      <c r="G100" s="55">
        <v>3</v>
      </c>
      <c r="H100" s="55">
        <v>531</v>
      </c>
      <c r="I100" s="55">
        <v>564</v>
      </c>
      <c r="J100" s="55">
        <v>216</v>
      </c>
      <c r="K100" s="55">
        <v>193</v>
      </c>
      <c r="L100" s="55">
        <v>1054</v>
      </c>
      <c r="M100" s="55">
        <v>104.5</v>
      </c>
      <c r="N100" s="55">
        <v>433</v>
      </c>
      <c r="O100" s="55">
        <v>106</v>
      </c>
      <c r="P100" s="55">
        <v>160</v>
      </c>
      <c r="Q100" s="55">
        <v>110</v>
      </c>
      <c r="R100" s="55">
        <v>408</v>
      </c>
      <c r="S100" s="55">
        <v>77.5</v>
      </c>
      <c r="T100" s="55">
        <v>116</v>
      </c>
      <c r="U100" s="55"/>
      <c r="V100" s="55"/>
      <c r="W100" s="55">
        <v>62.5</v>
      </c>
      <c r="X100" s="55">
        <v>86</v>
      </c>
      <c r="Y100" s="55">
        <v>306</v>
      </c>
      <c r="Z100" s="55">
        <v>70.5</v>
      </c>
      <c r="AA100" s="55">
        <v>80</v>
      </c>
      <c r="AB100" s="55">
        <v>328</v>
      </c>
      <c r="AC100" s="55"/>
      <c r="AD100" s="55"/>
      <c r="AE100" s="55"/>
      <c r="AF100" s="55"/>
      <c r="AG100" s="55"/>
      <c r="AH100" s="55"/>
      <c r="AI100" s="55" t="s">
        <v>54</v>
      </c>
      <c r="AJ100" s="55">
        <v>7</v>
      </c>
      <c r="AK100" s="55"/>
      <c r="AL100" s="55"/>
      <c r="AM100" s="55"/>
      <c r="AN100" s="55"/>
      <c r="AO100" s="55">
        <v>247</v>
      </c>
      <c r="AP100" s="55">
        <v>503</v>
      </c>
      <c r="AQ100" s="55">
        <v>441</v>
      </c>
      <c r="AR100" s="55">
        <v>409</v>
      </c>
      <c r="AS100" s="55">
        <v>418</v>
      </c>
      <c r="AT100" s="55">
        <v>216</v>
      </c>
    </row>
    <row r="101" spans="1:46">
      <c r="A101" s="55" t="s">
        <v>254</v>
      </c>
      <c r="B101" s="55">
        <v>1315230308</v>
      </c>
      <c r="C101" s="55" t="s">
        <v>255</v>
      </c>
      <c r="D101" s="55" t="s">
        <v>52</v>
      </c>
      <c r="E101" s="55" t="s">
        <v>53</v>
      </c>
      <c r="F101" s="55"/>
      <c r="G101" s="55">
        <v>3</v>
      </c>
      <c r="H101" s="55">
        <v>473</v>
      </c>
      <c r="I101" s="55">
        <v>507</v>
      </c>
      <c r="J101" s="55">
        <v>509</v>
      </c>
      <c r="K101" s="55">
        <v>-55</v>
      </c>
      <c r="L101" s="55">
        <v>3049</v>
      </c>
      <c r="M101" s="55">
        <v>95.5</v>
      </c>
      <c r="N101" s="55">
        <v>721</v>
      </c>
      <c r="O101" s="55">
        <v>98</v>
      </c>
      <c r="P101" s="55">
        <v>311</v>
      </c>
      <c r="Q101" s="55">
        <v>96.5</v>
      </c>
      <c r="R101" s="55">
        <v>660</v>
      </c>
      <c r="S101" s="55">
        <v>56</v>
      </c>
      <c r="T101" s="55">
        <v>473</v>
      </c>
      <c r="U101" s="55"/>
      <c r="V101" s="55"/>
      <c r="W101" s="55">
        <v>57.5</v>
      </c>
      <c r="X101" s="55">
        <v>82</v>
      </c>
      <c r="Y101" s="55">
        <v>393</v>
      </c>
      <c r="Z101" s="55">
        <v>69.5</v>
      </c>
      <c r="AA101" s="55">
        <v>79</v>
      </c>
      <c r="AB101" s="55">
        <v>346</v>
      </c>
      <c r="AC101" s="55"/>
      <c r="AD101" s="55"/>
      <c r="AE101" s="55"/>
      <c r="AF101" s="55"/>
      <c r="AG101" s="55"/>
      <c r="AH101" s="55"/>
      <c r="AI101" s="55" t="s">
        <v>54</v>
      </c>
      <c r="AJ101" s="55">
        <v>8</v>
      </c>
      <c r="AK101" s="55"/>
      <c r="AL101" s="55"/>
      <c r="AM101" s="55"/>
      <c r="AN101" s="55"/>
      <c r="AO101" s="55">
        <v>377</v>
      </c>
      <c r="AP101" s="55">
        <v>467</v>
      </c>
      <c r="AQ101" s="55">
        <v>504</v>
      </c>
      <c r="AR101" s="55">
        <v>454</v>
      </c>
      <c r="AS101" s="55">
        <v>416</v>
      </c>
      <c r="AT101" s="55">
        <v>509</v>
      </c>
    </row>
    <row r="102" spans="1:46">
      <c r="A102" s="55" t="s">
        <v>256</v>
      </c>
      <c r="B102" s="55">
        <v>1315230309</v>
      </c>
      <c r="C102" s="55" t="s">
        <v>257</v>
      </c>
      <c r="D102" s="55" t="s">
        <v>52</v>
      </c>
      <c r="E102" s="55" t="s">
        <v>53</v>
      </c>
      <c r="F102" s="55"/>
      <c r="G102" s="55">
        <v>3</v>
      </c>
      <c r="H102" s="55">
        <v>456.5</v>
      </c>
      <c r="I102" s="55">
        <v>493.5</v>
      </c>
      <c r="J102" s="55">
        <v>549</v>
      </c>
      <c r="K102" s="55">
        <v>-194</v>
      </c>
      <c r="L102" s="55">
        <v>3686</v>
      </c>
      <c r="M102" s="55">
        <v>100.5</v>
      </c>
      <c r="N102" s="55">
        <v>584</v>
      </c>
      <c r="O102" s="55">
        <v>94.5</v>
      </c>
      <c r="P102" s="55">
        <v>374</v>
      </c>
      <c r="Q102" s="55">
        <v>100.5</v>
      </c>
      <c r="R102" s="55">
        <v>600</v>
      </c>
      <c r="S102" s="55">
        <v>47</v>
      </c>
      <c r="T102" s="55">
        <v>587</v>
      </c>
      <c r="U102" s="55"/>
      <c r="V102" s="55"/>
      <c r="W102" s="55">
        <v>43.5</v>
      </c>
      <c r="X102" s="55">
        <v>71</v>
      </c>
      <c r="Y102" s="55">
        <v>595</v>
      </c>
      <c r="Z102" s="55">
        <v>70.5</v>
      </c>
      <c r="AA102" s="55">
        <v>80</v>
      </c>
      <c r="AB102" s="55">
        <v>328</v>
      </c>
      <c r="AC102" s="55"/>
      <c r="AD102" s="55"/>
      <c r="AE102" s="55"/>
      <c r="AF102" s="55"/>
      <c r="AG102" s="55"/>
      <c r="AH102" s="55"/>
      <c r="AI102" s="55" t="s">
        <v>54</v>
      </c>
      <c r="AJ102" s="55">
        <v>9</v>
      </c>
      <c r="AK102" s="55"/>
      <c r="AL102" s="55"/>
      <c r="AM102" s="55"/>
      <c r="AN102" s="55"/>
      <c r="AO102" s="55">
        <v>566</v>
      </c>
      <c r="AP102" s="55">
        <v>644</v>
      </c>
      <c r="AQ102" s="55">
        <v>528</v>
      </c>
      <c r="AR102" s="55">
        <v>355</v>
      </c>
      <c r="AS102" s="55">
        <v>466</v>
      </c>
      <c r="AT102" s="55">
        <v>549</v>
      </c>
    </row>
    <row r="103" spans="1:46">
      <c r="A103" s="55" t="s">
        <v>258</v>
      </c>
      <c r="B103" s="55">
        <v>1315230310</v>
      </c>
      <c r="C103" s="55" t="s">
        <v>259</v>
      </c>
      <c r="D103" s="55" t="s">
        <v>52</v>
      </c>
      <c r="E103" s="55" t="s">
        <v>53</v>
      </c>
      <c r="F103" s="55"/>
      <c r="G103" s="55">
        <v>3</v>
      </c>
      <c r="H103" s="55">
        <v>439.5</v>
      </c>
      <c r="I103" s="55">
        <v>475</v>
      </c>
      <c r="J103" s="55">
        <v>610</v>
      </c>
      <c r="K103" s="55">
        <v>-78</v>
      </c>
      <c r="L103" s="55">
        <v>4681</v>
      </c>
      <c r="M103" s="55">
        <v>116</v>
      </c>
      <c r="N103" s="55">
        <v>51</v>
      </c>
      <c r="O103" s="55">
        <v>66.5</v>
      </c>
      <c r="P103" s="55">
        <v>736</v>
      </c>
      <c r="Q103" s="55">
        <v>94</v>
      </c>
      <c r="R103" s="55">
        <v>687</v>
      </c>
      <c r="S103" s="55">
        <v>44.5</v>
      </c>
      <c r="T103" s="55">
        <v>607</v>
      </c>
      <c r="U103" s="55"/>
      <c r="V103" s="55"/>
      <c r="W103" s="55">
        <v>44</v>
      </c>
      <c r="X103" s="55">
        <v>71</v>
      </c>
      <c r="Y103" s="55">
        <v>591</v>
      </c>
      <c r="Z103" s="55">
        <v>74.5</v>
      </c>
      <c r="AA103" s="55">
        <v>83</v>
      </c>
      <c r="AB103" s="55">
        <v>253</v>
      </c>
      <c r="AC103" s="55"/>
      <c r="AD103" s="55"/>
      <c r="AE103" s="55"/>
      <c r="AF103" s="55"/>
      <c r="AG103" s="55"/>
      <c r="AH103" s="55"/>
      <c r="AI103" s="55" t="s">
        <v>54</v>
      </c>
      <c r="AJ103" s="55">
        <v>10</v>
      </c>
      <c r="AK103" s="55"/>
      <c r="AL103" s="55"/>
      <c r="AM103" s="55"/>
      <c r="AN103" s="55"/>
      <c r="AO103" s="55">
        <v>615</v>
      </c>
      <c r="AP103" s="55">
        <v>582</v>
      </c>
      <c r="AQ103" s="55">
        <v>517</v>
      </c>
      <c r="AR103" s="55">
        <v>532</v>
      </c>
      <c r="AS103" s="55">
        <v>564</v>
      </c>
      <c r="AT103" s="55">
        <v>610</v>
      </c>
    </row>
    <row r="104" spans="1:46">
      <c r="A104" s="55" t="s">
        <v>260</v>
      </c>
      <c r="B104" s="55">
        <v>1315230311</v>
      </c>
      <c r="C104" s="55" t="s">
        <v>261</v>
      </c>
      <c r="D104" s="55" t="s">
        <v>52</v>
      </c>
      <c r="E104" s="55" t="s">
        <v>53</v>
      </c>
      <c r="F104" s="55"/>
      <c r="G104" s="55">
        <v>3</v>
      </c>
      <c r="H104" s="55">
        <v>501</v>
      </c>
      <c r="I104" s="55">
        <v>530.5</v>
      </c>
      <c r="J104" s="55">
        <v>387</v>
      </c>
      <c r="K104" s="55">
        <v>-55</v>
      </c>
      <c r="L104" s="55">
        <v>2095</v>
      </c>
      <c r="M104" s="55">
        <v>103.5</v>
      </c>
      <c r="N104" s="55">
        <v>470</v>
      </c>
      <c r="O104" s="55">
        <v>92.5</v>
      </c>
      <c r="P104" s="55">
        <v>409</v>
      </c>
      <c r="Q104" s="55">
        <v>110</v>
      </c>
      <c r="R104" s="55">
        <v>408</v>
      </c>
      <c r="S104" s="55">
        <v>58.5</v>
      </c>
      <c r="T104" s="55">
        <v>441</v>
      </c>
      <c r="U104" s="55"/>
      <c r="V104" s="55"/>
      <c r="W104" s="55">
        <v>68</v>
      </c>
      <c r="X104" s="55">
        <v>88</v>
      </c>
      <c r="Y104" s="55">
        <v>197</v>
      </c>
      <c r="Z104" s="55">
        <v>68.5</v>
      </c>
      <c r="AA104" s="55">
        <v>78</v>
      </c>
      <c r="AB104" s="55">
        <v>366</v>
      </c>
      <c r="AC104" s="55"/>
      <c r="AD104" s="55"/>
      <c r="AE104" s="55"/>
      <c r="AF104" s="55"/>
      <c r="AG104" s="55"/>
      <c r="AH104" s="55"/>
      <c r="AI104" s="55" t="s">
        <v>54</v>
      </c>
      <c r="AJ104" s="55">
        <v>11</v>
      </c>
      <c r="AK104" s="55"/>
      <c r="AL104" s="55"/>
      <c r="AM104" s="55"/>
      <c r="AN104" s="55"/>
      <c r="AO104" s="55">
        <v>337</v>
      </c>
      <c r="AP104" s="55">
        <v>377</v>
      </c>
      <c r="AQ104" s="55">
        <v>385</v>
      </c>
      <c r="AR104" s="55">
        <v>332</v>
      </c>
      <c r="AS104" s="55">
        <v>366</v>
      </c>
      <c r="AT104" s="55">
        <v>387</v>
      </c>
    </row>
    <row r="105" spans="1:46">
      <c r="A105" s="55" t="s">
        <v>262</v>
      </c>
      <c r="B105" s="55">
        <v>1315230312</v>
      </c>
      <c r="C105" s="55" t="s">
        <v>263</v>
      </c>
      <c r="D105" s="55" t="s">
        <v>52</v>
      </c>
      <c r="E105" s="55" t="s">
        <v>53</v>
      </c>
      <c r="F105" s="55"/>
      <c r="G105" s="55">
        <v>3</v>
      </c>
      <c r="H105" s="55">
        <v>535.5</v>
      </c>
      <c r="I105" s="55">
        <v>567.5</v>
      </c>
      <c r="J105" s="55">
        <v>196</v>
      </c>
      <c r="K105" s="55">
        <v>61</v>
      </c>
      <c r="L105" s="55">
        <v>961</v>
      </c>
      <c r="M105" s="55">
        <v>115.5</v>
      </c>
      <c r="N105" s="55">
        <v>55</v>
      </c>
      <c r="O105" s="55">
        <v>94.5</v>
      </c>
      <c r="P105" s="55">
        <v>374</v>
      </c>
      <c r="Q105" s="55">
        <v>113.5</v>
      </c>
      <c r="R105" s="55">
        <v>327</v>
      </c>
      <c r="S105" s="55">
        <v>71</v>
      </c>
      <c r="T105" s="55">
        <v>205</v>
      </c>
      <c r="U105" s="55"/>
      <c r="V105" s="55"/>
      <c r="W105" s="55">
        <v>63.5</v>
      </c>
      <c r="X105" s="55">
        <v>86</v>
      </c>
      <c r="Y105" s="55">
        <v>283</v>
      </c>
      <c r="Z105" s="55">
        <v>77.5</v>
      </c>
      <c r="AA105" s="55">
        <v>87</v>
      </c>
      <c r="AB105" s="55">
        <v>204</v>
      </c>
      <c r="AC105" s="55"/>
      <c r="AD105" s="55"/>
      <c r="AE105" s="55"/>
      <c r="AF105" s="55"/>
      <c r="AG105" s="55"/>
      <c r="AH105" s="55"/>
      <c r="AI105" s="55" t="s">
        <v>54</v>
      </c>
      <c r="AJ105" s="55">
        <v>12</v>
      </c>
      <c r="AK105" s="55"/>
      <c r="AL105" s="55"/>
      <c r="AM105" s="55"/>
      <c r="AN105" s="55"/>
      <c r="AO105" s="55">
        <v>318</v>
      </c>
      <c r="AP105" s="55">
        <v>422</v>
      </c>
      <c r="AQ105" s="55">
        <v>320</v>
      </c>
      <c r="AR105" s="55">
        <v>257</v>
      </c>
      <c r="AS105" s="55">
        <v>262</v>
      </c>
      <c r="AT105" s="55">
        <v>196</v>
      </c>
    </row>
    <row r="106" spans="1:46">
      <c r="A106" s="55" t="s">
        <v>264</v>
      </c>
      <c r="B106" s="55">
        <v>1315230313</v>
      </c>
      <c r="C106" s="55" t="s">
        <v>265</v>
      </c>
      <c r="D106" s="55" t="s">
        <v>52</v>
      </c>
      <c r="E106" s="55" t="s">
        <v>53</v>
      </c>
      <c r="F106" s="55"/>
      <c r="G106" s="55">
        <v>3</v>
      </c>
      <c r="H106" s="55">
        <v>544.5</v>
      </c>
      <c r="I106" s="55">
        <v>564.5</v>
      </c>
      <c r="J106" s="55">
        <v>215</v>
      </c>
      <c r="K106" s="55">
        <v>-29</v>
      </c>
      <c r="L106" s="55">
        <v>1041</v>
      </c>
      <c r="M106" s="55">
        <v>99.5</v>
      </c>
      <c r="N106" s="55">
        <v>618</v>
      </c>
      <c r="O106" s="55">
        <v>90</v>
      </c>
      <c r="P106" s="55">
        <v>453</v>
      </c>
      <c r="Q106" s="55">
        <v>114</v>
      </c>
      <c r="R106" s="55">
        <v>313</v>
      </c>
      <c r="S106" s="55">
        <v>77</v>
      </c>
      <c r="T106" s="55">
        <v>124</v>
      </c>
      <c r="U106" s="55"/>
      <c r="V106" s="55"/>
      <c r="W106" s="55">
        <v>82.5</v>
      </c>
      <c r="X106" s="55">
        <v>94</v>
      </c>
      <c r="Y106" s="55">
        <v>26</v>
      </c>
      <c r="Z106" s="55">
        <v>81.5</v>
      </c>
      <c r="AA106" s="55">
        <v>90</v>
      </c>
      <c r="AB106" s="55">
        <v>122</v>
      </c>
      <c r="AC106" s="55"/>
      <c r="AD106" s="55"/>
      <c r="AE106" s="55"/>
      <c r="AF106" s="55"/>
      <c r="AG106" s="55"/>
      <c r="AH106" s="55"/>
      <c r="AI106" s="55" t="s">
        <v>54</v>
      </c>
      <c r="AJ106" s="55">
        <v>13</v>
      </c>
      <c r="AK106" s="55"/>
      <c r="AL106" s="55"/>
      <c r="AM106" s="55"/>
      <c r="AN106" s="55"/>
      <c r="AO106" s="55">
        <v>183</v>
      </c>
      <c r="AP106" s="55">
        <v>103</v>
      </c>
      <c r="AQ106" s="55">
        <v>113</v>
      </c>
      <c r="AR106" s="55">
        <v>186</v>
      </c>
      <c r="AS106" s="55">
        <v>275</v>
      </c>
      <c r="AT106" s="55">
        <v>215</v>
      </c>
    </row>
    <row r="107" spans="1:46">
      <c r="A107" s="55" t="s">
        <v>266</v>
      </c>
      <c r="B107" s="55">
        <v>1315230314</v>
      </c>
      <c r="C107" s="55" t="s">
        <v>267</v>
      </c>
      <c r="D107" s="55" t="s">
        <v>52</v>
      </c>
      <c r="E107" s="55" t="s">
        <v>53</v>
      </c>
      <c r="F107" s="55"/>
      <c r="G107" s="55">
        <v>3</v>
      </c>
      <c r="H107" s="55">
        <v>559.5</v>
      </c>
      <c r="I107" s="55">
        <v>584</v>
      </c>
      <c r="J107" s="55">
        <v>128</v>
      </c>
      <c r="K107" s="55">
        <v>48</v>
      </c>
      <c r="L107" s="55">
        <v>599</v>
      </c>
      <c r="M107" s="55">
        <v>112.5</v>
      </c>
      <c r="N107" s="55">
        <v>128</v>
      </c>
      <c r="O107" s="55">
        <v>96</v>
      </c>
      <c r="P107" s="55">
        <v>353</v>
      </c>
      <c r="Q107" s="55">
        <v>121</v>
      </c>
      <c r="R107" s="55">
        <v>168</v>
      </c>
      <c r="S107" s="55">
        <v>74.5</v>
      </c>
      <c r="T107" s="55">
        <v>159</v>
      </c>
      <c r="U107" s="55"/>
      <c r="V107" s="55"/>
      <c r="W107" s="55">
        <v>74.5</v>
      </c>
      <c r="X107" s="55">
        <v>91</v>
      </c>
      <c r="Y107" s="55">
        <v>102</v>
      </c>
      <c r="Z107" s="55">
        <v>81</v>
      </c>
      <c r="AA107" s="55">
        <v>89</v>
      </c>
      <c r="AB107" s="55">
        <v>132</v>
      </c>
      <c r="AC107" s="55"/>
      <c r="AD107" s="55"/>
      <c r="AE107" s="55"/>
      <c r="AF107" s="55"/>
      <c r="AG107" s="55"/>
      <c r="AH107" s="55"/>
      <c r="AI107" s="55" t="s">
        <v>54</v>
      </c>
      <c r="AJ107" s="55">
        <v>14</v>
      </c>
      <c r="AK107" s="55"/>
      <c r="AL107" s="55"/>
      <c r="AM107" s="55"/>
      <c r="AN107" s="55"/>
      <c r="AO107" s="55">
        <v>146</v>
      </c>
      <c r="AP107" s="55">
        <v>114</v>
      </c>
      <c r="AQ107" s="55">
        <v>113</v>
      </c>
      <c r="AR107" s="55">
        <v>176</v>
      </c>
      <c r="AS107" s="55">
        <v>65</v>
      </c>
      <c r="AT107" s="55">
        <v>128</v>
      </c>
    </row>
    <row r="108" spans="1:46">
      <c r="A108" s="55" t="s">
        <v>268</v>
      </c>
      <c r="B108" s="55">
        <v>1315230315</v>
      </c>
      <c r="C108" s="55" t="s">
        <v>269</v>
      </c>
      <c r="D108" s="55" t="s">
        <v>52</v>
      </c>
      <c r="E108" s="55" t="s">
        <v>53</v>
      </c>
      <c r="F108" s="55"/>
      <c r="G108" s="55">
        <v>3</v>
      </c>
      <c r="H108" s="55">
        <v>540</v>
      </c>
      <c r="I108" s="55">
        <v>571.5</v>
      </c>
      <c r="J108" s="55">
        <v>175</v>
      </c>
      <c r="K108" s="55">
        <v>-40</v>
      </c>
      <c r="L108" s="55">
        <v>859</v>
      </c>
      <c r="M108" s="55">
        <v>98</v>
      </c>
      <c r="N108" s="55">
        <v>668</v>
      </c>
      <c r="O108" s="55">
        <v>114</v>
      </c>
      <c r="P108" s="55">
        <v>69</v>
      </c>
      <c r="Q108" s="55">
        <v>119.5</v>
      </c>
      <c r="R108" s="55">
        <v>200</v>
      </c>
      <c r="S108" s="55">
        <v>77</v>
      </c>
      <c r="T108" s="55">
        <v>124</v>
      </c>
      <c r="U108" s="55"/>
      <c r="V108" s="55"/>
      <c r="W108" s="55">
        <v>63.5</v>
      </c>
      <c r="X108" s="55">
        <v>86</v>
      </c>
      <c r="Y108" s="55">
        <v>283</v>
      </c>
      <c r="Z108" s="55">
        <v>68</v>
      </c>
      <c r="AA108" s="55">
        <v>77</v>
      </c>
      <c r="AB108" s="55">
        <v>372</v>
      </c>
      <c r="AC108" s="55"/>
      <c r="AD108" s="55"/>
      <c r="AE108" s="55"/>
      <c r="AF108" s="55"/>
      <c r="AG108" s="55"/>
      <c r="AH108" s="55"/>
      <c r="AI108" s="55" t="s">
        <v>54</v>
      </c>
      <c r="AJ108" s="55">
        <v>15</v>
      </c>
      <c r="AK108" s="55"/>
      <c r="AL108" s="55"/>
      <c r="AM108" s="55"/>
      <c r="AN108" s="55"/>
      <c r="AO108" s="55">
        <v>307</v>
      </c>
      <c r="AP108" s="55">
        <v>130</v>
      </c>
      <c r="AQ108" s="55">
        <v>313</v>
      </c>
      <c r="AR108" s="55">
        <v>135</v>
      </c>
      <c r="AS108" s="55">
        <v>310</v>
      </c>
      <c r="AT108" s="55">
        <v>175</v>
      </c>
    </row>
    <row r="109" spans="1:46">
      <c r="A109" s="55" t="s">
        <v>270</v>
      </c>
      <c r="B109" s="55">
        <v>1315230316</v>
      </c>
      <c r="C109" s="55" t="s">
        <v>271</v>
      </c>
      <c r="D109" s="55" t="s">
        <v>52</v>
      </c>
      <c r="E109" s="55" t="s">
        <v>53</v>
      </c>
      <c r="F109" s="55"/>
      <c r="G109" s="55">
        <v>3</v>
      </c>
      <c r="H109" s="55">
        <v>555</v>
      </c>
      <c r="I109" s="55">
        <v>583</v>
      </c>
      <c r="J109" s="55">
        <v>131</v>
      </c>
      <c r="K109" s="55">
        <v>129</v>
      </c>
      <c r="L109" s="55">
        <v>621</v>
      </c>
      <c r="M109" s="55">
        <v>101</v>
      </c>
      <c r="N109" s="55">
        <v>561</v>
      </c>
      <c r="O109" s="55">
        <v>110</v>
      </c>
      <c r="P109" s="55">
        <v>100</v>
      </c>
      <c r="Q109" s="55">
        <v>119.5</v>
      </c>
      <c r="R109" s="55">
        <v>200</v>
      </c>
      <c r="S109" s="55">
        <v>73.5</v>
      </c>
      <c r="T109" s="55">
        <v>172</v>
      </c>
      <c r="U109" s="55"/>
      <c r="V109" s="55"/>
      <c r="W109" s="55">
        <v>67.5</v>
      </c>
      <c r="X109" s="55">
        <v>88</v>
      </c>
      <c r="Y109" s="55">
        <v>207</v>
      </c>
      <c r="Z109" s="55">
        <v>83.5</v>
      </c>
      <c r="AA109" s="55">
        <v>91</v>
      </c>
      <c r="AB109" s="55">
        <v>86</v>
      </c>
      <c r="AC109" s="55"/>
      <c r="AD109" s="55"/>
      <c r="AE109" s="55"/>
      <c r="AF109" s="55"/>
      <c r="AG109" s="55"/>
      <c r="AH109" s="55"/>
      <c r="AI109" s="55" t="s">
        <v>54</v>
      </c>
      <c r="AJ109" s="55">
        <v>16</v>
      </c>
      <c r="AK109" s="55"/>
      <c r="AL109" s="55"/>
      <c r="AM109" s="55"/>
      <c r="AN109" s="55"/>
      <c r="AO109" s="55">
        <v>243</v>
      </c>
      <c r="AP109" s="55">
        <v>211</v>
      </c>
      <c r="AQ109" s="55">
        <v>153</v>
      </c>
      <c r="AR109" s="55">
        <v>260</v>
      </c>
      <c r="AS109" s="55">
        <v>175</v>
      </c>
      <c r="AT109" s="55">
        <v>131</v>
      </c>
    </row>
    <row r="110" spans="1:46">
      <c r="A110" s="55" t="s">
        <v>272</v>
      </c>
      <c r="B110" s="55">
        <v>1315230317</v>
      </c>
      <c r="C110" s="55" t="s">
        <v>273</v>
      </c>
      <c r="D110" s="55" t="s">
        <v>52</v>
      </c>
      <c r="E110" s="55" t="s">
        <v>53</v>
      </c>
      <c r="F110" s="55"/>
      <c r="G110" s="55">
        <v>3</v>
      </c>
      <c r="H110" s="55">
        <v>488</v>
      </c>
      <c r="I110" s="55">
        <v>522.5</v>
      </c>
      <c r="J110" s="55">
        <v>430</v>
      </c>
      <c r="K110" s="55">
        <v>-55</v>
      </c>
      <c r="L110" s="55">
        <v>2395</v>
      </c>
      <c r="M110" s="55">
        <v>105</v>
      </c>
      <c r="N110" s="55">
        <v>406</v>
      </c>
      <c r="O110" s="55">
        <v>94</v>
      </c>
      <c r="P110" s="55">
        <v>381</v>
      </c>
      <c r="Q110" s="55">
        <v>109.5</v>
      </c>
      <c r="R110" s="55">
        <v>424</v>
      </c>
      <c r="S110" s="55">
        <v>59</v>
      </c>
      <c r="T110" s="55">
        <v>430</v>
      </c>
      <c r="U110" s="55"/>
      <c r="V110" s="55"/>
      <c r="W110" s="55">
        <v>50.5</v>
      </c>
      <c r="X110" s="55">
        <v>76</v>
      </c>
      <c r="Y110" s="55">
        <v>516</v>
      </c>
      <c r="Z110" s="55">
        <v>70</v>
      </c>
      <c r="AA110" s="55">
        <v>79</v>
      </c>
      <c r="AB110" s="55">
        <v>338</v>
      </c>
      <c r="AC110" s="55"/>
      <c r="AD110" s="55"/>
      <c r="AE110" s="55"/>
      <c r="AF110" s="55"/>
      <c r="AG110" s="55"/>
      <c r="AH110" s="55"/>
      <c r="AI110" s="55" t="s">
        <v>54</v>
      </c>
      <c r="AJ110" s="55">
        <v>17</v>
      </c>
      <c r="AK110" s="55"/>
      <c r="AL110" s="55"/>
      <c r="AM110" s="55"/>
      <c r="AN110" s="55"/>
      <c r="AO110" s="55">
        <v>546</v>
      </c>
      <c r="AP110" s="55">
        <v>545</v>
      </c>
      <c r="AQ110" s="55">
        <v>504</v>
      </c>
      <c r="AR110" s="55">
        <v>375</v>
      </c>
      <c r="AS110" s="55">
        <v>497</v>
      </c>
      <c r="AT110" s="55">
        <v>430</v>
      </c>
    </row>
    <row r="111" spans="1:46">
      <c r="A111" s="55" t="s">
        <v>274</v>
      </c>
      <c r="B111" s="55">
        <v>1315230318</v>
      </c>
      <c r="C111" s="55" t="s">
        <v>275</v>
      </c>
      <c r="D111" s="55" t="s">
        <v>52</v>
      </c>
      <c r="E111" s="55" t="s">
        <v>53</v>
      </c>
      <c r="F111" s="55"/>
      <c r="G111" s="55">
        <v>3</v>
      </c>
      <c r="H111" s="55">
        <v>510.5</v>
      </c>
      <c r="I111" s="55">
        <v>541</v>
      </c>
      <c r="J111" s="55">
        <v>337</v>
      </c>
      <c r="K111" s="55">
        <v>120</v>
      </c>
      <c r="L111" s="55">
        <v>1750</v>
      </c>
      <c r="M111" s="55">
        <v>102</v>
      </c>
      <c r="N111" s="55">
        <v>529</v>
      </c>
      <c r="O111" s="55">
        <v>98.5</v>
      </c>
      <c r="P111" s="55">
        <v>298</v>
      </c>
      <c r="Q111" s="55">
        <v>123</v>
      </c>
      <c r="R111" s="55">
        <v>123</v>
      </c>
      <c r="S111" s="55">
        <v>43.5</v>
      </c>
      <c r="T111" s="55">
        <v>614</v>
      </c>
      <c r="U111" s="55"/>
      <c r="V111" s="55"/>
      <c r="W111" s="55">
        <v>65</v>
      </c>
      <c r="X111" s="55">
        <v>87</v>
      </c>
      <c r="Y111" s="55">
        <v>248</v>
      </c>
      <c r="Z111" s="55">
        <v>78.5</v>
      </c>
      <c r="AA111" s="55">
        <v>87</v>
      </c>
      <c r="AB111" s="55">
        <v>181</v>
      </c>
      <c r="AC111" s="55"/>
      <c r="AD111" s="55"/>
      <c r="AE111" s="55"/>
      <c r="AF111" s="55"/>
      <c r="AG111" s="55"/>
      <c r="AH111" s="55"/>
      <c r="AI111" s="55" t="s">
        <v>54</v>
      </c>
      <c r="AJ111" s="55">
        <v>18</v>
      </c>
      <c r="AK111" s="55"/>
      <c r="AL111" s="55"/>
      <c r="AM111" s="55"/>
      <c r="AN111" s="55"/>
      <c r="AO111" s="55">
        <v>484</v>
      </c>
      <c r="AP111" s="55">
        <v>575</v>
      </c>
      <c r="AQ111" s="55">
        <v>356</v>
      </c>
      <c r="AR111" s="55">
        <v>457</v>
      </c>
      <c r="AS111" s="55">
        <v>492</v>
      </c>
      <c r="AT111" s="55">
        <v>337</v>
      </c>
    </row>
    <row r="112" spans="1:46">
      <c r="A112" s="55" t="s">
        <v>276</v>
      </c>
      <c r="B112" s="55">
        <v>1315230319</v>
      </c>
      <c r="C112" s="55" t="s">
        <v>277</v>
      </c>
      <c r="D112" s="55" t="s">
        <v>52</v>
      </c>
      <c r="E112" s="55" t="s">
        <v>53</v>
      </c>
      <c r="F112" s="55"/>
      <c r="G112" s="55">
        <v>3</v>
      </c>
      <c r="H112" s="55">
        <v>516.5</v>
      </c>
      <c r="I112" s="55">
        <v>546.5</v>
      </c>
      <c r="J112" s="55">
        <v>300</v>
      </c>
      <c r="K112" s="55">
        <v>120</v>
      </c>
      <c r="L112" s="55">
        <v>1552</v>
      </c>
      <c r="M112" s="55">
        <v>114</v>
      </c>
      <c r="N112" s="55">
        <v>84</v>
      </c>
      <c r="O112" s="55">
        <v>99.5</v>
      </c>
      <c r="P112" s="55">
        <v>270</v>
      </c>
      <c r="Q112" s="55">
        <v>116</v>
      </c>
      <c r="R112" s="55">
        <v>283</v>
      </c>
      <c r="S112" s="55">
        <v>39</v>
      </c>
      <c r="T112" s="55">
        <v>641</v>
      </c>
      <c r="U112" s="55"/>
      <c r="V112" s="55"/>
      <c r="W112" s="55">
        <v>62</v>
      </c>
      <c r="X112" s="55">
        <v>85</v>
      </c>
      <c r="Y112" s="55">
        <v>312</v>
      </c>
      <c r="Z112" s="55">
        <v>86</v>
      </c>
      <c r="AA112" s="55">
        <v>93</v>
      </c>
      <c r="AB112" s="55">
        <v>43</v>
      </c>
      <c r="AC112" s="55"/>
      <c r="AD112" s="55"/>
      <c r="AE112" s="55"/>
      <c r="AF112" s="55"/>
      <c r="AG112" s="55"/>
      <c r="AH112" s="55"/>
      <c r="AI112" s="55" t="s">
        <v>54</v>
      </c>
      <c r="AJ112" s="55">
        <v>19</v>
      </c>
      <c r="AK112" s="55"/>
      <c r="AL112" s="55"/>
      <c r="AM112" s="55"/>
      <c r="AN112" s="55"/>
      <c r="AO112" s="55">
        <v>421</v>
      </c>
      <c r="AP112" s="55">
        <v>170</v>
      </c>
      <c r="AQ112" s="55">
        <v>309</v>
      </c>
      <c r="AR112" s="55">
        <v>420</v>
      </c>
      <c r="AS112" s="55">
        <v>372</v>
      </c>
      <c r="AT112" s="55">
        <v>300</v>
      </c>
    </row>
    <row r="113" spans="1:46">
      <c r="A113" s="55" t="s">
        <v>278</v>
      </c>
      <c r="B113" s="55">
        <v>1315230320</v>
      </c>
      <c r="C113" s="55" t="s">
        <v>279</v>
      </c>
      <c r="D113" s="55" t="s">
        <v>52</v>
      </c>
      <c r="E113" s="55" t="s">
        <v>53</v>
      </c>
      <c r="F113" s="55"/>
      <c r="G113" s="55">
        <v>3</v>
      </c>
      <c r="H113" s="55">
        <v>556.5</v>
      </c>
      <c r="I113" s="55">
        <v>582.5</v>
      </c>
      <c r="J113" s="55">
        <v>132</v>
      </c>
      <c r="K113" s="55">
        <v>115</v>
      </c>
      <c r="L113" s="55">
        <v>627</v>
      </c>
      <c r="M113" s="55">
        <v>107</v>
      </c>
      <c r="N113" s="55">
        <v>325</v>
      </c>
      <c r="O113" s="55">
        <v>100</v>
      </c>
      <c r="P113" s="55">
        <v>262</v>
      </c>
      <c r="Q113" s="55">
        <v>114</v>
      </c>
      <c r="R113" s="55">
        <v>313</v>
      </c>
      <c r="S113" s="55">
        <v>83.5</v>
      </c>
      <c r="T113" s="55">
        <v>50</v>
      </c>
      <c r="U113" s="55"/>
      <c r="V113" s="55"/>
      <c r="W113" s="55">
        <v>73</v>
      </c>
      <c r="X113" s="55">
        <v>90</v>
      </c>
      <c r="Y113" s="55">
        <v>125</v>
      </c>
      <c r="Z113" s="55">
        <v>79</v>
      </c>
      <c r="AA113" s="55">
        <v>88</v>
      </c>
      <c r="AB113" s="55">
        <v>171</v>
      </c>
      <c r="AC113" s="55"/>
      <c r="AD113" s="55"/>
      <c r="AE113" s="55"/>
      <c r="AF113" s="55"/>
      <c r="AG113" s="55"/>
      <c r="AH113" s="55"/>
      <c r="AI113" s="55" t="s">
        <v>54</v>
      </c>
      <c r="AJ113" s="55">
        <v>20</v>
      </c>
      <c r="AK113" s="55"/>
      <c r="AL113" s="55"/>
      <c r="AM113" s="55"/>
      <c r="AN113" s="55"/>
      <c r="AO113" s="55">
        <v>247</v>
      </c>
      <c r="AP113" s="55">
        <v>342</v>
      </c>
      <c r="AQ113" s="55">
        <v>341</v>
      </c>
      <c r="AR113" s="55">
        <v>247</v>
      </c>
      <c r="AS113" s="55">
        <v>238</v>
      </c>
      <c r="AT113" s="55">
        <v>132</v>
      </c>
    </row>
    <row r="114" spans="1:46">
      <c r="A114" s="55" t="s">
        <v>280</v>
      </c>
      <c r="B114" s="55">
        <v>1315230321</v>
      </c>
      <c r="C114" s="55" t="s">
        <v>281</v>
      </c>
      <c r="D114" s="55" t="s">
        <v>52</v>
      </c>
      <c r="E114" s="55" t="s">
        <v>53</v>
      </c>
      <c r="F114" s="55"/>
      <c r="G114" s="55">
        <v>3</v>
      </c>
      <c r="H114" s="55">
        <v>492.5</v>
      </c>
      <c r="I114" s="55">
        <v>527</v>
      </c>
      <c r="J114" s="55">
        <v>408</v>
      </c>
      <c r="K114" s="55">
        <v>10</v>
      </c>
      <c r="L114" s="55">
        <v>2226</v>
      </c>
      <c r="M114" s="55">
        <v>102.5</v>
      </c>
      <c r="N114" s="55">
        <v>511</v>
      </c>
      <c r="O114" s="55">
        <v>100.5</v>
      </c>
      <c r="P114" s="55">
        <v>253</v>
      </c>
      <c r="Q114" s="55">
        <v>115.5</v>
      </c>
      <c r="R114" s="55">
        <v>288</v>
      </c>
      <c r="S114" s="55">
        <v>45.5</v>
      </c>
      <c r="T114" s="55">
        <v>602</v>
      </c>
      <c r="U114" s="55"/>
      <c r="V114" s="55"/>
      <c r="W114" s="55">
        <v>52.5</v>
      </c>
      <c r="X114" s="55">
        <v>78</v>
      </c>
      <c r="Y114" s="55">
        <v>488</v>
      </c>
      <c r="Z114" s="55">
        <v>76</v>
      </c>
      <c r="AA114" s="55">
        <v>85</v>
      </c>
      <c r="AB114" s="55">
        <v>231</v>
      </c>
      <c r="AC114" s="55"/>
      <c r="AD114" s="55"/>
      <c r="AE114" s="55"/>
      <c r="AF114" s="55"/>
      <c r="AG114" s="55"/>
      <c r="AH114" s="55"/>
      <c r="AI114" s="55" t="s">
        <v>54</v>
      </c>
      <c r="AJ114" s="55">
        <v>21</v>
      </c>
      <c r="AK114" s="55"/>
      <c r="AL114" s="55"/>
      <c r="AM114" s="55"/>
      <c r="AN114" s="55"/>
      <c r="AO114" s="55">
        <v>316</v>
      </c>
      <c r="AP114" s="55">
        <v>450</v>
      </c>
      <c r="AQ114" s="55">
        <v>393</v>
      </c>
      <c r="AR114" s="55">
        <v>418</v>
      </c>
      <c r="AS114" s="55">
        <v>346</v>
      </c>
      <c r="AT114" s="55">
        <v>408</v>
      </c>
    </row>
    <row r="115" spans="1:46">
      <c r="A115" s="55" t="s">
        <v>282</v>
      </c>
      <c r="B115" s="55">
        <v>1315230322</v>
      </c>
      <c r="C115" s="55" t="s">
        <v>283</v>
      </c>
      <c r="D115" s="55" t="s">
        <v>52</v>
      </c>
      <c r="E115" s="55" t="s">
        <v>53</v>
      </c>
      <c r="F115" s="55"/>
      <c r="G115" s="55">
        <v>3</v>
      </c>
      <c r="H115" s="55">
        <v>531</v>
      </c>
      <c r="I115" s="55">
        <v>563.5</v>
      </c>
      <c r="J115" s="55">
        <v>220</v>
      </c>
      <c r="K115" s="55">
        <v>204</v>
      </c>
      <c r="L115" s="55">
        <v>1069</v>
      </c>
      <c r="M115" s="55">
        <v>111</v>
      </c>
      <c r="N115" s="55">
        <v>172</v>
      </c>
      <c r="O115" s="55">
        <v>102</v>
      </c>
      <c r="P115" s="55">
        <v>228</v>
      </c>
      <c r="Q115" s="55">
        <v>126</v>
      </c>
      <c r="R115" s="55">
        <v>83</v>
      </c>
      <c r="S115" s="55">
        <v>68.5</v>
      </c>
      <c r="T115" s="55">
        <v>257</v>
      </c>
      <c r="U115" s="55"/>
      <c r="V115" s="55"/>
      <c r="W115" s="55">
        <v>58.5</v>
      </c>
      <c r="X115" s="55">
        <v>82</v>
      </c>
      <c r="Y115" s="55">
        <v>372</v>
      </c>
      <c r="Z115" s="55">
        <v>65</v>
      </c>
      <c r="AA115" s="55">
        <v>74</v>
      </c>
      <c r="AB115" s="55">
        <v>412</v>
      </c>
      <c r="AC115" s="55"/>
      <c r="AD115" s="55"/>
      <c r="AE115" s="55"/>
      <c r="AF115" s="55"/>
      <c r="AG115" s="55"/>
      <c r="AH115" s="55"/>
      <c r="AI115" s="55" t="s">
        <v>54</v>
      </c>
      <c r="AJ115" s="55">
        <v>22</v>
      </c>
      <c r="AK115" s="55"/>
      <c r="AL115" s="55"/>
      <c r="AM115" s="55"/>
      <c r="AN115" s="55"/>
      <c r="AO115" s="55">
        <v>496</v>
      </c>
      <c r="AP115" s="55">
        <v>500</v>
      </c>
      <c r="AQ115" s="55">
        <v>408</v>
      </c>
      <c r="AR115" s="55">
        <v>424</v>
      </c>
      <c r="AS115" s="55">
        <v>579</v>
      </c>
      <c r="AT115" s="55">
        <v>220</v>
      </c>
    </row>
    <row r="116" spans="1:46">
      <c r="A116" s="55" t="s">
        <v>284</v>
      </c>
      <c r="B116" s="55">
        <v>1315230323</v>
      </c>
      <c r="C116" s="55" t="s">
        <v>285</v>
      </c>
      <c r="D116" s="55" t="s">
        <v>52</v>
      </c>
      <c r="E116" s="55" t="s">
        <v>53</v>
      </c>
      <c r="F116" s="55"/>
      <c r="G116" s="55">
        <v>3</v>
      </c>
      <c r="H116" s="55">
        <v>486.5</v>
      </c>
      <c r="I116" s="55">
        <v>518</v>
      </c>
      <c r="J116" s="55">
        <v>457</v>
      </c>
      <c r="K116" s="55">
        <v>107</v>
      </c>
      <c r="L116" s="55">
        <v>2579</v>
      </c>
      <c r="M116" s="55">
        <v>103.5</v>
      </c>
      <c r="N116" s="55">
        <v>470</v>
      </c>
      <c r="O116" s="55">
        <v>81.5</v>
      </c>
      <c r="P116" s="55">
        <v>606</v>
      </c>
      <c r="Q116" s="55">
        <v>106.5</v>
      </c>
      <c r="R116" s="55">
        <v>487</v>
      </c>
      <c r="S116" s="55">
        <v>61.5</v>
      </c>
      <c r="T116" s="55">
        <v>381</v>
      </c>
      <c r="U116" s="55"/>
      <c r="V116" s="55"/>
      <c r="W116" s="55">
        <v>63.5</v>
      </c>
      <c r="X116" s="55">
        <v>86</v>
      </c>
      <c r="Y116" s="55">
        <v>283</v>
      </c>
      <c r="Z116" s="55">
        <v>70</v>
      </c>
      <c r="AA116" s="55">
        <v>79</v>
      </c>
      <c r="AB116" s="55">
        <v>338</v>
      </c>
      <c r="AC116" s="55"/>
      <c r="AD116" s="55"/>
      <c r="AE116" s="55"/>
      <c r="AF116" s="55"/>
      <c r="AG116" s="55"/>
      <c r="AH116" s="55"/>
      <c r="AI116" s="55" t="s">
        <v>54</v>
      </c>
      <c r="AJ116" s="55">
        <v>23</v>
      </c>
      <c r="AK116" s="55"/>
      <c r="AL116" s="55"/>
      <c r="AM116" s="55"/>
      <c r="AN116" s="55"/>
      <c r="AO116" s="55">
        <v>354</v>
      </c>
      <c r="AP116" s="55">
        <v>559</v>
      </c>
      <c r="AQ116" s="55">
        <v>488</v>
      </c>
      <c r="AR116" s="55">
        <v>564</v>
      </c>
      <c r="AS116" s="55">
        <v>389</v>
      </c>
      <c r="AT116" s="55">
        <v>457</v>
      </c>
    </row>
    <row r="117" spans="1:46">
      <c r="A117" s="55" t="s">
        <v>286</v>
      </c>
      <c r="B117" s="55">
        <v>1315230324</v>
      </c>
      <c r="C117" s="55" t="s">
        <v>287</v>
      </c>
      <c r="D117" s="55" t="s">
        <v>52</v>
      </c>
      <c r="E117" s="55" t="s">
        <v>53</v>
      </c>
      <c r="F117" s="55"/>
      <c r="G117" s="55">
        <v>3</v>
      </c>
      <c r="H117" s="55">
        <v>485.5</v>
      </c>
      <c r="I117" s="55">
        <v>518</v>
      </c>
      <c r="J117" s="55">
        <v>457</v>
      </c>
      <c r="K117" s="55">
        <v>81</v>
      </c>
      <c r="L117" s="55">
        <v>2579</v>
      </c>
      <c r="M117" s="55">
        <v>103</v>
      </c>
      <c r="N117" s="55">
        <v>487</v>
      </c>
      <c r="O117" s="55">
        <v>85</v>
      </c>
      <c r="P117" s="55">
        <v>541</v>
      </c>
      <c r="Q117" s="55">
        <v>105</v>
      </c>
      <c r="R117" s="55">
        <v>523</v>
      </c>
      <c r="S117" s="55">
        <v>64</v>
      </c>
      <c r="T117" s="55">
        <v>332</v>
      </c>
      <c r="U117" s="55"/>
      <c r="V117" s="55"/>
      <c r="W117" s="55">
        <v>58.5</v>
      </c>
      <c r="X117" s="55">
        <v>82</v>
      </c>
      <c r="Y117" s="55">
        <v>372</v>
      </c>
      <c r="Z117" s="55">
        <v>70</v>
      </c>
      <c r="AA117" s="55">
        <v>79</v>
      </c>
      <c r="AB117" s="55">
        <v>338</v>
      </c>
      <c r="AC117" s="55"/>
      <c r="AD117" s="55"/>
      <c r="AE117" s="55"/>
      <c r="AF117" s="55"/>
      <c r="AG117" s="55"/>
      <c r="AH117" s="55"/>
      <c r="AI117" s="55" t="s">
        <v>54</v>
      </c>
      <c r="AJ117" s="55">
        <v>24</v>
      </c>
      <c r="AK117" s="55"/>
      <c r="AL117" s="55"/>
      <c r="AM117" s="55"/>
      <c r="AN117" s="55"/>
      <c r="AO117" s="55">
        <v>349</v>
      </c>
      <c r="AP117" s="55">
        <v>579</v>
      </c>
      <c r="AQ117" s="55">
        <v>409</v>
      </c>
      <c r="AR117" s="55">
        <v>538</v>
      </c>
      <c r="AS117" s="55">
        <v>438</v>
      </c>
      <c r="AT117" s="55">
        <v>457</v>
      </c>
    </row>
    <row r="118" spans="1:46">
      <c r="A118" s="55" t="s">
        <v>288</v>
      </c>
      <c r="B118" s="55">
        <v>1315230325</v>
      </c>
      <c r="C118" s="55" t="s">
        <v>289</v>
      </c>
      <c r="D118" s="55" t="s">
        <v>52</v>
      </c>
      <c r="E118" s="55" t="s">
        <v>53</v>
      </c>
      <c r="F118" s="55"/>
      <c r="G118" s="55">
        <v>3</v>
      </c>
      <c r="H118" s="55">
        <v>529</v>
      </c>
      <c r="I118" s="55">
        <v>559</v>
      </c>
      <c r="J118" s="55">
        <v>245</v>
      </c>
      <c r="K118" s="55">
        <v>34</v>
      </c>
      <c r="L118" s="55">
        <v>1194</v>
      </c>
      <c r="M118" s="55">
        <v>106.5</v>
      </c>
      <c r="N118" s="55">
        <v>346</v>
      </c>
      <c r="O118" s="55">
        <v>106.5</v>
      </c>
      <c r="P118" s="55">
        <v>153</v>
      </c>
      <c r="Q118" s="55">
        <v>114.5</v>
      </c>
      <c r="R118" s="55">
        <v>303</v>
      </c>
      <c r="S118" s="55">
        <v>63.5</v>
      </c>
      <c r="T118" s="55">
        <v>342</v>
      </c>
      <c r="U118" s="55"/>
      <c r="V118" s="55"/>
      <c r="W118" s="55">
        <v>66</v>
      </c>
      <c r="X118" s="55">
        <v>87</v>
      </c>
      <c r="Y118" s="55">
        <v>232</v>
      </c>
      <c r="Z118" s="55">
        <v>72</v>
      </c>
      <c r="AA118" s="55">
        <v>81</v>
      </c>
      <c r="AB118" s="55">
        <v>301</v>
      </c>
      <c r="AC118" s="55"/>
      <c r="AD118" s="55"/>
      <c r="AE118" s="55"/>
      <c r="AF118" s="55"/>
      <c r="AG118" s="55"/>
      <c r="AH118" s="55"/>
      <c r="AI118" s="55" t="s">
        <v>54</v>
      </c>
      <c r="AJ118" s="55">
        <v>25</v>
      </c>
      <c r="AK118" s="55"/>
      <c r="AL118" s="55"/>
      <c r="AM118" s="55"/>
      <c r="AN118" s="55"/>
      <c r="AO118" s="55">
        <v>340</v>
      </c>
      <c r="AP118" s="55">
        <v>314</v>
      </c>
      <c r="AQ118" s="55">
        <v>426</v>
      </c>
      <c r="AR118" s="55">
        <v>279</v>
      </c>
      <c r="AS118" s="55">
        <v>451</v>
      </c>
      <c r="AT118" s="55">
        <v>245</v>
      </c>
    </row>
    <row r="119" spans="1:46">
      <c r="A119" s="55" t="s">
        <v>290</v>
      </c>
      <c r="B119" s="55">
        <v>1315230326</v>
      </c>
      <c r="C119" s="55" t="s">
        <v>291</v>
      </c>
      <c r="D119" s="55" t="s">
        <v>52</v>
      </c>
      <c r="E119" s="55" t="s">
        <v>53</v>
      </c>
      <c r="F119" s="55"/>
      <c r="G119" s="55">
        <v>3</v>
      </c>
      <c r="H119" s="55">
        <v>487</v>
      </c>
      <c r="I119" s="55">
        <v>520</v>
      </c>
      <c r="J119" s="55">
        <v>443</v>
      </c>
      <c r="K119" s="55">
        <v>41</v>
      </c>
      <c r="L119" s="55">
        <v>2489</v>
      </c>
      <c r="M119" s="55">
        <v>106</v>
      </c>
      <c r="N119" s="55">
        <v>361</v>
      </c>
      <c r="O119" s="55">
        <v>93</v>
      </c>
      <c r="P119" s="55">
        <v>404</v>
      </c>
      <c r="Q119" s="55">
        <v>100</v>
      </c>
      <c r="R119" s="55">
        <v>604</v>
      </c>
      <c r="S119" s="55">
        <v>57</v>
      </c>
      <c r="T119" s="55">
        <v>462</v>
      </c>
      <c r="U119" s="55"/>
      <c r="V119" s="55"/>
      <c r="W119" s="55">
        <v>61.5</v>
      </c>
      <c r="X119" s="55">
        <v>85</v>
      </c>
      <c r="Y119" s="55">
        <v>322</v>
      </c>
      <c r="Z119" s="55">
        <v>69.5</v>
      </c>
      <c r="AA119" s="55">
        <v>79</v>
      </c>
      <c r="AB119" s="55">
        <v>346</v>
      </c>
      <c r="AC119" s="55"/>
      <c r="AD119" s="55"/>
      <c r="AE119" s="55"/>
      <c r="AF119" s="55"/>
      <c r="AG119" s="55"/>
      <c r="AH119" s="55"/>
      <c r="AI119" s="55" t="s">
        <v>54</v>
      </c>
      <c r="AJ119" s="55">
        <v>26</v>
      </c>
      <c r="AK119" s="55"/>
      <c r="AL119" s="55"/>
      <c r="AM119" s="55"/>
      <c r="AN119" s="55"/>
      <c r="AO119" s="55">
        <v>428</v>
      </c>
      <c r="AP119" s="55">
        <v>435</v>
      </c>
      <c r="AQ119" s="55">
        <v>583</v>
      </c>
      <c r="AR119" s="55">
        <v>484</v>
      </c>
      <c r="AS119" s="55">
        <v>466</v>
      </c>
      <c r="AT119" s="55">
        <v>443</v>
      </c>
    </row>
    <row r="120" spans="1:46">
      <c r="A120" s="55" t="s">
        <v>292</v>
      </c>
      <c r="B120" s="55">
        <v>1315230327</v>
      </c>
      <c r="C120" s="55" t="s">
        <v>293</v>
      </c>
      <c r="D120" s="55" t="s">
        <v>52</v>
      </c>
      <c r="E120" s="55" t="s">
        <v>53</v>
      </c>
      <c r="F120" s="55"/>
      <c r="G120" s="55">
        <v>3</v>
      </c>
      <c r="H120" s="55">
        <v>541.5</v>
      </c>
      <c r="I120" s="55">
        <v>571</v>
      </c>
      <c r="J120" s="55">
        <v>179</v>
      </c>
      <c r="K120" s="55">
        <v>-60</v>
      </c>
      <c r="L120" s="55">
        <v>869</v>
      </c>
      <c r="M120" s="55">
        <v>104</v>
      </c>
      <c r="N120" s="55">
        <v>450</v>
      </c>
      <c r="O120" s="55">
        <v>113</v>
      </c>
      <c r="P120" s="55">
        <v>82</v>
      </c>
      <c r="Q120" s="55">
        <v>107</v>
      </c>
      <c r="R120" s="55">
        <v>474</v>
      </c>
      <c r="S120" s="55">
        <v>70</v>
      </c>
      <c r="T120" s="55">
        <v>226</v>
      </c>
      <c r="U120" s="55"/>
      <c r="V120" s="55"/>
      <c r="W120" s="55">
        <v>60.5</v>
      </c>
      <c r="X120" s="55">
        <v>84</v>
      </c>
      <c r="Y120" s="55">
        <v>341</v>
      </c>
      <c r="Z120" s="55">
        <v>87</v>
      </c>
      <c r="AA120" s="55">
        <v>93</v>
      </c>
      <c r="AB120" s="55">
        <v>34</v>
      </c>
      <c r="AC120" s="55"/>
      <c r="AD120" s="55"/>
      <c r="AE120" s="55"/>
      <c r="AF120" s="55"/>
      <c r="AG120" s="55"/>
      <c r="AH120" s="55"/>
      <c r="AI120" s="55" t="s">
        <v>54</v>
      </c>
      <c r="AJ120" s="55">
        <v>27</v>
      </c>
      <c r="AK120" s="55"/>
      <c r="AL120" s="55"/>
      <c r="AM120" s="55"/>
      <c r="AN120" s="55"/>
      <c r="AO120" s="55">
        <v>234</v>
      </c>
      <c r="AP120" s="55">
        <v>169</v>
      </c>
      <c r="AQ120" s="55">
        <v>225</v>
      </c>
      <c r="AR120" s="55">
        <v>119</v>
      </c>
      <c r="AS120" s="55">
        <v>362</v>
      </c>
      <c r="AT120" s="55">
        <v>179</v>
      </c>
    </row>
    <row r="121" spans="1:46">
      <c r="A121" s="55" t="s">
        <v>294</v>
      </c>
      <c r="B121" s="55">
        <v>1315230328</v>
      </c>
      <c r="C121" s="55" t="s">
        <v>295</v>
      </c>
      <c r="D121" s="55" t="s">
        <v>52</v>
      </c>
      <c r="E121" s="55" t="s">
        <v>53</v>
      </c>
      <c r="F121" s="55"/>
      <c r="G121" s="55">
        <v>3</v>
      </c>
      <c r="H121" s="55">
        <v>518</v>
      </c>
      <c r="I121" s="55">
        <v>549</v>
      </c>
      <c r="J121" s="55">
        <v>292</v>
      </c>
      <c r="K121" s="55">
        <v>-23</v>
      </c>
      <c r="L121" s="55">
        <v>1483</v>
      </c>
      <c r="M121" s="55">
        <v>101</v>
      </c>
      <c r="N121" s="55">
        <v>561</v>
      </c>
      <c r="O121" s="55">
        <v>102.5</v>
      </c>
      <c r="P121" s="55">
        <v>220</v>
      </c>
      <c r="Q121" s="55">
        <v>105.5</v>
      </c>
      <c r="R121" s="55">
        <v>513</v>
      </c>
      <c r="S121" s="55">
        <v>66</v>
      </c>
      <c r="T121" s="55">
        <v>301</v>
      </c>
      <c r="U121" s="55"/>
      <c r="V121" s="55"/>
      <c r="W121" s="55">
        <v>57.5</v>
      </c>
      <c r="X121" s="55">
        <v>82</v>
      </c>
      <c r="Y121" s="55">
        <v>393</v>
      </c>
      <c r="Z121" s="55">
        <v>85.5</v>
      </c>
      <c r="AA121" s="55">
        <v>92</v>
      </c>
      <c r="AB121" s="55">
        <v>50</v>
      </c>
      <c r="AC121" s="55"/>
      <c r="AD121" s="55"/>
      <c r="AE121" s="55"/>
      <c r="AF121" s="55"/>
      <c r="AG121" s="55"/>
      <c r="AH121" s="55"/>
      <c r="AI121" s="55" t="s">
        <v>54</v>
      </c>
      <c r="AJ121" s="55">
        <v>28</v>
      </c>
      <c r="AK121" s="55"/>
      <c r="AL121" s="55"/>
      <c r="AM121" s="55"/>
      <c r="AN121" s="55"/>
      <c r="AO121" s="55">
        <v>136</v>
      </c>
      <c r="AP121" s="55">
        <v>347</v>
      </c>
      <c r="AQ121" s="55">
        <v>146</v>
      </c>
      <c r="AR121" s="55">
        <v>269</v>
      </c>
      <c r="AS121" s="55">
        <v>389</v>
      </c>
      <c r="AT121" s="55">
        <v>292</v>
      </c>
    </row>
    <row r="122" spans="1:46">
      <c r="A122" s="55" t="s">
        <v>296</v>
      </c>
      <c r="B122" s="55">
        <v>1315230329</v>
      </c>
      <c r="C122" s="55" t="s">
        <v>297</v>
      </c>
      <c r="D122" s="55" t="s">
        <v>52</v>
      </c>
      <c r="E122" s="55" t="s">
        <v>53</v>
      </c>
      <c r="F122" s="55"/>
      <c r="G122" s="55">
        <v>3</v>
      </c>
      <c r="H122" s="55">
        <v>539</v>
      </c>
      <c r="I122" s="55">
        <v>570.5</v>
      </c>
      <c r="J122" s="55">
        <v>182</v>
      </c>
      <c r="K122" s="55">
        <v>-15</v>
      </c>
      <c r="L122" s="55">
        <v>887</v>
      </c>
      <c r="M122" s="55">
        <v>119.5</v>
      </c>
      <c r="N122" s="55">
        <v>17</v>
      </c>
      <c r="O122" s="55">
        <v>99.5</v>
      </c>
      <c r="P122" s="55">
        <v>270</v>
      </c>
      <c r="Q122" s="55">
        <v>102.5</v>
      </c>
      <c r="R122" s="55">
        <v>569</v>
      </c>
      <c r="S122" s="55">
        <v>80</v>
      </c>
      <c r="T122" s="55">
        <v>85</v>
      </c>
      <c r="U122" s="55"/>
      <c r="V122" s="55"/>
      <c r="W122" s="55">
        <v>62</v>
      </c>
      <c r="X122" s="55">
        <v>85</v>
      </c>
      <c r="Y122" s="55">
        <v>312</v>
      </c>
      <c r="Z122" s="55">
        <v>75.5</v>
      </c>
      <c r="AA122" s="55">
        <v>84</v>
      </c>
      <c r="AB122" s="55">
        <v>235</v>
      </c>
      <c r="AC122" s="55"/>
      <c r="AD122" s="55"/>
      <c r="AE122" s="55"/>
      <c r="AF122" s="55"/>
      <c r="AG122" s="55"/>
      <c r="AH122" s="55"/>
      <c r="AI122" s="55" t="s">
        <v>54</v>
      </c>
      <c r="AJ122" s="55">
        <v>29</v>
      </c>
      <c r="AK122" s="55"/>
      <c r="AL122" s="55"/>
      <c r="AM122" s="55"/>
      <c r="AN122" s="55"/>
      <c r="AO122" s="55">
        <v>270</v>
      </c>
      <c r="AP122" s="55">
        <v>277</v>
      </c>
      <c r="AQ122" s="55">
        <v>317</v>
      </c>
      <c r="AR122" s="55">
        <v>167</v>
      </c>
      <c r="AS122" s="55">
        <v>165</v>
      </c>
      <c r="AT122" s="55">
        <v>182</v>
      </c>
    </row>
    <row r="123" spans="1:46">
      <c r="A123" s="55" t="s">
        <v>298</v>
      </c>
      <c r="B123" s="55">
        <v>1315230330</v>
      </c>
      <c r="C123" s="55" t="s">
        <v>299</v>
      </c>
      <c r="D123" s="55" t="s">
        <v>52</v>
      </c>
      <c r="E123" s="55" t="s">
        <v>53</v>
      </c>
      <c r="F123" s="55"/>
      <c r="G123" s="55">
        <v>3</v>
      </c>
      <c r="H123" s="55">
        <v>557.5</v>
      </c>
      <c r="I123" s="55">
        <v>579.5</v>
      </c>
      <c r="J123" s="55">
        <v>142</v>
      </c>
      <c r="K123" s="55">
        <v>100</v>
      </c>
      <c r="L123" s="55">
        <v>689</v>
      </c>
      <c r="M123" s="55">
        <v>99</v>
      </c>
      <c r="N123" s="55">
        <v>635</v>
      </c>
      <c r="O123" s="55">
        <v>121.5</v>
      </c>
      <c r="P123" s="55">
        <v>20</v>
      </c>
      <c r="Q123" s="55">
        <v>110</v>
      </c>
      <c r="R123" s="55">
        <v>408</v>
      </c>
      <c r="S123" s="55">
        <v>82</v>
      </c>
      <c r="T123" s="55">
        <v>65</v>
      </c>
      <c r="U123" s="55"/>
      <c r="V123" s="55"/>
      <c r="W123" s="55">
        <v>80</v>
      </c>
      <c r="X123" s="55">
        <v>93</v>
      </c>
      <c r="Y123" s="55">
        <v>40</v>
      </c>
      <c r="Z123" s="55">
        <v>65</v>
      </c>
      <c r="AA123" s="55">
        <v>74</v>
      </c>
      <c r="AB123" s="55">
        <v>412</v>
      </c>
      <c r="AC123" s="55"/>
      <c r="AD123" s="55"/>
      <c r="AE123" s="55"/>
      <c r="AF123" s="55"/>
      <c r="AG123" s="55"/>
      <c r="AH123" s="55"/>
      <c r="AI123" s="55" t="s">
        <v>54</v>
      </c>
      <c r="AJ123" s="55">
        <v>30</v>
      </c>
      <c r="AK123" s="55"/>
      <c r="AL123" s="55"/>
      <c r="AM123" s="55"/>
      <c r="AN123" s="55"/>
      <c r="AO123" s="55">
        <v>205</v>
      </c>
      <c r="AP123" s="55">
        <v>154</v>
      </c>
      <c r="AQ123" s="55">
        <v>281</v>
      </c>
      <c r="AR123" s="55">
        <v>242</v>
      </c>
      <c r="AS123" s="55">
        <v>99</v>
      </c>
      <c r="AT123" s="55">
        <v>142</v>
      </c>
    </row>
    <row r="124" spans="1:46">
      <c r="A124" s="55" t="s">
        <v>300</v>
      </c>
      <c r="B124" s="55">
        <v>1315230331</v>
      </c>
      <c r="C124" s="55" t="s">
        <v>301</v>
      </c>
      <c r="D124" s="55" t="s">
        <v>52</v>
      </c>
      <c r="E124" s="55" t="s">
        <v>53</v>
      </c>
      <c r="F124" s="55"/>
      <c r="G124" s="55">
        <v>3</v>
      </c>
      <c r="H124" s="55">
        <v>543</v>
      </c>
      <c r="I124" s="55">
        <v>576</v>
      </c>
      <c r="J124" s="55">
        <v>151</v>
      </c>
      <c r="K124" s="55">
        <v>38</v>
      </c>
      <c r="L124" s="55">
        <v>764</v>
      </c>
      <c r="M124" s="55">
        <v>108.5</v>
      </c>
      <c r="N124" s="55">
        <v>258</v>
      </c>
      <c r="O124" s="55">
        <v>110</v>
      </c>
      <c r="P124" s="55">
        <v>100</v>
      </c>
      <c r="Q124" s="55">
        <v>128</v>
      </c>
      <c r="R124" s="55">
        <v>54</v>
      </c>
      <c r="S124" s="55">
        <v>64.5</v>
      </c>
      <c r="T124" s="55">
        <v>325</v>
      </c>
      <c r="U124" s="55"/>
      <c r="V124" s="55"/>
      <c r="W124" s="55">
        <v>58</v>
      </c>
      <c r="X124" s="55">
        <v>82</v>
      </c>
      <c r="Y124" s="55">
        <v>385</v>
      </c>
      <c r="Z124" s="55">
        <v>74</v>
      </c>
      <c r="AA124" s="55">
        <v>83</v>
      </c>
      <c r="AB124" s="55">
        <v>265</v>
      </c>
      <c r="AC124" s="55"/>
      <c r="AD124" s="55"/>
      <c r="AE124" s="55"/>
      <c r="AF124" s="55"/>
      <c r="AG124" s="55"/>
      <c r="AH124" s="55"/>
      <c r="AI124" s="55" t="s">
        <v>54</v>
      </c>
      <c r="AJ124" s="55">
        <v>31</v>
      </c>
      <c r="AK124" s="55"/>
      <c r="AL124" s="55"/>
      <c r="AM124" s="55"/>
      <c r="AN124" s="55"/>
      <c r="AO124" s="55">
        <v>72</v>
      </c>
      <c r="AP124" s="55">
        <v>266</v>
      </c>
      <c r="AQ124" s="55">
        <v>104</v>
      </c>
      <c r="AR124" s="55">
        <v>189</v>
      </c>
      <c r="AS124" s="55">
        <v>250</v>
      </c>
      <c r="AT124" s="55">
        <v>151</v>
      </c>
    </row>
    <row r="125" spans="1:46">
      <c r="A125" s="55" t="s">
        <v>302</v>
      </c>
      <c r="B125" s="55">
        <v>1315230332</v>
      </c>
      <c r="C125" s="55" t="s">
        <v>303</v>
      </c>
      <c r="D125" s="55" t="s">
        <v>52</v>
      </c>
      <c r="E125" s="55" t="s">
        <v>53</v>
      </c>
      <c r="F125" s="55"/>
      <c r="G125" s="55">
        <v>3</v>
      </c>
      <c r="H125" s="55">
        <v>509</v>
      </c>
      <c r="I125" s="55">
        <v>542.5</v>
      </c>
      <c r="J125" s="55">
        <v>330</v>
      </c>
      <c r="K125" s="55">
        <v>-48</v>
      </c>
      <c r="L125" s="55">
        <v>1699</v>
      </c>
      <c r="M125" s="55">
        <v>119.5</v>
      </c>
      <c r="N125" s="55">
        <v>17</v>
      </c>
      <c r="O125" s="55">
        <v>63</v>
      </c>
      <c r="P125" s="55">
        <v>760</v>
      </c>
      <c r="Q125" s="55">
        <v>120.5</v>
      </c>
      <c r="R125" s="55">
        <v>180</v>
      </c>
      <c r="S125" s="55">
        <v>77.5</v>
      </c>
      <c r="T125" s="55">
        <v>116</v>
      </c>
      <c r="U125" s="55"/>
      <c r="V125" s="55"/>
      <c r="W125" s="55">
        <v>56.5</v>
      </c>
      <c r="X125" s="55">
        <v>81</v>
      </c>
      <c r="Y125" s="55">
        <v>414</v>
      </c>
      <c r="Z125" s="55">
        <v>72</v>
      </c>
      <c r="AA125" s="55">
        <v>81</v>
      </c>
      <c r="AB125" s="55">
        <v>301</v>
      </c>
      <c r="AC125" s="55"/>
      <c r="AD125" s="55"/>
      <c r="AE125" s="55"/>
      <c r="AF125" s="55"/>
      <c r="AG125" s="55"/>
      <c r="AH125" s="55"/>
      <c r="AI125" s="55" t="s">
        <v>54</v>
      </c>
      <c r="AJ125" s="55">
        <v>32</v>
      </c>
      <c r="AK125" s="55"/>
      <c r="AL125" s="55"/>
      <c r="AM125" s="55"/>
      <c r="AN125" s="55"/>
      <c r="AO125" s="55">
        <v>309</v>
      </c>
      <c r="AP125" s="55">
        <v>191</v>
      </c>
      <c r="AQ125" s="55">
        <v>181</v>
      </c>
      <c r="AR125" s="55">
        <v>282</v>
      </c>
      <c r="AS125" s="55">
        <v>209</v>
      </c>
      <c r="AT125" s="55">
        <v>330</v>
      </c>
    </row>
    <row r="126" spans="1:46">
      <c r="A126" s="55" t="s">
        <v>304</v>
      </c>
      <c r="B126" s="55">
        <v>1315230333</v>
      </c>
      <c r="C126" s="55" t="s">
        <v>305</v>
      </c>
      <c r="D126" s="55" t="s">
        <v>52</v>
      </c>
      <c r="E126" s="55" t="s">
        <v>53</v>
      </c>
      <c r="F126" s="55"/>
      <c r="G126" s="55">
        <v>3</v>
      </c>
      <c r="H126" s="55">
        <v>515</v>
      </c>
      <c r="I126" s="55">
        <v>544.5</v>
      </c>
      <c r="J126" s="55">
        <v>320</v>
      </c>
      <c r="K126" s="55">
        <v>67</v>
      </c>
      <c r="L126" s="55">
        <v>1623</v>
      </c>
      <c r="M126" s="55">
        <v>98.5</v>
      </c>
      <c r="N126" s="55">
        <v>653</v>
      </c>
      <c r="O126" s="55">
        <v>97.5</v>
      </c>
      <c r="P126" s="55">
        <v>321</v>
      </c>
      <c r="Q126" s="55">
        <v>107.5</v>
      </c>
      <c r="R126" s="55">
        <v>463</v>
      </c>
      <c r="S126" s="55">
        <v>70</v>
      </c>
      <c r="T126" s="55">
        <v>226</v>
      </c>
      <c r="U126" s="55"/>
      <c r="V126" s="55"/>
      <c r="W126" s="55">
        <v>67.5</v>
      </c>
      <c r="X126" s="55">
        <v>88</v>
      </c>
      <c r="Y126" s="55">
        <v>207</v>
      </c>
      <c r="Z126" s="55">
        <v>74</v>
      </c>
      <c r="AA126" s="55">
        <v>83</v>
      </c>
      <c r="AB126" s="55">
        <v>265</v>
      </c>
      <c r="AC126" s="55"/>
      <c r="AD126" s="55"/>
      <c r="AE126" s="55"/>
      <c r="AF126" s="55"/>
      <c r="AG126" s="55"/>
      <c r="AH126" s="55"/>
      <c r="AI126" s="55" t="s">
        <v>54</v>
      </c>
      <c r="AJ126" s="55">
        <v>33</v>
      </c>
      <c r="AK126" s="55"/>
      <c r="AL126" s="55"/>
      <c r="AM126" s="55"/>
      <c r="AN126" s="55"/>
      <c r="AO126" s="55">
        <v>160</v>
      </c>
      <c r="AP126" s="55">
        <v>248</v>
      </c>
      <c r="AQ126" s="55"/>
      <c r="AR126" s="55">
        <v>387</v>
      </c>
      <c r="AS126" s="55">
        <v>272</v>
      </c>
      <c r="AT126" s="55">
        <v>320</v>
      </c>
    </row>
    <row r="127" spans="1:46">
      <c r="A127" s="55" t="s">
        <v>306</v>
      </c>
      <c r="B127" s="55">
        <v>1315230334</v>
      </c>
      <c r="C127" s="55" t="s">
        <v>307</v>
      </c>
      <c r="D127" s="55" t="s">
        <v>52</v>
      </c>
      <c r="E127" s="55" t="s">
        <v>53</v>
      </c>
      <c r="F127" s="55"/>
      <c r="G127" s="55">
        <v>3</v>
      </c>
      <c r="H127" s="55">
        <v>516.5</v>
      </c>
      <c r="I127" s="55">
        <v>546</v>
      </c>
      <c r="J127" s="55">
        <v>305</v>
      </c>
      <c r="K127" s="55">
        <v>-162</v>
      </c>
      <c r="L127" s="55">
        <v>1568</v>
      </c>
      <c r="M127" s="55">
        <v>101.5</v>
      </c>
      <c r="N127" s="55">
        <v>544</v>
      </c>
      <c r="O127" s="55">
        <v>90.5</v>
      </c>
      <c r="P127" s="55">
        <v>445</v>
      </c>
      <c r="Q127" s="55">
        <v>105.5</v>
      </c>
      <c r="R127" s="55">
        <v>513</v>
      </c>
      <c r="S127" s="55">
        <v>80.5</v>
      </c>
      <c r="T127" s="55">
        <v>81</v>
      </c>
      <c r="U127" s="55"/>
      <c r="V127" s="55"/>
      <c r="W127" s="55">
        <v>67.5</v>
      </c>
      <c r="X127" s="55">
        <v>88</v>
      </c>
      <c r="Y127" s="55">
        <v>207</v>
      </c>
      <c r="Z127" s="55">
        <v>71</v>
      </c>
      <c r="AA127" s="55">
        <v>80</v>
      </c>
      <c r="AB127" s="55">
        <v>321</v>
      </c>
      <c r="AC127" s="55"/>
      <c r="AD127" s="55"/>
      <c r="AE127" s="55"/>
      <c r="AF127" s="55"/>
      <c r="AG127" s="55"/>
      <c r="AH127" s="55"/>
      <c r="AI127" s="55" t="s">
        <v>54</v>
      </c>
      <c r="AJ127" s="55">
        <v>34</v>
      </c>
      <c r="AK127" s="55"/>
      <c r="AL127" s="55"/>
      <c r="AM127" s="55"/>
      <c r="AN127" s="55"/>
      <c r="AO127" s="55">
        <v>333</v>
      </c>
      <c r="AP127" s="55">
        <v>305</v>
      </c>
      <c r="AQ127" s="55">
        <v>107</v>
      </c>
      <c r="AR127" s="55">
        <v>143</v>
      </c>
      <c r="AS127" s="55">
        <v>301</v>
      </c>
      <c r="AT127" s="55">
        <v>305</v>
      </c>
    </row>
    <row r="128" spans="1:46">
      <c r="A128" s="55" t="s">
        <v>308</v>
      </c>
      <c r="B128" s="55">
        <v>1315230335</v>
      </c>
      <c r="C128" s="55" t="s">
        <v>309</v>
      </c>
      <c r="D128" s="55" t="s">
        <v>52</v>
      </c>
      <c r="E128" s="55" t="s">
        <v>53</v>
      </c>
      <c r="F128" s="55"/>
      <c r="G128" s="55">
        <v>3</v>
      </c>
      <c r="H128" s="55">
        <v>541</v>
      </c>
      <c r="I128" s="55">
        <v>568</v>
      </c>
      <c r="J128" s="55">
        <v>195</v>
      </c>
      <c r="K128" s="55">
        <v>21</v>
      </c>
      <c r="L128" s="55">
        <v>951</v>
      </c>
      <c r="M128" s="55">
        <v>109.5</v>
      </c>
      <c r="N128" s="55">
        <v>226</v>
      </c>
      <c r="O128" s="55">
        <v>101</v>
      </c>
      <c r="P128" s="55">
        <v>245</v>
      </c>
      <c r="Q128" s="55">
        <v>111.5</v>
      </c>
      <c r="R128" s="55">
        <v>371</v>
      </c>
      <c r="S128" s="55">
        <v>63</v>
      </c>
      <c r="T128" s="55">
        <v>353</v>
      </c>
      <c r="U128" s="55"/>
      <c r="V128" s="55"/>
      <c r="W128" s="55">
        <v>66.5</v>
      </c>
      <c r="X128" s="55">
        <v>88</v>
      </c>
      <c r="Y128" s="55">
        <v>220</v>
      </c>
      <c r="Z128" s="55">
        <v>89.5</v>
      </c>
      <c r="AA128" s="55">
        <v>95</v>
      </c>
      <c r="AB128" s="55">
        <v>16</v>
      </c>
      <c r="AC128" s="55"/>
      <c r="AD128" s="55"/>
      <c r="AE128" s="55"/>
      <c r="AF128" s="55"/>
      <c r="AG128" s="55"/>
      <c r="AH128" s="55"/>
      <c r="AI128" s="55" t="s">
        <v>54</v>
      </c>
      <c r="AJ128" s="55">
        <v>35</v>
      </c>
      <c r="AK128" s="55"/>
      <c r="AL128" s="55"/>
      <c r="AM128" s="55"/>
      <c r="AN128" s="55"/>
      <c r="AO128" s="55">
        <v>234</v>
      </c>
      <c r="AP128" s="55">
        <v>359</v>
      </c>
      <c r="AQ128" s="55">
        <v>89</v>
      </c>
      <c r="AR128" s="55">
        <v>216</v>
      </c>
      <c r="AS128" s="55">
        <v>304</v>
      </c>
      <c r="AT128" s="55">
        <v>195</v>
      </c>
    </row>
    <row r="129" spans="1:46">
      <c r="A129" s="55" t="s">
        <v>310</v>
      </c>
      <c r="B129" s="55">
        <v>1315230336</v>
      </c>
      <c r="C129" s="55" t="s">
        <v>311</v>
      </c>
      <c r="D129" s="55" t="s">
        <v>52</v>
      </c>
      <c r="E129" s="55" t="s">
        <v>53</v>
      </c>
      <c r="F129" s="55"/>
      <c r="G129" s="55">
        <v>3</v>
      </c>
      <c r="H129" s="55">
        <v>526</v>
      </c>
      <c r="I129" s="55">
        <v>554.5</v>
      </c>
      <c r="J129" s="55">
        <v>266</v>
      </c>
      <c r="K129" s="55">
        <v>24</v>
      </c>
      <c r="L129" s="55">
        <v>1319</v>
      </c>
      <c r="M129" s="55">
        <v>104</v>
      </c>
      <c r="N129" s="55">
        <v>450</v>
      </c>
      <c r="O129" s="55">
        <v>97.5</v>
      </c>
      <c r="P129" s="55">
        <v>321</v>
      </c>
      <c r="Q129" s="55">
        <v>112</v>
      </c>
      <c r="R129" s="55">
        <v>360</v>
      </c>
      <c r="S129" s="55">
        <v>59</v>
      </c>
      <c r="T129" s="55">
        <v>430</v>
      </c>
      <c r="U129" s="55"/>
      <c r="V129" s="55"/>
      <c r="W129" s="55">
        <v>60.5</v>
      </c>
      <c r="X129" s="55">
        <v>84</v>
      </c>
      <c r="Y129" s="55">
        <v>341</v>
      </c>
      <c r="Z129" s="55">
        <v>93</v>
      </c>
      <c r="AA129" s="55">
        <v>98</v>
      </c>
      <c r="AB129" s="55">
        <v>4</v>
      </c>
      <c r="AC129" s="55"/>
      <c r="AD129" s="55"/>
      <c r="AE129" s="55"/>
      <c r="AF129" s="55"/>
      <c r="AG129" s="55"/>
      <c r="AH129" s="55"/>
      <c r="AI129" s="55" t="s">
        <v>54</v>
      </c>
      <c r="AJ129" s="55">
        <v>36</v>
      </c>
      <c r="AK129" s="55"/>
      <c r="AL129" s="55"/>
      <c r="AM129" s="55"/>
      <c r="AN129" s="55"/>
      <c r="AO129" s="55">
        <v>445</v>
      </c>
      <c r="AP129" s="55">
        <v>232</v>
      </c>
      <c r="AQ129" s="55">
        <v>188</v>
      </c>
      <c r="AR129" s="55">
        <v>290</v>
      </c>
      <c r="AS129" s="55">
        <v>456</v>
      </c>
      <c r="AT129" s="55">
        <v>266</v>
      </c>
    </row>
    <row r="130" spans="1:46">
      <c r="A130" s="55" t="s">
        <v>312</v>
      </c>
      <c r="B130" s="55">
        <v>1315230337</v>
      </c>
      <c r="C130" s="55" t="s">
        <v>313</v>
      </c>
      <c r="D130" s="55" t="s">
        <v>52</v>
      </c>
      <c r="E130" s="55" t="s">
        <v>53</v>
      </c>
      <c r="F130" s="55"/>
      <c r="G130" s="55">
        <v>3</v>
      </c>
      <c r="H130" s="55">
        <v>475.5</v>
      </c>
      <c r="I130" s="55">
        <v>508</v>
      </c>
      <c r="J130" s="55">
        <v>503</v>
      </c>
      <c r="K130" s="55">
        <v>-30</v>
      </c>
      <c r="L130" s="55">
        <v>3013</v>
      </c>
      <c r="M130" s="55">
        <v>111</v>
      </c>
      <c r="N130" s="55">
        <v>172</v>
      </c>
      <c r="O130" s="55">
        <v>95</v>
      </c>
      <c r="P130" s="55">
        <v>362</v>
      </c>
      <c r="Q130" s="55">
        <v>86.5</v>
      </c>
      <c r="R130" s="55">
        <v>749</v>
      </c>
      <c r="S130" s="55">
        <v>58.5</v>
      </c>
      <c r="T130" s="55">
        <v>441</v>
      </c>
      <c r="U130" s="55"/>
      <c r="V130" s="55"/>
      <c r="W130" s="55">
        <v>58.5</v>
      </c>
      <c r="X130" s="55">
        <v>82</v>
      </c>
      <c r="Y130" s="55">
        <v>372</v>
      </c>
      <c r="Z130" s="55">
        <v>66</v>
      </c>
      <c r="AA130" s="55">
        <v>75</v>
      </c>
      <c r="AB130" s="55">
        <v>403</v>
      </c>
      <c r="AC130" s="55"/>
      <c r="AD130" s="55"/>
      <c r="AE130" s="55"/>
      <c r="AF130" s="55"/>
      <c r="AG130" s="55"/>
      <c r="AH130" s="55"/>
      <c r="AI130" s="55" t="s">
        <v>54</v>
      </c>
      <c r="AJ130" s="55">
        <v>37</v>
      </c>
      <c r="AK130" s="55"/>
      <c r="AL130" s="55"/>
      <c r="AM130" s="55"/>
      <c r="AN130" s="55"/>
      <c r="AO130" s="55">
        <v>532</v>
      </c>
      <c r="AP130" s="55">
        <v>503</v>
      </c>
      <c r="AQ130" s="55">
        <v>576</v>
      </c>
      <c r="AR130" s="55">
        <v>473</v>
      </c>
      <c r="AS130" s="55">
        <v>525</v>
      </c>
      <c r="AT130" s="55">
        <v>503</v>
      </c>
    </row>
    <row r="131" spans="1:46">
      <c r="A131" s="55" t="s">
        <v>314</v>
      </c>
      <c r="B131" s="55">
        <v>1315230338</v>
      </c>
      <c r="C131" s="55" t="s">
        <v>315</v>
      </c>
      <c r="D131" s="55" t="s">
        <v>52</v>
      </c>
      <c r="E131" s="55" t="s">
        <v>53</v>
      </c>
      <c r="F131" s="55"/>
      <c r="G131" s="55">
        <v>3</v>
      </c>
      <c r="H131" s="55">
        <v>451</v>
      </c>
      <c r="I131" s="55">
        <v>490</v>
      </c>
      <c r="J131" s="55">
        <v>559</v>
      </c>
      <c r="K131" s="55">
        <v>-23</v>
      </c>
      <c r="L131" s="55">
        <v>3874</v>
      </c>
      <c r="M131" s="55">
        <v>105</v>
      </c>
      <c r="N131" s="55">
        <v>406</v>
      </c>
      <c r="O131" s="55">
        <v>76.5</v>
      </c>
      <c r="P131" s="55">
        <v>664</v>
      </c>
      <c r="Q131" s="55">
        <v>122</v>
      </c>
      <c r="R131" s="55">
        <v>142</v>
      </c>
      <c r="S131" s="55">
        <v>51.5</v>
      </c>
      <c r="T131" s="55">
        <v>535</v>
      </c>
      <c r="U131" s="55"/>
      <c r="V131" s="55"/>
      <c r="W131" s="55">
        <v>44.5</v>
      </c>
      <c r="X131" s="55">
        <v>72</v>
      </c>
      <c r="Y131" s="55">
        <v>585</v>
      </c>
      <c r="Z131" s="55">
        <v>51.5</v>
      </c>
      <c r="AA131" s="55">
        <v>63</v>
      </c>
      <c r="AB131" s="55">
        <v>461</v>
      </c>
      <c r="AC131" s="55"/>
      <c r="AD131" s="55"/>
      <c r="AE131" s="55"/>
      <c r="AF131" s="55"/>
      <c r="AG131" s="55"/>
      <c r="AH131" s="55"/>
      <c r="AI131" s="55" t="s">
        <v>54</v>
      </c>
      <c r="AJ131" s="55">
        <v>38</v>
      </c>
      <c r="AK131" s="55"/>
      <c r="AL131" s="55"/>
      <c r="AM131" s="55"/>
      <c r="AN131" s="55"/>
      <c r="AO131" s="55">
        <v>539</v>
      </c>
      <c r="AP131" s="55">
        <v>463</v>
      </c>
      <c r="AQ131" s="55">
        <v>456</v>
      </c>
      <c r="AR131" s="55">
        <v>536</v>
      </c>
      <c r="AS131" s="55">
        <v>405</v>
      </c>
      <c r="AT131" s="55">
        <v>559</v>
      </c>
    </row>
    <row r="132" spans="1:46">
      <c r="A132" s="55" t="s">
        <v>316</v>
      </c>
      <c r="B132" s="55">
        <v>1315230339</v>
      </c>
      <c r="C132" s="55" t="s">
        <v>317</v>
      </c>
      <c r="D132" s="55" t="s">
        <v>133</v>
      </c>
      <c r="E132" s="55" t="s">
        <v>53</v>
      </c>
      <c r="F132" s="55"/>
      <c r="G132" s="55">
        <v>3</v>
      </c>
      <c r="H132" s="55">
        <v>446</v>
      </c>
      <c r="I132" s="55">
        <v>482.5</v>
      </c>
      <c r="J132" s="55">
        <v>586</v>
      </c>
      <c r="K132" s="55">
        <v>-50</v>
      </c>
      <c r="L132" s="55">
        <v>4262</v>
      </c>
      <c r="M132" s="55">
        <v>106.5</v>
      </c>
      <c r="N132" s="55">
        <v>346</v>
      </c>
      <c r="O132" s="55">
        <v>74</v>
      </c>
      <c r="P132" s="55">
        <v>688</v>
      </c>
      <c r="Q132" s="55">
        <v>120</v>
      </c>
      <c r="R132" s="55">
        <v>195</v>
      </c>
      <c r="S132" s="55">
        <v>41</v>
      </c>
      <c r="T132" s="55">
        <v>628</v>
      </c>
      <c r="U132" s="55"/>
      <c r="V132" s="55"/>
      <c r="W132" s="55">
        <v>41.5</v>
      </c>
      <c r="X132" s="55">
        <v>69</v>
      </c>
      <c r="Y132" s="55">
        <v>611</v>
      </c>
      <c r="Z132" s="55">
        <v>63</v>
      </c>
      <c r="AA132" s="55">
        <v>72</v>
      </c>
      <c r="AB132" s="55">
        <v>423</v>
      </c>
      <c r="AC132" s="55"/>
      <c r="AD132" s="55"/>
      <c r="AE132" s="55"/>
      <c r="AF132" s="55"/>
      <c r="AG132" s="55"/>
      <c r="AH132" s="55"/>
      <c r="AI132" s="55" t="s">
        <v>54</v>
      </c>
      <c r="AJ132" s="55">
        <v>39</v>
      </c>
      <c r="AK132" s="55"/>
      <c r="AL132" s="55"/>
      <c r="AM132" s="55"/>
      <c r="AN132" s="55"/>
      <c r="AO132" s="55">
        <v>453</v>
      </c>
      <c r="AP132" s="55">
        <v>465</v>
      </c>
      <c r="AQ132" s="55">
        <v>522</v>
      </c>
      <c r="AR132" s="55">
        <v>536</v>
      </c>
      <c r="AS132" s="55">
        <v>431</v>
      </c>
      <c r="AT132" s="55">
        <v>586</v>
      </c>
    </row>
    <row r="133" spans="1:46">
      <c r="A133" s="55" t="s">
        <v>318</v>
      </c>
      <c r="B133" s="55">
        <v>1315230340</v>
      </c>
      <c r="C133" s="55" t="s">
        <v>319</v>
      </c>
      <c r="D133" s="55" t="s">
        <v>133</v>
      </c>
      <c r="E133" s="55" t="s">
        <v>53</v>
      </c>
      <c r="F133" s="55"/>
      <c r="G133" s="55">
        <v>3</v>
      </c>
      <c r="H133" s="55">
        <v>490</v>
      </c>
      <c r="I133" s="55">
        <v>523</v>
      </c>
      <c r="J133" s="55">
        <v>426</v>
      </c>
      <c r="K133" s="55">
        <v>84</v>
      </c>
      <c r="L133" s="55">
        <v>2371</v>
      </c>
      <c r="M133" s="55">
        <v>109.5</v>
      </c>
      <c r="N133" s="55">
        <v>226</v>
      </c>
      <c r="O133" s="55">
        <v>85.5</v>
      </c>
      <c r="P133" s="55">
        <v>530</v>
      </c>
      <c r="Q133" s="55">
        <v>118.5</v>
      </c>
      <c r="R133" s="55">
        <v>221</v>
      </c>
      <c r="S133" s="55">
        <v>51.5</v>
      </c>
      <c r="T133" s="55">
        <v>535</v>
      </c>
      <c r="U133" s="55"/>
      <c r="V133" s="55"/>
      <c r="W133" s="55">
        <v>57</v>
      </c>
      <c r="X133" s="55">
        <v>81</v>
      </c>
      <c r="Y133" s="55">
        <v>406</v>
      </c>
      <c r="Z133" s="55">
        <v>68</v>
      </c>
      <c r="AA133" s="55">
        <v>77</v>
      </c>
      <c r="AB133" s="55">
        <v>372</v>
      </c>
      <c r="AC133" s="55"/>
      <c r="AD133" s="55"/>
      <c r="AE133" s="55"/>
      <c r="AF133" s="55"/>
      <c r="AG133" s="55"/>
      <c r="AH133" s="55"/>
      <c r="AI133" s="55" t="s">
        <v>54</v>
      </c>
      <c r="AJ133" s="55">
        <v>40</v>
      </c>
      <c r="AK133" s="55"/>
      <c r="AL133" s="55"/>
      <c r="AM133" s="55"/>
      <c r="AN133" s="55"/>
      <c r="AO133" s="55">
        <v>591</v>
      </c>
      <c r="AP133" s="55">
        <v>625</v>
      </c>
      <c r="AQ133" s="55">
        <v>409</v>
      </c>
      <c r="AR133" s="55">
        <v>510</v>
      </c>
      <c r="AS133" s="55">
        <v>611</v>
      </c>
      <c r="AT133" s="55">
        <v>426</v>
      </c>
    </row>
    <row r="134" spans="1:46">
      <c r="A134" s="55" t="s">
        <v>320</v>
      </c>
      <c r="B134" s="55">
        <v>1315230341</v>
      </c>
      <c r="C134" s="55" t="s">
        <v>321</v>
      </c>
      <c r="D134" s="55" t="s">
        <v>133</v>
      </c>
      <c r="E134" s="55" t="s">
        <v>53</v>
      </c>
      <c r="F134" s="55"/>
      <c r="G134" s="55">
        <v>3</v>
      </c>
      <c r="H134" s="55">
        <v>501</v>
      </c>
      <c r="I134" s="55">
        <v>535</v>
      </c>
      <c r="J134" s="55">
        <v>365</v>
      </c>
      <c r="K134" s="55">
        <v>92</v>
      </c>
      <c r="L134" s="55">
        <v>1944</v>
      </c>
      <c r="M134" s="55">
        <v>108</v>
      </c>
      <c r="N134" s="55">
        <v>278</v>
      </c>
      <c r="O134" s="55">
        <v>85.5</v>
      </c>
      <c r="P134" s="55">
        <v>530</v>
      </c>
      <c r="Q134" s="55">
        <v>130.5</v>
      </c>
      <c r="R134" s="55">
        <v>32</v>
      </c>
      <c r="S134" s="55">
        <v>53</v>
      </c>
      <c r="T134" s="55">
        <v>517</v>
      </c>
      <c r="U134" s="55"/>
      <c r="V134" s="55"/>
      <c r="W134" s="55">
        <v>50.5</v>
      </c>
      <c r="X134" s="55">
        <v>76</v>
      </c>
      <c r="Y134" s="55">
        <v>516</v>
      </c>
      <c r="Z134" s="55">
        <v>73.5</v>
      </c>
      <c r="AA134" s="55">
        <v>82</v>
      </c>
      <c r="AB134" s="55">
        <v>273</v>
      </c>
      <c r="AC134" s="55"/>
      <c r="AD134" s="55"/>
      <c r="AE134" s="55"/>
      <c r="AF134" s="55"/>
      <c r="AG134" s="55"/>
      <c r="AH134" s="55"/>
      <c r="AI134" s="55" t="s">
        <v>54</v>
      </c>
      <c r="AJ134" s="55">
        <v>41</v>
      </c>
      <c r="AK134" s="55"/>
      <c r="AL134" s="55"/>
      <c r="AM134" s="55"/>
      <c r="AN134" s="55"/>
      <c r="AO134" s="55">
        <v>430</v>
      </c>
      <c r="AP134" s="55">
        <v>334</v>
      </c>
      <c r="AQ134" s="55">
        <v>214</v>
      </c>
      <c r="AR134" s="55">
        <v>457</v>
      </c>
      <c r="AS134" s="55">
        <v>316</v>
      </c>
      <c r="AT134" s="55">
        <v>365</v>
      </c>
    </row>
    <row r="135" spans="1:46">
      <c r="A135" s="55" t="s">
        <v>322</v>
      </c>
      <c r="B135" s="55">
        <v>1315230342</v>
      </c>
      <c r="C135" s="55" t="s">
        <v>323</v>
      </c>
      <c r="D135" s="55" t="s">
        <v>133</v>
      </c>
      <c r="E135" s="55" t="s">
        <v>53</v>
      </c>
      <c r="F135" s="55"/>
      <c r="G135" s="55">
        <v>3</v>
      </c>
      <c r="H135" s="55">
        <v>503.5</v>
      </c>
      <c r="I135" s="55">
        <v>531.5</v>
      </c>
      <c r="J135" s="55">
        <v>383</v>
      </c>
      <c r="K135" s="55">
        <v>26</v>
      </c>
      <c r="L135" s="55">
        <v>2059</v>
      </c>
      <c r="M135" s="55">
        <v>95.5</v>
      </c>
      <c r="N135" s="55">
        <v>721</v>
      </c>
      <c r="O135" s="55">
        <v>101.5</v>
      </c>
      <c r="P135" s="55">
        <v>235</v>
      </c>
      <c r="Q135" s="55">
        <v>99</v>
      </c>
      <c r="R135" s="55">
        <v>617</v>
      </c>
      <c r="S135" s="55">
        <v>57.5</v>
      </c>
      <c r="T135" s="55">
        <v>454</v>
      </c>
      <c r="U135" s="55"/>
      <c r="V135" s="55"/>
      <c r="W135" s="55">
        <v>66</v>
      </c>
      <c r="X135" s="55">
        <v>87</v>
      </c>
      <c r="Y135" s="55">
        <v>232</v>
      </c>
      <c r="Z135" s="55">
        <v>84</v>
      </c>
      <c r="AA135" s="55">
        <v>91</v>
      </c>
      <c r="AB135" s="55">
        <v>75</v>
      </c>
      <c r="AC135" s="55"/>
      <c r="AD135" s="55"/>
      <c r="AE135" s="55"/>
      <c r="AF135" s="55"/>
      <c r="AG135" s="55"/>
      <c r="AH135" s="55"/>
      <c r="AI135" s="55" t="s">
        <v>54</v>
      </c>
      <c r="AJ135" s="55">
        <v>42</v>
      </c>
      <c r="AK135" s="55"/>
      <c r="AL135" s="55"/>
      <c r="AM135" s="55"/>
      <c r="AN135" s="55"/>
      <c r="AO135" s="55">
        <v>417</v>
      </c>
      <c r="AP135" s="55">
        <v>359</v>
      </c>
      <c r="AQ135" s="55">
        <v>338</v>
      </c>
      <c r="AR135" s="55">
        <v>409</v>
      </c>
      <c r="AS135" s="55">
        <v>502</v>
      </c>
      <c r="AT135" s="55">
        <v>383</v>
      </c>
    </row>
    <row r="136" spans="1:46">
      <c r="A136" s="55" t="s">
        <v>324</v>
      </c>
      <c r="B136" s="55">
        <v>1315230343</v>
      </c>
      <c r="C136" s="55" t="s">
        <v>325</v>
      </c>
      <c r="D136" s="55" t="s">
        <v>133</v>
      </c>
      <c r="E136" s="55" t="s">
        <v>53</v>
      </c>
      <c r="F136" s="55"/>
      <c r="G136" s="55">
        <v>3</v>
      </c>
      <c r="H136" s="55">
        <v>560.5</v>
      </c>
      <c r="I136" s="55">
        <v>589</v>
      </c>
      <c r="J136" s="55">
        <v>116</v>
      </c>
      <c r="K136" s="55">
        <v>-49</v>
      </c>
      <c r="L136" s="55">
        <v>515</v>
      </c>
      <c r="M136" s="55">
        <v>109.5</v>
      </c>
      <c r="N136" s="55">
        <v>226</v>
      </c>
      <c r="O136" s="55">
        <v>120</v>
      </c>
      <c r="P136" s="55">
        <v>26</v>
      </c>
      <c r="Q136" s="55">
        <v>112.5</v>
      </c>
      <c r="R136" s="55">
        <v>350</v>
      </c>
      <c r="S136" s="55">
        <v>71</v>
      </c>
      <c r="T136" s="55">
        <v>205</v>
      </c>
      <c r="U136" s="55"/>
      <c r="V136" s="55"/>
      <c r="W136" s="55">
        <v>68</v>
      </c>
      <c r="X136" s="55">
        <v>88</v>
      </c>
      <c r="Y136" s="55">
        <v>197</v>
      </c>
      <c r="Z136" s="55">
        <v>79.5</v>
      </c>
      <c r="AA136" s="55">
        <v>88</v>
      </c>
      <c r="AB136" s="55">
        <v>165</v>
      </c>
      <c r="AC136" s="55"/>
      <c r="AD136" s="55"/>
      <c r="AE136" s="55"/>
      <c r="AF136" s="55"/>
      <c r="AG136" s="55"/>
      <c r="AH136" s="55"/>
      <c r="AI136" s="55" t="s">
        <v>54</v>
      </c>
      <c r="AJ136" s="55">
        <v>43</v>
      </c>
      <c r="AK136" s="55"/>
      <c r="AL136" s="55"/>
      <c r="AM136" s="55"/>
      <c r="AN136" s="55"/>
      <c r="AO136" s="55">
        <v>155</v>
      </c>
      <c r="AP136" s="55">
        <v>97</v>
      </c>
      <c r="AQ136" s="55">
        <v>78</v>
      </c>
      <c r="AR136" s="55">
        <v>67</v>
      </c>
      <c r="AS136" s="55">
        <v>38</v>
      </c>
      <c r="AT136" s="55">
        <v>116</v>
      </c>
    </row>
    <row r="137" spans="1:46">
      <c r="A137" s="55" t="s">
        <v>326</v>
      </c>
      <c r="B137" s="55">
        <v>7035230344</v>
      </c>
      <c r="C137" s="55" t="s">
        <v>327</v>
      </c>
      <c r="D137" s="55" t="s">
        <v>328</v>
      </c>
      <c r="E137" s="55" t="s">
        <v>53</v>
      </c>
      <c r="F137" s="55" t="s">
        <v>233</v>
      </c>
      <c r="G137" s="55">
        <v>3</v>
      </c>
      <c r="H137" s="55">
        <v>339</v>
      </c>
      <c r="I137" s="55">
        <v>378</v>
      </c>
      <c r="J137" s="55">
        <v>686</v>
      </c>
      <c r="K137" s="55">
        <v>-6</v>
      </c>
      <c r="L137" s="55">
        <v>10598</v>
      </c>
      <c r="M137" s="55">
        <v>80</v>
      </c>
      <c r="N137" s="55">
        <v>796</v>
      </c>
      <c r="O137" s="55">
        <v>79</v>
      </c>
      <c r="P137" s="55">
        <v>639</v>
      </c>
      <c r="Q137" s="55">
        <v>46</v>
      </c>
      <c r="R137" s="55">
        <v>799</v>
      </c>
      <c r="S137" s="55">
        <v>53</v>
      </c>
      <c r="T137" s="55">
        <v>517</v>
      </c>
      <c r="U137" s="55"/>
      <c r="V137" s="55"/>
      <c r="W137" s="55">
        <v>33</v>
      </c>
      <c r="X137" s="55">
        <v>61</v>
      </c>
      <c r="Y137" s="55">
        <v>654</v>
      </c>
      <c r="Z137" s="55">
        <v>48</v>
      </c>
      <c r="AA137" s="55">
        <v>59</v>
      </c>
      <c r="AB137" s="55">
        <v>465</v>
      </c>
      <c r="AC137" s="55"/>
      <c r="AD137" s="55"/>
      <c r="AE137" s="55"/>
      <c r="AF137" s="55"/>
      <c r="AG137" s="55"/>
      <c r="AH137" s="55"/>
      <c r="AI137" s="55" t="s">
        <v>54</v>
      </c>
      <c r="AJ137" s="55">
        <v>44</v>
      </c>
      <c r="AK137" s="55"/>
      <c r="AL137" s="55"/>
      <c r="AM137" s="55"/>
      <c r="AN137" s="55"/>
      <c r="AO137" s="55">
        <v>684</v>
      </c>
      <c r="AP137" s="55">
        <v>688</v>
      </c>
      <c r="AQ137" s="55">
        <v>680</v>
      </c>
      <c r="AR137" s="55">
        <v>680</v>
      </c>
      <c r="AS137" s="55">
        <v>686</v>
      </c>
      <c r="AT137" s="55">
        <v>686</v>
      </c>
    </row>
    <row r="138" spans="1:46">
      <c r="A138" s="55" t="s">
        <v>329</v>
      </c>
      <c r="B138" s="55">
        <v>7035230345</v>
      </c>
      <c r="C138" s="55" t="s">
        <v>330</v>
      </c>
      <c r="D138" s="55" t="s">
        <v>331</v>
      </c>
      <c r="E138" s="55" t="s">
        <v>53</v>
      </c>
      <c r="F138" s="55" t="s">
        <v>233</v>
      </c>
      <c r="G138" s="55">
        <v>3</v>
      </c>
      <c r="H138" s="55">
        <v>459</v>
      </c>
      <c r="I138" s="55">
        <v>495</v>
      </c>
      <c r="J138" s="55">
        <v>540</v>
      </c>
      <c r="K138" s="55">
        <v>-138</v>
      </c>
      <c r="L138" s="55">
        <v>3600</v>
      </c>
      <c r="M138" s="55">
        <v>90</v>
      </c>
      <c r="N138" s="55">
        <v>781</v>
      </c>
      <c r="O138" s="55">
        <v>97</v>
      </c>
      <c r="P138" s="55">
        <v>330</v>
      </c>
      <c r="Q138" s="55">
        <v>101</v>
      </c>
      <c r="R138" s="55">
        <v>592</v>
      </c>
      <c r="S138" s="55">
        <v>57</v>
      </c>
      <c r="T138" s="55">
        <v>462</v>
      </c>
      <c r="U138" s="55"/>
      <c r="V138" s="55"/>
      <c r="W138" s="55">
        <v>44</v>
      </c>
      <c r="X138" s="55">
        <v>71</v>
      </c>
      <c r="Y138" s="55">
        <v>591</v>
      </c>
      <c r="Z138" s="55">
        <v>70</v>
      </c>
      <c r="AA138" s="55">
        <v>79</v>
      </c>
      <c r="AB138" s="55">
        <v>338</v>
      </c>
      <c r="AC138" s="55"/>
      <c r="AD138" s="55"/>
      <c r="AE138" s="55"/>
      <c r="AF138" s="55"/>
      <c r="AG138" s="55"/>
      <c r="AH138" s="55"/>
      <c r="AI138" s="55" t="s">
        <v>54</v>
      </c>
      <c r="AJ138" s="55">
        <v>45</v>
      </c>
      <c r="AK138" s="55"/>
      <c r="AL138" s="55"/>
      <c r="AM138" s="55"/>
      <c r="AN138" s="55"/>
      <c r="AO138" s="55"/>
      <c r="AP138" s="55">
        <v>483</v>
      </c>
      <c r="AQ138" s="55">
        <v>153</v>
      </c>
      <c r="AR138" s="55">
        <v>402</v>
      </c>
      <c r="AS138" s="55">
        <v>226</v>
      </c>
      <c r="AT138" s="55">
        <v>540</v>
      </c>
    </row>
    <row r="139" spans="1:46">
      <c r="A139" s="55" t="s">
        <v>332</v>
      </c>
      <c r="B139" s="55">
        <v>7035230346</v>
      </c>
      <c r="C139" s="55" t="s">
        <v>333</v>
      </c>
      <c r="D139" s="55" t="s">
        <v>331</v>
      </c>
      <c r="E139" s="55" t="s">
        <v>53</v>
      </c>
      <c r="F139" s="55" t="s">
        <v>233</v>
      </c>
      <c r="G139" s="55">
        <v>3</v>
      </c>
      <c r="H139" s="55">
        <v>467.5</v>
      </c>
      <c r="I139" s="55">
        <v>500.5</v>
      </c>
      <c r="J139" s="55">
        <v>531</v>
      </c>
      <c r="K139" s="55">
        <v>-132</v>
      </c>
      <c r="L139" s="55">
        <v>3339</v>
      </c>
      <c r="M139" s="55">
        <v>105</v>
      </c>
      <c r="N139" s="55">
        <v>406</v>
      </c>
      <c r="O139" s="55">
        <v>82</v>
      </c>
      <c r="P139" s="55">
        <v>597</v>
      </c>
      <c r="Q139" s="55">
        <v>96.5</v>
      </c>
      <c r="R139" s="55">
        <v>660</v>
      </c>
      <c r="S139" s="55">
        <v>58</v>
      </c>
      <c r="T139" s="55">
        <v>447</v>
      </c>
      <c r="U139" s="55"/>
      <c r="V139" s="55"/>
      <c r="W139" s="55">
        <v>59</v>
      </c>
      <c r="X139" s="55">
        <v>83</v>
      </c>
      <c r="Y139" s="55">
        <v>369</v>
      </c>
      <c r="Z139" s="55">
        <v>67</v>
      </c>
      <c r="AA139" s="55">
        <v>76</v>
      </c>
      <c r="AB139" s="55">
        <v>392</v>
      </c>
      <c r="AC139" s="55"/>
      <c r="AD139" s="55"/>
      <c r="AE139" s="55"/>
      <c r="AF139" s="55"/>
      <c r="AG139" s="55"/>
      <c r="AH139" s="55"/>
      <c r="AI139" s="55" t="s">
        <v>54</v>
      </c>
      <c r="AJ139" s="55">
        <v>46</v>
      </c>
      <c r="AK139" s="55"/>
      <c r="AL139" s="55"/>
      <c r="AM139" s="55"/>
      <c r="AN139" s="55"/>
      <c r="AO139" s="55"/>
      <c r="AP139" s="55">
        <v>410</v>
      </c>
      <c r="AQ139" s="55">
        <v>354</v>
      </c>
      <c r="AR139" s="55">
        <v>399</v>
      </c>
      <c r="AS139" s="55">
        <v>370</v>
      </c>
      <c r="AT139" s="55">
        <v>531</v>
      </c>
    </row>
    <row r="140" spans="1:46">
      <c r="A140" s="55" t="s">
        <v>140</v>
      </c>
      <c r="B140" s="55">
        <v>1315230401</v>
      </c>
      <c r="C140" s="55" t="s">
        <v>334</v>
      </c>
      <c r="D140" s="55" t="s">
        <v>52</v>
      </c>
      <c r="E140" s="55" t="s">
        <v>53</v>
      </c>
      <c r="F140" s="55"/>
      <c r="G140" s="55">
        <v>4</v>
      </c>
      <c r="H140" s="55">
        <v>517</v>
      </c>
      <c r="I140" s="55">
        <v>543</v>
      </c>
      <c r="J140" s="55">
        <v>327</v>
      </c>
      <c r="K140" s="55">
        <v>274</v>
      </c>
      <c r="L140" s="55">
        <v>1676</v>
      </c>
      <c r="M140" s="55">
        <v>98</v>
      </c>
      <c r="N140" s="55">
        <v>668</v>
      </c>
      <c r="O140" s="55">
        <v>98.5</v>
      </c>
      <c r="P140" s="55">
        <v>298</v>
      </c>
      <c r="Q140" s="55">
        <v>110</v>
      </c>
      <c r="R140" s="55">
        <v>408</v>
      </c>
      <c r="S140" s="55">
        <v>66.5</v>
      </c>
      <c r="T140" s="55">
        <v>292</v>
      </c>
      <c r="U140" s="55"/>
      <c r="V140" s="55"/>
      <c r="W140" s="55">
        <v>72.5</v>
      </c>
      <c r="X140" s="55">
        <v>90</v>
      </c>
      <c r="Y140" s="55">
        <v>129</v>
      </c>
      <c r="Z140" s="55">
        <v>71.5</v>
      </c>
      <c r="AA140" s="55">
        <v>80</v>
      </c>
      <c r="AB140" s="55">
        <v>310</v>
      </c>
      <c r="AC140" s="55"/>
      <c r="AD140" s="55"/>
      <c r="AE140" s="55"/>
      <c r="AF140" s="55"/>
      <c r="AG140" s="55"/>
      <c r="AH140" s="55"/>
      <c r="AI140" s="55" t="s">
        <v>54</v>
      </c>
      <c r="AJ140" s="55">
        <v>1</v>
      </c>
      <c r="AK140" s="55"/>
      <c r="AL140" s="55"/>
      <c r="AM140" s="55"/>
      <c r="AN140" s="55"/>
      <c r="AO140" s="55">
        <v>553</v>
      </c>
      <c r="AP140" s="55">
        <v>401</v>
      </c>
      <c r="AQ140" s="55">
        <v>449</v>
      </c>
      <c r="AR140" s="55">
        <v>601</v>
      </c>
      <c r="AS140" s="55">
        <v>192</v>
      </c>
      <c r="AT140" s="55">
        <v>327</v>
      </c>
    </row>
    <row r="141" spans="1:46">
      <c r="A141" s="55" t="s">
        <v>335</v>
      </c>
      <c r="B141" s="55">
        <v>1315230402</v>
      </c>
      <c r="C141" s="55" t="s">
        <v>336</v>
      </c>
      <c r="D141" s="55" t="s">
        <v>52</v>
      </c>
      <c r="E141" s="55" t="s">
        <v>53</v>
      </c>
      <c r="F141" s="55"/>
      <c r="G141" s="55">
        <v>4</v>
      </c>
      <c r="H141" s="55">
        <v>516</v>
      </c>
      <c r="I141" s="55">
        <v>549.5</v>
      </c>
      <c r="J141" s="55">
        <v>289</v>
      </c>
      <c r="K141" s="55">
        <v>-171</v>
      </c>
      <c r="L141" s="55">
        <v>1476</v>
      </c>
      <c r="M141" s="55">
        <v>106</v>
      </c>
      <c r="N141" s="55">
        <v>361</v>
      </c>
      <c r="O141" s="55">
        <v>101.5</v>
      </c>
      <c r="P141" s="55">
        <v>235</v>
      </c>
      <c r="Q141" s="55">
        <v>121</v>
      </c>
      <c r="R141" s="55">
        <v>168</v>
      </c>
      <c r="S141" s="55">
        <v>60</v>
      </c>
      <c r="T141" s="55">
        <v>413</v>
      </c>
      <c r="U141" s="55"/>
      <c r="V141" s="55"/>
      <c r="W141" s="55">
        <v>52</v>
      </c>
      <c r="X141" s="55">
        <v>77</v>
      </c>
      <c r="Y141" s="55">
        <v>493</v>
      </c>
      <c r="Z141" s="55">
        <v>75.5</v>
      </c>
      <c r="AA141" s="55">
        <v>84</v>
      </c>
      <c r="AB141" s="55">
        <v>235</v>
      </c>
      <c r="AC141" s="55"/>
      <c r="AD141" s="55"/>
      <c r="AE141" s="55"/>
      <c r="AF141" s="55"/>
      <c r="AG141" s="55"/>
      <c r="AH141" s="55"/>
      <c r="AI141" s="55" t="s">
        <v>54</v>
      </c>
      <c r="AJ141" s="55">
        <v>2</v>
      </c>
      <c r="AK141" s="55"/>
      <c r="AL141" s="55"/>
      <c r="AM141" s="55"/>
      <c r="AN141" s="55"/>
      <c r="AO141" s="55">
        <v>243</v>
      </c>
      <c r="AP141" s="55">
        <v>174</v>
      </c>
      <c r="AQ141" s="55">
        <v>177</v>
      </c>
      <c r="AR141" s="55">
        <v>118</v>
      </c>
      <c r="AS141" s="55">
        <v>209</v>
      </c>
      <c r="AT141" s="55">
        <v>289</v>
      </c>
    </row>
    <row r="142" spans="1:46">
      <c r="A142" s="55" t="s">
        <v>337</v>
      </c>
      <c r="B142" s="55">
        <v>1315230403</v>
      </c>
      <c r="C142" s="55" t="s">
        <v>338</v>
      </c>
      <c r="D142" s="55" t="s">
        <v>52</v>
      </c>
      <c r="E142" s="55" t="s">
        <v>53</v>
      </c>
      <c r="F142" s="55"/>
      <c r="G142" s="55">
        <v>4</v>
      </c>
      <c r="H142" s="55">
        <v>552</v>
      </c>
      <c r="I142" s="55">
        <v>578.5</v>
      </c>
      <c r="J142" s="55">
        <v>143</v>
      </c>
      <c r="K142" s="55">
        <v>2</v>
      </c>
      <c r="L142" s="55">
        <v>711</v>
      </c>
      <c r="M142" s="55">
        <v>103</v>
      </c>
      <c r="N142" s="55">
        <v>487</v>
      </c>
      <c r="O142" s="55">
        <v>110.5</v>
      </c>
      <c r="P142" s="55">
        <v>96</v>
      </c>
      <c r="Q142" s="55">
        <v>118</v>
      </c>
      <c r="R142" s="55">
        <v>236</v>
      </c>
      <c r="S142" s="55">
        <v>79</v>
      </c>
      <c r="T142" s="55">
        <v>94</v>
      </c>
      <c r="U142" s="55"/>
      <c r="V142" s="55"/>
      <c r="W142" s="55">
        <v>72.5</v>
      </c>
      <c r="X142" s="55">
        <v>90</v>
      </c>
      <c r="Y142" s="55">
        <v>129</v>
      </c>
      <c r="Z142" s="55">
        <v>69</v>
      </c>
      <c r="AA142" s="55">
        <v>78</v>
      </c>
      <c r="AB142" s="55">
        <v>354</v>
      </c>
      <c r="AC142" s="55"/>
      <c r="AD142" s="55"/>
      <c r="AE142" s="55"/>
      <c r="AF142" s="55"/>
      <c r="AG142" s="55"/>
      <c r="AH142" s="55"/>
      <c r="AI142" s="55" t="s">
        <v>54</v>
      </c>
      <c r="AJ142" s="55">
        <v>3</v>
      </c>
      <c r="AK142" s="55"/>
      <c r="AL142" s="55"/>
      <c r="AM142" s="55"/>
      <c r="AN142" s="55"/>
      <c r="AO142" s="55">
        <v>199</v>
      </c>
      <c r="AP142" s="55">
        <v>23</v>
      </c>
      <c r="AQ142" s="55">
        <v>58</v>
      </c>
      <c r="AR142" s="55">
        <v>145</v>
      </c>
      <c r="AS142" s="55">
        <v>66</v>
      </c>
      <c r="AT142" s="55">
        <v>143</v>
      </c>
    </row>
    <row r="143" spans="1:46">
      <c r="A143" s="55" t="s">
        <v>339</v>
      </c>
      <c r="B143" s="55">
        <v>1315230404</v>
      </c>
      <c r="C143" s="55" t="s">
        <v>340</v>
      </c>
      <c r="D143" s="55" t="s">
        <v>52</v>
      </c>
      <c r="E143" s="55" t="s">
        <v>53</v>
      </c>
      <c r="F143" s="55"/>
      <c r="G143" s="55">
        <v>4</v>
      </c>
      <c r="H143" s="55">
        <v>569.5</v>
      </c>
      <c r="I143" s="55">
        <v>596.5</v>
      </c>
      <c r="J143" s="55">
        <v>99</v>
      </c>
      <c r="K143" s="55">
        <v>96</v>
      </c>
      <c r="L143" s="55">
        <v>409</v>
      </c>
      <c r="M143" s="55">
        <v>111</v>
      </c>
      <c r="N143" s="55">
        <v>172</v>
      </c>
      <c r="O143" s="55">
        <v>108</v>
      </c>
      <c r="P143" s="55">
        <v>119</v>
      </c>
      <c r="Q143" s="55">
        <v>119.5</v>
      </c>
      <c r="R143" s="55">
        <v>200</v>
      </c>
      <c r="S143" s="55">
        <v>81</v>
      </c>
      <c r="T143" s="55">
        <v>76</v>
      </c>
      <c r="U143" s="55"/>
      <c r="V143" s="55"/>
      <c r="W143" s="55">
        <v>72.5</v>
      </c>
      <c r="X143" s="55">
        <v>90</v>
      </c>
      <c r="Y143" s="55">
        <v>129</v>
      </c>
      <c r="Z143" s="55">
        <v>77.5</v>
      </c>
      <c r="AA143" s="55">
        <v>87</v>
      </c>
      <c r="AB143" s="55">
        <v>204</v>
      </c>
      <c r="AC143" s="55"/>
      <c r="AD143" s="55"/>
      <c r="AE143" s="55"/>
      <c r="AF143" s="55"/>
      <c r="AG143" s="55"/>
      <c r="AH143" s="55"/>
      <c r="AI143" s="55" t="s">
        <v>54</v>
      </c>
      <c r="AJ143" s="55">
        <v>4</v>
      </c>
      <c r="AK143" s="55"/>
      <c r="AL143" s="55"/>
      <c r="AM143" s="55"/>
      <c r="AN143" s="55"/>
      <c r="AO143" s="55">
        <v>127</v>
      </c>
      <c r="AP143" s="55">
        <v>160</v>
      </c>
      <c r="AQ143" s="55">
        <v>147</v>
      </c>
      <c r="AR143" s="55">
        <v>195</v>
      </c>
      <c r="AS143" s="55">
        <v>162</v>
      </c>
      <c r="AT143" s="55">
        <v>99</v>
      </c>
    </row>
    <row r="144" spans="1:46">
      <c r="A144" s="55" t="s">
        <v>341</v>
      </c>
      <c r="B144" s="55">
        <v>1315230405</v>
      </c>
      <c r="C144" s="55" t="s">
        <v>342</v>
      </c>
      <c r="D144" s="55" t="s">
        <v>52</v>
      </c>
      <c r="E144" s="55" t="s">
        <v>53</v>
      </c>
      <c r="F144" s="55"/>
      <c r="G144" s="55">
        <v>4</v>
      </c>
      <c r="H144" s="55">
        <v>567</v>
      </c>
      <c r="I144" s="55">
        <v>586</v>
      </c>
      <c r="J144" s="55">
        <v>121</v>
      </c>
      <c r="K144" s="55">
        <v>-95</v>
      </c>
      <c r="L144" s="55">
        <v>572</v>
      </c>
      <c r="M144" s="55">
        <v>106</v>
      </c>
      <c r="N144" s="55">
        <v>361</v>
      </c>
      <c r="O144" s="55">
        <v>94</v>
      </c>
      <c r="P144" s="55">
        <v>381</v>
      </c>
      <c r="Q144" s="55">
        <v>124</v>
      </c>
      <c r="R144" s="55">
        <v>106</v>
      </c>
      <c r="S144" s="55">
        <v>78</v>
      </c>
      <c r="T144" s="55">
        <v>109</v>
      </c>
      <c r="U144" s="55"/>
      <c r="V144" s="55"/>
      <c r="W144" s="55">
        <v>83</v>
      </c>
      <c r="X144" s="55">
        <v>94</v>
      </c>
      <c r="Y144" s="55">
        <v>22</v>
      </c>
      <c r="Z144" s="55">
        <v>82</v>
      </c>
      <c r="AA144" s="55">
        <v>90</v>
      </c>
      <c r="AB144" s="55">
        <v>111</v>
      </c>
      <c r="AC144" s="55"/>
      <c r="AD144" s="55"/>
      <c r="AE144" s="55"/>
      <c r="AF144" s="55"/>
      <c r="AG144" s="55"/>
      <c r="AH144" s="55"/>
      <c r="AI144" s="55" t="s">
        <v>54</v>
      </c>
      <c r="AJ144" s="55">
        <v>5</v>
      </c>
      <c r="AK144" s="55"/>
      <c r="AL144" s="55"/>
      <c r="AM144" s="55"/>
      <c r="AN144" s="55"/>
      <c r="AO144" s="55">
        <v>55</v>
      </c>
      <c r="AP144" s="55">
        <v>102</v>
      </c>
      <c r="AQ144" s="55">
        <v>86</v>
      </c>
      <c r="AR144" s="55">
        <v>26</v>
      </c>
      <c r="AS144" s="55">
        <v>82</v>
      </c>
      <c r="AT144" s="55">
        <v>121</v>
      </c>
    </row>
    <row r="145" spans="1:46">
      <c r="A145" s="55" t="s">
        <v>343</v>
      </c>
      <c r="B145" s="55">
        <v>1315230406</v>
      </c>
      <c r="C145" s="55" t="s">
        <v>344</v>
      </c>
      <c r="D145" s="55" t="s">
        <v>52</v>
      </c>
      <c r="E145" s="55" t="s">
        <v>53</v>
      </c>
      <c r="F145" s="55"/>
      <c r="G145" s="55">
        <v>4</v>
      </c>
      <c r="H145" s="55">
        <v>516</v>
      </c>
      <c r="I145" s="55">
        <v>547.5</v>
      </c>
      <c r="J145" s="55">
        <v>294</v>
      </c>
      <c r="K145" s="55">
        <v>-146</v>
      </c>
      <c r="L145" s="55">
        <v>1517</v>
      </c>
      <c r="M145" s="55">
        <v>115.5</v>
      </c>
      <c r="N145" s="55">
        <v>55</v>
      </c>
      <c r="O145" s="55">
        <v>91.5</v>
      </c>
      <c r="P145" s="55">
        <v>429</v>
      </c>
      <c r="Q145" s="55">
        <v>116.5</v>
      </c>
      <c r="R145" s="55">
        <v>274</v>
      </c>
      <c r="S145" s="55">
        <v>53</v>
      </c>
      <c r="T145" s="55">
        <v>517</v>
      </c>
      <c r="U145" s="55"/>
      <c r="V145" s="55"/>
      <c r="W145" s="55">
        <v>64</v>
      </c>
      <c r="X145" s="55">
        <v>87</v>
      </c>
      <c r="Y145" s="55">
        <v>269</v>
      </c>
      <c r="Z145" s="55">
        <v>75.5</v>
      </c>
      <c r="AA145" s="55">
        <v>84</v>
      </c>
      <c r="AB145" s="55">
        <v>235</v>
      </c>
      <c r="AC145" s="55"/>
      <c r="AD145" s="55"/>
      <c r="AE145" s="55"/>
      <c r="AF145" s="55"/>
      <c r="AG145" s="55"/>
      <c r="AH145" s="55"/>
      <c r="AI145" s="55" t="s">
        <v>54</v>
      </c>
      <c r="AJ145" s="55">
        <v>6</v>
      </c>
      <c r="AK145" s="55"/>
      <c r="AL145" s="55"/>
      <c r="AM145" s="55"/>
      <c r="AN145" s="55"/>
      <c r="AO145" s="55">
        <v>243</v>
      </c>
      <c r="AP145" s="55">
        <v>316</v>
      </c>
      <c r="AQ145" s="55">
        <v>267</v>
      </c>
      <c r="AR145" s="55">
        <v>148</v>
      </c>
      <c r="AS145" s="55">
        <v>190</v>
      </c>
      <c r="AT145" s="55">
        <v>294</v>
      </c>
    </row>
    <row r="146" spans="1:46">
      <c r="A146" s="55" t="s">
        <v>345</v>
      </c>
      <c r="B146" s="55">
        <v>1315230407</v>
      </c>
      <c r="C146" s="55" t="s">
        <v>346</v>
      </c>
      <c r="D146" s="55" t="s">
        <v>52</v>
      </c>
      <c r="E146" s="55" t="s">
        <v>53</v>
      </c>
      <c r="F146" s="55"/>
      <c r="G146" s="55">
        <v>4</v>
      </c>
      <c r="H146" s="55">
        <v>479</v>
      </c>
      <c r="I146" s="55">
        <v>511.5</v>
      </c>
      <c r="J146" s="55">
        <v>489</v>
      </c>
      <c r="K146" s="55">
        <v>-23</v>
      </c>
      <c r="L146" s="55">
        <v>2857</v>
      </c>
      <c r="M146" s="55">
        <v>103.5</v>
      </c>
      <c r="N146" s="55">
        <v>470</v>
      </c>
      <c r="O146" s="55">
        <v>81</v>
      </c>
      <c r="P146" s="55">
        <v>615</v>
      </c>
      <c r="Q146" s="55">
        <v>98.5</v>
      </c>
      <c r="R146" s="55">
        <v>627</v>
      </c>
      <c r="S146" s="55">
        <v>67.5</v>
      </c>
      <c r="T146" s="55">
        <v>275</v>
      </c>
      <c r="U146" s="55"/>
      <c r="V146" s="55"/>
      <c r="W146" s="55">
        <v>59.5</v>
      </c>
      <c r="X146" s="55">
        <v>83</v>
      </c>
      <c r="Y146" s="55">
        <v>362</v>
      </c>
      <c r="Z146" s="55">
        <v>69</v>
      </c>
      <c r="AA146" s="55">
        <v>78</v>
      </c>
      <c r="AB146" s="55">
        <v>354</v>
      </c>
      <c r="AC146" s="55"/>
      <c r="AD146" s="55"/>
      <c r="AE146" s="55"/>
      <c r="AF146" s="55"/>
      <c r="AG146" s="55"/>
      <c r="AH146" s="55"/>
      <c r="AI146" s="55" t="s">
        <v>54</v>
      </c>
      <c r="AJ146" s="55">
        <v>7</v>
      </c>
      <c r="AK146" s="55"/>
      <c r="AL146" s="55"/>
      <c r="AM146" s="55"/>
      <c r="AN146" s="55"/>
      <c r="AO146" s="55">
        <v>481</v>
      </c>
      <c r="AP146" s="55">
        <v>547</v>
      </c>
      <c r="AQ146" s="55">
        <v>480</v>
      </c>
      <c r="AR146" s="55">
        <v>466</v>
      </c>
      <c r="AS146" s="55">
        <v>459</v>
      </c>
      <c r="AT146" s="55">
        <v>489</v>
      </c>
    </row>
    <row r="147" spans="1:46">
      <c r="A147" s="55" t="s">
        <v>347</v>
      </c>
      <c r="B147" s="55">
        <v>1315230408</v>
      </c>
      <c r="C147" s="55" t="s">
        <v>348</v>
      </c>
      <c r="D147" s="55" t="s">
        <v>52</v>
      </c>
      <c r="E147" s="55" t="s">
        <v>53</v>
      </c>
      <c r="F147" s="55"/>
      <c r="G147" s="55">
        <v>4</v>
      </c>
      <c r="H147" s="55">
        <v>411.5</v>
      </c>
      <c r="I147" s="55">
        <v>447.5</v>
      </c>
      <c r="J147" s="55">
        <v>655</v>
      </c>
      <c r="K147" s="55">
        <v>11</v>
      </c>
      <c r="L147" s="55">
        <v>6295</v>
      </c>
      <c r="M147" s="55">
        <v>100</v>
      </c>
      <c r="N147" s="55">
        <v>605</v>
      </c>
      <c r="O147" s="55">
        <v>64.5</v>
      </c>
      <c r="P147" s="55">
        <v>748</v>
      </c>
      <c r="Q147" s="55">
        <v>100.5</v>
      </c>
      <c r="R147" s="55">
        <v>600</v>
      </c>
      <c r="S147" s="55">
        <v>52.5</v>
      </c>
      <c r="T147" s="55">
        <v>523</v>
      </c>
      <c r="U147" s="55"/>
      <c r="V147" s="55"/>
      <c r="W147" s="55">
        <v>25</v>
      </c>
      <c r="X147" s="55">
        <v>52</v>
      </c>
      <c r="Y147" s="55">
        <v>670</v>
      </c>
      <c r="Z147" s="55">
        <v>69</v>
      </c>
      <c r="AA147" s="55">
        <v>78</v>
      </c>
      <c r="AB147" s="55">
        <v>354</v>
      </c>
      <c r="AC147" s="55"/>
      <c r="AD147" s="55"/>
      <c r="AE147" s="55"/>
      <c r="AF147" s="55"/>
      <c r="AG147" s="55"/>
      <c r="AH147" s="55"/>
      <c r="AI147" s="55" t="s">
        <v>54</v>
      </c>
      <c r="AJ147" s="55">
        <v>8</v>
      </c>
      <c r="AK147" s="55"/>
      <c r="AL147" s="55"/>
      <c r="AM147" s="55"/>
      <c r="AN147" s="55"/>
      <c r="AO147" s="55">
        <v>673</v>
      </c>
      <c r="AP147" s="55">
        <v>568</v>
      </c>
      <c r="AQ147" s="55">
        <v>588</v>
      </c>
      <c r="AR147" s="55">
        <v>666</v>
      </c>
      <c r="AS147" s="55">
        <v>666</v>
      </c>
      <c r="AT147" s="55">
        <v>655</v>
      </c>
    </row>
    <row r="148" spans="1:46">
      <c r="A148" s="55" t="s">
        <v>349</v>
      </c>
      <c r="B148" s="55">
        <v>1315230409</v>
      </c>
      <c r="C148" s="55" t="s">
        <v>350</v>
      </c>
      <c r="D148" s="55" t="s">
        <v>52</v>
      </c>
      <c r="E148" s="55" t="s">
        <v>53</v>
      </c>
      <c r="F148" s="55"/>
      <c r="G148" s="55">
        <v>4</v>
      </c>
      <c r="H148" s="55">
        <v>492.5</v>
      </c>
      <c r="I148" s="55">
        <v>520</v>
      </c>
      <c r="J148" s="55">
        <v>443</v>
      </c>
      <c r="K148" s="55">
        <v>-10</v>
      </c>
      <c r="L148" s="55">
        <v>2489</v>
      </c>
      <c r="M148" s="55">
        <v>102</v>
      </c>
      <c r="N148" s="55">
        <v>529</v>
      </c>
      <c r="O148" s="55">
        <v>82.5</v>
      </c>
      <c r="P148" s="55">
        <v>590</v>
      </c>
      <c r="Q148" s="55">
        <v>93.5</v>
      </c>
      <c r="R148" s="55">
        <v>693</v>
      </c>
      <c r="S148" s="55">
        <v>63</v>
      </c>
      <c r="T148" s="55">
        <v>353</v>
      </c>
      <c r="U148" s="55"/>
      <c r="V148" s="55"/>
      <c r="W148" s="55">
        <v>70</v>
      </c>
      <c r="X148" s="55">
        <v>89</v>
      </c>
      <c r="Y148" s="55">
        <v>159</v>
      </c>
      <c r="Z148" s="55">
        <v>81.5</v>
      </c>
      <c r="AA148" s="55">
        <v>90</v>
      </c>
      <c r="AB148" s="55">
        <v>122</v>
      </c>
      <c r="AC148" s="55"/>
      <c r="AD148" s="55"/>
      <c r="AE148" s="55"/>
      <c r="AF148" s="55"/>
      <c r="AG148" s="55"/>
      <c r="AH148" s="55"/>
      <c r="AI148" s="55" t="s">
        <v>54</v>
      </c>
      <c r="AJ148" s="55">
        <v>9</v>
      </c>
      <c r="AK148" s="55"/>
      <c r="AL148" s="55"/>
      <c r="AM148" s="55"/>
      <c r="AN148" s="55"/>
      <c r="AO148" s="55">
        <v>299</v>
      </c>
      <c r="AP148" s="55">
        <v>340</v>
      </c>
      <c r="AQ148" s="55">
        <v>295</v>
      </c>
      <c r="AR148" s="55">
        <v>433</v>
      </c>
      <c r="AS148" s="55">
        <v>195</v>
      </c>
      <c r="AT148" s="55">
        <v>443</v>
      </c>
    </row>
    <row r="149" spans="1:46">
      <c r="A149" s="55" t="s">
        <v>351</v>
      </c>
      <c r="B149" s="55">
        <v>1315230410</v>
      </c>
      <c r="C149" s="55" t="s">
        <v>352</v>
      </c>
      <c r="D149" s="55" t="s">
        <v>52</v>
      </c>
      <c r="E149" s="55" t="s">
        <v>53</v>
      </c>
      <c r="F149" s="55"/>
      <c r="G149" s="55">
        <v>4</v>
      </c>
      <c r="H149" s="55">
        <v>527.5</v>
      </c>
      <c r="I149" s="55">
        <v>552.5</v>
      </c>
      <c r="J149" s="55">
        <v>275</v>
      </c>
      <c r="K149" s="55">
        <v>-96</v>
      </c>
      <c r="L149" s="55">
        <v>1383</v>
      </c>
      <c r="M149" s="55">
        <v>101</v>
      </c>
      <c r="N149" s="55">
        <v>561</v>
      </c>
      <c r="O149" s="55">
        <v>99.5</v>
      </c>
      <c r="P149" s="55">
        <v>270</v>
      </c>
      <c r="Q149" s="55">
        <v>99.5</v>
      </c>
      <c r="R149" s="55">
        <v>610</v>
      </c>
      <c r="S149" s="55">
        <v>71.5</v>
      </c>
      <c r="T149" s="55">
        <v>200</v>
      </c>
      <c r="U149" s="55"/>
      <c r="V149" s="55"/>
      <c r="W149" s="55">
        <v>73</v>
      </c>
      <c r="X149" s="55">
        <v>90</v>
      </c>
      <c r="Y149" s="55">
        <v>125</v>
      </c>
      <c r="Z149" s="55">
        <v>83</v>
      </c>
      <c r="AA149" s="55">
        <v>91</v>
      </c>
      <c r="AB149" s="55">
        <v>91</v>
      </c>
      <c r="AC149" s="55"/>
      <c r="AD149" s="55"/>
      <c r="AE149" s="55"/>
      <c r="AF149" s="55"/>
      <c r="AG149" s="55"/>
      <c r="AH149" s="55"/>
      <c r="AI149" s="55" t="s">
        <v>54</v>
      </c>
      <c r="AJ149" s="55">
        <v>10</v>
      </c>
      <c r="AK149" s="55"/>
      <c r="AL149" s="55"/>
      <c r="AM149" s="55"/>
      <c r="AN149" s="55"/>
      <c r="AO149" s="55">
        <v>180</v>
      </c>
      <c r="AP149" s="55">
        <v>300</v>
      </c>
      <c r="AQ149" s="55">
        <v>325</v>
      </c>
      <c r="AR149" s="55">
        <v>179</v>
      </c>
      <c r="AS149" s="55">
        <v>281</v>
      </c>
      <c r="AT149" s="55">
        <v>275</v>
      </c>
    </row>
    <row r="150" spans="1:46">
      <c r="A150" s="55" t="s">
        <v>353</v>
      </c>
      <c r="B150" s="55">
        <v>1315230411</v>
      </c>
      <c r="C150" s="55" t="s">
        <v>354</v>
      </c>
      <c r="D150" s="55" t="s">
        <v>52</v>
      </c>
      <c r="E150" s="55" t="s">
        <v>53</v>
      </c>
      <c r="F150" s="55"/>
      <c r="G150" s="55">
        <v>4</v>
      </c>
      <c r="H150" s="55">
        <v>537.5</v>
      </c>
      <c r="I150" s="55">
        <v>566</v>
      </c>
      <c r="J150" s="55">
        <v>204</v>
      </c>
      <c r="K150" s="55">
        <v>123</v>
      </c>
      <c r="L150" s="55">
        <v>1002</v>
      </c>
      <c r="M150" s="55">
        <v>100.5</v>
      </c>
      <c r="N150" s="55">
        <v>584</v>
      </c>
      <c r="O150" s="55">
        <v>98</v>
      </c>
      <c r="P150" s="55">
        <v>311</v>
      </c>
      <c r="Q150" s="55">
        <v>108</v>
      </c>
      <c r="R150" s="55">
        <v>453</v>
      </c>
      <c r="S150" s="55">
        <v>79.5</v>
      </c>
      <c r="T150" s="55">
        <v>89</v>
      </c>
      <c r="U150" s="55"/>
      <c r="V150" s="55"/>
      <c r="W150" s="55">
        <v>66.5</v>
      </c>
      <c r="X150" s="55">
        <v>88</v>
      </c>
      <c r="Y150" s="55">
        <v>220</v>
      </c>
      <c r="Z150" s="55">
        <v>85</v>
      </c>
      <c r="AA150" s="55">
        <v>92</v>
      </c>
      <c r="AB150" s="55">
        <v>57</v>
      </c>
      <c r="AC150" s="55"/>
      <c r="AD150" s="55"/>
      <c r="AE150" s="55"/>
      <c r="AF150" s="55"/>
      <c r="AG150" s="55"/>
      <c r="AH150" s="55"/>
      <c r="AI150" s="55" t="s">
        <v>54</v>
      </c>
      <c r="AJ150" s="55">
        <v>11</v>
      </c>
      <c r="AK150" s="55"/>
      <c r="AL150" s="55"/>
      <c r="AM150" s="55"/>
      <c r="AN150" s="55"/>
      <c r="AO150" s="55">
        <v>118</v>
      </c>
      <c r="AP150" s="55">
        <v>125</v>
      </c>
      <c r="AQ150" s="55">
        <v>138</v>
      </c>
      <c r="AR150" s="55">
        <v>327</v>
      </c>
      <c r="AS150" s="55">
        <v>181</v>
      </c>
      <c r="AT150" s="55">
        <v>204</v>
      </c>
    </row>
    <row r="151" spans="1:46">
      <c r="A151" s="55" t="s">
        <v>355</v>
      </c>
      <c r="B151" s="55">
        <v>1315230412</v>
      </c>
      <c r="C151" s="55" t="s">
        <v>356</v>
      </c>
      <c r="D151" s="55" t="s">
        <v>52</v>
      </c>
      <c r="E151" s="55" t="s">
        <v>53</v>
      </c>
      <c r="F151" s="55"/>
      <c r="G151" s="55">
        <v>4</v>
      </c>
      <c r="H151" s="55">
        <v>542</v>
      </c>
      <c r="I151" s="55">
        <v>566</v>
      </c>
      <c r="J151" s="55">
        <v>204</v>
      </c>
      <c r="K151" s="55">
        <v>-136</v>
      </c>
      <c r="L151" s="55">
        <v>1002</v>
      </c>
      <c r="M151" s="55">
        <v>98.5</v>
      </c>
      <c r="N151" s="55">
        <v>653</v>
      </c>
      <c r="O151" s="55">
        <v>104</v>
      </c>
      <c r="P151" s="55">
        <v>193</v>
      </c>
      <c r="Q151" s="55">
        <v>110</v>
      </c>
      <c r="R151" s="55">
        <v>408</v>
      </c>
      <c r="S151" s="55">
        <v>72.5</v>
      </c>
      <c r="T151" s="55">
        <v>189</v>
      </c>
      <c r="U151" s="55"/>
      <c r="V151" s="55"/>
      <c r="W151" s="55">
        <v>75</v>
      </c>
      <c r="X151" s="55">
        <v>91</v>
      </c>
      <c r="Y151" s="55">
        <v>88</v>
      </c>
      <c r="Z151" s="55">
        <v>82</v>
      </c>
      <c r="AA151" s="55">
        <v>90</v>
      </c>
      <c r="AB151" s="55">
        <v>111</v>
      </c>
      <c r="AC151" s="55"/>
      <c r="AD151" s="55"/>
      <c r="AE151" s="55"/>
      <c r="AF151" s="55"/>
      <c r="AG151" s="55"/>
      <c r="AH151" s="55"/>
      <c r="AI151" s="55" t="s">
        <v>54</v>
      </c>
      <c r="AJ151" s="55">
        <v>12</v>
      </c>
      <c r="AK151" s="55"/>
      <c r="AL151" s="55"/>
      <c r="AM151" s="55"/>
      <c r="AN151" s="55"/>
      <c r="AO151" s="55">
        <v>185</v>
      </c>
      <c r="AP151" s="55">
        <v>225</v>
      </c>
      <c r="AQ151" s="55">
        <v>185</v>
      </c>
      <c r="AR151" s="55">
        <v>68</v>
      </c>
      <c r="AS151" s="55">
        <v>152</v>
      </c>
      <c r="AT151" s="55">
        <v>204</v>
      </c>
    </row>
    <row r="152" spans="1:46">
      <c r="A152" s="55" t="s">
        <v>357</v>
      </c>
      <c r="B152" s="55">
        <v>1315230413</v>
      </c>
      <c r="C152" s="55" t="s">
        <v>358</v>
      </c>
      <c r="D152" s="55" t="s">
        <v>52</v>
      </c>
      <c r="E152" s="55" t="s">
        <v>53</v>
      </c>
      <c r="F152" s="55"/>
      <c r="G152" s="55">
        <v>4</v>
      </c>
      <c r="H152" s="55">
        <v>507</v>
      </c>
      <c r="I152" s="55">
        <v>542</v>
      </c>
      <c r="J152" s="55">
        <v>331</v>
      </c>
      <c r="K152" s="55">
        <v>126</v>
      </c>
      <c r="L152" s="55">
        <v>1711</v>
      </c>
      <c r="M152" s="55">
        <v>109</v>
      </c>
      <c r="N152" s="55">
        <v>245</v>
      </c>
      <c r="O152" s="55">
        <v>103</v>
      </c>
      <c r="P152" s="55">
        <v>214</v>
      </c>
      <c r="Q152" s="55">
        <v>113</v>
      </c>
      <c r="R152" s="55">
        <v>337</v>
      </c>
      <c r="S152" s="55">
        <v>60</v>
      </c>
      <c r="T152" s="55">
        <v>413</v>
      </c>
      <c r="U152" s="55"/>
      <c r="V152" s="55"/>
      <c r="W152" s="55">
        <v>49</v>
      </c>
      <c r="X152" s="55">
        <v>75</v>
      </c>
      <c r="Y152" s="55">
        <v>534</v>
      </c>
      <c r="Z152" s="55">
        <v>73</v>
      </c>
      <c r="AA152" s="55">
        <v>82</v>
      </c>
      <c r="AB152" s="55">
        <v>281</v>
      </c>
      <c r="AC152" s="55"/>
      <c r="AD152" s="55"/>
      <c r="AE152" s="55"/>
      <c r="AF152" s="55"/>
      <c r="AG152" s="55"/>
      <c r="AH152" s="55"/>
      <c r="AI152" s="55" t="s">
        <v>54</v>
      </c>
      <c r="AJ152" s="55">
        <v>13</v>
      </c>
      <c r="AK152" s="55"/>
      <c r="AL152" s="55"/>
      <c r="AM152" s="55"/>
      <c r="AN152" s="55"/>
      <c r="AO152" s="55">
        <v>484</v>
      </c>
      <c r="AP152" s="55">
        <v>541</v>
      </c>
      <c r="AQ152" s="55">
        <v>543</v>
      </c>
      <c r="AR152" s="55">
        <v>457</v>
      </c>
      <c r="AS152" s="55">
        <v>568</v>
      </c>
      <c r="AT152" s="55">
        <v>331</v>
      </c>
    </row>
    <row r="153" spans="1:46">
      <c r="A153" s="55" t="s">
        <v>359</v>
      </c>
      <c r="B153" s="55">
        <v>1315230414</v>
      </c>
      <c r="C153" s="55" t="s">
        <v>360</v>
      </c>
      <c r="D153" s="55" t="s">
        <v>52</v>
      </c>
      <c r="E153" s="55" t="s">
        <v>53</v>
      </c>
      <c r="F153" s="55"/>
      <c r="G153" s="55">
        <v>4</v>
      </c>
      <c r="H153" s="55">
        <v>481.5</v>
      </c>
      <c r="I153" s="55">
        <v>517</v>
      </c>
      <c r="J153" s="55">
        <v>468</v>
      </c>
      <c r="K153" s="55">
        <v>108</v>
      </c>
      <c r="L153" s="55">
        <v>2630</v>
      </c>
      <c r="M153" s="55">
        <v>101.5</v>
      </c>
      <c r="N153" s="55">
        <v>544</v>
      </c>
      <c r="O153" s="55">
        <v>108</v>
      </c>
      <c r="P153" s="55">
        <v>119</v>
      </c>
      <c r="Q153" s="55">
        <v>94</v>
      </c>
      <c r="R153" s="55">
        <v>687</v>
      </c>
      <c r="S153" s="55">
        <v>62.5</v>
      </c>
      <c r="T153" s="55">
        <v>362</v>
      </c>
      <c r="U153" s="55"/>
      <c r="V153" s="55"/>
      <c r="W153" s="55">
        <v>47.5</v>
      </c>
      <c r="X153" s="55">
        <v>74</v>
      </c>
      <c r="Y153" s="55">
        <v>549</v>
      </c>
      <c r="Z153" s="55">
        <v>68</v>
      </c>
      <c r="AA153" s="55">
        <v>77</v>
      </c>
      <c r="AB153" s="55">
        <v>372</v>
      </c>
      <c r="AC153" s="55"/>
      <c r="AD153" s="55"/>
      <c r="AE153" s="55"/>
      <c r="AF153" s="55"/>
      <c r="AG153" s="55"/>
      <c r="AH153" s="55"/>
      <c r="AI153" s="55" t="s">
        <v>54</v>
      </c>
      <c r="AJ153" s="55">
        <v>14</v>
      </c>
      <c r="AK153" s="55"/>
      <c r="AL153" s="55"/>
      <c r="AM153" s="55"/>
      <c r="AN153" s="55"/>
      <c r="AO153" s="55">
        <v>631</v>
      </c>
      <c r="AP153" s="55">
        <v>538</v>
      </c>
      <c r="AQ153" s="55">
        <v>459</v>
      </c>
      <c r="AR153" s="55">
        <v>576</v>
      </c>
      <c r="AS153" s="55">
        <v>507</v>
      </c>
      <c r="AT153" s="55">
        <v>468</v>
      </c>
    </row>
    <row r="154" spans="1:46">
      <c r="A154" s="55" t="s">
        <v>361</v>
      </c>
      <c r="B154" s="55">
        <v>1315230415</v>
      </c>
      <c r="C154" s="55" t="s">
        <v>362</v>
      </c>
      <c r="D154" s="55" t="s">
        <v>52</v>
      </c>
      <c r="E154" s="55" t="s">
        <v>53</v>
      </c>
      <c r="F154" s="55"/>
      <c r="G154" s="55">
        <v>4</v>
      </c>
      <c r="H154" s="55">
        <v>540.5</v>
      </c>
      <c r="I154" s="55">
        <v>565.5</v>
      </c>
      <c r="J154" s="55">
        <v>209</v>
      </c>
      <c r="K154" s="55">
        <v>-15</v>
      </c>
      <c r="L154" s="55">
        <v>1019</v>
      </c>
      <c r="M154" s="55">
        <v>98</v>
      </c>
      <c r="N154" s="55">
        <v>668</v>
      </c>
      <c r="O154" s="55">
        <v>102.5</v>
      </c>
      <c r="P154" s="55">
        <v>220</v>
      </c>
      <c r="Q154" s="55">
        <v>116</v>
      </c>
      <c r="R154" s="55">
        <v>283</v>
      </c>
      <c r="S154" s="55">
        <v>68</v>
      </c>
      <c r="T154" s="55">
        <v>269</v>
      </c>
      <c r="U154" s="55"/>
      <c r="V154" s="55"/>
      <c r="W154" s="55">
        <v>72</v>
      </c>
      <c r="X154" s="55">
        <v>90</v>
      </c>
      <c r="Y154" s="55">
        <v>137</v>
      </c>
      <c r="Z154" s="55">
        <v>84</v>
      </c>
      <c r="AA154" s="55">
        <v>91</v>
      </c>
      <c r="AB154" s="55">
        <v>75</v>
      </c>
      <c r="AC154" s="55"/>
      <c r="AD154" s="55"/>
      <c r="AE154" s="55"/>
      <c r="AF154" s="55"/>
      <c r="AG154" s="55"/>
      <c r="AH154" s="55"/>
      <c r="AI154" s="55" t="s">
        <v>54</v>
      </c>
      <c r="AJ154" s="55">
        <v>15</v>
      </c>
      <c r="AK154" s="55"/>
      <c r="AL154" s="55"/>
      <c r="AM154" s="55"/>
      <c r="AN154" s="55"/>
      <c r="AO154" s="55">
        <v>403</v>
      </c>
      <c r="AP154" s="55">
        <v>185</v>
      </c>
      <c r="AQ154" s="55">
        <v>435</v>
      </c>
      <c r="AR154" s="55">
        <v>194</v>
      </c>
      <c r="AS154" s="55">
        <v>339</v>
      </c>
      <c r="AT154" s="55">
        <v>209</v>
      </c>
    </row>
    <row r="155" spans="1:46">
      <c r="A155" s="55" t="s">
        <v>363</v>
      </c>
      <c r="B155" s="55">
        <v>1315230416</v>
      </c>
      <c r="C155" s="55" t="s">
        <v>364</v>
      </c>
      <c r="D155" s="55" t="s">
        <v>52</v>
      </c>
      <c r="E155" s="55" t="s">
        <v>53</v>
      </c>
      <c r="F155" s="55"/>
      <c r="G155" s="55">
        <v>4</v>
      </c>
      <c r="H155" s="55">
        <v>484</v>
      </c>
      <c r="I155" s="55">
        <v>511.5</v>
      </c>
      <c r="J155" s="55">
        <v>489</v>
      </c>
      <c r="K155" s="55">
        <v>38</v>
      </c>
      <c r="L155" s="55">
        <v>2857</v>
      </c>
      <c r="M155" s="55">
        <v>85.5</v>
      </c>
      <c r="N155" s="55">
        <v>793</v>
      </c>
      <c r="O155" s="55">
        <v>106</v>
      </c>
      <c r="P155" s="55">
        <v>160</v>
      </c>
      <c r="Q155" s="55">
        <v>79.5</v>
      </c>
      <c r="R155" s="55">
        <v>773</v>
      </c>
      <c r="S155" s="55">
        <v>68.5</v>
      </c>
      <c r="T155" s="55">
        <v>257</v>
      </c>
      <c r="U155" s="55"/>
      <c r="V155" s="55"/>
      <c r="W155" s="55">
        <v>71.5</v>
      </c>
      <c r="X155" s="55">
        <v>90</v>
      </c>
      <c r="Y155" s="55">
        <v>144</v>
      </c>
      <c r="Z155" s="55">
        <v>73</v>
      </c>
      <c r="AA155" s="55">
        <v>82</v>
      </c>
      <c r="AB155" s="55">
        <v>281</v>
      </c>
      <c r="AC155" s="55"/>
      <c r="AD155" s="55"/>
      <c r="AE155" s="55"/>
      <c r="AF155" s="55"/>
      <c r="AG155" s="55"/>
      <c r="AH155" s="55"/>
      <c r="AI155" s="55" t="s">
        <v>54</v>
      </c>
      <c r="AJ155" s="55">
        <v>16</v>
      </c>
      <c r="AK155" s="55"/>
      <c r="AL155" s="55"/>
      <c r="AM155" s="55"/>
      <c r="AN155" s="55"/>
      <c r="AO155" s="55">
        <v>473</v>
      </c>
      <c r="AP155" s="55">
        <v>406</v>
      </c>
      <c r="AQ155" s="55">
        <v>522</v>
      </c>
      <c r="AR155" s="55">
        <v>527</v>
      </c>
      <c r="AS155" s="55">
        <v>542</v>
      </c>
      <c r="AT155" s="55">
        <v>489</v>
      </c>
    </row>
    <row r="156" spans="1:46">
      <c r="A156" s="55" t="s">
        <v>365</v>
      </c>
      <c r="B156" s="55">
        <v>1315230417</v>
      </c>
      <c r="C156" s="55" t="s">
        <v>366</v>
      </c>
      <c r="D156" s="55" t="s">
        <v>52</v>
      </c>
      <c r="E156" s="55" t="s">
        <v>53</v>
      </c>
      <c r="F156" s="55"/>
      <c r="G156" s="55">
        <v>4</v>
      </c>
      <c r="H156" s="55">
        <v>518</v>
      </c>
      <c r="I156" s="55">
        <v>550</v>
      </c>
      <c r="J156" s="55">
        <v>288</v>
      </c>
      <c r="K156" s="55">
        <v>-33</v>
      </c>
      <c r="L156" s="55">
        <v>1468</v>
      </c>
      <c r="M156" s="55">
        <v>108</v>
      </c>
      <c r="N156" s="55">
        <v>278</v>
      </c>
      <c r="O156" s="55">
        <v>105.5</v>
      </c>
      <c r="P156" s="55">
        <v>170</v>
      </c>
      <c r="Q156" s="55">
        <v>109.5</v>
      </c>
      <c r="R156" s="55">
        <v>424</v>
      </c>
      <c r="S156" s="55">
        <v>68</v>
      </c>
      <c r="T156" s="55">
        <v>269</v>
      </c>
      <c r="U156" s="55"/>
      <c r="V156" s="55"/>
      <c r="W156" s="55">
        <v>61</v>
      </c>
      <c r="X156" s="55">
        <v>84</v>
      </c>
      <c r="Y156" s="55">
        <v>332</v>
      </c>
      <c r="Z156" s="55">
        <v>66</v>
      </c>
      <c r="AA156" s="55">
        <v>75</v>
      </c>
      <c r="AB156" s="55">
        <v>403</v>
      </c>
      <c r="AC156" s="55"/>
      <c r="AD156" s="55"/>
      <c r="AE156" s="55"/>
      <c r="AF156" s="55"/>
      <c r="AG156" s="55"/>
      <c r="AH156" s="55"/>
      <c r="AI156" s="55" t="s">
        <v>54</v>
      </c>
      <c r="AJ156" s="55">
        <v>17</v>
      </c>
      <c r="AK156" s="55"/>
      <c r="AL156" s="55"/>
      <c r="AM156" s="55"/>
      <c r="AN156" s="55"/>
      <c r="AO156" s="55">
        <v>354</v>
      </c>
      <c r="AP156" s="55">
        <v>197</v>
      </c>
      <c r="AQ156" s="55">
        <v>341</v>
      </c>
      <c r="AR156" s="55">
        <v>255</v>
      </c>
      <c r="AS156" s="55">
        <v>238</v>
      </c>
      <c r="AT156" s="55">
        <v>288</v>
      </c>
    </row>
    <row r="157" spans="1:46">
      <c r="A157" s="55" t="s">
        <v>367</v>
      </c>
      <c r="B157" s="55">
        <v>1315230418</v>
      </c>
      <c r="C157" s="55" t="s">
        <v>368</v>
      </c>
      <c r="D157" s="55" t="s">
        <v>52</v>
      </c>
      <c r="E157" s="55" t="s">
        <v>53</v>
      </c>
      <c r="F157" s="55"/>
      <c r="G157" s="55">
        <v>4</v>
      </c>
      <c r="H157" s="55">
        <v>525</v>
      </c>
      <c r="I157" s="55">
        <v>557.5</v>
      </c>
      <c r="J157" s="55">
        <v>251</v>
      </c>
      <c r="K157" s="55">
        <v>199</v>
      </c>
      <c r="L157" s="55">
        <v>1235</v>
      </c>
      <c r="M157" s="55">
        <v>116.5</v>
      </c>
      <c r="N157" s="55">
        <v>40</v>
      </c>
      <c r="O157" s="55">
        <v>78</v>
      </c>
      <c r="P157" s="55">
        <v>650</v>
      </c>
      <c r="Q157" s="55">
        <v>121.5</v>
      </c>
      <c r="R157" s="55">
        <v>152</v>
      </c>
      <c r="S157" s="55">
        <v>70.5</v>
      </c>
      <c r="T157" s="55">
        <v>217</v>
      </c>
      <c r="U157" s="55"/>
      <c r="V157" s="55"/>
      <c r="W157" s="55">
        <v>57.5</v>
      </c>
      <c r="X157" s="55">
        <v>82</v>
      </c>
      <c r="Y157" s="55">
        <v>393</v>
      </c>
      <c r="Z157" s="55">
        <v>81</v>
      </c>
      <c r="AA157" s="55">
        <v>89</v>
      </c>
      <c r="AB157" s="55">
        <v>132</v>
      </c>
      <c r="AC157" s="55"/>
      <c r="AD157" s="55"/>
      <c r="AE157" s="55"/>
      <c r="AF157" s="55"/>
      <c r="AG157" s="55"/>
      <c r="AH157" s="55"/>
      <c r="AI157" s="55" t="s">
        <v>54</v>
      </c>
      <c r="AJ157" s="55">
        <v>18</v>
      </c>
      <c r="AK157" s="55"/>
      <c r="AL157" s="55"/>
      <c r="AM157" s="55"/>
      <c r="AN157" s="55"/>
      <c r="AO157" s="55">
        <v>394</v>
      </c>
      <c r="AP157" s="55">
        <v>193</v>
      </c>
      <c r="AQ157" s="55">
        <v>181</v>
      </c>
      <c r="AR157" s="55">
        <v>450</v>
      </c>
      <c r="AS157" s="55">
        <v>313</v>
      </c>
      <c r="AT157" s="55">
        <v>251</v>
      </c>
    </row>
    <row r="158" spans="1:46">
      <c r="A158" s="55" t="s">
        <v>369</v>
      </c>
      <c r="B158" s="55">
        <v>1315230419</v>
      </c>
      <c r="C158" s="55" t="s">
        <v>370</v>
      </c>
      <c r="D158" s="55" t="s">
        <v>52</v>
      </c>
      <c r="E158" s="55" t="s">
        <v>53</v>
      </c>
      <c r="F158" s="55"/>
      <c r="G158" s="55">
        <v>4</v>
      </c>
      <c r="H158" s="55">
        <v>467</v>
      </c>
      <c r="I158" s="55">
        <v>501</v>
      </c>
      <c r="J158" s="55">
        <v>530</v>
      </c>
      <c r="K158" s="55">
        <v>-106</v>
      </c>
      <c r="L158" s="55">
        <v>3325</v>
      </c>
      <c r="M158" s="55">
        <v>102.5</v>
      </c>
      <c r="N158" s="55">
        <v>511</v>
      </c>
      <c r="O158" s="55">
        <v>97.5</v>
      </c>
      <c r="P158" s="55">
        <v>321</v>
      </c>
      <c r="Q158" s="55">
        <v>93.5</v>
      </c>
      <c r="R158" s="55">
        <v>693</v>
      </c>
      <c r="S158" s="55">
        <v>51.5</v>
      </c>
      <c r="T158" s="55">
        <v>535</v>
      </c>
      <c r="U158" s="55"/>
      <c r="V158" s="55"/>
      <c r="W158" s="55">
        <v>54</v>
      </c>
      <c r="X158" s="55">
        <v>79</v>
      </c>
      <c r="Y158" s="55">
        <v>462</v>
      </c>
      <c r="Z158" s="55">
        <v>68</v>
      </c>
      <c r="AA158" s="55">
        <v>77</v>
      </c>
      <c r="AB158" s="55">
        <v>372</v>
      </c>
      <c r="AC158" s="55"/>
      <c r="AD158" s="55"/>
      <c r="AE158" s="55"/>
      <c r="AF158" s="55"/>
      <c r="AG158" s="55"/>
      <c r="AH158" s="55"/>
      <c r="AI158" s="55" t="s">
        <v>54</v>
      </c>
      <c r="AJ158" s="55">
        <v>19</v>
      </c>
      <c r="AK158" s="55"/>
      <c r="AL158" s="55"/>
      <c r="AM158" s="55"/>
      <c r="AN158" s="55"/>
      <c r="AO158" s="55">
        <v>569</v>
      </c>
      <c r="AP158" s="55">
        <v>357</v>
      </c>
      <c r="AQ158" s="55">
        <v>366</v>
      </c>
      <c r="AR158" s="55">
        <v>424</v>
      </c>
      <c r="AS158" s="55">
        <v>431</v>
      </c>
      <c r="AT158" s="55">
        <v>530</v>
      </c>
    </row>
    <row r="159" spans="1:46">
      <c r="A159" s="55" t="s">
        <v>371</v>
      </c>
      <c r="B159" s="55">
        <v>1315230420</v>
      </c>
      <c r="C159" s="55" t="s">
        <v>372</v>
      </c>
      <c r="D159" s="55" t="s">
        <v>52</v>
      </c>
      <c r="E159" s="55" t="s">
        <v>53</v>
      </c>
      <c r="F159" s="55"/>
      <c r="G159" s="55">
        <v>4</v>
      </c>
      <c r="H159" s="55">
        <v>535</v>
      </c>
      <c r="I159" s="55">
        <v>563</v>
      </c>
      <c r="J159" s="55">
        <v>223</v>
      </c>
      <c r="K159" s="55">
        <v>16</v>
      </c>
      <c r="L159" s="55">
        <v>1086</v>
      </c>
      <c r="M159" s="55">
        <v>114</v>
      </c>
      <c r="N159" s="55">
        <v>84</v>
      </c>
      <c r="O159" s="55">
        <v>101</v>
      </c>
      <c r="P159" s="55">
        <v>245</v>
      </c>
      <c r="Q159" s="55">
        <v>114.5</v>
      </c>
      <c r="R159" s="55">
        <v>303</v>
      </c>
      <c r="S159" s="55">
        <v>57.5</v>
      </c>
      <c r="T159" s="55">
        <v>454</v>
      </c>
      <c r="U159" s="55"/>
      <c r="V159" s="55"/>
      <c r="W159" s="55">
        <v>68.5</v>
      </c>
      <c r="X159" s="55">
        <v>88</v>
      </c>
      <c r="Y159" s="55">
        <v>182</v>
      </c>
      <c r="Z159" s="55">
        <v>79.5</v>
      </c>
      <c r="AA159" s="55">
        <v>88</v>
      </c>
      <c r="AB159" s="55">
        <v>165</v>
      </c>
      <c r="AC159" s="55"/>
      <c r="AD159" s="55"/>
      <c r="AE159" s="55"/>
      <c r="AF159" s="55"/>
      <c r="AG159" s="55"/>
      <c r="AH159" s="55"/>
      <c r="AI159" s="55" t="s">
        <v>54</v>
      </c>
      <c r="AJ159" s="55">
        <v>20</v>
      </c>
      <c r="AK159" s="55"/>
      <c r="AL159" s="55"/>
      <c r="AM159" s="55"/>
      <c r="AN159" s="55"/>
      <c r="AO159" s="55">
        <v>403</v>
      </c>
      <c r="AP159" s="55">
        <v>366</v>
      </c>
      <c r="AQ159" s="55">
        <v>394</v>
      </c>
      <c r="AR159" s="55">
        <v>239</v>
      </c>
      <c r="AS159" s="55">
        <v>132</v>
      </c>
      <c r="AT159" s="55">
        <v>223</v>
      </c>
    </row>
    <row r="160" spans="1:46">
      <c r="A160" s="55" t="s">
        <v>373</v>
      </c>
      <c r="B160" s="55">
        <v>1315230421</v>
      </c>
      <c r="C160" s="55" t="s">
        <v>374</v>
      </c>
      <c r="D160" s="55" t="s">
        <v>52</v>
      </c>
      <c r="E160" s="55" t="s">
        <v>53</v>
      </c>
      <c r="F160" s="55"/>
      <c r="G160" s="55">
        <v>4</v>
      </c>
      <c r="H160" s="55">
        <v>564.5</v>
      </c>
      <c r="I160" s="55">
        <v>590.5</v>
      </c>
      <c r="J160" s="55">
        <v>112</v>
      </c>
      <c r="K160" s="55">
        <v>50</v>
      </c>
      <c r="L160" s="55">
        <v>479</v>
      </c>
      <c r="M160" s="55">
        <v>97.5</v>
      </c>
      <c r="N160" s="55">
        <v>678</v>
      </c>
      <c r="O160" s="55">
        <v>105.5</v>
      </c>
      <c r="P160" s="55">
        <v>170</v>
      </c>
      <c r="Q160" s="55">
        <v>118</v>
      </c>
      <c r="R160" s="55">
        <v>236</v>
      </c>
      <c r="S160" s="55">
        <v>93.5</v>
      </c>
      <c r="T160" s="55">
        <v>11</v>
      </c>
      <c r="U160" s="55"/>
      <c r="V160" s="55"/>
      <c r="W160" s="55">
        <v>73.5</v>
      </c>
      <c r="X160" s="55">
        <v>90</v>
      </c>
      <c r="Y160" s="55">
        <v>116</v>
      </c>
      <c r="Z160" s="55">
        <v>76.5</v>
      </c>
      <c r="AA160" s="55">
        <v>86</v>
      </c>
      <c r="AB160" s="55">
        <v>222</v>
      </c>
      <c r="AC160" s="55"/>
      <c r="AD160" s="55"/>
      <c r="AE160" s="55"/>
      <c r="AF160" s="55"/>
      <c r="AG160" s="55"/>
      <c r="AH160" s="55"/>
      <c r="AI160" s="55" t="s">
        <v>54</v>
      </c>
      <c r="AJ160" s="55">
        <v>21</v>
      </c>
      <c r="AK160" s="55"/>
      <c r="AL160" s="55"/>
      <c r="AM160" s="55"/>
      <c r="AN160" s="55"/>
      <c r="AO160" s="55">
        <v>275</v>
      </c>
      <c r="AP160" s="55">
        <v>64</v>
      </c>
      <c r="AQ160" s="55">
        <v>124</v>
      </c>
      <c r="AR160" s="55">
        <v>162</v>
      </c>
      <c r="AS160" s="55">
        <v>277</v>
      </c>
      <c r="AT160" s="55">
        <v>112</v>
      </c>
    </row>
    <row r="161" spans="1:46">
      <c r="A161" s="55" t="s">
        <v>375</v>
      </c>
      <c r="B161" s="55">
        <v>1315230422</v>
      </c>
      <c r="C161" s="55" t="s">
        <v>376</v>
      </c>
      <c r="D161" s="55" t="s">
        <v>52</v>
      </c>
      <c r="E161" s="55" t="s">
        <v>53</v>
      </c>
      <c r="F161" s="55"/>
      <c r="G161" s="55">
        <v>4</v>
      </c>
      <c r="H161" s="55">
        <v>478.5</v>
      </c>
      <c r="I161" s="55">
        <v>512.5</v>
      </c>
      <c r="J161" s="55">
        <v>485</v>
      </c>
      <c r="K161" s="55">
        <v>-12</v>
      </c>
      <c r="L161" s="55">
        <v>2818</v>
      </c>
      <c r="M161" s="55">
        <v>103.5</v>
      </c>
      <c r="N161" s="55">
        <v>470</v>
      </c>
      <c r="O161" s="55">
        <v>101</v>
      </c>
      <c r="P161" s="55">
        <v>245</v>
      </c>
      <c r="Q161" s="55">
        <v>95</v>
      </c>
      <c r="R161" s="55">
        <v>679</v>
      </c>
      <c r="S161" s="55">
        <v>57</v>
      </c>
      <c r="T161" s="55">
        <v>462</v>
      </c>
      <c r="U161" s="55"/>
      <c r="V161" s="55"/>
      <c r="W161" s="55">
        <v>50.5</v>
      </c>
      <c r="X161" s="55">
        <v>76</v>
      </c>
      <c r="Y161" s="55">
        <v>516</v>
      </c>
      <c r="Z161" s="55">
        <v>71.5</v>
      </c>
      <c r="AA161" s="55">
        <v>80</v>
      </c>
      <c r="AB161" s="55">
        <v>310</v>
      </c>
      <c r="AC161" s="55"/>
      <c r="AD161" s="55"/>
      <c r="AE161" s="55"/>
      <c r="AF161" s="55"/>
      <c r="AG161" s="55"/>
      <c r="AH161" s="55"/>
      <c r="AI161" s="55" t="s">
        <v>54</v>
      </c>
      <c r="AJ161" s="55">
        <v>22</v>
      </c>
      <c r="AK161" s="55"/>
      <c r="AL161" s="55"/>
      <c r="AM161" s="55"/>
      <c r="AN161" s="55"/>
      <c r="AO161" s="55">
        <v>555</v>
      </c>
      <c r="AP161" s="55">
        <v>410</v>
      </c>
      <c r="AQ161" s="55">
        <v>311</v>
      </c>
      <c r="AR161" s="55">
        <v>473</v>
      </c>
      <c r="AS161" s="55">
        <v>486</v>
      </c>
      <c r="AT161" s="55">
        <v>485</v>
      </c>
    </row>
    <row r="162" spans="1:46">
      <c r="A162" s="55" t="s">
        <v>377</v>
      </c>
      <c r="B162" s="55">
        <v>1315230423</v>
      </c>
      <c r="C162" s="55" t="s">
        <v>378</v>
      </c>
      <c r="D162" s="55" t="s">
        <v>52</v>
      </c>
      <c r="E162" s="55" t="s">
        <v>53</v>
      </c>
      <c r="F162" s="55"/>
      <c r="G162" s="55">
        <v>4</v>
      </c>
      <c r="H162" s="55">
        <v>513.5</v>
      </c>
      <c r="I162" s="55">
        <v>547</v>
      </c>
      <c r="J162" s="55">
        <v>297</v>
      </c>
      <c r="K162" s="55">
        <v>134</v>
      </c>
      <c r="L162" s="55">
        <v>1534</v>
      </c>
      <c r="M162" s="55">
        <v>115.5</v>
      </c>
      <c r="N162" s="55">
        <v>55</v>
      </c>
      <c r="O162" s="55">
        <v>93.5</v>
      </c>
      <c r="P162" s="55">
        <v>392</v>
      </c>
      <c r="Q162" s="55">
        <v>113.5</v>
      </c>
      <c r="R162" s="55">
        <v>327</v>
      </c>
      <c r="S162" s="55">
        <v>66.5</v>
      </c>
      <c r="T162" s="55">
        <v>292</v>
      </c>
      <c r="U162" s="55"/>
      <c r="V162" s="55"/>
      <c r="W162" s="55">
        <v>57</v>
      </c>
      <c r="X162" s="55">
        <v>81</v>
      </c>
      <c r="Y162" s="55">
        <v>406</v>
      </c>
      <c r="Z162" s="55">
        <v>67.5</v>
      </c>
      <c r="AA162" s="55">
        <v>77</v>
      </c>
      <c r="AB162" s="55">
        <v>383</v>
      </c>
      <c r="AC162" s="55"/>
      <c r="AD162" s="55"/>
      <c r="AE162" s="55"/>
      <c r="AF162" s="55"/>
      <c r="AG162" s="55"/>
      <c r="AH162" s="55"/>
      <c r="AI162" s="55" t="s">
        <v>54</v>
      </c>
      <c r="AJ162" s="55">
        <v>23</v>
      </c>
      <c r="AK162" s="55"/>
      <c r="AL162" s="55"/>
      <c r="AM162" s="55"/>
      <c r="AN162" s="55"/>
      <c r="AO162" s="55">
        <v>293</v>
      </c>
      <c r="AP162" s="55">
        <v>174</v>
      </c>
      <c r="AQ162" s="55">
        <v>396</v>
      </c>
      <c r="AR162" s="55">
        <v>431</v>
      </c>
      <c r="AS162" s="55">
        <v>265</v>
      </c>
      <c r="AT162" s="55">
        <v>297</v>
      </c>
    </row>
    <row r="163" spans="1:46">
      <c r="A163" s="55" t="s">
        <v>379</v>
      </c>
      <c r="B163" s="55">
        <v>1315230424</v>
      </c>
      <c r="C163" s="55" t="s">
        <v>380</v>
      </c>
      <c r="D163" s="55" t="s">
        <v>52</v>
      </c>
      <c r="E163" s="55" t="s">
        <v>53</v>
      </c>
      <c r="F163" s="55"/>
      <c r="G163" s="55">
        <v>4</v>
      </c>
      <c r="H163" s="55">
        <v>493.5</v>
      </c>
      <c r="I163" s="55">
        <v>523.5</v>
      </c>
      <c r="J163" s="55">
        <v>422</v>
      </c>
      <c r="K163" s="55">
        <v>-43</v>
      </c>
      <c r="L163" s="55">
        <v>2349</v>
      </c>
      <c r="M163" s="55">
        <v>95</v>
      </c>
      <c r="N163" s="55">
        <v>730</v>
      </c>
      <c r="O163" s="55">
        <v>87</v>
      </c>
      <c r="P163" s="55">
        <v>503</v>
      </c>
      <c r="Q163" s="55">
        <v>92.5</v>
      </c>
      <c r="R163" s="55">
        <v>702</v>
      </c>
      <c r="S163" s="55">
        <v>71</v>
      </c>
      <c r="T163" s="55">
        <v>205</v>
      </c>
      <c r="U163" s="55"/>
      <c r="V163" s="55"/>
      <c r="W163" s="55">
        <v>64</v>
      </c>
      <c r="X163" s="55">
        <v>87</v>
      </c>
      <c r="Y163" s="55">
        <v>269</v>
      </c>
      <c r="Z163" s="55">
        <v>84</v>
      </c>
      <c r="AA163" s="55">
        <v>91</v>
      </c>
      <c r="AB163" s="55">
        <v>75</v>
      </c>
      <c r="AC163" s="55"/>
      <c r="AD163" s="55"/>
      <c r="AE163" s="55"/>
      <c r="AF163" s="55"/>
      <c r="AG163" s="55"/>
      <c r="AH163" s="55"/>
      <c r="AI163" s="55" t="s">
        <v>54</v>
      </c>
      <c r="AJ163" s="55">
        <v>24</v>
      </c>
      <c r="AK163" s="55"/>
      <c r="AL163" s="55"/>
      <c r="AM163" s="55"/>
      <c r="AN163" s="55"/>
      <c r="AO163" s="55">
        <v>497</v>
      </c>
      <c r="AP163" s="55">
        <v>260</v>
      </c>
      <c r="AQ163" s="55">
        <v>389</v>
      </c>
      <c r="AR163" s="55">
        <v>379</v>
      </c>
      <c r="AS163" s="55">
        <v>397</v>
      </c>
      <c r="AT163" s="55">
        <v>422</v>
      </c>
    </row>
    <row r="164" spans="1:46">
      <c r="A164" s="55" t="s">
        <v>381</v>
      </c>
      <c r="B164" s="55">
        <v>1315230425</v>
      </c>
      <c r="C164" s="55" t="s">
        <v>382</v>
      </c>
      <c r="D164" s="55" t="s">
        <v>52</v>
      </c>
      <c r="E164" s="55" t="s">
        <v>53</v>
      </c>
      <c r="F164" s="55"/>
      <c r="G164" s="55">
        <v>4</v>
      </c>
      <c r="H164" s="55">
        <v>483.5</v>
      </c>
      <c r="I164" s="55">
        <v>518</v>
      </c>
      <c r="J164" s="55">
        <v>457</v>
      </c>
      <c r="K164" s="55">
        <v>60</v>
      </c>
      <c r="L164" s="55">
        <v>2579</v>
      </c>
      <c r="M164" s="55">
        <v>102</v>
      </c>
      <c r="N164" s="55">
        <v>529</v>
      </c>
      <c r="O164" s="55">
        <v>87</v>
      </c>
      <c r="P164" s="55">
        <v>503</v>
      </c>
      <c r="Q164" s="55">
        <v>112</v>
      </c>
      <c r="R164" s="55">
        <v>360</v>
      </c>
      <c r="S164" s="55">
        <v>67</v>
      </c>
      <c r="T164" s="55">
        <v>287</v>
      </c>
      <c r="U164" s="55"/>
      <c r="V164" s="55"/>
      <c r="W164" s="55">
        <v>57.5</v>
      </c>
      <c r="X164" s="55">
        <v>82</v>
      </c>
      <c r="Y164" s="55">
        <v>393</v>
      </c>
      <c r="Z164" s="55">
        <v>58</v>
      </c>
      <c r="AA164" s="55">
        <v>68</v>
      </c>
      <c r="AB164" s="55">
        <v>449</v>
      </c>
      <c r="AC164" s="55"/>
      <c r="AD164" s="55"/>
      <c r="AE164" s="55"/>
      <c r="AF164" s="55"/>
      <c r="AG164" s="55"/>
      <c r="AH164" s="55"/>
      <c r="AI164" s="55" t="s">
        <v>54</v>
      </c>
      <c r="AJ164" s="55">
        <v>25</v>
      </c>
      <c r="AK164" s="55"/>
      <c r="AL164" s="55"/>
      <c r="AM164" s="55"/>
      <c r="AN164" s="55"/>
      <c r="AO164" s="55">
        <v>526</v>
      </c>
      <c r="AP164" s="55">
        <v>547</v>
      </c>
      <c r="AQ164" s="55">
        <v>511</v>
      </c>
      <c r="AR164" s="55">
        <v>517</v>
      </c>
      <c r="AS164" s="55">
        <v>435</v>
      </c>
      <c r="AT164" s="55">
        <v>457</v>
      </c>
    </row>
    <row r="165" spans="1:46">
      <c r="A165" s="55" t="s">
        <v>383</v>
      </c>
      <c r="B165" s="55">
        <v>1315230426</v>
      </c>
      <c r="C165" s="55" t="s">
        <v>384</v>
      </c>
      <c r="D165" s="55" t="s">
        <v>52</v>
      </c>
      <c r="E165" s="55" t="s">
        <v>53</v>
      </c>
      <c r="F165" s="55"/>
      <c r="G165" s="55">
        <v>4</v>
      </c>
      <c r="H165" s="55">
        <v>516.5</v>
      </c>
      <c r="I165" s="55">
        <v>539.5</v>
      </c>
      <c r="J165" s="55">
        <v>347</v>
      </c>
      <c r="K165" s="55">
        <v>36</v>
      </c>
      <c r="L165" s="55">
        <v>1799</v>
      </c>
      <c r="M165" s="55">
        <v>109.5</v>
      </c>
      <c r="N165" s="55">
        <v>226</v>
      </c>
      <c r="O165" s="55">
        <v>95</v>
      </c>
      <c r="P165" s="55">
        <v>362</v>
      </c>
      <c r="Q165" s="55">
        <v>97</v>
      </c>
      <c r="R165" s="55">
        <v>655</v>
      </c>
      <c r="S165" s="55">
        <v>55</v>
      </c>
      <c r="T165" s="55">
        <v>494</v>
      </c>
      <c r="U165" s="55"/>
      <c r="V165" s="55"/>
      <c r="W165" s="55">
        <v>75</v>
      </c>
      <c r="X165" s="55">
        <v>91</v>
      </c>
      <c r="Y165" s="55">
        <v>88</v>
      </c>
      <c r="Z165" s="55">
        <v>85</v>
      </c>
      <c r="AA165" s="55">
        <v>92</v>
      </c>
      <c r="AB165" s="55">
        <v>57</v>
      </c>
      <c r="AC165" s="55"/>
      <c r="AD165" s="55"/>
      <c r="AE165" s="55"/>
      <c r="AF165" s="55"/>
      <c r="AG165" s="55"/>
      <c r="AH165" s="55"/>
      <c r="AI165" s="55" t="s">
        <v>54</v>
      </c>
      <c r="AJ165" s="55">
        <v>26</v>
      </c>
      <c r="AK165" s="55"/>
      <c r="AL165" s="55"/>
      <c r="AM165" s="55"/>
      <c r="AN165" s="55"/>
      <c r="AO165" s="55">
        <v>401</v>
      </c>
      <c r="AP165" s="55">
        <v>444</v>
      </c>
      <c r="AQ165" s="55">
        <v>404</v>
      </c>
      <c r="AR165" s="55">
        <v>383</v>
      </c>
      <c r="AS165" s="55">
        <v>393</v>
      </c>
      <c r="AT165" s="55">
        <v>347</v>
      </c>
    </row>
    <row r="166" spans="1:46">
      <c r="A166" s="55" t="s">
        <v>385</v>
      </c>
      <c r="B166" s="55">
        <v>1315230427</v>
      </c>
      <c r="C166" s="55" t="s">
        <v>386</v>
      </c>
      <c r="D166" s="55" t="s">
        <v>52</v>
      </c>
      <c r="E166" s="55" t="s">
        <v>53</v>
      </c>
      <c r="F166" s="55"/>
      <c r="G166" s="55">
        <v>4</v>
      </c>
      <c r="H166" s="55">
        <v>440</v>
      </c>
      <c r="I166" s="55">
        <v>476.5</v>
      </c>
      <c r="J166" s="55">
        <v>607</v>
      </c>
      <c r="K166" s="55">
        <v>28</v>
      </c>
      <c r="L166" s="55">
        <v>4594</v>
      </c>
      <c r="M166" s="55">
        <v>89.5</v>
      </c>
      <c r="N166" s="55">
        <v>783</v>
      </c>
      <c r="O166" s="55">
        <v>98.5</v>
      </c>
      <c r="P166" s="55">
        <v>298</v>
      </c>
      <c r="Q166" s="55">
        <v>92.5</v>
      </c>
      <c r="R166" s="55">
        <v>702</v>
      </c>
      <c r="S166" s="55">
        <v>62</v>
      </c>
      <c r="T166" s="55">
        <v>373</v>
      </c>
      <c r="U166" s="55"/>
      <c r="V166" s="55"/>
      <c r="W166" s="55">
        <v>41</v>
      </c>
      <c r="X166" s="55">
        <v>68</v>
      </c>
      <c r="Y166" s="55">
        <v>615</v>
      </c>
      <c r="Z166" s="55">
        <v>56.5</v>
      </c>
      <c r="AA166" s="55">
        <v>66</v>
      </c>
      <c r="AB166" s="55">
        <v>451</v>
      </c>
      <c r="AC166" s="55"/>
      <c r="AD166" s="55"/>
      <c r="AE166" s="55"/>
      <c r="AF166" s="55"/>
      <c r="AG166" s="55"/>
      <c r="AH166" s="55"/>
      <c r="AI166" s="55" t="s">
        <v>54</v>
      </c>
      <c r="AJ166" s="55">
        <v>27</v>
      </c>
      <c r="AK166" s="55"/>
      <c r="AL166" s="55"/>
      <c r="AM166" s="55"/>
      <c r="AN166" s="55"/>
      <c r="AO166" s="55">
        <v>508</v>
      </c>
      <c r="AP166" s="55">
        <v>511</v>
      </c>
      <c r="AQ166" s="55">
        <v>491</v>
      </c>
      <c r="AR166" s="55">
        <v>635</v>
      </c>
      <c r="AS166" s="55">
        <v>403</v>
      </c>
      <c r="AT166" s="55">
        <v>607</v>
      </c>
    </row>
    <row r="167" spans="1:46">
      <c r="A167" s="55" t="s">
        <v>387</v>
      </c>
      <c r="B167" s="55">
        <v>1315230428</v>
      </c>
      <c r="C167" s="55" t="s">
        <v>388</v>
      </c>
      <c r="D167" s="55" t="s">
        <v>52</v>
      </c>
      <c r="E167" s="55" t="s">
        <v>53</v>
      </c>
      <c r="F167" s="55"/>
      <c r="G167" s="55">
        <v>4</v>
      </c>
      <c r="H167" s="55">
        <v>493.5</v>
      </c>
      <c r="I167" s="55">
        <v>527.5</v>
      </c>
      <c r="J167" s="55">
        <v>404</v>
      </c>
      <c r="K167" s="55">
        <v>157</v>
      </c>
      <c r="L167" s="55">
        <v>2205</v>
      </c>
      <c r="M167" s="55">
        <v>99</v>
      </c>
      <c r="N167" s="55">
        <v>635</v>
      </c>
      <c r="O167" s="55">
        <v>82.5</v>
      </c>
      <c r="P167" s="55">
        <v>590</v>
      </c>
      <c r="Q167" s="55">
        <v>120.5</v>
      </c>
      <c r="R167" s="55">
        <v>180</v>
      </c>
      <c r="S167" s="55">
        <v>68.5</v>
      </c>
      <c r="T167" s="55">
        <v>257</v>
      </c>
      <c r="U167" s="55"/>
      <c r="V167" s="55"/>
      <c r="W167" s="55">
        <v>56.5</v>
      </c>
      <c r="X167" s="55">
        <v>81</v>
      </c>
      <c r="Y167" s="55">
        <v>414</v>
      </c>
      <c r="Z167" s="55">
        <v>66.5</v>
      </c>
      <c r="AA167" s="55">
        <v>76</v>
      </c>
      <c r="AB167" s="55">
        <v>400</v>
      </c>
      <c r="AC167" s="55"/>
      <c r="AD167" s="55"/>
      <c r="AE167" s="55"/>
      <c r="AF167" s="55"/>
      <c r="AG167" s="55"/>
      <c r="AH167" s="55"/>
      <c r="AI167" s="55" t="s">
        <v>54</v>
      </c>
      <c r="AJ167" s="55">
        <v>28</v>
      </c>
      <c r="AK167" s="55"/>
      <c r="AL167" s="55"/>
      <c r="AM167" s="55"/>
      <c r="AN167" s="55"/>
      <c r="AO167" s="55">
        <v>354</v>
      </c>
      <c r="AP167" s="55">
        <v>404</v>
      </c>
      <c r="AQ167" s="55">
        <v>404</v>
      </c>
      <c r="AR167" s="55">
        <v>561</v>
      </c>
      <c r="AS167" s="55">
        <v>486</v>
      </c>
      <c r="AT167" s="55">
        <v>404</v>
      </c>
    </row>
    <row r="168" spans="1:46">
      <c r="A168" s="55" t="s">
        <v>389</v>
      </c>
      <c r="B168" s="55">
        <v>1315230429</v>
      </c>
      <c r="C168" s="55" t="s">
        <v>390</v>
      </c>
      <c r="D168" s="55" t="s">
        <v>52</v>
      </c>
      <c r="E168" s="55" t="s">
        <v>53</v>
      </c>
      <c r="F168" s="55"/>
      <c r="G168" s="55">
        <v>4</v>
      </c>
      <c r="H168" s="55">
        <v>537</v>
      </c>
      <c r="I168" s="55">
        <v>568.5</v>
      </c>
      <c r="J168" s="55">
        <v>193</v>
      </c>
      <c r="K168" s="55">
        <v>67</v>
      </c>
      <c r="L168" s="55">
        <v>940</v>
      </c>
      <c r="M168" s="55">
        <v>108</v>
      </c>
      <c r="N168" s="55">
        <v>278</v>
      </c>
      <c r="O168" s="55">
        <v>111.5</v>
      </c>
      <c r="P168" s="55">
        <v>90</v>
      </c>
      <c r="Q168" s="55">
        <v>106</v>
      </c>
      <c r="R168" s="55">
        <v>498</v>
      </c>
      <c r="S168" s="55">
        <v>70</v>
      </c>
      <c r="T168" s="55">
        <v>226</v>
      </c>
      <c r="U168" s="55"/>
      <c r="V168" s="55"/>
      <c r="W168" s="55">
        <v>61.5</v>
      </c>
      <c r="X168" s="55">
        <v>85</v>
      </c>
      <c r="Y168" s="55">
        <v>322</v>
      </c>
      <c r="Z168" s="55">
        <v>80</v>
      </c>
      <c r="AA168" s="55">
        <v>88</v>
      </c>
      <c r="AB168" s="55">
        <v>152</v>
      </c>
      <c r="AC168" s="55"/>
      <c r="AD168" s="55"/>
      <c r="AE168" s="55"/>
      <c r="AF168" s="55"/>
      <c r="AG168" s="55"/>
      <c r="AH168" s="55"/>
      <c r="AI168" s="55" t="s">
        <v>54</v>
      </c>
      <c r="AJ168" s="55">
        <v>29</v>
      </c>
      <c r="AK168" s="55"/>
      <c r="AL168" s="55"/>
      <c r="AM168" s="55"/>
      <c r="AN168" s="55"/>
      <c r="AO168" s="55">
        <v>320</v>
      </c>
      <c r="AP168" s="55">
        <v>128</v>
      </c>
      <c r="AQ168" s="55">
        <v>256</v>
      </c>
      <c r="AR168" s="55">
        <v>260</v>
      </c>
      <c r="AS168" s="55">
        <v>143</v>
      </c>
      <c r="AT168" s="55">
        <v>193</v>
      </c>
    </row>
    <row r="169" spans="1:46">
      <c r="A169" s="55" t="s">
        <v>391</v>
      </c>
      <c r="B169" s="55">
        <v>1315230430</v>
      </c>
      <c r="C169" s="55" t="s">
        <v>392</v>
      </c>
      <c r="D169" s="55" t="s">
        <v>52</v>
      </c>
      <c r="E169" s="55" t="s">
        <v>53</v>
      </c>
      <c r="F169" s="55"/>
      <c r="G169" s="55">
        <v>4</v>
      </c>
      <c r="H169" s="55">
        <v>507.5</v>
      </c>
      <c r="I169" s="55">
        <v>541</v>
      </c>
      <c r="J169" s="55">
        <v>337</v>
      </c>
      <c r="K169" s="55">
        <v>87</v>
      </c>
      <c r="L169" s="55">
        <v>1750</v>
      </c>
      <c r="M169" s="55">
        <v>105.5</v>
      </c>
      <c r="N169" s="55">
        <v>382</v>
      </c>
      <c r="O169" s="55">
        <v>99.5</v>
      </c>
      <c r="P169" s="55">
        <v>270</v>
      </c>
      <c r="Q169" s="55">
        <v>110.5</v>
      </c>
      <c r="R169" s="55">
        <v>396</v>
      </c>
      <c r="S169" s="55">
        <v>63.5</v>
      </c>
      <c r="T169" s="55">
        <v>342</v>
      </c>
      <c r="U169" s="55"/>
      <c r="V169" s="55"/>
      <c r="W169" s="55">
        <v>54</v>
      </c>
      <c r="X169" s="55">
        <v>79</v>
      </c>
      <c r="Y169" s="55">
        <v>462</v>
      </c>
      <c r="Z169" s="55">
        <v>74.5</v>
      </c>
      <c r="AA169" s="55">
        <v>83</v>
      </c>
      <c r="AB169" s="55">
        <v>253</v>
      </c>
      <c r="AC169" s="55"/>
      <c r="AD169" s="55"/>
      <c r="AE169" s="55"/>
      <c r="AF169" s="55"/>
      <c r="AG169" s="55"/>
      <c r="AH169" s="55"/>
      <c r="AI169" s="55" t="s">
        <v>54</v>
      </c>
      <c r="AJ169" s="55">
        <v>30</v>
      </c>
      <c r="AK169" s="55"/>
      <c r="AL169" s="55"/>
      <c r="AM169" s="55"/>
      <c r="AN169" s="55"/>
      <c r="AO169" s="55">
        <v>403</v>
      </c>
      <c r="AP169" s="55">
        <v>390</v>
      </c>
      <c r="AQ169" s="55">
        <v>341</v>
      </c>
      <c r="AR169" s="55">
        <v>424</v>
      </c>
      <c r="AS169" s="55">
        <v>479</v>
      </c>
      <c r="AT169" s="55">
        <v>337</v>
      </c>
    </row>
    <row r="170" spans="1:46">
      <c r="A170" s="55" t="s">
        <v>393</v>
      </c>
      <c r="B170" s="55">
        <v>1315230431</v>
      </c>
      <c r="C170" s="55" t="s">
        <v>394</v>
      </c>
      <c r="D170" s="55" t="s">
        <v>52</v>
      </c>
      <c r="E170" s="55" t="s">
        <v>53</v>
      </c>
      <c r="F170" s="55"/>
      <c r="G170" s="55">
        <v>4</v>
      </c>
      <c r="H170" s="55">
        <v>470</v>
      </c>
      <c r="I170" s="55">
        <v>506</v>
      </c>
      <c r="J170" s="55">
        <v>515</v>
      </c>
      <c r="K170" s="55">
        <v>25</v>
      </c>
      <c r="L170" s="55">
        <v>3105</v>
      </c>
      <c r="M170" s="55">
        <v>98.5</v>
      </c>
      <c r="N170" s="55">
        <v>653</v>
      </c>
      <c r="O170" s="55">
        <v>98.5</v>
      </c>
      <c r="P170" s="55">
        <v>298</v>
      </c>
      <c r="Q170" s="55">
        <v>96.5</v>
      </c>
      <c r="R170" s="55">
        <v>660</v>
      </c>
      <c r="S170" s="55">
        <v>59.5</v>
      </c>
      <c r="T170" s="55">
        <v>424</v>
      </c>
      <c r="U170" s="55"/>
      <c r="V170" s="55"/>
      <c r="W170" s="55">
        <v>47</v>
      </c>
      <c r="X170" s="55">
        <v>74</v>
      </c>
      <c r="Y170" s="55">
        <v>555</v>
      </c>
      <c r="Z170" s="55">
        <v>70</v>
      </c>
      <c r="AA170" s="55">
        <v>79</v>
      </c>
      <c r="AB170" s="55">
        <v>338</v>
      </c>
      <c r="AC170" s="55"/>
      <c r="AD170" s="55"/>
      <c r="AE170" s="55"/>
      <c r="AF170" s="55"/>
      <c r="AG170" s="55"/>
      <c r="AH170" s="55"/>
      <c r="AI170" s="55" t="s">
        <v>54</v>
      </c>
      <c r="AJ170" s="55">
        <v>31</v>
      </c>
      <c r="AK170" s="55"/>
      <c r="AL170" s="55"/>
      <c r="AM170" s="55"/>
      <c r="AN170" s="55"/>
      <c r="AO170" s="55">
        <v>595</v>
      </c>
      <c r="AP170" s="55">
        <v>475</v>
      </c>
      <c r="AQ170" s="55">
        <v>521</v>
      </c>
      <c r="AR170" s="55">
        <v>540</v>
      </c>
      <c r="AS170" s="55">
        <v>568</v>
      </c>
      <c r="AT170" s="55">
        <v>515</v>
      </c>
    </row>
    <row r="171" spans="1:46">
      <c r="A171" s="55" t="s">
        <v>395</v>
      </c>
      <c r="B171" s="55">
        <v>1315230432</v>
      </c>
      <c r="C171" s="55" t="s">
        <v>396</v>
      </c>
      <c r="D171" s="55" t="s">
        <v>52</v>
      </c>
      <c r="E171" s="55" t="s">
        <v>53</v>
      </c>
      <c r="F171" s="55"/>
      <c r="G171" s="55">
        <v>4</v>
      </c>
      <c r="H171" s="55">
        <v>528</v>
      </c>
      <c r="I171" s="55">
        <v>551.5</v>
      </c>
      <c r="J171" s="55">
        <v>279</v>
      </c>
      <c r="K171" s="55">
        <v>-99</v>
      </c>
      <c r="L171" s="55">
        <v>1412</v>
      </c>
      <c r="M171" s="55">
        <v>96.5</v>
      </c>
      <c r="N171" s="55">
        <v>701</v>
      </c>
      <c r="O171" s="55">
        <v>99.5</v>
      </c>
      <c r="P171" s="55">
        <v>270</v>
      </c>
      <c r="Q171" s="55">
        <v>97.5</v>
      </c>
      <c r="R171" s="55">
        <v>652</v>
      </c>
      <c r="S171" s="55">
        <v>76</v>
      </c>
      <c r="T171" s="55">
        <v>142</v>
      </c>
      <c r="U171" s="55"/>
      <c r="V171" s="55"/>
      <c r="W171" s="55">
        <v>75</v>
      </c>
      <c r="X171" s="55">
        <v>91</v>
      </c>
      <c r="Y171" s="55">
        <v>88</v>
      </c>
      <c r="Z171" s="55">
        <v>83.5</v>
      </c>
      <c r="AA171" s="55">
        <v>91</v>
      </c>
      <c r="AB171" s="55">
        <v>86</v>
      </c>
      <c r="AC171" s="55"/>
      <c r="AD171" s="55"/>
      <c r="AE171" s="55"/>
      <c r="AF171" s="55"/>
      <c r="AG171" s="55"/>
      <c r="AH171" s="55"/>
      <c r="AI171" s="55" t="s">
        <v>54</v>
      </c>
      <c r="AJ171" s="55">
        <v>32</v>
      </c>
      <c r="AK171" s="55"/>
      <c r="AL171" s="55"/>
      <c r="AM171" s="55"/>
      <c r="AN171" s="55"/>
      <c r="AO171" s="55">
        <v>153</v>
      </c>
      <c r="AP171" s="55">
        <v>203</v>
      </c>
      <c r="AQ171" s="55"/>
      <c r="AR171" s="55">
        <v>180</v>
      </c>
      <c r="AS171" s="55">
        <v>123</v>
      </c>
      <c r="AT171" s="55">
        <v>279</v>
      </c>
    </row>
    <row r="172" spans="1:46">
      <c r="A172" s="55" t="s">
        <v>397</v>
      </c>
      <c r="B172" s="55">
        <v>1315230433</v>
      </c>
      <c r="C172" s="55" t="s">
        <v>398</v>
      </c>
      <c r="D172" s="55" t="s">
        <v>52</v>
      </c>
      <c r="E172" s="55" t="s">
        <v>53</v>
      </c>
      <c r="F172" s="55"/>
      <c r="G172" s="55">
        <v>4</v>
      </c>
      <c r="H172" s="55">
        <v>501.5</v>
      </c>
      <c r="I172" s="55">
        <v>535</v>
      </c>
      <c r="J172" s="55">
        <v>365</v>
      </c>
      <c r="K172" s="55">
        <v>-15</v>
      </c>
      <c r="L172" s="55">
        <v>1944</v>
      </c>
      <c r="M172" s="55">
        <v>99.5</v>
      </c>
      <c r="N172" s="55">
        <v>618</v>
      </c>
      <c r="O172" s="55">
        <v>89</v>
      </c>
      <c r="P172" s="55">
        <v>470</v>
      </c>
      <c r="Q172" s="55">
        <v>120.5</v>
      </c>
      <c r="R172" s="55">
        <v>180</v>
      </c>
      <c r="S172" s="55">
        <v>60</v>
      </c>
      <c r="T172" s="55">
        <v>413</v>
      </c>
      <c r="U172" s="55"/>
      <c r="V172" s="55"/>
      <c r="W172" s="55">
        <v>55.5</v>
      </c>
      <c r="X172" s="55">
        <v>80</v>
      </c>
      <c r="Y172" s="55">
        <v>435</v>
      </c>
      <c r="Z172" s="55">
        <v>77</v>
      </c>
      <c r="AA172" s="55">
        <v>86</v>
      </c>
      <c r="AB172" s="55">
        <v>212</v>
      </c>
      <c r="AC172" s="55"/>
      <c r="AD172" s="55"/>
      <c r="AE172" s="55"/>
      <c r="AF172" s="55"/>
      <c r="AG172" s="55"/>
      <c r="AH172" s="55"/>
      <c r="AI172" s="55" t="s">
        <v>54</v>
      </c>
      <c r="AJ172" s="55">
        <v>33</v>
      </c>
      <c r="AK172" s="55"/>
      <c r="AL172" s="55"/>
      <c r="AM172" s="55"/>
      <c r="AN172" s="55"/>
      <c r="AO172" s="55">
        <v>384</v>
      </c>
      <c r="AP172" s="55">
        <v>243</v>
      </c>
      <c r="AQ172" s="55">
        <v>350</v>
      </c>
      <c r="AR172" s="55">
        <v>350</v>
      </c>
      <c r="AS172" s="55">
        <v>325</v>
      </c>
      <c r="AT172" s="55">
        <v>365</v>
      </c>
    </row>
    <row r="173" spans="1:46">
      <c r="A173" s="55" t="s">
        <v>399</v>
      </c>
      <c r="B173" s="55">
        <v>1315230434</v>
      </c>
      <c r="C173" s="55" t="s">
        <v>400</v>
      </c>
      <c r="D173" s="55" t="s">
        <v>52</v>
      </c>
      <c r="E173" s="55" t="s">
        <v>53</v>
      </c>
      <c r="F173" s="55"/>
      <c r="G173" s="55">
        <v>4</v>
      </c>
      <c r="H173" s="55">
        <v>462</v>
      </c>
      <c r="I173" s="55">
        <v>494.5</v>
      </c>
      <c r="J173" s="55">
        <v>543</v>
      </c>
      <c r="K173" s="55">
        <v>-160</v>
      </c>
      <c r="L173" s="55">
        <v>3632</v>
      </c>
      <c r="M173" s="55">
        <v>109.5</v>
      </c>
      <c r="N173" s="55">
        <v>226</v>
      </c>
      <c r="O173" s="55">
        <v>72</v>
      </c>
      <c r="P173" s="55">
        <v>698</v>
      </c>
      <c r="Q173" s="55">
        <v>110</v>
      </c>
      <c r="R173" s="55">
        <v>408</v>
      </c>
      <c r="S173" s="55">
        <v>44</v>
      </c>
      <c r="T173" s="55">
        <v>610</v>
      </c>
      <c r="U173" s="55"/>
      <c r="V173" s="55"/>
      <c r="W173" s="55">
        <v>62.5</v>
      </c>
      <c r="X173" s="55">
        <v>86</v>
      </c>
      <c r="Y173" s="55">
        <v>306</v>
      </c>
      <c r="Z173" s="55">
        <v>64</v>
      </c>
      <c r="AA173" s="55">
        <v>73</v>
      </c>
      <c r="AB173" s="55">
        <v>417</v>
      </c>
      <c r="AC173" s="55"/>
      <c r="AD173" s="55"/>
      <c r="AE173" s="55"/>
      <c r="AF173" s="55"/>
      <c r="AG173" s="55"/>
      <c r="AH173" s="55"/>
      <c r="AI173" s="55" t="s">
        <v>54</v>
      </c>
      <c r="AJ173" s="55">
        <v>34</v>
      </c>
      <c r="AK173" s="55"/>
      <c r="AL173" s="55"/>
      <c r="AM173" s="55"/>
      <c r="AN173" s="55"/>
      <c r="AO173" s="55">
        <v>530</v>
      </c>
      <c r="AP173" s="55">
        <v>478</v>
      </c>
      <c r="AQ173" s="55">
        <v>404</v>
      </c>
      <c r="AR173" s="55">
        <v>383</v>
      </c>
      <c r="AS173" s="55">
        <v>566</v>
      </c>
      <c r="AT173" s="55">
        <v>543</v>
      </c>
    </row>
    <row r="174" spans="1:46">
      <c r="A174" s="55" t="s">
        <v>401</v>
      </c>
      <c r="B174" s="55">
        <v>1315230435</v>
      </c>
      <c r="C174" s="55" t="s">
        <v>402</v>
      </c>
      <c r="D174" s="55" t="s">
        <v>52</v>
      </c>
      <c r="E174" s="55" t="s">
        <v>53</v>
      </c>
      <c r="F174" s="55"/>
      <c r="G174" s="55">
        <v>4</v>
      </c>
      <c r="H174" s="55">
        <v>564</v>
      </c>
      <c r="I174" s="55">
        <v>592.5</v>
      </c>
      <c r="J174" s="55">
        <v>106</v>
      </c>
      <c r="K174" s="55">
        <v>572</v>
      </c>
      <c r="L174" s="55">
        <v>450</v>
      </c>
      <c r="M174" s="55">
        <v>110</v>
      </c>
      <c r="N174" s="55">
        <v>209</v>
      </c>
      <c r="O174" s="55">
        <v>108.5</v>
      </c>
      <c r="P174" s="55">
        <v>110</v>
      </c>
      <c r="Q174" s="55">
        <v>120.5</v>
      </c>
      <c r="R174" s="55">
        <v>180</v>
      </c>
      <c r="S174" s="55">
        <v>69.5</v>
      </c>
      <c r="T174" s="55">
        <v>241</v>
      </c>
      <c r="U174" s="55"/>
      <c r="V174" s="55"/>
      <c r="W174" s="55">
        <v>64</v>
      </c>
      <c r="X174" s="55">
        <v>87</v>
      </c>
      <c r="Y174" s="55">
        <v>269</v>
      </c>
      <c r="Z174" s="55">
        <v>91.5</v>
      </c>
      <c r="AA174" s="55">
        <v>97</v>
      </c>
      <c r="AB174" s="55">
        <v>8</v>
      </c>
      <c r="AC174" s="55"/>
      <c r="AD174" s="55"/>
      <c r="AE174" s="55"/>
      <c r="AF174" s="55"/>
      <c r="AG174" s="55"/>
      <c r="AH174" s="55"/>
      <c r="AI174" s="55" t="s">
        <v>54</v>
      </c>
      <c r="AJ174" s="55">
        <v>35</v>
      </c>
      <c r="AK174" s="55"/>
      <c r="AL174" s="55"/>
      <c r="AM174" s="55"/>
      <c r="AN174" s="55"/>
      <c r="AO174" s="55">
        <v>122</v>
      </c>
      <c r="AP174" s="55">
        <v>123</v>
      </c>
      <c r="AQ174" s="55">
        <v>121</v>
      </c>
      <c r="AR174" s="55">
        <v>678</v>
      </c>
      <c r="AS174" s="55">
        <v>96</v>
      </c>
      <c r="AT174" s="55">
        <v>106</v>
      </c>
    </row>
    <row r="175" spans="1:46">
      <c r="A175" s="55" t="s">
        <v>403</v>
      </c>
      <c r="B175" s="55">
        <v>1315230436</v>
      </c>
      <c r="C175" s="55" t="s">
        <v>404</v>
      </c>
      <c r="D175" s="55" t="s">
        <v>52</v>
      </c>
      <c r="E175" s="55" t="s">
        <v>53</v>
      </c>
      <c r="F175" s="55"/>
      <c r="G175" s="55">
        <v>4</v>
      </c>
      <c r="H175" s="55">
        <v>288.5</v>
      </c>
      <c r="I175" s="55">
        <v>329.5</v>
      </c>
      <c r="J175" s="55">
        <v>688</v>
      </c>
      <c r="K175" s="55">
        <v>-8</v>
      </c>
      <c r="L175" s="55">
        <v>12869</v>
      </c>
      <c r="M175" s="55">
        <v>74</v>
      </c>
      <c r="N175" s="55">
        <v>798</v>
      </c>
      <c r="O175" s="55">
        <v>59</v>
      </c>
      <c r="P175" s="55">
        <v>772</v>
      </c>
      <c r="Q175" s="55">
        <v>44.5</v>
      </c>
      <c r="R175" s="55">
        <v>799</v>
      </c>
      <c r="S175" s="55">
        <v>35</v>
      </c>
      <c r="T175" s="55">
        <v>663</v>
      </c>
      <c r="U175" s="55"/>
      <c r="V175" s="55"/>
      <c r="W175" s="55">
        <v>33.5</v>
      </c>
      <c r="X175" s="55">
        <v>61</v>
      </c>
      <c r="Y175" s="55">
        <v>651</v>
      </c>
      <c r="Z175" s="55">
        <v>42.5</v>
      </c>
      <c r="AA175" s="55">
        <v>56</v>
      </c>
      <c r="AB175" s="55">
        <v>466</v>
      </c>
      <c r="AC175" s="55"/>
      <c r="AD175" s="55"/>
      <c r="AE175" s="55"/>
      <c r="AF175" s="55"/>
      <c r="AG175" s="55"/>
      <c r="AH175" s="55"/>
      <c r="AI175" s="55" t="s">
        <v>54</v>
      </c>
      <c r="AJ175" s="55">
        <v>36</v>
      </c>
      <c r="AK175" s="55"/>
      <c r="AL175" s="55"/>
      <c r="AM175" s="55"/>
      <c r="AN175" s="55"/>
      <c r="AO175" s="55"/>
      <c r="AP175" s="55">
        <v>685</v>
      </c>
      <c r="AQ175" s="55">
        <v>680</v>
      </c>
      <c r="AR175" s="55">
        <v>680</v>
      </c>
      <c r="AS175" s="55">
        <v>683</v>
      </c>
      <c r="AT175" s="55">
        <v>688</v>
      </c>
    </row>
    <row r="176" spans="1:46">
      <c r="A176" s="55" t="s">
        <v>405</v>
      </c>
      <c r="B176" s="55">
        <v>1315230437</v>
      </c>
      <c r="C176" s="55" t="s">
        <v>406</v>
      </c>
      <c r="D176" s="55" t="s">
        <v>133</v>
      </c>
      <c r="E176" s="55" t="s">
        <v>53</v>
      </c>
      <c r="F176" s="55"/>
      <c r="G176" s="55">
        <v>4</v>
      </c>
      <c r="H176" s="55">
        <v>455</v>
      </c>
      <c r="I176" s="55">
        <v>485</v>
      </c>
      <c r="J176" s="55">
        <v>577</v>
      </c>
      <c r="K176" s="55">
        <v>47</v>
      </c>
      <c r="L176" s="55">
        <v>4141</v>
      </c>
      <c r="M176" s="55">
        <v>100.5</v>
      </c>
      <c r="N176" s="55">
        <v>584</v>
      </c>
      <c r="O176" s="55">
        <v>105</v>
      </c>
      <c r="P176" s="55">
        <v>178</v>
      </c>
      <c r="Q176" s="55">
        <v>75.5</v>
      </c>
      <c r="R176" s="55">
        <v>781</v>
      </c>
      <c r="S176" s="55">
        <v>48</v>
      </c>
      <c r="T176" s="55">
        <v>579</v>
      </c>
      <c r="U176" s="55"/>
      <c r="V176" s="55"/>
      <c r="W176" s="55">
        <v>65.5</v>
      </c>
      <c r="X176" s="55">
        <v>87</v>
      </c>
      <c r="Y176" s="55">
        <v>239</v>
      </c>
      <c r="Z176" s="55">
        <v>60.5</v>
      </c>
      <c r="AA176" s="55">
        <v>69</v>
      </c>
      <c r="AB176" s="55">
        <v>440</v>
      </c>
      <c r="AC176" s="55"/>
      <c r="AD176" s="55"/>
      <c r="AE176" s="55"/>
      <c r="AF176" s="55"/>
      <c r="AG176" s="55"/>
      <c r="AH176" s="55"/>
      <c r="AI176" s="55" t="s">
        <v>54</v>
      </c>
      <c r="AJ176" s="55">
        <v>37</v>
      </c>
      <c r="AK176" s="55"/>
      <c r="AL176" s="55"/>
      <c r="AM176" s="55"/>
      <c r="AN176" s="55"/>
      <c r="AO176" s="55">
        <v>628</v>
      </c>
      <c r="AP176" s="55">
        <v>632</v>
      </c>
      <c r="AQ176" s="55">
        <v>563</v>
      </c>
      <c r="AR176" s="55">
        <v>624</v>
      </c>
      <c r="AS176" s="55">
        <v>646</v>
      </c>
      <c r="AT176" s="55">
        <v>577</v>
      </c>
    </row>
    <row r="177" spans="1:46">
      <c r="A177" s="55" t="s">
        <v>407</v>
      </c>
      <c r="B177" s="55">
        <v>1315230438</v>
      </c>
      <c r="C177" s="55" t="s">
        <v>408</v>
      </c>
      <c r="D177" s="55" t="s">
        <v>133</v>
      </c>
      <c r="E177" s="55" t="s">
        <v>53</v>
      </c>
      <c r="F177" s="55"/>
      <c r="G177" s="55">
        <v>4</v>
      </c>
      <c r="H177" s="55">
        <v>348.5</v>
      </c>
      <c r="I177" s="55">
        <v>387</v>
      </c>
      <c r="J177" s="55">
        <v>685</v>
      </c>
      <c r="K177" s="55">
        <v>-14</v>
      </c>
      <c r="L177" s="55">
        <v>10008</v>
      </c>
      <c r="M177" s="55">
        <v>95</v>
      </c>
      <c r="N177" s="55">
        <v>730</v>
      </c>
      <c r="O177" s="55">
        <v>61.5</v>
      </c>
      <c r="P177" s="55">
        <v>766</v>
      </c>
      <c r="Q177" s="55">
        <v>98</v>
      </c>
      <c r="R177" s="55">
        <v>641</v>
      </c>
      <c r="S177" s="55">
        <v>17.5</v>
      </c>
      <c r="T177" s="55">
        <v>687</v>
      </c>
      <c r="U177" s="55"/>
      <c r="V177" s="55"/>
      <c r="W177" s="55">
        <v>26</v>
      </c>
      <c r="X177" s="55">
        <v>53</v>
      </c>
      <c r="Y177" s="55">
        <v>668</v>
      </c>
      <c r="Z177" s="55">
        <v>50.5</v>
      </c>
      <c r="AA177" s="55">
        <v>62</v>
      </c>
      <c r="AB177" s="55">
        <v>463</v>
      </c>
      <c r="AC177" s="55"/>
      <c r="AD177" s="55"/>
      <c r="AE177" s="55"/>
      <c r="AF177" s="55"/>
      <c r="AG177" s="55"/>
      <c r="AH177" s="55"/>
      <c r="AI177" s="55" t="s">
        <v>54</v>
      </c>
      <c r="AJ177" s="55">
        <v>38</v>
      </c>
      <c r="AK177" s="55"/>
      <c r="AL177" s="55"/>
      <c r="AM177" s="55"/>
      <c r="AN177" s="55"/>
      <c r="AO177" s="55">
        <v>675</v>
      </c>
      <c r="AP177" s="55">
        <v>671</v>
      </c>
      <c r="AQ177" s="55">
        <v>669</v>
      </c>
      <c r="AR177" s="55">
        <v>671</v>
      </c>
      <c r="AS177" s="55">
        <v>680</v>
      </c>
      <c r="AT177" s="55">
        <v>685</v>
      </c>
    </row>
    <row r="178" spans="1:46">
      <c r="A178" s="55" t="s">
        <v>409</v>
      </c>
      <c r="B178" s="55">
        <v>1315230440</v>
      </c>
      <c r="C178" s="55" t="s">
        <v>410</v>
      </c>
      <c r="D178" s="55" t="s">
        <v>133</v>
      </c>
      <c r="E178" s="55" t="s">
        <v>53</v>
      </c>
      <c r="F178" s="55"/>
      <c r="G178" s="55">
        <v>4</v>
      </c>
      <c r="H178" s="55">
        <v>515</v>
      </c>
      <c r="I178" s="55">
        <v>546.5</v>
      </c>
      <c r="J178" s="55">
        <v>300</v>
      </c>
      <c r="K178" s="55">
        <v>22</v>
      </c>
      <c r="L178" s="55">
        <v>1552</v>
      </c>
      <c r="M178" s="55">
        <v>108.5</v>
      </c>
      <c r="N178" s="55">
        <v>258</v>
      </c>
      <c r="O178" s="55">
        <v>92.5</v>
      </c>
      <c r="P178" s="55">
        <v>409</v>
      </c>
      <c r="Q178" s="55">
        <v>111.5</v>
      </c>
      <c r="R178" s="55">
        <v>371</v>
      </c>
      <c r="S178" s="55">
        <v>58</v>
      </c>
      <c r="T178" s="55">
        <v>447</v>
      </c>
      <c r="U178" s="55"/>
      <c r="V178" s="55"/>
      <c r="W178" s="55">
        <v>63</v>
      </c>
      <c r="X178" s="55">
        <v>86</v>
      </c>
      <c r="Y178" s="55">
        <v>297</v>
      </c>
      <c r="Z178" s="55">
        <v>81.5</v>
      </c>
      <c r="AA178" s="55">
        <v>90</v>
      </c>
      <c r="AB178" s="55">
        <v>122</v>
      </c>
      <c r="AC178" s="55"/>
      <c r="AD178" s="55"/>
      <c r="AE178" s="55"/>
      <c r="AF178" s="55"/>
      <c r="AG178" s="55"/>
      <c r="AH178" s="55"/>
      <c r="AI178" s="55" t="s">
        <v>54</v>
      </c>
      <c r="AJ178" s="55">
        <v>40</v>
      </c>
      <c r="AK178" s="55"/>
      <c r="AL178" s="55"/>
      <c r="AM178" s="55"/>
      <c r="AN178" s="55"/>
      <c r="AO178" s="55">
        <v>411</v>
      </c>
      <c r="AP178" s="55">
        <v>209</v>
      </c>
      <c r="AQ178" s="55">
        <v>380</v>
      </c>
      <c r="AR178" s="55">
        <v>322</v>
      </c>
      <c r="AS178" s="55">
        <v>422</v>
      </c>
      <c r="AT178" s="55">
        <v>300</v>
      </c>
    </row>
    <row r="179" spans="1:46">
      <c r="A179" s="55" t="s">
        <v>411</v>
      </c>
      <c r="B179" s="55">
        <v>1315230441</v>
      </c>
      <c r="C179" s="55" t="s">
        <v>412</v>
      </c>
      <c r="D179" s="55" t="s">
        <v>133</v>
      </c>
      <c r="E179" s="55" t="s">
        <v>53</v>
      </c>
      <c r="F179" s="55"/>
      <c r="G179" s="55">
        <v>4</v>
      </c>
      <c r="H179" s="55">
        <v>459</v>
      </c>
      <c r="I179" s="55">
        <v>490.5</v>
      </c>
      <c r="J179" s="55">
        <v>557</v>
      </c>
      <c r="K179" s="55">
        <v>-14</v>
      </c>
      <c r="L179" s="55">
        <v>3845</v>
      </c>
      <c r="M179" s="55">
        <v>99.5</v>
      </c>
      <c r="N179" s="55">
        <v>618</v>
      </c>
      <c r="O179" s="55">
        <v>84.5</v>
      </c>
      <c r="P179" s="55">
        <v>553</v>
      </c>
      <c r="Q179" s="55">
        <v>86.5</v>
      </c>
      <c r="R179" s="55">
        <v>749</v>
      </c>
      <c r="S179" s="55">
        <v>54</v>
      </c>
      <c r="T179" s="55">
        <v>503</v>
      </c>
      <c r="U179" s="55"/>
      <c r="V179" s="55"/>
      <c r="W179" s="55">
        <v>63.5</v>
      </c>
      <c r="X179" s="55">
        <v>86</v>
      </c>
      <c r="Y179" s="55">
        <v>283</v>
      </c>
      <c r="Z179" s="55">
        <v>71</v>
      </c>
      <c r="AA179" s="55">
        <v>80</v>
      </c>
      <c r="AB179" s="55">
        <v>321</v>
      </c>
      <c r="AC179" s="55"/>
      <c r="AD179" s="55"/>
      <c r="AE179" s="55"/>
      <c r="AF179" s="55"/>
      <c r="AG179" s="55"/>
      <c r="AH179" s="55"/>
      <c r="AI179" s="55" t="s">
        <v>54</v>
      </c>
      <c r="AJ179" s="55">
        <v>41</v>
      </c>
      <c r="AK179" s="55"/>
      <c r="AL179" s="55"/>
      <c r="AM179" s="55"/>
      <c r="AN179" s="55"/>
      <c r="AO179" s="55">
        <v>659</v>
      </c>
      <c r="AP179" s="55">
        <v>607</v>
      </c>
      <c r="AQ179" s="55">
        <v>488</v>
      </c>
      <c r="AR179" s="55">
        <v>543</v>
      </c>
      <c r="AS179" s="55">
        <v>611</v>
      </c>
      <c r="AT179" s="55">
        <v>557</v>
      </c>
    </row>
    <row r="180" spans="1:46">
      <c r="A180" s="55" t="s">
        <v>413</v>
      </c>
      <c r="B180" s="55">
        <v>7035230442</v>
      </c>
      <c r="C180" s="55" t="s">
        <v>414</v>
      </c>
      <c r="D180" s="55" t="s">
        <v>328</v>
      </c>
      <c r="E180" s="55" t="s">
        <v>53</v>
      </c>
      <c r="F180" s="55" t="s">
        <v>233</v>
      </c>
      <c r="G180" s="55">
        <v>4</v>
      </c>
      <c r="H180" s="55">
        <v>468</v>
      </c>
      <c r="I180" s="55">
        <v>505</v>
      </c>
      <c r="J180" s="55">
        <v>518</v>
      </c>
      <c r="K180" s="55">
        <v>-82</v>
      </c>
      <c r="L180" s="55">
        <v>3149</v>
      </c>
      <c r="M180" s="55">
        <v>98</v>
      </c>
      <c r="N180" s="55">
        <v>668</v>
      </c>
      <c r="O180" s="55">
        <v>94</v>
      </c>
      <c r="P180" s="55">
        <v>381</v>
      </c>
      <c r="Q180" s="55">
        <v>111</v>
      </c>
      <c r="R180" s="55">
        <v>385</v>
      </c>
      <c r="S180" s="55">
        <v>61</v>
      </c>
      <c r="T180" s="55">
        <v>396</v>
      </c>
      <c r="U180" s="55"/>
      <c r="V180" s="55"/>
      <c r="W180" s="55">
        <v>51</v>
      </c>
      <c r="X180" s="55">
        <v>77</v>
      </c>
      <c r="Y180" s="55">
        <v>515</v>
      </c>
      <c r="Z180" s="55">
        <v>53</v>
      </c>
      <c r="AA180" s="55">
        <v>64</v>
      </c>
      <c r="AB180" s="55">
        <v>458</v>
      </c>
      <c r="AC180" s="55"/>
      <c r="AD180" s="55"/>
      <c r="AE180" s="55"/>
      <c r="AF180" s="55"/>
      <c r="AG180" s="55"/>
      <c r="AH180" s="55"/>
      <c r="AI180" s="55" t="s">
        <v>54</v>
      </c>
      <c r="AJ180" s="55">
        <v>42</v>
      </c>
      <c r="AK180" s="55"/>
      <c r="AL180" s="55"/>
      <c r="AM180" s="55"/>
      <c r="AN180" s="55"/>
      <c r="AO180" s="55">
        <v>555</v>
      </c>
      <c r="AP180" s="55">
        <v>413</v>
      </c>
      <c r="AQ180" s="55">
        <v>243</v>
      </c>
      <c r="AR180" s="55">
        <v>436</v>
      </c>
      <c r="AS180" s="55">
        <v>349</v>
      </c>
      <c r="AT180" s="55">
        <v>518</v>
      </c>
    </row>
    <row r="181" spans="1:46">
      <c r="A181" s="55" t="s">
        <v>415</v>
      </c>
      <c r="B181" s="55">
        <v>1315230501</v>
      </c>
      <c r="C181" s="55" t="s">
        <v>416</v>
      </c>
      <c r="D181" s="55" t="s">
        <v>52</v>
      </c>
      <c r="E181" s="55" t="s">
        <v>53</v>
      </c>
      <c r="F181" s="55"/>
      <c r="G181" s="55">
        <v>5</v>
      </c>
      <c r="H181" s="55">
        <v>473.5</v>
      </c>
      <c r="I181" s="55">
        <v>507.5</v>
      </c>
      <c r="J181" s="55">
        <v>505</v>
      </c>
      <c r="K181" s="55">
        <v>-2</v>
      </c>
      <c r="L181" s="55">
        <v>3028</v>
      </c>
      <c r="M181" s="55">
        <v>103.5</v>
      </c>
      <c r="N181" s="55">
        <v>470</v>
      </c>
      <c r="O181" s="55">
        <v>88</v>
      </c>
      <c r="P181" s="55">
        <v>492</v>
      </c>
      <c r="Q181" s="55">
        <v>89</v>
      </c>
      <c r="R181" s="55">
        <v>733</v>
      </c>
      <c r="S181" s="55">
        <v>58</v>
      </c>
      <c r="T181" s="55">
        <v>447</v>
      </c>
      <c r="U181" s="55"/>
      <c r="V181" s="55"/>
      <c r="W181" s="55">
        <v>53.5</v>
      </c>
      <c r="X181" s="55">
        <v>79</v>
      </c>
      <c r="Y181" s="55">
        <v>471</v>
      </c>
      <c r="Z181" s="55">
        <v>81.5</v>
      </c>
      <c r="AA181" s="55">
        <v>90</v>
      </c>
      <c r="AB181" s="55">
        <v>122</v>
      </c>
      <c r="AC181" s="55"/>
      <c r="AD181" s="55"/>
      <c r="AE181" s="55"/>
      <c r="AF181" s="55"/>
      <c r="AG181" s="55"/>
      <c r="AH181" s="55"/>
      <c r="AI181" s="55" t="s">
        <v>54</v>
      </c>
      <c r="AJ181" s="55">
        <v>1</v>
      </c>
      <c r="AK181" s="55"/>
      <c r="AL181" s="55"/>
      <c r="AM181" s="55"/>
      <c r="AN181" s="55"/>
      <c r="AO181" s="55">
        <v>344</v>
      </c>
      <c r="AP181" s="55">
        <v>562</v>
      </c>
      <c r="AQ181" s="55">
        <v>613</v>
      </c>
      <c r="AR181" s="55">
        <v>503</v>
      </c>
      <c r="AS181" s="55">
        <v>588</v>
      </c>
      <c r="AT181" s="55">
        <v>505</v>
      </c>
    </row>
    <row r="182" spans="1:46">
      <c r="A182" s="55" t="s">
        <v>417</v>
      </c>
      <c r="B182" s="55">
        <v>1315230502</v>
      </c>
      <c r="C182" s="55" t="s">
        <v>418</v>
      </c>
      <c r="D182" s="55" t="s">
        <v>52</v>
      </c>
      <c r="E182" s="55" t="s">
        <v>53</v>
      </c>
      <c r="F182" s="55"/>
      <c r="G182" s="55">
        <v>5</v>
      </c>
      <c r="H182" s="55">
        <v>446</v>
      </c>
      <c r="I182" s="55">
        <v>481</v>
      </c>
      <c r="J182" s="55">
        <v>595</v>
      </c>
      <c r="K182" s="55">
        <v>-183</v>
      </c>
      <c r="L182" s="55">
        <v>4349</v>
      </c>
      <c r="M182" s="55">
        <v>105.5</v>
      </c>
      <c r="N182" s="55">
        <v>382</v>
      </c>
      <c r="O182" s="55">
        <v>85</v>
      </c>
      <c r="P182" s="55">
        <v>541</v>
      </c>
      <c r="Q182" s="55">
        <v>99.5</v>
      </c>
      <c r="R182" s="55">
        <v>610</v>
      </c>
      <c r="S182" s="55">
        <v>40</v>
      </c>
      <c r="T182" s="55">
        <v>637</v>
      </c>
      <c r="U182" s="55"/>
      <c r="V182" s="55"/>
      <c r="W182" s="55">
        <v>52.5</v>
      </c>
      <c r="X182" s="55">
        <v>78</v>
      </c>
      <c r="Y182" s="55">
        <v>488</v>
      </c>
      <c r="Z182" s="55">
        <v>63.5</v>
      </c>
      <c r="AA182" s="55">
        <v>73</v>
      </c>
      <c r="AB182" s="55">
        <v>420</v>
      </c>
      <c r="AC182" s="55"/>
      <c r="AD182" s="55"/>
      <c r="AE182" s="55"/>
      <c r="AF182" s="55"/>
      <c r="AG182" s="55"/>
      <c r="AH182" s="55"/>
      <c r="AI182" s="55" t="s">
        <v>54</v>
      </c>
      <c r="AJ182" s="55">
        <v>2</v>
      </c>
      <c r="AK182" s="55"/>
      <c r="AL182" s="55"/>
      <c r="AM182" s="55"/>
      <c r="AN182" s="55"/>
      <c r="AO182" s="55">
        <v>381</v>
      </c>
      <c r="AP182" s="55">
        <v>353</v>
      </c>
      <c r="AQ182" s="55">
        <v>511</v>
      </c>
      <c r="AR182" s="55">
        <v>412</v>
      </c>
      <c r="AS182" s="55">
        <v>330</v>
      </c>
      <c r="AT182" s="55">
        <v>595</v>
      </c>
    </row>
    <row r="183" spans="1:46">
      <c r="A183" s="55" t="s">
        <v>419</v>
      </c>
      <c r="B183" s="55">
        <v>1315230503</v>
      </c>
      <c r="C183" s="55" t="s">
        <v>420</v>
      </c>
      <c r="D183" s="55" t="s">
        <v>52</v>
      </c>
      <c r="E183" s="55" t="s">
        <v>53</v>
      </c>
      <c r="F183" s="55"/>
      <c r="G183" s="55">
        <v>5</v>
      </c>
      <c r="H183" s="55">
        <v>525.5</v>
      </c>
      <c r="I183" s="55">
        <v>554</v>
      </c>
      <c r="J183" s="55">
        <v>269</v>
      </c>
      <c r="K183" s="55">
        <v>-34</v>
      </c>
      <c r="L183" s="55">
        <v>1334</v>
      </c>
      <c r="M183" s="55">
        <v>101.5</v>
      </c>
      <c r="N183" s="55">
        <v>544</v>
      </c>
      <c r="O183" s="55">
        <v>96.5</v>
      </c>
      <c r="P183" s="55">
        <v>342</v>
      </c>
      <c r="Q183" s="55">
        <v>112</v>
      </c>
      <c r="R183" s="55">
        <v>360</v>
      </c>
      <c r="S183" s="55">
        <v>72</v>
      </c>
      <c r="T183" s="55">
        <v>195</v>
      </c>
      <c r="U183" s="55"/>
      <c r="V183" s="55"/>
      <c r="W183" s="55">
        <v>68.5</v>
      </c>
      <c r="X183" s="55">
        <v>88</v>
      </c>
      <c r="Y183" s="55">
        <v>182</v>
      </c>
      <c r="Z183" s="55">
        <v>75</v>
      </c>
      <c r="AA183" s="55">
        <v>84</v>
      </c>
      <c r="AB183" s="55">
        <v>248</v>
      </c>
      <c r="AC183" s="55"/>
      <c r="AD183" s="55"/>
      <c r="AE183" s="55"/>
      <c r="AF183" s="55"/>
      <c r="AG183" s="55"/>
      <c r="AH183" s="55"/>
      <c r="AI183" s="55" t="s">
        <v>54</v>
      </c>
      <c r="AJ183" s="55">
        <v>3</v>
      </c>
      <c r="AK183" s="55"/>
      <c r="AL183" s="55"/>
      <c r="AM183" s="55"/>
      <c r="AN183" s="55"/>
      <c r="AO183" s="55">
        <v>306</v>
      </c>
      <c r="AP183" s="55">
        <v>326</v>
      </c>
      <c r="AQ183" s="55">
        <v>216</v>
      </c>
      <c r="AR183" s="55">
        <v>235</v>
      </c>
      <c r="AS183" s="55">
        <v>226</v>
      </c>
      <c r="AT183" s="55">
        <v>269</v>
      </c>
    </row>
    <row r="184" spans="1:46">
      <c r="A184" s="55" t="s">
        <v>421</v>
      </c>
      <c r="B184" s="55">
        <v>1315230504</v>
      </c>
      <c r="C184" s="55" t="s">
        <v>422</v>
      </c>
      <c r="D184" s="55" t="s">
        <v>52</v>
      </c>
      <c r="E184" s="55" t="s">
        <v>53</v>
      </c>
      <c r="F184" s="55"/>
      <c r="G184" s="55">
        <v>5</v>
      </c>
      <c r="H184" s="55">
        <v>514</v>
      </c>
      <c r="I184" s="55">
        <v>545</v>
      </c>
      <c r="J184" s="55">
        <v>314</v>
      </c>
      <c r="K184" s="55">
        <v>87</v>
      </c>
      <c r="L184" s="55">
        <v>1605</v>
      </c>
      <c r="M184" s="55">
        <v>104.5</v>
      </c>
      <c r="N184" s="55">
        <v>433</v>
      </c>
      <c r="O184" s="55">
        <v>93.5</v>
      </c>
      <c r="P184" s="55">
        <v>392</v>
      </c>
      <c r="Q184" s="55">
        <v>101.5</v>
      </c>
      <c r="R184" s="55">
        <v>583</v>
      </c>
      <c r="S184" s="55">
        <v>76.5</v>
      </c>
      <c r="T184" s="55">
        <v>137</v>
      </c>
      <c r="U184" s="55"/>
      <c r="V184" s="55"/>
      <c r="W184" s="55">
        <v>63.5</v>
      </c>
      <c r="X184" s="55">
        <v>86</v>
      </c>
      <c r="Y184" s="55">
        <v>283</v>
      </c>
      <c r="Z184" s="55">
        <v>74.5</v>
      </c>
      <c r="AA184" s="55">
        <v>83</v>
      </c>
      <c r="AB184" s="55">
        <v>253</v>
      </c>
      <c r="AC184" s="55"/>
      <c r="AD184" s="55"/>
      <c r="AE184" s="55"/>
      <c r="AF184" s="55"/>
      <c r="AG184" s="55"/>
      <c r="AH184" s="55"/>
      <c r="AI184" s="55" t="s">
        <v>54</v>
      </c>
      <c r="AJ184" s="55">
        <v>4</v>
      </c>
      <c r="AK184" s="55"/>
      <c r="AL184" s="55"/>
      <c r="AM184" s="55"/>
      <c r="AN184" s="55"/>
      <c r="AO184" s="55">
        <v>508</v>
      </c>
      <c r="AP184" s="55">
        <v>512</v>
      </c>
      <c r="AQ184" s="55">
        <v>323</v>
      </c>
      <c r="AR184" s="55">
        <v>401</v>
      </c>
      <c r="AS184" s="55">
        <v>481</v>
      </c>
      <c r="AT184" s="55">
        <v>314</v>
      </c>
    </row>
    <row r="185" spans="1:46">
      <c r="A185" s="55" t="s">
        <v>423</v>
      </c>
      <c r="B185" s="55">
        <v>1315230505</v>
      </c>
      <c r="C185" s="55" t="s">
        <v>424</v>
      </c>
      <c r="D185" s="55" t="s">
        <v>52</v>
      </c>
      <c r="E185" s="55" t="s">
        <v>53</v>
      </c>
      <c r="F185" s="55"/>
      <c r="G185" s="55">
        <v>5</v>
      </c>
      <c r="H185" s="55">
        <v>507</v>
      </c>
      <c r="I185" s="55">
        <v>535</v>
      </c>
      <c r="J185" s="55">
        <v>365</v>
      </c>
      <c r="K185" s="55">
        <v>-119</v>
      </c>
      <c r="L185" s="55">
        <v>1944</v>
      </c>
      <c r="M185" s="55">
        <v>109.5</v>
      </c>
      <c r="N185" s="55">
        <v>226</v>
      </c>
      <c r="O185" s="55">
        <v>79</v>
      </c>
      <c r="P185" s="55">
        <v>639</v>
      </c>
      <c r="Q185" s="55">
        <v>106.5</v>
      </c>
      <c r="R185" s="55">
        <v>487</v>
      </c>
      <c r="S185" s="55">
        <v>60</v>
      </c>
      <c r="T185" s="55">
        <v>413</v>
      </c>
      <c r="U185" s="55"/>
      <c r="V185" s="55"/>
      <c r="W185" s="55">
        <v>60</v>
      </c>
      <c r="X185" s="55">
        <v>83</v>
      </c>
      <c r="Y185" s="55">
        <v>352</v>
      </c>
      <c r="Z185" s="55">
        <v>92</v>
      </c>
      <c r="AA185" s="55">
        <v>97</v>
      </c>
      <c r="AB185" s="55">
        <v>6</v>
      </c>
      <c r="AC185" s="55"/>
      <c r="AD185" s="55"/>
      <c r="AE185" s="55"/>
      <c r="AF185" s="55"/>
      <c r="AG185" s="55"/>
      <c r="AH185" s="55"/>
      <c r="AI185" s="55" t="s">
        <v>54</v>
      </c>
      <c r="AJ185" s="55">
        <v>5</v>
      </c>
      <c r="AK185" s="55"/>
      <c r="AL185" s="55"/>
      <c r="AM185" s="55"/>
      <c r="AN185" s="55"/>
      <c r="AO185" s="55">
        <v>118</v>
      </c>
      <c r="AP185" s="55">
        <v>221</v>
      </c>
      <c r="AQ185" s="55">
        <v>177</v>
      </c>
      <c r="AR185" s="55">
        <v>246</v>
      </c>
      <c r="AS185" s="55">
        <v>304</v>
      </c>
      <c r="AT185" s="55">
        <v>365</v>
      </c>
    </row>
    <row r="186" spans="1:46">
      <c r="A186" s="55" t="s">
        <v>425</v>
      </c>
      <c r="B186" s="55">
        <v>1315230506</v>
      </c>
      <c r="C186" s="55" t="s">
        <v>426</v>
      </c>
      <c r="D186" s="55" t="s">
        <v>52</v>
      </c>
      <c r="E186" s="55" t="s">
        <v>53</v>
      </c>
      <c r="F186" s="55"/>
      <c r="G186" s="55">
        <v>5</v>
      </c>
      <c r="H186" s="55">
        <v>524</v>
      </c>
      <c r="I186" s="55">
        <v>551</v>
      </c>
      <c r="J186" s="55">
        <v>283</v>
      </c>
      <c r="K186" s="55">
        <v>23</v>
      </c>
      <c r="L186" s="55">
        <v>1431</v>
      </c>
      <c r="M186" s="55">
        <v>107</v>
      </c>
      <c r="N186" s="55">
        <v>325</v>
      </c>
      <c r="O186" s="55">
        <v>100.5</v>
      </c>
      <c r="P186" s="55">
        <v>253</v>
      </c>
      <c r="Q186" s="55">
        <v>118</v>
      </c>
      <c r="R186" s="55">
        <v>236</v>
      </c>
      <c r="S186" s="55">
        <v>48.5</v>
      </c>
      <c r="T186" s="55">
        <v>576</v>
      </c>
      <c r="U186" s="55"/>
      <c r="V186" s="55"/>
      <c r="W186" s="55">
        <v>70</v>
      </c>
      <c r="X186" s="55">
        <v>89</v>
      </c>
      <c r="Y186" s="55">
        <v>159</v>
      </c>
      <c r="Z186" s="55">
        <v>80</v>
      </c>
      <c r="AA186" s="55">
        <v>88</v>
      </c>
      <c r="AB186" s="55">
        <v>152</v>
      </c>
      <c r="AC186" s="55"/>
      <c r="AD186" s="55"/>
      <c r="AE186" s="55"/>
      <c r="AF186" s="55"/>
      <c r="AG186" s="55"/>
      <c r="AH186" s="55"/>
      <c r="AI186" s="55" t="s">
        <v>54</v>
      </c>
      <c r="AJ186" s="55">
        <v>6</v>
      </c>
      <c r="AK186" s="55"/>
      <c r="AL186" s="55"/>
      <c r="AM186" s="55"/>
      <c r="AN186" s="55"/>
      <c r="AO186" s="55">
        <v>421</v>
      </c>
      <c r="AP186" s="55">
        <v>228</v>
      </c>
      <c r="AQ186" s="55">
        <v>416</v>
      </c>
      <c r="AR186" s="55">
        <v>306</v>
      </c>
      <c r="AS186" s="55">
        <v>218</v>
      </c>
      <c r="AT186" s="55">
        <v>283</v>
      </c>
    </row>
    <row r="187" spans="1:46">
      <c r="A187" s="55" t="s">
        <v>427</v>
      </c>
      <c r="B187" s="55">
        <v>1315230507</v>
      </c>
      <c r="C187" s="55" t="s">
        <v>428</v>
      </c>
      <c r="D187" s="55" t="s">
        <v>52</v>
      </c>
      <c r="E187" s="55" t="s">
        <v>53</v>
      </c>
      <c r="F187" s="55"/>
      <c r="G187" s="55">
        <v>5</v>
      </c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  <c r="AH187" s="55"/>
      <c r="AI187" s="55" t="s">
        <v>54</v>
      </c>
      <c r="AJ187" s="55">
        <v>7</v>
      </c>
      <c r="AK187" s="55"/>
      <c r="AL187" s="55"/>
      <c r="AM187" s="55"/>
      <c r="AN187" s="55"/>
      <c r="AO187" s="55"/>
      <c r="AP187" s="55"/>
      <c r="AQ187" s="55">
        <v>262</v>
      </c>
      <c r="AR187" s="55"/>
      <c r="AS187" s="55"/>
      <c r="AT187" s="55"/>
    </row>
    <row r="188" spans="1:46">
      <c r="A188" s="55" t="s">
        <v>429</v>
      </c>
      <c r="B188" s="55">
        <v>1315230508</v>
      </c>
      <c r="C188" s="55" t="s">
        <v>430</v>
      </c>
      <c r="D188" s="55" t="s">
        <v>52</v>
      </c>
      <c r="E188" s="55" t="s">
        <v>53</v>
      </c>
      <c r="F188" s="55"/>
      <c r="G188" s="55">
        <v>5</v>
      </c>
      <c r="H188" s="55">
        <v>458.5</v>
      </c>
      <c r="I188" s="55">
        <v>493</v>
      </c>
      <c r="J188" s="55">
        <v>552</v>
      </c>
      <c r="K188" s="55">
        <v>-376</v>
      </c>
      <c r="L188" s="55">
        <v>3715</v>
      </c>
      <c r="M188" s="55">
        <v>106.5</v>
      </c>
      <c r="N188" s="55">
        <v>346</v>
      </c>
      <c r="O188" s="55">
        <v>62</v>
      </c>
      <c r="P188" s="55">
        <v>763</v>
      </c>
      <c r="Q188" s="55">
        <v>122</v>
      </c>
      <c r="R188" s="55">
        <v>142</v>
      </c>
      <c r="S188" s="55">
        <v>44.5</v>
      </c>
      <c r="T188" s="55">
        <v>607</v>
      </c>
      <c r="U188" s="55"/>
      <c r="V188" s="55"/>
      <c r="W188" s="55">
        <v>50</v>
      </c>
      <c r="X188" s="55">
        <v>76</v>
      </c>
      <c r="Y188" s="55">
        <v>523</v>
      </c>
      <c r="Z188" s="55">
        <v>73.5</v>
      </c>
      <c r="AA188" s="55">
        <v>82</v>
      </c>
      <c r="AB188" s="55">
        <v>273</v>
      </c>
      <c r="AC188" s="55"/>
      <c r="AD188" s="55"/>
      <c r="AE188" s="55"/>
      <c r="AF188" s="55"/>
      <c r="AG188" s="55"/>
      <c r="AH188" s="55"/>
      <c r="AI188" s="55" t="s">
        <v>54</v>
      </c>
      <c r="AJ188" s="55">
        <v>8</v>
      </c>
      <c r="AK188" s="55"/>
      <c r="AL188" s="55"/>
      <c r="AM188" s="55"/>
      <c r="AN188" s="55"/>
      <c r="AO188" s="55">
        <v>403</v>
      </c>
      <c r="AP188" s="55">
        <v>458</v>
      </c>
      <c r="AQ188" s="55"/>
      <c r="AR188" s="55">
        <v>176</v>
      </c>
      <c r="AS188" s="55">
        <v>471</v>
      </c>
      <c r="AT188" s="55">
        <v>552</v>
      </c>
    </row>
    <row r="189" spans="1:46">
      <c r="A189" s="55" t="s">
        <v>431</v>
      </c>
      <c r="B189" s="55">
        <v>1315230509</v>
      </c>
      <c r="C189" s="55" t="s">
        <v>432</v>
      </c>
      <c r="D189" s="55" t="s">
        <v>52</v>
      </c>
      <c r="E189" s="55" t="s">
        <v>53</v>
      </c>
      <c r="F189" s="55"/>
      <c r="G189" s="55">
        <v>5</v>
      </c>
      <c r="H189" s="55">
        <v>447.5</v>
      </c>
      <c r="I189" s="55">
        <v>480.5</v>
      </c>
      <c r="J189" s="55">
        <v>597</v>
      </c>
      <c r="K189" s="55"/>
      <c r="L189" s="55">
        <v>4374</v>
      </c>
      <c r="M189" s="55">
        <v>96</v>
      </c>
      <c r="N189" s="55">
        <v>713</v>
      </c>
      <c r="O189" s="55">
        <v>64.5</v>
      </c>
      <c r="P189" s="55">
        <v>748</v>
      </c>
      <c r="Q189" s="55">
        <v>113</v>
      </c>
      <c r="R189" s="55">
        <v>337</v>
      </c>
      <c r="S189" s="55">
        <v>49</v>
      </c>
      <c r="T189" s="55">
        <v>565</v>
      </c>
      <c r="U189" s="55"/>
      <c r="V189" s="55"/>
      <c r="W189" s="55">
        <v>61.5</v>
      </c>
      <c r="X189" s="55">
        <v>85</v>
      </c>
      <c r="Y189" s="55">
        <v>322</v>
      </c>
      <c r="Z189" s="55">
        <v>63.5</v>
      </c>
      <c r="AA189" s="55">
        <v>73</v>
      </c>
      <c r="AB189" s="55">
        <v>420</v>
      </c>
      <c r="AC189" s="55"/>
      <c r="AD189" s="55"/>
      <c r="AE189" s="55"/>
      <c r="AF189" s="55"/>
      <c r="AG189" s="55"/>
      <c r="AH189" s="55"/>
      <c r="AI189" s="55" t="s">
        <v>54</v>
      </c>
      <c r="AJ189" s="55">
        <v>9</v>
      </c>
      <c r="AK189" s="55"/>
      <c r="AL189" s="55"/>
      <c r="AM189" s="55"/>
      <c r="AN189" s="55"/>
      <c r="AO189" s="55">
        <v>174</v>
      </c>
      <c r="AP189" s="55"/>
      <c r="AQ189" s="55">
        <v>608</v>
      </c>
      <c r="AR189" s="55"/>
      <c r="AS189" s="55"/>
      <c r="AT189" s="55">
        <v>597</v>
      </c>
    </row>
    <row r="190" spans="1:46">
      <c r="A190" s="55" t="s">
        <v>433</v>
      </c>
      <c r="B190" s="55">
        <v>1315230510</v>
      </c>
      <c r="C190" s="55" t="s">
        <v>434</v>
      </c>
      <c r="D190" s="55" t="s">
        <v>52</v>
      </c>
      <c r="E190" s="55" t="s">
        <v>53</v>
      </c>
      <c r="F190" s="55"/>
      <c r="G190" s="55">
        <v>5</v>
      </c>
      <c r="H190" s="55">
        <v>500.5</v>
      </c>
      <c r="I190" s="55">
        <v>534</v>
      </c>
      <c r="J190" s="55">
        <v>372</v>
      </c>
      <c r="K190" s="55">
        <v>81</v>
      </c>
      <c r="L190" s="55">
        <v>1978</v>
      </c>
      <c r="M190" s="55">
        <v>101.5</v>
      </c>
      <c r="N190" s="55">
        <v>544</v>
      </c>
      <c r="O190" s="55">
        <v>91</v>
      </c>
      <c r="P190" s="55">
        <v>436</v>
      </c>
      <c r="Q190" s="55">
        <v>107.5</v>
      </c>
      <c r="R190" s="55">
        <v>463</v>
      </c>
      <c r="S190" s="55">
        <v>70</v>
      </c>
      <c r="T190" s="55">
        <v>226</v>
      </c>
      <c r="U190" s="55"/>
      <c r="V190" s="55"/>
      <c r="W190" s="55">
        <v>57.5</v>
      </c>
      <c r="X190" s="55">
        <v>82</v>
      </c>
      <c r="Y190" s="55">
        <v>393</v>
      </c>
      <c r="Z190" s="55">
        <v>73</v>
      </c>
      <c r="AA190" s="55">
        <v>82</v>
      </c>
      <c r="AB190" s="55">
        <v>281</v>
      </c>
      <c r="AC190" s="55"/>
      <c r="AD190" s="55"/>
      <c r="AE190" s="55"/>
      <c r="AF190" s="55"/>
      <c r="AG190" s="55"/>
      <c r="AH190" s="55"/>
      <c r="AI190" s="55" t="s">
        <v>54</v>
      </c>
      <c r="AJ190" s="55">
        <v>10</v>
      </c>
      <c r="AK190" s="55"/>
      <c r="AL190" s="55"/>
      <c r="AM190" s="55"/>
      <c r="AN190" s="55"/>
      <c r="AO190" s="55">
        <v>382</v>
      </c>
      <c r="AP190" s="55">
        <v>440</v>
      </c>
      <c r="AQ190" s="55">
        <v>537</v>
      </c>
      <c r="AR190" s="55">
        <v>453</v>
      </c>
      <c r="AS190" s="55">
        <v>651</v>
      </c>
      <c r="AT190" s="55">
        <v>372</v>
      </c>
    </row>
    <row r="191" spans="1:46">
      <c r="A191" s="55" t="s">
        <v>435</v>
      </c>
      <c r="B191" s="55">
        <v>1315230511</v>
      </c>
      <c r="C191" s="55" t="s">
        <v>436</v>
      </c>
      <c r="D191" s="55" t="s">
        <v>52</v>
      </c>
      <c r="E191" s="55" t="s">
        <v>53</v>
      </c>
      <c r="F191" s="55"/>
      <c r="G191" s="55">
        <v>5</v>
      </c>
      <c r="H191" s="55">
        <v>538.5</v>
      </c>
      <c r="I191" s="55">
        <v>563.5</v>
      </c>
      <c r="J191" s="55">
        <v>220</v>
      </c>
      <c r="K191" s="55">
        <v>150</v>
      </c>
      <c r="L191" s="55">
        <v>1069</v>
      </c>
      <c r="M191" s="55">
        <v>107</v>
      </c>
      <c r="N191" s="55">
        <v>325</v>
      </c>
      <c r="O191" s="55">
        <v>91</v>
      </c>
      <c r="P191" s="55">
        <v>436</v>
      </c>
      <c r="Q191" s="55">
        <v>118</v>
      </c>
      <c r="R191" s="55">
        <v>236</v>
      </c>
      <c r="S191" s="55">
        <v>69.5</v>
      </c>
      <c r="T191" s="55">
        <v>241</v>
      </c>
      <c r="U191" s="55"/>
      <c r="V191" s="55"/>
      <c r="W191" s="55">
        <v>75</v>
      </c>
      <c r="X191" s="55">
        <v>91</v>
      </c>
      <c r="Y191" s="55">
        <v>88</v>
      </c>
      <c r="Z191" s="55">
        <v>78</v>
      </c>
      <c r="AA191" s="55">
        <v>87</v>
      </c>
      <c r="AB191" s="55">
        <v>195</v>
      </c>
      <c r="AC191" s="55"/>
      <c r="AD191" s="55"/>
      <c r="AE191" s="55"/>
      <c r="AF191" s="55"/>
      <c r="AG191" s="55"/>
      <c r="AH191" s="55"/>
      <c r="AI191" s="55" t="s">
        <v>54</v>
      </c>
      <c r="AJ191" s="55">
        <v>11</v>
      </c>
      <c r="AK191" s="55"/>
      <c r="AL191" s="55"/>
      <c r="AM191" s="55"/>
      <c r="AN191" s="55"/>
      <c r="AO191" s="55">
        <v>227</v>
      </c>
      <c r="AP191" s="55">
        <v>130</v>
      </c>
      <c r="AQ191" s="55">
        <v>106</v>
      </c>
      <c r="AR191" s="55">
        <v>370</v>
      </c>
      <c r="AS191" s="55">
        <v>187</v>
      </c>
      <c r="AT191" s="55">
        <v>220</v>
      </c>
    </row>
    <row r="192" spans="1:46">
      <c r="A192" s="55" t="s">
        <v>437</v>
      </c>
      <c r="B192" s="55">
        <v>1315230512</v>
      </c>
      <c r="C192" s="55" t="s">
        <v>438</v>
      </c>
      <c r="D192" s="55" t="s">
        <v>52</v>
      </c>
      <c r="E192" s="55" t="s">
        <v>53</v>
      </c>
      <c r="F192" s="55"/>
      <c r="G192" s="55">
        <v>5</v>
      </c>
      <c r="H192" s="55">
        <v>536</v>
      </c>
      <c r="I192" s="55">
        <v>563.5</v>
      </c>
      <c r="J192" s="55">
        <v>220</v>
      </c>
      <c r="K192" s="55">
        <v>84</v>
      </c>
      <c r="L192" s="55">
        <v>1069</v>
      </c>
      <c r="M192" s="55">
        <v>109</v>
      </c>
      <c r="N192" s="55">
        <v>245</v>
      </c>
      <c r="O192" s="55">
        <v>107.5</v>
      </c>
      <c r="P192" s="55">
        <v>129</v>
      </c>
      <c r="Q192" s="55">
        <v>105</v>
      </c>
      <c r="R192" s="55">
        <v>523</v>
      </c>
      <c r="S192" s="55">
        <v>63</v>
      </c>
      <c r="T192" s="55">
        <v>353</v>
      </c>
      <c r="U192" s="55"/>
      <c r="V192" s="55"/>
      <c r="W192" s="55">
        <v>67.5</v>
      </c>
      <c r="X192" s="55">
        <v>88</v>
      </c>
      <c r="Y192" s="55">
        <v>207</v>
      </c>
      <c r="Z192" s="55">
        <v>84</v>
      </c>
      <c r="AA192" s="55">
        <v>91</v>
      </c>
      <c r="AB192" s="55">
        <v>75</v>
      </c>
      <c r="AC192" s="55"/>
      <c r="AD192" s="55"/>
      <c r="AE192" s="55"/>
      <c r="AF192" s="55"/>
      <c r="AG192" s="55"/>
      <c r="AH192" s="55"/>
      <c r="AI192" s="55" t="s">
        <v>54</v>
      </c>
      <c r="AJ192" s="55">
        <v>12</v>
      </c>
      <c r="AK192" s="55"/>
      <c r="AL192" s="55"/>
      <c r="AM192" s="55"/>
      <c r="AN192" s="55"/>
      <c r="AO192" s="55">
        <v>326</v>
      </c>
      <c r="AP192" s="55">
        <v>454</v>
      </c>
      <c r="AQ192" s="55">
        <v>416</v>
      </c>
      <c r="AR192" s="55">
        <v>304</v>
      </c>
      <c r="AS192" s="55">
        <v>356</v>
      </c>
      <c r="AT192" s="55">
        <v>220</v>
      </c>
    </row>
    <row r="193" spans="1:46">
      <c r="A193" s="55" t="s">
        <v>439</v>
      </c>
      <c r="B193" s="55">
        <v>1315230513</v>
      </c>
      <c r="C193" s="55" t="s">
        <v>440</v>
      </c>
      <c r="D193" s="55" t="s">
        <v>52</v>
      </c>
      <c r="E193" s="55" t="s">
        <v>53</v>
      </c>
      <c r="F193" s="55"/>
      <c r="G193" s="55">
        <v>5</v>
      </c>
      <c r="H193" s="55">
        <v>486.5</v>
      </c>
      <c r="I193" s="55">
        <v>518.5</v>
      </c>
      <c r="J193" s="55">
        <v>452</v>
      </c>
      <c r="K193" s="55">
        <v>94</v>
      </c>
      <c r="L193" s="55">
        <v>2558</v>
      </c>
      <c r="M193" s="55">
        <v>93</v>
      </c>
      <c r="N193" s="55">
        <v>762</v>
      </c>
      <c r="O193" s="55">
        <v>110.5</v>
      </c>
      <c r="P193" s="55">
        <v>96</v>
      </c>
      <c r="Q193" s="55">
        <v>103</v>
      </c>
      <c r="R193" s="55">
        <v>562</v>
      </c>
      <c r="S193" s="55">
        <v>49</v>
      </c>
      <c r="T193" s="55">
        <v>565</v>
      </c>
      <c r="U193" s="55"/>
      <c r="V193" s="55"/>
      <c r="W193" s="55">
        <v>63</v>
      </c>
      <c r="X193" s="55">
        <v>86</v>
      </c>
      <c r="Y193" s="55">
        <v>297</v>
      </c>
      <c r="Z193" s="55">
        <v>68</v>
      </c>
      <c r="AA193" s="55">
        <v>77</v>
      </c>
      <c r="AB193" s="55">
        <v>372</v>
      </c>
      <c r="AC193" s="55"/>
      <c r="AD193" s="55"/>
      <c r="AE193" s="55"/>
      <c r="AF193" s="55"/>
      <c r="AG193" s="55"/>
      <c r="AH193" s="55"/>
      <c r="AI193" s="55" t="s">
        <v>54</v>
      </c>
      <c r="AJ193" s="55">
        <v>13</v>
      </c>
      <c r="AK193" s="55"/>
      <c r="AL193" s="55"/>
      <c r="AM193" s="55"/>
      <c r="AN193" s="55"/>
      <c r="AO193" s="55">
        <v>426</v>
      </c>
      <c r="AP193" s="55">
        <v>463</v>
      </c>
      <c r="AQ193" s="55">
        <v>452</v>
      </c>
      <c r="AR193" s="55">
        <v>546</v>
      </c>
      <c r="AS193" s="55">
        <v>603</v>
      </c>
      <c r="AT193" s="55">
        <v>452</v>
      </c>
    </row>
    <row r="194" spans="1:46">
      <c r="A194" s="55" t="s">
        <v>441</v>
      </c>
      <c r="B194" s="55">
        <v>1315230514</v>
      </c>
      <c r="C194" s="55" t="s">
        <v>442</v>
      </c>
      <c r="D194" s="55" t="s">
        <v>52</v>
      </c>
      <c r="E194" s="55" t="s">
        <v>53</v>
      </c>
      <c r="F194" s="55"/>
      <c r="G194" s="55">
        <v>5</v>
      </c>
      <c r="H194" s="55">
        <v>478.5</v>
      </c>
      <c r="I194" s="55">
        <v>512.5</v>
      </c>
      <c r="J194" s="55">
        <v>485</v>
      </c>
      <c r="K194" s="55">
        <v>-5</v>
      </c>
      <c r="L194" s="55">
        <v>2818</v>
      </c>
      <c r="M194" s="55">
        <v>108</v>
      </c>
      <c r="N194" s="55">
        <v>278</v>
      </c>
      <c r="O194" s="55">
        <v>84.5</v>
      </c>
      <c r="P194" s="55">
        <v>553</v>
      </c>
      <c r="Q194" s="55">
        <v>111</v>
      </c>
      <c r="R194" s="55">
        <v>385</v>
      </c>
      <c r="S194" s="55">
        <v>52</v>
      </c>
      <c r="T194" s="55">
        <v>528</v>
      </c>
      <c r="U194" s="55"/>
      <c r="V194" s="55"/>
      <c r="W194" s="55">
        <v>55.5</v>
      </c>
      <c r="X194" s="55">
        <v>80</v>
      </c>
      <c r="Y194" s="55">
        <v>435</v>
      </c>
      <c r="Z194" s="55">
        <v>67.5</v>
      </c>
      <c r="AA194" s="55">
        <v>77</v>
      </c>
      <c r="AB194" s="55">
        <v>383</v>
      </c>
      <c r="AC194" s="55"/>
      <c r="AD194" s="55"/>
      <c r="AE194" s="55"/>
      <c r="AF194" s="55"/>
      <c r="AG194" s="55"/>
      <c r="AH194" s="55"/>
      <c r="AI194" s="55" t="s">
        <v>54</v>
      </c>
      <c r="AJ194" s="55">
        <v>14</v>
      </c>
      <c r="AK194" s="55"/>
      <c r="AL194" s="55"/>
      <c r="AM194" s="55"/>
      <c r="AN194" s="55"/>
      <c r="AO194" s="55">
        <v>546</v>
      </c>
      <c r="AP194" s="55">
        <v>432</v>
      </c>
      <c r="AQ194" s="55">
        <v>678</v>
      </c>
      <c r="AR194" s="55">
        <v>480</v>
      </c>
      <c r="AS194" s="55">
        <v>529</v>
      </c>
      <c r="AT194" s="55">
        <v>485</v>
      </c>
    </row>
    <row r="195" spans="1:46">
      <c r="A195" s="55" t="s">
        <v>443</v>
      </c>
      <c r="B195" s="55">
        <v>1315230515</v>
      </c>
      <c r="C195" s="55" t="s">
        <v>444</v>
      </c>
      <c r="D195" s="55" t="s">
        <v>52</v>
      </c>
      <c r="E195" s="55" t="s">
        <v>53</v>
      </c>
      <c r="F195" s="55"/>
      <c r="G195" s="55">
        <v>5</v>
      </c>
      <c r="H195" s="55">
        <v>535</v>
      </c>
      <c r="I195" s="55">
        <v>566</v>
      </c>
      <c r="J195" s="55">
        <v>204</v>
      </c>
      <c r="K195" s="55">
        <v>-15</v>
      </c>
      <c r="L195" s="55">
        <v>1002</v>
      </c>
      <c r="M195" s="55">
        <v>106.5</v>
      </c>
      <c r="N195" s="55">
        <v>346</v>
      </c>
      <c r="O195" s="55">
        <v>97.5</v>
      </c>
      <c r="P195" s="55">
        <v>321</v>
      </c>
      <c r="Q195" s="55">
        <v>126.5</v>
      </c>
      <c r="R195" s="55">
        <v>74</v>
      </c>
      <c r="S195" s="55">
        <v>62.5</v>
      </c>
      <c r="T195" s="55">
        <v>362</v>
      </c>
      <c r="U195" s="55"/>
      <c r="V195" s="55"/>
      <c r="W195" s="55">
        <v>63.5</v>
      </c>
      <c r="X195" s="55">
        <v>86</v>
      </c>
      <c r="Y195" s="55">
        <v>283</v>
      </c>
      <c r="Z195" s="55">
        <v>78.5</v>
      </c>
      <c r="AA195" s="55">
        <v>87</v>
      </c>
      <c r="AB195" s="55">
        <v>181</v>
      </c>
      <c r="AC195" s="55"/>
      <c r="AD195" s="55"/>
      <c r="AE195" s="55"/>
      <c r="AF195" s="55"/>
      <c r="AG195" s="55"/>
      <c r="AH195" s="55"/>
      <c r="AI195" s="55" t="s">
        <v>54</v>
      </c>
      <c r="AJ195" s="55">
        <v>15</v>
      </c>
      <c r="AK195" s="55"/>
      <c r="AL195" s="55"/>
      <c r="AM195" s="55"/>
      <c r="AN195" s="55"/>
      <c r="AO195" s="55">
        <v>168</v>
      </c>
      <c r="AP195" s="55">
        <v>136</v>
      </c>
      <c r="AQ195" s="55">
        <v>161</v>
      </c>
      <c r="AR195" s="55">
        <v>189</v>
      </c>
      <c r="AS195" s="55">
        <v>31</v>
      </c>
      <c r="AT195" s="55">
        <v>204</v>
      </c>
    </row>
    <row r="196" spans="1:46">
      <c r="A196" s="55" t="s">
        <v>445</v>
      </c>
      <c r="B196" s="55">
        <v>1315230516</v>
      </c>
      <c r="C196" s="55" t="s">
        <v>446</v>
      </c>
      <c r="D196" s="55" t="s">
        <v>52</v>
      </c>
      <c r="E196" s="55" t="s">
        <v>53</v>
      </c>
      <c r="F196" s="55"/>
      <c r="G196" s="55">
        <v>5</v>
      </c>
      <c r="H196" s="55">
        <v>499</v>
      </c>
      <c r="I196" s="55">
        <v>517.5</v>
      </c>
      <c r="J196" s="55">
        <v>464</v>
      </c>
      <c r="K196" s="55">
        <v>-140</v>
      </c>
      <c r="L196" s="55">
        <v>2597</v>
      </c>
      <c r="M196" s="55">
        <v>104.5</v>
      </c>
      <c r="N196" s="55">
        <v>433</v>
      </c>
      <c r="O196" s="55">
        <v>89</v>
      </c>
      <c r="P196" s="55">
        <v>470</v>
      </c>
      <c r="Q196" s="55">
        <v>74</v>
      </c>
      <c r="R196" s="55">
        <v>783</v>
      </c>
      <c r="S196" s="55">
        <v>64</v>
      </c>
      <c r="T196" s="55">
        <v>332</v>
      </c>
      <c r="U196" s="55"/>
      <c r="V196" s="55"/>
      <c r="W196" s="55">
        <v>82.5</v>
      </c>
      <c r="X196" s="55">
        <v>94</v>
      </c>
      <c r="Y196" s="55">
        <v>26</v>
      </c>
      <c r="Z196" s="55">
        <v>85</v>
      </c>
      <c r="AA196" s="55">
        <v>92</v>
      </c>
      <c r="AB196" s="55">
        <v>57</v>
      </c>
      <c r="AC196" s="55"/>
      <c r="AD196" s="55"/>
      <c r="AE196" s="55"/>
      <c r="AF196" s="55"/>
      <c r="AG196" s="55"/>
      <c r="AH196" s="55"/>
      <c r="AI196" s="55" t="s">
        <v>54</v>
      </c>
      <c r="AJ196" s="55">
        <v>16</v>
      </c>
      <c r="AK196" s="55"/>
      <c r="AL196" s="55"/>
      <c r="AM196" s="55"/>
      <c r="AN196" s="55"/>
      <c r="AO196" s="55">
        <v>295</v>
      </c>
      <c r="AP196" s="55">
        <v>382</v>
      </c>
      <c r="AQ196" s="55">
        <v>364</v>
      </c>
      <c r="AR196" s="55">
        <v>324</v>
      </c>
      <c r="AS196" s="55">
        <v>560</v>
      </c>
      <c r="AT196" s="55">
        <v>464</v>
      </c>
    </row>
    <row r="197" spans="1:46">
      <c r="A197" s="55" t="s">
        <v>447</v>
      </c>
      <c r="B197" s="55">
        <v>1315230517</v>
      </c>
      <c r="C197" s="55" t="s">
        <v>448</v>
      </c>
      <c r="D197" s="55" t="s">
        <v>52</v>
      </c>
      <c r="E197" s="55" t="s">
        <v>53</v>
      </c>
      <c r="F197" s="55"/>
      <c r="G197" s="55">
        <v>5</v>
      </c>
      <c r="H197" s="55">
        <v>481</v>
      </c>
      <c r="I197" s="55">
        <v>517</v>
      </c>
      <c r="J197" s="55">
        <v>468</v>
      </c>
      <c r="K197" s="55"/>
      <c r="L197" s="55">
        <v>2630</v>
      </c>
      <c r="M197" s="55">
        <v>113.5</v>
      </c>
      <c r="N197" s="55">
        <v>101</v>
      </c>
      <c r="O197" s="55">
        <v>93.5</v>
      </c>
      <c r="P197" s="55">
        <v>392</v>
      </c>
      <c r="Q197" s="55">
        <v>119.5</v>
      </c>
      <c r="R197" s="55">
        <v>200</v>
      </c>
      <c r="S197" s="55">
        <v>42.5</v>
      </c>
      <c r="T197" s="55">
        <v>620</v>
      </c>
      <c r="U197" s="55"/>
      <c r="V197" s="55"/>
      <c r="W197" s="55">
        <v>45</v>
      </c>
      <c r="X197" s="55">
        <v>72</v>
      </c>
      <c r="Y197" s="55">
        <v>578</v>
      </c>
      <c r="Z197" s="55">
        <v>67</v>
      </c>
      <c r="AA197" s="55">
        <v>76</v>
      </c>
      <c r="AB197" s="55">
        <v>392</v>
      </c>
      <c r="AC197" s="55"/>
      <c r="AD197" s="55"/>
      <c r="AE197" s="55"/>
      <c r="AF197" s="55"/>
      <c r="AG197" s="55"/>
      <c r="AH197" s="55"/>
      <c r="AI197" s="55" t="s">
        <v>54</v>
      </c>
      <c r="AJ197" s="55">
        <v>17</v>
      </c>
      <c r="AK197" s="55"/>
      <c r="AL197" s="55"/>
      <c r="AM197" s="55"/>
      <c r="AN197" s="55"/>
      <c r="AO197" s="55">
        <v>326</v>
      </c>
      <c r="AP197" s="55">
        <v>509</v>
      </c>
      <c r="AQ197" s="55">
        <v>522</v>
      </c>
      <c r="AR197" s="55"/>
      <c r="AS197" s="55">
        <v>526</v>
      </c>
      <c r="AT197" s="55">
        <v>468</v>
      </c>
    </row>
    <row r="198" spans="1:46">
      <c r="A198" s="55" t="s">
        <v>449</v>
      </c>
      <c r="B198" s="55">
        <v>1315230518</v>
      </c>
      <c r="C198" s="55" t="s">
        <v>450</v>
      </c>
      <c r="D198" s="55" t="s">
        <v>52</v>
      </c>
      <c r="E198" s="55" t="s">
        <v>53</v>
      </c>
      <c r="F198" s="55"/>
      <c r="G198" s="55">
        <v>5</v>
      </c>
      <c r="H198" s="55">
        <v>535</v>
      </c>
      <c r="I198" s="55">
        <v>561</v>
      </c>
      <c r="J198" s="55">
        <v>236</v>
      </c>
      <c r="K198" s="55">
        <v>34</v>
      </c>
      <c r="L198" s="55">
        <v>1151</v>
      </c>
      <c r="M198" s="55">
        <v>104.5</v>
      </c>
      <c r="N198" s="55">
        <v>433</v>
      </c>
      <c r="O198" s="55">
        <v>106</v>
      </c>
      <c r="P198" s="55">
        <v>160</v>
      </c>
      <c r="Q198" s="55">
        <v>100</v>
      </c>
      <c r="R198" s="55">
        <v>604</v>
      </c>
      <c r="S198" s="55">
        <v>73.5</v>
      </c>
      <c r="T198" s="55">
        <v>172</v>
      </c>
      <c r="U198" s="55"/>
      <c r="V198" s="55"/>
      <c r="W198" s="55">
        <v>72.5</v>
      </c>
      <c r="X198" s="55">
        <v>90</v>
      </c>
      <c r="Y198" s="55">
        <v>129</v>
      </c>
      <c r="Z198" s="55">
        <v>78.5</v>
      </c>
      <c r="AA198" s="55">
        <v>87</v>
      </c>
      <c r="AB198" s="55">
        <v>181</v>
      </c>
      <c r="AC198" s="55"/>
      <c r="AD198" s="55"/>
      <c r="AE198" s="55"/>
      <c r="AF198" s="55"/>
      <c r="AG198" s="55"/>
      <c r="AH198" s="55"/>
      <c r="AI198" s="55" t="s">
        <v>54</v>
      </c>
      <c r="AJ198" s="55">
        <v>18</v>
      </c>
      <c r="AK198" s="55"/>
      <c r="AL198" s="55"/>
      <c r="AM198" s="55"/>
      <c r="AN198" s="55"/>
      <c r="AO198" s="55">
        <v>210</v>
      </c>
      <c r="AP198" s="55">
        <v>284</v>
      </c>
      <c r="AQ198" s="55">
        <v>194</v>
      </c>
      <c r="AR198" s="55">
        <v>270</v>
      </c>
      <c r="AS198" s="55">
        <v>209</v>
      </c>
      <c r="AT198" s="55">
        <v>236</v>
      </c>
    </row>
    <row r="199" spans="1:46">
      <c r="A199" s="55" t="s">
        <v>451</v>
      </c>
      <c r="B199" s="55">
        <v>1315230519</v>
      </c>
      <c r="C199" s="55" t="s">
        <v>452</v>
      </c>
      <c r="D199" s="55" t="s">
        <v>52</v>
      </c>
      <c r="E199" s="55" t="s">
        <v>53</v>
      </c>
      <c r="F199" s="55"/>
      <c r="G199" s="55">
        <v>5</v>
      </c>
      <c r="H199" s="55">
        <v>502</v>
      </c>
      <c r="I199" s="55">
        <v>533</v>
      </c>
      <c r="J199" s="55">
        <v>376</v>
      </c>
      <c r="K199" s="55">
        <v>151</v>
      </c>
      <c r="L199" s="55">
        <v>2003</v>
      </c>
      <c r="M199" s="55">
        <v>101</v>
      </c>
      <c r="N199" s="55">
        <v>561</v>
      </c>
      <c r="O199" s="55">
        <v>84.5</v>
      </c>
      <c r="P199" s="55">
        <v>553</v>
      </c>
      <c r="Q199" s="55">
        <v>111</v>
      </c>
      <c r="R199" s="55">
        <v>385</v>
      </c>
      <c r="S199" s="55">
        <v>62.5</v>
      </c>
      <c r="T199" s="55">
        <v>362</v>
      </c>
      <c r="U199" s="55"/>
      <c r="V199" s="55"/>
      <c r="W199" s="55">
        <v>61</v>
      </c>
      <c r="X199" s="55">
        <v>84</v>
      </c>
      <c r="Y199" s="55">
        <v>332</v>
      </c>
      <c r="Z199" s="55">
        <v>82</v>
      </c>
      <c r="AA199" s="55">
        <v>90</v>
      </c>
      <c r="AB199" s="55">
        <v>111</v>
      </c>
      <c r="AC199" s="55"/>
      <c r="AD199" s="55"/>
      <c r="AE199" s="55"/>
      <c r="AF199" s="55"/>
      <c r="AG199" s="55"/>
      <c r="AH199" s="55"/>
      <c r="AI199" s="55" t="s">
        <v>54</v>
      </c>
      <c r="AJ199" s="55">
        <v>19</v>
      </c>
      <c r="AK199" s="55"/>
      <c r="AL199" s="55"/>
      <c r="AM199" s="55"/>
      <c r="AN199" s="55"/>
      <c r="AO199" s="55">
        <v>403</v>
      </c>
      <c r="AP199" s="55">
        <v>419</v>
      </c>
      <c r="AQ199" s="55">
        <v>590</v>
      </c>
      <c r="AR199" s="55">
        <v>527</v>
      </c>
      <c r="AS199" s="55">
        <v>441</v>
      </c>
      <c r="AT199" s="55">
        <v>376</v>
      </c>
    </row>
    <row r="200" spans="1:46">
      <c r="A200" s="55" t="s">
        <v>453</v>
      </c>
      <c r="B200" s="55">
        <v>1315230520</v>
      </c>
      <c r="C200" s="55" t="s">
        <v>454</v>
      </c>
      <c r="D200" s="55" t="s">
        <v>52</v>
      </c>
      <c r="E200" s="55" t="s">
        <v>53</v>
      </c>
      <c r="F200" s="55"/>
      <c r="G200" s="55">
        <v>5</v>
      </c>
      <c r="H200" s="55">
        <v>409</v>
      </c>
      <c r="I200" s="55">
        <v>442</v>
      </c>
      <c r="J200" s="55">
        <v>663</v>
      </c>
      <c r="K200" s="55">
        <v>-31</v>
      </c>
      <c r="L200" s="55">
        <v>6662</v>
      </c>
      <c r="M200" s="55">
        <v>63.5</v>
      </c>
      <c r="N200" s="55">
        <v>799</v>
      </c>
      <c r="O200" s="55">
        <v>83.5</v>
      </c>
      <c r="P200" s="55">
        <v>577</v>
      </c>
      <c r="Q200" s="55">
        <v>91</v>
      </c>
      <c r="R200" s="55">
        <v>715</v>
      </c>
      <c r="S200" s="55">
        <v>41</v>
      </c>
      <c r="T200" s="55">
        <v>628</v>
      </c>
      <c r="U200" s="55"/>
      <c r="V200" s="55"/>
      <c r="W200" s="55">
        <v>54.5</v>
      </c>
      <c r="X200" s="55">
        <v>79</v>
      </c>
      <c r="Y200" s="55">
        <v>455</v>
      </c>
      <c r="Z200" s="55">
        <v>75.5</v>
      </c>
      <c r="AA200" s="55">
        <v>84</v>
      </c>
      <c r="AB200" s="55">
        <v>235</v>
      </c>
      <c r="AC200" s="55"/>
      <c r="AD200" s="55"/>
      <c r="AE200" s="55"/>
      <c r="AF200" s="55"/>
      <c r="AG200" s="55"/>
      <c r="AH200" s="55"/>
      <c r="AI200" s="55" t="s">
        <v>54</v>
      </c>
      <c r="AJ200" s="55">
        <v>20</v>
      </c>
      <c r="AK200" s="55"/>
      <c r="AL200" s="55"/>
      <c r="AM200" s="55"/>
      <c r="AN200" s="55"/>
      <c r="AO200" s="55">
        <v>213</v>
      </c>
      <c r="AP200" s="55"/>
      <c r="AQ200" s="55">
        <v>671</v>
      </c>
      <c r="AR200" s="55">
        <v>632</v>
      </c>
      <c r="AS200" s="55"/>
      <c r="AT200" s="55">
        <v>663</v>
      </c>
    </row>
    <row r="201" spans="1:46">
      <c r="A201" s="55" t="s">
        <v>455</v>
      </c>
      <c r="B201" s="55">
        <v>1315230521</v>
      </c>
      <c r="C201" s="55" t="s">
        <v>456</v>
      </c>
      <c r="D201" s="55" t="s">
        <v>52</v>
      </c>
      <c r="E201" s="55" t="s">
        <v>53</v>
      </c>
      <c r="F201" s="55"/>
      <c r="G201" s="55">
        <v>5</v>
      </c>
      <c r="H201" s="55">
        <v>528.5</v>
      </c>
      <c r="I201" s="55">
        <v>560</v>
      </c>
      <c r="J201" s="55">
        <v>239</v>
      </c>
      <c r="K201" s="55">
        <v>-59</v>
      </c>
      <c r="L201" s="55">
        <v>1170</v>
      </c>
      <c r="M201" s="55">
        <v>102.5</v>
      </c>
      <c r="N201" s="55">
        <v>511</v>
      </c>
      <c r="O201" s="55">
        <v>113</v>
      </c>
      <c r="P201" s="55">
        <v>82</v>
      </c>
      <c r="Q201" s="55">
        <v>111</v>
      </c>
      <c r="R201" s="55">
        <v>385</v>
      </c>
      <c r="S201" s="55">
        <v>64.5</v>
      </c>
      <c r="T201" s="55">
        <v>325</v>
      </c>
      <c r="U201" s="55"/>
      <c r="V201" s="55"/>
      <c r="W201" s="55">
        <v>64.5</v>
      </c>
      <c r="X201" s="55">
        <v>87</v>
      </c>
      <c r="Y201" s="55">
        <v>258</v>
      </c>
      <c r="Z201" s="55">
        <v>73</v>
      </c>
      <c r="AA201" s="55">
        <v>82</v>
      </c>
      <c r="AB201" s="55">
        <v>281</v>
      </c>
      <c r="AC201" s="55"/>
      <c r="AD201" s="55"/>
      <c r="AE201" s="55"/>
      <c r="AF201" s="55"/>
      <c r="AG201" s="55"/>
      <c r="AH201" s="55"/>
      <c r="AI201" s="55" t="s">
        <v>54</v>
      </c>
      <c r="AJ201" s="55">
        <v>21</v>
      </c>
      <c r="AK201" s="55"/>
      <c r="AL201" s="55"/>
      <c r="AM201" s="55"/>
      <c r="AN201" s="55"/>
      <c r="AO201" s="55">
        <v>23</v>
      </c>
      <c r="AP201" s="55">
        <v>172</v>
      </c>
      <c r="AQ201" s="55">
        <v>236</v>
      </c>
      <c r="AR201" s="55">
        <v>180</v>
      </c>
      <c r="AS201" s="55">
        <v>132</v>
      </c>
      <c r="AT201" s="55">
        <v>239</v>
      </c>
    </row>
    <row r="202" spans="1:46">
      <c r="A202" s="55" t="s">
        <v>457</v>
      </c>
      <c r="B202" s="55">
        <v>1315230522</v>
      </c>
      <c r="C202" s="55" t="s">
        <v>458</v>
      </c>
      <c r="D202" s="55" t="s">
        <v>52</v>
      </c>
      <c r="E202" s="55" t="s">
        <v>53</v>
      </c>
      <c r="F202" s="55"/>
      <c r="G202" s="55">
        <v>5</v>
      </c>
      <c r="H202" s="55">
        <v>541</v>
      </c>
      <c r="I202" s="55">
        <v>569.5</v>
      </c>
      <c r="J202" s="55">
        <v>187</v>
      </c>
      <c r="K202" s="55">
        <v>-38</v>
      </c>
      <c r="L202" s="55">
        <v>916</v>
      </c>
      <c r="M202" s="55">
        <v>108.5</v>
      </c>
      <c r="N202" s="55">
        <v>258</v>
      </c>
      <c r="O202" s="55">
        <v>93.5</v>
      </c>
      <c r="P202" s="55">
        <v>392</v>
      </c>
      <c r="Q202" s="55">
        <v>114</v>
      </c>
      <c r="R202" s="55">
        <v>313</v>
      </c>
      <c r="S202" s="55">
        <v>82.5</v>
      </c>
      <c r="T202" s="55">
        <v>60</v>
      </c>
      <c r="U202" s="55"/>
      <c r="V202" s="55"/>
      <c r="W202" s="55">
        <v>68</v>
      </c>
      <c r="X202" s="55">
        <v>88</v>
      </c>
      <c r="Y202" s="55">
        <v>197</v>
      </c>
      <c r="Z202" s="55">
        <v>74.5</v>
      </c>
      <c r="AA202" s="55">
        <v>83</v>
      </c>
      <c r="AB202" s="55">
        <v>253</v>
      </c>
      <c r="AC202" s="55"/>
      <c r="AD202" s="55"/>
      <c r="AE202" s="55"/>
      <c r="AF202" s="55"/>
      <c r="AG202" s="55"/>
      <c r="AH202" s="55"/>
      <c r="AI202" s="55" t="s">
        <v>54</v>
      </c>
      <c r="AJ202" s="55">
        <v>22</v>
      </c>
      <c r="AK202" s="55"/>
      <c r="AL202" s="55"/>
      <c r="AM202" s="55"/>
      <c r="AN202" s="55"/>
      <c r="AO202" s="55">
        <v>100</v>
      </c>
      <c r="AP202" s="55">
        <v>139</v>
      </c>
      <c r="AQ202" s="55">
        <v>276</v>
      </c>
      <c r="AR202" s="55">
        <v>149</v>
      </c>
      <c r="AS202" s="55">
        <v>139</v>
      </c>
      <c r="AT202" s="55">
        <v>187</v>
      </c>
    </row>
    <row r="203" spans="1:46">
      <c r="A203" s="55" t="s">
        <v>459</v>
      </c>
      <c r="B203" s="55">
        <v>1315230523</v>
      </c>
      <c r="C203" s="55" t="s">
        <v>460</v>
      </c>
      <c r="D203" s="55" t="s">
        <v>52</v>
      </c>
      <c r="E203" s="55" t="s">
        <v>53</v>
      </c>
      <c r="F203" s="55"/>
      <c r="G203" s="55">
        <v>5</v>
      </c>
      <c r="H203" s="55">
        <v>410.5</v>
      </c>
      <c r="I203" s="55">
        <v>444.5</v>
      </c>
      <c r="J203" s="55">
        <v>658</v>
      </c>
      <c r="K203" s="55">
        <v>-10</v>
      </c>
      <c r="L203" s="55">
        <v>6489</v>
      </c>
      <c r="M203" s="55">
        <v>98.5</v>
      </c>
      <c r="N203" s="55">
        <v>653</v>
      </c>
      <c r="O203" s="55">
        <v>54</v>
      </c>
      <c r="P203" s="55">
        <v>786</v>
      </c>
      <c r="Q203" s="55">
        <v>105.5</v>
      </c>
      <c r="R203" s="55">
        <v>513</v>
      </c>
      <c r="S203" s="55">
        <v>38.5</v>
      </c>
      <c r="T203" s="55">
        <v>643</v>
      </c>
      <c r="U203" s="55"/>
      <c r="V203" s="55"/>
      <c r="W203" s="55">
        <v>52</v>
      </c>
      <c r="X203" s="55">
        <v>77</v>
      </c>
      <c r="Y203" s="55">
        <v>493</v>
      </c>
      <c r="Z203" s="55">
        <v>62</v>
      </c>
      <c r="AA203" s="55">
        <v>71</v>
      </c>
      <c r="AB203" s="55">
        <v>430</v>
      </c>
      <c r="AC203" s="55"/>
      <c r="AD203" s="55"/>
      <c r="AE203" s="55"/>
      <c r="AF203" s="55"/>
      <c r="AG203" s="55"/>
      <c r="AH203" s="55"/>
      <c r="AI203" s="55" t="s">
        <v>54</v>
      </c>
      <c r="AJ203" s="55">
        <v>23</v>
      </c>
      <c r="AK203" s="55"/>
      <c r="AL203" s="55"/>
      <c r="AM203" s="55"/>
      <c r="AN203" s="55"/>
      <c r="AO203" s="55">
        <v>667</v>
      </c>
      <c r="AP203" s="55">
        <v>587</v>
      </c>
      <c r="AQ203" s="55">
        <v>663</v>
      </c>
      <c r="AR203" s="55">
        <v>648</v>
      </c>
      <c r="AS203" s="55">
        <v>641</v>
      </c>
      <c r="AT203" s="55">
        <v>658</v>
      </c>
    </row>
    <row r="204" spans="1:46">
      <c r="A204" s="55" t="s">
        <v>461</v>
      </c>
      <c r="B204" s="55">
        <v>1315230524</v>
      </c>
      <c r="C204" s="55" t="s">
        <v>462</v>
      </c>
      <c r="D204" s="55" t="s">
        <v>52</v>
      </c>
      <c r="E204" s="55" t="s">
        <v>53</v>
      </c>
      <c r="F204" s="55"/>
      <c r="G204" s="55">
        <v>5</v>
      </c>
      <c r="H204" s="55">
        <v>552</v>
      </c>
      <c r="I204" s="55">
        <v>578</v>
      </c>
      <c r="J204" s="55">
        <v>148</v>
      </c>
      <c r="K204" s="55">
        <v>52</v>
      </c>
      <c r="L204" s="55">
        <v>725</v>
      </c>
      <c r="M204" s="55">
        <v>106.5</v>
      </c>
      <c r="N204" s="55">
        <v>346</v>
      </c>
      <c r="O204" s="55">
        <v>103</v>
      </c>
      <c r="P204" s="55">
        <v>214</v>
      </c>
      <c r="Q204" s="55">
        <v>121.5</v>
      </c>
      <c r="R204" s="55">
        <v>152</v>
      </c>
      <c r="S204" s="55">
        <v>65</v>
      </c>
      <c r="T204" s="55">
        <v>319</v>
      </c>
      <c r="U204" s="55"/>
      <c r="V204" s="55"/>
      <c r="W204" s="55">
        <v>67.5</v>
      </c>
      <c r="X204" s="55">
        <v>88</v>
      </c>
      <c r="Y204" s="55">
        <v>207</v>
      </c>
      <c r="Z204" s="55">
        <v>88.5</v>
      </c>
      <c r="AA204" s="55">
        <v>94</v>
      </c>
      <c r="AB204" s="55">
        <v>20</v>
      </c>
      <c r="AC204" s="55"/>
      <c r="AD204" s="55"/>
      <c r="AE204" s="55"/>
      <c r="AF204" s="55"/>
      <c r="AG204" s="55"/>
      <c r="AH204" s="55"/>
      <c r="AI204" s="55" t="s">
        <v>54</v>
      </c>
      <c r="AJ204" s="55">
        <v>24</v>
      </c>
      <c r="AK204" s="55"/>
      <c r="AL204" s="55"/>
      <c r="AM204" s="55"/>
      <c r="AN204" s="55"/>
      <c r="AO204" s="55">
        <v>166</v>
      </c>
      <c r="AP204" s="55">
        <v>238</v>
      </c>
      <c r="AQ204" s="55">
        <v>305</v>
      </c>
      <c r="AR204" s="55">
        <v>200</v>
      </c>
      <c r="AS204" s="55">
        <v>102</v>
      </c>
      <c r="AT204" s="55">
        <v>148</v>
      </c>
    </row>
    <row r="205" spans="1:46">
      <c r="A205" s="55" t="s">
        <v>463</v>
      </c>
      <c r="B205" s="55">
        <v>1315230525</v>
      </c>
      <c r="C205" s="55" t="s">
        <v>464</v>
      </c>
      <c r="D205" s="55" t="s">
        <v>52</v>
      </c>
      <c r="E205" s="55" t="s">
        <v>53</v>
      </c>
      <c r="F205" s="55"/>
      <c r="G205" s="55">
        <v>5</v>
      </c>
      <c r="H205" s="55">
        <v>399</v>
      </c>
      <c r="I205" s="55">
        <v>435.5</v>
      </c>
      <c r="J205" s="55">
        <v>668</v>
      </c>
      <c r="K205" s="55">
        <v>2</v>
      </c>
      <c r="L205" s="55">
        <v>7041</v>
      </c>
      <c r="M205" s="55">
        <v>101</v>
      </c>
      <c r="N205" s="55">
        <v>561</v>
      </c>
      <c r="O205" s="55">
        <v>67.5</v>
      </c>
      <c r="P205" s="55">
        <v>731</v>
      </c>
      <c r="Q205" s="55">
        <v>90.5</v>
      </c>
      <c r="R205" s="55">
        <v>721</v>
      </c>
      <c r="S205" s="55">
        <v>27.5</v>
      </c>
      <c r="T205" s="55">
        <v>680</v>
      </c>
      <c r="U205" s="55"/>
      <c r="V205" s="55"/>
      <c r="W205" s="55">
        <v>45</v>
      </c>
      <c r="X205" s="55">
        <v>72</v>
      </c>
      <c r="Y205" s="55">
        <v>578</v>
      </c>
      <c r="Z205" s="55">
        <v>67.5</v>
      </c>
      <c r="AA205" s="55">
        <v>77</v>
      </c>
      <c r="AB205" s="55">
        <v>383</v>
      </c>
      <c r="AC205" s="55"/>
      <c r="AD205" s="55"/>
      <c r="AE205" s="55"/>
      <c r="AF205" s="55"/>
      <c r="AG205" s="55"/>
      <c r="AH205" s="55"/>
      <c r="AI205" s="55" t="s">
        <v>54</v>
      </c>
      <c r="AJ205" s="55">
        <v>25</v>
      </c>
      <c r="AK205" s="55"/>
      <c r="AL205" s="55"/>
      <c r="AM205" s="55"/>
      <c r="AN205" s="55"/>
      <c r="AO205" s="55">
        <v>643</v>
      </c>
      <c r="AP205" s="55">
        <v>680</v>
      </c>
      <c r="AQ205" s="55">
        <v>654</v>
      </c>
      <c r="AR205" s="55">
        <v>670</v>
      </c>
      <c r="AS205" s="55">
        <v>664</v>
      </c>
      <c r="AT205" s="55">
        <v>668</v>
      </c>
    </row>
    <row r="206" spans="1:46">
      <c r="A206" s="55" t="s">
        <v>465</v>
      </c>
      <c r="B206" s="55">
        <v>1315230526</v>
      </c>
      <c r="C206" s="55" t="s">
        <v>466</v>
      </c>
      <c r="D206" s="55" t="s">
        <v>52</v>
      </c>
      <c r="E206" s="55" t="s">
        <v>53</v>
      </c>
      <c r="F206" s="55"/>
      <c r="G206" s="55">
        <v>5</v>
      </c>
      <c r="H206" s="55">
        <v>562.25</v>
      </c>
      <c r="I206" s="55">
        <v>586</v>
      </c>
      <c r="J206" s="55">
        <v>121</v>
      </c>
      <c r="K206" s="55">
        <v>12</v>
      </c>
      <c r="L206" s="55">
        <v>572</v>
      </c>
      <c r="M206" s="55">
        <v>108.5</v>
      </c>
      <c r="N206" s="55">
        <v>258</v>
      </c>
      <c r="O206" s="55">
        <v>114</v>
      </c>
      <c r="P206" s="55">
        <v>69</v>
      </c>
      <c r="Q206" s="55">
        <v>111.5</v>
      </c>
      <c r="R206" s="55">
        <v>371</v>
      </c>
      <c r="S206" s="55">
        <v>71</v>
      </c>
      <c r="T206" s="55">
        <v>205</v>
      </c>
      <c r="U206" s="55"/>
      <c r="V206" s="55"/>
      <c r="W206" s="55">
        <v>73</v>
      </c>
      <c r="X206" s="55">
        <v>90</v>
      </c>
      <c r="Y206" s="55">
        <v>125</v>
      </c>
      <c r="Z206" s="55">
        <v>84.25</v>
      </c>
      <c r="AA206" s="55">
        <v>91</v>
      </c>
      <c r="AB206" s="55">
        <v>74</v>
      </c>
      <c r="AC206" s="55"/>
      <c r="AD206" s="55"/>
      <c r="AE206" s="55"/>
      <c r="AF206" s="55"/>
      <c r="AG206" s="55"/>
      <c r="AH206" s="55"/>
      <c r="AI206" s="55" t="s">
        <v>54</v>
      </c>
      <c r="AJ206" s="55">
        <v>26</v>
      </c>
      <c r="AK206" s="55"/>
      <c r="AL206" s="55"/>
      <c r="AM206" s="55"/>
      <c r="AN206" s="55"/>
      <c r="AO206" s="55">
        <v>250</v>
      </c>
      <c r="AP206" s="55">
        <v>185</v>
      </c>
      <c r="AQ206" s="55">
        <v>224</v>
      </c>
      <c r="AR206" s="55">
        <v>133</v>
      </c>
      <c r="AS206" s="55">
        <v>156</v>
      </c>
      <c r="AT206" s="55">
        <v>121</v>
      </c>
    </row>
    <row r="207" spans="1:46">
      <c r="A207" s="55" t="s">
        <v>467</v>
      </c>
      <c r="B207" s="55">
        <v>1315230527</v>
      </c>
      <c r="C207" s="55" t="s">
        <v>468</v>
      </c>
      <c r="D207" s="55" t="s">
        <v>52</v>
      </c>
      <c r="E207" s="55" t="s">
        <v>53</v>
      </c>
      <c r="F207" s="55"/>
      <c r="G207" s="55">
        <v>5</v>
      </c>
      <c r="H207" s="55">
        <v>492</v>
      </c>
      <c r="I207" s="55">
        <v>526</v>
      </c>
      <c r="J207" s="55">
        <v>414</v>
      </c>
      <c r="K207" s="55">
        <v>160</v>
      </c>
      <c r="L207" s="55">
        <v>2256</v>
      </c>
      <c r="M207" s="55">
        <v>107</v>
      </c>
      <c r="N207" s="55">
        <v>325</v>
      </c>
      <c r="O207" s="55">
        <v>92.5</v>
      </c>
      <c r="P207" s="55">
        <v>409</v>
      </c>
      <c r="Q207" s="55">
        <v>110</v>
      </c>
      <c r="R207" s="55">
        <v>408</v>
      </c>
      <c r="S207" s="55">
        <v>59.5</v>
      </c>
      <c r="T207" s="55">
        <v>424</v>
      </c>
      <c r="U207" s="55"/>
      <c r="V207" s="55"/>
      <c r="W207" s="55">
        <v>51.5</v>
      </c>
      <c r="X207" s="55">
        <v>77</v>
      </c>
      <c r="Y207" s="55">
        <v>504</v>
      </c>
      <c r="Z207" s="55">
        <v>71.5</v>
      </c>
      <c r="AA207" s="55">
        <v>80</v>
      </c>
      <c r="AB207" s="55">
        <v>310</v>
      </c>
      <c r="AC207" s="55"/>
      <c r="AD207" s="55"/>
      <c r="AE207" s="55"/>
      <c r="AF207" s="55"/>
      <c r="AG207" s="55"/>
      <c r="AH207" s="55"/>
      <c r="AI207" s="55" t="s">
        <v>54</v>
      </c>
      <c r="AJ207" s="55">
        <v>27</v>
      </c>
      <c r="AK207" s="55"/>
      <c r="AL207" s="55"/>
      <c r="AM207" s="55"/>
      <c r="AN207" s="55"/>
      <c r="AO207" s="55">
        <v>365</v>
      </c>
      <c r="AP207" s="55">
        <v>248</v>
      </c>
      <c r="AQ207" s="55">
        <v>247</v>
      </c>
      <c r="AR207" s="55">
        <v>574</v>
      </c>
      <c r="AS207" s="55">
        <v>452</v>
      </c>
      <c r="AT207" s="55">
        <v>414</v>
      </c>
    </row>
    <row r="208" spans="1:46">
      <c r="A208" s="55" t="s">
        <v>469</v>
      </c>
      <c r="B208" s="55">
        <v>1315230528</v>
      </c>
      <c r="C208" s="55" t="s">
        <v>470</v>
      </c>
      <c r="D208" s="55" t="s">
        <v>52</v>
      </c>
      <c r="E208" s="55" t="s">
        <v>53</v>
      </c>
      <c r="F208" s="55"/>
      <c r="G208" s="55">
        <v>5</v>
      </c>
      <c r="H208" s="55">
        <v>434.75</v>
      </c>
      <c r="I208" s="55">
        <v>469.25</v>
      </c>
      <c r="J208" s="55">
        <v>623</v>
      </c>
      <c r="K208" s="55">
        <v>-8</v>
      </c>
      <c r="L208" s="55">
        <v>5017</v>
      </c>
      <c r="M208" s="55">
        <v>101</v>
      </c>
      <c r="N208" s="55">
        <v>561</v>
      </c>
      <c r="O208" s="55">
        <v>79.25</v>
      </c>
      <c r="P208" s="55">
        <v>638</v>
      </c>
      <c r="Q208" s="55">
        <v>92.5</v>
      </c>
      <c r="R208" s="55">
        <v>702</v>
      </c>
      <c r="S208" s="55">
        <v>44.5</v>
      </c>
      <c r="T208" s="55">
        <v>607</v>
      </c>
      <c r="U208" s="55"/>
      <c r="V208" s="55"/>
      <c r="W208" s="55">
        <v>51.5</v>
      </c>
      <c r="X208" s="55">
        <v>77</v>
      </c>
      <c r="Y208" s="55">
        <v>504</v>
      </c>
      <c r="Z208" s="55">
        <v>66</v>
      </c>
      <c r="AA208" s="55">
        <v>75</v>
      </c>
      <c r="AB208" s="55">
        <v>403</v>
      </c>
      <c r="AC208" s="55"/>
      <c r="AD208" s="55"/>
      <c r="AE208" s="55"/>
      <c r="AF208" s="55"/>
      <c r="AG208" s="55"/>
      <c r="AH208" s="55"/>
      <c r="AI208" s="55" t="s">
        <v>54</v>
      </c>
      <c r="AJ208" s="55">
        <v>28</v>
      </c>
      <c r="AK208" s="55"/>
      <c r="AL208" s="55"/>
      <c r="AM208" s="55"/>
      <c r="AN208" s="55"/>
      <c r="AO208" s="55">
        <v>579</v>
      </c>
      <c r="AP208" s="55">
        <v>618</v>
      </c>
      <c r="AQ208" s="55">
        <v>496</v>
      </c>
      <c r="AR208" s="55">
        <v>615</v>
      </c>
      <c r="AS208" s="55">
        <v>634</v>
      </c>
      <c r="AT208" s="55">
        <v>623</v>
      </c>
    </row>
    <row r="209" spans="1:46">
      <c r="A209" s="55" t="s">
        <v>471</v>
      </c>
      <c r="B209" s="55">
        <v>1315230529</v>
      </c>
      <c r="C209" s="55" t="s">
        <v>472</v>
      </c>
      <c r="D209" s="55" t="s">
        <v>52</v>
      </c>
      <c r="E209" s="55" t="s">
        <v>53</v>
      </c>
      <c r="F209" s="55"/>
      <c r="G209" s="55">
        <v>5</v>
      </c>
      <c r="H209" s="55">
        <v>528.5</v>
      </c>
      <c r="I209" s="55">
        <v>558.5</v>
      </c>
      <c r="J209" s="55">
        <v>247</v>
      </c>
      <c r="K209" s="55">
        <v>7</v>
      </c>
      <c r="L209" s="55">
        <v>1211</v>
      </c>
      <c r="M209" s="55">
        <v>100</v>
      </c>
      <c r="N209" s="55">
        <v>605</v>
      </c>
      <c r="O209" s="55">
        <v>95</v>
      </c>
      <c r="P209" s="55">
        <v>362</v>
      </c>
      <c r="Q209" s="55">
        <v>110</v>
      </c>
      <c r="R209" s="55">
        <v>408</v>
      </c>
      <c r="S209" s="55">
        <v>74.5</v>
      </c>
      <c r="T209" s="55">
        <v>159</v>
      </c>
      <c r="U209" s="55"/>
      <c r="V209" s="55"/>
      <c r="W209" s="55">
        <v>64</v>
      </c>
      <c r="X209" s="55">
        <v>87</v>
      </c>
      <c r="Y209" s="55">
        <v>269</v>
      </c>
      <c r="Z209" s="55">
        <v>85</v>
      </c>
      <c r="AA209" s="55">
        <v>92</v>
      </c>
      <c r="AB209" s="55">
        <v>57</v>
      </c>
      <c r="AC209" s="55"/>
      <c r="AD209" s="55"/>
      <c r="AE209" s="55"/>
      <c r="AF209" s="55"/>
      <c r="AG209" s="55"/>
      <c r="AH209" s="55"/>
      <c r="AI209" s="55" t="s">
        <v>54</v>
      </c>
      <c r="AJ209" s="55">
        <v>29</v>
      </c>
      <c r="AK209" s="55"/>
      <c r="AL209" s="55"/>
      <c r="AM209" s="55"/>
      <c r="AN209" s="55"/>
      <c r="AO209" s="55">
        <v>440</v>
      </c>
      <c r="AP209" s="55">
        <v>322</v>
      </c>
      <c r="AQ209" s="55">
        <v>256</v>
      </c>
      <c r="AR209" s="55">
        <v>254</v>
      </c>
      <c r="AS209" s="55">
        <v>413</v>
      </c>
      <c r="AT209" s="55">
        <v>247</v>
      </c>
    </row>
    <row r="210" spans="1:46">
      <c r="A210" s="55" t="s">
        <v>473</v>
      </c>
      <c r="B210" s="55">
        <v>1315230530</v>
      </c>
      <c r="C210" s="55" t="s">
        <v>474</v>
      </c>
      <c r="D210" s="55" t="s">
        <v>52</v>
      </c>
      <c r="E210" s="55" t="s">
        <v>53</v>
      </c>
      <c r="F210" s="55"/>
      <c r="G210" s="55">
        <v>5</v>
      </c>
      <c r="H210" s="55">
        <v>443</v>
      </c>
      <c r="I210" s="55">
        <v>477</v>
      </c>
      <c r="J210" s="55">
        <v>605</v>
      </c>
      <c r="K210" s="55">
        <v>-61</v>
      </c>
      <c r="L210" s="55">
        <v>4563</v>
      </c>
      <c r="M210" s="55">
        <v>99</v>
      </c>
      <c r="N210" s="55">
        <v>635</v>
      </c>
      <c r="O210" s="55">
        <v>88.5</v>
      </c>
      <c r="P210" s="55">
        <v>481</v>
      </c>
      <c r="Q210" s="55">
        <v>87.5</v>
      </c>
      <c r="R210" s="55">
        <v>741</v>
      </c>
      <c r="S210" s="55">
        <v>46</v>
      </c>
      <c r="T210" s="55">
        <v>597</v>
      </c>
      <c r="U210" s="55"/>
      <c r="V210" s="55"/>
      <c r="W210" s="55">
        <v>55</v>
      </c>
      <c r="X210" s="55">
        <v>80</v>
      </c>
      <c r="Y210" s="55">
        <v>444</v>
      </c>
      <c r="Z210" s="55">
        <v>67</v>
      </c>
      <c r="AA210" s="55">
        <v>76</v>
      </c>
      <c r="AB210" s="55">
        <v>392</v>
      </c>
      <c r="AC210" s="55"/>
      <c r="AD210" s="55"/>
      <c r="AE210" s="55"/>
      <c r="AF210" s="55"/>
      <c r="AG210" s="55"/>
      <c r="AH210" s="55"/>
      <c r="AI210" s="55" t="s">
        <v>54</v>
      </c>
      <c r="AJ210" s="55">
        <v>30</v>
      </c>
      <c r="AK210" s="55"/>
      <c r="AL210" s="55"/>
      <c r="AM210" s="55"/>
      <c r="AN210" s="55"/>
      <c r="AO210" s="55">
        <v>593</v>
      </c>
      <c r="AP210" s="55">
        <v>532</v>
      </c>
      <c r="AQ210" s="55">
        <v>558</v>
      </c>
      <c r="AR210" s="55">
        <v>544</v>
      </c>
      <c r="AS210" s="55">
        <v>540</v>
      </c>
      <c r="AT210" s="55">
        <v>605</v>
      </c>
    </row>
    <row r="211" spans="1:46">
      <c r="A211" s="55" t="s">
        <v>475</v>
      </c>
      <c r="B211" s="55">
        <v>1315230531</v>
      </c>
      <c r="C211" s="55" t="s">
        <v>476</v>
      </c>
      <c r="D211" s="55" t="s">
        <v>52</v>
      </c>
      <c r="E211" s="55" t="s">
        <v>53</v>
      </c>
      <c r="F211" s="55"/>
      <c r="G211" s="55">
        <v>5</v>
      </c>
      <c r="H211" s="55">
        <v>540.5</v>
      </c>
      <c r="I211" s="55">
        <v>569</v>
      </c>
      <c r="J211" s="55">
        <v>191</v>
      </c>
      <c r="K211" s="55">
        <v>-34</v>
      </c>
      <c r="L211" s="55">
        <v>931</v>
      </c>
      <c r="M211" s="55">
        <v>110.5</v>
      </c>
      <c r="N211" s="55">
        <v>196</v>
      </c>
      <c r="O211" s="55">
        <v>102</v>
      </c>
      <c r="P211" s="55">
        <v>228</v>
      </c>
      <c r="Q211" s="55">
        <v>117.5</v>
      </c>
      <c r="R211" s="55">
        <v>253</v>
      </c>
      <c r="S211" s="55">
        <v>70</v>
      </c>
      <c r="T211" s="55">
        <v>226</v>
      </c>
      <c r="U211" s="55"/>
      <c r="V211" s="55"/>
      <c r="W211" s="55">
        <v>69</v>
      </c>
      <c r="X211" s="55">
        <v>89</v>
      </c>
      <c r="Y211" s="55">
        <v>170</v>
      </c>
      <c r="Z211" s="55">
        <v>71.5</v>
      </c>
      <c r="AA211" s="55">
        <v>80</v>
      </c>
      <c r="AB211" s="55">
        <v>310</v>
      </c>
      <c r="AC211" s="55"/>
      <c r="AD211" s="55"/>
      <c r="AE211" s="55"/>
      <c r="AF211" s="55"/>
      <c r="AG211" s="55"/>
      <c r="AH211" s="55"/>
      <c r="AI211" s="55" t="s">
        <v>54</v>
      </c>
      <c r="AJ211" s="55">
        <v>31</v>
      </c>
      <c r="AK211" s="55"/>
      <c r="AL211" s="55"/>
      <c r="AM211" s="55"/>
      <c r="AN211" s="55"/>
      <c r="AO211" s="55">
        <v>180</v>
      </c>
      <c r="AP211" s="55">
        <v>108</v>
      </c>
      <c r="AQ211" s="55">
        <v>117</v>
      </c>
      <c r="AR211" s="55">
        <v>157</v>
      </c>
      <c r="AS211" s="55">
        <v>110</v>
      </c>
      <c r="AT211" s="55">
        <v>191</v>
      </c>
    </row>
    <row r="212" spans="1:46">
      <c r="A212" s="55" t="s">
        <v>477</v>
      </c>
      <c r="B212" s="55">
        <v>1315230532</v>
      </c>
      <c r="C212" s="55" t="s">
        <v>478</v>
      </c>
      <c r="D212" s="55" t="s">
        <v>52</v>
      </c>
      <c r="E212" s="55" t="s">
        <v>53</v>
      </c>
      <c r="F212" s="55"/>
      <c r="G212" s="55">
        <v>5</v>
      </c>
      <c r="H212" s="55">
        <v>456</v>
      </c>
      <c r="I212" s="55">
        <v>492</v>
      </c>
      <c r="J212" s="55">
        <v>555</v>
      </c>
      <c r="K212" s="55">
        <v>-43</v>
      </c>
      <c r="L212" s="55">
        <v>3771</v>
      </c>
      <c r="M212" s="55">
        <v>92</v>
      </c>
      <c r="N212" s="55">
        <v>769</v>
      </c>
      <c r="O212" s="55">
        <v>78.5</v>
      </c>
      <c r="P212" s="55">
        <v>643</v>
      </c>
      <c r="Q212" s="55">
        <v>133</v>
      </c>
      <c r="R212" s="55">
        <v>12</v>
      </c>
      <c r="S212" s="55">
        <v>38.5</v>
      </c>
      <c r="T212" s="55">
        <v>643</v>
      </c>
      <c r="U212" s="55"/>
      <c r="V212" s="55"/>
      <c r="W212" s="55">
        <v>45</v>
      </c>
      <c r="X212" s="55">
        <v>72</v>
      </c>
      <c r="Y212" s="55">
        <v>578</v>
      </c>
      <c r="Z212" s="55">
        <v>69</v>
      </c>
      <c r="AA212" s="55">
        <v>78</v>
      </c>
      <c r="AB212" s="55">
        <v>354</v>
      </c>
      <c r="AC212" s="55"/>
      <c r="AD212" s="55"/>
      <c r="AE212" s="55"/>
      <c r="AF212" s="55"/>
      <c r="AG212" s="55"/>
      <c r="AH212" s="55"/>
      <c r="AI212" s="55" t="s">
        <v>54</v>
      </c>
      <c r="AJ212" s="55">
        <v>32</v>
      </c>
      <c r="AK212" s="55"/>
      <c r="AL212" s="55"/>
      <c r="AM212" s="55"/>
      <c r="AN212" s="55"/>
      <c r="AO212" s="55">
        <v>520</v>
      </c>
      <c r="AP212" s="55">
        <v>578</v>
      </c>
      <c r="AQ212" s="55">
        <v>563</v>
      </c>
      <c r="AR212" s="55">
        <v>512</v>
      </c>
      <c r="AS212" s="55">
        <v>598</v>
      </c>
      <c r="AT212" s="55">
        <v>555</v>
      </c>
    </row>
    <row r="213" spans="1:46">
      <c r="A213" s="55" t="s">
        <v>479</v>
      </c>
      <c r="B213" s="55">
        <v>1315230533</v>
      </c>
      <c r="C213" s="55" t="s">
        <v>480</v>
      </c>
      <c r="D213" s="55" t="s">
        <v>52</v>
      </c>
      <c r="E213" s="55" t="s">
        <v>53</v>
      </c>
      <c r="F213" s="55"/>
      <c r="G213" s="55">
        <v>5</v>
      </c>
      <c r="H213" s="55">
        <v>518.5</v>
      </c>
      <c r="I213" s="55">
        <v>545</v>
      </c>
      <c r="J213" s="55">
        <v>314</v>
      </c>
      <c r="K213" s="55">
        <v>-195</v>
      </c>
      <c r="L213" s="55">
        <v>1605</v>
      </c>
      <c r="M213" s="55">
        <v>103.5</v>
      </c>
      <c r="N213" s="55">
        <v>470</v>
      </c>
      <c r="O213" s="55">
        <v>96</v>
      </c>
      <c r="P213" s="55">
        <v>353</v>
      </c>
      <c r="Q213" s="55">
        <v>98.5</v>
      </c>
      <c r="R213" s="55">
        <v>627</v>
      </c>
      <c r="S213" s="55">
        <v>69</v>
      </c>
      <c r="T213" s="55">
        <v>251</v>
      </c>
      <c r="U213" s="55"/>
      <c r="V213" s="55"/>
      <c r="W213" s="55">
        <v>70.5</v>
      </c>
      <c r="X213" s="55">
        <v>89</v>
      </c>
      <c r="Y213" s="55">
        <v>152</v>
      </c>
      <c r="Z213" s="55">
        <v>81</v>
      </c>
      <c r="AA213" s="55">
        <v>89</v>
      </c>
      <c r="AB213" s="55">
        <v>132</v>
      </c>
      <c r="AC213" s="55"/>
      <c r="AD213" s="55"/>
      <c r="AE213" s="55"/>
      <c r="AF213" s="55"/>
      <c r="AG213" s="55"/>
      <c r="AH213" s="55"/>
      <c r="AI213" s="55" t="s">
        <v>54</v>
      </c>
      <c r="AJ213" s="55">
        <v>33</v>
      </c>
      <c r="AK213" s="55"/>
      <c r="AL213" s="55"/>
      <c r="AM213" s="55"/>
      <c r="AN213" s="55"/>
      <c r="AO213" s="55">
        <v>164</v>
      </c>
      <c r="AP213" s="55">
        <v>240</v>
      </c>
      <c r="AQ213" s="55">
        <v>322</v>
      </c>
      <c r="AR213" s="55">
        <v>119</v>
      </c>
      <c r="AS213" s="55">
        <v>128</v>
      </c>
      <c r="AT213" s="55">
        <v>314</v>
      </c>
    </row>
    <row r="214" spans="1:46">
      <c r="A214" s="55" t="s">
        <v>481</v>
      </c>
      <c r="B214" s="55">
        <v>1315230534</v>
      </c>
      <c r="C214" s="55" t="s">
        <v>482</v>
      </c>
      <c r="D214" s="55" t="s">
        <v>52</v>
      </c>
      <c r="E214" s="55" t="s">
        <v>53</v>
      </c>
      <c r="F214" s="55"/>
      <c r="G214" s="55">
        <v>5</v>
      </c>
      <c r="H214" s="55">
        <v>495</v>
      </c>
      <c r="I214" s="55">
        <v>522</v>
      </c>
      <c r="J214" s="55">
        <v>435</v>
      </c>
      <c r="K214" s="55">
        <v>-210</v>
      </c>
      <c r="L214" s="55">
        <v>2416</v>
      </c>
      <c r="M214" s="55">
        <v>101</v>
      </c>
      <c r="N214" s="55">
        <v>561</v>
      </c>
      <c r="O214" s="55">
        <v>83.5</v>
      </c>
      <c r="P214" s="55">
        <v>577</v>
      </c>
      <c r="Q214" s="55">
        <v>112</v>
      </c>
      <c r="R214" s="55">
        <v>360</v>
      </c>
      <c r="S214" s="55">
        <v>55.5</v>
      </c>
      <c r="T214" s="55">
        <v>487</v>
      </c>
      <c r="U214" s="55"/>
      <c r="V214" s="55"/>
      <c r="W214" s="55">
        <v>70.5</v>
      </c>
      <c r="X214" s="55">
        <v>89</v>
      </c>
      <c r="Y214" s="55">
        <v>152</v>
      </c>
      <c r="Z214" s="55">
        <v>72.5</v>
      </c>
      <c r="AA214" s="55">
        <v>81</v>
      </c>
      <c r="AB214" s="55">
        <v>289</v>
      </c>
      <c r="AC214" s="55"/>
      <c r="AD214" s="55"/>
      <c r="AE214" s="55"/>
      <c r="AF214" s="55"/>
      <c r="AG214" s="55"/>
      <c r="AH214" s="55"/>
      <c r="AI214" s="55" t="s">
        <v>54</v>
      </c>
      <c r="AJ214" s="55">
        <v>34</v>
      </c>
      <c r="AK214" s="55"/>
      <c r="AL214" s="55"/>
      <c r="AM214" s="55"/>
      <c r="AN214" s="55"/>
      <c r="AO214" s="55">
        <v>333</v>
      </c>
      <c r="AP214" s="55">
        <v>350</v>
      </c>
      <c r="AQ214" s="55">
        <v>452</v>
      </c>
      <c r="AR214" s="55">
        <v>225</v>
      </c>
      <c r="AS214" s="55">
        <v>277</v>
      </c>
      <c r="AT214" s="55">
        <v>435</v>
      </c>
    </row>
    <row r="215" spans="1:46">
      <c r="A215" s="55" t="s">
        <v>483</v>
      </c>
      <c r="B215" s="55">
        <v>1315230535</v>
      </c>
      <c r="C215" s="55" t="s">
        <v>484</v>
      </c>
      <c r="D215" s="55" t="s">
        <v>52</v>
      </c>
      <c r="E215" s="55" t="s">
        <v>53</v>
      </c>
      <c r="F215" s="55"/>
      <c r="G215" s="55">
        <v>5</v>
      </c>
      <c r="H215" s="55">
        <v>480.5</v>
      </c>
      <c r="I215" s="55">
        <v>514.5</v>
      </c>
      <c r="J215" s="55">
        <v>479</v>
      </c>
      <c r="K215" s="55">
        <v>-110</v>
      </c>
      <c r="L215" s="55">
        <v>2728</v>
      </c>
      <c r="M215" s="55">
        <v>104.5</v>
      </c>
      <c r="N215" s="55">
        <v>433</v>
      </c>
      <c r="O215" s="55">
        <v>89</v>
      </c>
      <c r="P215" s="55">
        <v>470</v>
      </c>
      <c r="Q215" s="55">
        <v>92.5</v>
      </c>
      <c r="R215" s="55">
        <v>702</v>
      </c>
      <c r="S215" s="55">
        <v>65.5</v>
      </c>
      <c r="T215" s="55">
        <v>311</v>
      </c>
      <c r="U215" s="55"/>
      <c r="V215" s="55"/>
      <c r="W215" s="55">
        <v>52</v>
      </c>
      <c r="X215" s="55">
        <v>77</v>
      </c>
      <c r="Y215" s="55">
        <v>493</v>
      </c>
      <c r="Z215" s="55">
        <v>77</v>
      </c>
      <c r="AA215" s="55">
        <v>86</v>
      </c>
      <c r="AB215" s="55">
        <v>212</v>
      </c>
      <c r="AC215" s="55"/>
      <c r="AD215" s="55"/>
      <c r="AE215" s="55"/>
      <c r="AF215" s="55"/>
      <c r="AG215" s="55"/>
      <c r="AH215" s="55"/>
      <c r="AI215" s="55" t="s">
        <v>54</v>
      </c>
      <c r="AJ215" s="55">
        <v>35</v>
      </c>
      <c r="AK215" s="55"/>
      <c r="AL215" s="55"/>
      <c r="AM215" s="55"/>
      <c r="AN215" s="55"/>
      <c r="AO215" s="55">
        <v>225</v>
      </c>
      <c r="AP215" s="55">
        <v>435</v>
      </c>
      <c r="AQ215" s="55">
        <v>281</v>
      </c>
      <c r="AR215" s="55">
        <v>369</v>
      </c>
      <c r="AS215" s="55">
        <v>413</v>
      </c>
      <c r="AT215" s="55">
        <v>479</v>
      </c>
    </row>
    <row r="216" spans="1:46">
      <c r="A216" s="55" t="s">
        <v>485</v>
      </c>
      <c r="B216" s="55">
        <v>1315230536</v>
      </c>
      <c r="C216" s="55" t="s">
        <v>486</v>
      </c>
      <c r="D216" s="55" t="s">
        <v>52</v>
      </c>
      <c r="E216" s="55" t="s">
        <v>53</v>
      </c>
      <c r="F216" s="55"/>
      <c r="G216" s="55">
        <v>5</v>
      </c>
      <c r="H216" s="55">
        <v>498.5</v>
      </c>
      <c r="I216" s="55">
        <v>528</v>
      </c>
      <c r="J216" s="55">
        <v>401</v>
      </c>
      <c r="K216" s="55">
        <v>97</v>
      </c>
      <c r="L216" s="55">
        <v>2187</v>
      </c>
      <c r="M216" s="55">
        <v>96.5</v>
      </c>
      <c r="N216" s="55">
        <v>701</v>
      </c>
      <c r="O216" s="55">
        <v>98</v>
      </c>
      <c r="P216" s="55">
        <v>311</v>
      </c>
      <c r="Q216" s="55">
        <v>83.5</v>
      </c>
      <c r="R216" s="55">
        <v>761</v>
      </c>
      <c r="S216" s="55">
        <v>73</v>
      </c>
      <c r="T216" s="55">
        <v>181</v>
      </c>
      <c r="U216" s="55"/>
      <c r="V216" s="55"/>
      <c r="W216" s="55">
        <v>65</v>
      </c>
      <c r="X216" s="55">
        <v>87</v>
      </c>
      <c r="Y216" s="55">
        <v>248</v>
      </c>
      <c r="Z216" s="55">
        <v>82.5</v>
      </c>
      <c r="AA216" s="55">
        <v>90</v>
      </c>
      <c r="AB216" s="55">
        <v>99</v>
      </c>
      <c r="AC216" s="55"/>
      <c r="AD216" s="55"/>
      <c r="AE216" s="55"/>
      <c r="AF216" s="55"/>
      <c r="AG216" s="55"/>
      <c r="AH216" s="55"/>
      <c r="AI216" s="55" t="s">
        <v>54</v>
      </c>
      <c r="AJ216" s="55">
        <v>36</v>
      </c>
      <c r="AK216" s="55"/>
      <c r="AL216" s="55"/>
      <c r="AM216" s="55"/>
      <c r="AN216" s="55"/>
      <c r="AO216" s="55">
        <v>440</v>
      </c>
      <c r="AP216" s="55">
        <v>387</v>
      </c>
      <c r="AQ216" s="55">
        <v>585</v>
      </c>
      <c r="AR216" s="55">
        <v>498</v>
      </c>
      <c r="AS216" s="55">
        <v>452</v>
      </c>
      <c r="AT216" s="55">
        <v>401</v>
      </c>
    </row>
    <row r="217" spans="1:46">
      <c r="A217" s="55" t="s">
        <v>487</v>
      </c>
      <c r="B217" s="55">
        <v>1315230537</v>
      </c>
      <c r="C217" s="55" t="s">
        <v>488</v>
      </c>
      <c r="D217" s="55" t="s">
        <v>52</v>
      </c>
      <c r="E217" s="55" t="s">
        <v>53</v>
      </c>
      <c r="F217" s="55"/>
      <c r="G217" s="55">
        <v>5</v>
      </c>
      <c r="H217" s="55">
        <v>515</v>
      </c>
      <c r="I217" s="55">
        <v>545</v>
      </c>
      <c r="J217" s="55">
        <v>314</v>
      </c>
      <c r="K217" s="55">
        <v>169</v>
      </c>
      <c r="L217" s="55">
        <v>1605</v>
      </c>
      <c r="M217" s="55">
        <v>102</v>
      </c>
      <c r="N217" s="55">
        <v>529</v>
      </c>
      <c r="O217" s="55">
        <v>85</v>
      </c>
      <c r="P217" s="55">
        <v>541</v>
      </c>
      <c r="Q217" s="55">
        <v>104.5</v>
      </c>
      <c r="R217" s="55">
        <v>532</v>
      </c>
      <c r="S217" s="55">
        <v>81.5</v>
      </c>
      <c r="T217" s="55">
        <v>71</v>
      </c>
      <c r="U217" s="55"/>
      <c r="V217" s="55"/>
      <c r="W217" s="55">
        <v>66.5</v>
      </c>
      <c r="X217" s="55">
        <v>88</v>
      </c>
      <c r="Y217" s="55">
        <v>220</v>
      </c>
      <c r="Z217" s="55">
        <v>75.5</v>
      </c>
      <c r="AA217" s="55">
        <v>84</v>
      </c>
      <c r="AB217" s="55">
        <v>235</v>
      </c>
      <c r="AC217" s="55"/>
      <c r="AD217" s="55"/>
      <c r="AE217" s="55"/>
      <c r="AF217" s="55"/>
      <c r="AG217" s="55"/>
      <c r="AH217" s="55"/>
      <c r="AI217" s="55" t="s">
        <v>54</v>
      </c>
      <c r="AJ217" s="55">
        <v>37</v>
      </c>
      <c r="AK217" s="55"/>
      <c r="AL217" s="55"/>
      <c r="AM217" s="55"/>
      <c r="AN217" s="55"/>
      <c r="AO217" s="55">
        <v>519</v>
      </c>
      <c r="AP217" s="55">
        <v>539</v>
      </c>
      <c r="AQ217" s="55">
        <v>680</v>
      </c>
      <c r="AR217" s="55">
        <v>483</v>
      </c>
      <c r="AS217" s="55">
        <v>502</v>
      </c>
      <c r="AT217" s="55">
        <v>314</v>
      </c>
    </row>
    <row r="218" spans="1:46">
      <c r="A218" s="55" t="s">
        <v>489</v>
      </c>
      <c r="B218" s="55">
        <v>1315230538</v>
      </c>
      <c r="C218" s="55" t="s">
        <v>490</v>
      </c>
      <c r="D218" s="55" t="s">
        <v>52</v>
      </c>
      <c r="E218" s="55" t="s">
        <v>53</v>
      </c>
      <c r="F218" s="55"/>
      <c r="G218" s="55">
        <v>5</v>
      </c>
      <c r="H218" s="55">
        <v>500.5</v>
      </c>
      <c r="I218" s="55">
        <v>534.5</v>
      </c>
      <c r="J218" s="55">
        <v>371</v>
      </c>
      <c r="K218" s="55">
        <v>-167</v>
      </c>
      <c r="L218" s="55">
        <v>1965</v>
      </c>
      <c r="M218" s="55">
        <v>100.5</v>
      </c>
      <c r="N218" s="55">
        <v>584</v>
      </c>
      <c r="O218" s="55">
        <v>99</v>
      </c>
      <c r="P218" s="55">
        <v>285</v>
      </c>
      <c r="Q218" s="55">
        <v>106</v>
      </c>
      <c r="R218" s="55">
        <v>498</v>
      </c>
      <c r="S218" s="55">
        <v>64</v>
      </c>
      <c r="T218" s="55">
        <v>332</v>
      </c>
      <c r="U218" s="55"/>
      <c r="V218" s="55"/>
      <c r="W218" s="55">
        <v>48</v>
      </c>
      <c r="X218" s="55">
        <v>74</v>
      </c>
      <c r="Y218" s="55">
        <v>544</v>
      </c>
      <c r="Z218" s="55">
        <v>83</v>
      </c>
      <c r="AA218" s="55">
        <v>91</v>
      </c>
      <c r="AB218" s="55">
        <v>91</v>
      </c>
      <c r="AC218" s="55"/>
      <c r="AD218" s="55"/>
      <c r="AE218" s="55"/>
      <c r="AF218" s="55"/>
      <c r="AG218" s="55"/>
      <c r="AH218" s="55"/>
      <c r="AI218" s="55" t="s">
        <v>54</v>
      </c>
      <c r="AJ218" s="55">
        <v>38</v>
      </c>
      <c r="AK218" s="55"/>
      <c r="AL218" s="55"/>
      <c r="AM218" s="55"/>
      <c r="AN218" s="55"/>
      <c r="AO218" s="55">
        <v>542</v>
      </c>
      <c r="AP218" s="55">
        <v>417</v>
      </c>
      <c r="AQ218" s="55">
        <v>338</v>
      </c>
      <c r="AR218" s="55">
        <v>204</v>
      </c>
      <c r="AS218" s="55">
        <v>456</v>
      </c>
      <c r="AT218" s="55">
        <v>371</v>
      </c>
    </row>
    <row r="219" spans="1:46">
      <c r="A219" s="55" t="s">
        <v>491</v>
      </c>
      <c r="B219" s="55">
        <v>1315230539</v>
      </c>
      <c r="C219" s="55" t="s">
        <v>492</v>
      </c>
      <c r="D219" s="55" t="s">
        <v>52</v>
      </c>
      <c r="E219" s="55" t="s">
        <v>53</v>
      </c>
      <c r="F219" s="55"/>
      <c r="G219" s="55">
        <v>5</v>
      </c>
      <c r="H219" s="55">
        <v>567</v>
      </c>
      <c r="I219" s="55">
        <v>591.5</v>
      </c>
      <c r="J219" s="55">
        <v>109</v>
      </c>
      <c r="K219" s="55">
        <v>109</v>
      </c>
      <c r="L219" s="55">
        <v>466</v>
      </c>
      <c r="M219" s="55">
        <v>111.5</v>
      </c>
      <c r="N219" s="55">
        <v>155</v>
      </c>
      <c r="O219" s="55">
        <v>115.5</v>
      </c>
      <c r="P219" s="55">
        <v>57</v>
      </c>
      <c r="Q219" s="55">
        <v>113.5</v>
      </c>
      <c r="R219" s="55">
        <v>327</v>
      </c>
      <c r="S219" s="55">
        <v>76</v>
      </c>
      <c r="T219" s="55">
        <v>142</v>
      </c>
      <c r="U219" s="55"/>
      <c r="V219" s="55"/>
      <c r="W219" s="55">
        <v>75.5</v>
      </c>
      <c r="X219" s="55">
        <v>91</v>
      </c>
      <c r="Y219" s="55">
        <v>79</v>
      </c>
      <c r="Z219" s="55">
        <v>75</v>
      </c>
      <c r="AA219" s="55">
        <v>84</v>
      </c>
      <c r="AB219" s="55">
        <v>248</v>
      </c>
      <c r="AC219" s="55"/>
      <c r="AD219" s="55"/>
      <c r="AE219" s="55"/>
      <c r="AF219" s="55"/>
      <c r="AG219" s="55"/>
      <c r="AH219" s="55"/>
      <c r="AI219" s="55" t="s">
        <v>54</v>
      </c>
      <c r="AJ219" s="55">
        <v>39</v>
      </c>
      <c r="AK219" s="55"/>
      <c r="AL219" s="55"/>
      <c r="AM219" s="55"/>
      <c r="AN219" s="55"/>
      <c r="AO219" s="55">
        <v>160</v>
      </c>
      <c r="AP219" s="55">
        <v>179</v>
      </c>
      <c r="AQ219" s="55">
        <v>150</v>
      </c>
      <c r="AR219" s="55">
        <v>218</v>
      </c>
      <c r="AS219" s="55">
        <v>272</v>
      </c>
      <c r="AT219" s="55">
        <v>109</v>
      </c>
    </row>
    <row r="220" spans="1:46">
      <c r="A220" s="55" t="s">
        <v>493</v>
      </c>
      <c r="B220" s="55">
        <v>1315230540</v>
      </c>
      <c r="C220" s="55" t="s">
        <v>494</v>
      </c>
      <c r="D220" s="55" t="s">
        <v>52</v>
      </c>
      <c r="E220" s="55" t="s">
        <v>53</v>
      </c>
      <c r="F220" s="55"/>
      <c r="G220" s="55">
        <v>5</v>
      </c>
      <c r="H220" s="55">
        <v>432.5</v>
      </c>
      <c r="I220" s="55">
        <v>468</v>
      </c>
      <c r="J220" s="55">
        <v>625</v>
      </c>
      <c r="K220" s="55">
        <v>29</v>
      </c>
      <c r="L220" s="55">
        <v>5083</v>
      </c>
      <c r="M220" s="55">
        <v>103</v>
      </c>
      <c r="N220" s="55">
        <v>487</v>
      </c>
      <c r="O220" s="55">
        <v>107.5</v>
      </c>
      <c r="P220" s="55">
        <v>129</v>
      </c>
      <c r="Q220" s="55">
        <v>62.5</v>
      </c>
      <c r="R220" s="55">
        <v>792</v>
      </c>
      <c r="S220" s="55">
        <v>43</v>
      </c>
      <c r="T220" s="55">
        <v>616</v>
      </c>
      <c r="U220" s="55"/>
      <c r="V220" s="55"/>
      <c r="W220" s="55">
        <v>41</v>
      </c>
      <c r="X220" s="55">
        <v>68</v>
      </c>
      <c r="Y220" s="55">
        <v>615</v>
      </c>
      <c r="Z220" s="55">
        <v>75.5</v>
      </c>
      <c r="AA220" s="55">
        <v>84</v>
      </c>
      <c r="AB220" s="55">
        <v>235</v>
      </c>
      <c r="AC220" s="55"/>
      <c r="AD220" s="55"/>
      <c r="AE220" s="55"/>
      <c r="AF220" s="55"/>
      <c r="AG220" s="55"/>
      <c r="AH220" s="55"/>
      <c r="AI220" s="55" t="s">
        <v>54</v>
      </c>
      <c r="AJ220" s="55">
        <v>40</v>
      </c>
      <c r="AK220" s="55"/>
      <c r="AL220" s="55"/>
      <c r="AM220" s="55"/>
      <c r="AN220" s="55"/>
      <c r="AO220" s="55">
        <v>672</v>
      </c>
      <c r="AP220" s="55">
        <v>623</v>
      </c>
      <c r="AQ220" s="55">
        <v>658</v>
      </c>
      <c r="AR220" s="55">
        <v>654</v>
      </c>
      <c r="AS220" s="55">
        <v>654</v>
      </c>
      <c r="AT220" s="55">
        <v>625</v>
      </c>
    </row>
    <row r="221" spans="1:46">
      <c r="A221" s="55" t="s">
        <v>495</v>
      </c>
      <c r="B221" s="55">
        <v>1315230541</v>
      </c>
      <c r="C221" s="55" t="s">
        <v>496</v>
      </c>
      <c r="D221" s="55" t="s">
        <v>52</v>
      </c>
      <c r="E221" s="55" t="s">
        <v>53</v>
      </c>
      <c r="F221" s="55"/>
      <c r="G221" s="55">
        <v>5</v>
      </c>
      <c r="H221" s="55">
        <v>534.5</v>
      </c>
      <c r="I221" s="55">
        <v>562.5</v>
      </c>
      <c r="J221" s="55">
        <v>226</v>
      </c>
      <c r="K221" s="55">
        <v>1</v>
      </c>
      <c r="L221" s="55">
        <v>1100</v>
      </c>
      <c r="M221" s="55">
        <v>106</v>
      </c>
      <c r="N221" s="55">
        <v>361</v>
      </c>
      <c r="O221" s="55">
        <v>98</v>
      </c>
      <c r="P221" s="55">
        <v>311</v>
      </c>
      <c r="Q221" s="55">
        <v>106.5</v>
      </c>
      <c r="R221" s="55">
        <v>487</v>
      </c>
      <c r="S221" s="55">
        <v>77</v>
      </c>
      <c r="T221" s="55">
        <v>124</v>
      </c>
      <c r="U221" s="55"/>
      <c r="V221" s="55"/>
      <c r="W221" s="55">
        <v>68.5</v>
      </c>
      <c r="X221" s="55">
        <v>88</v>
      </c>
      <c r="Y221" s="55">
        <v>182</v>
      </c>
      <c r="Z221" s="55">
        <v>78.5</v>
      </c>
      <c r="AA221" s="55">
        <v>87</v>
      </c>
      <c r="AB221" s="55">
        <v>181</v>
      </c>
      <c r="AC221" s="55"/>
      <c r="AD221" s="55"/>
      <c r="AE221" s="55"/>
      <c r="AF221" s="55"/>
      <c r="AG221" s="55"/>
      <c r="AH221" s="55"/>
      <c r="AI221" s="55" t="s">
        <v>54</v>
      </c>
      <c r="AJ221" s="55">
        <v>41</v>
      </c>
      <c r="AK221" s="55"/>
      <c r="AL221" s="55"/>
      <c r="AM221" s="55"/>
      <c r="AN221" s="55"/>
      <c r="AO221" s="55">
        <v>210</v>
      </c>
      <c r="AP221" s="55">
        <v>233</v>
      </c>
      <c r="AQ221" s="55">
        <v>185</v>
      </c>
      <c r="AR221" s="55">
        <v>227</v>
      </c>
      <c r="AS221" s="55">
        <v>169</v>
      </c>
      <c r="AT221" s="55">
        <v>226</v>
      </c>
    </row>
    <row r="222" spans="1:46">
      <c r="A222" s="55" t="s">
        <v>497</v>
      </c>
      <c r="B222" s="55">
        <v>1315230542</v>
      </c>
      <c r="C222" s="55" t="s">
        <v>498</v>
      </c>
      <c r="D222" s="55" t="s">
        <v>52</v>
      </c>
      <c r="E222" s="55" t="s">
        <v>53</v>
      </c>
      <c r="F222" s="55"/>
      <c r="G222" s="55">
        <v>5</v>
      </c>
      <c r="H222" s="55">
        <v>496</v>
      </c>
      <c r="I222" s="55">
        <v>529</v>
      </c>
      <c r="J222" s="55">
        <v>396</v>
      </c>
      <c r="K222" s="55">
        <v>46</v>
      </c>
      <c r="L222" s="55">
        <v>2152</v>
      </c>
      <c r="M222" s="55">
        <v>101.5</v>
      </c>
      <c r="N222" s="55">
        <v>544</v>
      </c>
      <c r="O222" s="55">
        <v>84.5</v>
      </c>
      <c r="P222" s="55">
        <v>553</v>
      </c>
      <c r="Q222" s="55">
        <v>122.5</v>
      </c>
      <c r="R222" s="55">
        <v>130</v>
      </c>
      <c r="S222" s="55">
        <v>58.5</v>
      </c>
      <c r="T222" s="55">
        <v>441</v>
      </c>
      <c r="U222" s="55"/>
      <c r="V222" s="55"/>
      <c r="W222" s="55">
        <v>56.5</v>
      </c>
      <c r="X222" s="55">
        <v>81</v>
      </c>
      <c r="Y222" s="55">
        <v>414</v>
      </c>
      <c r="Z222" s="55">
        <v>72.5</v>
      </c>
      <c r="AA222" s="55">
        <v>81</v>
      </c>
      <c r="AB222" s="55">
        <v>289</v>
      </c>
      <c r="AC222" s="55"/>
      <c r="AD222" s="55"/>
      <c r="AE222" s="55"/>
      <c r="AF222" s="55"/>
      <c r="AG222" s="55"/>
      <c r="AH222" s="55"/>
      <c r="AI222" s="55" t="s">
        <v>54</v>
      </c>
      <c r="AJ222" s="55">
        <v>42</v>
      </c>
      <c r="AK222" s="55"/>
      <c r="AL222" s="55"/>
      <c r="AM222" s="55"/>
      <c r="AN222" s="55"/>
      <c r="AO222" s="55">
        <v>346</v>
      </c>
      <c r="AP222" s="55">
        <v>575</v>
      </c>
      <c r="AQ222" s="55">
        <v>561</v>
      </c>
      <c r="AR222" s="55">
        <v>442</v>
      </c>
      <c r="AS222" s="55">
        <v>380</v>
      </c>
      <c r="AT222" s="55">
        <v>396</v>
      </c>
    </row>
    <row r="223" spans="1:46">
      <c r="A223" s="55" t="s">
        <v>499</v>
      </c>
      <c r="B223" s="55">
        <v>1315230543</v>
      </c>
      <c r="C223" s="55" t="s">
        <v>500</v>
      </c>
      <c r="D223" s="55" t="s">
        <v>52</v>
      </c>
      <c r="E223" s="55" t="s">
        <v>53</v>
      </c>
      <c r="F223" s="55"/>
      <c r="G223" s="55">
        <v>5</v>
      </c>
      <c r="H223" s="55">
        <v>577.5</v>
      </c>
      <c r="I223" s="55">
        <v>598.5</v>
      </c>
      <c r="J223" s="55">
        <v>92</v>
      </c>
      <c r="K223" s="55">
        <v>-16</v>
      </c>
      <c r="L223" s="55">
        <v>380</v>
      </c>
      <c r="M223" s="55">
        <v>110</v>
      </c>
      <c r="N223" s="55">
        <v>209</v>
      </c>
      <c r="O223" s="55">
        <v>108</v>
      </c>
      <c r="P223" s="55">
        <v>119</v>
      </c>
      <c r="Q223" s="55">
        <v>121.5</v>
      </c>
      <c r="R223" s="55">
        <v>152</v>
      </c>
      <c r="S223" s="55">
        <v>75</v>
      </c>
      <c r="T223" s="55">
        <v>156</v>
      </c>
      <c r="U223" s="55"/>
      <c r="V223" s="55"/>
      <c r="W223" s="55">
        <v>78</v>
      </c>
      <c r="X223" s="55">
        <v>92</v>
      </c>
      <c r="Y223" s="55">
        <v>54</v>
      </c>
      <c r="Z223" s="55">
        <v>85</v>
      </c>
      <c r="AA223" s="55">
        <v>92</v>
      </c>
      <c r="AB223" s="55">
        <v>57</v>
      </c>
      <c r="AC223" s="55"/>
      <c r="AD223" s="55"/>
      <c r="AE223" s="55"/>
      <c r="AF223" s="55"/>
      <c r="AG223" s="55"/>
      <c r="AH223" s="55"/>
      <c r="AI223" s="55" t="s">
        <v>54</v>
      </c>
      <c r="AJ223" s="55">
        <v>43</v>
      </c>
      <c r="AK223" s="55"/>
      <c r="AL223" s="55"/>
      <c r="AM223" s="55"/>
      <c r="AN223" s="55"/>
      <c r="AO223" s="55">
        <v>111</v>
      </c>
      <c r="AP223" s="55">
        <v>118</v>
      </c>
      <c r="AQ223" s="55">
        <v>149</v>
      </c>
      <c r="AR223" s="55">
        <v>76</v>
      </c>
      <c r="AS223" s="55">
        <v>43</v>
      </c>
      <c r="AT223" s="55">
        <v>92</v>
      </c>
    </row>
    <row r="224" spans="1:46">
      <c r="A224" s="55" t="s">
        <v>501</v>
      </c>
      <c r="B224" s="55">
        <v>1315230544</v>
      </c>
      <c r="C224" s="55" t="s">
        <v>502</v>
      </c>
      <c r="D224" s="55" t="s">
        <v>133</v>
      </c>
      <c r="E224" s="55" t="s">
        <v>53</v>
      </c>
      <c r="F224" s="55"/>
      <c r="G224" s="55">
        <v>5</v>
      </c>
      <c r="H224" s="55">
        <v>531.5</v>
      </c>
      <c r="I224" s="55">
        <v>560</v>
      </c>
      <c r="J224" s="55">
        <v>239</v>
      </c>
      <c r="K224" s="55">
        <v>-21</v>
      </c>
      <c r="L224" s="55">
        <v>1170</v>
      </c>
      <c r="M224" s="55">
        <v>104</v>
      </c>
      <c r="N224" s="55">
        <v>450</v>
      </c>
      <c r="O224" s="55">
        <v>105</v>
      </c>
      <c r="P224" s="55">
        <v>178</v>
      </c>
      <c r="Q224" s="55">
        <v>111.5</v>
      </c>
      <c r="R224" s="55">
        <v>371</v>
      </c>
      <c r="S224" s="55">
        <v>70.5</v>
      </c>
      <c r="T224" s="55">
        <v>217</v>
      </c>
      <c r="U224" s="55"/>
      <c r="V224" s="55"/>
      <c r="W224" s="55">
        <v>68.5</v>
      </c>
      <c r="X224" s="55">
        <v>88</v>
      </c>
      <c r="Y224" s="55">
        <v>182</v>
      </c>
      <c r="Z224" s="55">
        <v>72</v>
      </c>
      <c r="AA224" s="55">
        <v>81</v>
      </c>
      <c r="AB224" s="55">
        <v>301</v>
      </c>
      <c r="AC224" s="55"/>
      <c r="AD224" s="55"/>
      <c r="AE224" s="55"/>
      <c r="AF224" s="55"/>
      <c r="AG224" s="55"/>
      <c r="AH224" s="55"/>
      <c r="AI224" s="55" t="s">
        <v>54</v>
      </c>
      <c r="AJ224" s="55">
        <v>44</v>
      </c>
      <c r="AK224" s="55"/>
      <c r="AL224" s="55"/>
      <c r="AM224" s="55"/>
      <c r="AN224" s="55"/>
      <c r="AO224" s="55">
        <v>257</v>
      </c>
      <c r="AP224" s="55">
        <v>270</v>
      </c>
      <c r="AQ224" s="55">
        <v>401</v>
      </c>
      <c r="AR224" s="55">
        <v>218</v>
      </c>
      <c r="AS224" s="55">
        <v>270</v>
      </c>
      <c r="AT224" s="55">
        <v>239</v>
      </c>
    </row>
    <row r="225" spans="1:46">
      <c r="A225" s="55" t="s">
        <v>503</v>
      </c>
      <c r="B225" s="55">
        <v>1315230546</v>
      </c>
      <c r="C225" s="55" t="s">
        <v>504</v>
      </c>
      <c r="D225" s="55" t="s">
        <v>133</v>
      </c>
      <c r="E225" s="55" t="s">
        <v>53</v>
      </c>
      <c r="F225" s="55"/>
      <c r="G225" s="55">
        <v>5</v>
      </c>
      <c r="H225" s="55">
        <v>497.5</v>
      </c>
      <c r="I225" s="55">
        <v>526</v>
      </c>
      <c r="J225" s="55">
        <v>414</v>
      </c>
      <c r="K225" s="55">
        <v>-9</v>
      </c>
      <c r="L225" s="55">
        <v>2256</v>
      </c>
      <c r="M225" s="55">
        <v>105</v>
      </c>
      <c r="N225" s="55">
        <v>406</v>
      </c>
      <c r="O225" s="55">
        <v>84.5</v>
      </c>
      <c r="P225" s="55">
        <v>553</v>
      </c>
      <c r="Q225" s="55">
        <v>106</v>
      </c>
      <c r="R225" s="55">
        <v>498</v>
      </c>
      <c r="S225" s="55">
        <v>63.5</v>
      </c>
      <c r="T225" s="55">
        <v>342</v>
      </c>
      <c r="U225" s="55"/>
      <c r="V225" s="55"/>
      <c r="W225" s="55">
        <v>69.5</v>
      </c>
      <c r="X225" s="55">
        <v>89</v>
      </c>
      <c r="Y225" s="55">
        <v>165</v>
      </c>
      <c r="Z225" s="55">
        <v>69</v>
      </c>
      <c r="AA225" s="55">
        <v>78</v>
      </c>
      <c r="AB225" s="55">
        <v>354</v>
      </c>
      <c r="AC225" s="55"/>
      <c r="AD225" s="55"/>
      <c r="AE225" s="55"/>
      <c r="AF225" s="55"/>
      <c r="AG225" s="55"/>
      <c r="AH225" s="55"/>
      <c r="AI225" s="55" t="s">
        <v>54</v>
      </c>
      <c r="AJ225" s="55">
        <v>46</v>
      </c>
      <c r="AK225" s="55"/>
      <c r="AL225" s="55"/>
      <c r="AM225" s="55"/>
      <c r="AN225" s="55"/>
      <c r="AO225" s="55">
        <v>400</v>
      </c>
      <c r="AP225" s="55">
        <v>368</v>
      </c>
      <c r="AQ225" s="55">
        <v>305</v>
      </c>
      <c r="AR225" s="55">
        <v>405</v>
      </c>
      <c r="AS225" s="55">
        <v>218</v>
      </c>
      <c r="AT225" s="55">
        <v>414</v>
      </c>
    </row>
    <row r="226" spans="1:46">
      <c r="A226" s="55" t="s">
        <v>505</v>
      </c>
      <c r="B226" s="55">
        <v>1315230547</v>
      </c>
      <c r="C226" s="55" t="s">
        <v>506</v>
      </c>
      <c r="D226" s="55" t="s">
        <v>133</v>
      </c>
      <c r="E226" s="55" t="s">
        <v>53</v>
      </c>
      <c r="F226" s="55"/>
      <c r="G226" s="55">
        <v>5</v>
      </c>
      <c r="H226" s="55">
        <v>541</v>
      </c>
      <c r="I226" s="55">
        <v>572.5</v>
      </c>
      <c r="J226" s="55">
        <v>166</v>
      </c>
      <c r="K226" s="55">
        <v>135</v>
      </c>
      <c r="L226" s="55">
        <v>836</v>
      </c>
      <c r="M226" s="55">
        <v>106</v>
      </c>
      <c r="N226" s="55">
        <v>361</v>
      </c>
      <c r="O226" s="55">
        <v>115.5</v>
      </c>
      <c r="P226" s="55">
        <v>57</v>
      </c>
      <c r="Q226" s="55">
        <v>103.5</v>
      </c>
      <c r="R226" s="55">
        <v>551</v>
      </c>
      <c r="S226" s="55">
        <v>74.5</v>
      </c>
      <c r="T226" s="55">
        <v>159</v>
      </c>
      <c r="U226" s="55"/>
      <c r="V226" s="55"/>
      <c r="W226" s="55">
        <v>63</v>
      </c>
      <c r="X226" s="55">
        <v>86</v>
      </c>
      <c r="Y226" s="55">
        <v>297</v>
      </c>
      <c r="Z226" s="55">
        <v>78.5</v>
      </c>
      <c r="AA226" s="55">
        <v>87</v>
      </c>
      <c r="AB226" s="55">
        <v>181</v>
      </c>
      <c r="AC226" s="55"/>
      <c r="AD226" s="55"/>
      <c r="AE226" s="55"/>
      <c r="AF226" s="55"/>
      <c r="AG226" s="55"/>
      <c r="AH226" s="55"/>
      <c r="AI226" s="55" t="s">
        <v>54</v>
      </c>
      <c r="AJ226" s="55">
        <v>47</v>
      </c>
      <c r="AK226" s="55"/>
      <c r="AL226" s="55"/>
      <c r="AM226" s="55"/>
      <c r="AN226" s="55"/>
      <c r="AO226" s="55">
        <v>333</v>
      </c>
      <c r="AP226" s="55">
        <v>390</v>
      </c>
      <c r="AQ226" s="55">
        <v>221</v>
      </c>
      <c r="AR226" s="55">
        <v>301</v>
      </c>
      <c r="AS226" s="55">
        <v>325</v>
      </c>
      <c r="AT226" s="55">
        <v>166</v>
      </c>
    </row>
    <row r="227" spans="1:46">
      <c r="A227" s="55" t="s">
        <v>507</v>
      </c>
      <c r="B227" s="55">
        <v>1315230548</v>
      </c>
      <c r="C227" s="55" t="s">
        <v>508</v>
      </c>
      <c r="D227" s="55" t="s">
        <v>133</v>
      </c>
      <c r="E227" s="55" t="s">
        <v>53</v>
      </c>
      <c r="F227" s="55"/>
      <c r="G227" s="55">
        <v>5</v>
      </c>
      <c r="H227" s="55">
        <v>514.5</v>
      </c>
      <c r="I227" s="55">
        <v>544.5</v>
      </c>
      <c r="J227" s="55">
        <v>320</v>
      </c>
      <c r="K227" s="55">
        <v>-63</v>
      </c>
      <c r="L227" s="55">
        <v>1623</v>
      </c>
      <c r="M227" s="55">
        <v>99</v>
      </c>
      <c r="N227" s="55">
        <v>635</v>
      </c>
      <c r="O227" s="55">
        <v>95</v>
      </c>
      <c r="P227" s="55">
        <v>362</v>
      </c>
      <c r="Q227" s="55">
        <v>105</v>
      </c>
      <c r="R227" s="55">
        <v>523</v>
      </c>
      <c r="S227" s="55">
        <v>76.5</v>
      </c>
      <c r="T227" s="55">
        <v>137</v>
      </c>
      <c r="U227" s="55"/>
      <c r="V227" s="55"/>
      <c r="W227" s="55">
        <v>66</v>
      </c>
      <c r="X227" s="55">
        <v>87</v>
      </c>
      <c r="Y227" s="55">
        <v>232</v>
      </c>
      <c r="Z227" s="55">
        <v>73</v>
      </c>
      <c r="AA227" s="55">
        <v>82</v>
      </c>
      <c r="AB227" s="55">
        <v>281</v>
      </c>
      <c r="AC227" s="55"/>
      <c r="AD227" s="55"/>
      <c r="AE227" s="55"/>
      <c r="AF227" s="55"/>
      <c r="AG227" s="55"/>
      <c r="AH227" s="55"/>
      <c r="AI227" s="55" t="s">
        <v>54</v>
      </c>
      <c r="AJ227" s="55">
        <v>48</v>
      </c>
      <c r="AK227" s="55"/>
      <c r="AL227" s="55"/>
      <c r="AM227" s="55"/>
      <c r="AN227" s="55"/>
      <c r="AO227" s="55">
        <v>198</v>
      </c>
      <c r="AP227" s="55">
        <v>274</v>
      </c>
      <c r="AQ227" s="55">
        <v>251</v>
      </c>
      <c r="AR227" s="55">
        <v>257</v>
      </c>
      <c r="AS227" s="55">
        <v>310</v>
      </c>
      <c r="AT227" s="55">
        <v>320</v>
      </c>
    </row>
    <row r="228" spans="1:46">
      <c r="A228" s="55" t="s">
        <v>509</v>
      </c>
      <c r="B228" s="55">
        <v>7001230601</v>
      </c>
      <c r="C228" s="55" t="s">
        <v>510</v>
      </c>
      <c r="D228" s="55" t="s">
        <v>511</v>
      </c>
      <c r="E228" s="55" t="s">
        <v>53</v>
      </c>
      <c r="F228" s="55" t="s">
        <v>233</v>
      </c>
      <c r="G228" s="55">
        <v>6</v>
      </c>
      <c r="H228" s="55">
        <v>338.5</v>
      </c>
      <c r="I228" s="55">
        <v>377.5</v>
      </c>
      <c r="J228" s="55">
        <v>686</v>
      </c>
      <c r="K228" s="55"/>
      <c r="L228" s="55">
        <v>10598</v>
      </c>
      <c r="M228" s="55">
        <v>93</v>
      </c>
      <c r="N228" s="55">
        <v>762</v>
      </c>
      <c r="O228" s="55">
        <v>44</v>
      </c>
      <c r="P228" s="55">
        <v>797</v>
      </c>
      <c r="Q228" s="55">
        <v>76.5</v>
      </c>
      <c r="R228" s="55">
        <v>779</v>
      </c>
      <c r="S228" s="55">
        <v>33</v>
      </c>
      <c r="T228" s="55">
        <v>667</v>
      </c>
      <c r="U228" s="55"/>
      <c r="V228" s="55"/>
      <c r="W228" s="55">
        <v>41</v>
      </c>
      <c r="X228" s="55">
        <v>68</v>
      </c>
      <c r="Y228" s="55">
        <v>615</v>
      </c>
      <c r="Z228" s="55">
        <v>51</v>
      </c>
      <c r="AA228" s="55">
        <v>63</v>
      </c>
      <c r="AB228" s="55">
        <v>461</v>
      </c>
      <c r="AC228" s="55"/>
      <c r="AD228" s="55"/>
      <c r="AE228" s="55"/>
      <c r="AF228" s="55"/>
      <c r="AG228" s="55"/>
      <c r="AH228" s="55"/>
      <c r="AI228" s="55" t="s">
        <v>54</v>
      </c>
      <c r="AJ228" s="55">
        <v>1</v>
      </c>
      <c r="AK228" s="55"/>
      <c r="AL228" s="55" t="s">
        <v>512</v>
      </c>
      <c r="AM228" s="55"/>
      <c r="AN228" s="55"/>
      <c r="AO228" s="55"/>
      <c r="AP228" s="55"/>
      <c r="AQ228" s="55"/>
      <c r="AR228" s="55"/>
      <c r="AS228" s="55"/>
      <c r="AT228" s="55">
        <v>686</v>
      </c>
    </row>
    <row r="229" spans="1:46">
      <c r="A229" s="55" t="s">
        <v>513</v>
      </c>
      <c r="B229" s="55">
        <v>1315230602</v>
      </c>
      <c r="C229" s="55" t="s">
        <v>514</v>
      </c>
      <c r="D229" s="55" t="s">
        <v>52</v>
      </c>
      <c r="E229" s="55" t="s">
        <v>53</v>
      </c>
      <c r="F229" s="55"/>
      <c r="G229" s="55">
        <v>6</v>
      </c>
      <c r="H229" s="55">
        <v>552</v>
      </c>
      <c r="I229" s="55">
        <v>572.5</v>
      </c>
      <c r="J229" s="55">
        <v>166</v>
      </c>
      <c r="K229" s="55">
        <v>-61</v>
      </c>
      <c r="L229" s="55">
        <v>836</v>
      </c>
      <c r="M229" s="55">
        <v>106</v>
      </c>
      <c r="N229" s="55">
        <v>361</v>
      </c>
      <c r="O229" s="55">
        <v>92.5</v>
      </c>
      <c r="P229" s="55">
        <v>409</v>
      </c>
      <c r="Q229" s="55">
        <v>118</v>
      </c>
      <c r="R229" s="55">
        <v>236</v>
      </c>
      <c r="S229" s="55">
        <v>75</v>
      </c>
      <c r="T229" s="55">
        <v>156</v>
      </c>
      <c r="U229" s="55"/>
      <c r="V229" s="55"/>
      <c r="W229" s="55">
        <v>80.5</v>
      </c>
      <c r="X229" s="55">
        <v>93</v>
      </c>
      <c r="Y229" s="55">
        <v>38</v>
      </c>
      <c r="Z229" s="55">
        <v>80</v>
      </c>
      <c r="AA229" s="55">
        <v>88</v>
      </c>
      <c r="AB229" s="55">
        <v>152</v>
      </c>
      <c r="AC229" s="55"/>
      <c r="AD229" s="55"/>
      <c r="AE229" s="55"/>
      <c r="AF229" s="55"/>
      <c r="AG229" s="55"/>
      <c r="AH229" s="55"/>
      <c r="AI229" s="55" t="s">
        <v>54</v>
      </c>
      <c r="AJ229" s="55">
        <v>2</v>
      </c>
      <c r="AK229" s="55"/>
      <c r="AL229" s="55" t="s">
        <v>512</v>
      </c>
      <c r="AM229" s="55"/>
      <c r="AN229" s="55"/>
      <c r="AO229" s="55">
        <v>107</v>
      </c>
      <c r="AP229" s="55">
        <v>80</v>
      </c>
      <c r="AQ229" s="55">
        <v>63</v>
      </c>
      <c r="AR229" s="55">
        <v>105</v>
      </c>
      <c r="AS229" s="55">
        <v>103</v>
      </c>
      <c r="AT229" s="55">
        <v>166</v>
      </c>
    </row>
    <row r="230" spans="1:46">
      <c r="A230" s="55" t="s">
        <v>515</v>
      </c>
      <c r="B230" s="55">
        <v>1315230604</v>
      </c>
      <c r="C230" s="55" t="s">
        <v>516</v>
      </c>
      <c r="D230" s="55" t="s">
        <v>52</v>
      </c>
      <c r="E230" s="55" t="s">
        <v>53</v>
      </c>
      <c r="F230" s="55"/>
      <c r="G230" s="55">
        <v>6</v>
      </c>
      <c r="H230" s="55">
        <v>523.5</v>
      </c>
      <c r="I230" s="55">
        <v>556</v>
      </c>
      <c r="J230" s="55">
        <v>257</v>
      </c>
      <c r="K230" s="55">
        <v>-6</v>
      </c>
      <c r="L230" s="55">
        <v>1268</v>
      </c>
      <c r="M230" s="55">
        <v>116.5</v>
      </c>
      <c r="N230" s="55">
        <v>40</v>
      </c>
      <c r="O230" s="55">
        <v>93</v>
      </c>
      <c r="P230" s="55">
        <v>404</v>
      </c>
      <c r="Q230" s="55">
        <v>102</v>
      </c>
      <c r="R230" s="55">
        <v>575</v>
      </c>
      <c r="S230" s="55">
        <v>78.5</v>
      </c>
      <c r="T230" s="55">
        <v>100</v>
      </c>
      <c r="U230" s="55"/>
      <c r="V230" s="55"/>
      <c r="W230" s="55">
        <v>59</v>
      </c>
      <c r="X230" s="55">
        <v>83</v>
      </c>
      <c r="Y230" s="55">
        <v>369</v>
      </c>
      <c r="Z230" s="55">
        <v>74.5</v>
      </c>
      <c r="AA230" s="55">
        <v>83</v>
      </c>
      <c r="AB230" s="55">
        <v>253</v>
      </c>
      <c r="AC230" s="55"/>
      <c r="AD230" s="55"/>
      <c r="AE230" s="55"/>
      <c r="AF230" s="55"/>
      <c r="AG230" s="55"/>
      <c r="AH230" s="55"/>
      <c r="AI230" s="55" t="s">
        <v>54</v>
      </c>
      <c r="AJ230" s="55">
        <v>4</v>
      </c>
      <c r="AK230" s="55"/>
      <c r="AL230" s="55" t="s">
        <v>512</v>
      </c>
      <c r="AM230" s="55"/>
      <c r="AN230" s="55"/>
      <c r="AO230" s="55">
        <v>216</v>
      </c>
      <c r="AP230" s="55">
        <v>211</v>
      </c>
      <c r="AQ230" s="55">
        <v>174</v>
      </c>
      <c r="AR230" s="55">
        <v>251</v>
      </c>
      <c r="AS230" s="55">
        <v>83</v>
      </c>
      <c r="AT230" s="55">
        <v>257</v>
      </c>
    </row>
    <row r="231" spans="1:46">
      <c r="A231" s="55" t="s">
        <v>517</v>
      </c>
      <c r="B231" s="55">
        <v>1315230605</v>
      </c>
      <c r="C231" s="55" t="s">
        <v>518</v>
      </c>
      <c r="D231" s="55" t="s">
        <v>52</v>
      </c>
      <c r="E231" s="55" t="s">
        <v>53</v>
      </c>
      <c r="F231" s="55"/>
      <c r="G231" s="55">
        <v>6</v>
      </c>
      <c r="H231" s="55">
        <v>581</v>
      </c>
      <c r="I231" s="55">
        <v>608.5</v>
      </c>
      <c r="J231" s="55">
        <v>59</v>
      </c>
      <c r="K231" s="55">
        <v>37</v>
      </c>
      <c r="L231" s="55">
        <v>256</v>
      </c>
      <c r="M231" s="55">
        <v>114</v>
      </c>
      <c r="N231" s="55">
        <v>84</v>
      </c>
      <c r="O231" s="55">
        <v>121</v>
      </c>
      <c r="P231" s="55">
        <v>21</v>
      </c>
      <c r="Q231" s="55">
        <v>116.5</v>
      </c>
      <c r="R231" s="55">
        <v>274</v>
      </c>
      <c r="S231" s="55">
        <v>79</v>
      </c>
      <c r="T231" s="55">
        <v>94</v>
      </c>
      <c r="U231" s="55"/>
      <c r="V231" s="55"/>
      <c r="W231" s="55">
        <v>68</v>
      </c>
      <c r="X231" s="55">
        <v>88</v>
      </c>
      <c r="Y231" s="55">
        <v>197</v>
      </c>
      <c r="Z231" s="55">
        <v>82.5</v>
      </c>
      <c r="AA231" s="55">
        <v>90</v>
      </c>
      <c r="AB231" s="55">
        <v>99</v>
      </c>
      <c r="AC231" s="55"/>
      <c r="AD231" s="55"/>
      <c r="AE231" s="55"/>
      <c r="AF231" s="55"/>
      <c r="AG231" s="55"/>
      <c r="AH231" s="55"/>
      <c r="AI231" s="55" t="s">
        <v>54</v>
      </c>
      <c r="AJ231" s="55">
        <v>5</v>
      </c>
      <c r="AK231" s="55"/>
      <c r="AL231" s="55" t="s">
        <v>512</v>
      </c>
      <c r="AM231" s="55"/>
      <c r="AN231" s="55"/>
      <c r="AO231" s="55">
        <v>207</v>
      </c>
      <c r="AP231" s="55">
        <v>215</v>
      </c>
      <c r="AQ231" s="55">
        <v>166</v>
      </c>
      <c r="AR231" s="55">
        <v>96</v>
      </c>
      <c r="AS231" s="55">
        <v>121</v>
      </c>
      <c r="AT231" s="55">
        <v>59</v>
      </c>
    </row>
    <row r="232" spans="1:46">
      <c r="A232" s="55" t="s">
        <v>519</v>
      </c>
      <c r="B232" s="55">
        <v>1315230606</v>
      </c>
      <c r="C232" s="55" t="s">
        <v>520</v>
      </c>
      <c r="D232" s="55" t="s">
        <v>52</v>
      </c>
      <c r="E232" s="55" t="s">
        <v>53</v>
      </c>
      <c r="F232" s="55"/>
      <c r="G232" s="55">
        <v>6</v>
      </c>
      <c r="H232" s="55">
        <v>485.5</v>
      </c>
      <c r="I232" s="55">
        <v>519.5</v>
      </c>
      <c r="J232" s="55">
        <v>447</v>
      </c>
      <c r="K232" s="55">
        <v>51</v>
      </c>
      <c r="L232" s="55">
        <v>2508</v>
      </c>
      <c r="M232" s="55">
        <v>90.5</v>
      </c>
      <c r="N232" s="55">
        <v>777</v>
      </c>
      <c r="O232" s="55">
        <v>105.5</v>
      </c>
      <c r="P232" s="55">
        <v>170</v>
      </c>
      <c r="Q232" s="55">
        <v>81.5</v>
      </c>
      <c r="R232" s="55">
        <v>768</v>
      </c>
      <c r="S232" s="55">
        <v>83</v>
      </c>
      <c r="T232" s="55">
        <v>58</v>
      </c>
      <c r="U232" s="55"/>
      <c r="V232" s="55"/>
      <c r="W232" s="55">
        <v>55</v>
      </c>
      <c r="X232" s="55">
        <v>80</v>
      </c>
      <c r="Y232" s="55">
        <v>444</v>
      </c>
      <c r="Z232" s="55">
        <v>70</v>
      </c>
      <c r="AA232" s="55">
        <v>79</v>
      </c>
      <c r="AB232" s="55">
        <v>338</v>
      </c>
      <c r="AC232" s="55"/>
      <c r="AD232" s="55"/>
      <c r="AE232" s="55"/>
      <c r="AF232" s="55"/>
      <c r="AG232" s="55"/>
      <c r="AH232" s="55"/>
      <c r="AI232" s="55" t="s">
        <v>54</v>
      </c>
      <c r="AJ232" s="55">
        <v>6</v>
      </c>
      <c r="AK232" s="55"/>
      <c r="AL232" s="55" t="s">
        <v>512</v>
      </c>
      <c r="AM232" s="55"/>
      <c r="AN232" s="55"/>
      <c r="AO232" s="55">
        <v>345</v>
      </c>
      <c r="AP232" s="55">
        <v>599</v>
      </c>
      <c r="AQ232" s="55">
        <v>446</v>
      </c>
      <c r="AR232" s="55">
        <v>498</v>
      </c>
      <c r="AS232" s="55">
        <v>500</v>
      </c>
      <c r="AT232" s="55">
        <v>447</v>
      </c>
    </row>
    <row r="233" spans="1:46">
      <c r="A233" s="55" t="s">
        <v>521</v>
      </c>
      <c r="B233" s="55">
        <v>1315230607</v>
      </c>
      <c r="C233" s="55" t="s">
        <v>522</v>
      </c>
      <c r="D233" s="55" t="s">
        <v>52</v>
      </c>
      <c r="E233" s="55" t="s">
        <v>53</v>
      </c>
      <c r="F233" s="55"/>
      <c r="G233" s="55">
        <v>6</v>
      </c>
      <c r="H233" s="55">
        <v>535</v>
      </c>
      <c r="I233" s="55">
        <v>564</v>
      </c>
      <c r="J233" s="55">
        <v>216</v>
      </c>
      <c r="K233" s="55">
        <v>-48</v>
      </c>
      <c r="L233" s="55">
        <v>1054</v>
      </c>
      <c r="M233" s="55">
        <v>103.5</v>
      </c>
      <c r="N233" s="55">
        <v>470</v>
      </c>
      <c r="O233" s="55">
        <v>99.5</v>
      </c>
      <c r="P233" s="55">
        <v>270</v>
      </c>
      <c r="Q233" s="55">
        <v>112</v>
      </c>
      <c r="R233" s="55">
        <v>360</v>
      </c>
      <c r="S233" s="55">
        <v>71</v>
      </c>
      <c r="T233" s="55">
        <v>205</v>
      </c>
      <c r="U233" s="55"/>
      <c r="V233" s="55"/>
      <c r="W233" s="55">
        <v>66</v>
      </c>
      <c r="X233" s="55">
        <v>87</v>
      </c>
      <c r="Y233" s="55">
        <v>232</v>
      </c>
      <c r="Z233" s="55">
        <v>83</v>
      </c>
      <c r="AA233" s="55">
        <v>91</v>
      </c>
      <c r="AB233" s="55">
        <v>91</v>
      </c>
      <c r="AC233" s="55"/>
      <c r="AD233" s="55"/>
      <c r="AE233" s="55"/>
      <c r="AF233" s="55"/>
      <c r="AG233" s="55"/>
      <c r="AH233" s="55"/>
      <c r="AI233" s="55" t="s">
        <v>54</v>
      </c>
      <c r="AJ233" s="55">
        <v>7</v>
      </c>
      <c r="AK233" s="55"/>
      <c r="AL233" s="55" t="s">
        <v>512</v>
      </c>
      <c r="AM233" s="55"/>
      <c r="AN233" s="55"/>
      <c r="AO233" s="55">
        <v>250</v>
      </c>
      <c r="AP233" s="55">
        <v>194</v>
      </c>
      <c r="AQ233" s="55">
        <v>155</v>
      </c>
      <c r="AR233" s="55">
        <v>168</v>
      </c>
      <c r="AS233" s="55">
        <v>160</v>
      </c>
      <c r="AT233" s="55">
        <v>216</v>
      </c>
    </row>
    <row r="234" spans="1:46">
      <c r="A234" s="55" t="s">
        <v>523</v>
      </c>
      <c r="B234" s="55">
        <v>1315230608</v>
      </c>
      <c r="C234" s="55" t="s">
        <v>524</v>
      </c>
      <c r="D234" s="55" t="s">
        <v>52</v>
      </c>
      <c r="E234" s="55" t="s">
        <v>53</v>
      </c>
      <c r="F234" s="55"/>
      <c r="G234" s="55">
        <v>6</v>
      </c>
      <c r="H234" s="55">
        <v>441</v>
      </c>
      <c r="I234" s="55">
        <v>475</v>
      </c>
      <c r="J234" s="55">
        <v>610</v>
      </c>
      <c r="K234" s="55">
        <v>14</v>
      </c>
      <c r="L234" s="55">
        <v>4681</v>
      </c>
      <c r="M234" s="55">
        <v>104</v>
      </c>
      <c r="N234" s="55">
        <v>450</v>
      </c>
      <c r="O234" s="55">
        <v>83.5</v>
      </c>
      <c r="P234" s="55">
        <v>577</v>
      </c>
      <c r="Q234" s="55">
        <v>68</v>
      </c>
      <c r="R234" s="55">
        <v>789</v>
      </c>
      <c r="S234" s="55">
        <v>55.5</v>
      </c>
      <c r="T234" s="55">
        <v>487</v>
      </c>
      <c r="U234" s="55"/>
      <c r="V234" s="55"/>
      <c r="W234" s="55">
        <v>52</v>
      </c>
      <c r="X234" s="55">
        <v>77</v>
      </c>
      <c r="Y234" s="55">
        <v>493</v>
      </c>
      <c r="Z234" s="55">
        <v>78</v>
      </c>
      <c r="AA234" s="55">
        <v>87</v>
      </c>
      <c r="AB234" s="55">
        <v>195</v>
      </c>
      <c r="AC234" s="55"/>
      <c r="AD234" s="55"/>
      <c r="AE234" s="55"/>
      <c r="AF234" s="55"/>
      <c r="AG234" s="55"/>
      <c r="AH234" s="55"/>
      <c r="AI234" s="55" t="s">
        <v>54</v>
      </c>
      <c r="AJ234" s="55">
        <v>8</v>
      </c>
      <c r="AK234" s="55"/>
      <c r="AL234" s="55" t="s">
        <v>512</v>
      </c>
      <c r="AM234" s="55"/>
      <c r="AN234" s="55"/>
      <c r="AO234" s="55">
        <v>526</v>
      </c>
      <c r="AP234" s="55">
        <v>630</v>
      </c>
      <c r="AQ234" s="55">
        <v>590</v>
      </c>
      <c r="AR234" s="55">
        <v>624</v>
      </c>
      <c r="AS234" s="55">
        <v>608</v>
      </c>
      <c r="AT234" s="55">
        <v>610</v>
      </c>
    </row>
    <row r="235" spans="1:46">
      <c r="A235" s="55" t="s">
        <v>525</v>
      </c>
      <c r="B235" s="55">
        <v>1315230609</v>
      </c>
      <c r="C235" s="55" t="s">
        <v>526</v>
      </c>
      <c r="D235" s="55" t="s">
        <v>52</v>
      </c>
      <c r="E235" s="55" t="s">
        <v>53</v>
      </c>
      <c r="F235" s="55"/>
      <c r="G235" s="55">
        <v>6</v>
      </c>
      <c r="H235" s="55">
        <v>446</v>
      </c>
      <c r="I235" s="55">
        <v>482</v>
      </c>
      <c r="J235" s="55">
        <v>588</v>
      </c>
      <c r="K235" s="55">
        <v>-40</v>
      </c>
      <c r="L235" s="55">
        <v>4286</v>
      </c>
      <c r="M235" s="55">
        <v>100</v>
      </c>
      <c r="N235" s="55">
        <v>605</v>
      </c>
      <c r="O235" s="55">
        <v>87</v>
      </c>
      <c r="P235" s="55">
        <v>503</v>
      </c>
      <c r="Q235" s="55">
        <v>106</v>
      </c>
      <c r="R235" s="55">
        <v>498</v>
      </c>
      <c r="S235" s="55">
        <v>43</v>
      </c>
      <c r="T235" s="55">
        <v>616</v>
      </c>
      <c r="U235" s="55"/>
      <c r="V235" s="55"/>
      <c r="W235" s="55">
        <v>39</v>
      </c>
      <c r="X235" s="55">
        <v>66</v>
      </c>
      <c r="Y235" s="55">
        <v>629</v>
      </c>
      <c r="Z235" s="55">
        <v>71</v>
      </c>
      <c r="AA235" s="55">
        <v>80</v>
      </c>
      <c r="AB235" s="55">
        <v>321</v>
      </c>
      <c r="AC235" s="55"/>
      <c r="AD235" s="55"/>
      <c r="AE235" s="55"/>
      <c r="AF235" s="55"/>
      <c r="AG235" s="55"/>
      <c r="AH235" s="55"/>
      <c r="AI235" s="55" t="s">
        <v>54</v>
      </c>
      <c r="AJ235" s="55">
        <v>9</v>
      </c>
      <c r="AK235" s="55"/>
      <c r="AL235" s="55" t="s">
        <v>512</v>
      </c>
      <c r="AM235" s="55"/>
      <c r="AN235" s="55"/>
      <c r="AO235" s="55">
        <v>635</v>
      </c>
      <c r="AP235" s="55">
        <v>512</v>
      </c>
      <c r="AQ235" s="55">
        <v>601</v>
      </c>
      <c r="AR235" s="55">
        <v>548</v>
      </c>
      <c r="AS235" s="55">
        <v>619</v>
      </c>
      <c r="AT235" s="55">
        <v>588</v>
      </c>
    </row>
    <row r="236" spans="1:46">
      <c r="A236" s="55" t="s">
        <v>527</v>
      </c>
      <c r="B236" s="55">
        <v>1315230610</v>
      </c>
      <c r="C236" s="55" t="s">
        <v>528</v>
      </c>
      <c r="D236" s="55" t="s">
        <v>52</v>
      </c>
      <c r="E236" s="55" t="s">
        <v>53</v>
      </c>
      <c r="F236" s="55"/>
      <c r="G236" s="55">
        <v>6</v>
      </c>
      <c r="H236" s="55">
        <v>512.5</v>
      </c>
      <c r="I236" s="55">
        <v>540</v>
      </c>
      <c r="J236" s="55">
        <v>343</v>
      </c>
      <c r="K236" s="55">
        <v>-70</v>
      </c>
      <c r="L236" s="55">
        <v>1786</v>
      </c>
      <c r="M236" s="55">
        <v>97</v>
      </c>
      <c r="N236" s="55">
        <v>689</v>
      </c>
      <c r="O236" s="55">
        <v>116</v>
      </c>
      <c r="P236" s="55">
        <v>54</v>
      </c>
      <c r="Q236" s="55">
        <v>83.5</v>
      </c>
      <c r="R236" s="55">
        <v>761</v>
      </c>
      <c r="S236" s="55">
        <v>64.5</v>
      </c>
      <c r="T236" s="55">
        <v>325</v>
      </c>
      <c r="U236" s="55"/>
      <c r="V236" s="55"/>
      <c r="W236" s="55">
        <v>67.5</v>
      </c>
      <c r="X236" s="55">
        <v>88</v>
      </c>
      <c r="Y236" s="55">
        <v>207</v>
      </c>
      <c r="Z236" s="55">
        <v>84</v>
      </c>
      <c r="AA236" s="55">
        <v>91</v>
      </c>
      <c r="AB236" s="55">
        <v>75</v>
      </c>
      <c r="AC236" s="55"/>
      <c r="AD236" s="55"/>
      <c r="AE236" s="55"/>
      <c r="AF236" s="55"/>
      <c r="AG236" s="55"/>
      <c r="AH236" s="55"/>
      <c r="AI236" s="55" t="s">
        <v>54</v>
      </c>
      <c r="AJ236" s="55">
        <v>10</v>
      </c>
      <c r="AK236" s="55"/>
      <c r="AL236" s="55" t="s">
        <v>512</v>
      </c>
      <c r="AM236" s="55"/>
      <c r="AN236" s="55"/>
      <c r="AO236" s="55">
        <v>139</v>
      </c>
      <c r="AP236" s="55">
        <v>295</v>
      </c>
      <c r="AQ236" s="55">
        <v>272</v>
      </c>
      <c r="AR236" s="55">
        <v>273</v>
      </c>
      <c r="AS236" s="55">
        <v>263</v>
      </c>
      <c r="AT236" s="55">
        <v>343</v>
      </c>
    </row>
    <row r="237" spans="1:46">
      <c r="A237" s="55" t="s">
        <v>529</v>
      </c>
      <c r="B237" s="55">
        <v>1315230611</v>
      </c>
      <c r="C237" s="55" t="s">
        <v>530</v>
      </c>
      <c r="D237" s="55" t="s">
        <v>52</v>
      </c>
      <c r="E237" s="55" t="s">
        <v>53</v>
      </c>
      <c r="F237" s="55"/>
      <c r="G237" s="55">
        <v>6</v>
      </c>
      <c r="H237" s="55">
        <v>503</v>
      </c>
      <c r="I237" s="55">
        <v>537.5</v>
      </c>
      <c r="J237" s="55">
        <v>357</v>
      </c>
      <c r="K237" s="55">
        <v>226</v>
      </c>
      <c r="L237" s="55">
        <v>1868</v>
      </c>
      <c r="M237" s="55">
        <v>109.5</v>
      </c>
      <c r="N237" s="55">
        <v>226</v>
      </c>
      <c r="O237" s="55">
        <v>81.5</v>
      </c>
      <c r="P237" s="55">
        <v>606</v>
      </c>
      <c r="Q237" s="55">
        <v>115</v>
      </c>
      <c r="R237" s="55">
        <v>294</v>
      </c>
      <c r="S237" s="55">
        <v>65.5</v>
      </c>
      <c r="T237" s="55">
        <v>311</v>
      </c>
      <c r="U237" s="55"/>
      <c r="V237" s="55"/>
      <c r="W237" s="55">
        <v>50</v>
      </c>
      <c r="X237" s="55">
        <v>76</v>
      </c>
      <c r="Y237" s="55">
        <v>523</v>
      </c>
      <c r="Z237" s="55">
        <v>81.5</v>
      </c>
      <c r="AA237" s="55">
        <v>90</v>
      </c>
      <c r="AB237" s="55">
        <v>122</v>
      </c>
      <c r="AC237" s="55"/>
      <c r="AD237" s="55"/>
      <c r="AE237" s="55"/>
      <c r="AF237" s="55"/>
      <c r="AG237" s="55"/>
      <c r="AH237" s="55"/>
      <c r="AI237" s="55" t="s">
        <v>54</v>
      </c>
      <c r="AJ237" s="55">
        <v>11</v>
      </c>
      <c r="AK237" s="55"/>
      <c r="AL237" s="55" t="s">
        <v>512</v>
      </c>
      <c r="AM237" s="55"/>
      <c r="AN237" s="55"/>
      <c r="AO237" s="55">
        <v>360</v>
      </c>
      <c r="AP237" s="55">
        <v>472</v>
      </c>
      <c r="AQ237" s="55">
        <v>460</v>
      </c>
      <c r="AR237" s="55">
        <v>583</v>
      </c>
      <c r="AS237" s="55">
        <v>428</v>
      </c>
      <c r="AT237" s="55">
        <v>357</v>
      </c>
    </row>
    <row r="238" spans="1:46">
      <c r="A238" s="55" t="s">
        <v>531</v>
      </c>
      <c r="B238" s="55">
        <v>1315230612</v>
      </c>
      <c r="C238" s="55" t="s">
        <v>532</v>
      </c>
      <c r="D238" s="55" t="s">
        <v>52</v>
      </c>
      <c r="E238" s="55" t="s">
        <v>53</v>
      </c>
      <c r="F238" s="55"/>
      <c r="G238" s="55">
        <v>6</v>
      </c>
      <c r="H238" s="55">
        <v>540</v>
      </c>
      <c r="I238" s="55">
        <v>572</v>
      </c>
      <c r="J238" s="55">
        <v>172</v>
      </c>
      <c r="K238" s="55">
        <v>2</v>
      </c>
      <c r="L238" s="55">
        <v>846</v>
      </c>
      <c r="M238" s="55">
        <v>108</v>
      </c>
      <c r="N238" s="55">
        <v>278</v>
      </c>
      <c r="O238" s="55">
        <v>108</v>
      </c>
      <c r="P238" s="55">
        <v>119</v>
      </c>
      <c r="Q238" s="55">
        <v>121.5</v>
      </c>
      <c r="R238" s="55">
        <v>152</v>
      </c>
      <c r="S238" s="55">
        <v>61.5</v>
      </c>
      <c r="T238" s="55">
        <v>381</v>
      </c>
      <c r="U238" s="55"/>
      <c r="V238" s="55"/>
      <c r="W238" s="55">
        <v>63.5</v>
      </c>
      <c r="X238" s="55">
        <v>86</v>
      </c>
      <c r="Y238" s="55">
        <v>283</v>
      </c>
      <c r="Z238" s="55">
        <v>77.5</v>
      </c>
      <c r="AA238" s="55">
        <v>87</v>
      </c>
      <c r="AB238" s="55">
        <v>204</v>
      </c>
      <c r="AC238" s="55"/>
      <c r="AD238" s="55"/>
      <c r="AE238" s="55"/>
      <c r="AF238" s="55"/>
      <c r="AG238" s="55"/>
      <c r="AH238" s="55"/>
      <c r="AI238" s="55" t="s">
        <v>54</v>
      </c>
      <c r="AJ238" s="55">
        <v>12</v>
      </c>
      <c r="AK238" s="55"/>
      <c r="AL238" s="55" t="s">
        <v>512</v>
      </c>
      <c r="AM238" s="55"/>
      <c r="AN238" s="55"/>
      <c r="AO238" s="55">
        <v>191</v>
      </c>
      <c r="AP238" s="55">
        <v>246</v>
      </c>
      <c r="AQ238" s="55">
        <v>191</v>
      </c>
      <c r="AR238" s="55">
        <v>174</v>
      </c>
      <c r="AS238" s="55">
        <v>195</v>
      </c>
      <c r="AT238" s="55">
        <v>172</v>
      </c>
    </row>
    <row r="239" spans="1:46">
      <c r="A239" s="55" t="s">
        <v>533</v>
      </c>
      <c r="B239" s="55">
        <v>1315230613</v>
      </c>
      <c r="C239" s="55" t="s">
        <v>534</v>
      </c>
      <c r="D239" s="55" t="s">
        <v>52</v>
      </c>
      <c r="E239" s="55" t="s">
        <v>53</v>
      </c>
      <c r="F239" s="55"/>
      <c r="G239" s="55">
        <v>6</v>
      </c>
      <c r="H239" s="55">
        <v>512.5</v>
      </c>
      <c r="I239" s="55">
        <v>546</v>
      </c>
      <c r="J239" s="55">
        <v>305</v>
      </c>
      <c r="K239" s="55">
        <v>61</v>
      </c>
      <c r="L239" s="55">
        <v>1568</v>
      </c>
      <c r="M239" s="55">
        <v>97</v>
      </c>
      <c r="N239" s="55">
        <v>689</v>
      </c>
      <c r="O239" s="55">
        <v>103</v>
      </c>
      <c r="P239" s="55">
        <v>214</v>
      </c>
      <c r="Q239" s="55">
        <v>113</v>
      </c>
      <c r="R239" s="55">
        <v>337</v>
      </c>
      <c r="S239" s="55">
        <v>74</v>
      </c>
      <c r="T239" s="55">
        <v>166</v>
      </c>
      <c r="U239" s="55"/>
      <c r="V239" s="55"/>
      <c r="W239" s="55">
        <v>54</v>
      </c>
      <c r="X239" s="55">
        <v>79</v>
      </c>
      <c r="Y239" s="55">
        <v>462</v>
      </c>
      <c r="Z239" s="55">
        <v>71.5</v>
      </c>
      <c r="AA239" s="55">
        <v>80</v>
      </c>
      <c r="AB239" s="55">
        <v>310</v>
      </c>
      <c r="AC239" s="55"/>
      <c r="AD239" s="55"/>
      <c r="AE239" s="55"/>
      <c r="AF239" s="55"/>
      <c r="AG239" s="55"/>
      <c r="AH239" s="55"/>
      <c r="AI239" s="55" t="s">
        <v>54</v>
      </c>
      <c r="AJ239" s="55">
        <v>13</v>
      </c>
      <c r="AK239" s="55"/>
      <c r="AL239" s="55" t="s">
        <v>512</v>
      </c>
      <c r="AM239" s="55"/>
      <c r="AN239" s="55"/>
      <c r="AO239" s="55">
        <v>271</v>
      </c>
      <c r="AP239" s="55">
        <v>456</v>
      </c>
      <c r="AQ239" s="55">
        <v>409</v>
      </c>
      <c r="AR239" s="55">
        <v>366</v>
      </c>
      <c r="AS239" s="55">
        <v>507</v>
      </c>
      <c r="AT239" s="55">
        <v>305</v>
      </c>
    </row>
    <row r="240" spans="1:46">
      <c r="A240" s="55" t="s">
        <v>535</v>
      </c>
      <c r="B240" s="55">
        <v>1315230614</v>
      </c>
      <c r="C240" s="55" t="s">
        <v>536</v>
      </c>
      <c r="D240" s="55" t="s">
        <v>52</v>
      </c>
      <c r="E240" s="55" t="s">
        <v>53</v>
      </c>
      <c r="F240" s="55"/>
      <c r="G240" s="55">
        <v>6</v>
      </c>
      <c r="H240" s="55">
        <v>471.5</v>
      </c>
      <c r="I240" s="55">
        <v>504</v>
      </c>
      <c r="J240" s="55">
        <v>521</v>
      </c>
      <c r="K240" s="55">
        <v>-33</v>
      </c>
      <c r="L240" s="55">
        <v>3186</v>
      </c>
      <c r="M240" s="55">
        <v>99</v>
      </c>
      <c r="N240" s="55">
        <v>635</v>
      </c>
      <c r="O240" s="55">
        <v>81</v>
      </c>
      <c r="P240" s="55">
        <v>615</v>
      </c>
      <c r="Q240" s="55">
        <v>109.5</v>
      </c>
      <c r="R240" s="55">
        <v>424</v>
      </c>
      <c r="S240" s="55">
        <v>49.5</v>
      </c>
      <c r="T240" s="55">
        <v>556</v>
      </c>
      <c r="U240" s="55"/>
      <c r="V240" s="55"/>
      <c r="W240" s="55">
        <v>58.5</v>
      </c>
      <c r="X240" s="55">
        <v>82</v>
      </c>
      <c r="Y240" s="55">
        <v>372</v>
      </c>
      <c r="Z240" s="55">
        <v>74</v>
      </c>
      <c r="AA240" s="55">
        <v>83</v>
      </c>
      <c r="AB240" s="55">
        <v>265</v>
      </c>
      <c r="AC240" s="55"/>
      <c r="AD240" s="55"/>
      <c r="AE240" s="55"/>
      <c r="AF240" s="55"/>
      <c r="AG240" s="55"/>
      <c r="AH240" s="55"/>
      <c r="AI240" s="55" t="s">
        <v>54</v>
      </c>
      <c r="AJ240" s="55">
        <v>14</v>
      </c>
      <c r="AK240" s="55"/>
      <c r="AL240" s="55" t="s">
        <v>512</v>
      </c>
      <c r="AM240" s="55"/>
      <c r="AN240" s="55"/>
      <c r="AO240" s="55">
        <v>478</v>
      </c>
      <c r="AP240" s="55">
        <v>621</v>
      </c>
      <c r="AQ240" s="55">
        <v>514</v>
      </c>
      <c r="AR240" s="55">
        <v>488</v>
      </c>
      <c r="AS240" s="55">
        <v>546</v>
      </c>
      <c r="AT240" s="55">
        <v>521</v>
      </c>
    </row>
    <row r="241" spans="1:46">
      <c r="A241" s="55" t="s">
        <v>537</v>
      </c>
      <c r="B241" s="55">
        <v>1315230615</v>
      </c>
      <c r="C241" s="55" t="s">
        <v>538</v>
      </c>
      <c r="D241" s="55" t="s">
        <v>52</v>
      </c>
      <c r="E241" s="55" t="s">
        <v>53</v>
      </c>
      <c r="F241" s="55"/>
      <c r="G241" s="55">
        <v>6</v>
      </c>
      <c r="H241" s="55">
        <v>546</v>
      </c>
      <c r="I241" s="55">
        <v>573</v>
      </c>
      <c r="J241" s="55">
        <v>164</v>
      </c>
      <c r="K241" s="55">
        <v>163</v>
      </c>
      <c r="L241" s="55">
        <v>829</v>
      </c>
      <c r="M241" s="55">
        <v>108.5</v>
      </c>
      <c r="N241" s="55">
        <v>258</v>
      </c>
      <c r="O241" s="55">
        <v>113.5</v>
      </c>
      <c r="P241" s="55">
        <v>77</v>
      </c>
      <c r="Q241" s="55">
        <v>106.5</v>
      </c>
      <c r="R241" s="55">
        <v>487</v>
      </c>
      <c r="S241" s="55">
        <v>66.5</v>
      </c>
      <c r="T241" s="55">
        <v>292</v>
      </c>
      <c r="U241" s="55"/>
      <c r="V241" s="55"/>
      <c r="W241" s="55">
        <v>70.5</v>
      </c>
      <c r="X241" s="55">
        <v>89</v>
      </c>
      <c r="Y241" s="55">
        <v>152</v>
      </c>
      <c r="Z241" s="55">
        <v>80.5</v>
      </c>
      <c r="AA241" s="55">
        <v>89</v>
      </c>
      <c r="AB241" s="55">
        <v>144</v>
      </c>
      <c r="AC241" s="55"/>
      <c r="AD241" s="55"/>
      <c r="AE241" s="55"/>
      <c r="AF241" s="55"/>
      <c r="AG241" s="55"/>
      <c r="AH241" s="55"/>
      <c r="AI241" s="55" t="s">
        <v>54</v>
      </c>
      <c r="AJ241" s="55">
        <v>15</v>
      </c>
      <c r="AK241" s="55"/>
      <c r="AL241" s="55" t="s">
        <v>512</v>
      </c>
      <c r="AM241" s="55"/>
      <c r="AN241" s="55"/>
      <c r="AO241" s="55">
        <v>354</v>
      </c>
      <c r="AP241" s="55">
        <v>292</v>
      </c>
      <c r="AQ241" s="55">
        <v>449</v>
      </c>
      <c r="AR241" s="55">
        <v>327</v>
      </c>
      <c r="AS241" s="55">
        <v>387</v>
      </c>
      <c r="AT241" s="55">
        <v>164</v>
      </c>
    </row>
    <row r="242" spans="1:46">
      <c r="A242" s="55" t="s">
        <v>539</v>
      </c>
      <c r="B242" s="55">
        <v>1315230616</v>
      </c>
      <c r="C242" s="55" t="s">
        <v>540</v>
      </c>
      <c r="D242" s="55" t="s">
        <v>52</v>
      </c>
      <c r="E242" s="55" t="s">
        <v>53</v>
      </c>
      <c r="F242" s="55"/>
      <c r="G242" s="55">
        <v>6</v>
      </c>
      <c r="H242" s="55">
        <v>495</v>
      </c>
      <c r="I242" s="55">
        <v>528</v>
      </c>
      <c r="J242" s="55">
        <v>401</v>
      </c>
      <c r="K242" s="55">
        <v>203</v>
      </c>
      <c r="L242" s="55">
        <v>2187</v>
      </c>
      <c r="M242" s="55">
        <v>108</v>
      </c>
      <c r="N242" s="55">
        <v>278</v>
      </c>
      <c r="O242" s="55">
        <v>91</v>
      </c>
      <c r="P242" s="55">
        <v>436</v>
      </c>
      <c r="Q242" s="55">
        <v>98.5</v>
      </c>
      <c r="R242" s="55">
        <v>627</v>
      </c>
      <c r="S242" s="55">
        <v>66.5</v>
      </c>
      <c r="T242" s="55">
        <v>292</v>
      </c>
      <c r="U242" s="55"/>
      <c r="V242" s="55"/>
      <c r="W242" s="55">
        <v>60.5</v>
      </c>
      <c r="X242" s="55">
        <v>84</v>
      </c>
      <c r="Y242" s="55">
        <v>341</v>
      </c>
      <c r="Z242" s="55">
        <v>70.5</v>
      </c>
      <c r="AA242" s="55">
        <v>80</v>
      </c>
      <c r="AB242" s="55">
        <v>328</v>
      </c>
      <c r="AC242" s="55"/>
      <c r="AD242" s="55"/>
      <c r="AE242" s="55"/>
      <c r="AF242" s="55"/>
      <c r="AG242" s="55"/>
      <c r="AH242" s="55"/>
      <c r="AI242" s="55" t="s">
        <v>54</v>
      </c>
      <c r="AJ242" s="55">
        <v>16</v>
      </c>
      <c r="AK242" s="55"/>
      <c r="AL242" s="55" t="s">
        <v>512</v>
      </c>
      <c r="AM242" s="55"/>
      <c r="AN242" s="55"/>
      <c r="AO242" s="55">
        <v>455</v>
      </c>
      <c r="AP242" s="55">
        <v>478</v>
      </c>
      <c r="AQ242" s="55">
        <v>289</v>
      </c>
      <c r="AR242" s="55">
        <v>604</v>
      </c>
      <c r="AS242" s="55">
        <v>585</v>
      </c>
      <c r="AT242" s="55">
        <v>401</v>
      </c>
    </row>
    <row r="243" spans="1:46">
      <c r="A243" s="55" t="s">
        <v>541</v>
      </c>
      <c r="B243" s="55">
        <v>1315230617</v>
      </c>
      <c r="C243" s="55" t="s">
        <v>542</v>
      </c>
      <c r="D243" s="55" t="s">
        <v>52</v>
      </c>
      <c r="E243" s="55" t="s">
        <v>53</v>
      </c>
      <c r="F243" s="55"/>
      <c r="G243" s="55">
        <v>6</v>
      </c>
      <c r="H243" s="55">
        <v>480</v>
      </c>
      <c r="I243" s="55">
        <v>507.5</v>
      </c>
      <c r="J243" s="55">
        <v>505</v>
      </c>
      <c r="K243" s="55">
        <v>62</v>
      </c>
      <c r="L243" s="55">
        <v>3028</v>
      </c>
      <c r="M243" s="55">
        <v>99.5</v>
      </c>
      <c r="N243" s="55">
        <v>618</v>
      </c>
      <c r="O243" s="55">
        <v>108</v>
      </c>
      <c r="P243" s="55">
        <v>119</v>
      </c>
      <c r="Q243" s="55">
        <v>75.5</v>
      </c>
      <c r="R243" s="55">
        <v>781</v>
      </c>
      <c r="S243" s="55">
        <v>65.5</v>
      </c>
      <c r="T243" s="55">
        <v>311</v>
      </c>
      <c r="U243" s="55"/>
      <c r="V243" s="55"/>
      <c r="W243" s="55">
        <v>70.5</v>
      </c>
      <c r="X243" s="55">
        <v>89</v>
      </c>
      <c r="Y243" s="55">
        <v>152</v>
      </c>
      <c r="Z243" s="55">
        <v>61</v>
      </c>
      <c r="AA243" s="55">
        <v>70</v>
      </c>
      <c r="AB243" s="55">
        <v>436</v>
      </c>
      <c r="AC243" s="55"/>
      <c r="AD243" s="55"/>
      <c r="AE243" s="55"/>
      <c r="AF243" s="55"/>
      <c r="AG243" s="55"/>
      <c r="AH243" s="55"/>
      <c r="AI243" s="55" t="s">
        <v>54</v>
      </c>
      <c r="AJ243" s="55">
        <v>17</v>
      </c>
      <c r="AK243" s="55"/>
      <c r="AL243" s="55" t="s">
        <v>512</v>
      </c>
      <c r="AM243" s="55"/>
      <c r="AN243" s="55"/>
      <c r="AO243" s="55">
        <v>455</v>
      </c>
      <c r="AP243" s="55">
        <v>471</v>
      </c>
      <c r="AQ243" s="55">
        <v>475</v>
      </c>
      <c r="AR243" s="55">
        <v>567</v>
      </c>
      <c r="AS243" s="55">
        <v>575</v>
      </c>
      <c r="AT243" s="55">
        <v>505</v>
      </c>
    </row>
    <row r="244" spans="1:46">
      <c r="A244" s="55" t="s">
        <v>543</v>
      </c>
      <c r="B244" s="55">
        <v>1315230618</v>
      </c>
      <c r="C244" s="55" t="s">
        <v>544</v>
      </c>
      <c r="D244" s="55" t="s">
        <v>52</v>
      </c>
      <c r="E244" s="55" t="s">
        <v>53</v>
      </c>
      <c r="F244" s="55"/>
      <c r="G244" s="55">
        <v>6</v>
      </c>
      <c r="H244" s="55">
        <v>495</v>
      </c>
      <c r="I244" s="55">
        <v>527.5</v>
      </c>
      <c r="J244" s="55">
        <v>404</v>
      </c>
      <c r="K244" s="55">
        <v>66</v>
      </c>
      <c r="L244" s="55">
        <v>2205</v>
      </c>
      <c r="M244" s="55">
        <v>113</v>
      </c>
      <c r="N244" s="55">
        <v>112</v>
      </c>
      <c r="O244" s="55">
        <v>93</v>
      </c>
      <c r="P244" s="55">
        <v>404</v>
      </c>
      <c r="Q244" s="55">
        <v>98.5</v>
      </c>
      <c r="R244" s="55">
        <v>627</v>
      </c>
      <c r="S244" s="55">
        <v>58</v>
      </c>
      <c r="T244" s="55">
        <v>447</v>
      </c>
      <c r="U244" s="55"/>
      <c r="V244" s="55"/>
      <c r="W244" s="55">
        <v>58.5</v>
      </c>
      <c r="X244" s="55">
        <v>82</v>
      </c>
      <c r="Y244" s="55">
        <v>372</v>
      </c>
      <c r="Z244" s="55">
        <v>74</v>
      </c>
      <c r="AA244" s="55">
        <v>83</v>
      </c>
      <c r="AB244" s="55">
        <v>265</v>
      </c>
      <c r="AC244" s="55"/>
      <c r="AD244" s="55"/>
      <c r="AE244" s="55"/>
      <c r="AF244" s="55"/>
      <c r="AG244" s="55"/>
      <c r="AH244" s="55"/>
      <c r="AI244" s="55" t="s">
        <v>54</v>
      </c>
      <c r="AJ244" s="55">
        <v>18</v>
      </c>
      <c r="AK244" s="55"/>
      <c r="AL244" s="55" t="s">
        <v>512</v>
      </c>
      <c r="AM244" s="55"/>
      <c r="AN244" s="55"/>
      <c r="AO244" s="55">
        <v>449</v>
      </c>
      <c r="AP244" s="55">
        <v>399</v>
      </c>
      <c r="AQ244" s="55">
        <v>305</v>
      </c>
      <c r="AR244" s="55">
        <v>470</v>
      </c>
      <c r="AS244" s="55">
        <v>424</v>
      </c>
      <c r="AT244" s="55">
        <v>404</v>
      </c>
    </row>
    <row r="245" spans="1:46">
      <c r="A245" s="55" t="s">
        <v>545</v>
      </c>
      <c r="B245" s="55">
        <v>1315230619</v>
      </c>
      <c r="C245" s="55" t="s">
        <v>546</v>
      </c>
      <c r="D245" s="55" t="s">
        <v>52</v>
      </c>
      <c r="E245" s="55" t="s">
        <v>53</v>
      </c>
      <c r="F245" s="55"/>
      <c r="G245" s="55">
        <v>6</v>
      </c>
      <c r="H245" s="55">
        <v>514</v>
      </c>
      <c r="I245" s="55">
        <v>543.5</v>
      </c>
      <c r="J245" s="55">
        <v>326</v>
      </c>
      <c r="K245" s="55">
        <v>92</v>
      </c>
      <c r="L245" s="55">
        <v>1659</v>
      </c>
      <c r="M245" s="55">
        <v>99.5</v>
      </c>
      <c r="N245" s="55">
        <v>618</v>
      </c>
      <c r="O245" s="55">
        <v>91</v>
      </c>
      <c r="P245" s="55">
        <v>436</v>
      </c>
      <c r="Q245" s="55">
        <v>119.5</v>
      </c>
      <c r="R245" s="55">
        <v>200</v>
      </c>
      <c r="S245" s="55">
        <v>57.5</v>
      </c>
      <c r="T245" s="55">
        <v>454</v>
      </c>
      <c r="U245" s="55"/>
      <c r="V245" s="55"/>
      <c r="W245" s="55">
        <v>59.5</v>
      </c>
      <c r="X245" s="55">
        <v>83</v>
      </c>
      <c r="Y245" s="55">
        <v>362</v>
      </c>
      <c r="Z245" s="55">
        <v>87</v>
      </c>
      <c r="AA245" s="55">
        <v>93</v>
      </c>
      <c r="AB245" s="55">
        <v>34</v>
      </c>
      <c r="AC245" s="55"/>
      <c r="AD245" s="55"/>
      <c r="AE245" s="55"/>
      <c r="AF245" s="55"/>
      <c r="AG245" s="55"/>
      <c r="AH245" s="55"/>
      <c r="AI245" s="55" t="s">
        <v>54</v>
      </c>
      <c r="AJ245" s="55">
        <v>19</v>
      </c>
      <c r="AK245" s="55"/>
      <c r="AL245" s="55" t="s">
        <v>512</v>
      </c>
      <c r="AM245" s="55"/>
      <c r="AN245" s="55"/>
      <c r="AO245" s="55">
        <v>455</v>
      </c>
      <c r="AP245" s="55">
        <v>532</v>
      </c>
      <c r="AQ245" s="55">
        <v>269</v>
      </c>
      <c r="AR245" s="55">
        <v>418</v>
      </c>
      <c r="AS245" s="55">
        <v>378</v>
      </c>
      <c r="AT245" s="55">
        <v>326</v>
      </c>
    </row>
    <row r="246" spans="1:46">
      <c r="A246" s="55" t="s">
        <v>547</v>
      </c>
      <c r="B246" s="55">
        <v>1315230620</v>
      </c>
      <c r="C246" s="55" t="s">
        <v>548</v>
      </c>
      <c r="D246" s="55" t="s">
        <v>52</v>
      </c>
      <c r="E246" s="55" t="s">
        <v>53</v>
      </c>
      <c r="F246" s="55"/>
      <c r="G246" s="55">
        <v>6</v>
      </c>
      <c r="H246" s="55">
        <v>494</v>
      </c>
      <c r="I246" s="55">
        <v>526.5</v>
      </c>
      <c r="J246" s="55">
        <v>411</v>
      </c>
      <c r="K246" s="55">
        <v>51</v>
      </c>
      <c r="L246" s="55">
        <v>2243</v>
      </c>
      <c r="M246" s="55">
        <v>101</v>
      </c>
      <c r="N246" s="55">
        <v>561</v>
      </c>
      <c r="O246" s="55">
        <v>89</v>
      </c>
      <c r="P246" s="55">
        <v>470</v>
      </c>
      <c r="Q246" s="55">
        <v>120</v>
      </c>
      <c r="R246" s="55">
        <v>195</v>
      </c>
      <c r="S246" s="55">
        <v>55.5</v>
      </c>
      <c r="T246" s="55">
        <v>487</v>
      </c>
      <c r="U246" s="55"/>
      <c r="V246" s="55"/>
      <c r="W246" s="55">
        <v>61.5</v>
      </c>
      <c r="X246" s="55">
        <v>85</v>
      </c>
      <c r="Y246" s="55">
        <v>322</v>
      </c>
      <c r="Z246" s="55">
        <v>67</v>
      </c>
      <c r="AA246" s="55">
        <v>76</v>
      </c>
      <c r="AB246" s="55">
        <v>392</v>
      </c>
      <c r="AC246" s="55"/>
      <c r="AD246" s="55"/>
      <c r="AE246" s="55"/>
      <c r="AF246" s="55"/>
      <c r="AG246" s="55"/>
      <c r="AH246" s="55"/>
      <c r="AI246" s="55" t="s">
        <v>54</v>
      </c>
      <c r="AJ246" s="55">
        <v>20</v>
      </c>
      <c r="AK246" s="55"/>
      <c r="AL246" s="55" t="s">
        <v>512</v>
      </c>
      <c r="AM246" s="55"/>
      <c r="AN246" s="55"/>
      <c r="AO246" s="55">
        <v>346</v>
      </c>
      <c r="AP246" s="55">
        <v>390</v>
      </c>
      <c r="AQ246" s="55">
        <v>372</v>
      </c>
      <c r="AR246" s="55">
        <v>462</v>
      </c>
      <c r="AS246" s="55">
        <v>418</v>
      </c>
      <c r="AT246" s="55">
        <v>411</v>
      </c>
    </row>
    <row r="247" spans="1:46">
      <c r="A247" s="55" t="s">
        <v>549</v>
      </c>
      <c r="B247" s="55">
        <v>1315230621</v>
      </c>
      <c r="C247" s="55" t="s">
        <v>550</v>
      </c>
      <c r="D247" s="55" t="s">
        <v>52</v>
      </c>
      <c r="E247" s="55" t="s">
        <v>53</v>
      </c>
      <c r="F247" s="55"/>
      <c r="G247" s="55">
        <v>6</v>
      </c>
      <c r="H247" s="55">
        <v>550.5</v>
      </c>
      <c r="I247" s="55">
        <v>574</v>
      </c>
      <c r="J247" s="55">
        <v>160</v>
      </c>
      <c r="K247" s="55">
        <v>58</v>
      </c>
      <c r="L247" s="55">
        <v>808</v>
      </c>
      <c r="M247" s="55">
        <v>106</v>
      </c>
      <c r="N247" s="55">
        <v>361</v>
      </c>
      <c r="O247" s="55">
        <v>104.5</v>
      </c>
      <c r="P247" s="55">
        <v>186</v>
      </c>
      <c r="Q247" s="55">
        <v>116</v>
      </c>
      <c r="R247" s="55">
        <v>283</v>
      </c>
      <c r="S247" s="55">
        <v>69.5</v>
      </c>
      <c r="T247" s="55">
        <v>241</v>
      </c>
      <c r="U247" s="55"/>
      <c r="V247" s="55"/>
      <c r="W247" s="55">
        <v>76</v>
      </c>
      <c r="X247" s="55">
        <v>91</v>
      </c>
      <c r="Y247" s="55">
        <v>71</v>
      </c>
      <c r="Z247" s="55">
        <v>78.5</v>
      </c>
      <c r="AA247" s="55">
        <v>87</v>
      </c>
      <c r="AB247" s="55">
        <v>181</v>
      </c>
      <c r="AC247" s="55"/>
      <c r="AD247" s="55"/>
      <c r="AE247" s="55"/>
      <c r="AF247" s="55"/>
      <c r="AG247" s="55"/>
      <c r="AH247" s="55"/>
      <c r="AI247" s="55" t="s">
        <v>54</v>
      </c>
      <c r="AJ247" s="55">
        <v>21</v>
      </c>
      <c r="AK247" s="55"/>
      <c r="AL247" s="55" t="s">
        <v>512</v>
      </c>
      <c r="AM247" s="55"/>
      <c r="AN247" s="55"/>
      <c r="AO247" s="55">
        <v>249</v>
      </c>
      <c r="AP247" s="55">
        <v>190</v>
      </c>
      <c r="AQ247" s="55">
        <v>174</v>
      </c>
      <c r="AR247" s="55">
        <v>218</v>
      </c>
      <c r="AS247" s="55">
        <v>41</v>
      </c>
      <c r="AT247" s="55">
        <v>160</v>
      </c>
    </row>
    <row r="248" spans="1:46">
      <c r="A248" s="55" t="s">
        <v>551</v>
      </c>
      <c r="B248" s="55">
        <v>1315230622</v>
      </c>
      <c r="C248" s="55" t="s">
        <v>552</v>
      </c>
      <c r="D248" s="55" t="s">
        <v>52</v>
      </c>
      <c r="E248" s="55" t="s">
        <v>53</v>
      </c>
      <c r="F248" s="55"/>
      <c r="G248" s="55">
        <v>6</v>
      </c>
      <c r="H248" s="55">
        <v>446</v>
      </c>
      <c r="I248" s="55">
        <v>481</v>
      </c>
      <c r="J248" s="55">
        <v>595</v>
      </c>
      <c r="K248" s="55">
        <v>12</v>
      </c>
      <c r="L248" s="55">
        <v>4349</v>
      </c>
      <c r="M248" s="55">
        <v>95</v>
      </c>
      <c r="N248" s="55">
        <v>730</v>
      </c>
      <c r="O248" s="55">
        <v>64.5</v>
      </c>
      <c r="P248" s="55">
        <v>748</v>
      </c>
      <c r="Q248" s="55">
        <v>121.5</v>
      </c>
      <c r="R248" s="55">
        <v>152</v>
      </c>
      <c r="S248" s="55">
        <v>45</v>
      </c>
      <c r="T248" s="55">
        <v>604</v>
      </c>
      <c r="U248" s="55"/>
      <c r="V248" s="55"/>
      <c r="W248" s="55">
        <v>49</v>
      </c>
      <c r="X248" s="55">
        <v>75</v>
      </c>
      <c r="Y248" s="55">
        <v>534</v>
      </c>
      <c r="Z248" s="55">
        <v>71</v>
      </c>
      <c r="AA248" s="55">
        <v>80</v>
      </c>
      <c r="AB248" s="55">
        <v>321</v>
      </c>
      <c r="AC248" s="55"/>
      <c r="AD248" s="55"/>
      <c r="AE248" s="55"/>
      <c r="AF248" s="55"/>
      <c r="AG248" s="55"/>
      <c r="AH248" s="55"/>
      <c r="AI248" s="55" t="s">
        <v>54</v>
      </c>
      <c r="AJ248" s="55">
        <v>22</v>
      </c>
      <c r="AK248" s="55"/>
      <c r="AL248" s="55" t="s">
        <v>512</v>
      </c>
      <c r="AM248" s="55"/>
      <c r="AN248" s="55"/>
      <c r="AO248" s="55">
        <v>670</v>
      </c>
      <c r="AP248" s="55">
        <v>545</v>
      </c>
      <c r="AQ248" s="55">
        <v>617</v>
      </c>
      <c r="AR248" s="55">
        <v>607</v>
      </c>
      <c r="AS248" s="55">
        <v>518</v>
      </c>
      <c r="AT248" s="55">
        <v>595</v>
      </c>
    </row>
    <row r="249" spans="1:46">
      <c r="A249" s="55" t="s">
        <v>553</v>
      </c>
      <c r="B249" s="55">
        <v>1315230623</v>
      </c>
      <c r="C249" s="55" t="s">
        <v>554</v>
      </c>
      <c r="D249" s="55" t="s">
        <v>52</v>
      </c>
      <c r="E249" s="55" t="s">
        <v>53</v>
      </c>
      <c r="F249" s="55"/>
      <c r="G249" s="55">
        <v>6</v>
      </c>
      <c r="H249" s="55">
        <v>545</v>
      </c>
      <c r="I249" s="55">
        <v>570.5</v>
      </c>
      <c r="J249" s="55">
        <v>182</v>
      </c>
      <c r="K249" s="55">
        <v>230</v>
      </c>
      <c r="L249" s="55">
        <v>887</v>
      </c>
      <c r="M249" s="55">
        <v>102</v>
      </c>
      <c r="N249" s="55">
        <v>529</v>
      </c>
      <c r="O249" s="55">
        <v>99</v>
      </c>
      <c r="P249" s="55">
        <v>285</v>
      </c>
      <c r="Q249" s="55">
        <v>125</v>
      </c>
      <c r="R249" s="55">
        <v>92</v>
      </c>
      <c r="S249" s="55">
        <v>69.5</v>
      </c>
      <c r="T249" s="55">
        <v>241</v>
      </c>
      <c r="U249" s="55"/>
      <c r="V249" s="55"/>
      <c r="W249" s="55">
        <v>73.5</v>
      </c>
      <c r="X249" s="55">
        <v>90</v>
      </c>
      <c r="Y249" s="55">
        <v>116</v>
      </c>
      <c r="Z249" s="55">
        <v>76</v>
      </c>
      <c r="AA249" s="55">
        <v>85</v>
      </c>
      <c r="AB249" s="55">
        <v>231</v>
      </c>
      <c r="AC249" s="55"/>
      <c r="AD249" s="55"/>
      <c r="AE249" s="55"/>
      <c r="AF249" s="55"/>
      <c r="AG249" s="55"/>
      <c r="AH249" s="55"/>
      <c r="AI249" s="55" t="s">
        <v>54</v>
      </c>
      <c r="AJ249" s="55">
        <v>23</v>
      </c>
      <c r="AK249" s="55"/>
      <c r="AL249" s="55" t="s">
        <v>512</v>
      </c>
      <c r="AM249" s="55"/>
      <c r="AN249" s="55"/>
      <c r="AO249" s="55">
        <v>303</v>
      </c>
      <c r="AP249" s="55">
        <v>314</v>
      </c>
      <c r="AQ249" s="55">
        <v>136</v>
      </c>
      <c r="AR249" s="55">
        <v>412</v>
      </c>
      <c r="AS249" s="55">
        <v>175</v>
      </c>
      <c r="AT249" s="55">
        <v>182</v>
      </c>
    </row>
    <row r="250" spans="1:46">
      <c r="A250" s="55" t="s">
        <v>555</v>
      </c>
      <c r="B250" s="55">
        <v>1315230624</v>
      </c>
      <c r="C250" s="55" t="s">
        <v>556</v>
      </c>
      <c r="D250" s="55" t="s">
        <v>52</v>
      </c>
      <c r="E250" s="55" t="s">
        <v>53</v>
      </c>
      <c r="F250" s="55"/>
      <c r="G250" s="55">
        <v>6</v>
      </c>
      <c r="H250" s="55">
        <v>491</v>
      </c>
      <c r="I250" s="55">
        <v>523.5</v>
      </c>
      <c r="J250" s="55">
        <v>422</v>
      </c>
      <c r="K250" s="55">
        <v>-137</v>
      </c>
      <c r="L250" s="55">
        <v>2349</v>
      </c>
      <c r="M250" s="55">
        <v>94</v>
      </c>
      <c r="N250" s="55">
        <v>750</v>
      </c>
      <c r="O250" s="55">
        <v>99.5</v>
      </c>
      <c r="P250" s="55">
        <v>270</v>
      </c>
      <c r="Q250" s="55">
        <v>103.5</v>
      </c>
      <c r="R250" s="55">
        <v>551</v>
      </c>
      <c r="S250" s="55">
        <v>60.5</v>
      </c>
      <c r="T250" s="55">
        <v>405</v>
      </c>
      <c r="U250" s="55"/>
      <c r="V250" s="55"/>
      <c r="W250" s="55">
        <v>58.5</v>
      </c>
      <c r="X250" s="55">
        <v>82</v>
      </c>
      <c r="Y250" s="55">
        <v>372</v>
      </c>
      <c r="Z250" s="55">
        <v>75</v>
      </c>
      <c r="AA250" s="55">
        <v>84</v>
      </c>
      <c r="AB250" s="55">
        <v>248</v>
      </c>
      <c r="AC250" s="55"/>
      <c r="AD250" s="55"/>
      <c r="AE250" s="55"/>
      <c r="AF250" s="55"/>
      <c r="AG250" s="55"/>
      <c r="AH250" s="55"/>
      <c r="AI250" s="55" t="s">
        <v>54</v>
      </c>
      <c r="AJ250" s="55">
        <v>24</v>
      </c>
      <c r="AK250" s="55"/>
      <c r="AL250" s="55" t="s">
        <v>512</v>
      </c>
      <c r="AM250" s="55"/>
      <c r="AN250" s="55"/>
      <c r="AO250" s="55">
        <v>290</v>
      </c>
      <c r="AP250" s="55">
        <v>401</v>
      </c>
      <c r="AQ250" s="55">
        <v>278</v>
      </c>
      <c r="AR250" s="55">
        <v>285</v>
      </c>
      <c r="AS250" s="55">
        <v>342</v>
      </c>
      <c r="AT250" s="55">
        <v>422</v>
      </c>
    </row>
    <row r="251" spans="1:46">
      <c r="A251" s="55" t="s">
        <v>557</v>
      </c>
      <c r="B251" s="55">
        <v>1315230625</v>
      </c>
      <c r="C251" s="55" t="s">
        <v>558</v>
      </c>
      <c r="D251" s="55" t="s">
        <v>52</v>
      </c>
      <c r="E251" s="55" t="s">
        <v>53</v>
      </c>
      <c r="F251" s="55"/>
      <c r="G251" s="55">
        <v>6</v>
      </c>
      <c r="H251" s="55">
        <v>483.5</v>
      </c>
      <c r="I251" s="55">
        <v>517.5</v>
      </c>
      <c r="J251" s="55">
        <v>464</v>
      </c>
      <c r="K251" s="55">
        <v>-73</v>
      </c>
      <c r="L251" s="55">
        <v>2597</v>
      </c>
      <c r="M251" s="55">
        <v>103</v>
      </c>
      <c r="N251" s="55">
        <v>487</v>
      </c>
      <c r="O251" s="55">
        <v>82.5</v>
      </c>
      <c r="P251" s="55">
        <v>590</v>
      </c>
      <c r="Q251" s="55">
        <v>106</v>
      </c>
      <c r="R251" s="55">
        <v>498</v>
      </c>
      <c r="S251" s="55">
        <v>66</v>
      </c>
      <c r="T251" s="55">
        <v>301</v>
      </c>
      <c r="U251" s="55"/>
      <c r="V251" s="55"/>
      <c r="W251" s="55">
        <v>55.5</v>
      </c>
      <c r="X251" s="55">
        <v>80</v>
      </c>
      <c r="Y251" s="55">
        <v>435</v>
      </c>
      <c r="Z251" s="55">
        <v>70.5</v>
      </c>
      <c r="AA251" s="55">
        <v>80</v>
      </c>
      <c r="AB251" s="55">
        <v>328</v>
      </c>
      <c r="AC251" s="55"/>
      <c r="AD251" s="55"/>
      <c r="AE251" s="55"/>
      <c r="AF251" s="55"/>
      <c r="AG251" s="55"/>
      <c r="AH251" s="55"/>
      <c r="AI251" s="55" t="s">
        <v>54</v>
      </c>
      <c r="AJ251" s="55">
        <v>25</v>
      </c>
      <c r="AK251" s="55"/>
      <c r="AL251" s="55" t="s">
        <v>512</v>
      </c>
      <c r="AM251" s="55"/>
      <c r="AN251" s="55"/>
      <c r="AO251" s="55">
        <v>455</v>
      </c>
      <c r="AP251" s="55">
        <v>347</v>
      </c>
      <c r="AQ251" s="55">
        <v>442</v>
      </c>
      <c r="AR251" s="55">
        <v>391</v>
      </c>
      <c r="AS251" s="55">
        <v>413</v>
      </c>
      <c r="AT251" s="55">
        <v>464</v>
      </c>
    </row>
    <row r="252" spans="1:46">
      <c r="A252" s="55" t="s">
        <v>559</v>
      </c>
      <c r="B252" s="55">
        <v>1315230626</v>
      </c>
      <c r="C252" s="55" t="s">
        <v>560</v>
      </c>
      <c r="D252" s="55" t="s">
        <v>52</v>
      </c>
      <c r="E252" s="55" t="s">
        <v>53</v>
      </c>
      <c r="F252" s="55"/>
      <c r="G252" s="55">
        <v>6</v>
      </c>
      <c r="H252" s="55">
        <v>467</v>
      </c>
      <c r="I252" s="55">
        <v>499</v>
      </c>
      <c r="J252" s="55">
        <v>533</v>
      </c>
      <c r="K252" s="55">
        <v>-87</v>
      </c>
      <c r="L252" s="55">
        <v>3405</v>
      </c>
      <c r="M252" s="55">
        <v>90.5</v>
      </c>
      <c r="N252" s="55">
        <v>777</v>
      </c>
      <c r="O252" s="55">
        <v>95</v>
      </c>
      <c r="P252" s="55">
        <v>362</v>
      </c>
      <c r="Q252" s="55">
        <v>98.5</v>
      </c>
      <c r="R252" s="55">
        <v>627</v>
      </c>
      <c r="S252" s="55">
        <v>49</v>
      </c>
      <c r="T252" s="55">
        <v>565</v>
      </c>
      <c r="U252" s="55"/>
      <c r="V252" s="55"/>
      <c r="W252" s="55">
        <v>64.5</v>
      </c>
      <c r="X252" s="55">
        <v>87</v>
      </c>
      <c r="Y252" s="55">
        <v>258</v>
      </c>
      <c r="Z252" s="55">
        <v>69.5</v>
      </c>
      <c r="AA252" s="55">
        <v>79</v>
      </c>
      <c r="AB252" s="55">
        <v>346</v>
      </c>
      <c r="AC252" s="55"/>
      <c r="AD252" s="55"/>
      <c r="AE252" s="55"/>
      <c r="AF252" s="55"/>
      <c r="AG252" s="55"/>
      <c r="AH252" s="55"/>
      <c r="AI252" s="55" t="s">
        <v>54</v>
      </c>
      <c r="AJ252" s="55">
        <v>26</v>
      </c>
      <c r="AK252" s="55"/>
      <c r="AL252" s="55" t="s">
        <v>512</v>
      </c>
      <c r="AM252" s="55"/>
      <c r="AN252" s="55"/>
      <c r="AO252" s="55">
        <v>503</v>
      </c>
      <c r="AP252" s="55">
        <v>581</v>
      </c>
      <c r="AQ252" s="55">
        <v>621</v>
      </c>
      <c r="AR252" s="55">
        <v>446</v>
      </c>
      <c r="AS252" s="55">
        <v>609</v>
      </c>
      <c r="AT252" s="55">
        <v>533</v>
      </c>
    </row>
    <row r="253" spans="1:46">
      <c r="A253" s="55" t="s">
        <v>561</v>
      </c>
      <c r="B253" s="55">
        <v>1315230627</v>
      </c>
      <c r="C253" s="55" t="s">
        <v>562</v>
      </c>
      <c r="D253" s="55" t="s">
        <v>52</v>
      </c>
      <c r="E253" s="55" t="s">
        <v>53</v>
      </c>
      <c r="F253" s="55"/>
      <c r="G253" s="55">
        <v>6</v>
      </c>
      <c r="H253" s="55">
        <v>550.5</v>
      </c>
      <c r="I253" s="55">
        <v>572</v>
      </c>
      <c r="J253" s="55">
        <v>172</v>
      </c>
      <c r="K253" s="55">
        <v>12</v>
      </c>
      <c r="L253" s="55">
        <v>846</v>
      </c>
      <c r="M253" s="55">
        <v>102.5</v>
      </c>
      <c r="N253" s="55">
        <v>511</v>
      </c>
      <c r="O253" s="55">
        <v>107.5</v>
      </c>
      <c r="P253" s="55">
        <v>129</v>
      </c>
      <c r="Q253" s="55">
        <v>114.5</v>
      </c>
      <c r="R253" s="55">
        <v>303</v>
      </c>
      <c r="S253" s="55">
        <v>66.5</v>
      </c>
      <c r="T253" s="55">
        <v>292</v>
      </c>
      <c r="U253" s="55"/>
      <c r="V253" s="55"/>
      <c r="W253" s="55">
        <v>81.5</v>
      </c>
      <c r="X253" s="55">
        <v>94</v>
      </c>
      <c r="Y253" s="55">
        <v>33</v>
      </c>
      <c r="Z253" s="55">
        <v>78</v>
      </c>
      <c r="AA253" s="55">
        <v>87</v>
      </c>
      <c r="AB253" s="55">
        <v>195</v>
      </c>
      <c r="AC253" s="55"/>
      <c r="AD253" s="55"/>
      <c r="AE253" s="55"/>
      <c r="AF253" s="55"/>
      <c r="AG253" s="55"/>
      <c r="AH253" s="55"/>
      <c r="AI253" s="55" t="s">
        <v>54</v>
      </c>
      <c r="AJ253" s="55">
        <v>27</v>
      </c>
      <c r="AK253" s="55"/>
      <c r="AL253" s="55" t="s">
        <v>512</v>
      </c>
      <c r="AM253" s="55"/>
      <c r="AN253" s="55"/>
      <c r="AO253" s="55">
        <v>162</v>
      </c>
      <c r="AP253" s="55">
        <v>200</v>
      </c>
      <c r="AQ253" s="55">
        <v>328</v>
      </c>
      <c r="AR253" s="55">
        <v>184</v>
      </c>
      <c r="AS253" s="55">
        <v>213</v>
      </c>
      <c r="AT253" s="55">
        <v>172</v>
      </c>
    </row>
    <row r="254" spans="1:46">
      <c r="A254" s="55" t="s">
        <v>563</v>
      </c>
      <c r="B254" s="55">
        <v>1315230628</v>
      </c>
      <c r="C254" s="55" t="s">
        <v>564</v>
      </c>
      <c r="D254" s="55" t="s">
        <v>52</v>
      </c>
      <c r="E254" s="55" t="s">
        <v>53</v>
      </c>
      <c r="F254" s="55"/>
      <c r="G254" s="55">
        <v>6</v>
      </c>
      <c r="H254" s="55">
        <v>565.5</v>
      </c>
      <c r="I254" s="55">
        <v>589</v>
      </c>
      <c r="J254" s="55">
        <v>116</v>
      </c>
      <c r="K254" s="55">
        <v>-24</v>
      </c>
      <c r="L254" s="55">
        <v>515</v>
      </c>
      <c r="M254" s="55">
        <v>108.5</v>
      </c>
      <c r="N254" s="55">
        <v>258</v>
      </c>
      <c r="O254" s="55">
        <v>120</v>
      </c>
      <c r="P254" s="55">
        <v>26</v>
      </c>
      <c r="Q254" s="55">
        <v>104.5</v>
      </c>
      <c r="R254" s="55">
        <v>532</v>
      </c>
      <c r="S254" s="55">
        <v>78</v>
      </c>
      <c r="T254" s="55">
        <v>109</v>
      </c>
      <c r="U254" s="55"/>
      <c r="V254" s="55"/>
      <c r="W254" s="55">
        <v>78</v>
      </c>
      <c r="X254" s="55">
        <v>92</v>
      </c>
      <c r="Y254" s="55">
        <v>54</v>
      </c>
      <c r="Z254" s="55">
        <v>76.5</v>
      </c>
      <c r="AA254" s="55">
        <v>86</v>
      </c>
      <c r="AB254" s="55">
        <v>222</v>
      </c>
      <c r="AC254" s="55"/>
      <c r="AD254" s="55"/>
      <c r="AE254" s="55"/>
      <c r="AF254" s="55"/>
      <c r="AG254" s="55"/>
      <c r="AH254" s="55"/>
      <c r="AI254" s="55" t="s">
        <v>54</v>
      </c>
      <c r="AJ254" s="55">
        <v>28</v>
      </c>
      <c r="AK254" s="55"/>
      <c r="AL254" s="55" t="s">
        <v>512</v>
      </c>
      <c r="AM254" s="55"/>
      <c r="AN254" s="55"/>
      <c r="AO254" s="55">
        <v>100</v>
      </c>
      <c r="AP254" s="55">
        <v>90</v>
      </c>
      <c r="AQ254" s="55">
        <v>94</v>
      </c>
      <c r="AR254" s="55">
        <v>92</v>
      </c>
      <c r="AS254" s="55">
        <v>106</v>
      </c>
      <c r="AT254" s="55">
        <v>116</v>
      </c>
    </row>
    <row r="255" spans="1:46">
      <c r="A255" s="55" t="s">
        <v>565</v>
      </c>
      <c r="B255" s="55">
        <v>1315230629</v>
      </c>
      <c r="C255" s="55" t="s">
        <v>566</v>
      </c>
      <c r="D255" s="55" t="s">
        <v>52</v>
      </c>
      <c r="E255" s="55" t="s">
        <v>53</v>
      </c>
      <c r="F255" s="55"/>
      <c r="G255" s="55">
        <v>6</v>
      </c>
      <c r="H255" s="55">
        <v>522.5</v>
      </c>
      <c r="I255" s="55">
        <v>554.5</v>
      </c>
      <c r="J255" s="55">
        <v>266</v>
      </c>
      <c r="K255" s="55">
        <v>13</v>
      </c>
      <c r="L255" s="55">
        <v>1319</v>
      </c>
      <c r="M255" s="55">
        <v>110</v>
      </c>
      <c r="N255" s="55">
        <v>209</v>
      </c>
      <c r="O255" s="55">
        <v>101.5</v>
      </c>
      <c r="P255" s="55">
        <v>235</v>
      </c>
      <c r="Q255" s="55">
        <v>106</v>
      </c>
      <c r="R255" s="55">
        <v>498</v>
      </c>
      <c r="S255" s="55">
        <v>66</v>
      </c>
      <c r="T255" s="55">
        <v>301</v>
      </c>
      <c r="U255" s="55"/>
      <c r="V255" s="55"/>
      <c r="W255" s="55">
        <v>59</v>
      </c>
      <c r="X255" s="55">
        <v>83</v>
      </c>
      <c r="Y255" s="55">
        <v>369</v>
      </c>
      <c r="Z255" s="55">
        <v>80</v>
      </c>
      <c r="AA255" s="55">
        <v>88</v>
      </c>
      <c r="AB255" s="55">
        <v>152</v>
      </c>
      <c r="AC255" s="55"/>
      <c r="AD255" s="55"/>
      <c r="AE255" s="55"/>
      <c r="AF255" s="55"/>
      <c r="AG255" s="55"/>
      <c r="AH255" s="55"/>
      <c r="AI255" s="55" t="s">
        <v>54</v>
      </c>
      <c r="AJ255" s="55">
        <v>29</v>
      </c>
      <c r="AK255" s="55"/>
      <c r="AL255" s="55" t="s">
        <v>512</v>
      </c>
      <c r="AM255" s="55"/>
      <c r="AN255" s="55"/>
      <c r="AO255" s="55">
        <v>196</v>
      </c>
      <c r="AP255" s="55">
        <v>236</v>
      </c>
      <c r="AQ255" s="55">
        <v>129</v>
      </c>
      <c r="AR255" s="55">
        <v>279</v>
      </c>
      <c r="AS255" s="55">
        <v>130</v>
      </c>
      <c r="AT255" s="55">
        <v>266</v>
      </c>
    </row>
    <row r="256" spans="1:46">
      <c r="A256" s="55" t="s">
        <v>567</v>
      </c>
      <c r="B256" s="55">
        <v>1315230630</v>
      </c>
      <c r="C256" s="55" t="s">
        <v>568</v>
      </c>
      <c r="D256" s="55" t="s">
        <v>52</v>
      </c>
      <c r="E256" s="55" t="s">
        <v>53</v>
      </c>
      <c r="F256" s="55"/>
      <c r="G256" s="55">
        <v>6</v>
      </c>
      <c r="H256" s="55">
        <v>568</v>
      </c>
      <c r="I256" s="55">
        <v>596</v>
      </c>
      <c r="J256" s="55">
        <v>100</v>
      </c>
      <c r="K256" s="55">
        <v>21</v>
      </c>
      <c r="L256" s="55">
        <v>416</v>
      </c>
      <c r="M256" s="55">
        <v>111.5</v>
      </c>
      <c r="N256" s="55">
        <v>155</v>
      </c>
      <c r="O256" s="55">
        <v>104</v>
      </c>
      <c r="P256" s="55">
        <v>193</v>
      </c>
      <c r="Q256" s="55">
        <v>132.5</v>
      </c>
      <c r="R256" s="55">
        <v>21</v>
      </c>
      <c r="S256" s="55">
        <v>69</v>
      </c>
      <c r="T256" s="55">
        <v>251</v>
      </c>
      <c r="U256" s="55"/>
      <c r="V256" s="55"/>
      <c r="W256" s="55">
        <v>68</v>
      </c>
      <c r="X256" s="55">
        <v>88</v>
      </c>
      <c r="Y256" s="55">
        <v>197</v>
      </c>
      <c r="Z256" s="55">
        <v>83</v>
      </c>
      <c r="AA256" s="55">
        <v>91</v>
      </c>
      <c r="AB256" s="55">
        <v>91</v>
      </c>
      <c r="AC256" s="55"/>
      <c r="AD256" s="55"/>
      <c r="AE256" s="55"/>
      <c r="AF256" s="55"/>
      <c r="AG256" s="55"/>
      <c r="AH256" s="55"/>
      <c r="AI256" s="55" t="s">
        <v>54</v>
      </c>
      <c r="AJ256" s="55">
        <v>30</v>
      </c>
      <c r="AK256" s="55"/>
      <c r="AL256" s="55" t="s">
        <v>512</v>
      </c>
      <c r="AM256" s="55"/>
      <c r="AN256" s="55"/>
      <c r="AO256" s="55">
        <v>67</v>
      </c>
      <c r="AP256" s="55">
        <v>236</v>
      </c>
      <c r="AQ256" s="55">
        <v>88</v>
      </c>
      <c r="AR256" s="55">
        <v>121</v>
      </c>
      <c r="AS256" s="55">
        <v>234</v>
      </c>
      <c r="AT256" s="55">
        <v>100</v>
      </c>
    </row>
    <row r="257" spans="1:46">
      <c r="A257" s="55" t="s">
        <v>569</v>
      </c>
      <c r="B257" s="55">
        <v>1315230631</v>
      </c>
      <c r="C257" s="55" t="s">
        <v>570</v>
      </c>
      <c r="D257" s="55" t="s">
        <v>52</v>
      </c>
      <c r="E257" s="55" t="s">
        <v>53</v>
      </c>
      <c r="F257" s="55"/>
      <c r="G257" s="55">
        <v>6</v>
      </c>
      <c r="H257" s="55">
        <v>514.5</v>
      </c>
      <c r="I257" s="55">
        <v>544.5</v>
      </c>
      <c r="J257" s="55">
        <v>320</v>
      </c>
      <c r="K257" s="55">
        <v>-109</v>
      </c>
      <c r="L257" s="55">
        <v>1623</v>
      </c>
      <c r="M257" s="55">
        <v>104.5</v>
      </c>
      <c r="N257" s="55">
        <v>433</v>
      </c>
      <c r="O257" s="55">
        <v>99.5</v>
      </c>
      <c r="P257" s="55">
        <v>270</v>
      </c>
      <c r="Q257" s="55">
        <v>93</v>
      </c>
      <c r="R257" s="55">
        <v>695</v>
      </c>
      <c r="S257" s="55">
        <v>73.5</v>
      </c>
      <c r="T257" s="55">
        <v>172</v>
      </c>
      <c r="U257" s="55"/>
      <c r="V257" s="55"/>
      <c r="W257" s="55">
        <v>56</v>
      </c>
      <c r="X257" s="55">
        <v>80</v>
      </c>
      <c r="Y257" s="55">
        <v>426</v>
      </c>
      <c r="Z257" s="55">
        <v>88</v>
      </c>
      <c r="AA257" s="55">
        <v>94</v>
      </c>
      <c r="AB257" s="55">
        <v>28</v>
      </c>
      <c r="AC257" s="55"/>
      <c r="AD257" s="55"/>
      <c r="AE257" s="55"/>
      <c r="AF257" s="55"/>
      <c r="AG257" s="55"/>
      <c r="AH257" s="55"/>
      <c r="AI257" s="55" t="s">
        <v>54</v>
      </c>
      <c r="AJ257" s="55">
        <v>31</v>
      </c>
      <c r="AK257" s="55"/>
      <c r="AL257" s="55" t="s">
        <v>512</v>
      </c>
      <c r="AM257" s="55"/>
      <c r="AN257" s="55"/>
      <c r="AO257" s="55">
        <v>374</v>
      </c>
      <c r="AP257" s="55">
        <v>147</v>
      </c>
      <c r="AQ257" s="55">
        <v>351</v>
      </c>
      <c r="AR257" s="55">
        <v>211</v>
      </c>
      <c r="AS257" s="55">
        <v>359</v>
      </c>
      <c r="AT257" s="55">
        <v>320</v>
      </c>
    </row>
    <row r="258" spans="1:46">
      <c r="A258" s="55" t="s">
        <v>571</v>
      </c>
      <c r="B258" s="55">
        <v>1315230632</v>
      </c>
      <c r="C258" s="55" t="s">
        <v>572</v>
      </c>
      <c r="D258" s="55" t="s">
        <v>52</v>
      </c>
      <c r="E258" s="55" t="s">
        <v>53</v>
      </c>
      <c r="F258" s="55"/>
      <c r="G258" s="55">
        <v>6</v>
      </c>
      <c r="H258" s="55">
        <v>567</v>
      </c>
      <c r="I258" s="55">
        <v>599</v>
      </c>
      <c r="J258" s="55">
        <v>89</v>
      </c>
      <c r="K258" s="55">
        <v>111</v>
      </c>
      <c r="L258" s="55">
        <v>371</v>
      </c>
      <c r="M258" s="55">
        <v>107</v>
      </c>
      <c r="N258" s="56">
        <v>325</v>
      </c>
      <c r="O258" s="55">
        <v>128</v>
      </c>
      <c r="P258" s="55">
        <v>4</v>
      </c>
      <c r="Q258" s="55">
        <v>120.5</v>
      </c>
      <c r="R258" s="55">
        <v>180</v>
      </c>
      <c r="S258" s="55">
        <v>75.5</v>
      </c>
      <c r="T258" s="55">
        <v>151</v>
      </c>
      <c r="U258" s="55"/>
      <c r="V258" s="55"/>
      <c r="W258" s="55">
        <v>62</v>
      </c>
      <c r="X258" s="55">
        <v>85</v>
      </c>
      <c r="Y258" s="56">
        <v>312</v>
      </c>
      <c r="Z258" s="55">
        <v>74</v>
      </c>
      <c r="AA258" s="55">
        <v>83</v>
      </c>
      <c r="AB258" s="55">
        <v>265</v>
      </c>
      <c r="AC258" s="55"/>
      <c r="AD258" s="55"/>
      <c r="AE258" s="55"/>
      <c r="AF258" s="55"/>
      <c r="AG258" s="55"/>
      <c r="AH258" s="55"/>
      <c r="AI258" s="55" t="s">
        <v>54</v>
      </c>
      <c r="AJ258" s="55">
        <v>32</v>
      </c>
      <c r="AK258" s="55"/>
      <c r="AL258" s="55" t="s">
        <v>512</v>
      </c>
      <c r="AM258" s="55"/>
      <c r="AN258" s="55"/>
      <c r="AO258" s="55">
        <v>145</v>
      </c>
      <c r="AP258" s="55">
        <v>147</v>
      </c>
      <c r="AQ258" s="55">
        <v>136</v>
      </c>
      <c r="AR258" s="55">
        <v>200</v>
      </c>
      <c r="AS258" s="55">
        <v>294</v>
      </c>
      <c r="AT258" s="55">
        <v>89</v>
      </c>
    </row>
    <row r="259" spans="1:46">
      <c r="A259" s="55" t="s">
        <v>573</v>
      </c>
      <c r="B259" s="55">
        <v>1315230633</v>
      </c>
      <c r="C259" s="55" t="s">
        <v>574</v>
      </c>
      <c r="D259" s="55" t="s">
        <v>52</v>
      </c>
      <c r="E259" s="55" t="s">
        <v>53</v>
      </c>
      <c r="F259" s="55"/>
      <c r="G259" s="55">
        <v>6</v>
      </c>
      <c r="H259" s="55">
        <v>485.5</v>
      </c>
      <c r="I259" s="55">
        <v>518.5</v>
      </c>
      <c r="J259" s="55">
        <v>452</v>
      </c>
      <c r="K259" s="55">
        <v>-107</v>
      </c>
      <c r="L259" s="55">
        <v>2558</v>
      </c>
      <c r="M259" s="55">
        <v>110.5</v>
      </c>
      <c r="N259" s="55">
        <v>196</v>
      </c>
      <c r="O259" s="55">
        <v>77</v>
      </c>
      <c r="P259" s="55">
        <v>657</v>
      </c>
      <c r="Q259" s="55">
        <v>112</v>
      </c>
      <c r="R259" s="55">
        <v>360</v>
      </c>
      <c r="S259" s="55">
        <v>51</v>
      </c>
      <c r="T259" s="55">
        <v>540</v>
      </c>
      <c r="U259" s="55"/>
      <c r="V259" s="55"/>
      <c r="W259" s="55">
        <v>58.5</v>
      </c>
      <c r="X259" s="55">
        <v>82</v>
      </c>
      <c r="Y259" s="55">
        <v>372</v>
      </c>
      <c r="Z259" s="55">
        <v>76.5</v>
      </c>
      <c r="AA259" s="55">
        <v>86</v>
      </c>
      <c r="AB259" s="55">
        <v>222</v>
      </c>
      <c r="AC259" s="55"/>
      <c r="AD259" s="55"/>
      <c r="AE259" s="55"/>
      <c r="AF259" s="55"/>
      <c r="AG259" s="55"/>
      <c r="AH259" s="55"/>
      <c r="AI259" s="55" t="s">
        <v>54</v>
      </c>
      <c r="AJ259" s="55">
        <v>33</v>
      </c>
      <c r="AK259" s="55"/>
      <c r="AL259" s="55" t="s">
        <v>512</v>
      </c>
      <c r="AM259" s="55"/>
      <c r="AN259" s="55"/>
      <c r="AO259" s="55">
        <v>419</v>
      </c>
      <c r="AP259" s="55">
        <v>316</v>
      </c>
      <c r="AQ259" s="55">
        <v>313</v>
      </c>
      <c r="AR259" s="55">
        <v>345</v>
      </c>
      <c r="AS259" s="55">
        <v>409</v>
      </c>
      <c r="AT259" s="55">
        <v>452</v>
      </c>
    </row>
    <row r="260" spans="1:46">
      <c r="A260" s="55" t="s">
        <v>575</v>
      </c>
      <c r="B260" s="55">
        <v>1315230634</v>
      </c>
      <c r="C260" s="55" t="s">
        <v>576</v>
      </c>
      <c r="D260" s="55" t="s">
        <v>52</v>
      </c>
      <c r="E260" s="55" t="s">
        <v>53</v>
      </c>
      <c r="F260" s="55"/>
      <c r="G260" s="55">
        <v>6</v>
      </c>
      <c r="H260" s="55">
        <v>489</v>
      </c>
      <c r="I260" s="55">
        <v>522.5</v>
      </c>
      <c r="J260" s="55">
        <v>430</v>
      </c>
      <c r="K260" s="55">
        <v>78</v>
      </c>
      <c r="L260" s="55">
        <v>2395</v>
      </c>
      <c r="M260" s="55">
        <v>107.5</v>
      </c>
      <c r="N260" s="55">
        <v>300</v>
      </c>
      <c r="O260" s="55">
        <v>105</v>
      </c>
      <c r="P260" s="55">
        <v>178</v>
      </c>
      <c r="Q260" s="55">
        <v>96</v>
      </c>
      <c r="R260" s="55">
        <v>667</v>
      </c>
      <c r="S260" s="55">
        <v>55</v>
      </c>
      <c r="T260" s="55">
        <v>494</v>
      </c>
      <c r="U260" s="55"/>
      <c r="V260" s="55"/>
      <c r="W260" s="55">
        <v>52</v>
      </c>
      <c r="X260" s="55">
        <v>77</v>
      </c>
      <c r="Y260" s="55">
        <v>493</v>
      </c>
      <c r="Z260" s="55">
        <v>73.5</v>
      </c>
      <c r="AA260" s="55">
        <v>82</v>
      </c>
      <c r="AB260" s="55">
        <v>273</v>
      </c>
      <c r="AC260" s="55"/>
      <c r="AD260" s="55"/>
      <c r="AE260" s="55"/>
      <c r="AF260" s="55"/>
      <c r="AG260" s="55"/>
      <c r="AH260" s="55"/>
      <c r="AI260" s="55" t="s">
        <v>54</v>
      </c>
      <c r="AJ260" s="55">
        <v>34</v>
      </c>
      <c r="AK260" s="55"/>
      <c r="AL260" s="55" t="s">
        <v>512</v>
      </c>
      <c r="AM260" s="55"/>
      <c r="AN260" s="55"/>
      <c r="AO260" s="55">
        <v>299</v>
      </c>
      <c r="AP260" s="55">
        <v>521</v>
      </c>
      <c r="AQ260" s="55">
        <v>351</v>
      </c>
      <c r="AR260" s="55">
        <v>508</v>
      </c>
      <c r="AS260" s="55">
        <v>537</v>
      </c>
      <c r="AT260" s="55">
        <v>430</v>
      </c>
    </row>
    <row r="261" spans="1:46">
      <c r="A261" s="55" t="s">
        <v>577</v>
      </c>
      <c r="B261" s="55">
        <v>1315230635</v>
      </c>
      <c r="C261" s="55" t="s">
        <v>578</v>
      </c>
      <c r="D261" s="55" t="s">
        <v>52</v>
      </c>
      <c r="E261" s="55" t="s">
        <v>53</v>
      </c>
      <c r="F261" s="55"/>
      <c r="G261" s="55">
        <v>6</v>
      </c>
      <c r="H261" s="55">
        <v>468</v>
      </c>
      <c r="I261" s="55">
        <v>501.5</v>
      </c>
      <c r="J261" s="55">
        <v>527</v>
      </c>
      <c r="K261" s="55">
        <v>-11</v>
      </c>
      <c r="L261" s="55">
        <v>3304</v>
      </c>
      <c r="M261" s="55">
        <v>106.5</v>
      </c>
      <c r="N261" s="55">
        <v>346</v>
      </c>
      <c r="O261" s="55">
        <v>65.5</v>
      </c>
      <c r="P261" s="55">
        <v>743</v>
      </c>
      <c r="Q261" s="55">
        <v>126</v>
      </c>
      <c r="R261" s="55">
        <v>83</v>
      </c>
      <c r="S261" s="55">
        <v>42.5</v>
      </c>
      <c r="T261" s="55">
        <v>620</v>
      </c>
      <c r="U261" s="55"/>
      <c r="V261" s="55"/>
      <c r="W261" s="55">
        <v>56.5</v>
      </c>
      <c r="X261" s="55">
        <v>81</v>
      </c>
      <c r="Y261" s="55">
        <v>414</v>
      </c>
      <c r="Z261" s="55">
        <v>71</v>
      </c>
      <c r="AA261" s="55">
        <v>80</v>
      </c>
      <c r="AB261" s="55">
        <v>321</v>
      </c>
      <c r="AC261" s="55"/>
      <c r="AD261" s="55"/>
      <c r="AE261" s="55"/>
      <c r="AF261" s="55"/>
      <c r="AG261" s="55"/>
      <c r="AH261" s="55"/>
      <c r="AI261" s="55" t="s">
        <v>54</v>
      </c>
      <c r="AJ261" s="55">
        <v>35</v>
      </c>
      <c r="AK261" s="55"/>
      <c r="AL261" s="55" t="s">
        <v>512</v>
      </c>
      <c r="AM261" s="55"/>
      <c r="AN261" s="55"/>
      <c r="AO261" s="55">
        <v>478</v>
      </c>
      <c r="AP261" s="55">
        <v>503</v>
      </c>
      <c r="AQ261" s="55">
        <v>547</v>
      </c>
      <c r="AR261" s="55">
        <v>516</v>
      </c>
      <c r="AS261" s="55">
        <v>435</v>
      </c>
      <c r="AT261" s="55">
        <v>527</v>
      </c>
    </row>
    <row r="262" spans="1:46">
      <c r="A262" s="55" t="s">
        <v>579</v>
      </c>
      <c r="B262" s="55">
        <v>1315230637</v>
      </c>
      <c r="C262" s="55" t="s">
        <v>580</v>
      </c>
      <c r="D262" s="55" t="s">
        <v>52</v>
      </c>
      <c r="E262" s="55" t="s">
        <v>53</v>
      </c>
      <c r="F262" s="55"/>
      <c r="G262" s="55">
        <v>6</v>
      </c>
      <c r="H262" s="55">
        <v>540.5</v>
      </c>
      <c r="I262" s="55">
        <v>564</v>
      </c>
      <c r="J262" s="55">
        <v>216</v>
      </c>
      <c r="K262" s="55">
        <v>21</v>
      </c>
      <c r="L262" s="55">
        <v>1054</v>
      </c>
      <c r="M262" s="55">
        <v>109</v>
      </c>
      <c r="N262" s="55">
        <v>245</v>
      </c>
      <c r="O262" s="55">
        <v>99.5</v>
      </c>
      <c r="P262" s="55">
        <v>270</v>
      </c>
      <c r="Q262" s="55">
        <v>119.5</v>
      </c>
      <c r="R262" s="55">
        <v>200</v>
      </c>
      <c r="S262" s="55">
        <v>55</v>
      </c>
      <c r="T262" s="55">
        <v>494</v>
      </c>
      <c r="U262" s="55"/>
      <c r="V262" s="55"/>
      <c r="W262" s="55">
        <v>77</v>
      </c>
      <c r="X262" s="55">
        <v>92</v>
      </c>
      <c r="Y262" s="55">
        <v>62</v>
      </c>
      <c r="Z262" s="55">
        <v>80.5</v>
      </c>
      <c r="AA262" s="55">
        <v>89</v>
      </c>
      <c r="AB262" s="55">
        <v>144</v>
      </c>
      <c r="AC262" s="55"/>
      <c r="AD262" s="55"/>
      <c r="AE262" s="55"/>
      <c r="AF262" s="55"/>
      <c r="AG262" s="55"/>
      <c r="AH262" s="55"/>
      <c r="AI262" s="55" t="s">
        <v>54</v>
      </c>
      <c r="AJ262" s="55">
        <v>37</v>
      </c>
      <c r="AK262" s="55"/>
      <c r="AL262" s="55" t="s">
        <v>512</v>
      </c>
      <c r="AM262" s="55"/>
      <c r="AN262" s="55"/>
      <c r="AO262" s="55">
        <v>281</v>
      </c>
      <c r="AP262" s="55">
        <v>338</v>
      </c>
      <c r="AQ262" s="55">
        <v>385</v>
      </c>
      <c r="AR262" s="55">
        <v>237</v>
      </c>
      <c r="AS262" s="55">
        <v>298</v>
      </c>
      <c r="AT262" s="55">
        <v>216</v>
      </c>
    </row>
    <row r="263" spans="1:46">
      <c r="A263" s="55" t="s">
        <v>581</v>
      </c>
      <c r="B263" s="55">
        <v>1315230638</v>
      </c>
      <c r="C263" s="55" t="s">
        <v>582</v>
      </c>
      <c r="D263" s="55" t="s">
        <v>52</v>
      </c>
      <c r="E263" s="55" t="s">
        <v>53</v>
      </c>
      <c r="F263" s="55"/>
      <c r="G263" s="55">
        <v>6</v>
      </c>
      <c r="H263" s="55">
        <v>547.5</v>
      </c>
      <c r="I263" s="55">
        <v>578.5</v>
      </c>
      <c r="J263" s="55">
        <v>143</v>
      </c>
      <c r="K263" s="55">
        <v>43</v>
      </c>
      <c r="L263" s="55">
        <v>711</v>
      </c>
      <c r="M263" s="55">
        <v>120</v>
      </c>
      <c r="N263" s="55">
        <v>14</v>
      </c>
      <c r="O263" s="55">
        <v>108</v>
      </c>
      <c r="P263" s="55">
        <v>119</v>
      </c>
      <c r="Q263" s="55">
        <v>112.5</v>
      </c>
      <c r="R263" s="55">
        <v>350</v>
      </c>
      <c r="S263" s="55">
        <v>63</v>
      </c>
      <c r="T263" s="55">
        <v>353</v>
      </c>
      <c r="U263" s="55"/>
      <c r="V263" s="55"/>
      <c r="W263" s="55">
        <v>63.5</v>
      </c>
      <c r="X263" s="55">
        <v>86</v>
      </c>
      <c r="Y263" s="55">
        <v>283</v>
      </c>
      <c r="Z263" s="55">
        <v>80.5</v>
      </c>
      <c r="AA263" s="55">
        <v>89</v>
      </c>
      <c r="AB263" s="55">
        <v>144</v>
      </c>
      <c r="AC263" s="55"/>
      <c r="AD263" s="55"/>
      <c r="AE263" s="55"/>
      <c r="AF263" s="55"/>
      <c r="AG263" s="55"/>
      <c r="AH263" s="55"/>
      <c r="AI263" s="55" t="s">
        <v>54</v>
      </c>
      <c r="AJ263" s="55">
        <v>38</v>
      </c>
      <c r="AK263" s="55"/>
      <c r="AL263" s="55" t="s">
        <v>512</v>
      </c>
      <c r="AM263" s="55"/>
      <c r="AN263" s="55"/>
      <c r="AO263" s="55">
        <v>290</v>
      </c>
      <c r="AP263" s="55">
        <v>125</v>
      </c>
      <c r="AQ263" s="55">
        <v>205</v>
      </c>
      <c r="AR263" s="55">
        <v>186</v>
      </c>
      <c r="AS263" s="55">
        <v>237</v>
      </c>
      <c r="AT263" s="55">
        <v>143</v>
      </c>
    </row>
    <row r="264" spans="1:46">
      <c r="A264" s="55" t="s">
        <v>583</v>
      </c>
      <c r="B264" s="55">
        <v>7035230639</v>
      </c>
      <c r="C264" s="55" t="s">
        <v>584</v>
      </c>
      <c r="D264" s="55" t="s">
        <v>511</v>
      </c>
      <c r="E264" s="55" t="s">
        <v>53</v>
      </c>
      <c r="F264" s="55" t="s">
        <v>233</v>
      </c>
      <c r="G264" s="55">
        <v>6</v>
      </c>
      <c r="H264" s="55">
        <v>458</v>
      </c>
      <c r="I264" s="55">
        <v>493</v>
      </c>
      <c r="J264" s="55">
        <v>552</v>
      </c>
      <c r="K264" s="55">
        <v>-72</v>
      </c>
      <c r="L264" s="55">
        <v>3715</v>
      </c>
      <c r="M264" s="55">
        <v>99</v>
      </c>
      <c r="N264" s="55">
        <v>635</v>
      </c>
      <c r="O264" s="55">
        <v>88</v>
      </c>
      <c r="P264" s="55">
        <v>492</v>
      </c>
      <c r="Q264" s="55">
        <v>114</v>
      </c>
      <c r="R264" s="55">
        <v>313</v>
      </c>
      <c r="S264" s="55">
        <v>49</v>
      </c>
      <c r="T264" s="55">
        <v>565</v>
      </c>
      <c r="U264" s="55"/>
      <c r="V264" s="55"/>
      <c r="W264" s="55">
        <v>56</v>
      </c>
      <c r="X264" s="55">
        <v>80</v>
      </c>
      <c r="Y264" s="55">
        <v>426</v>
      </c>
      <c r="Z264" s="55">
        <v>52</v>
      </c>
      <c r="AA264" s="55">
        <v>63</v>
      </c>
      <c r="AB264" s="55">
        <v>461</v>
      </c>
      <c r="AC264" s="55"/>
      <c r="AD264" s="55"/>
      <c r="AE264" s="55"/>
      <c r="AF264" s="55"/>
      <c r="AG264" s="55"/>
      <c r="AH264" s="55"/>
      <c r="AI264" s="55" t="s">
        <v>54</v>
      </c>
      <c r="AJ264" s="55">
        <v>39</v>
      </c>
      <c r="AK264" s="55"/>
      <c r="AL264" s="55" t="s">
        <v>512</v>
      </c>
      <c r="AM264" s="55"/>
      <c r="AN264" s="55"/>
      <c r="AO264" s="55">
        <v>685</v>
      </c>
      <c r="AP264" s="55"/>
      <c r="AQ264" s="55">
        <v>649</v>
      </c>
      <c r="AR264" s="55">
        <v>480</v>
      </c>
      <c r="AS264" s="55"/>
      <c r="AT264" s="55">
        <v>552</v>
      </c>
    </row>
    <row r="265" spans="1:46">
      <c r="A265" s="55" t="s">
        <v>585</v>
      </c>
      <c r="B265" s="55">
        <v>1315230640</v>
      </c>
      <c r="C265" s="55" t="s">
        <v>586</v>
      </c>
      <c r="D265" s="55" t="s">
        <v>133</v>
      </c>
      <c r="E265" s="55" t="s">
        <v>53</v>
      </c>
      <c r="F265" s="55"/>
      <c r="G265" s="55">
        <v>6</v>
      </c>
      <c r="H265" s="55">
        <v>503.5</v>
      </c>
      <c r="I265" s="55">
        <v>538</v>
      </c>
      <c r="J265" s="55">
        <v>353</v>
      </c>
      <c r="K265" s="55">
        <v>103</v>
      </c>
      <c r="L265" s="55">
        <v>1853</v>
      </c>
      <c r="M265" s="55">
        <v>115</v>
      </c>
      <c r="N265" s="55">
        <v>66</v>
      </c>
      <c r="O265" s="55">
        <v>107</v>
      </c>
      <c r="P265" s="55">
        <v>142</v>
      </c>
      <c r="Q265" s="55">
        <v>113.5</v>
      </c>
      <c r="R265" s="55">
        <v>327</v>
      </c>
      <c r="S265" s="55">
        <v>42.5</v>
      </c>
      <c r="T265" s="55">
        <v>620</v>
      </c>
      <c r="U265" s="55"/>
      <c r="V265" s="55"/>
      <c r="W265" s="55">
        <v>55</v>
      </c>
      <c r="X265" s="55">
        <v>80</v>
      </c>
      <c r="Y265" s="55">
        <v>444</v>
      </c>
      <c r="Z265" s="55">
        <v>70.5</v>
      </c>
      <c r="AA265" s="55">
        <v>80</v>
      </c>
      <c r="AB265" s="55">
        <v>328</v>
      </c>
      <c r="AC265" s="55"/>
      <c r="AD265" s="55"/>
      <c r="AE265" s="55"/>
      <c r="AF265" s="55"/>
      <c r="AG265" s="55"/>
      <c r="AH265" s="55"/>
      <c r="AI265" s="55" t="s">
        <v>54</v>
      </c>
      <c r="AJ265" s="55">
        <v>40</v>
      </c>
      <c r="AK265" s="55"/>
      <c r="AL265" s="55" t="s">
        <v>512</v>
      </c>
      <c r="AM265" s="55"/>
      <c r="AN265" s="55"/>
      <c r="AO265" s="55">
        <v>508</v>
      </c>
      <c r="AP265" s="55">
        <v>591</v>
      </c>
      <c r="AQ265" s="55">
        <v>573</v>
      </c>
      <c r="AR265" s="55">
        <v>456</v>
      </c>
      <c r="AS265" s="55">
        <v>601</v>
      </c>
      <c r="AT265" s="55">
        <v>353</v>
      </c>
    </row>
    <row r="266" spans="1:46">
      <c r="A266" s="55" t="s">
        <v>587</v>
      </c>
      <c r="B266" s="55">
        <v>1315230641</v>
      </c>
      <c r="C266" s="55" t="s">
        <v>588</v>
      </c>
      <c r="D266" s="55" t="s">
        <v>133</v>
      </c>
      <c r="E266" s="55" t="s">
        <v>53</v>
      </c>
      <c r="F266" s="55"/>
      <c r="G266" s="55">
        <v>6</v>
      </c>
      <c r="H266" s="55">
        <v>528</v>
      </c>
      <c r="I266" s="55">
        <v>557.5</v>
      </c>
      <c r="J266" s="55">
        <v>251</v>
      </c>
      <c r="K266" s="55">
        <v>-96</v>
      </c>
      <c r="L266" s="55">
        <v>1235</v>
      </c>
      <c r="M266" s="55">
        <v>110</v>
      </c>
      <c r="N266" s="55">
        <v>209</v>
      </c>
      <c r="O266" s="55">
        <v>97</v>
      </c>
      <c r="P266" s="55">
        <v>330</v>
      </c>
      <c r="Q266" s="55">
        <v>96.5</v>
      </c>
      <c r="R266" s="55">
        <v>660</v>
      </c>
      <c r="S266" s="55">
        <v>77</v>
      </c>
      <c r="T266" s="55">
        <v>124</v>
      </c>
      <c r="U266" s="55"/>
      <c r="V266" s="55"/>
      <c r="W266" s="55">
        <v>66.5</v>
      </c>
      <c r="X266" s="55">
        <v>88</v>
      </c>
      <c r="Y266" s="55">
        <v>220</v>
      </c>
      <c r="Z266" s="55">
        <v>81</v>
      </c>
      <c r="AA266" s="55">
        <v>89</v>
      </c>
      <c r="AB266" s="55">
        <v>132</v>
      </c>
      <c r="AC266" s="55"/>
      <c r="AD266" s="55"/>
      <c r="AE266" s="55"/>
      <c r="AF266" s="55"/>
      <c r="AG266" s="55"/>
      <c r="AH266" s="55"/>
      <c r="AI266" s="55" t="s">
        <v>54</v>
      </c>
      <c r="AJ266" s="55">
        <v>41</v>
      </c>
      <c r="AK266" s="55"/>
      <c r="AL266" s="55" t="s">
        <v>512</v>
      </c>
      <c r="AM266" s="55"/>
      <c r="AN266" s="55"/>
      <c r="AO266" s="55">
        <v>227</v>
      </c>
      <c r="AP266" s="55">
        <v>165</v>
      </c>
      <c r="AQ266" s="55">
        <v>331</v>
      </c>
      <c r="AR266" s="55">
        <v>155</v>
      </c>
      <c r="AS266" s="55">
        <v>238</v>
      </c>
      <c r="AT266" s="55">
        <v>251</v>
      </c>
    </row>
    <row r="267" spans="1:46">
      <c r="A267" s="55" t="s">
        <v>589</v>
      </c>
      <c r="B267" s="55">
        <v>1315230642</v>
      </c>
      <c r="C267" s="55" t="s">
        <v>590</v>
      </c>
      <c r="D267" s="55" t="s">
        <v>133</v>
      </c>
      <c r="E267" s="55" t="s">
        <v>53</v>
      </c>
      <c r="F267" s="55"/>
      <c r="G267" s="55">
        <v>6</v>
      </c>
      <c r="H267" s="55">
        <v>500.5</v>
      </c>
      <c r="I267" s="55">
        <v>523</v>
      </c>
      <c r="J267" s="55">
        <v>426</v>
      </c>
      <c r="K267" s="55">
        <v>31</v>
      </c>
      <c r="L267" s="55">
        <v>2371</v>
      </c>
      <c r="M267" s="55">
        <v>96.5</v>
      </c>
      <c r="N267" s="55">
        <v>701</v>
      </c>
      <c r="O267" s="55">
        <v>114</v>
      </c>
      <c r="P267" s="55">
        <v>69</v>
      </c>
      <c r="Q267" s="55">
        <v>73</v>
      </c>
      <c r="R267" s="55">
        <v>786</v>
      </c>
      <c r="S267" s="55">
        <v>66.5</v>
      </c>
      <c r="T267" s="55">
        <v>292</v>
      </c>
      <c r="U267" s="55"/>
      <c r="V267" s="55"/>
      <c r="W267" s="55">
        <v>79</v>
      </c>
      <c r="X267" s="55">
        <v>93</v>
      </c>
      <c r="Y267" s="55">
        <v>50</v>
      </c>
      <c r="Z267" s="55">
        <v>71.5</v>
      </c>
      <c r="AA267" s="55">
        <v>80</v>
      </c>
      <c r="AB267" s="55">
        <v>310</v>
      </c>
      <c r="AC267" s="55"/>
      <c r="AD267" s="55"/>
      <c r="AE267" s="55"/>
      <c r="AF267" s="55"/>
      <c r="AG267" s="55"/>
      <c r="AH267" s="55"/>
      <c r="AI267" s="55" t="s">
        <v>54</v>
      </c>
      <c r="AJ267" s="55">
        <v>42</v>
      </c>
      <c r="AK267" s="55"/>
      <c r="AL267" s="55" t="s">
        <v>512</v>
      </c>
      <c r="AM267" s="55"/>
      <c r="AN267" s="55"/>
      <c r="AO267" s="55">
        <v>263</v>
      </c>
      <c r="AP267" s="55">
        <v>347</v>
      </c>
      <c r="AQ267" s="55">
        <v>311</v>
      </c>
      <c r="AR267" s="55">
        <v>457</v>
      </c>
      <c r="AS267" s="55">
        <v>362</v>
      </c>
      <c r="AT267" s="55">
        <v>426</v>
      </c>
    </row>
    <row r="268" spans="1:46">
      <c r="A268" s="55" t="s">
        <v>591</v>
      </c>
      <c r="B268" s="55">
        <v>1315230643</v>
      </c>
      <c r="C268" s="55" t="s">
        <v>592</v>
      </c>
      <c r="D268" s="55" t="s">
        <v>133</v>
      </c>
      <c r="E268" s="55" t="s">
        <v>53</v>
      </c>
      <c r="F268" s="55"/>
      <c r="G268" s="55">
        <v>6</v>
      </c>
      <c r="H268" s="55">
        <v>466</v>
      </c>
      <c r="I268" s="55">
        <v>502.5</v>
      </c>
      <c r="J268" s="55">
        <v>525</v>
      </c>
      <c r="K268" s="55">
        <v>75</v>
      </c>
      <c r="L268" s="55">
        <v>3262</v>
      </c>
      <c r="M268" s="55">
        <v>106</v>
      </c>
      <c r="N268" s="55">
        <v>361</v>
      </c>
      <c r="O268" s="55">
        <v>92.5</v>
      </c>
      <c r="P268" s="55">
        <v>409</v>
      </c>
      <c r="Q268" s="55">
        <v>106.5</v>
      </c>
      <c r="R268" s="55">
        <v>487</v>
      </c>
      <c r="S268" s="55">
        <v>49.5</v>
      </c>
      <c r="T268" s="55">
        <v>556</v>
      </c>
      <c r="U268" s="55"/>
      <c r="V268" s="55"/>
      <c r="W268" s="55">
        <v>44.5</v>
      </c>
      <c r="X268" s="55">
        <v>72</v>
      </c>
      <c r="Y268" s="55">
        <v>585</v>
      </c>
      <c r="Z268" s="55">
        <v>67</v>
      </c>
      <c r="AA268" s="55">
        <v>76</v>
      </c>
      <c r="AB268" s="55">
        <v>392</v>
      </c>
      <c r="AC268" s="55"/>
      <c r="AD268" s="55"/>
      <c r="AE268" s="55"/>
      <c r="AF268" s="55"/>
      <c r="AG268" s="55"/>
      <c r="AH268" s="55"/>
      <c r="AI268" s="55" t="s">
        <v>54</v>
      </c>
      <c r="AJ268" s="55">
        <v>43</v>
      </c>
      <c r="AK268" s="55"/>
      <c r="AL268" s="55" t="s">
        <v>512</v>
      </c>
      <c r="AM268" s="55"/>
      <c r="AN268" s="55"/>
      <c r="AO268" s="55">
        <v>506</v>
      </c>
      <c r="AP268" s="55">
        <v>406</v>
      </c>
      <c r="AQ268" s="55">
        <v>422</v>
      </c>
      <c r="AR268" s="55">
        <v>600</v>
      </c>
      <c r="AS268" s="55">
        <v>577</v>
      </c>
      <c r="AT268" s="55">
        <v>525</v>
      </c>
    </row>
    <row r="269" spans="1:46">
      <c r="A269" s="55" t="s">
        <v>593</v>
      </c>
      <c r="B269" s="55">
        <v>1315230644</v>
      </c>
      <c r="C269" s="55" t="s">
        <v>594</v>
      </c>
      <c r="D269" s="55" t="s">
        <v>133</v>
      </c>
      <c r="E269" s="55" t="s">
        <v>53</v>
      </c>
      <c r="F269" s="55"/>
      <c r="G269" s="55">
        <v>6</v>
      </c>
      <c r="H269" s="55">
        <v>446</v>
      </c>
      <c r="I269" s="55">
        <v>481.5</v>
      </c>
      <c r="J269" s="55">
        <v>591</v>
      </c>
      <c r="K269" s="55">
        <v>-28</v>
      </c>
      <c r="L269" s="55">
        <v>4315</v>
      </c>
      <c r="M269" s="55">
        <v>118.5</v>
      </c>
      <c r="N269" s="55">
        <v>28</v>
      </c>
      <c r="O269" s="55">
        <v>60</v>
      </c>
      <c r="P269" s="55">
        <v>770</v>
      </c>
      <c r="Q269" s="55">
        <v>101</v>
      </c>
      <c r="R269" s="55">
        <v>592</v>
      </c>
      <c r="S269" s="55">
        <v>47</v>
      </c>
      <c r="T269" s="55">
        <v>587</v>
      </c>
      <c r="U269" s="55"/>
      <c r="V269" s="55"/>
      <c r="W269" s="55">
        <v>47.5</v>
      </c>
      <c r="X269" s="55">
        <v>74</v>
      </c>
      <c r="Y269" s="55">
        <v>549</v>
      </c>
      <c r="Z269" s="55">
        <v>72</v>
      </c>
      <c r="AA269" s="55">
        <v>81</v>
      </c>
      <c r="AB269" s="55">
        <v>301</v>
      </c>
      <c r="AC269" s="55"/>
      <c r="AD269" s="55"/>
      <c r="AE269" s="55"/>
      <c r="AF269" s="55"/>
      <c r="AG269" s="55"/>
      <c r="AH269" s="55"/>
      <c r="AI269" s="55" t="s">
        <v>54</v>
      </c>
      <c r="AJ269" s="55">
        <v>44</v>
      </c>
      <c r="AK269" s="55"/>
      <c r="AL269" s="55" t="s">
        <v>512</v>
      </c>
      <c r="AM269" s="55"/>
      <c r="AN269" s="55"/>
      <c r="AO269" s="55">
        <v>316</v>
      </c>
      <c r="AP269" s="55">
        <v>495</v>
      </c>
      <c r="AQ269" s="55">
        <v>358</v>
      </c>
      <c r="AR269" s="55">
        <v>563</v>
      </c>
      <c r="AS269" s="55">
        <v>476</v>
      </c>
      <c r="AT269" s="55">
        <v>591</v>
      </c>
    </row>
    <row r="270" spans="1:46">
      <c r="A270" s="55" t="s">
        <v>595</v>
      </c>
      <c r="B270" s="55">
        <v>1315230645</v>
      </c>
      <c r="C270" s="55" t="s">
        <v>596</v>
      </c>
      <c r="D270" s="55" t="s">
        <v>133</v>
      </c>
      <c r="E270" s="55" t="s">
        <v>53</v>
      </c>
      <c r="F270" s="55"/>
      <c r="G270" s="55">
        <v>6</v>
      </c>
      <c r="H270" s="55">
        <v>503.5</v>
      </c>
      <c r="I270" s="55">
        <v>535</v>
      </c>
      <c r="J270" s="55">
        <v>365</v>
      </c>
      <c r="K270" s="55">
        <v>-157</v>
      </c>
      <c r="L270" s="55">
        <v>1944</v>
      </c>
      <c r="M270" s="55">
        <v>101</v>
      </c>
      <c r="N270" s="55">
        <v>561</v>
      </c>
      <c r="O270" s="55">
        <v>96</v>
      </c>
      <c r="P270" s="55">
        <v>353</v>
      </c>
      <c r="Q270" s="55">
        <v>105</v>
      </c>
      <c r="R270" s="55">
        <v>523</v>
      </c>
      <c r="S270" s="55">
        <v>70</v>
      </c>
      <c r="T270" s="55">
        <v>226</v>
      </c>
      <c r="U270" s="55"/>
      <c r="V270" s="55"/>
      <c r="W270" s="55">
        <v>63.5</v>
      </c>
      <c r="X270" s="55">
        <v>86</v>
      </c>
      <c r="Y270" s="55">
        <v>283</v>
      </c>
      <c r="Z270" s="55">
        <v>68</v>
      </c>
      <c r="AA270" s="55">
        <v>77</v>
      </c>
      <c r="AB270" s="55">
        <v>372</v>
      </c>
      <c r="AC270" s="55"/>
      <c r="AD270" s="55"/>
      <c r="AE270" s="55"/>
      <c r="AF270" s="55"/>
      <c r="AG270" s="55"/>
      <c r="AH270" s="55"/>
      <c r="AI270" s="55" t="s">
        <v>54</v>
      </c>
      <c r="AJ270" s="55">
        <v>45</v>
      </c>
      <c r="AK270" s="55"/>
      <c r="AL270" s="55" t="s">
        <v>512</v>
      </c>
      <c r="AM270" s="55"/>
      <c r="AN270" s="55"/>
      <c r="AO270" s="55">
        <v>449</v>
      </c>
      <c r="AP270" s="55">
        <v>258</v>
      </c>
      <c r="AQ270" s="55">
        <v>399</v>
      </c>
      <c r="AR270" s="55">
        <v>208</v>
      </c>
      <c r="AS270" s="55">
        <v>382</v>
      </c>
      <c r="AT270" s="55">
        <v>365</v>
      </c>
    </row>
    <row r="271" spans="1:46">
      <c r="A271" s="55" t="s">
        <v>597</v>
      </c>
      <c r="B271" s="55">
        <v>7035230646</v>
      </c>
      <c r="C271" s="55" t="s">
        <v>598</v>
      </c>
      <c r="D271" s="55" t="s">
        <v>328</v>
      </c>
      <c r="E271" s="55" t="s">
        <v>53</v>
      </c>
      <c r="F271" s="55" t="s">
        <v>233</v>
      </c>
      <c r="G271" s="55">
        <v>6</v>
      </c>
      <c r="H271" s="55">
        <v>447.5</v>
      </c>
      <c r="I271" s="55">
        <v>481.5</v>
      </c>
      <c r="J271" s="55">
        <v>591</v>
      </c>
      <c r="K271" s="55">
        <v>41</v>
      </c>
      <c r="L271" s="55">
        <v>4315</v>
      </c>
      <c r="M271" s="55">
        <v>97</v>
      </c>
      <c r="N271" s="55">
        <v>689</v>
      </c>
      <c r="O271" s="55">
        <v>71</v>
      </c>
      <c r="P271" s="55">
        <v>704</v>
      </c>
      <c r="Q271" s="55">
        <v>88.5</v>
      </c>
      <c r="R271" s="55">
        <v>735</v>
      </c>
      <c r="S271" s="55">
        <v>64</v>
      </c>
      <c r="T271" s="55">
        <v>332</v>
      </c>
      <c r="U271" s="55"/>
      <c r="V271" s="55"/>
      <c r="W271" s="55">
        <v>53</v>
      </c>
      <c r="X271" s="55">
        <v>78</v>
      </c>
      <c r="Y271" s="55">
        <v>481</v>
      </c>
      <c r="Z271" s="55">
        <v>74</v>
      </c>
      <c r="AA271" s="55">
        <v>83</v>
      </c>
      <c r="AB271" s="55">
        <v>265</v>
      </c>
      <c r="AC271" s="55"/>
      <c r="AD271" s="55"/>
      <c r="AE271" s="55"/>
      <c r="AF271" s="55"/>
      <c r="AG271" s="55"/>
      <c r="AH271" s="55"/>
      <c r="AI271" s="55" t="s">
        <v>54</v>
      </c>
      <c r="AJ271" s="55">
        <v>46</v>
      </c>
      <c r="AK271" s="55"/>
      <c r="AL271" s="55" t="s">
        <v>512</v>
      </c>
      <c r="AM271" s="55"/>
      <c r="AN271" s="55"/>
      <c r="AO271" s="55">
        <v>641</v>
      </c>
      <c r="AP271" s="55">
        <v>656</v>
      </c>
      <c r="AQ271" s="55">
        <v>646</v>
      </c>
      <c r="AR271" s="55">
        <v>632</v>
      </c>
      <c r="AS271" s="55">
        <v>662</v>
      </c>
      <c r="AT271" s="55">
        <v>591</v>
      </c>
    </row>
    <row r="272" spans="1:46">
      <c r="A272" s="55" t="s">
        <v>599</v>
      </c>
      <c r="B272" s="55">
        <v>1315230701</v>
      </c>
      <c r="C272" s="55" t="s">
        <v>600</v>
      </c>
      <c r="D272" s="55" t="s">
        <v>52</v>
      </c>
      <c r="E272" s="55" t="s">
        <v>53</v>
      </c>
      <c r="F272" s="55"/>
      <c r="G272" s="55">
        <v>7</v>
      </c>
      <c r="H272" s="55">
        <v>514</v>
      </c>
      <c r="I272" s="55">
        <v>547</v>
      </c>
      <c r="J272" s="55">
        <v>297</v>
      </c>
      <c r="K272" s="55">
        <v>30</v>
      </c>
      <c r="L272" s="55">
        <v>1534</v>
      </c>
      <c r="M272" s="55">
        <v>108.5</v>
      </c>
      <c r="N272" s="55">
        <v>258</v>
      </c>
      <c r="O272" s="55">
        <v>105</v>
      </c>
      <c r="P272" s="55">
        <v>178</v>
      </c>
      <c r="Q272" s="55">
        <v>119.5</v>
      </c>
      <c r="R272" s="55">
        <v>200</v>
      </c>
      <c r="S272" s="55">
        <v>49</v>
      </c>
      <c r="T272" s="55">
        <v>565</v>
      </c>
      <c r="U272" s="55"/>
      <c r="V272" s="55"/>
      <c r="W272" s="55">
        <v>56.5</v>
      </c>
      <c r="X272" s="55">
        <v>81</v>
      </c>
      <c r="Y272" s="55">
        <v>414</v>
      </c>
      <c r="Z272" s="55">
        <v>75.5</v>
      </c>
      <c r="AA272" s="55">
        <v>84</v>
      </c>
      <c r="AB272" s="55">
        <v>235</v>
      </c>
      <c r="AC272" s="55"/>
      <c r="AD272" s="55"/>
      <c r="AE272" s="55"/>
      <c r="AF272" s="55"/>
      <c r="AG272" s="55"/>
      <c r="AH272" s="55"/>
      <c r="AI272" s="55" t="s">
        <v>54</v>
      </c>
      <c r="AJ272" s="55">
        <v>1</v>
      </c>
      <c r="AK272" s="55"/>
      <c r="AL272" s="55"/>
      <c r="AM272" s="55"/>
      <c r="AN272" s="55"/>
      <c r="AO272" s="55">
        <v>234</v>
      </c>
      <c r="AP272" s="55">
        <v>238</v>
      </c>
      <c r="AQ272" s="55">
        <v>364</v>
      </c>
      <c r="AR272" s="55">
        <v>327</v>
      </c>
      <c r="AS272" s="55">
        <v>162</v>
      </c>
      <c r="AT272" s="55">
        <v>297</v>
      </c>
    </row>
    <row r="273" spans="1:46">
      <c r="A273" s="55" t="s">
        <v>601</v>
      </c>
      <c r="B273" s="55">
        <v>1315230702</v>
      </c>
      <c r="C273" s="55" t="s">
        <v>602</v>
      </c>
      <c r="D273" s="55" t="s">
        <v>52</v>
      </c>
      <c r="E273" s="55" t="s">
        <v>53</v>
      </c>
      <c r="F273" s="55"/>
      <c r="G273" s="55">
        <v>7</v>
      </c>
      <c r="H273" s="55">
        <v>543.5</v>
      </c>
      <c r="I273" s="55">
        <v>575</v>
      </c>
      <c r="J273" s="55">
        <v>155</v>
      </c>
      <c r="K273" s="55">
        <v>139</v>
      </c>
      <c r="L273" s="55">
        <v>782</v>
      </c>
      <c r="M273" s="55">
        <v>104.5</v>
      </c>
      <c r="N273" s="55">
        <v>433</v>
      </c>
      <c r="O273" s="55">
        <v>115</v>
      </c>
      <c r="P273" s="55">
        <v>64</v>
      </c>
      <c r="Q273" s="55">
        <v>111</v>
      </c>
      <c r="R273" s="55">
        <v>385</v>
      </c>
      <c r="S273" s="55">
        <v>70.5</v>
      </c>
      <c r="T273" s="55">
        <v>217</v>
      </c>
      <c r="U273" s="55"/>
      <c r="V273" s="55"/>
      <c r="W273" s="55">
        <v>62</v>
      </c>
      <c r="X273" s="55">
        <v>85</v>
      </c>
      <c r="Y273" s="55">
        <v>312</v>
      </c>
      <c r="Z273" s="55">
        <v>80.5</v>
      </c>
      <c r="AA273" s="55">
        <v>89</v>
      </c>
      <c r="AB273" s="55">
        <v>144</v>
      </c>
      <c r="AC273" s="55"/>
      <c r="AD273" s="55"/>
      <c r="AE273" s="55"/>
      <c r="AF273" s="55"/>
      <c r="AG273" s="55"/>
      <c r="AH273" s="55"/>
      <c r="AI273" s="55" t="s">
        <v>54</v>
      </c>
      <c r="AJ273" s="55">
        <v>2</v>
      </c>
      <c r="AK273" s="55"/>
      <c r="AL273" s="55"/>
      <c r="AM273" s="55"/>
      <c r="AN273" s="55"/>
      <c r="AO273" s="55">
        <v>250</v>
      </c>
      <c r="AP273" s="55">
        <v>430</v>
      </c>
      <c r="AQ273" s="55">
        <v>313</v>
      </c>
      <c r="AR273" s="55">
        <v>294</v>
      </c>
      <c r="AS273" s="55">
        <v>263</v>
      </c>
      <c r="AT273" s="55">
        <v>155</v>
      </c>
    </row>
    <row r="274" spans="1:46">
      <c r="A274" s="55" t="s">
        <v>603</v>
      </c>
      <c r="B274" s="55">
        <v>1315230703</v>
      </c>
      <c r="C274" s="55" t="s">
        <v>604</v>
      </c>
      <c r="D274" s="55" t="s">
        <v>52</v>
      </c>
      <c r="E274" s="55" t="s">
        <v>53</v>
      </c>
      <c r="F274" s="55"/>
      <c r="G274" s="55">
        <v>7</v>
      </c>
      <c r="H274" s="55">
        <v>547.5</v>
      </c>
      <c r="I274" s="55">
        <v>571.5</v>
      </c>
      <c r="J274" s="55">
        <v>175</v>
      </c>
      <c r="K274" s="55">
        <v>224</v>
      </c>
      <c r="L274" s="55">
        <v>859</v>
      </c>
      <c r="M274" s="55">
        <v>105</v>
      </c>
      <c r="N274" s="55">
        <v>406</v>
      </c>
      <c r="O274" s="55">
        <v>95</v>
      </c>
      <c r="P274" s="55">
        <v>362</v>
      </c>
      <c r="Q274" s="55">
        <v>118.5</v>
      </c>
      <c r="R274" s="55">
        <v>221</v>
      </c>
      <c r="S274" s="55">
        <v>72</v>
      </c>
      <c r="T274" s="55">
        <v>195</v>
      </c>
      <c r="U274" s="55"/>
      <c r="V274" s="55"/>
      <c r="W274" s="55">
        <v>75</v>
      </c>
      <c r="X274" s="55">
        <v>91</v>
      </c>
      <c r="Y274" s="55">
        <v>88</v>
      </c>
      <c r="Z274" s="55">
        <v>82</v>
      </c>
      <c r="AA274" s="55">
        <v>90</v>
      </c>
      <c r="AB274" s="55">
        <v>111</v>
      </c>
      <c r="AC274" s="55"/>
      <c r="AD274" s="55"/>
      <c r="AE274" s="55"/>
      <c r="AF274" s="55"/>
      <c r="AG274" s="55"/>
      <c r="AH274" s="55"/>
      <c r="AI274" s="55" t="s">
        <v>54</v>
      </c>
      <c r="AJ274" s="55">
        <v>3</v>
      </c>
      <c r="AK274" s="55"/>
      <c r="AL274" s="55"/>
      <c r="AM274" s="55"/>
      <c r="AN274" s="55"/>
      <c r="AO274" s="55">
        <v>250</v>
      </c>
      <c r="AP274" s="55">
        <v>299</v>
      </c>
      <c r="AQ274" s="55">
        <v>259</v>
      </c>
      <c r="AR274" s="55">
        <v>399</v>
      </c>
      <c r="AS274" s="55">
        <v>114</v>
      </c>
      <c r="AT274" s="55">
        <v>175</v>
      </c>
    </row>
    <row r="275" spans="1:46">
      <c r="A275" s="55" t="s">
        <v>605</v>
      </c>
      <c r="B275" s="55">
        <v>1315230704</v>
      </c>
      <c r="C275" s="55" t="s">
        <v>606</v>
      </c>
      <c r="D275" s="55" t="s">
        <v>52</v>
      </c>
      <c r="E275" s="55" t="s">
        <v>53</v>
      </c>
      <c r="F275" s="55"/>
      <c r="G275" s="55">
        <v>7</v>
      </c>
      <c r="H275" s="55">
        <v>435.5</v>
      </c>
      <c r="I275" s="55">
        <v>469</v>
      </c>
      <c r="J275" s="55">
        <v>624</v>
      </c>
      <c r="K275" s="55">
        <v>-23</v>
      </c>
      <c r="L275" s="55">
        <v>5018</v>
      </c>
      <c r="M275" s="55">
        <v>104.5</v>
      </c>
      <c r="N275" s="55">
        <v>433</v>
      </c>
      <c r="O275" s="55">
        <v>100.5</v>
      </c>
      <c r="P275" s="55">
        <v>253</v>
      </c>
      <c r="Q275" s="55">
        <v>57</v>
      </c>
      <c r="R275" s="55">
        <v>796</v>
      </c>
      <c r="S275" s="55">
        <v>50</v>
      </c>
      <c r="T275" s="55">
        <v>551</v>
      </c>
      <c r="U275" s="55"/>
      <c r="V275" s="55"/>
      <c r="W275" s="55">
        <v>56.5</v>
      </c>
      <c r="X275" s="55">
        <v>81</v>
      </c>
      <c r="Y275" s="55">
        <v>414</v>
      </c>
      <c r="Z275" s="55">
        <v>67</v>
      </c>
      <c r="AA275" s="55">
        <v>76</v>
      </c>
      <c r="AB275" s="55">
        <v>392</v>
      </c>
      <c r="AC275" s="55"/>
      <c r="AD275" s="55"/>
      <c r="AE275" s="55"/>
      <c r="AF275" s="55"/>
      <c r="AG275" s="55"/>
      <c r="AH275" s="55"/>
      <c r="AI275" s="55" t="s">
        <v>54</v>
      </c>
      <c r="AJ275" s="55">
        <v>4</v>
      </c>
      <c r="AK275" s="55"/>
      <c r="AL275" s="55"/>
      <c r="AM275" s="55"/>
      <c r="AN275" s="55"/>
      <c r="AO275" s="55">
        <v>595</v>
      </c>
      <c r="AP275" s="55">
        <v>584</v>
      </c>
      <c r="AQ275" s="55">
        <v>565</v>
      </c>
      <c r="AR275" s="55">
        <v>601</v>
      </c>
      <c r="AS275" s="55">
        <v>497</v>
      </c>
      <c r="AT275" s="55">
        <v>624</v>
      </c>
    </row>
    <row r="276" spans="1:46">
      <c r="A276" s="55" t="s">
        <v>607</v>
      </c>
      <c r="B276" s="55">
        <v>1315230705</v>
      </c>
      <c r="C276" s="55" t="s">
        <v>608</v>
      </c>
      <c r="D276" s="55" t="s">
        <v>52</v>
      </c>
      <c r="E276" s="55" t="s">
        <v>53</v>
      </c>
      <c r="F276" s="55"/>
      <c r="G276" s="55">
        <v>7</v>
      </c>
      <c r="H276" s="55">
        <v>423</v>
      </c>
      <c r="I276" s="55">
        <v>459.5</v>
      </c>
      <c r="J276" s="55">
        <v>636</v>
      </c>
      <c r="K276" s="55">
        <v>13</v>
      </c>
      <c r="L276" s="55">
        <v>5592</v>
      </c>
      <c r="M276" s="55">
        <v>92.5</v>
      </c>
      <c r="N276" s="55">
        <v>765</v>
      </c>
      <c r="O276" s="55">
        <v>87</v>
      </c>
      <c r="P276" s="55">
        <v>503</v>
      </c>
      <c r="Q276" s="55">
        <v>101</v>
      </c>
      <c r="R276" s="55">
        <v>592</v>
      </c>
      <c r="S276" s="55">
        <v>47</v>
      </c>
      <c r="T276" s="55">
        <v>587</v>
      </c>
      <c r="U276" s="55"/>
      <c r="V276" s="55"/>
      <c r="W276" s="55">
        <v>32.5</v>
      </c>
      <c r="X276" s="55">
        <v>60</v>
      </c>
      <c r="Y276" s="55">
        <v>655</v>
      </c>
      <c r="Z276" s="55">
        <v>63</v>
      </c>
      <c r="AA276" s="55">
        <v>72</v>
      </c>
      <c r="AB276" s="55">
        <v>423</v>
      </c>
      <c r="AC276" s="55"/>
      <c r="AD276" s="55"/>
      <c r="AE276" s="55"/>
      <c r="AF276" s="55"/>
      <c r="AG276" s="55"/>
      <c r="AH276" s="55"/>
      <c r="AI276" s="55" t="s">
        <v>54</v>
      </c>
      <c r="AJ276" s="55">
        <v>5</v>
      </c>
      <c r="AK276" s="55"/>
      <c r="AL276" s="55"/>
      <c r="AM276" s="55"/>
      <c r="AN276" s="55"/>
      <c r="AO276" s="55">
        <v>654</v>
      </c>
      <c r="AP276" s="55">
        <v>629</v>
      </c>
      <c r="AQ276" s="55">
        <v>649</v>
      </c>
      <c r="AR276" s="55">
        <v>649</v>
      </c>
      <c r="AS276" s="55">
        <v>583</v>
      </c>
      <c r="AT276" s="55">
        <v>636</v>
      </c>
    </row>
    <row r="277" spans="1:46">
      <c r="A277" s="55" t="s">
        <v>609</v>
      </c>
      <c r="B277" s="55">
        <v>1315230706</v>
      </c>
      <c r="C277" s="55" t="s">
        <v>610</v>
      </c>
      <c r="D277" s="55" t="s">
        <v>52</v>
      </c>
      <c r="E277" s="55" t="s">
        <v>53</v>
      </c>
      <c r="F277" s="55"/>
      <c r="G277" s="55">
        <v>7</v>
      </c>
      <c r="H277" s="55">
        <v>508.5</v>
      </c>
      <c r="I277" s="55">
        <v>540.5</v>
      </c>
      <c r="J277" s="55">
        <v>341</v>
      </c>
      <c r="K277" s="55">
        <v>-114</v>
      </c>
      <c r="L277" s="55">
        <v>1772</v>
      </c>
      <c r="M277" s="55">
        <v>98.5</v>
      </c>
      <c r="N277" s="55">
        <v>653</v>
      </c>
      <c r="O277" s="55">
        <v>102</v>
      </c>
      <c r="P277" s="55">
        <v>228</v>
      </c>
      <c r="Q277" s="55">
        <v>96</v>
      </c>
      <c r="R277" s="55">
        <v>667</v>
      </c>
      <c r="S277" s="55">
        <v>78</v>
      </c>
      <c r="T277" s="55">
        <v>109</v>
      </c>
      <c r="U277" s="55"/>
      <c r="V277" s="55"/>
      <c r="W277" s="55">
        <v>64</v>
      </c>
      <c r="X277" s="55">
        <v>87</v>
      </c>
      <c r="Y277" s="55">
        <v>269</v>
      </c>
      <c r="Z277" s="55">
        <v>70</v>
      </c>
      <c r="AA277" s="55">
        <v>79</v>
      </c>
      <c r="AB277" s="55">
        <v>338</v>
      </c>
      <c r="AC277" s="55"/>
      <c r="AD277" s="55"/>
      <c r="AE277" s="55"/>
      <c r="AF277" s="55"/>
      <c r="AG277" s="55"/>
      <c r="AH277" s="55"/>
      <c r="AI277" s="55" t="s">
        <v>54</v>
      </c>
      <c r="AJ277" s="55">
        <v>6</v>
      </c>
      <c r="AK277" s="55"/>
      <c r="AL277" s="55"/>
      <c r="AM277" s="55"/>
      <c r="AN277" s="55"/>
      <c r="AO277" s="55">
        <v>387</v>
      </c>
      <c r="AP277" s="55">
        <v>444</v>
      </c>
      <c r="AQ277" s="55">
        <v>480</v>
      </c>
      <c r="AR277" s="55">
        <v>227</v>
      </c>
      <c r="AS277" s="55">
        <v>265</v>
      </c>
      <c r="AT277" s="55">
        <v>341</v>
      </c>
    </row>
    <row r="278" spans="1:46">
      <c r="A278" s="55" t="s">
        <v>611</v>
      </c>
      <c r="B278" s="55">
        <v>1315230707</v>
      </c>
      <c r="C278" s="55" t="s">
        <v>612</v>
      </c>
      <c r="D278" s="55" t="s">
        <v>52</v>
      </c>
      <c r="E278" s="55" t="s">
        <v>53</v>
      </c>
      <c r="F278" s="55"/>
      <c r="G278" s="55">
        <v>7</v>
      </c>
      <c r="H278" s="55">
        <v>546</v>
      </c>
      <c r="I278" s="55">
        <v>578.5</v>
      </c>
      <c r="J278" s="55">
        <v>143</v>
      </c>
      <c r="K278" s="55">
        <v>-87</v>
      </c>
      <c r="L278" s="55">
        <v>711</v>
      </c>
      <c r="M278" s="55">
        <v>110.5</v>
      </c>
      <c r="N278" s="55">
        <v>196</v>
      </c>
      <c r="O278" s="55">
        <v>105</v>
      </c>
      <c r="P278" s="55">
        <v>178</v>
      </c>
      <c r="Q278" s="55">
        <v>130</v>
      </c>
      <c r="R278" s="55">
        <v>40</v>
      </c>
      <c r="S278" s="55">
        <v>72</v>
      </c>
      <c r="T278" s="55">
        <v>195</v>
      </c>
      <c r="U278" s="55"/>
      <c r="V278" s="55"/>
      <c r="W278" s="55">
        <v>56</v>
      </c>
      <c r="X278" s="55">
        <v>80</v>
      </c>
      <c r="Y278" s="55">
        <v>426</v>
      </c>
      <c r="Z278" s="55">
        <v>72.5</v>
      </c>
      <c r="AA278" s="55">
        <v>81</v>
      </c>
      <c r="AB278" s="55">
        <v>289</v>
      </c>
      <c r="AC278" s="55"/>
      <c r="AD278" s="55"/>
      <c r="AE278" s="55"/>
      <c r="AF278" s="55"/>
      <c r="AG278" s="55"/>
      <c r="AH278" s="55"/>
      <c r="AI278" s="55" t="s">
        <v>54</v>
      </c>
      <c r="AJ278" s="55">
        <v>7</v>
      </c>
      <c r="AK278" s="55"/>
      <c r="AL278" s="55"/>
      <c r="AM278" s="55"/>
      <c r="AN278" s="55"/>
      <c r="AO278" s="55">
        <v>55</v>
      </c>
      <c r="AP278" s="55">
        <v>73</v>
      </c>
      <c r="AQ278" s="55">
        <v>160</v>
      </c>
      <c r="AR278" s="55">
        <v>56</v>
      </c>
      <c r="AS278" s="55">
        <v>75</v>
      </c>
      <c r="AT278" s="55">
        <v>143</v>
      </c>
    </row>
    <row r="279" spans="1:46">
      <c r="A279" s="55" t="s">
        <v>613</v>
      </c>
      <c r="B279" s="55">
        <v>1315230708</v>
      </c>
      <c r="C279" s="55" t="s">
        <v>614</v>
      </c>
      <c r="D279" s="55" t="s">
        <v>52</v>
      </c>
      <c r="E279" s="55" t="s">
        <v>53</v>
      </c>
      <c r="F279" s="55"/>
      <c r="G279" s="55">
        <v>7</v>
      </c>
      <c r="H279" s="55">
        <v>439.5</v>
      </c>
      <c r="I279" s="55">
        <v>476.5</v>
      </c>
      <c r="J279" s="55">
        <v>607</v>
      </c>
      <c r="K279" s="55">
        <v>67</v>
      </c>
      <c r="L279" s="55">
        <v>4594</v>
      </c>
      <c r="M279" s="55">
        <v>99</v>
      </c>
      <c r="N279" s="55">
        <v>635</v>
      </c>
      <c r="O279" s="55">
        <v>89</v>
      </c>
      <c r="P279" s="55">
        <v>470</v>
      </c>
      <c r="Q279" s="55">
        <v>96.5</v>
      </c>
      <c r="R279" s="55">
        <v>660</v>
      </c>
      <c r="S279" s="55">
        <v>52</v>
      </c>
      <c r="T279" s="55">
        <v>528</v>
      </c>
      <c r="U279" s="55"/>
      <c r="V279" s="55"/>
      <c r="W279" s="55">
        <v>47.5</v>
      </c>
      <c r="X279" s="55">
        <v>74</v>
      </c>
      <c r="Y279" s="55">
        <v>549</v>
      </c>
      <c r="Z279" s="55">
        <v>55.5</v>
      </c>
      <c r="AA279" s="55">
        <v>66</v>
      </c>
      <c r="AB279" s="55">
        <v>456</v>
      </c>
      <c r="AC279" s="55"/>
      <c r="AD279" s="55"/>
      <c r="AE279" s="55"/>
      <c r="AF279" s="55"/>
      <c r="AG279" s="55"/>
      <c r="AH279" s="55"/>
      <c r="AI279" s="55" t="s">
        <v>54</v>
      </c>
      <c r="AJ279" s="55">
        <v>8</v>
      </c>
      <c r="AK279" s="55"/>
      <c r="AL279" s="55"/>
      <c r="AM279" s="55"/>
      <c r="AN279" s="55"/>
      <c r="AO279" s="55">
        <v>674</v>
      </c>
      <c r="AP279" s="55">
        <v>684</v>
      </c>
      <c r="AQ279" s="55">
        <v>652</v>
      </c>
      <c r="AR279" s="55">
        <v>674</v>
      </c>
      <c r="AS279" s="55">
        <v>548</v>
      </c>
      <c r="AT279" s="55">
        <v>607</v>
      </c>
    </row>
    <row r="280" spans="1:46">
      <c r="A280" s="55" t="s">
        <v>615</v>
      </c>
      <c r="B280" s="55">
        <v>1315230709</v>
      </c>
      <c r="C280" s="55" t="s">
        <v>616</v>
      </c>
      <c r="D280" s="55" t="s">
        <v>52</v>
      </c>
      <c r="E280" s="55" t="s">
        <v>53</v>
      </c>
      <c r="F280" s="55"/>
      <c r="G280" s="55">
        <v>7</v>
      </c>
      <c r="H280" s="55">
        <v>543</v>
      </c>
      <c r="I280" s="55">
        <v>574</v>
      </c>
      <c r="J280" s="55">
        <v>160</v>
      </c>
      <c r="K280" s="55">
        <v>66</v>
      </c>
      <c r="L280" s="55">
        <v>808</v>
      </c>
      <c r="M280" s="55">
        <v>113</v>
      </c>
      <c r="N280" s="55">
        <v>112</v>
      </c>
      <c r="O280" s="55">
        <v>83.5</v>
      </c>
      <c r="P280" s="55">
        <v>577</v>
      </c>
      <c r="Q280" s="55">
        <v>127</v>
      </c>
      <c r="R280" s="55">
        <v>68</v>
      </c>
      <c r="S280" s="55">
        <v>81.5</v>
      </c>
      <c r="T280" s="55">
        <v>71</v>
      </c>
      <c r="U280" s="55"/>
      <c r="V280" s="55"/>
      <c r="W280" s="55">
        <v>64.5</v>
      </c>
      <c r="X280" s="55">
        <v>87</v>
      </c>
      <c r="Y280" s="55">
        <v>258</v>
      </c>
      <c r="Z280" s="55">
        <v>73.5</v>
      </c>
      <c r="AA280" s="55">
        <v>82</v>
      </c>
      <c r="AB280" s="55">
        <v>273</v>
      </c>
      <c r="AC280" s="55"/>
      <c r="AD280" s="55"/>
      <c r="AE280" s="55"/>
      <c r="AF280" s="55"/>
      <c r="AG280" s="55"/>
      <c r="AH280" s="55"/>
      <c r="AI280" s="55" t="s">
        <v>54</v>
      </c>
      <c r="AJ280" s="55">
        <v>9</v>
      </c>
      <c r="AK280" s="55"/>
      <c r="AL280" s="55"/>
      <c r="AM280" s="55"/>
      <c r="AN280" s="55"/>
      <c r="AO280" s="55">
        <v>234</v>
      </c>
      <c r="AP280" s="55">
        <v>135</v>
      </c>
      <c r="AQ280" s="55">
        <v>155</v>
      </c>
      <c r="AR280" s="55">
        <v>226</v>
      </c>
      <c r="AS280" s="55">
        <v>178</v>
      </c>
      <c r="AT280" s="55">
        <v>160</v>
      </c>
    </row>
    <row r="281" spans="1:46">
      <c r="A281" s="55" t="s">
        <v>617</v>
      </c>
      <c r="B281" s="55">
        <v>1315230710</v>
      </c>
      <c r="C281" s="55" t="s">
        <v>618</v>
      </c>
      <c r="D281" s="55" t="s">
        <v>52</v>
      </c>
      <c r="E281" s="55" t="s">
        <v>53</v>
      </c>
      <c r="F281" s="55"/>
      <c r="G281" s="55">
        <v>7</v>
      </c>
      <c r="H281" s="55">
        <v>554.5</v>
      </c>
      <c r="I281" s="55">
        <v>580.5</v>
      </c>
      <c r="J281" s="55">
        <v>139</v>
      </c>
      <c r="K281" s="55">
        <v>47</v>
      </c>
      <c r="L281" s="55">
        <v>663</v>
      </c>
      <c r="M281" s="55">
        <v>103</v>
      </c>
      <c r="N281" s="55">
        <v>487</v>
      </c>
      <c r="O281" s="55">
        <v>108</v>
      </c>
      <c r="P281" s="55">
        <v>119</v>
      </c>
      <c r="Q281" s="55">
        <v>107</v>
      </c>
      <c r="R281" s="55">
        <v>474</v>
      </c>
      <c r="S281" s="55">
        <v>81.5</v>
      </c>
      <c r="T281" s="55">
        <v>71</v>
      </c>
      <c r="U281" s="55"/>
      <c r="V281" s="55"/>
      <c r="W281" s="55">
        <v>69.5</v>
      </c>
      <c r="X281" s="55">
        <v>89</v>
      </c>
      <c r="Y281" s="55">
        <v>165</v>
      </c>
      <c r="Z281" s="55">
        <v>85.5</v>
      </c>
      <c r="AA281" s="55">
        <v>92</v>
      </c>
      <c r="AB281" s="55">
        <v>50</v>
      </c>
      <c r="AC281" s="55"/>
      <c r="AD281" s="55"/>
      <c r="AE281" s="55"/>
      <c r="AF281" s="55"/>
      <c r="AG281" s="55"/>
      <c r="AH281" s="55"/>
      <c r="AI281" s="55" t="s">
        <v>54</v>
      </c>
      <c r="AJ281" s="55">
        <v>10</v>
      </c>
      <c r="AK281" s="55"/>
      <c r="AL281" s="55"/>
      <c r="AM281" s="55"/>
      <c r="AN281" s="55"/>
      <c r="AO281" s="55">
        <v>185</v>
      </c>
      <c r="AP281" s="55">
        <v>221</v>
      </c>
      <c r="AQ281" s="55">
        <v>119</v>
      </c>
      <c r="AR281" s="55">
        <v>186</v>
      </c>
      <c r="AS281" s="55">
        <v>185</v>
      </c>
      <c r="AT281" s="55">
        <v>139</v>
      </c>
    </row>
    <row r="282" spans="1:46">
      <c r="A282" s="55" t="s">
        <v>619</v>
      </c>
      <c r="B282" s="55">
        <v>1315230711</v>
      </c>
      <c r="C282" s="55" t="s">
        <v>620</v>
      </c>
      <c r="D282" s="55" t="s">
        <v>52</v>
      </c>
      <c r="E282" s="55" t="s">
        <v>53</v>
      </c>
      <c r="F282" s="55"/>
      <c r="G282" s="55">
        <v>7</v>
      </c>
      <c r="H282" s="55">
        <v>476.5</v>
      </c>
      <c r="I282" s="55">
        <v>509</v>
      </c>
      <c r="J282" s="55">
        <v>499</v>
      </c>
      <c r="K282" s="55">
        <v>-217</v>
      </c>
      <c r="L282" s="55">
        <v>2970</v>
      </c>
      <c r="M282" s="55">
        <v>82.5</v>
      </c>
      <c r="N282" s="55">
        <v>796</v>
      </c>
      <c r="O282" s="55">
        <v>93.5</v>
      </c>
      <c r="P282" s="55">
        <v>392</v>
      </c>
      <c r="Q282" s="55">
        <v>109.5</v>
      </c>
      <c r="R282" s="55">
        <v>424</v>
      </c>
      <c r="S282" s="55">
        <v>59.5</v>
      </c>
      <c r="T282" s="55">
        <v>424</v>
      </c>
      <c r="U282" s="55"/>
      <c r="V282" s="55"/>
      <c r="W282" s="55">
        <v>60.5</v>
      </c>
      <c r="X282" s="55">
        <v>84</v>
      </c>
      <c r="Y282" s="55">
        <v>341</v>
      </c>
      <c r="Z282" s="55">
        <v>71</v>
      </c>
      <c r="AA282" s="55">
        <v>80</v>
      </c>
      <c r="AB282" s="55">
        <v>321</v>
      </c>
      <c r="AC282" s="55"/>
      <c r="AD282" s="55"/>
      <c r="AE282" s="55"/>
      <c r="AF282" s="55"/>
      <c r="AG282" s="55"/>
      <c r="AH282" s="55"/>
      <c r="AI282" s="55" t="s">
        <v>54</v>
      </c>
      <c r="AJ282" s="55">
        <v>11</v>
      </c>
      <c r="AK282" s="55"/>
      <c r="AL282" s="55"/>
      <c r="AM282" s="55"/>
      <c r="AN282" s="55"/>
      <c r="AO282" s="55">
        <v>127</v>
      </c>
      <c r="AP282" s="55">
        <v>284</v>
      </c>
      <c r="AQ282" s="55">
        <v>490</v>
      </c>
      <c r="AR282" s="55">
        <v>282</v>
      </c>
      <c r="AS282" s="55">
        <v>372</v>
      </c>
      <c r="AT282" s="55">
        <v>499</v>
      </c>
    </row>
    <row r="283" spans="1:46">
      <c r="A283" s="55" t="s">
        <v>621</v>
      </c>
      <c r="B283" s="55">
        <v>1315230712</v>
      </c>
      <c r="C283" s="55" t="s">
        <v>622</v>
      </c>
      <c r="D283" s="55" t="s">
        <v>52</v>
      </c>
      <c r="E283" s="55" t="s">
        <v>53</v>
      </c>
      <c r="F283" s="55"/>
      <c r="G283" s="55">
        <v>7</v>
      </c>
      <c r="H283" s="55">
        <v>418</v>
      </c>
      <c r="I283" s="55">
        <v>455</v>
      </c>
      <c r="J283" s="55">
        <v>648</v>
      </c>
      <c r="K283" s="55">
        <v>-12</v>
      </c>
      <c r="L283" s="55">
        <v>5869</v>
      </c>
      <c r="M283" s="55">
        <v>112</v>
      </c>
      <c r="N283" s="55">
        <v>138</v>
      </c>
      <c r="O283" s="55">
        <v>90.5</v>
      </c>
      <c r="P283" s="55">
        <v>445</v>
      </c>
      <c r="Q283" s="55">
        <v>88</v>
      </c>
      <c r="R283" s="55">
        <v>737</v>
      </c>
      <c r="S283" s="55">
        <v>31.5</v>
      </c>
      <c r="T283" s="55">
        <v>670</v>
      </c>
      <c r="U283" s="55"/>
      <c r="V283" s="55"/>
      <c r="W283" s="55">
        <v>40</v>
      </c>
      <c r="X283" s="55">
        <v>67</v>
      </c>
      <c r="Y283" s="55">
        <v>620</v>
      </c>
      <c r="Z283" s="55">
        <v>56</v>
      </c>
      <c r="AA283" s="55">
        <v>66</v>
      </c>
      <c r="AB283" s="55">
        <v>454</v>
      </c>
      <c r="AC283" s="55"/>
      <c r="AD283" s="55"/>
      <c r="AE283" s="55"/>
      <c r="AF283" s="55"/>
      <c r="AG283" s="55"/>
      <c r="AH283" s="55"/>
      <c r="AI283" s="55" t="s">
        <v>54</v>
      </c>
      <c r="AJ283" s="55">
        <v>12</v>
      </c>
      <c r="AK283" s="55"/>
      <c r="AL283" s="55"/>
      <c r="AM283" s="55"/>
      <c r="AN283" s="55"/>
      <c r="AO283" s="55">
        <v>652</v>
      </c>
      <c r="AP283" s="55">
        <v>650</v>
      </c>
      <c r="AQ283" s="55">
        <v>665</v>
      </c>
      <c r="AR283" s="55">
        <v>636</v>
      </c>
      <c r="AS283" s="55">
        <v>650</v>
      </c>
      <c r="AT283" s="55">
        <v>648</v>
      </c>
    </row>
    <row r="284" spans="1:46">
      <c r="A284" s="55" t="s">
        <v>623</v>
      </c>
      <c r="B284" s="55">
        <v>1315230713</v>
      </c>
      <c r="C284" s="55" t="s">
        <v>624</v>
      </c>
      <c r="D284" s="55" t="s">
        <v>52</v>
      </c>
      <c r="E284" s="55" t="s">
        <v>53</v>
      </c>
      <c r="F284" s="55"/>
      <c r="G284" s="55">
        <v>7</v>
      </c>
      <c r="H284" s="55">
        <v>545.5</v>
      </c>
      <c r="I284" s="55">
        <v>576.5</v>
      </c>
      <c r="J284" s="55">
        <v>150</v>
      </c>
      <c r="K284" s="55">
        <v>1</v>
      </c>
      <c r="L284" s="55">
        <v>749</v>
      </c>
      <c r="M284" s="55">
        <v>121.5</v>
      </c>
      <c r="N284" s="55">
        <v>7</v>
      </c>
      <c r="O284" s="55">
        <v>98.5</v>
      </c>
      <c r="P284" s="55">
        <v>298</v>
      </c>
      <c r="Q284" s="55">
        <v>124.5</v>
      </c>
      <c r="R284" s="55">
        <v>100</v>
      </c>
      <c r="S284" s="55">
        <v>62</v>
      </c>
      <c r="T284" s="55">
        <v>373</v>
      </c>
      <c r="U284" s="55"/>
      <c r="V284" s="55"/>
      <c r="W284" s="55">
        <v>64.5</v>
      </c>
      <c r="X284" s="55">
        <v>87</v>
      </c>
      <c r="Y284" s="55">
        <v>258</v>
      </c>
      <c r="Z284" s="55">
        <v>74.5</v>
      </c>
      <c r="AA284" s="55">
        <v>83</v>
      </c>
      <c r="AB284" s="55">
        <v>253</v>
      </c>
      <c r="AC284" s="55"/>
      <c r="AD284" s="55"/>
      <c r="AE284" s="55"/>
      <c r="AF284" s="55"/>
      <c r="AG284" s="55"/>
      <c r="AH284" s="55"/>
      <c r="AI284" s="55" t="s">
        <v>54</v>
      </c>
      <c r="AJ284" s="55">
        <v>13</v>
      </c>
      <c r="AK284" s="55"/>
      <c r="AL284" s="55"/>
      <c r="AM284" s="55"/>
      <c r="AN284" s="55"/>
      <c r="AO284" s="55">
        <v>221</v>
      </c>
      <c r="AP284" s="55">
        <v>162</v>
      </c>
      <c r="AQ284" s="55">
        <v>157</v>
      </c>
      <c r="AR284" s="55">
        <v>151</v>
      </c>
      <c r="AS284" s="55">
        <v>352</v>
      </c>
      <c r="AT284" s="55">
        <v>150</v>
      </c>
    </row>
    <row r="285" spans="1:46">
      <c r="A285" s="55" t="s">
        <v>625</v>
      </c>
      <c r="B285" s="55">
        <v>1315230715</v>
      </c>
      <c r="C285" s="55" t="s">
        <v>626</v>
      </c>
      <c r="D285" s="55" t="s">
        <v>52</v>
      </c>
      <c r="E285" s="55" t="s">
        <v>53</v>
      </c>
      <c r="F285" s="55"/>
      <c r="G285" s="55">
        <v>7</v>
      </c>
      <c r="H285" s="55">
        <v>486</v>
      </c>
      <c r="I285" s="55">
        <v>518.5</v>
      </c>
      <c r="J285" s="55">
        <v>452</v>
      </c>
      <c r="K285" s="55">
        <v>11</v>
      </c>
      <c r="L285" s="55">
        <v>2558</v>
      </c>
      <c r="M285" s="55">
        <v>104</v>
      </c>
      <c r="N285" s="55">
        <v>450</v>
      </c>
      <c r="O285" s="55">
        <v>91</v>
      </c>
      <c r="P285" s="55">
        <v>436</v>
      </c>
      <c r="Q285" s="55">
        <v>83</v>
      </c>
      <c r="R285" s="55">
        <v>764</v>
      </c>
      <c r="S285" s="55">
        <v>67.5</v>
      </c>
      <c r="T285" s="55">
        <v>275</v>
      </c>
      <c r="U285" s="55"/>
      <c r="V285" s="55"/>
      <c r="W285" s="55">
        <v>62.5</v>
      </c>
      <c r="X285" s="55">
        <v>86</v>
      </c>
      <c r="Y285" s="55">
        <v>306</v>
      </c>
      <c r="Z285" s="55">
        <v>78</v>
      </c>
      <c r="AA285" s="55">
        <v>87</v>
      </c>
      <c r="AB285" s="55">
        <v>195</v>
      </c>
      <c r="AC285" s="55"/>
      <c r="AD285" s="55"/>
      <c r="AE285" s="55"/>
      <c r="AF285" s="55"/>
      <c r="AG285" s="55"/>
      <c r="AH285" s="55"/>
      <c r="AI285" s="55" t="s">
        <v>54</v>
      </c>
      <c r="AJ285" s="55">
        <v>15</v>
      </c>
      <c r="AK285" s="55"/>
      <c r="AL285" s="55"/>
      <c r="AM285" s="55"/>
      <c r="AN285" s="55"/>
      <c r="AO285" s="55">
        <v>361</v>
      </c>
      <c r="AP285" s="55">
        <v>406</v>
      </c>
      <c r="AQ285" s="55">
        <v>375</v>
      </c>
      <c r="AR285" s="55">
        <v>463</v>
      </c>
      <c r="AS285" s="55">
        <v>422</v>
      </c>
      <c r="AT285" s="55">
        <v>452</v>
      </c>
    </row>
    <row r="286" spans="1:46">
      <c r="A286" s="55" t="s">
        <v>627</v>
      </c>
      <c r="B286" s="55">
        <v>1315230716</v>
      </c>
      <c r="C286" s="55" t="s">
        <v>628</v>
      </c>
      <c r="D286" s="55" t="s">
        <v>52</v>
      </c>
      <c r="E286" s="55" t="s">
        <v>53</v>
      </c>
      <c r="F286" s="55"/>
      <c r="G286" s="55">
        <v>7</v>
      </c>
      <c r="H286" s="55">
        <v>465.5</v>
      </c>
      <c r="I286" s="55">
        <v>501.5</v>
      </c>
      <c r="J286" s="55">
        <v>527</v>
      </c>
      <c r="K286" s="55">
        <v>94</v>
      </c>
      <c r="L286" s="55">
        <v>3304</v>
      </c>
      <c r="M286" s="55">
        <v>111.5</v>
      </c>
      <c r="N286" s="55">
        <v>155</v>
      </c>
      <c r="O286" s="55">
        <v>93.5</v>
      </c>
      <c r="P286" s="55">
        <v>392</v>
      </c>
      <c r="Q286" s="55">
        <v>95.5</v>
      </c>
      <c r="R286" s="55">
        <v>672</v>
      </c>
      <c r="S286" s="55">
        <v>57</v>
      </c>
      <c r="T286" s="55">
        <v>462</v>
      </c>
      <c r="U286" s="55"/>
      <c r="V286" s="55"/>
      <c r="W286" s="55">
        <v>40</v>
      </c>
      <c r="X286" s="55">
        <v>67</v>
      </c>
      <c r="Y286" s="55">
        <v>620</v>
      </c>
      <c r="Z286" s="55">
        <v>68</v>
      </c>
      <c r="AA286" s="55">
        <v>77</v>
      </c>
      <c r="AB286" s="55">
        <v>372</v>
      </c>
      <c r="AC286" s="55"/>
      <c r="AD286" s="55"/>
      <c r="AE286" s="55"/>
      <c r="AF286" s="55"/>
      <c r="AG286" s="55"/>
      <c r="AH286" s="55"/>
      <c r="AI286" s="55" t="s">
        <v>54</v>
      </c>
      <c r="AJ286" s="55">
        <v>16</v>
      </c>
      <c r="AK286" s="55"/>
      <c r="AL286" s="55"/>
      <c r="AM286" s="55"/>
      <c r="AN286" s="55"/>
      <c r="AO286" s="55">
        <v>629</v>
      </c>
      <c r="AP286" s="55">
        <v>536</v>
      </c>
      <c r="AQ286" s="55">
        <v>629</v>
      </c>
      <c r="AR286" s="55">
        <v>621</v>
      </c>
      <c r="AS286" s="55">
        <v>615</v>
      </c>
      <c r="AT286" s="55">
        <v>527</v>
      </c>
    </row>
    <row r="287" spans="1:46">
      <c r="A287" s="55" t="s">
        <v>629</v>
      </c>
      <c r="B287" s="55">
        <v>1315230717</v>
      </c>
      <c r="C287" s="55" t="s">
        <v>630</v>
      </c>
      <c r="D287" s="55" t="s">
        <v>52</v>
      </c>
      <c r="E287" s="55" t="s">
        <v>53</v>
      </c>
      <c r="F287" s="55"/>
      <c r="G287" s="55">
        <v>7</v>
      </c>
      <c r="H287" s="55">
        <v>516</v>
      </c>
      <c r="I287" s="55">
        <v>549</v>
      </c>
      <c r="J287" s="55">
        <v>292</v>
      </c>
      <c r="K287" s="55">
        <v>-3</v>
      </c>
      <c r="L287" s="55">
        <v>1483</v>
      </c>
      <c r="M287" s="55">
        <v>106</v>
      </c>
      <c r="N287" s="55">
        <v>361</v>
      </c>
      <c r="O287" s="55">
        <v>108</v>
      </c>
      <c r="P287" s="55">
        <v>119</v>
      </c>
      <c r="Q287" s="55">
        <v>99.5</v>
      </c>
      <c r="R287" s="55">
        <v>610</v>
      </c>
      <c r="S287" s="55">
        <v>72.5</v>
      </c>
      <c r="T287" s="55">
        <v>189</v>
      </c>
      <c r="U287" s="55"/>
      <c r="V287" s="55"/>
      <c r="W287" s="55">
        <v>58</v>
      </c>
      <c r="X287" s="55">
        <v>82</v>
      </c>
      <c r="Y287" s="55">
        <v>385</v>
      </c>
      <c r="Z287" s="55">
        <v>72</v>
      </c>
      <c r="AA287" s="55">
        <v>81</v>
      </c>
      <c r="AB287" s="55">
        <v>301</v>
      </c>
      <c r="AC287" s="55"/>
      <c r="AD287" s="55"/>
      <c r="AE287" s="55"/>
      <c r="AF287" s="55"/>
      <c r="AG287" s="55"/>
      <c r="AH287" s="55"/>
      <c r="AI287" s="55" t="s">
        <v>54</v>
      </c>
      <c r="AJ287" s="55">
        <v>17</v>
      </c>
      <c r="AK287" s="55"/>
      <c r="AL287" s="55"/>
      <c r="AM287" s="55"/>
      <c r="AN287" s="55"/>
      <c r="AO287" s="55">
        <v>258</v>
      </c>
      <c r="AP287" s="55">
        <v>410</v>
      </c>
      <c r="AQ287" s="55">
        <v>422</v>
      </c>
      <c r="AR287" s="55">
        <v>289</v>
      </c>
      <c r="AS287" s="55">
        <v>224</v>
      </c>
      <c r="AT287" s="55">
        <v>292</v>
      </c>
    </row>
    <row r="288" spans="1:46">
      <c r="A288" s="55" t="s">
        <v>631</v>
      </c>
      <c r="B288" s="55">
        <v>1315230718</v>
      </c>
      <c r="C288" s="55" t="s">
        <v>632</v>
      </c>
      <c r="D288" s="55" t="s">
        <v>52</v>
      </c>
      <c r="E288" s="55" t="s">
        <v>53</v>
      </c>
      <c r="F288" s="55"/>
      <c r="G288" s="55">
        <v>7</v>
      </c>
      <c r="H288" s="55">
        <v>501.5</v>
      </c>
      <c r="I288" s="55">
        <v>530</v>
      </c>
      <c r="J288" s="55">
        <v>388</v>
      </c>
      <c r="K288" s="55">
        <v>-133</v>
      </c>
      <c r="L288" s="55">
        <v>2113</v>
      </c>
      <c r="M288" s="55">
        <v>97</v>
      </c>
      <c r="N288" s="55">
        <v>689</v>
      </c>
      <c r="O288" s="55">
        <v>92</v>
      </c>
      <c r="P288" s="55">
        <v>419</v>
      </c>
      <c r="Q288" s="55">
        <v>87.5</v>
      </c>
      <c r="R288" s="55">
        <v>741</v>
      </c>
      <c r="S288" s="55">
        <v>77.5</v>
      </c>
      <c r="T288" s="55">
        <v>116</v>
      </c>
      <c r="U288" s="55"/>
      <c r="V288" s="55"/>
      <c r="W288" s="55">
        <v>70</v>
      </c>
      <c r="X288" s="55">
        <v>89</v>
      </c>
      <c r="Y288" s="55">
        <v>159</v>
      </c>
      <c r="Z288" s="55">
        <v>77.5</v>
      </c>
      <c r="AA288" s="55">
        <v>87</v>
      </c>
      <c r="AB288" s="55">
        <v>204</v>
      </c>
      <c r="AC288" s="55"/>
      <c r="AD288" s="55"/>
      <c r="AE288" s="55"/>
      <c r="AF288" s="55"/>
      <c r="AG288" s="55"/>
      <c r="AH288" s="55"/>
      <c r="AI288" s="55" t="s">
        <v>54</v>
      </c>
      <c r="AJ288" s="55">
        <v>18</v>
      </c>
      <c r="AK288" s="55"/>
      <c r="AL288" s="55"/>
      <c r="AM288" s="55"/>
      <c r="AN288" s="55"/>
      <c r="AO288" s="55">
        <v>266</v>
      </c>
      <c r="AP288" s="55">
        <v>284</v>
      </c>
      <c r="AQ288" s="55">
        <v>429</v>
      </c>
      <c r="AR288" s="55">
        <v>255</v>
      </c>
      <c r="AS288" s="55">
        <v>250</v>
      </c>
      <c r="AT288" s="55">
        <v>388</v>
      </c>
    </row>
    <row r="289" spans="1:46">
      <c r="A289" s="55" t="s">
        <v>633</v>
      </c>
      <c r="B289" s="55">
        <v>1315230719</v>
      </c>
      <c r="C289" s="55" t="s">
        <v>634</v>
      </c>
      <c r="D289" s="55" t="s">
        <v>52</v>
      </c>
      <c r="E289" s="55" t="s">
        <v>53</v>
      </c>
      <c r="F289" s="55"/>
      <c r="G289" s="55">
        <v>7</v>
      </c>
      <c r="H289" s="55">
        <v>522.5</v>
      </c>
      <c r="I289" s="55">
        <v>558</v>
      </c>
      <c r="J289" s="55">
        <v>249</v>
      </c>
      <c r="K289" s="55">
        <v>195</v>
      </c>
      <c r="L289" s="55">
        <v>1224</v>
      </c>
      <c r="M289" s="55">
        <v>123</v>
      </c>
      <c r="N289" s="55">
        <v>3</v>
      </c>
      <c r="O289" s="55">
        <v>114.5</v>
      </c>
      <c r="P289" s="55">
        <v>67</v>
      </c>
      <c r="Q289" s="55">
        <v>109</v>
      </c>
      <c r="R289" s="55">
        <v>434</v>
      </c>
      <c r="S289" s="55">
        <v>61.5</v>
      </c>
      <c r="T289" s="55">
        <v>381</v>
      </c>
      <c r="U289" s="55"/>
      <c r="V289" s="55"/>
      <c r="W289" s="55">
        <v>49</v>
      </c>
      <c r="X289" s="55">
        <v>75</v>
      </c>
      <c r="Y289" s="55">
        <v>534</v>
      </c>
      <c r="Z289" s="55">
        <v>65.5</v>
      </c>
      <c r="AA289" s="55">
        <v>75</v>
      </c>
      <c r="AB289" s="55">
        <v>408</v>
      </c>
      <c r="AC289" s="55"/>
      <c r="AD289" s="55"/>
      <c r="AE289" s="55"/>
      <c r="AF289" s="55"/>
      <c r="AG289" s="55"/>
      <c r="AH289" s="55"/>
      <c r="AI289" s="55" t="s">
        <v>54</v>
      </c>
      <c r="AJ289" s="55">
        <v>19</v>
      </c>
      <c r="AK289" s="55"/>
      <c r="AL289" s="55"/>
      <c r="AM289" s="55"/>
      <c r="AN289" s="55"/>
      <c r="AO289" s="55">
        <v>239</v>
      </c>
      <c r="AP289" s="55">
        <v>300</v>
      </c>
      <c r="AQ289" s="55">
        <v>289</v>
      </c>
      <c r="AR289" s="55">
        <v>444</v>
      </c>
      <c r="AS289" s="55">
        <v>332</v>
      </c>
      <c r="AT289" s="55">
        <v>249</v>
      </c>
    </row>
    <row r="290" spans="1:46">
      <c r="A290" s="55" t="s">
        <v>635</v>
      </c>
      <c r="B290" s="55">
        <v>1315230720</v>
      </c>
      <c r="C290" s="55" t="s">
        <v>636</v>
      </c>
      <c r="D290" s="55" t="s">
        <v>52</v>
      </c>
      <c r="E290" s="55" t="s">
        <v>53</v>
      </c>
      <c r="F290" s="55"/>
      <c r="G290" s="55">
        <v>7</v>
      </c>
      <c r="H290" s="55">
        <v>508.5</v>
      </c>
      <c r="I290" s="55">
        <v>541</v>
      </c>
      <c r="J290" s="55">
        <v>337</v>
      </c>
      <c r="K290" s="55">
        <v>-31</v>
      </c>
      <c r="L290" s="55">
        <v>1750</v>
      </c>
      <c r="M290" s="55">
        <v>114</v>
      </c>
      <c r="N290" s="55">
        <v>84</v>
      </c>
      <c r="O290" s="55">
        <v>87</v>
      </c>
      <c r="P290" s="55">
        <v>503</v>
      </c>
      <c r="Q290" s="55">
        <v>113</v>
      </c>
      <c r="R290" s="55">
        <v>337</v>
      </c>
      <c r="S290" s="55">
        <v>57</v>
      </c>
      <c r="T290" s="55">
        <v>462</v>
      </c>
      <c r="U290" s="55"/>
      <c r="V290" s="55"/>
      <c r="W290" s="55">
        <v>60.5</v>
      </c>
      <c r="X290" s="55">
        <v>84</v>
      </c>
      <c r="Y290" s="55">
        <v>341</v>
      </c>
      <c r="Z290" s="55">
        <v>77</v>
      </c>
      <c r="AA290" s="55">
        <v>86</v>
      </c>
      <c r="AB290" s="55">
        <v>212</v>
      </c>
      <c r="AC290" s="55"/>
      <c r="AD290" s="55"/>
      <c r="AE290" s="55"/>
      <c r="AF290" s="55"/>
      <c r="AG290" s="55"/>
      <c r="AH290" s="55"/>
      <c r="AI290" s="55" t="s">
        <v>54</v>
      </c>
      <c r="AJ290" s="55">
        <v>20</v>
      </c>
      <c r="AK290" s="55"/>
      <c r="AL290" s="55"/>
      <c r="AM290" s="55"/>
      <c r="AN290" s="55"/>
      <c r="AO290" s="55">
        <v>199</v>
      </c>
      <c r="AP290" s="55">
        <v>221</v>
      </c>
      <c r="AQ290" s="55">
        <v>241</v>
      </c>
      <c r="AR290" s="55">
        <v>306</v>
      </c>
      <c r="AS290" s="55">
        <v>131</v>
      </c>
      <c r="AT290" s="55">
        <v>337</v>
      </c>
    </row>
    <row r="291" spans="1:46">
      <c r="A291" s="55" t="s">
        <v>637</v>
      </c>
      <c r="B291" s="55">
        <v>1315230721</v>
      </c>
      <c r="C291" s="55" t="s">
        <v>638</v>
      </c>
      <c r="D291" s="55" t="s">
        <v>52</v>
      </c>
      <c r="E291" s="55" t="s">
        <v>53</v>
      </c>
      <c r="F291" s="55"/>
      <c r="G291" s="55">
        <v>7</v>
      </c>
      <c r="H291" s="55">
        <v>488.5</v>
      </c>
      <c r="I291" s="55">
        <v>521.5</v>
      </c>
      <c r="J291" s="55">
        <v>436</v>
      </c>
      <c r="K291" s="55">
        <v>-42</v>
      </c>
      <c r="L291" s="55">
        <v>2432</v>
      </c>
      <c r="M291" s="55">
        <v>105</v>
      </c>
      <c r="N291" s="55">
        <v>406</v>
      </c>
      <c r="O291" s="55">
        <v>96.5</v>
      </c>
      <c r="P291" s="55">
        <v>342</v>
      </c>
      <c r="Q291" s="55">
        <v>126.5</v>
      </c>
      <c r="R291" s="55">
        <v>74</v>
      </c>
      <c r="S291" s="55">
        <v>37.5</v>
      </c>
      <c r="T291" s="55">
        <v>651</v>
      </c>
      <c r="U291" s="55"/>
      <c r="V291" s="55"/>
      <c r="W291" s="55">
        <v>59.5</v>
      </c>
      <c r="X291" s="55">
        <v>83</v>
      </c>
      <c r="Y291" s="55">
        <v>362</v>
      </c>
      <c r="Z291" s="55">
        <v>63.5</v>
      </c>
      <c r="AA291" s="55">
        <v>73</v>
      </c>
      <c r="AB291" s="55">
        <v>420</v>
      </c>
      <c r="AC291" s="55"/>
      <c r="AD291" s="55"/>
      <c r="AE291" s="55"/>
      <c r="AF291" s="55"/>
      <c r="AG291" s="55"/>
      <c r="AH291" s="55"/>
      <c r="AI291" s="55" t="s">
        <v>54</v>
      </c>
      <c r="AJ291" s="55">
        <v>21</v>
      </c>
      <c r="AK291" s="55"/>
      <c r="AL291" s="55"/>
      <c r="AM291" s="55"/>
      <c r="AN291" s="55"/>
      <c r="AO291" s="55">
        <v>464</v>
      </c>
      <c r="AP291" s="55">
        <v>366</v>
      </c>
      <c r="AQ291" s="55">
        <v>281</v>
      </c>
      <c r="AR291" s="55">
        <v>394</v>
      </c>
      <c r="AS291" s="55">
        <v>447</v>
      </c>
      <c r="AT291" s="55">
        <v>436</v>
      </c>
    </row>
    <row r="292" spans="1:46">
      <c r="A292" s="55" t="s">
        <v>639</v>
      </c>
      <c r="B292" s="55">
        <v>1315230722</v>
      </c>
      <c r="C292" s="55" t="s">
        <v>640</v>
      </c>
      <c r="D292" s="55" t="s">
        <v>52</v>
      </c>
      <c r="E292" s="55" t="s">
        <v>53</v>
      </c>
      <c r="F292" s="55"/>
      <c r="G292" s="55">
        <v>7</v>
      </c>
      <c r="H292" s="55">
        <v>485.5</v>
      </c>
      <c r="I292" s="55">
        <v>520</v>
      </c>
      <c r="J292" s="55">
        <v>443</v>
      </c>
      <c r="K292" s="55">
        <v>58</v>
      </c>
      <c r="L292" s="55">
        <v>2489</v>
      </c>
      <c r="M292" s="55">
        <v>115.5</v>
      </c>
      <c r="N292" s="55">
        <v>55</v>
      </c>
      <c r="O292" s="55">
        <v>84</v>
      </c>
      <c r="P292" s="55">
        <v>568</v>
      </c>
      <c r="Q292" s="55">
        <v>104.5</v>
      </c>
      <c r="R292" s="55">
        <v>532</v>
      </c>
      <c r="S292" s="55">
        <v>53</v>
      </c>
      <c r="T292" s="55">
        <v>517</v>
      </c>
      <c r="U292" s="55"/>
      <c r="V292" s="55"/>
      <c r="W292" s="55">
        <v>50</v>
      </c>
      <c r="X292" s="55">
        <v>76</v>
      </c>
      <c r="Y292" s="55">
        <v>523</v>
      </c>
      <c r="Z292" s="55">
        <v>78.5</v>
      </c>
      <c r="AA292" s="55">
        <v>87</v>
      </c>
      <c r="AB292" s="55">
        <v>181</v>
      </c>
      <c r="AC292" s="55"/>
      <c r="AD292" s="55"/>
      <c r="AE292" s="55"/>
      <c r="AF292" s="55"/>
      <c r="AG292" s="55"/>
      <c r="AH292" s="55"/>
      <c r="AI292" s="55" t="s">
        <v>54</v>
      </c>
      <c r="AJ292" s="55">
        <v>22</v>
      </c>
      <c r="AK292" s="55"/>
      <c r="AL292" s="55"/>
      <c r="AM292" s="55"/>
      <c r="AN292" s="55"/>
      <c r="AO292" s="55">
        <v>488</v>
      </c>
      <c r="AP292" s="55">
        <v>465</v>
      </c>
      <c r="AQ292" s="55">
        <v>473</v>
      </c>
      <c r="AR292" s="55">
        <v>501</v>
      </c>
      <c r="AS292" s="55">
        <v>352</v>
      </c>
      <c r="AT292" s="55">
        <v>443</v>
      </c>
    </row>
    <row r="293" spans="1:46">
      <c r="A293" s="55" t="s">
        <v>641</v>
      </c>
      <c r="B293" s="55">
        <v>1315230723</v>
      </c>
      <c r="C293" s="55" t="s">
        <v>642</v>
      </c>
      <c r="D293" s="55" t="s">
        <v>52</v>
      </c>
      <c r="E293" s="55" t="s">
        <v>53</v>
      </c>
      <c r="F293" s="55"/>
      <c r="G293" s="55">
        <v>7</v>
      </c>
      <c r="H293" s="55">
        <v>489</v>
      </c>
      <c r="I293" s="55">
        <v>517.5</v>
      </c>
      <c r="J293" s="55">
        <v>464</v>
      </c>
      <c r="K293" s="55">
        <v>126</v>
      </c>
      <c r="L293" s="55">
        <v>2597</v>
      </c>
      <c r="M293" s="55">
        <v>106</v>
      </c>
      <c r="N293" s="55">
        <v>361</v>
      </c>
      <c r="O293" s="55">
        <v>86</v>
      </c>
      <c r="P293" s="55">
        <v>522</v>
      </c>
      <c r="Q293" s="55">
        <v>88.5</v>
      </c>
      <c r="R293" s="55">
        <v>735</v>
      </c>
      <c r="S293" s="55">
        <v>67</v>
      </c>
      <c r="T293" s="55">
        <v>287</v>
      </c>
      <c r="U293" s="55"/>
      <c r="V293" s="55"/>
      <c r="W293" s="55">
        <v>68.5</v>
      </c>
      <c r="X293" s="55">
        <v>88</v>
      </c>
      <c r="Y293" s="55">
        <v>182</v>
      </c>
      <c r="Z293" s="55">
        <v>73</v>
      </c>
      <c r="AA293" s="55">
        <v>82</v>
      </c>
      <c r="AB293" s="55">
        <v>281</v>
      </c>
      <c r="AC293" s="55"/>
      <c r="AD293" s="55"/>
      <c r="AE293" s="55"/>
      <c r="AF293" s="55"/>
      <c r="AG293" s="55"/>
      <c r="AH293" s="55"/>
      <c r="AI293" s="55" t="s">
        <v>54</v>
      </c>
      <c r="AJ293" s="55">
        <v>23</v>
      </c>
      <c r="AK293" s="55"/>
      <c r="AL293" s="55"/>
      <c r="AM293" s="55"/>
      <c r="AN293" s="55"/>
      <c r="AO293" s="55">
        <v>459</v>
      </c>
      <c r="AP293" s="55">
        <v>568</v>
      </c>
      <c r="AQ293" s="55">
        <v>588</v>
      </c>
      <c r="AR293" s="55">
        <v>590</v>
      </c>
      <c r="AS293" s="55">
        <v>336</v>
      </c>
      <c r="AT293" s="55">
        <v>464</v>
      </c>
    </row>
    <row r="294" spans="1:46">
      <c r="A294" s="55" t="s">
        <v>643</v>
      </c>
      <c r="B294" s="55">
        <v>1315230724</v>
      </c>
      <c r="C294" s="55" t="s">
        <v>644</v>
      </c>
      <c r="D294" s="55" t="s">
        <v>52</v>
      </c>
      <c r="E294" s="55" t="s">
        <v>53</v>
      </c>
      <c r="F294" s="55"/>
      <c r="G294" s="55">
        <v>7</v>
      </c>
      <c r="H294" s="55">
        <v>483.25</v>
      </c>
      <c r="I294" s="55">
        <v>518.5</v>
      </c>
      <c r="J294" s="55">
        <v>452</v>
      </c>
      <c r="K294" s="55">
        <v>21</v>
      </c>
      <c r="L294" s="55">
        <v>2558</v>
      </c>
      <c r="M294" s="55">
        <v>114.5</v>
      </c>
      <c r="N294" s="55">
        <v>74</v>
      </c>
      <c r="O294" s="55">
        <v>88.5</v>
      </c>
      <c r="P294" s="55">
        <v>481</v>
      </c>
      <c r="Q294" s="55">
        <v>110</v>
      </c>
      <c r="R294" s="55">
        <v>408</v>
      </c>
      <c r="S294" s="55">
        <v>53.5</v>
      </c>
      <c r="T294" s="55">
        <v>510</v>
      </c>
      <c r="U294" s="55"/>
      <c r="V294" s="55"/>
      <c r="W294" s="55">
        <v>51.5</v>
      </c>
      <c r="X294" s="55">
        <v>77</v>
      </c>
      <c r="Y294" s="55">
        <v>504</v>
      </c>
      <c r="Z294" s="55">
        <v>65.25</v>
      </c>
      <c r="AA294" s="55">
        <v>75</v>
      </c>
      <c r="AB294" s="55">
        <v>411</v>
      </c>
      <c r="AC294" s="55"/>
      <c r="AD294" s="55"/>
      <c r="AE294" s="55"/>
      <c r="AF294" s="55"/>
      <c r="AG294" s="55"/>
      <c r="AH294" s="55"/>
      <c r="AI294" s="55" t="s">
        <v>54</v>
      </c>
      <c r="AJ294" s="55">
        <v>24</v>
      </c>
      <c r="AK294" s="55"/>
      <c r="AL294" s="55"/>
      <c r="AM294" s="55"/>
      <c r="AN294" s="55"/>
      <c r="AO294" s="55">
        <v>572</v>
      </c>
      <c r="AP294" s="55">
        <v>503</v>
      </c>
      <c r="AQ294" s="55">
        <v>375</v>
      </c>
      <c r="AR294" s="55">
        <v>473</v>
      </c>
      <c r="AS294" s="55">
        <v>486</v>
      </c>
      <c r="AT294" s="55">
        <v>452</v>
      </c>
    </row>
    <row r="295" spans="1:46">
      <c r="A295" s="55" t="s">
        <v>645</v>
      </c>
      <c r="B295" s="55">
        <v>1315230725</v>
      </c>
      <c r="C295" s="55" t="s">
        <v>646</v>
      </c>
      <c r="D295" s="55" t="s">
        <v>52</v>
      </c>
      <c r="E295" s="55" t="s">
        <v>53</v>
      </c>
      <c r="F295" s="55"/>
      <c r="G295" s="55">
        <v>7</v>
      </c>
      <c r="H295" s="55">
        <v>489</v>
      </c>
      <c r="I295" s="55">
        <v>522.5</v>
      </c>
      <c r="J295" s="55">
        <v>430</v>
      </c>
      <c r="K295" s="55">
        <v>227</v>
      </c>
      <c r="L295" s="55">
        <v>2395</v>
      </c>
      <c r="M295" s="55">
        <v>100.5</v>
      </c>
      <c r="N295" s="55">
        <v>584</v>
      </c>
      <c r="O295" s="55">
        <v>94.5</v>
      </c>
      <c r="P295" s="55">
        <v>374</v>
      </c>
      <c r="Q295" s="55">
        <v>104</v>
      </c>
      <c r="R295" s="55">
        <v>541</v>
      </c>
      <c r="S295" s="55">
        <v>61.5</v>
      </c>
      <c r="T295" s="55">
        <v>381</v>
      </c>
      <c r="U295" s="55"/>
      <c r="V295" s="55"/>
      <c r="W295" s="55">
        <v>54</v>
      </c>
      <c r="X295" s="55">
        <v>79</v>
      </c>
      <c r="Y295" s="55">
        <v>462</v>
      </c>
      <c r="Z295" s="55">
        <v>74.5</v>
      </c>
      <c r="AA295" s="55">
        <v>83</v>
      </c>
      <c r="AB295" s="55">
        <v>253</v>
      </c>
      <c r="AC295" s="55"/>
      <c r="AD295" s="55"/>
      <c r="AE295" s="55"/>
      <c r="AF295" s="55"/>
      <c r="AG295" s="55"/>
      <c r="AH295" s="55"/>
      <c r="AI295" s="55" t="s">
        <v>54</v>
      </c>
      <c r="AJ295" s="55">
        <v>25</v>
      </c>
      <c r="AK295" s="55"/>
      <c r="AL295" s="55"/>
      <c r="AM295" s="55"/>
      <c r="AN295" s="55"/>
      <c r="AO295" s="55">
        <v>604</v>
      </c>
      <c r="AP295" s="55">
        <v>662</v>
      </c>
      <c r="AQ295" s="55">
        <v>604</v>
      </c>
      <c r="AR295" s="55">
        <v>657</v>
      </c>
      <c r="AS295" s="55">
        <v>466</v>
      </c>
      <c r="AT295" s="55">
        <v>430</v>
      </c>
    </row>
    <row r="296" spans="1:46">
      <c r="A296" s="55" t="s">
        <v>647</v>
      </c>
      <c r="B296" s="55">
        <v>1315230726</v>
      </c>
      <c r="C296" s="55" t="s">
        <v>648</v>
      </c>
      <c r="D296" s="55" t="s">
        <v>52</v>
      </c>
      <c r="E296" s="55" t="s">
        <v>53</v>
      </c>
      <c r="F296" s="55"/>
      <c r="G296" s="55">
        <v>7</v>
      </c>
      <c r="H296" s="55">
        <v>505</v>
      </c>
      <c r="I296" s="55">
        <v>536.5</v>
      </c>
      <c r="J296" s="55">
        <v>362</v>
      </c>
      <c r="K296" s="55">
        <v>-105</v>
      </c>
      <c r="L296" s="55">
        <v>1898</v>
      </c>
      <c r="M296" s="55">
        <v>97</v>
      </c>
      <c r="N296" s="55">
        <v>689</v>
      </c>
      <c r="O296" s="55">
        <v>107</v>
      </c>
      <c r="P296" s="55">
        <v>142</v>
      </c>
      <c r="Q296" s="55">
        <v>96</v>
      </c>
      <c r="R296" s="55">
        <v>667</v>
      </c>
      <c r="S296" s="55">
        <v>64.5</v>
      </c>
      <c r="T296" s="55">
        <v>325</v>
      </c>
      <c r="U296" s="55"/>
      <c r="V296" s="55"/>
      <c r="W296" s="55">
        <v>60</v>
      </c>
      <c r="X296" s="55">
        <v>83</v>
      </c>
      <c r="Y296" s="55">
        <v>352</v>
      </c>
      <c r="Z296" s="55">
        <v>80.5</v>
      </c>
      <c r="AA296" s="55">
        <v>89</v>
      </c>
      <c r="AB296" s="55">
        <v>144</v>
      </c>
      <c r="AC296" s="55"/>
      <c r="AD296" s="55"/>
      <c r="AE296" s="55"/>
      <c r="AF296" s="55"/>
      <c r="AG296" s="55"/>
      <c r="AH296" s="55"/>
      <c r="AI296" s="55" t="s">
        <v>54</v>
      </c>
      <c r="AJ296" s="55">
        <v>26</v>
      </c>
      <c r="AK296" s="55"/>
      <c r="AL296" s="55"/>
      <c r="AM296" s="55"/>
      <c r="AN296" s="55"/>
      <c r="AO296" s="55">
        <v>320</v>
      </c>
      <c r="AP296" s="55">
        <v>240</v>
      </c>
      <c r="AQ296" s="55">
        <v>170</v>
      </c>
      <c r="AR296" s="55">
        <v>257</v>
      </c>
      <c r="AS296" s="55">
        <v>372</v>
      </c>
      <c r="AT296" s="55">
        <v>362</v>
      </c>
    </row>
    <row r="297" spans="1:46">
      <c r="A297" s="55" t="s">
        <v>649</v>
      </c>
      <c r="B297" s="55">
        <v>1315230727</v>
      </c>
      <c r="C297" s="55" t="s">
        <v>650</v>
      </c>
      <c r="D297" s="55" t="s">
        <v>52</v>
      </c>
      <c r="E297" s="55" t="s">
        <v>53</v>
      </c>
      <c r="F297" s="55"/>
      <c r="G297" s="55">
        <v>7</v>
      </c>
      <c r="H297" s="55">
        <v>517.5</v>
      </c>
      <c r="I297" s="55">
        <v>549.5</v>
      </c>
      <c r="J297" s="55">
        <v>289</v>
      </c>
      <c r="K297" s="55">
        <v>-73</v>
      </c>
      <c r="L297" s="55">
        <v>1476</v>
      </c>
      <c r="M297" s="55">
        <v>108</v>
      </c>
      <c r="N297" s="55">
        <v>278</v>
      </c>
      <c r="O297" s="55">
        <v>104</v>
      </c>
      <c r="P297" s="55">
        <v>193</v>
      </c>
      <c r="Q297" s="55">
        <v>118</v>
      </c>
      <c r="R297" s="55">
        <v>236</v>
      </c>
      <c r="S297" s="55">
        <v>53.5</v>
      </c>
      <c r="T297" s="55">
        <v>510</v>
      </c>
      <c r="U297" s="55"/>
      <c r="V297" s="55"/>
      <c r="W297" s="55">
        <v>62.5</v>
      </c>
      <c r="X297" s="55">
        <v>86</v>
      </c>
      <c r="Y297" s="55">
        <v>306</v>
      </c>
      <c r="Z297" s="55">
        <v>71.5</v>
      </c>
      <c r="AA297" s="55">
        <v>80</v>
      </c>
      <c r="AB297" s="55">
        <v>310</v>
      </c>
      <c r="AC297" s="55"/>
      <c r="AD297" s="55"/>
      <c r="AE297" s="55"/>
      <c r="AF297" s="55"/>
      <c r="AG297" s="55"/>
      <c r="AH297" s="55"/>
      <c r="AI297" s="55" t="s">
        <v>54</v>
      </c>
      <c r="AJ297" s="55">
        <v>27</v>
      </c>
      <c r="AK297" s="55"/>
      <c r="AL297" s="55"/>
      <c r="AM297" s="55"/>
      <c r="AN297" s="55"/>
      <c r="AO297" s="55">
        <v>194</v>
      </c>
      <c r="AP297" s="55">
        <v>117</v>
      </c>
      <c r="AQ297" s="55">
        <v>247</v>
      </c>
      <c r="AR297" s="55">
        <v>216</v>
      </c>
      <c r="AS297" s="55">
        <v>332</v>
      </c>
      <c r="AT297" s="55">
        <v>289</v>
      </c>
    </row>
    <row r="298" spans="1:46">
      <c r="A298" s="55" t="s">
        <v>651</v>
      </c>
      <c r="B298" s="55">
        <v>1315230728</v>
      </c>
      <c r="C298" s="55" t="s">
        <v>652</v>
      </c>
      <c r="D298" s="55" t="s">
        <v>52</v>
      </c>
      <c r="E298" s="55" t="s">
        <v>53</v>
      </c>
      <c r="F298" s="55"/>
      <c r="G298" s="55">
        <v>7</v>
      </c>
      <c r="H298" s="55">
        <v>517.5</v>
      </c>
      <c r="I298" s="55">
        <v>546.5</v>
      </c>
      <c r="J298" s="55">
        <v>300</v>
      </c>
      <c r="K298" s="55">
        <v>33</v>
      </c>
      <c r="L298" s="55">
        <v>1552</v>
      </c>
      <c r="M298" s="55">
        <v>99</v>
      </c>
      <c r="N298" s="55">
        <v>635</v>
      </c>
      <c r="O298" s="55">
        <v>99</v>
      </c>
      <c r="P298" s="55">
        <v>285</v>
      </c>
      <c r="Q298" s="55">
        <v>106.5</v>
      </c>
      <c r="R298" s="55">
        <v>487</v>
      </c>
      <c r="S298" s="55">
        <v>75</v>
      </c>
      <c r="T298" s="55">
        <v>156</v>
      </c>
      <c r="U298" s="55"/>
      <c r="V298" s="55"/>
      <c r="W298" s="55">
        <v>69</v>
      </c>
      <c r="X298" s="55">
        <v>89</v>
      </c>
      <c r="Y298" s="55">
        <v>170</v>
      </c>
      <c r="Z298" s="55">
        <v>69</v>
      </c>
      <c r="AA298" s="55">
        <v>78</v>
      </c>
      <c r="AB298" s="55">
        <v>354</v>
      </c>
      <c r="AC298" s="55"/>
      <c r="AD298" s="55"/>
      <c r="AE298" s="55"/>
      <c r="AF298" s="55"/>
      <c r="AG298" s="55"/>
      <c r="AH298" s="55"/>
      <c r="AI298" s="55" t="s">
        <v>54</v>
      </c>
      <c r="AJ298" s="55">
        <v>28</v>
      </c>
      <c r="AK298" s="55"/>
      <c r="AL298" s="55"/>
      <c r="AM298" s="55"/>
      <c r="AN298" s="55"/>
      <c r="AO298" s="55">
        <v>275</v>
      </c>
      <c r="AP298" s="55">
        <v>359</v>
      </c>
      <c r="AQ298" s="55">
        <v>537</v>
      </c>
      <c r="AR298" s="55">
        <v>333</v>
      </c>
      <c r="AS298" s="55">
        <v>418</v>
      </c>
      <c r="AT298" s="55">
        <v>300</v>
      </c>
    </row>
    <row r="299" spans="1:46">
      <c r="A299" s="55" t="s">
        <v>653</v>
      </c>
      <c r="B299" s="55">
        <v>1315230729</v>
      </c>
      <c r="C299" s="55" t="s">
        <v>654</v>
      </c>
      <c r="D299" s="55" t="s">
        <v>52</v>
      </c>
      <c r="E299" s="55" t="s">
        <v>53</v>
      </c>
      <c r="F299" s="55"/>
      <c r="G299" s="55">
        <v>7</v>
      </c>
      <c r="H299" s="55">
        <v>475.5</v>
      </c>
      <c r="I299" s="55">
        <v>510.5</v>
      </c>
      <c r="J299" s="55">
        <v>492</v>
      </c>
      <c r="K299" s="55">
        <v>-68</v>
      </c>
      <c r="L299" s="55">
        <v>2905</v>
      </c>
      <c r="M299" s="55">
        <v>104.5</v>
      </c>
      <c r="N299" s="55">
        <v>433</v>
      </c>
      <c r="O299" s="55">
        <v>91.5</v>
      </c>
      <c r="P299" s="55">
        <v>429</v>
      </c>
      <c r="Q299" s="55">
        <v>98.5</v>
      </c>
      <c r="R299" s="55">
        <v>627</v>
      </c>
      <c r="S299" s="55">
        <v>59</v>
      </c>
      <c r="T299" s="55">
        <v>430</v>
      </c>
      <c r="U299" s="55"/>
      <c r="V299" s="55"/>
      <c r="W299" s="55">
        <v>49.5</v>
      </c>
      <c r="X299" s="55">
        <v>76</v>
      </c>
      <c r="Y299" s="55">
        <v>530</v>
      </c>
      <c r="Z299" s="55">
        <v>72.5</v>
      </c>
      <c r="AA299" s="55">
        <v>81</v>
      </c>
      <c r="AB299" s="55">
        <v>289</v>
      </c>
      <c r="AC299" s="55"/>
      <c r="AD299" s="55"/>
      <c r="AE299" s="55"/>
      <c r="AF299" s="55"/>
      <c r="AG299" s="55"/>
      <c r="AH299" s="55"/>
      <c r="AI299" s="55" t="s">
        <v>54</v>
      </c>
      <c r="AJ299" s="55">
        <v>29</v>
      </c>
      <c r="AK299" s="55"/>
      <c r="AL299" s="55"/>
      <c r="AM299" s="55"/>
      <c r="AN299" s="55"/>
      <c r="AO299" s="55">
        <v>440</v>
      </c>
      <c r="AP299" s="55">
        <v>491</v>
      </c>
      <c r="AQ299" s="55">
        <v>438</v>
      </c>
      <c r="AR299" s="55">
        <v>424</v>
      </c>
      <c r="AS299" s="55">
        <v>301</v>
      </c>
      <c r="AT299" s="55">
        <v>492</v>
      </c>
    </row>
    <row r="300" spans="1:46">
      <c r="A300" s="55" t="s">
        <v>655</v>
      </c>
      <c r="B300" s="55">
        <v>1315230730</v>
      </c>
      <c r="C300" s="55" t="s">
        <v>656</v>
      </c>
      <c r="D300" s="55" t="s">
        <v>52</v>
      </c>
      <c r="E300" s="55" t="s">
        <v>53</v>
      </c>
      <c r="F300" s="55"/>
      <c r="G300" s="55">
        <v>7</v>
      </c>
      <c r="H300" s="55">
        <v>509.5</v>
      </c>
      <c r="I300" s="55">
        <v>538</v>
      </c>
      <c r="J300" s="55">
        <v>353</v>
      </c>
      <c r="K300" s="55">
        <v>-196</v>
      </c>
      <c r="L300" s="55">
        <v>1853</v>
      </c>
      <c r="M300" s="55">
        <v>105</v>
      </c>
      <c r="N300" s="55">
        <v>406</v>
      </c>
      <c r="O300" s="55">
        <v>97</v>
      </c>
      <c r="P300" s="55">
        <v>330</v>
      </c>
      <c r="Q300" s="55">
        <v>108.5</v>
      </c>
      <c r="R300" s="55">
        <v>443</v>
      </c>
      <c r="S300" s="55">
        <v>69.5</v>
      </c>
      <c r="T300" s="55">
        <v>241</v>
      </c>
      <c r="U300" s="55"/>
      <c r="V300" s="55"/>
      <c r="W300" s="55">
        <v>68.5</v>
      </c>
      <c r="X300" s="55">
        <v>88</v>
      </c>
      <c r="Y300" s="55">
        <v>182</v>
      </c>
      <c r="Z300" s="55">
        <v>61</v>
      </c>
      <c r="AA300" s="55">
        <v>70</v>
      </c>
      <c r="AB300" s="55">
        <v>436</v>
      </c>
      <c r="AC300" s="55"/>
      <c r="AD300" s="55"/>
      <c r="AE300" s="55"/>
      <c r="AF300" s="55"/>
      <c r="AG300" s="55"/>
      <c r="AH300" s="55"/>
      <c r="AI300" s="55" t="s">
        <v>54</v>
      </c>
      <c r="AJ300" s="55">
        <v>30</v>
      </c>
      <c r="AK300" s="55"/>
      <c r="AL300" s="55"/>
      <c r="AM300" s="55"/>
      <c r="AN300" s="55"/>
      <c r="AO300" s="55">
        <v>602</v>
      </c>
      <c r="AP300" s="55">
        <v>532</v>
      </c>
      <c r="AQ300" s="55">
        <v>256</v>
      </c>
      <c r="AR300" s="55">
        <v>157</v>
      </c>
      <c r="AS300" s="55">
        <v>226</v>
      </c>
      <c r="AT300" s="55">
        <v>353</v>
      </c>
    </row>
    <row r="301" spans="1:46">
      <c r="A301" s="55" t="s">
        <v>657</v>
      </c>
      <c r="B301" s="55">
        <v>1315230731</v>
      </c>
      <c r="C301" s="55" t="s">
        <v>658</v>
      </c>
      <c r="D301" s="55" t="s">
        <v>52</v>
      </c>
      <c r="E301" s="55" t="s">
        <v>53</v>
      </c>
      <c r="F301" s="55"/>
      <c r="G301" s="55">
        <v>7</v>
      </c>
      <c r="H301" s="55">
        <v>497.5</v>
      </c>
      <c r="I301" s="55">
        <v>528</v>
      </c>
      <c r="J301" s="55">
        <v>401</v>
      </c>
      <c r="K301" s="55">
        <v>-31</v>
      </c>
      <c r="L301" s="55">
        <v>2187</v>
      </c>
      <c r="M301" s="55">
        <v>105.5</v>
      </c>
      <c r="N301" s="55">
        <v>382</v>
      </c>
      <c r="O301" s="55">
        <v>74.5</v>
      </c>
      <c r="P301" s="55">
        <v>681</v>
      </c>
      <c r="Q301" s="55">
        <v>118</v>
      </c>
      <c r="R301" s="55">
        <v>236</v>
      </c>
      <c r="S301" s="55">
        <v>54</v>
      </c>
      <c r="T301" s="55">
        <v>503</v>
      </c>
      <c r="U301" s="55"/>
      <c r="V301" s="55"/>
      <c r="W301" s="55">
        <v>63.5</v>
      </c>
      <c r="X301" s="55">
        <v>86</v>
      </c>
      <c r="Y301" s="55">
        <v>283</v>
      </c>
      <c r="Z301" s="55">
        <v>82</v>
      </c>
      <c r="AA301" s="55">
        <v>90</v>
      </c>
      <c r="AB301" s="55">
        <v>111</v>
      </c>
      <c r="AC301" s="55"/>
      <c r="AD301" s="55"/>
      <c r="AE301" s="55"/>
      <c r="AF301" s="55"/>
      <c r="AG301" s="55"/>
      <c r="AH301" s="55"/>
      <c r="AI301" s="55" t="s">
        <v>54</v>
      </c>
      <c r="AJ301" s="55">
        <v>31</v>
      </c>
      <c r="AK301" s="55"/>
      <c r="AL301" s="55"/>
      <c r="AM301" s="55"/>
      <c r="AN301" s="55"/>
      <c r="AO301" s="55">
        <v>341</v>
      </c>
      <c r="AP301" s="55">
        <v>322</v>
      </c>
      <c r="AQ301" s="55">
        <v>415</v>
      </c>
      <c r="AR301" s="55">
        <v>370</v>
      </c>
      <c r="AS301" s="55">
        <v>410</v>
      </c>
      <c r="AT301" s="55">
        <v>401</v>
      </c>
    </row>
    <row r="302" spans="1:46">
      <c r="A302" s="55" t="s">
        <v>659</v>
      </c>
      <c r="B302" s="55">
        <v>1315230732</v>
      </c>
      <c r="C302" s="55" t="s">
        <v>660</v>
      </c>
      <c r="D302" s="55" t="s">
        <v>52</v>
      </c>
      <c r="E302" s="55" t="s">
        <v>53</v>
      </c>
      <c r="F302" s="55"/>
      <c r="G302" s="55">
        <v>7</v>
      </c>
      <c r="H302" s="55">
        <v>469.5</v>
      </c>
      <c r="I302" s="55">
        <v>505</v>
      </c>
      <c r="J302" s="55">
        <v>518</v>
      </c>
      <c r="K302" s="55">
        <v>60</v>
      </c>
      <c r="L302" s="55">
        <v>3149</v>
      </c>
      <c r="M302" s="55">
        <v>96.5</v>
      </c>
      <c r="N302" s="55">
        <v>701</v>
      </c>
      <c r="O302" s="55">
        <v>98.5</v>
      </c>
      <c r="P302" s="55">
        <v>298</v>
      </c>
      <c r="Q302" s="55">
        <v>98</v>
      </c>
      <c r="R302" s="55">
        <v>641</v>
      </c>
      <c r="S302" s="55">
        <v>54</v>
      </c>
      <c r="T302" s="55">
        <v>503</v>
      </c>
      <c r="U302" s="55"/>
      <c r="V302" s="55"/>
      <c r="W302" s="55">
        <v>47</v>
      </c>
      <c r="X302" s="55">
        <v>74</v>
      </c>
      <c r="Y302" s="55">
        <v>555</v>
      </c>
      <c r="Z302" s="55">
        <v>75.5</v>
      </c>
      <c r="AA302" s="55">
        <v>84</v>
      </c>
      <c r="AB302" s="55">
        <v>235</v>
      </c>
      <c r="AC302" s="55"/>
      <c r="AD302" s="55"/>
      <c r="AE302" s="55"/>
      <c r="AF302" s="55"/>
      <c r="AG302" s="55"/>
      <c r="AH302" s="55"/>
      <c r="AI302" s="55" t="s">
        <v>54</v>
      </c>
      <c r="AJ302" s="55">
        <v>32</v>
      </c>
      <c r="AK302" s="55"/>
      <c r="AL302" s="55"/>
      <c r="AM302" s="55"/>
      <c r="AN302" s="55"/>
      <c r="AO302" s="55">
        <v>492</v>
      </c>
      <c r="AP302" s="55">
        <v>394</v>
      </c>
      <c r="AQ302" s="55">
        <v>555</v>
      </c>
      <c r="AR302" s="55">
        <v>578</v>
      </c>
      <c r="AS302" s="55">
        <v>481</v>
      </c>
      <c r="AT302" s="55">
        <v>518</v>
      </c>
    </row>
    <row r="303" spans="1:46">
      <c r="A303" s="55" t="s">
        <v>661</v>
      </c>
      <c r="B303" s="55">
        <v>1315230733</v>
      </c>
      <c r="C303" s="55" t="s">
        <v>662</v>
      </c>
      <c r="D303" s="55" t="s">
        <v>52</v>
      </c>
      <c r="E303" s="55" t="s">
        <v>53</v>
      </c>
      <c r="F303" s="55"/>
      <c r="G303" s="55">
        <v>7</v>
      </c>
      <c r="H303" s="55">
        <v>502</v>
      </c>
      <c r="I303" s="55">
        <v>527</v>
      </c>
      <c r="J303" s="55">
        <v>408</v>
      </c>
      <c r="K303" s="55">
        <v>-148</v>
      </c>
      <c r="L303" s="55">
        <v>2226</v>
      </c>
      <c r="M303" s="55">
        <v>102.5</v>
      </c>
      <c r="N303" s="55">
        <v>511</v>
      </c>
      <c r="O303" s="55">
        <v>97</v>
      </c>
      <c r="P303" s="55">
        <v>330</v>
      </c>
      <c r="Q303" s="55">
        <v>99</v>
      </c>
      <c r="R303" s="55">
        <v>617</v>
      </c>
      <c r="S303" s="55">
        <v>62.5</v>
      </c>
      <c r="T303" s="55">
        <v>362</v>
      </c>
      <c r="U303" s="55"/>
      <c r="V303" s="55"/>
      <c r="W303" s="55">
        <v>75.5</v>
      </c>
      <c r="X303" s="55">
        <v>91</v>
      </c>
      <c r="Y303" s="55">
        <v>79</v>
      </c>
      <c r="Z303" s="55">
        <v>65.5</v>
      </c>
      <c r="AA303" s="55">
        <v>75</v>
      </c>
      <c r="AB303" s="55">
        <v>408</v>
      </c>
      <c r="AC303" s="55"/>
      <c r="AD303" s="55"/>
      <c r="AE303" s="55"/>
      <c r="AF303" s="55"/>
      <c r="AG303" s="55"/>
      <c r="AH303" s="55"/>
      <c r="AI303" s="55" t="s">
        <v>54</v>
      </c>
      <c r="AJ303" s="55">
        <v>33</v>
      </c>
      <c r="AK303" s="55"/>
      <c r="AL303" s="55"/>
      <c r="AM303" s="55"/>
      <c r="AN303" s="55"/>
      <c r="AO303" s="55">
        <v>341</v>
      </c>
      <c r="AP303" s="55">
        <v>177</v>
      </c>
      <c r="AQ303" s="55">
        <v>269</v>
      </c>
      <c r="AR303" s="55">
        <v>260</v>
      </c>
      <c r="AS303" s="55">
        <v>202</v>
      </c>
      <c r="AT303" s="55">
        <v>408</v>
      </c>
    </row>
    <row r="304" spans="1:46">
      <c r="A304" s="55" t="s">
        <v>663</v>
      </c>
      <c r="B304" s="55">
        <v>1315230734</v>
      </c>
      <c r="C304" s="55" t="s">
        <v>664</v>
      </c>
      <c r="D304" s="55" t="s">
        <v>52</v>
      </c>
      <c r="E304" s="55" t="s">
        <v>53</v>
      </c>
      <c r="F304" s="55"/>
      <c r="G304" s="55">
        <v>7</v>
      </c>
      <c r="H304" s="55">
        <v>560</v>
      </c>
      <c r="I304" s="55">
        <v>589.5</v>
      </c>
      <c r="J304" s="55">
        <v>113</v>
      </c>
      <c r="K304" s="55">
        <v>-105</v>
      </c>
      <c r="L304" s="55">
        <v>499</v>
      </c>
      <c r="M304" s="55">
        <v>116.5</v>
      </c>
      <c r="N304" s="55">
        <v>40</v>
      </c>
      <c r="O304" s="55">
        <v>100.5</v>
      </c>
      <c r="P304" s="55">
        <v>253</v>
      </c>
      <c r="Q304" s="55">
        <v>114</v>
      </c>
      <c r="R304" s="55">
        <v>313</v>
      </c>
      <c r="S304" s="55">
        <v>79.5</v>
      </c>
      <c r="T304" s="55">
        <v>89</v>
      </c>
      <c r="U304" s="55"/>
      <c r="V304" s="55"/>
      <c r="W304" s="55">
        <v>66.5</v>
      </c>
      <c r="X304" s="55">
        <v>88</v>
      </c>
      <c r="Y304" s="55">
        <v>220</v>
      </c>
      <c r="Z304" s="55">
        <v>83</v>
      </c>
      <c r="AA304" s="55">
        <v>91</v>
      </c>
      <c r="AB304" s="55">
        <v>91</v>
      </c>
      <c r="AC304" s="55"/>
      <c r="AD304" s="55"/>
      <c r="AE304" s="55"/>
      <c r="AF304" s="55"/>
      <c r="AG304" s="55"/>
      <c r="AH304" s="55"/>
      <c r="AI304" s="55" t="s">
        <v>54</v>
      </c>
      <c r="AJ304" s="55">
        <v>34</v>
      </c>
      <c r="AK304" s="55"/>
      <c r="AL304" s="55"/>
      <c r="AM304" s="55"/>
      <c r="AN304" s="55"/>
      <c r="AO304" s="55">
        <v>95</v>
      </c>
      <c r="AP304" s="55">
        <v>121</v>
      </c>
      <c r="AQ304" s="55">
        <v>168</v>
      </c>
      <c r="AR304" s="55">
        <v>8</v>
      </c>
      <c r="AS304" s="55">
        <v>152</v>
      </c>
      <c r="AT304" s="55">
        <v>113</v>
      </c>
    </row>
    <row r="305" spans="1:46">
      <c r="A305" s="55" t="s">
        <v>665</v>
      </c>
      <c r="B305" s="55">
        <v>1315230735</v>
      </c>
      <c r="C305" s="55" t="s">
        <v>666</v>
      </c>
      <c r="D305" s="55" t="s">
        <v>52</v>
      </c>
      <c r="E305" s="55" t="s">
        <v>53</v>
      </c>
      <c r="F305" s="55"/>
      <c r="G305" s="55">
        <v>7</v>
      </c>
      <c r="H305" s="55">
        <v>511</v>
      </c>
      <c r="I305" s="55">
        <v>542</v>
      </c>
      <c r="J305" s="55">
        <v>331</v>
      </c>
      <c r="K305" s="55">
        <v>81</v>
      </c>
      <c r="L305" s="55">
        <v>1711</v>
      </c>
      <c r="M305" s="55">
        <v>108</v>
      </c>
      <c r="N305" s="55">
        <v>278</v>
      </c>
      <c r="O305" s="55">
        <v>99</v>
      </c>
      <c r="P305" s="55">
        <v>285</v>
      </c>
      <c r="Q305" s="55">
        <v>101.5</v>
      </c>
      <c r="R305" s="55">
        <v>583</v>
      </c>
      <c r="S305" s="55">
        <v>67.5</v>
      </c>
      <c r="T305" s="55">
        <v>275</v>
      </c>
      <c r="U305" s="55"/>
      <c r="V305" s="55"/>
      <c r="W305" s="55">
        <v>63.5</v>
      </c>
      <c r="X305" s="55">
        <v>86</v>
      </c>
      <c r="Y305" s="55">
        <v>283</v>
      </c>
      <c r="Z305" s="55">
        <v>71.5</v>
      </c>
      <c r="AA305" s="55">
        <v>80</v>
      </c>
      <c r="AB305" s="55">
        <v>310</v>
      </c>
      <c r="AC305" s="55"/>
      <c r="AD305" s="55"/>
      <c r="AE305" s="55"/>
      <c r="AF305" s="55"/>
      <c r="AG305" s="55"/>
      <c r="AH305" s="55"/>
      <c r="AI305" s="55" t="s">
        <v>54</v>
      </c>
      <c r="AJ305" s="55">
        <v>35</v>
      </c>
      <c r="AK305" s="55"/>
      <c r="AL305" s="55"/>
      <c r="AM305" s="55"/>
      <c r="AN305" s="55"/>
      <c r="AO305" s="55">
        <v>534</v>
      </c>
      <c r="AP305" s="55">
        <v>387</v>
      </c>
      <c r="AQ305" s="55">
        <v>593</v>
      </c>
      <c r="AR305" s="55">
        <v>412</v>
      </c>
      <c r="AS305" s="55">
        <v>416</v>
      </c>
      <c r="AT305" s="55">
        <v>331</v>
      </c>
    </row>
    <row r="306" spans="1:46">
      <c r="A306" s="55" t="s">
        <v>667</v>
      </c>
      <c r="B306" s="55">
        <v>1315230736</v>
      </c>
      <c r="C306" s="55" t="s">
        <v>668</v>
      </c>
      <c r="D306" s="55" t="s">
        <v>52</v>
      </c>
      <c r="E306" s="55" t="s">
        <v>53</v>
      </c>
      <c r="F306" s="55"/>
      <c r="G306" s="55">
        <v>7</v>
      </c>
      <c r="H306" s="55">
        <v>571.25</v>
      </c>
      <c r="I306" s="55">
        <v>596</v>
      </c>
      <c r="J306" s="55">
        <v>100</v>
      </c>
      <c r="K306" s="55">
        <v>-42</v>
      </c>
      <c r="L306" s="55">
        <v>416</v>
      </c>
      <c r="M306" s="55">
        <v>106</v>
      </c>
      <c r="N306" s="56">
        <v>361</v>
      </c>
      <c r="O306" s="55">
        <v>107.5</v>
      </c>
      <c r="P306" s="55">
        <v>129</v>
      </c>
      <c r="Q306" s="55">
        <v>117</v>
      </c>
      <c r="R306" s="55">
        <v>264</v>
      </c>
      <c r="S306" s="55">
        <v>87.5</v>
      </c>
      <c r="T306" s="55">
        <v>27</v>
      </c>
      <c r="U306" s="55"/>
      <c r="V306" s="55"/>
      <c r="W306" s="55">
        <v>75.5</v>
      </c>
      <c r="X306" s="55">
        <v>91</v>
      </c>
      <c r="Y306" s="55">
        <v>79</v>
      </c>
      <c r="Z306" s="55">
        <v>77.75</v>
      </c>
      <c r="AA306" s="55">
        <v>87</v>
      </c>
      <c r="AB306" s="55">
        <v>203</v>
      </c>
      <c r="AC306" s="55"/>
      <c r="AD306" s="55"/>
      <c r="AE306" s="55"/>
      <c r="AF306" s="55"/>
      <c r="AG306" s="55"/>
      <c r="AH306" s="55"/>
      <c r="AI306" s="55" t="s">
        <v>54</v>
      </c>
      <c r="AJ306" s="55">
        <v>36</v>
      </c>
      <c r="AK306" s="55"/>
      <c r="AL306" s="55"/>
      <c r="AM306" s="55"/>
      <c r="AN306" s="55"/>
      <c r="AO306" s="55">
        <v>130</v>
      </c>
      <c r="AP306" s="55">
        <v>147</v>
      </c>
      <c r="AQ306" s="55">
        <v>41</v>
      </c>
      <c r="AR306" s="55">
        <v>58</v>
      </c>
      <c r="AS306" s="55">
        <v>78</v>
      </c>
      <c r="AT306" s="55">
        <v>100</v>
      </c>
    </row>
    <row r="307" spans="1:46">
      <c r="A307" s="55" t="s">
        <v>669</v>
      </c>
      <c r="B307" s="55">
        <v>1315230737</v>
      </c>
      <c r="C307" s="55" t="s">
        <v>670</v>
      </c>
      <c r="D307" s="55" t="s">
        <v>52</v>
      </c>
      <c r="E307" s="55" t="s">
        <v>53</v>
      </c>
      <c r="F307" s="55"/>
      <c r="G307" s="55">
        <v>7</v>
      </c>
      <c r="H307" s="55">
        <v>541</v>
      </c>
      <c r="I307" s="55">
        <v>573.5</v>
      </c>
      <c r="J307" s="55">
        <v>163</v>
      </c>
      <c r="K307" s="55">
        <v>-12</v>
      </c>
      <c r="L307" s="55">
        <v>817</v>
      </c>
      <c r="M307" s="55">
        <v>112</v>
      </c>
      <c r="N307" s="55">
        <v>138</v>
      </c>
      <c r="O307" s="55">
        <v>100.5</v>
      </c>
      <c r="P307" s="55">
        <v>253</v>
      </c>
      <c r="Q307" s="55">
        <v>114</v>
      </c>
      <c r="R307" s="55">
        <v>313</v>
      </c>
      <c r="S307" s="55">
        <v>74</v>
      </c>
      <c r="T307" s="55">
        <v>166</v>
      </c>
      <c r="U307" s="55"/>
      <c r="V307" s="55"/>
      <c r="W307" s="55">
        <v>63</v>
      </c>
      <c r="X307" s="55">
        <v>86</v>
      </c>
      <c r="Y307" s="55">
        <v>297</v>
      </c>
      <c r="Z307" s="55">
        <v>77.5</v>
      </c>
      <c r="AA307" s="55">
        <v>87</v>
      </c>
      <c r="AB307" s="55">
        <v>204</v>
      </c>
      <c r="AC307" s="55"/>
      <c r="AD307" s="55"/>
      <c r="AE307" s="55"/>
      <c r="AF307" s="55"/>
      <c r="AG307" s="55"/>
      <c r="AH307" s="55"/>
      <c r="AI307" s="55" t="s">
        <v>54</v>
      </c>
      <c r="AJ307" s="55">
        <v>37</v>
      </c>
      <c r="AK307" s="55"/>
      <c r="AL307" s="55"/>
      <c r="AM307" s="55"/>
      <c r="AN307" s="55"/>
      <c r="AO307" s="55">
        <v>191</v>
      </c>
      <c r="AP307" s="55">
        <v>217</v>
      </c>
      <c r="AQ307" s="55">
        <v>97</v>
      </c>
      <c r="AR307" s="55">
        <v>151</v>
      </c>
      <c r="AS307" s="55">
        <v>187</v>
      </c>
      <c r="AT307" s="55">
        <v>163</v>
      </c>
    </row>
    <row r="308" spans="1:46">
      <c r="A308" s="55" t="s">
        <v>671</v>
      </c>
      <c r="B308" s="55">
        <v>1315230738</v>
      </c>
      <c r="C308" s="55" t="s">
        <v>672</v>
      </c>
      <c r="D308" s="55" t="s">
        <v>52</v>
      </c>
      <c r="E308" s="55" t="s">
        <v>53</v>
      </c>
      <c r="F308" s="55"/>
      <c r="G308" s="55">
        <v>7</v>
      </c>
      <c r="H308" s="55">
        <v>507.5</v>
      </c>
      <c r="I308" s="55">
        <v>541.5</v>
      </c>
      <c r="J308" s="55">
        <v>335</v>
      </c>
      <c r="K308" s="55">
        <v>-172</v>
      </c>
      <c r="L308" s="55">
        <v>1728</v>
      </c>
      <c r="M308" s="55">
        <v>104</v>
      </c>
      <c r="N308" s="55">
        <v>450</v>
      </c>
      <c r="O308" s="55">
        <v>99</v>
      </c>
      <c r="P308" s="55">
        <v>285</v>
      </c>
      <c r="Q308" s="55">
        <v>94</v>
      </c>
      <c r="R308" s="55">
        <v>687</v>
      </c>
      <c r="S308" s="55">
        <v>84.5</v>
      </c>
      <c r="T308" s="55">
        <v>45</v>
      </c>
      <c r="U308" s="55"/>
      <c r="V308" s="55"/>
      <c r="W308" s="55">
        <v>53.5</v>
      </c>
      <c r="X308" s="55">
        <v>79</v>
      </c>
      <c r="Y308" s="55">
        <v>471</v>
      </c>
      <c r="Z308" s="55">
        <v>72.5</v>
      </c>
      <c r="AA308" s="55">
        <v>81</v>
      </c>
      <c r="AB308" s="55">
        <v>289</v>
      </c>
      <c r="AC308" s="55"/>
      <c r="AD308" s="55"/>
      <c r="AE308" s="55"/>
      <c r="AF308" s="55"/>
      <c r="AG308" s="55"/>
      <c r="AH308" s="55"/>
      <c r="AI308" s="55" t="s">
        <v>54</v>
      </c>
      <c r="AJ308" s="55">
        <v>38</v>
      </c>
      <c r="AK308" s="55"/>
      <c r="AL308" s="55"/>
      <c r="AM308" s="55"/>
      <c r="AN308" s="55"/>
      <c r="AO308" s="55">
        <v>361</v>
      </c>
      <c r="AP308" s="55">
        <v>419</v>
      </c>
      <c r="AQ308" s="55">
        <v>260</v>
      </c>
      <c r="AR308" s="55">
        <v>163</v>
      </c>
      <c r="AS308" s="55">
        <v>257</v>
      </c>
      <c r="AT308" s="55">
        <v>335</v>
      </c>
    </row>
    <row r="309" spans="1:46">
      <c r="A309" s="55" t="s">
        <v>673</v>
      </c>
      <c r="B309" s="55">
        <v>1315230739</v>
      </c>
      <c r="C309" s="55" t="s">
        <v>674</v>
      </c>
      <c r="D309" s="55" t="s">
        <v>52</v>
      </c>
      <c r="E309" s="55" t="s">
        <v>53</v>
      </c>
      <c r="F309" s="55"/>
      <c r="G309" s="55">
        <v>7</v>
      </c>
      <c r="H309" s="55">
        <v>438</v>
      </c>
      <c r="I309" s="55">
        <v>470</v>
      </c>
      <c r="J309" s="55">
        <v>621</v>
      </c>
      <c r="K309" s="55">
        <v>-464</v>
      </c>
      <c r="L309" s="55">
        <v>4959</v>
      </c>
      <c r="M309" s="55">
        <v>39.5</v>
      </c>
      <c r="N309" s="55">
        <v>800</v>
      </c>
      <c r="O309" s="55">
        <v>85</v>
      </c>
      <c r="P309" s="55">
        <v>541</v>
      </c>
      <c r="Q309" s="55">
        <v>95.5</v>
      </c>
      <c r="R309" s="55">
        <v>672</v>
      </c>
      <c r="S309" s="55">
        <v>79</v>
      </c>
      <c r="T309" s="55">
        <v>94</v>
      </c>
      <c r="U309" s="55"/>
      <c r="V309" s="55"/>
      <c r="W309" s="55">
        <v>63</v>
      </c>
      <c r="X309" s="55">
        <v>86</v>
      </c>
      <c r="Y309" s="55">
        <v>297</v>
      </c>
      <c r="Z309" s="55">
        <v>76</v>
      </c>
      <c r="AA309" s="55">
        <v>85</v>
      </c>
      <c r="AB309" s="55">
        <v>231</v>
      </c>
      <c r="AC309" s="55"/>
      <c r="AD309" s="55"/>
      <c r="AE309" s="55"/>
      <c r="AF309" s="55"/>
      <c r="AG309" s="55"/>
      <c r="AH309" s="55"/>
      <c r="AI309" s="55" t="s">
        <v>54</v>
      </c>
      <c r="AJ309" s="55">
        <v>39</v>
      </c>
      <c r="AK309" s="55"/>
      <c r="AL309" s="55"/>
      <c r="AM309" s="55"/>
      <c r="AN309" s="55"/>
      <c r="AO309" s="55">
        <v>138</v>
      </c>
      <c r="AP309" s="55">
        <v>205</v>
      </c>
      <c r="AQ309" s="55">
        <v>249</v>
      </c>
      <c r="AR309" s="55">
        <v>157</v>
      </c>
      <c r="AS309" s="55">
        <v>146</v>
      </c>
      <c r="AT309" s="55">
        <v>621</v>
      </c>
    </row>
    <row r="310" spans="1:46">
      <c r="A310" s="55" t="s">
        <v>675</v>
      </c>
      <c r="B310" s="55">
        <v>1315230740</v>
      </c>
      <c r="C310" s="55" t="s">
        <v>676</v>
      </c>
      <c r="D310" s="55" t="s">
        <v>52</v>
      </c>
      <c r="E310" s="55" t="s">
        <v>53</v>
      </c>
      <c r="F310" s="55"/>
      <c r="G310" s="55">
        <v>7</v>
      </c>
      <c r="H310" s="55">
        <v>466.5</v>
      </c>
      <c r="I310" s="55">
        <v>500.5</v>
      </c>
      <c r="J310" s="55">
        <v>531</v>
      </c>
      <c r="K310" s="55">
        <v>13</v>
      </c>
      <c r="L310" s="55">
        <v>3339</v>
      </c>
      <c r="M310" s="55">
        <v>107.5</v>
      </c>
      <c r="N310" s="55">
        <v>300</v>
      </c>
      <c r="O310" s="55">
        <v>84</v>
      </c>
      <c r="P310" s="55">
        <v>568</v>
      </c>
      <c r="Q310" s="55">
        <v>101</v>
      </c>
      <c r="R310" s="55">
        <v>592</v>
      </c>
      <c r="S310" s="55">
        <v>49</v>
      </c>
      <c r="T310" s="55">
        <v>565</v>
      </c>
      <c r="U310" s="55"/>
      <c r="V310" s="55"/>
      <c r="W310" s="55">
        <v>57.5</v>
      </c>
      <c r="X310" s="55">
        <v>82</v>
      </c>
      <c r="Y310" s="55">
        <v>393</v>
      </c>
      <c r="Z310" s="55">
        <v>67.5</v>
      </c>
      <c r="AA310" s="55">
        <v>77</v>
      </c>
      <c r="AB310" s="55">
        <v>383</v>
      </c>
      <c r="AC310" s="55"/>
      <c r="AD310" s="55"/>
      <c r="AE310" s="55"/>
      <c r="AF310" s="55"/>
      <c r="AG310" s="55"/>
      <c r="AH310" s="55"/>
      <c r="AI310" s="55" t="s">
        <v>54</v>
      </c>
      <c r="AJ310" s="55">
        <v>40</v>
      </c>
      <c r="AK310" s="55"/>
      <c r="AL310" s="55"/>
      <c r="AM310" s="55"/>
      <c r="AN310" s="55"/>
      <c r="AO310" s="55">
        <v>508</v>
      </c>
      <c r="AP310" s="55">
        <v>527</v>
      </c>
      <c r="AQ310" s="55">
        <v>528</v>
      </c>
      <c r="AR310" s="55">
        <v>544</v>
      </c>
      <c r="AS310" s="55">
        <v>459</v>
      </c>
      <c r="AT310" s="55">
        <v>531</v>
      </c>
    </row>
    <row r="311" spans="1:46">
      <c r="A311" s="55" t="s">
        <v>677</v>
      </c>
      <c r="B311" s="55">
        <v>1315230741</v>
      </c>
      <c r="C311" s="55" t="s">
        <v>678</v>
      </c>
      <c r="D311" s="55" t="s">
        <v>52</v>
      </c>
      <c r="E311" s="55" t="s">
        <v>53</v>
      </c>
      <c r="F311" s="55"/>
      <c r="G311" s="55">
        <v>7</v>
      </c>
      <c r="H311" s="55">
        <v>515</v>
      </c>
      <c r="I311" s="55">
        <v>546</v>
      </c>
      <c r="J311" s="55">
        <v>305</v>
      </c>
      <c r="K311" s="55">
        <v>-33</v>
      </c>
      <c r="L311" s="55">
        <v>1568</v>
      </c>
      <c r="M311" s="55">
        <v>102</v>
      </c>
      <c r="N311" s="55">
        <v>529</v>
      </c>
      <c r="O311" s="55">
        <v>99</v>
      </c>
      <c r="P311" s="55">
        <v>285</v>
      </c>
      <c r="Q311" s="55">
        <v>107</v>
      </c>
      <c r="R311" s="55">
        <v>474</v>
      </c>
      <c r="S311" s="55">
        <v>70</v>
      </c>
      <c r="T311" s="55">
        <v>226</v>
      </c>
      <c r="U311" s="55"/>
      <c r="V311" s="55"/>
      <c r="W311" s="55">
        <v>64.5</v>
      </c>
      <c r="X311" s="55">
        <v>87</v>
      </c>
      <c r="Y311" s="55">
        <v>258</v>
      </c>
      <c r="Z311" s="55">
        <v>72.5</v>
      </c>
      <c r="AA311" s="55">
        <v>81</v>
      </c>
      <c r="AB311" s="55">
        <v>289</v>
      </c>
      <c r="AC311" s="55"/>
      <c r="AD311" s="55"/>
      <c r="AE311" s="55"/>
      <c r="AF311" s="55"/>
      <c r="AG311" s="55"/>
      <c r="AH311" s="55"/>
      <c r="AI311" s="55" t="s">
        <v>54</v>
      </c>
      <c r="AJ311" s="55">
        <v>41</v>
      </c>
      <c r="AK311" s="55"/>
      <c r="AL311" s="55"/>
      <c r="AM311" s="55"/>
      <c r="AN311" s="55"/>
      <c r="AO311" s="55">
        <v>328</v>
      </c>
      <c r="AP311" s="55">
        <v>292</v>
      </c>
      <c r="AQ311" s="55">
        <v>295</v>
      </c>
      <c r="AR311" s="55">
        <v>272</v>
      </c>
      <c r="AS311" s="55">
        <v>301</v>
      </c>
      <c r="AT311" s="55">
        <v>305</v>
      </c>
    </row>
    <row r="312" spans="1:46">
      <c r="A312" s="55" t="s">
        <v>679</v>
      </c>
      <c r="B312" s="55">
        <v>1315230742</v>
      </c>
      <c r="C312" s="55" t="s">
        <v>680</v>
      </c>
      <c r="D312" s="55" t="s">
        <v>52</v>
      </c>
      <c r="E312" s="55" t="s">
        <v>53</v>
      </c>
      <c r="F312" s="55"/>
      <c r="G312" s="55">
        <v>7</v>
      </c>
      <c r="H312" s="55">
        <v>461.5</v>
      </c>
      <c r="I312" s="55">
        <v>498.5</v>
      </c>
      <c r="J312" s="55">
        <v>536</v>
      </c>
      <c r="K312" s="55">
        <v>-103</v>
      </c>
      <c r="L312" s="55">
        <v>3434</v>
      </c>
      <c r="M312" s="55">
        <v>98.5</v>
      </c>
      <c r="N312" s="55">
        <v>653</v>
      </c>
      <c r="O312" s="55">
        <v>102.5</v>
      </c>
      <c r="P312" s="55">
        <v>220</v>
      </c>
      <c r="Q312" s="55">
        <v>107.5</v>
      </c>
      <c r="R312" s="55">
        <v>463</v>
      </c>
      <c r="S312" s="55">
        <v>48</v>
      </c>
      <c r="T312" s="55">
        <v>579</v>
      </c>
      <c r="U312" s="55"/>
      <c r="V312" s="55"/>
      <c r="W312" s="55">
        <v>43.5</v>
      </c>
      <c r="X312" s="55">
        <v>71</v>
      </c>
      <c r="Y312" s="55">
        <v>595</v>
      </c>
      <c r="Z312" s="55">
        <v>61.5</v>
      </c>
      <c r="AA312" s="55">
        <v>71</v>
      </c>
      <c r="AB312" s="55">
        <v>432</v>
      </c>
      <c r="AC312" s="55"/>
      <c r="AD312" s="55"/>
      <c r="AE312" s="55"/>
      <c r="AF312" s="55"/>
      <c r="AG312" s="55"/>
      <c r="AH312" s="55"/>
      <c r="AI312" s="55" t="s">
        <v>54</v>
      </c>
      <c r="AJ312" s="55">
        <v>42</v>
      </c>
      <c r="AK312" s="55"/>
      <c r="AL312" s="55"/>
      <c r="AM312" s="55"/>
      <c r="AN312" s="55"/>
      <c r="AO312" s="55">
        <v>514</v>
      </c>
      <c r="AP312" s="55">
        <v>493</v>
      </c>
      <c r="AQ312" s="55">
        <v>549</v>
      </c>
      <c r="AR312" s="55">
        <v>433</v>
      </c>
      <c r="AS312" s="55">
        <v>621</v>
      </c>
      <c r="AT312" s="55">
        <v>536</v>
      </c>
    </row>
    <row r="313" spans="1:46">
      <c r="A313" s="55" t="s">
        <v>681</v>
      </c>
      <c r="B313" s="55">
        <v>7035230743</v>
      </c>
      <c r="C313" s="55" t="s">
        <v>682</v>
      </c>
      <c r="D313" s="55" t="s">
        <v>232</v>
      </c>
      <c r="E313" s="55" t="s">
        <v>53</v>
      </c>
      <c r="F313" s="55" t="s">
        <v>233</v>
      </c>
      <c r="G313" s="55">
        <v>7</v>
      </c>
      <c r="H313" s="55">
        <v>358.5</v>
      </c>
      <c r="I313" s="55">
        <v>398.5</v>
      </c>
      <c r="J313" s="55">
        <v>683</v>
      </c>
      <c r="K313" s="55">
        <v>-19</v>
      </c>
      <c r="L313" s="55">
        <v>9311</v>
      </c>
      <c r="M313" s="55">
        <v>101</v>
      </c>
      <c r="N313" s="55">
        <v>561</v>
      </c>
      <c r="O313" s="55">
        <v>67</v>
      </c>
      <c r="P313" s="55">
        <v>733</v>
      </c>
      <c r="Q313" s="55">
        <v>87.5</v>
      </c>
      <c r="R313" s="55">
        <v>741</v>
      </c>
      <c r="S313" s="55">
        <v>29</v>
      </c>
      <c r="T313" s="55">
        <v>676</v>
      </c>
      <c r="U313" s="55"/>
      <c r="V313" s="55"/>
      <c r="W313" s="55">
        <v>30</v>
      </c>
      <c r="X313" s="55">
        <v>58</v>
      </c>
      <c r="Y313" s="55">
        <v>660</v>
      </c>
      <c r="Z313" s="55">
        <v>44</v>
      </c>
      <c r="AA313" s="55">
        <v>56</v>
      </c>
      <c r="AB313" s="55">
        <v>466</v>
      </c>
      <c r="AC313" s="55"/>
      <c r="AD313" s="55"/>
      <c r="AE313" s="55"/>
      <c r="AF313" s="55"/>
      <c r="AG313" s="55"/>
      <c r="AH313" s="55"/>
      <c r="AI313" s="55" t="s">
        <v>54</v>
      </c>
      <c r="AJ313" s="55">
        <v>43</v>
      </c>
      <c r="AK313" s="55"/>
      <c r="AL313" s="55"/>
      <c r="AM313" s="55"/>
      <c r="AN313" s="55"/>
      <c r="AO313" s="55">
        <v>665</v>
      </c>
      <c r="AP313" s="55">
        <v>686</v>
      </c>
      <c r="AQ313" s="55">
        <v>677</v>
      </c>
      <c r="AR313" s="55">
        <v>664</v>
      </c>
      <c r="AS313" s="55"/>
      <c r="AT313" s="55">
        <v>683</v>
      </c>
    </row>
    <row r="314" spans="1:46">
      <c r="A314" s="55" t="s">
        <v>683</v>
      </c>
      <c r="B314" s="55">
        <v>1315230744</v>
      </c>
      <c r="C314" s="55" t="s">
        <v>684</v>
      </c>
      <c r="D314" s="55" t="s">
        <v>133</v>
      </c>
      <c r="E314" s="55" t="s">
        <v>53</v>
      </c>
      <c r="F314" s="55"/>
      <c r="G314" s="55">
        <v>7</v>
      </c>
      <c r="H314" s="55">
        <v>408</v>
      </c>
      <c r="I314" s="55">
        <v>443.5</v>
      </c>
      <c r="J314" s="55">
        <v>660</v>
      </c>
      <c r="K314" s="55">
        <v>-73</v>
      </c>
      <c r="L314" s="55">
        <v>6561</v>
      </c>
      <c r="M314" s="55">
        <v>86</v>
      </c>
      <c r="N314" s="55">
        <v>792</v>
      </c>
      <c r="O314" s="55">
        <v>94.5</v>
      </c>
      <c r="P314" s="55">
        <v>374</v>
      </c>
      <c r="Q314" s="55">
        <v>82</v>
      </c>
      <c r="R314" s="55">
        <v>766</v>
      </c>
      <c r="S314" s="55">
        <v>43</v>
      </c>
      <c r="T314" s="55">
        <v>616</v>
      </c>
      <c r="U314" s="55"/>
      <c r="V314" s="55"/>
      <c r="W314" s="55">
        <v>42</v>
      </c>
      <c r="X314" s="55">
        <v>69</v>
      </c>
      <c r="Y314" s="55">
        <v>604</v>
      </c>
      <c r="Z314" s="55">
        <v>60.5</v>
      </c>
      <c r="AA314" s="55">
        <v>69</v>
      </c>
      <c r="AB314" s="55">
        <v>440</v>
      </c>
      <c r="AC314" s="55"/>
      <c r="AD314" s="55"/>
      <c r="AE314" s="55"/>
      <c r="AF314" s="55"/>
      <c r="AG314" s="55"/>
      <c r="AH314" s="55"/>
      <c r="AI314" s="55" t="s">
        <v>54</v>
      </c>
      <c r="AJ314" s="55">
        <v>44</v>
      </c>
      <c r="AK314" s="55"/>
      <c r="AL314" s="55"/>
      <c r="AM314" s="55"/>
      <c r="AN314" s="55"/>
      <c r="AO314" s="55">
        <v>550</v>
      </c>
      <c r="AP314" s="55">
        <v>625</v>
      </c>
      <c r="AQ314" s="55">
        <v>637</v>
      </c>
      <c r="AR314" s="55">
        <v>587</v>
      </c>
      <c r="AS314" s="55">
        <v>593</v>
      </c>
      <c r="AT314" s="55">
        <v>660</v>
      </c>
    </row>
    <row r="315" spans="1:46">
      <c r="A315" s="55" t="s">
        <v>685</v>
      </c>
      <c r="B315" s="55">
        <v>1315230745</v>
      </c>
      <c r="C315" s="55" t="s">
        <v>686</v>
      </c>
      <c r="D315" s="55" t="s">
        <v>133</v>
      </c>
      <c r="E315" s="55" t="s">
        <v>53</v>
      </c>
      <c r="F315" s="55"/>
      <c r="G315" s="55">
        <v>7</v>
      </c>
      <c r="H315" s="55">
        <v>458.5</v>
      </c>
      <c r="I315" s="55">
        <v>495</v>
      </c>
      <c r="J315" s="55">
        <v>540</v>
      </c>
      <c r="K315" s="55">
        <v>-30</v>
      </c>
      <c r="L315" s="55">
        <v>3600</v>
      </c>
      <c r="M315" s="55">
        <v>90</v>
      </c>
      <c r="N315" s="55">
        <v>781</v>
      </c>
      <c r="O315" s="55">
        <v>106</v>
      </c>
      <c r="P315" s="55">
        <v>160</v>
      </c>
      <c r="Q315" s="55">
        <v>85.5</v>
      </c>
      <c r="R315" s="55">
        <v>755</v>
      </c>
      <c r="S315" s="55">
        <v>73.5</v>
      </c>
      <c r="T315" s="55">
        <v>172</v>
      </c>
      <c r="U315" s="55"/>
      <c r="V315" s="55"/>
      <c r="W315" s="55">
        <v>48</v>
      </c>
      <c r="X315" s="55">
        <v>74</v>
      </c>
      <c r="Y315" s="55">
        <v>544</v>
      </c>
      <c r="Z315" s="55">
        <v>55.5</v>
      </c>
      <c r="AA315" s="55">
        <v>66</v>
      </c>
      <c r="AB315" s="55">
        <v>456</v>
      </c>
      <c r="AC315" s="55"/>
      <c r="AD315" s="55"/>
      <c r="AE315" s="55"/>
      <c r="AF315" s="55"/>
      <c r="AG315" s="55"/>
      <c r="AH315" s="55"/>
      <c r="AI315" s="55" t="s">
        <v>54</v>
      </c>
      <c r="AJ315" s="55">
        <v>45</v>
      </c>
      <c r="AK315" s="55"/>
      <c r="AL315" s="55"/>
      <c r="AM315" s="55"/>
      <c r="AN315" s="55"/>
      <c r="AO315" s="55">
        <v>481</v>
      </c>
      <c r="AP315" s="55">
        <v>433</v>
      </c>
      <c r="AQ315" s="55">
        <v>608</v>
      </c>
      <c r="AR315" s="55">
        <v>510</v>
      </c>
      <c r="AS315" s="55">
        <v>560</v>
      </c>
      <c r="AT315" s="55">
        <v>540</v>
      </c>
    </row>
    <row r="316" spans="1:46">
      <c r="A316" s="55" t="s">
        <v>687</v>
      </c>
      <c r="B316" s="55">
        <v>1315230746</v>
      </c>
      <c r="C316" s="55" t="s">
        <v>688</v>
      </c>
      <c r="D316" s="55" t="s">
        <v>133</v>
      </c>
      <c r="E316" s="55" t="s">
        <v>53</v>
      </c>
      <c r="F316" s="55"/>
      <c r="G316" s="55">
        <v>7</v>
      </c>
      <c r="H316" s="55">
        <v>478.5</v>
      </c>
      <c r="I316" s="55">
        <v>513</v>
      </c>
      <c r="J316" s="55">
        <v>483</v>
      </c>
      <c r="K316" s="55">
        <v>93</v>
      </c>
      <c r="L316" s="55">
        <v>2794</v>
      </c>
      <c r="M316" s="55">
        <v>101.5</v>
      </c>
      <c r="N316" s="55">
        <v>544</v>
      </c>
      <c r="O316" s="55">
        <v>96.5</v>
      </c>
      <c r="P316" s="55">
        <v>342</v>
      </c>
      <c r="Q316" s="55">
        <v>110</v>
      </c>
      <c r="R316" s="55">
        <v>408</v>
      </c>
      <c r="S316" s="55">
        <v>53</v>
      </c>
      <c r="T316" s="55">
        <v>517</v>
      </c>
      <c r="U316" s="55"/>
      <c r="V316" s="55"/>
      <c r="W316" s="55">
        <v>51.5</v>
      </c>
      <c r="X316" s="55">
        <v>77</v>
      </c>
      <c r="Y316" s="55">
        <v>504</v>
      </c>
      <c r="Z316" s="55">
        <v>66</v>
      </c>
      <c r="AA316" s="55">
        <v>75</v>
      </c>
      <c r="AB316" s="55">
        <v>403</v>
      </c>
      <c r="AC316" s="55"/>
      <c r="AD316" s="55"/>
      <c r="AE316" s="55"/>
      <c r="AF316" s="55"/>
      <c r="AG316" s="55"/>
      <c r="AH316" s="55"/>
      <c r="AI316" s="55" t="s">
        <v>54</v>
      </c>
      <c r="AJ316" s="55">
        <v>46</v>
      </c>
      <c r="AK316" s="55"/>
      <c r="AL316" s="55"/>
      <c r="AM316" s="55"/>
      <c r="AN316" s="55"/>
      <c r="AO316" s="55">
        <v>656</v>
      </c>
      <c r="AP316" s="55">
        <v>552</v>
      </c>
      <c r="AQ316" s="55">
        <v>560</v>
      </c>
      <c r="AR316" s="55">
        <v>576</v>
      </c>
      <c r="AS316" s="55">
        <v>556</v>
      </c>
      <c r="AT316" s="55">
        <v>483</v>
      </c>
    </row>
    <row r="317" spans="1:46">
      <c r="A317" s="55" t="s">
        <v>689</v>
      </c>
      <c r="B317" s="55">
        <v>1315230747</v>
      </c>
      <c r="C317" s="55" t="s">
        <v>690</v>
      </c>
      <c r="D317" s="55" t="s">
        <v>133</v>
      </c>
      <c r="E317" s="55" t="s">
        <v>53</v>
      </c>
      <c r="F317" s="55"/>
      <c r="G317" s="55">
        <v>7</v>
      </c>
      <c r="H317" s="55">
        <v>506.5</v>
      </c>
      <c r="I317" s="55">
        <v>537</v>
      </c>
      <c r="J317" s="55">
        <v>360</v>
      </c>
      <c r="K317" s="55">
        <v>-100</v>
      </c>
      <c r="L317" s="55">
        <v>1881</v>
      </c>
      <c r="M317" s="55">
        <v>101.5</v>
      </c>
      <c r="N317" s="55">
        <v>544</v>
      </c>
      <c r="O317" s="55">
        <v>80.5</v>
      </c>
      <c r="P317" s="55">
        <v>622</v>
      </c>
      <c r="Q317" s="55">
        <v>113.5</v>
      </c>
      <c r="R317" s="55">
        <v>327</v>
      </c>
      <c r="S317" s="55">
        <v>66.5</v>
      </c>
      <c r="T317" s="55">
        <v>292</v>
      </c>
      <c r="U317" s="55"/>
      <c r="V317" s="55"/>
      <c r="W317" s="55">
        <v>65.5</v>
      </c>
      <c r="X317" s="55">
        <v>87</v>
      </c>
      <c r="Y317" s="55">
        <v>239</v>
      </c>
      <c r="Z317" s="55">
        <v>79</v>
      </c>
      <c r="AA317" s="55">
        <v>88</v>
      </c>
      <c r="AB317" s="55">
        <v>171</v>
      </c>
      <c r="AC317" s="55"/>
      <c r="AD317" s="55"/>
      <c r="AE317" s="55"/>
      <c r="AF317" s="55"/>
      <c r="AG317" s="55"/>
      <c r="AH317" s="55"/>
      <c r="AI317" s="55" t="s">
        <v>54</v>
      </c>
      <c r="AJ317" s="55">
        <v>47</v>
      </c>
      <c r="AK317" s="55"/>
      <c r="AL317" s="55"/>
      <c r="AM317" s="55"/>
      <c r="AN317" s="55"/>
      <c r="AO317" s="55">
        <v>98</v>
      </c>
      <c r="AP317" s="55">
        <v>137</v>
      </c>
      <c r="AQ317" s="55">
        <v>240</v>
      </c>
      <c r="AR317" s="55">
        <v>260</v>
      </c>
      <c r="AS317" s="55">
        <v>139</v>
      </c>
      <c r="AT317" s="55">
        <v>360</v>
      </c>
    </row>
    <row r="318" spans="1:46">
      <c r="A318" s="55" t="s">
        <v>691</v>
      </c>
      <c r="B318" s="55">
        <v>1315230748</v>
      </c>
      <c r="C318" s="55" t="s">
        <v>692</v>
      </c>
      <c r="D318" s="55" t="s">
        <v>133</v>
      </c>
      <c r="E318" s="55" t="s">
        <v>53</v>
      </c>
      <c r="F318" s="55"/>
      <c r="G318" s="55">
        <v>7</v>
      </c>
      <c r="H318" s="55">
        <v>445.5</v>
      </c>
      <c r="I318" s="55">
        <v>480</v>
      </c>
      <c r="J318" s="55">
        <v>599</v>
      </c>
      <c r="K318" s="55">
        <v>-45</v>
      </c>
      <c r="L318" s="55">
        <v>4397</v>
      </c>
      <c r="M318" s="55">
        <v>105</v>
      </c>
      <c r="N318" s="55">
        <v>406</v>
      </c>
      <c r="O318" s="55">
        <v>85.5</v>
      </c>
      <c r="P318" s="55">
        <v>530</v>
      </c>
      <c r="Q318" s="55">
        <v>87</v>
      </c>
      <c r="R318" s="55">
        <v>746</v>
      </c>
      <c r="S318" s="55">
        <v>57.5</v>
      </c>
      <c r="T318" s="55">
        <v>454</v>
      </c>
      <c r="U318" s="55"/>
      <c r="V318" s="55"/>
      <c r="W318" s="55">
        <v>58</v>
      </c>
      <c r="X318" s="55">
        <v>82</v>
      </c>
      <c r="Y318" s="55">
        <v>385</v>
      </c>
      <c r="Z318" s="55">
        <v>52.5</v>
      </c>
      <c r="AA318" s="55">
        <v>63</v>
      </c>
      <c r="AB318" s="55">
        <v>459</v>
      </c>
      <c r="AC318" s="55"/>
      <c r="AD318" s="55"/>
      <c r="AE318" s="55"/>
      <c r="AF318" s="55"/>
      <c r="AG318" s="55"/>
      <c r="AH318" s="55"/>
      <c r="AI318" s="55" t="s">
        <v>54</v>
      </c>
      <c r="AJ318" s="55">
        <v>48</v>
      </c>
      <c r="AK318" s="55"/>
      <c r="AL318" s="55"/>
      <c r="AM318" s="55"/>
      <c r="AN318" s="55"/>
      <c r="AO318" s="55">
        <v>637</v>
      </c>
      <c r="AP318" s="55">
        <v>640</v>
      </c>
      <c r="AQ318" s="55">
        <v>598</v>
      </c>
      <c r="AR318" s="55">
        <v>554</v>
      </c>
      <c r="AS318" s="55">
        <v>636</v>
      </c>
      <c r="AT318" s="55">
        <v>599</v>
      </c>
    </row>
    <row r="319" spans="1:46">
      <c r="A319" s="55" t="s">
        <v>693</v>
      </c>
      <c r="B319" s="55">
        <v>1315230801</v>
      </c>
      <c r="C319" s="55" t="s">
        <v>694</v>
      </c>
      <c r="D319" s="55" t="s">
        <v>52</v>
      </c>
      <c r="E319" s="55" t="s">
        <v>53</v>
      </c>
      <c r="F319" s="55"/>
      <c r="G319" s="55">
        <v>8</v>
      </c>
      <c r="H319" s="55">
        <v>503</v>
      </c>
      <c r="I319" s="55">
        <v>533.5</v>
      </c>
      <c r="J319" s="55">
        <v>375</v>
      </c>
      <c r="K319" s="55">
        <v>-58</v>
      </c>
      <c r="L319" s="55">
        <v>1991</v>
      </c>
      <c r="M319" s="55">
        <v>111</v>
      </c>
      <c r="N319" s="55">
        <v>172</v>
      </c>
      <c r="O319" s="55">
        <v>88.5</v>
      </c>
      <c r="P319" s="55">
        <v>481</v>
      </c>
      <c r="Q319" s="55">
        <v>108</v>
      </c>
      <c r="R319" s="55">
        <v>453</v>
      </c>
      <c r="S319" s="55">
        <v>50</v>
      </c>
      <c r="T319" s="55">
        <v>551</v>
      </c>
      <c r="U319" s="55"/>
      <c r="V319" s="55"/>
      <c r="W319" s="55">
        <v>57.5</v>
      </c>
      <c r="X319" s="55">
        <v>82</v>
      </c>
      <c r="Y319" s="55">
        <v>393</v>
      </c>
      <c r="Z319" s="55">
        <v>88</v>
      </c>
      <c r="AA319" s="55">
        <v>94</v>
      </c>
      <c r="AB319" s="55">
        <v>28</v>
      </c>
      <c r="AC319" s="55"/>
      <c r="AD319" s="55"/>
      <c r="AE319" s="55"/>
      <c r="AF319" s="55"/>
      <c r="AG319" s="55"/>
      <c r="AH319" s="55"/>
      <c r="AI319" s="55" t="s">
        <v>54</v>
      </c>
      <c r="AJ319" s="55">
        <v>1</v>
      </c>
      <c r="AK319" s="55"/>
      <c r="AL319" s="55"/>
      <c r="AM319" s="55"/>
      <c r="AN319" s="55"/>
      <c r="AO319" s="55">
        <v>464</v>
      </c>
      <c r="AP319" s="55">
        <v>430</v>
      </c>
      <c r="AQ319" s="55">
        <v>358</v>
      </c>
      <c r="AR319" s="55">
        <v>317</v>
      </c>
      <c r="AS319" s="55">
        <v>323</v>
      </c>
      <c r="AT319" s="55">
        <v>375</v>
      </c>
    </row>
    <row r="320" spans="1:46">
      <c r="A320" s="55" t="s">
        <v>695</v>
      </c>
      <c r="B320" s="55">
        <v>1315230802</v>
      </c>
      <c r="C320" s="55" t="s">
        <v>696</v>
      </c>
      <c r="D320" s="55" t="s">
        <v>52</v>
      </c>
      <c r="E320" s="55" t="s">
        <v>53</v>
      </c>
      <c r="F320" s="55"/>
      <c r="G320" s="55">
        <v>8</v>
      </c>
      <c r="H320" s="55">
        <v>525.5</v>
      </c>
      <c r="I320" s="55">
        <v>555.5</v>
      </c>
      <c r="J320" s="55">
        <v>259</v>
      </c>
      <c r="K320" s="55">
        <v>-147</v>
      </c>
      <c r="L320" s="55">
        <v>1286</v>
      </c>
      <c r="M320" s="55">
        <v>94</v>
      </c>
      <c r="N320" s="55">
        <v>750</v>
      </c>
      <c r="O320" s="55">
        <v>101</v>
      </c>
      <c r="P320" s="55">
        <v>245</v>
      </c>
      <c r="Q320" s="55">
        <v>120</v>
      </c>
      <c r="R320" s="55">
        <v>195</v>
      </c>
      <c r="S320" s="55">
        <v>72.5</v>
      </c>
      <c r="T320" s="55">
        <v>189</v>
      </c>
      <c r="U320" s="55"/>
      <c r="V320" s="55"/>
      <c r="W320" s="55">
        <v>66</v>
      </c>
      <c r="X320" s="55">
        <v>87</v>
      </c>
      <c r="Y320" s="55">
        <v>232</v>
      </c>
      <c r="Z320" s="55">
        <v>72</v>
      </c>
      <c r="AA320" s="55">
        <v>81</v>
      </c>
      <c r="AB320" s="55">
        <v>301</v>
      </c>
      <c r="AC320" s="55"/>
      <c r="AD320" s="55"/>
      <c r="AE320" s="55"/>
      <c r="AF320" s="55"/>
      <c r="AG320" s="55"/>
      <c r="AH320" s="55"/>
      <c r="AI320" s="55" t="s">
        <v>54</v>
      </c>
      <c r="AJ320" s="55">
        <v>2</v>
      </c>
      <c r="AK320" s="55"/>
      <c r="AL320" s="55"/>
      <c r="AM320" s="55"/>
      <c r="AN320" s="55"/>
      <c r="AO320" s="55">
        <v>174</v>
      </c>
      <c r="AP320" s="55">
        <v>427</v>
      </c>
      <c r="AQ320" s="55">
        <v>181</v>
      </c>
      <c r="AR320" s="55">
        <v>112</v>
      </c>
      <c r="AS320" s="55">
        <v>234</v>
      </c>
      <c r="AT320" s="55">
        <v>259</v>
      </c>
    </row>
    <row r="321" spans="1:46">
      <c r="A321" s="55" t="s">
        <v>697</v>
      </c>
      <c r="B321" s="55">
        <v>1315230803</v>
      </c>
      <c r="C321" s="55" t="s">
        <v>698</v>
      </c>
      <c r="D321" s="55" t="s">
        <v>52</v>
      </c>
      <c r="E321" s="55" t="s">
        <v>53</v>
      </c>
      <c r="F321" s="55"/>
      <c r="G321" s="55">
        <v>8</v>
      </c>
      <c r="H321" s="55">
        <v>423.5</v>
      </c>
      <c r="I321" s="55">
        <v>460</v>
      </c>
      <c r="J321" s="55">
        <v>635</v>
      </c>
      <c r="K321" s="55">
        <v>20</v>
      </c>
      <c r="L321" s="55">
        <v>5560</v>
      </c>
      <c r="M321" s="55">
        <v>100</v>
      </c>
      <c r="N321" s="55">
        <v>605</v>
      </c>
      <c r="O321" s="55">
        <v>81.5</v>
      </c>
      <c r="P321" s="55">
        <v>606</v>
      </c>
      <c r="Q321" s="55">
        <v>106</v>
      </c>
      <c r="R321" s="55">
        <v>498</v>
      </c>
      <c r="S321" s="55">
        <v>36.5</v>
      </c>
      <c r="T321" s="55">
        <v>657</v>
      </c>
      <c r="U321" s="55"/>
      <c r="V321" s="55"/>
      <c r="W321" s="55">
        <v>38.5</v>
      </c>
      <c r="X321" s="55">
        <v>66</v>
      </c>
      <c r="Y321" s="55">
        <v>634</v>
      </c>
      <c r="Z321" s="55">
        <v>61</v>
      </c>
      <c r="AA321" s="55">
        <v>70</v>
      </c>
      <c r="AB321" s="55">
        <v>436</v>
      </c>
      <c r="AC321" s="55"/>
      <c r="AD321" s="55"/>
      <c r="AE321" s="55"/>
      <c r="AF321" s="55"/>
      <c r="AG321" s="55"/>
      <c r="AH321" s="55"/>
      <c r="AI321" s="55" t="s">
        <v>54</v>
      </c>
      <c r="AJ321" s="55">
        <v>3</v>
      </c>
      <c r="AK321" s="55"/>
      <c r="AL321" s="55"/>
      <c r="AM321" s="55"/>
      <c r="AN321" s="55"/>
      <c r="AO321" s="55">
        <v>657</v>
      </c>
      <c r="AP321" s="55">
        <v>634</v>
      </c>
      <c r="AQ321" s="55">
        <v>662</v>
      </c>
      <c r="AR321" s="55">
        <v>655</v>
      </c>
      <c r="AS321" s="55">
        <v>673</v>
      </c>
      <c r="AT321" s="55">
        <v>635</v>
      </c>
    </row>
    <row r="322" spans="1:46">
      <c r="A322" s="55" t="s">
        <v>699</v>
      </c>
      <c r="B322" s="55">
        <v>1315230804</v>
      </c>
      <c r="C322" s="55" t="s">
        <v>700</v>
      </c>
      <c r="D322" s="55" t="s">
        <v>52</v>
      </c>
      <c r="E322" s="55" t="s">
        <v>53</v>
      </c>
      <c r="F322" s="55"/>
      <c r="G322" s="55">
        <v>8</v>
      </c>
      <c r="H322" s="55">
        <v>546.5</v>
      </c>
      <c r="I322" s="55">
        <v>573</v>
      </c>
      <c r="J322" s="55">
        <v>164</v>
      </c>
      <c r="K322" s="55">
        <v>146</v>
      </c>
      <c r="L322" s="55">
        <v>829</v>
      </c>
      <c r="M322" s="55">
        <v>108</v>
      </c>
      <c r="N322" s="55">
        <v>278</v>
      </c>
      <c r="O322" s="55">
        <v>109.5</v>
      </c>
      <c r="P322" s="55">
        <v>105</v>
      </c>
      <c r="Q322" s="55">
        <v>120.5</v>
      </c>
      <c r="R322" s="55">
        <v>180</v>
      </c>
      <c r="S322" s="55">
        <v>64</v>
      </c>
      <c r="T322" s="55">
        <v>332</v>
      </c>
      <c r="U322" s="55"/>
      <c r="V322" s="55"/>
      <c r="W322" s="55">
        <v>72</v>
      </c>
      <c r="X322" s="55">
        <v>90</v>
      </c>
      <c r="Y322" s="55">
        <v>137</v>
      </c>
      <c r="Z322" s="55">
        <v>72.5</v>
      </c>
      <c r="AA322" s="55">
        <v>81</v>
      </c>
      <c r="AB322" s="55">
        <v>289</v>
      </c>
      <c r="AC322" s="55"/>
      <c r="AD322" s="55"/>
      <c r="AE322" s="55"/>
      <c r="AF322" s="55"/>
      <c r="AG322" s="55"/>
      <c r="AH322" s="55"/>
      <c r="AI322" s="55" t="s">
        <v>54</v>
      </c>
      <c r="AJ322" s="55">
        <v>4</v>
      </c>
      <c r="AK322" s="55"/>
      <c r="AL322" s="55"/>
      <c r="AM322" s="55"/>
      <c r="AN322" s="55"/>
      <c r="AO322" s="55">
        <v>264</v>
      </c>
      <c r="AP322" s="55">
        <v>304</v>
      </c>
      <c r="AQ322" s="55">
        <v>202</v>
      </c>
      <c r="AR322" s="55">
        <v>310</v>
      </c>
      <c r="AS322" s="55">
        <v>124</v>
      </c>
      <c r="AT322" s="55">
        <v>164</v>
      </c>
    </row>
    <row r="323" spans="1:46">
      <c r="A323" s="55" t="s">
        <v>701</v>
      </c>
      <c r="B323" s="55">
        <v>1315230805</v>
      </c>
      <c r="C323" s="55" t="s">
        <v>702</v>
      </c>
      <c r="D323" s="55" t="s">
        <v>52</v>
      </c>
      <c r="E323" s="55" t="s">
        <v>53</v>
      </c>
      <c r="F323" s="55"/>
      <c r="G323" s="55">
        <v>8</v>
      </c>
      <c r="H323" s="55">
        <v>474</v>
      </c>
      <c r="I323" s="55">
        <v>507.5</v>
      </c>
      <c r="J323" s="55">
        <v>505</v>
      </c>
      <c r="K323" s="55">
        <v>65</v>
      </c>
      <c r="L323" s="55">
        <v>3028</v>
      </c>
      <c r="M323" s="55">
        <v>107</v>
      </c>
      <c r="N323" s="55">
        <v>325</v>
      </c>
      <c r="O323" s="55">
        <v>104.5</v>
      </c>
      <c r="P323" s="55">
        <v>186</v>
      </c>
      <c r="Q323" s="55">
        <v>98</v>
      </c>
      <c r="R323" s="55">
        <v>641</v>
      </c>
      <c r="S323" s="55">
        <v>39</v>
      </c>
      <c r="T323" s="55">
        <v>641</v>
      </c>
      <c r="U323" s="55"/>
      <c r="V323" s="55"/>
      <c r="W323" s="55">
        <v>52</v>
      </c>
      <c r="X323" s="55">
        <v>77</v>
      </c>
      <c r="Y323" s="55">
        <v>493</v>
      </c>
      <c r="Z323" s="55">
        <v>73.5</v>
      </c>
      <c r="AA323" s="55">
        <v>82</v>
      </c>
      <c r="AB323" s="55">
        <v>273</v>
      </c>
      <c r="AC323" s="55"/>
      <c r="AD323" s="55"/>
      <c r="AE323" s="55"/>
      <c r="AF323" s="55"/>
      <c r="AG323" s="55"/>
      <c r="AH323" s="55"/>
      <c r="AI323" s="55" t="s">
        <v>54</v>
      </c>
      <c r="AJ323" s="55">
        <v>5</v>
      </c>
      <c r="AK323" s="55"/>
      <c r="AL323" s="55"/>
      <c r="AM323" s="55"/>
      <c r="AN323" s="55"/>
      <c r="AO323" s="55">
        <v>534</v>
      </c>
      <c r="AP323" s="55">
        <v>373</v>
      </c>
      <c r="AQ323" s="55">
        <v>535</v>
      </c>
      <c r="AR323" s="55">
        <v>570</v>
      </c>
      <c r="AS323" s="55">
        <v>511</v>
      </c>
      <c r="AT323" s="55">
        <v>505</v>
      </c>
    </row>
    <row r="324" spans="1:46">
      <c r="A324" s="55" t="s">
        <v>703</v>
      </c>
      <c r="B324" s="55">
        <v>1315230806</v>
      </c>
      <c r="C324" s="55" t="s">
        <v>704</v>
      </c>
      <c r="D324" s="55" t="s">
        <v>52</v>
      </c>
      <c r="E324" s="55" t="s">
        <v>53</v>
      </c>
      <c r="F324" s="55"/>
      <c r="G324" s="55">
        <v>8</v>
      </c>
      <c r="H324" s="55">
        <v>571</v>
      </c>
      <c r="I324" s="55">
        <v>599.5</v>
      </c>
      <c r="J324" s="55">
        <v>86</v>
      </c>
      <c r="K324" s="55">
        <v>-44</v>
      </c>
      <c r="L324" s="55">
        <v>362</v>
      </c>
      <c r="M324" s="55">
        <v>112</v>
      </c>
      <c r="N324" s="55">
        <v>138</v>
      </c>
      <c r="O324" s="55">
        <v>108.5</v>
      </c>
      <c r="P324" s="55">
        <v>110</v>
      </c>
      <c r="Q324" s="55">
        <v>119</v>
      </c>
      <c r="R324" s="55">
        <v>212</v>
      </c>
      <c r="S324" s="55">
        <v>81</v>
      </c>
      <c r="T324" s="55">
        <v>76</v>
      </c>
      <c r="U324" s="55"/>
      <c r="V324" s="55"/>
      <c r="W324" s="55">
        <v>66</v>
      </c>
      <c r="X324" s="55">
        <v>87</v>
      </c>
      <c r="Y324" s="55">
        <v>232</v>
      </c>
      <c r="Z324" s="55">
        <v>84.5</v>
      </c>
      <c r="AA324" s="55">
        <v>92</v>
      </c>
      <c r="AB324" s="55">
        <v>66</v>
      </c>
      <c r="AC324" s="55"/>
      <c r="AD324" s="55"/>
      <c r="AE324" s="55"/>
      <c r="AF324" s="55"/>
      <c r="AG324" s="55"/>
      <c r="AH324" s="55"/>
      <c r="AI324" s="55" t="s">
        <v>54</v>
      </c>
      <c r="AJ324" s="55">
        <v>6</v>
      </c>
      <c r="AK324" s="55"/>
      <c r="AL324" s="55"/>
      <c r="AM324" s="55"/>
      <c r="AN324" s="55"/>
      <c r="AO324" s="55">
        <v>45</v>
      </c>
      <c r="AP324" s="55">
        <v>191</v>
      </c>
      <c r="AQ324" s="55">
        <v>100</v>
      </c>
      <c r="AR324" s="55">
        <v>42</v>
      </c>
      <c r="AS324" s="55">
        <v>112</v>
      </c>
      <c r="AT324" s="55">
        <v>86</v>
      </c>
    </row>
    <row r="325" spans="1:46">
      <c r="A325" s="55" t="s">
        <v>705</v>
      </c>
      <c r="B325" s="55">
        <v>1315230807</v>
      </c>
      <c r="C325" s="55" t="s">
        <v>706</v>
      </c>
      <c r="D325" s="55" t="s">
        <v>52</v>
      </c>
      <c r="E325" s="55" t="s">
        <v>53</v>
      </c>
      <c r="F325" s="55"/>
      <c r="G325" s="55">
        <v>8</v>
      </c>
      <c r="H325" s="55">
        <v>459</v>
      </c>
      <c r="I325" s="55">
        <v>494.5</v>
      </c>
      <c r="J325" s="55">
        <v>543</v>
      </c>
      <c r="K325" s="55">
        <v>-149</v>
      </c>
      <c r="L325" s="55">
        <v>3632</v>
      </c>
      <c r="M325" s="55">
        <v>105</v>
      </c>
      <c r="N325" s="55">
        <v>406</v>
      </c>
      <c r="O325" s="55">
        <v>72</v>
      </c>
      <c r="P325" s="55">
        <v>698</v>
      </c>
      <c r="Q325" s="55">
        <v>111.5</v>
      </c>
      <c r="R325" s="55">
        <v>371</v>
      </c>
      <c r="S325" s="55">
        <v>61</v>
      </c>
      <c r="T325" s="55">
        <v>396</v>
      </c>
      <c r="U325" s="55"/>
      <c r="V325" s="55"/>
      <c r="W325" s="55">
        <v>46.5</v>
      </c>
      <c r="X325" s="55">
        <v>73</v>
      </c>
      <c r="Y325" s="55">
        <v>561</v>
      </c>
      <c r="Z325" s="55">
        <v>63</v>
      </c>
      <c r="AA325" s="55">
        <v>72</v>
      </c>
      <c r="AB325" s="55">
        <v>423</v>
      </c>
      <c r="AC325" s="55"/>
      <c r="AD325" s="55"/>
      <c r="AE325" s="55"/>
      <c r="AF325" s="55"/>
      <c r="AG325" s="55"/>
      <c r="AH325" s="55"/>
      <c r="AI325" s="55" t="s">
        <v>54</v>
      </c>
      <c r="AJ325" s="55">
        <v>8</v>
      </c>
      <c r="AK325" s="55"/>
      <c r="AL325" s="55"/>
      <c r="AM325" s="55"/>
      <c r="AN325" s="55"/>
      <c r="AO325" s="55">
        <v>387</v>
      </c>
      <c r="AP325" s="55">
        <v>502</v>
      </c>
      <c r="AQ325" s="55">
        <v>485</v>
      </c>
      <c r="AR325" s="55">
        <v>394</v>
      </c>
      <c r="AS325" s="55">
        <v>330</v>
      </c>
      <c r="AT325" s="55">
        <v>543</v>
      </c>
    </row>
    <row r="326" spans="1:46">
      <c r="A326" s="55" t="s">
        <v>707</v>
      </c>
      <c r="B326" s="55">
        <v>1315230808</v>
      </c>
      <c r="C326" s="55" t="s">
        <v>708</v>
      </c>
      <c r="D326" s="55" t="s">
        <v>52</v>
      </c>
      <c r="E326" s="55" t="s">
        <v>53</v>
      </c>
      <c r="F326" s="55"/>
      <c r="G326" s="55">
        <v>8</v>
      </c>
      <c r="H326" s="55">
        <v>542.5</v>
      </c>
      <c r="I326" s="55">
        <v>567.5</v>
      </c>
      <c r="J326" s="55">
        <v>196</v>
      </c>
      <c r="K326" s="55">
        <v>122</v>
      </c>
      <c r="L326" s="55">
        <v>961</v>
      </c>
      <c r="M326" s="55">
        <v>107</v>
      </c>
      <c r="N326" s="55">
        <v>325</v>
      </c>
      <c r="O326" s="55">
        <v>101.5</v>
      </c>
      <c r="P326" s="55">
        <v>235</v>
      </c>
      <c r="Q326" s="55">
        <v>104.5</v>
      </c>
      <c r="R326" s="55">
        <v>532</v>
      </c>
      <c r="S326" s="55">
        <v>75.5</v>
      </c>
      <c r="T326" s="55">
        <v>151</v>
      </c>
      <c r="U326" s="55"/>
      <c r="V326" s="55"/>
      <c r="W326" s="55">
        <v>74.5</v>
      </c>
      <c r="X326" s="55">
        <v>91</v>
      </c>
      <c r="Y326" s="55">
        <v>102</v>
      </c>
      <c r="Z326" s="55">
        <v>79.5</v>
      </c>
      <c r="AA326" s="55">
        <v>88</v>
      </c>
      <c r="AB326" s="55">
        <v>165</v>
      </c>
      <c r="AC326" s="55"/>
      <c r="AD326" s="55"/>
      <c r="AE326" s="55"/>
      <c r="AF326" s="55"/>
      <c r="AG326" s="55"/>
      <c r="AH326" s="55"/>
      <c r="AI326" s="55" t="s">
        <v>54</v>
      </c>
      <c r="AJ326" s="55">
        <v>9</v>
      </c>
      <c r="AK326" s="55"/>
      <c r="AL326" s="55"/>
      <c r="AM326" s="55"/>
      <c r="AN326" s="55"/>
      <c r="AO326" s="55">
        <v>185</v>
      </c>
      <c r="AP326" s="55">
        <v>298</v>
      </c>
      <c r="AQ326" s="55">
        <v>427</v>
      </c>
      <c r="AR326" s="55">
        <v>318</v>
      </c>
      <c r="AS326" s="55">
        <v>298</v>
      </c>
      <c r="AT326" s="55">
        <v>196</v>
      </c>
    </row>
    <row r="327" spans="1:46">
      <c r="A327" s="55" t="s">
        <v>709</v>
      </c>
      <c r="B327" s="55">
        <v>1315230809</v>
      </c>
      <c r="C327" s="55" t="s">
        <v>710</v>
      </c>
      <c r="D327" s="55" t="s">
        <v>52</v>
      </c>
      <c r="E327" s="55" t="s">
        <v>53</v>
      </c>
      <c r="F327" s="55"/>
      <c r="G327" s="55">
        <v>8</v>
      </c>
      <c r="H327" s="55">
        <v>434</v>
      </c>
      <c r="I327" s="55">
        <v>470</v>
      </c>
      <c r="J327" s="55">
        <v>621</v>
      </c>
      <c r="K327" s="55">
        <v>-12</v>
      </c>
      <c r="L327" s="55">
        <v>4959</v>
      </c>
      <c r="M327" s="55">
        <v>110</v>
      </c>
      <c r="N327" s="55">
        <v>209</v>
      </c>
      <c r="O327" s="55">
        <v>82</v>
      </c>
      <c r="P327" s="55">
        <v>597</v>
      </c>
      <c r="Q327" s="55">
        <v>104.5</v>
      </c>
      <c r="R327" s="55">
        <v>532</v>
      </c>
      <c r="S327" s="55">
        <v>35.5</v>
      </c>
      <c r="T327" s="55">
        <v>660</v>
      </c>
      <c r="U327" s="55"/>
      <c r="V327" s="55"/>
      <c r="W327" s="55">
        <v>26.5</v>
      </c>
      <c r="X327" s="55">
        <v>54</v>
      </c>
      <c r="Y327" s="55">
        <v>666</v>
      </c>
      <c r="Z327" s="55">
        <v>75.5</v>
      </c>
      <c r="AA327" s="55">
        <v>84</v>
      </c>
      <c r="AB327" s="55">
        <v>235</v>
      </c>
      <c r="AC327" s="55"/>
      <c r="AD327" s="55"/>
      <c r="AE327" s="55"/>
      <c r="AF327" s="55"/>
      <c r="AG327" s="55"/>
      <c r="AH327" s="55"/>
      <c r="AI327" s="55" t="s">
        <v>54</v>
      </c>
      <c r="AJ327" s="55">
        <v>10</v>
      </c>
      <c r="AK327" s="55"/>
      <c r="AL327" s="55"/>
      <c r="AM327" s="55"/>
      <c r="AN327" s="55"/>
      <c r="AO327" s="55">
        <v>579</v>
      </c>
      <c r="AP327" s="55">
        <v>579</v>
      </c>
      <c r="AQ327" s="55">
        <v>615</v>
      </c>
      <c r="AR327" s="55">
        <v>609</v>
      </c>
      <c r="AS327" s="55">
        <v>511</v>
      </c>
      <c r="AT327" s="55">
        <v>621</v>
      </c>
    </row>
    <row r="328" spans="1:46">
      <c r="A328" s="55" t="s">
        <v>711</v>
      </c>
      <c r="B328" s="55">
        <v>1315230810</v>
      </c>
      <c r="C328" s="55" t="s">
        <v>712</v>
      </c>
      <c r="D328" s="55" t="s">
        <v>52</v>
      </c>
      <c r="E328" s="55" t="s">
        <v>53</v>
      </c>
      <c r="F328" s="55"/>
      <c r="G328" s="55">
        <v>8</v>
      </c>
      <c r="H328" s="55">
        <v>361</v>
      </c>
      <c r="I328" s="55">
        <v>401</v>
      </c>
      <c r="J328" s="55">
        <v>681</v>
      </c>
      <c r="K328" s="55">
        <v>-5</v>
      </c>
      <c r="L328" s="55">
        <v>9192</v>
      </c>
      <c r="M328" s="55">
        <v>98.5</v>
      </c>
      <c r="N328" s="55">
        <v>653</v>
      </c>
      <c r="O328" s="55">
        <v>74.5</v>
      </c>
      <c r="P328" s="55">
        <v>681</v>
      </c>
      <c r="Q328" s="55">
        <v>60.5</v>
      </c>
      <c r="R328" s="55">
        <v>793</v>
      </c>
      <c r="S328" s="55">
        <v>45.5</v>
      </c>
      <c r="T328" s="55">
        <v>602</v>
      </c>
      <c r="U328" s="55"/>
      <c r="V328" s="55"/>
      <c r="W328" s="55">
        <v>41</v>
      </c>
      <c r="X328" s="55">
        <v>68</v>
      </c>
      <c r="Y328" s="55">
        <v>615</v>
      </c>
      <c r="Z328" s="55">
        <v>41</v>
      </c>
      <c r="AA328" s="55">
        <v>54</v>
      </c>
      <c r="AB328" s="55">
        <v>467</v>
      </c>
      <c r="AC328" s="55"/>
      <c r="AD328" s="55"/>
      <c r="AE328" s="55"/>
      <c r="AF328" s="55"/>
      <c r="AG328" s="55"/>
      <c r="AH328" s="55"/>
      <c r="AI328" s="55" t="s">
        <v>54</v>
      </c>
      <c r="AJ328" s="55">
        <v>11</v>
      </c>
      <c r="AK328" s="55"/>
      <c r="AL328" s="55"/>
      <c r="AM328" s="55"/>
      <c r="AN328" s="55"/>
      <c r="AO328" s="55">
        <v>679</v>
      </c>
      <c r="AP328" s="55">
        <v>683</v>
      </c>
      <c r="AQ328" s="55">
        <v>677</v>
      </c>
      <c r="AR328" s="55">
        <v>676</v>
      </c>
      <c r="AS328" s="55">
        <v>684</v>
      </c>
      <c r="AT328" s="55">
        <v>681</v>
      </c>
    </row>
    <row r="329" spans="1:46">
      <c r="A329" s="55" t="s">
        <v>713</v>
      </c>
      <c r="B329" s="55">
        <v>1315230811</v>
      </c>
      <c r="C329" s="55" t="s">
        <v>714</v>
      </c>
      <c r="D329" s="55" t="s">
        <v>52</v>
      </c>
      <c r="E329" s="55" t="s">
        <v>53</v>
      </c>
      <c r="F329" s="55"/>
      <c r="G329" s="55">
        <v>8</v>
      </c>
      <c r="H329" s="55">
        <v>537</v>
      </c>
      <c r="I329" s="55">
        <v>561.5</v>
      </c>
      <c r="J329" s="55">
        <v>231</v>
      </c>
      <c r="K329" s="55">
        <v>202</v>
      </c>
      <c r="L329" s="55">
        <v>1127</v>
      </c>
      <c r="M329" s="55">
        <v>109.5</v>
      </c>
      <c r="N329" s="55">
        <v>226</v>
      </c>
      <c r="O329" s="55">
        <v>106</v>
      </c>
      <c r="P329" s="55">
        <v>160</v>
      </c>
      <c r="Q329" s="55">
        <v>114</v>
      </c>
      <c r="R329" s="55">
        <v>313</v>
      </c>
      <c r="S329" s="55">
        <v>54</v>
      </c>
      <c r="T329" s="55">
        <v>503</v>
      </c>
      <c r="U329" s="55"/>
      <c r="V329" s="55"/>
      <c r="W329" s="55">
        <v>73.5</v>
      </c>
      <c r="X329" s="55">
        <v>90</v>
      </c>
      <c r="Y329" s="55">
        <v>116</v>
      </c>
      <c r="Z329" s="55">
        <v>80</v>
      </c>
      <c r="AA329" s="55">
        <v>88</v>
      </c>
      <c r="AB329" s="55">
        <v>152</v>
      </c>
      <c r="AC329" s="55"/>
      <c r="AD329" s="55"/>
      <c r="AE329" s="55"/>
      <c r="AF329" s="55"/>
      <c r="AG329" s="55"/>
      <c r="AH329" s="55"/>
      <c r="AI329" s="55" t="s">
        <v>54</v>
      </c>
      <c r="AJ329" s="55">
        <v>12</v>
      </c>
      <c r="AK329" s="55"/>
      <c r="AL329" s="55"/>
      <c r="AM329" s="55"/>
      <c r="AN329" s="55"/>
      <c r="AO329" s="55">
        <v>205</v>
      </c>
      <c r="AP329" s="55">
        <v>312</v>
      </c>
      <c r="AQ329" s="55">
        <v>151</v>
      </c>
      <c r="AR329" s="55">
        <v>433</v>
      </c>
      <c r="AS329" s="55">
        <v>304</v>
      </c>
      <c r="AT329" s="55">
        <v>231</v>
      </c>
    </row>
    <row r="330" spans="1:46">
      <c r="A330" s="55" t="s">
        <v>715</v>
      </c>
      <c r="B330" s="55">
        <v>1315230812</v>
      </c>
      <c r="C330" s="55" t="s">
        <v>716</v>
      </c>
      <c r="D330" s="55" t="s">
        <v>52</v>
      </c>
      <c r="E330" s="55" t="s">
        <v>53</v>
      </c>
      <c r="F330" s="55"/>
      <c r="G330" s="55">
        <v>8</v>
      </c>
      <c r="H330" s="55">
        <v>531.5</v>
      </c>
      <c r="I330" s="55">
        <v>562.5</v>
      </c>
      <c r="J330" s="55">
        <v>226</v>
      </c>
      <c r="K330" s="55">
        <v>44</v>
      </c>
      <c r="L330" s="55">
        <v>1100</v>
      </c>
      <c r="M330" s="55">
        <v>110</v>
      </c>
      <c r="N330" s="55">
        <v>209</v>
      </c>
      <c r="O330" s="55">
        <v>101</v>
      </c>
      <c r="P330" s="55">
        <v>245</v>
      </c>
      <c r="Q330" s="55">
        <v>118</v>
      </c>
      <c r="R330" s="55">
        <v>236</v>
      </c>
      <c r="S330" s="55">
        <v>60.5</v>
      </c>
      <c r="T330" s="55">
        <v>405</v>
      </c>
      <c r="U330" s="55"/>
      <c r="V330" s="55"/>
      <c r="W330" s="55">
        <v>60</v>
      </c>
      <c r="X330" s="55">
        <v>83</v>
      </c>
      <c r="Y330" s="55">
        <v>352</v>
      </c>
      <c r="Z330" s="55">
        <v>82</v>
      </c>
      <c r="AA330" s="55">
        <v>90</v>
      </c>
      <c r="AB330" s="55">
        <v>111</v>
      </c>
      <c r="AC330" s="55"/>
      <c r="AD330" s="55"/>
      <c r="AE330" s="55"/>
      <c r="AF330" s="55"/>
      <c r="AG330" s="55"/>
      <c r="AH330" s="55"/>
      <c r="AI330" s="55" t="s">
        <v>54</v>
      </c>
      <c r="AJ330" s="55">
        <v>13</v>
      </c>
      <c r="AK330" s="55"/>
      <c r="AL330" s="55"/>
      <c r="AM330" s="55"/>
      <c r="AN330" s="55"/>
      <c r="AO330" s="55">
        <v>179</v>
      </c>
      <c r="AP330" s="55">
        <v>266</v>
      </c>
      <c r="AQ330" s="55">
        <v>370</v>
      </c>
      <c r="AR330" s="55">
        <v>270</v>
      </c>
      <c r="AS330" s="55">
        <v>310</v>
      </c>
      <c r="AT330" s="55">
        <v>226</v>
      </c>
    </row>
    <row r="331" spans="1:46">
      <c r="A331" s="55" t="s">
        <v>717</v>
      </c>
      <c r="B331" s="55">
        <v>1315230813</v>
      </c>
      <c r="C331" s="55" t="s">
        <v>718</v>
      </c>
      <c r="D331" s="55" t="s">
        <v>52</v>
      </c>
      <c r="E331" s="55" t="s">
        <v>53</v>
      </c>
      <c r="F331" s="55"/>
      <c r="G331" s="55">
        <v>8</v>
      </c>
      <c r="H331" s="55">
        <v>524.5</v>
      </c>
      <c r="I331" s="55">
        <v>552</v>
      </c>
      <c r="J331" s="55">
        <v>277</v>
      </c>
      <c r="K331" s="55">
        <v>48</v>
      </c>
      <c r="L331" s="55">
        <v>1397</v>
      </c>
      <c r="M331" s="55">
        <v>114</v>
      </c>
      <c r="N331" s="55">
        <v>84</v>
      </c>
      <c r="O331" s="55">
        <v>75</v>
      </c>
      <c r="P331" s="55">
        <v>675</v>
      </c>
      <c r="Q331" s="55">
        <v>113.5</v>
      </c>
      <c r="R331" s="55">
        <v>327</v>
      </c>
      <c r="S331" s="55">
        <v>71.5</v>
      </c>
      <c r="T331" s="55">
        <v>200</v>
      </c>
      <c r="U331" s="55"/>
      <c r="V331" s="55"/>
      <c r="W331" s="55">
        <v>68.5</v>
      </c>
      <c r="X331" s="55">
        <v>88</v>
      </c>
      <c r="Y331" s="55">
        <v>182</v>
      </c>
      <c r="Z331" s="55">
        <v>82</v>
      </c>
      <c r="AA331" s="55">
        <v>90</v>
      </c>
      <c r="AB331" s="55">
        <v>111</v>
      </c>
      <c r="AC331" s="55"/>
      <c r="AD331" s="55"/>
      <c r="AE331" s="55"/>
      <c r="AF331" s="55"/>
      <c r="AG331" s="55"/>
      <c r="AH331" s="55"/>
      <c r="AI331" s="55" t="s">
        <v>54</v>
      </c>
      <c r="AJ331" s="55">
        <v>14</v>
      </c>
      <c r="AK331" s="55"/>
      <c r="AL331" s="55"/>
      <c r="AM331" s="55"/>
      <c r="AN331" s="55"/>
      <c r="AO331" s="55">
        <v>201</v>
      </c>
      <c r="AP331" s="55">
        <v>382</v>
      </c>
      <c r="AQ331" s="55">
        <v>233</v>
      </c>
      <c r="AR331" s="55">
        <v>325</v>
      </c>
      <c r="AS331" s="55">
        <v>187</v>
      </c>
      <c r="AT331" s="55">
        <v>277</v>
      </c>
    </row>
    <row r="332" spans="1:46">
      <c r="A332" s="55" t="s">
        <v>719</v>
      </c>
      <c r="B332" s="55">
        <v>1315230814</v>
      </c>
      <c r="C332" s="55" t="s">
        <v>720</v>
      </c>
      <c r="D332" s="55" t="s">
        <v>52</v>
      </c>
      <c r="E332" s="55" t="s">
        <v>53</v>
      </c>
      <c r="F332" s="55"/>
      <c r="G332" s="55">
        <v>8</v>
      </c>
      <c r="H332" s="55">
        <v>580</v>
      </c>
      <c r="I332" s="55">
        <v>606</v>
      </c>
      <c r="J332" s="55">
        <v>67</v>
      </c>
      <c r="K332" s="55">
        <v>9</v>
      </c>
      <c r="L332" s="55">
        <v>291</v>
      </c>
      <c r="M332" s="55">
        <v>114.5</v>
      </c>
      <c r="N332" s="55">
        <v>74</v>
      </c>
      <c r="O332" s="55">
        <v>114</v>
      </c>
      <c r="P332" s="55">
        <v>69</v>
      </c>
      <c r="Q332" s="55">
        <v>114</v>
      </c>
      <c r="R332" s="56">
        <v>313</v>
      </c>
      <c r="S332" s="55">
        <v>81.5</v>
      </c>
      <c r="T332" s="55">
        <v>71</v>
      </c>
      <c r="U332" s="55"/>
      <c r="V332" s="55"/>
      <c r="W332" s="55">
        <v>67.5</v>
      </c>
      <c r="X332" s="55">
        <v>88</v>
      </c>
      <c r="Y332" s="55">
        <v>207</v>
      </c>
      <c r="Z332" s="55">
        <v>88.5</v>
      </c>
      <c r="AA332" s="55">
        <v>94</v>
      </c>
      <c r="AB332" s="55">
        <v>20</v>
      </c>
      <c r="AC332" s="55"/>
      <c r="AD332" s="55"/>
      <c r="AE332" s="55"/>
      <c r="AF332" s="55"/>
      <c r="AG332" s="55"/>
      <c r="AH332" s="55"/>
      <c r="AI332" s="55" t="s">
        <v>54</v>
      </c>
      <c r="AJ332" s="55">
        <v>15</v>
      </c>
      <c r="AK332" s="55"/>
      <c r="AL332" s="55"/>
      <c r="AM332" s="55"/>
      <c r="AN332" s="55"/>
      <c r="AO332" s="55">
        <v>118</v>
      </c>
      <c r="AP332" s="55">
        <v>288</v>
      </c>
      <c r="AQ332" s="55">
        <v>77</v>
      </c>
      <c r="AR332" s="55">
        <v>76</v>
      </c>
      <c r="AS332" s="55">
        <v>72</v>
      </c>
      <c r="AT332" s="55">
        <v>67</v>
      </c>
    </row>
    <row r="333" spans="1:46">
      <c r="A333" s="55" t="s">
        <v>721</v>
      </c>
      <c r="B333" s="55">
        <v>1315230815</v>
      </c>
      <c r="C333" s="55" t="s">
        <v>722</v>
      </c>
      <c r="D333" s="55" t="s">
        <v>52</v>
      </c>
      <c r="E333" s="55" t="s">
        <v>53</v>
      </c>
      <c r="F333" s="55"/>
      <c r="G333" s="55">
        <v>8</v>
      </c>
      <c r="H333" s="55">
        <v>522.5</v>
      </c>
      <c r="I333" s="55">
        <v>544.5</v>
      </c>
      <c r="J333" s="55">
        <v>320</v>
      </c>
      <c r="K333" s="55">
        <v>-112</v>
      </c>
      <c r="L333" s="55">
        <v>1623</v>
      </c>
      <c r="M333" s="55">
        <v>107.5</v>
      </c>
      <c r="N333" s="55">
        <v>300</v>
      </c>
      <c r="O333" s="55">
        <v>85</v>
      </c>
      <c r="P333" s="55">
        <v>541</v>
      </c>
      <c r="Q333" s="55">
        <v>110.5</v>
      </c>
      <c r="R333" s="55">
        <v>396</v>
      </c>
      <c r="S333" s="55">
        <v>67.5</v>
      </c>
      <c r="T333" s="55">
        <v>275</v>
      </c>
      <c r="U333" s="55"/>
      <c r="V333" s="55"/>
      <c r="W333" s="55">
        <v>79.5</v>
      </c>
      <c r="X333" s="55">
        <v>93</v>
      </c>
      <c r="Y333" s="55">
        <v>43</v>
      </c>
      <c r="Z333" s="55">
        <v>72.5</v>
      </c>
      <c r="AA333" s="55">
        <v>81</v>
      </c>
      <c r="AB333" s="55">
        <v>289</v>
      </c>
      <c r="AC333" s="55"/>
      <c r="AD333" s="55"/>
      <c r="AE333" s="55"/>
      <c r="AF333" s="55"/>
      <c r="AG333" s="55"/>
      <c r="AH333" s="55"/>
      <c r="AI333" s="55" t="s">
        <v>54</v>
      </c>
      <c r="AJ333" s="55">
        <v>16</v>
      </c>
      <c r="AK333" s="55"/>
      <c r="AL333" s="55"/>
      <c r="AM333" s="55"/>
      <c r="AN333" s="55"/>
      <c r="AO333" s="55">
        <v>231</v>
      </c>
      <c r="AP333" s="55">
        <v>394</v>
      </c>
      <c r="AQ333" s="55">
        <v>124</v>
      </c>
      <c r="AR333" s="55">
        <v>208</v>
      </c>
      <c r="AS333" s="55">
        <v>215</v>
      </c>
      <c r="AT333" s="55">
        <v>320</v>
      </c>
    </row>
    <row r="334" spans="1:46">
      <c r="A334" s="55" t="s">
        <v>723</v>
      </c>
      <c r="B334" s="55">
        <v>1315230816</v>
      </c>
      <c r="C334" s="55" t="s">
        <v>724</v>
      </c>
      <c r="D334" s="55" t="s">
        <v>52</v>
      </c>
      <c r="E334" s="55" t="s">
        <v>53</v>
      </c>
      <c r="F334" s="55"/>
      <c r="G334" s="55">
        <v>8</v>
      </c>
      <c r="H334" s="55">
        <v>456.5</v>
      </c>
      <c r="I334" s="55">
        <v>490</v>
      </c>
      <c r="J334" s="55">
        <v>559</v>
      </c>
      <c r="K334" s="55">
        <v>-45</v>
      </c>
      <c r="L334" s="55">
        <v>3874</v>
      </c>
      <c r="M334" s="55">
        <v>96.5</v>
      </c>
      <c r="N334" s="55">
        <v>701</v>
      </c>
      <c r="O334" s="55">
        <v>89</v>
      </c>
      <c r="P334" s="55">
        <v>470</v>
      </c>
      <c r="Q334" s="55">
        <v>93</v>
      </c>
      <c r="R334" s="55">
        <v>695</v>
      </c>
      <c r="S334" s="55">
        <v>50.5</v>
      </c>
      <c r="T334" s="55">
        <v>542</v>
      </c>
      <c r="U334" s="55"/>
      <c r="V334" s="55"/>
      <c r="W334" s="55">
        <v>55.5</v>
      </c>
      <c r="X334" s="55">
        <v>80</v>
      </c>
      <c r="Y334" s="55">
        <v>435</v>
      </c>
      <c r="Z334" s="55">
        <v>72</v>
      </c>
      <c r="AA334" s="55">
        <v>81</v>
      </c>
      <c r="AB334" s="55">
        <v>301</v>
      </c>
      <c r="AC334" s="55"/>
      <c r="AD334" s="55"/>
      <c r="AE334" s="55"/>
      <c r="AF334" s="55"/>
      <c r="AG334" s="55"/>
      <c r="AH334" s="55"/>
      <c r="AI334" s="55" t="s">
        <v>54</v>
      </c>
      <c r="AJ334" s="55">
        <v>17</v>
      </c>
      <c r="AK334" s="55"/>
      <c r="AL334" s="55"/>
      <c r="AM334" s="55"/>
      <c r="AN334" s="55"/>
      <c r="AO334" s="55">
        <v>328</v>
      </c>
      <c r="AP334" s="55">
        <v>526</v>
      </c>
      <c r="AQ334" s="55">
        <v>464</v>
      </c>
      <c r="AR334" s="55">
        <v>514</v>
      </c>
      <c r="AS334" s="55">
        <v>349</v>
      </c>
      <c r="AT334" s="55">
        <v>559</v>
      </c>
    </row>
    <row r="335" spans="1:46">
      <c r="A335" s="55" t="s">
        <v>725</v>
      </c>
      <c r="B335" s="55">
        <v>1315230817</v>
      </c>
      <c r="C335" s="55" t="s">
        <v>726</v>
      </c>
      <c r="D335" s="55" t="s">
        <v>52</v>
      </c>
      <c r="E335" s="55" t="s">
        <v>53</v>
      </c>
      <c r="F335" s="55"/>
      <c r="G335" s="55">
        <v>8</v>
      </c>
      <c r="H335" s="55">
        <v>435.5</v>
      </c>
      <c r="I335" s="55">
        <v>472</v>
      </c>
      <c r="J335" s="55">
        <v>617</v>
      </c>
      <c r="K335" s="55">
        <v>-24</v>
      </c>
      <c r="L335" s="55">
        <v>4854</v>
      </c>
      <c r="M335" s="55">
        <v>95</v>
      </c>
      <c r="N335" s="55">
        <v>730</v>
      </c>
      <c r="O335" s="55">
        <v>72</v>
      </c>
      <c r="P335" s="55">
        <v>698</v>
      </c>
      <c r="Q335" s="55">
        <v>98</v>
      </c>
      <c r="R335" s="55">
        <v>641</v>
      </c>
      <c r="S335" s="55">
        <v>65</v>
      </c>
      <c r="T335" s="55">
        <v>319</v>
      </c>
      <c r="U335" s="55"/>
      <c r="V335" s="55"/>
      <c r="W335" s="55">
        <v>38.5</v>
      </c>
      <c r="X335" s="55">
        <v>66</v>
      </c>
      <c r="Y335" s="55">
        <v>634</v>
      </c>
      <c r="Z335" s="55">
        <v>67</v>
      </c>
      <c r="AA335" s="55">
        <v>76</v>
      </c>
      <c r="AB335" s="55">
        <v>392</v>
      </c>
      <c r="AC335" s="55"/>
      <c r="AD335" s="55"/>
      <c r="AE335" s="55"/>
      <c r="AF335" s="55"/>
      <c r="AG335" s="55"/>
      <c r="AH335" s="55"/>
      <c r="AI335" s="55" t="s">
        <v>54</v>
      </c>
      <c r="AJ335" s="55">
        <v>18</v>
      </c>
      <c r="AK335" s="55"/>
      <c r="AL335" s="55"/>
      <c r="AM335" s="55"/>
      <c r="AN335" s="55"/>
      <c r="AO335" s="55">
        <v>626</v>
      </c>
      <c r="AP335" s="55">
        <v>640</v>
      </c>
      <c r="AQ335" s="55">
        <v>649</v>
      </c>
      <c r="AR335" s="55">
        <v>593</v>
      </c>
      <c r="AS335" s="55">
        <v>652</v>
      </c>
      <c r="AT335" s="55">
        <v>617</v>
      </c>
    </row>
    <row r="336" spans="1:46">
      <c r="A336" s="55" t="s">
        <v>727</v>
      </c>
      <c r="B336" s="55">
        <v>1315230818</v>
      </c>
      <c r="C336" s="55" t="s">
        <v>728</v>
      </c>
      <c r="D336" s="55" t="s">
        <v>52</v>
      </c>
      <c r="E336" s="55" t="s">
        <v>53</v>
      </c>
      <c r="F336" s="55"/>
      <c r="G336" s="55">
        <v>8</v>
      </c>
      <c r="H336" s="55">
        <v>538.5</v>
      </c>
      <c r="I336" s="55">
        <v>561.5</v>
      </c>
      <c r="J336" s="55">
        <v>231</v>
      </c>
      <c r="K336" s="55">
        <v>-96</v>
      </c>
      <c r="L336" s="55">
        <v>1127</v>
      </c>
      <c r="M336" s="55">
        <v>97.5</v>
      </c>
      <c r="N336" s="55">
        <v>678</v>
      </c>
      <c r="O336" s="55">
        <v>90</v>
      </c>
      <c r="P336" s="55">
        <v>453</v>
      </c>
      <c r="Q336" s="55">
        <v>114.5</v>
      </c>
      <c r="R336" s="55">
        <v>303</v>
      </c>
      <c r="S336" s="55">
        <v>76.5</v>
      </c>
      <c r="T336" s="55">
        <v>137</v>
      </c>
      <c r="U336" s="55"/>
      <c r="V336" s="55"/>
      <c r="W336" s="55">
        <v>77</v>
      </c>
      <c r="X336" s="55">
        <v>92</v>
      </c>
      <c r="Y336" s="55">
        <v>62</v>
      </c>
      <c r="Z336" s="55">
        <v>83</v>
      </c>
      <c r="AA336" s="55">
        <v>91</v>
      </c>
      <c r="AB336" s="55">
        <v>91</v>
      </c>
      <c r="AC336" s="55"/>
      <c r="AD336" s="55"/>
      <c r="AE336" s="55"/>
      <c r="AF336" s="55"/>
      <c r="AG336" s="55"/>
      <c r="AH336" s="55"/>
      <c r="AI336" s="55" t="s">
        <v>54</v>
      </c>
      <c r="AJ336" s="55">
        <v>19</v>
      </c>
      <c r="AK336" s="55"/>
      <c r="AL336" s="55"/>
      <c r="AM336" s="55"/>
      <c r="AN336" s="55"/>
      <c r="AO336" s="55">
        <v>78</v>
      </c>
      <c r="AP336" s="55">
        <v>105</v>
      </c>
      <c r="AQ336" s="55">
        <v>208</v>
      </c>
      <c r="AR336" s="55">
        <v>135</v>
      </c>
      <c r="AS336" s="55">
        <v>304</v>
      </c>
      <c r="AT336" s="55">
        <v>231</v>
      </c>
    </row>
    <row r="337" spans="1:46">
      <c r="A337" s="55" t="s">
        <v>729</v>
      </c>
      <c r="B337" s="55">
        <v>1315230819</v>
      </c>
      <c r="C337" s="55" t="s">
        <v>730</v>
      </c>
      <c r="D337" s="55" t="s">
        <v>52</v>
      </c>
      <c r="E337" s="55" t="s">
        <v>53</v>
      </c>
      <c r="F337" s="55"/>
      <c r="G337" s="55">
        <v>8</v>
      </c>
      <c r="H337" s="55">
        <v>447</v>
      </c>
      <c r="I337" s="55">
        <v>482.5</v>
      </c>
      <c r="J337" s="55">
        <v>586</v>
      </c>
      <c r="K337" s="55">
        <v>42</v>
      </c>
      <c r="L337" s="55">
        <v>4262</v>
      </c>
      <c r="M337" s="55">
        <v>98</v>
      </c>
      <c r="N337" s="55">
        <v>668</v>
      </c>
      <c r="O337" s="55">
        <v>74.5</v>
      </c>
      <c r="P337" s="55">
        <v>681</v>
      </c>
      <c r="Q337" s="55">
        <v>102</v>
      </c>
      <c r="R337" s="55">
        <v>575</v>
      </c>
      <c r="S337" s="55">
        <v>57</v>
      </c>
      <c r="T337" s="55">
        <v>462</v>
      </c>
      <c r="U337" s="55"/>
      <c r="V337" s="55"/>
      <c r="W337" s="55">
        <v>49</v>
      </c>
      <c r="X337" s="55">
        <v>75</v>
      </c>
      <c r="Y337" s="55">
        <v>534</v>
      </c>
      <c r="Z337" s="55">
        <v>66.5</v>
      </c>
      <c r="AA337" s="55">
        <v>76</v>
      </c>
      <c r="AB337" s="55">
        <v>400</v>
      </c>
      <c r="AC337" s="55"/>
      <c r="AD337" s="55"/>
      <c r="AE337" s="55"/>
      <c r="AF337" s="55"/>
      <c r="AG337" s="55"/>
      <c r="AH337" s="55"/>
      <c r="AI337" s="55" t="s">
        <v>54</v>
      </c>
      <c r="AJ337" s="55">
        <v>20</v>
      </c>
      <c r="AK337" s="55"/>
      <c r="AL337" s="55"/>
      <c r="AM337" s="55"/>
      <c r="AN337" s="55"/>
      <c r="AO337" s="55">
        <v>650</v>
      </c>
      <c r="AP337" s="55">
        <v>647</v>
      </c>
      <c r="AQ337" s="55">
        <v>644</v>
      </c>
      <c r="AR337" s="55">
        <v>628</v>
      </c>
      <c r="AS337" s="55">
        <v>581</v>
      </c>
      <c r="AT337" s="55">
        <v>586</v>
      </c>
    </row>
    <row r="338" spans="1:46">
      <c r="A338" s="55" t="s">
        <v>731</v>
      </c>
      <c r="B338" s="55">
        <v>1315230820</v>
      </c>
      <c r="C338" s="55" t="s">
        <v>732</v>
      </c>
      <c r="D338" s="55" t="s">
        <v>52</v>
      </c>
      <c r="E338" s="55" t="s">
        <v>53</v>
      </c>
      <c r="F338" s="55"/>
      <c r="G338" s="55">
        <v>8</v>
      </c>
      <c r="H338" s="55">
        <v>548.5</v>
      </c>
      <c r="I338" s="55">
        <v>574</v>
      </c>
      <c r="J338" s="55">
        <v>160</v>
      </c>
      <c r="K338" s="55">
        <v>-66</v>
      </c>
      <c r="L338" s="55">
        <v>808</v>
      </c>
      <c r="M338" s="55">
        <v>111</v>
      </c>
      <c r="N338" s="55">
        <v>172</v>
      </c>
      <c r="O338" s="55">
        <v>111</v>
      </c>
      <c r="P338" s="55">
        <v>91</v>
      </c>
      <c r="Q338" s="55">
        <v>102</v>
      </c>
      <c r="R338" s="55">
        <v>575</v>
      </c>
      <c r="S338" s="55">
        <v>74</v>
      </c>
      <c r="T338" s="55">
        <v>166</v>
      </c>
      <c r="U338" s="55"/>
      <c r="V338" s="55"/>
      <c r="W338" s="55">
        <v>73.5</v>
      </c>
      <c r="X338" s="55">
        <v>90</v>
      </c>
      <c r="Y338" s="55">
        <v>116</v>
      </c>
      <c r="Z338" s="55">
        <v>77</v>
      </c>
      <c r="AA338" s="55">
        <v>86</v>
      </c>
      <c r="AB338" s="55">
        <v>212</v>
      </c>
      <c r="AC338" s="55"/>
      <c r="AD338" s="55"/>
      <c r="AE338" s="55"/>
      <c r="AF338" s="55"/>
      <c r="AG338" s="55"/>
      <c r="AH338" s="55"/>
      <c r="AI338" s="55" t="s">
        <v>54</v>
      </c>
      <c r="AJ338" s="55">
        <v>21</v>
      </c>
      <c r="AK338" s="55"/>
      <c r="AL338" s="55"/>
      <c r="AM338" s="55"/>
      <c r="AN338" s="55"/>
      <c r="AO338" s="55">
        <v>182</v>
      </c>
      <c r="AP338" s="55">
        <v>158</v>
      </c>
      <c r="AQ338" s="55">
        <v>203</v>
      </c>
      <c r="AR338" s="55">
        <v>94</v>
      </c>
      <c r="AS338" s="55">
        <v>76</v>
      </c>
      <c r="AT338" s="55">
        <v>160</v>
      </c>
    </row>
    <row r="339" spans="1:46">
      <c r="A339" s="55" t="s">
        <v>733</v>
      </c>
      <c r="B339" s="55">
        <v>1315230821</v>
      </c>
      <c r="C339" s="55" t="s">
        <v>734</v>
      </c>
      <c r="D339" s="55" t="s">
        <v>52</v>
      </c>
      <c r="E339" s="55" t="s">
        <v>53</v>
      </c>
      <c r="F339" s="55"/>
      <c r="G339" s="55">
        <v>8</v>
      </c>
      <c r="H339" s="55">
        <v>534.5</v>
      </c>
      <c r="I339" s="55">
        <v>566.5</v>
      </c>
      <c r="J339" s="55">
        <v>201</v>
      </c>
      <c r="K339" s="55">
        <v>-31</v>
      </c>
      <c r="L339" s="55">
        <v>991</v>
      </c>
      <c r="M339" s="55">
        <v>112.5</v>
      </c>
      <c r="N339" s="55">
        <v>128</v>
      </c>
      <c r="O339" s="55">
        <v>112</v>
      </c>
      <c r="P339" s="55">
        <v>87</v>
      </c>
      <c r="Q339" s="55">
        <v>108.5</v>
      </c>
      <c r="R339" s="55">
        <v>443</v>
      </c>
      <c r="S339" s="55">
        <v>62.5</v>
      </c>
      <c r="T339" s="55">
        <v>362</v>
      </c>
      <c r="U339" s="55"/>
      <c r="V339" s="55"/>
      <c r="W339" s="55">
        <v>60</v>
      </c>
      <c r="X339" s="55">
        <v>83</v>
      </c>
      <c r="Y339" s="55">
        <v>352</v>
      </c>
      <c r="Z339" s="55">
        <v>79</v>
      </c>
      <c r="AA339" s="55">
        <v>88</v>
      </c>
      <c r="AB339" s="55">
        <v>171</v>
      </c>
      <c r="AC339" s="55"/>
      <c r="AD339" s="55"/>
      <c r="AE339" s="55"/>
      <c r="AF339" s="55"/>
      <c r="AG339" s="55"/>
      <c r="AH339" s="55"/>
      <c r="AI339" s="55" t="s">
        <v>54</v>
      </c>
      <c r="AJ339" s="55">
        <v>22</v>
      </c>
      <c r="AK339" s="55"/>
      <c r="AL339" s="55"/>
      <c r="AM339" s="55"/>
      <c r="AN339" s="55"/>
      <c r="AO339" s="55">
        <v>242</v>
      </c>
      <c r="AP339" s="55">
        <v>375</v>
      </c>
      <c r="AQ339" s="55">
        <v>174</v>
      </c>
      <c r="AR339" s="55">
        <v>170</v>
      </c>
      <c r="AS339" s="55">
        <v>209</v>
      </c>
      <c r="AT339" s="55">
        <v>201</v>
      </c>
    </row>
    <row r="340" spans="1:46">
      <c r="A340" s="55" t="s">
        <v>735</v>
      </c>
      <c r="B340" s="55">
        <v>1315230822</v>
      </c>
      <c r="C340" s="55" t="s">
        <v>736</v>
      </c>
      <c r="D340" s="55" t="s">
        <v>52</v>
      </c>
      <c r="E340" s="55" t="s">
        <v>53</v>
      </c>
      <c r="F340" s="55"/>
      <c r="G340" s="55">
        <v>8</v>
      </c>
      <c r="H340" s="55">
        <v>501.5</v>
      </c>
      <c r="I340" s="55">
        <v>532.5</v>
      </c>
      <c r="J340" s="55">
        <v>378</v>
      </c>
      <c r="K340" s="55">
        <v>-16</v>
      </c>
      <c r="L340" s="55">
        <v>2021</v>
      </c>
      <c r="M340" s="55">
        <v>99.5</v>
      </c>
      <c r="N340" s="55">
        <v>618</v>
      </c>
      <c r="O340" s="55">
        <v>104</v>
      </c>
      <c r="P340" s="55">
        <v>193</v>
      </c>
      <c r="Q340" s="55">
        <v>99</v>
      </c>
      <c r="R340" s="55">
        <v>617</v>
      </c>
      <c r="S340" s="55">
        <v>61</v>
      </c>
      <c r="T340" s="55">
        <v>396</v>
      </c>
      <c r="U340" s="55"/>
      <c r="V340" s="55"/>
      <c r="W340" s="55">
        <v>63.5</v>
      </c>
      <c r="X340" s="55">
        <v>86</v>
      </c>
      <c r="Y340" s="55">
        <v>283</v>
      </c>
      <c r="Z340" s="55">
        <v>74.5</v>
      </c>
      <c r="AA340" s="55">
        <v>83</v>
      </c>
      <c r="AB340" s="55">
        <v>253</v>
      </c>
      <c r="AC340" s="55"/>
      <c r="AD340" s="55"/>
      <c r="AE340" s="55"/>
      <c r="AF340" s="55"/>
      <c r="AG340" s="55"/>
      <c r="AH340" s="55"/>
      <c r="AI340" s="55" t="s">
        <v>54</v>
      </c>
      <c r="AJ340" s="55">
        <v>23</v>
      </c>
      <c r="AK340" s="55"/>
      <c r="AL340" s="55"/>
      <c r="AM340" s="55"/>
      <c r="AN340" s="55"/>
      <c r="AO340" s="55">
        <v>286</v>
      </c>
      <c r="AP340" s="55">
        <v>284</v>
      </c>
      <c r="AQ340" s="55">
        <v>358</v>
      </c>
      <c r="AR340" s="55">
        <v>362</v>
      </c>
      <c r="AS340" s="55">
        <v>366</v>
      </c>
      <c r="AT340" s="55">
        <v>378</v>
      </c>
    </row>
    <row r="341" spans="1:46">
      <c r="A341" s="55" t="s">
        <v>737</v>
      </c>
      <c r="B341" s="55">
        <v>1315230823</v>
      </c>
      <c r="C341" s="55" t="s">
        <v>738</v>
      </c>
      <c r="D341" s="55" t="s">
        <v>52</v>
      </c>
      <c r="E341" s="55" t="s">
        <v>53</v>
      </c>
      <c r="F341" s="55"/>
      <c r="G341" s="55">
        <v>8</v>
      </c>
      <c r="H341" s="55">
        <v>546</v>
      </c>
      <c r="I341" s="55">
        <v>575</v>
      </c>
      <c r="J341" s="55">
        <v>155</v>
      </c>
      <c r="K341" s="55">
        <v>179</v>
      </c>
      <c r="L341" s="55">
        <v>782</v>
      </c>
      <c r="M341" s="55">
        <v>115.5</v>
      </c>
      <c r="N341" s="55">
        <v>55</v>
      </c>
      <c r="O341" s="55">
        <v>98.5</v>
      </c>
      <c r="P341" s="55">
        <v>298</v>
      </c>
      <c r="Q341" s="55">
        <v>121.5</v>
      </c>
      <c r="R341" s="55">
        <v>152</v>
      </c>
      <c r="S341" s="55">
        <v>64.5</v>
      </c>
      <c r="T341" s="55">
        <v>325</v>
      </c>
      <c r="U341" s="55"/>
      <c r="V341" s="55"/>
      <c r="W341" s="55">
        <v>69</v>
      </c>
      <c r="X341" s="55">
        <v>89</v>
      </c>
      <c r="Y341" s="55">
        <v>170</v>
      </c>
      <c r="Z341" s="55">
        <v>77</v>
      </c>
      <c r="AA341" s="55">
        <v>86</v>
      </c>
      <c r="AB341" s="55">
        <v>212</v>
      </c>
      <c r="AC341" s="55"/>
      <c r="AD341" s="55"/>
      <c r="AE341" s="55"/>
      <c r="AF341" s="55"/>
      <c r="AG341" s="55"/>
      <c r="AH341" s="55"/>
      <c r="AI341" s="55" t="s">
        <v>54</v>
      </c>
      <c r="AJ341" s="55">
        <v>24</v>
      </c>
      <c r="AK341" s="55"/>
      <c r="AL341" s="55"/>
      <c r="AM341" s="55"/>
      <c r="AN341" s="55"/>
      <c r="AO341" s="55">
        <v>361</v>
      </c>
      <c r="AP341" s="55">
        <v>243</v>
      </c>
      <c r="AQ341" s="55">
        <v>251</v>
      </c>
      <c r="AR341" s="55">
        <v>334</v>
      </c>
      <c r="AS341" s="55">
        <v>292</v>
      </c>
      <c r="AT341" s="55">
        <v>155</v>
      </c>
    </row>
    <row r="342" spans="1:46">
      <c r="A342" s="55" t="s">
        <v>739</v>
      </c>
      <c r="B342" s="55">
        <v>1315230824</v>
      </c>
      <c r="C342" s="55" t="s">
        <v>740</v>
      </c>
      <c r="D342" s="55" t="s">
        <v>52</v>
      </c>
      <c r="E342" s="55" t="s">
        <v>53</v>
      </c>
      <c r="F342" s="55"/>
      <c r="G342" s="55">
        <v>8</v>
      </c>
      <c r="H342" s="55">
        <v>534.5</v>
      </c>
      <c r="I342" s="55">
        <v>560.5</v>
      </c>
      <c r="J342" s="55">
        <v>238</v>
      </c>
      <c r="K342" s="55">
        <v>13</v>
      </c>
      <c r="L342" s="55">
        <v>1164</v>
      </c>
      <c r="M342" s="55">
        <v>104.5</v>
      </c>
      <c r="N342" s="55">
        <v>433</v>
      </c>
      <c r="O342" s="55">
        <v>92</v>
      </c>
      <c r="P342" s="55">
        <v>419</v>
      </c>
      <c r="Q342" s="55">
        <v>111.5</v>
      </c>
      <c r="R342" s="55">
        <v>371</v>
      </c>
      <c r="S342" s="55">
        <v>71.5</v>
      </c>
      <c r="T342" s="55">
        <v>200</v>
      </c>
      <c r="U342" s="55"/>
      <c r="V342" s="55"/>
      <c r="W342" s="55">
        <v>72</v>
      </c>
      <c r="X342" s="55">
        <v>90</v>
      </c>
      <c r="Y342" s="55">
        <v>137</v>
      </c>
      <c r="Z342" s="55">
        <v>83</v>
      </c>
      <c r="AA342" s="55">
        <v>91</v>
      </c>
      <c r="AB342" s="55">
        <v>91</v>
      </c>
      <c r="AC342" s="55"/>
      <c r="AD342" s="55"/>
      <c r="AE342" s="55"/>
      <c r="AF342" s="55"/>
      <c r="AG342" s="55"/>
      <c r="AH342" s="55"/>
      <c r="AI342" s="55" t="s">
        <v>54</v>
      </c>
      <c r="AJ342" s="55">
        <v>25</v>
      </c>
      <c r="AK342" s="55"/>
      <c r="AL342" s="55"/>
      <c r="AM342" s="55"/>
      <c r="AN342" s="55"/>
      <c r="AO342" s="55">
        <v>285</v>
      </c>
      <c r="AP342" s="55">
        <v>475</v>
      </c>
      <c r="AQ342" s="55">
        <v>201</v>
      </c>
      <c r="AR342" s="55">
        <v>251</v>
      </c>
      <c r="AS342" s="55">
        <v>241</v>
      </c>
      <c r="AT342" s="55">
        <v>238</v>
      </c>
    </row>
    <row r="343" spans="1:46">
      <c r="A343" s="55" t="s">
        <v>741</v>
      </c>
      <c r="B343" s="55">
        <v>1315230825</v>
      </c>
      <c r="C343" s="55" t="s">
        <v>742</v>
      </c>
      <c r="D343" s="55" t="s">
        <v>52</v>
      </c>
      <c r="E343" s="55" t="s">
        <v>53</v>
      </c>
      <c r="F343" s="55"/>
      <c r="G343" s="55">
        <v>8</v>
      </c>
      <c r="H343" s="55">
        <v>512.5</v>
      </c>
      <c r="I343" s="55">
        <v>539.5</v>
      </c>
      <c r="J343" s="55">
        <v>347</v>
      </c>
      <c r="K343" s="55">
        <v>47</v>
      </c>
      <c r="L343" s="55">
        <v>1799</v>
      </c>
      <c r="M343" s="55">
        <v>103.5</v>
      </c>
      <c r="N343" s="55">
        <v>470</v>
      </c>
      <c r="O343" s="55">
        <v>91.5</v>
      </c>
      <c r="P343" s="55">
        <v>429</v>
      </c>
      <c r="Q343" s="55">
        <v>106</v>
      </c>
      <c r="R343" s="55">
        <v>498</v>
      </c>
      <c r="S343" s="55">
        <v>71.5</v>
      </c>
      <c r="T343" s="55">
        <v>200</v>
      </c>
      <c r="U343" s="55"/>
      <c r="V343" s="55"/>
      <c r="W343" s="55">
        <v>72.5</v>
      </c>
      <c r="X343" s="55">
        <v>90</v>
      </c>
      <c r="Y343" s="55">
        <v>129</v>
      </c>
      <c r="Z343" s="55">
        <v>67.5</v>
      </c>
      <c r="AA343" s="55">
        <v>77</v>
      </c>
      <c r="AB343" s="55">
        <v>383</v>
      </c>
      <c r="AC343" s="55"/>
      <c r="AD343" s="55"/>
      <c r="AE343" s="55"/>
      <c r="AF343" s="55"/>
      <c r="AG343" s="55"/>
      <c r="AH343" s="55"/>
      <c r="AI343" s="55" t="s">
        <v>54</v>
      </c>
      <c r="AJ343" s="55">
        <v>26</v>
      </c>
      <c r="AK343" s="55"/>
      <c r="AL343" s="55"/>
      <c r="AM343" s="55"/>
      <c r="AN343" s="55"/>
      <c r="AO343" s="55">
        <v>368</v>
      </c>
      <c r="AP343" s="55">
        <v>270</v>
      </c>
      <c r="AQ343" s="55">
        <v>144</v>
      </c>
      <c r="AR343" s="55">
        <v>394</v>
      </c>
      <c r="AS343" s="55">
        <v>320</v>
      </c>
      <c r="AT343" s="55">
        <v>347</v>
      </c>
    </row>
    <row r="344" spans="1:46">
      <c r="A344" s="55" t="s">
        <v>743</v>
      </c>
      <c r="B344" s="55">
        <v>1315230826</v>
      </c>
      <c r="C344" s="55" t="s">
        <v>744</v>
      </c>
      <c r="D344" s="55" t="s">
        <v>52</v>
      </c>
      <c r="E344" s="55" t="s">
        <v>53</v>
      </c>
      <c r="F344" s="55"/>
      <c r="G344" s="55">
        <v>8</v>
      </c>
      <c r="H344" s="55">
        <v>493</v>
      </c>
      <c r="I344" s="55">
        <v>529</v>
      </c>
      <c r="J344" s="55">
        <v>396</v>
      </c>
      <c r="K344" s="55">
        <v>154</v>
      </c>
      <c r="L344" s="55">
        <v>2152</v>
      </c>
      <c r="M344" s="55">
        <v>125</v>
      </c>
      <c r="N344" s="55">
        <v>1</v>
      </c>
      <c r="O344" s="55">
        <v>80.5</v>
      </c>
      <c r="P344" s="55">
        <v>622</v>
      </c>
      <c r="Q344" s="55">
        <v>114</v>
      </c>
      <c r="R344" s="55">
        <v>313</v>
      </c>
      <c r="S344" s="55">
        <v>51.5</v>
      </c>
      <c r="T344" s="55">
        <v>535</v>
      </c>
      <c r="U344" s="55"/>
      <c r="V344" s="55"/>
      <c r="W344" s="55">
        <v>47</v>
      </c>
      <c r="X344" s="55">
        <v>74</v>
      </c>
      <c r="Y344" s="55">
        <v>555</v>
      </c>
      <c r="Z344" s="55">
        <v>75</v>
      </c>
      <c r="AA344" s="55">
        <v>84</v>
      </c>
      <c r="AB344" s="55">
        <v>248</v>
      </c>
      <c r="AC344" s="55"/>
      <c r="AD344" s="55"/>
      <c r="AE344" s="55"/>
      <c r="AF344" s="55"/>
      <c r="AG344" s="55"/>
      <c r="AH344" s="55"/>
      <c r="AI344" s="55" t="s">
        <v>54</v>
      </c>
      <c r="AJ344" s="55">
        <v>27</v>
      </c>
      <c r="AK344" s="55"/>
      <c r="AL344" s="55"/>
      <c r="AM344" s="55"/>
      <c r="AN344" s="55"/>
      <c r="AO344" s="55">
        <v>531</v>
      </c>
      <c r="AP344" s="55">
        <v>510</v>
      </c>
      <c r="AQ344" s="55">
        <v>501</v>
      </c>
      <c r="AR344" s="55">
        <v>550</v>
      </c>
      <c r="AS344" s="55">
        <v>484</v>
      </c>
      <c r="AT344" s="55">
        <v>396</v>
      </c>
    </row>
    <row r="345" spans="1:46">
      <c r="A345" s="55" t="s">
        <v>745</v>
      </c>
      <c r="B345" s="55">
        <v>1315230827</v>
      </c>
      <c r="C345" s="55" t="s">
        <v>746</v>
      </c>
      <c r="D345" s="55" t="s">
        <v>52</v>
      </c>
      <c r="E345" s="55" t="s">
        <v>53</v>
      </c>
      <c r="F345" s="55"/>
      <c r="G345" s="55">
        <v>8</v>
      </c>
      <c r="H345" s="55">
        <v>494.5</v>
      </c>
      <c r="I345" s="55">
        <v>526</v>
      </c>
      <c r="J345" s="55">
        <v>414</v>
      </c>
      <c r="K345" s="55">
        <v>-55</v>
      </c>
      <c r="L345" s="55">
        <v>2256</v>
      </c>
      <c r="M345" s="55">
        <v>111</v>
      </c>
      <c r="N345" s="55">
        <v>172</v>
      </c>
      <c r="O345" s="55">
        <v>89</v>
      </c>
      <c r="P345" s="55">
        <v>470</v>
      </c>
      <c r="Q345" s="55">
        <v>102</v>
      </c>
      <c r="R345" s="55">
        <v>575</v>
      </c>
      <c r="S345" s="55">
        <v>52</v>
      </c>
      <c r="T345" s="55">
        <v>528</v>
      </c>
      <c r="U345" s="55"/>
      <c r="V345" s="55"/>
      <c r="W345" s="55">
        <v>58.5</v>
      </c>
      <c r="X345" s="55">
        <v>82</v>
      </c>
      <c r="Y345" s="55">
        <v>372</v>
      </c>
      <c r="Z345" s="55">
        <v>82</v>
      </c>
      <c r="AA345" s="55">
        <v>90</v>
      </c>
      <c r="AB345" s="55">
        <v>111</v>
      </c>
      <c r="AC345" s="55"/>
      <c r="AD345" s="55"/>
      <c r="AE345" s="55"/>
      <c r="AF345" s="55"/>
      <c r="AG345" s="55"/>
      <c r="AH345" s="55"/>
      <c r="AI345" s="55" t="s">
        <v>54</v>
      </c>
      <c r="AJ345" s="55">
        <v>28</v>
      </c>
      <c r="AK345" s="55"/>
      <c r="AL345" s="55"/>
      <c r="AM345" s="55"/>
      <c r="AN345" s="55"/>
      <c r="AO345" s="55">
        <v>421</v>
      </c>
      <c r="AP345" s="55">
        <v>496</v>
      </c>
      <c r="AQ345" s="55">
        <v>404</v>
      </c>
      <c r="AR345" s="55">
        <v>359</v>
      </c>
      <c r="AS345" s="55">
        <v>511</v>
      </c>
      <c r="AT345" s="55">
        <v>414</v>
      </c>
    </row>
    <row r="346" spans="1:46">
      <c r="A346" s="55" t="s">
        <v>747</v>
      </c>
      <c r="B346" s="55">
        <v>1315230828</v>
      </c>
      <c r="C346" s="55" t="s">
        <v>748</v>
      </c>
      <c r="D346" s="55" t="s">
        <v>52</v>
      </c>
      <c r="E346" s="55" t="s">
        <v>53</v>
      </c>
      <c r="F346" s="55"/>
      <c r="G346" s="55">
        <v>8</v>
      </c>
      <c r="H346" s="55">
        <v>535</v>
      </c>
      <c r="I346" s="55">
        <v>564</v>
      </c>
      <c r="J346" s="55">
        <v>216</v>
      </c>
      <c r="K346" s="55">
        <v>-16</v>
      </c>
      <c r="L346" s="55">
        <v>1054</v>
      </c>
      <c r="M346" s="55">
        <v>106.5</v>
      </c>
      <c r="N346" s="55">
        <v>346</v>
      </c>
      <c r="O346" s="55">
        <v>97</v>
      </c>
      <c r="P346" s="55">
        <v>330</v>
      </c>
      <c r="Q346" s="55">
        <v>122.5</v>
      </c>
      <c r="R346" s="55">
        <v>130</v>
      </c>
      <c r="S346" s="55">
        <v>62</v>
      </c>
      <c r="T346" s="55">
        <v>373</v>
      </c>
      <c r="U346" s="55"/>
      <c r="V346" s="55"/>
      <c r="W346" s="55">
        <v>69</v>
      </c>
      <c r="X346" s="55">
        <v>89</v>
      </c>
      <c r="Y346" s="55">
        <v>170</v>
      </c>
      <c r="Z346" s="55">
        <v>78</v>
      </c>
      <c r="AA346" s="55">
        <v>87</v>
      </c>
      <c r="AB346" s="55">
        <v>195</v>
      </c>
      <c r="AC346" s="55"/>
      <c r="AD346" s="55"/>
      <c r="AE346" s="55"/>
      <c r="AF346" s="55"/>
      <c r="AG346" s="55"/>
      <c r="AH346" s="55"/>
      <c r="AI346" s="55" t="s">
        <v>54</v>
      </c>
      <c r="AJ346" s="55">
        <v>29</v>
      </c>
      <c r="AK346" s="55"/>
      <c r="AL346" s="55"/>
      <c r="AM346" s="55"/>
      <c r="AN346" s="55"/>
      <c r="AO346" s="55">
        <v>136</v>
      </c>
      <c r="AP346" s="55">
        <v>145</v>
      </c>
      <c r="AQ346" s="55">
        <v>218</v>
      </c>
      <c r="AR346" s="55">
        <v>200</v>
      </c>
      <c r="AS346" s="55">
        <v>190</v>
      </c>
      <c r="AT346" s="55">
        <v>216</v>
      </c>
    </row>
    <row r="347" spans="1:46">
      <c r="A347" s="55" t="s">
        <v>749</v>
      </c>
      <c r="B347" s="55">
        <v>1315230829</v>
      </c>
      <c r="C347" s="55" t="s">
        <v>750</v>
      </c>
      <c r="D347" s="55" t="s">
        <v>52</v>
      </c>
      <c r="E347" s="55" t="s">
        <v>53</v>
      </c>
      <c r="F347" s="55"/>
      <c r="G347" s="55">
        <v>8</v>
      </c>
      <c r="H347" s="55">
        <v>487</v>
      </c>
      <c r="I347" s="55">
        <v>514.5</v>
      </c>
      <c r="J347" s="55">
        <v>479</v>
      </c>
      <c r="K347" s="55">
        <v>-116</v>
      </c>
      <c r="L347" s="55">
        <v>2728</v>
      </c>
      <c r="M347" s="55">
        <v>101</v>
      </c>
      <c r="N347" s="55">
        <v>561</v>
      </c>
      <c r="O347" s="55">
        <v>92</v>
      </c>
      <c r="P347" s="55">
        <v>419</v>
      </c>
      <c r="Q347" s="55">
        <v>99</v>
      </c>
      <c r="R347" s="55">
        <v>617</v>
      </c>
      <c r="S347" s="55">
        <v>50.5</v>
      </c>
      <c r="T347" s="55">
        <v>542</v>
      </c>
      <c r="U347" s="55"/>
      <c r="V347" s="55"/>
      <c r="W347" s="55">
        <v>70</v>
      </c>
      <c r="X347" s="55">
        <v>89</v>
      </c>
      <c r="Y347" s="55">
        <v>159</v>
      </c>
      <c r="Z347" s="55">
        <v>74.5</v>
      </c>
      <c r="AA347" s="55">
        <v>83</v>
      </c>
      <c r="AB347" s="55">
        <v>253</v>
      </c>
      <c r="AC347" s="55"/>
      <c r="AD347" s="55"/>
      <c r="AE347" s="55"/>
      <c r="AF347" s="55"/>
      <c r="AG347" s="55"/>
      <c r="AH347" s="55"/>
      <c r="AI347" s="55" t="s">
        <v>54</v>
      </c>
      <c r="AJ347" s="55">
        <v>30</v>
      </c>
      <c r="AK347" s="55"/>
      <c r="AL347" s="55"/>
      <c r="AM347" s="55"/>
      <c r="AN347" s="55"/>
      <c r="AO347" s="55">
        <v>393</v>
      </c>
      <c r="AP347" s="55">
        <v>340</v>
      </c>
      <c r="AQ347" s="55">
        <v>456</v>
      </c>
      <c r="AR347" s="55">
        <v>363</v>
      </c>
      <c r="AS347" s="55">
        <v>435</v>
      </c>
      <c r="AT347" s="55">
        <v>479</v>
      </c>
    </row>
    <row r="348" spans="1:46">
      <c r="A348" s="55" t="s">
        <v>751</v>
      </c>
      <c r="B348" s="55">
        <v>1315230830</v>
      </c>
      <c r="C348" s="55" t="s">
        <v>752</v>
      </c>
      <c r="D348" s="55" t="s">
        <v>52</v>
      </c>
      <c r="E348" s="55" t="s">
        <v>53</v>
      </c>
      <c r="F348" s="55"/>
      <c r="G348" s="55">
        <v>8</v>
      </c>
      <c r="H348" s="55">
        <v>539.5</v>
      </c>
      <c r="I348" s="55">
        <v>571.5</v>
      </c>
      <c r="J348" s="55">
        <v>175</v>
      </c>
      <c r="K348" s="55">
        <v>1</v>
      </c>
      <c r="L348" s="55">
        <v>859</v>
      </c>
      <c r="M348" s="55">
        <v>112</v>
      </c>
      <c r="N348" s="55">
        <v>138</v>
      </c>
      <c r="O348" s="55">
        <v>93</v>
      </c>
      <c r="P348" s="55">
        <v>404</v>
      </c>
      <c r="Q348" s="55">
        <v>117.5</v>
      </c>
      <c r="R348" s="55">
        <v>253</v>
      </c>
      <c r="S348" s="55">
        <v>77</v>
      </c>
      <c r="T348" s="55">
        <v>124</v>
      </c>
      <c r="U348" s="55"/>
      <c r="V348" s="55"/>
      <c r="W348" s="55">
        <v>61.5</v>
      </c>
      <c r="X348" s="55">
        <v>85</v>
      </c>
      <c r="Y348" s="55">
        <v>322</v>
      </c>
      <c r="Z348" s="55">
        <v>78.5</v>
      </c>
      <c r="AA348" s="55">
        <v>87</v>
      </c>
      <c r="AB348" s="55">
        <v>181</v>
      </c>
      <c r="AC348" s="55"/>
      <c r="AD348" s="55"/>
      <c r="AE348" s="55"/>
      <c r="AF348" s="55"/>
      <c r="AG348" s="55"/>
      <c r="AH348" s="55"/>
      <c r="AI348" s="55" t="s">
        <v>54</v>
      </c>
      <c r="AJ348" s="55">
        <v>31</v>
      </c>
      <c r="AK348" s="55"/>
      <c r="AL348" s="55"/>
      <c r="AM348" s="55"/>
      <c r="AN348" s="55"/>
      <c r="AO348" s="55">
        <v>377</v>
      </c>
      <c r="AP348" s="55">
        <v>363</v>
      </c>
      <c r="AQ348" s="55">
        <v>302</v>
      </c>
      <c r="AR348" s="55">
        <v>176</v>
      </c>
      <c r="AS348" s="55">
        <v>288</v>
      </c>
      <c r="AT348" s="55">
        <v>175</v>
      </c>
    </row>
    <row r="349" spans="1:46">
      <c r="A349" s="55" t="s">
        <v>753</v>
      </c>
      <c r="B349" s="55">
        <v>1315230831</v>
      </c>
      <c r="C349" s="55" t="s">
        <v>754</v>
      </c>
      <c r="D349" s="55" t="s">
        <v>52</v>
      </c>
      <c r="E349" s="55" t="s">
        <v>53</v>
      </c>
      <c r="F349" s="55"/>
      <c r="G349" s="55">
        <v>8</v>
      </c>
      <c r="H349" s="55">
        <v>520.5</v>
      </c>
      <c r="I349" s="55">
        <v>553.5</v>
      </c>
      <c r="J349" s="55">
        <v>270</v>
      </c>
      <c r="K349" s="55">
        <v>-86</v>
      </c>
      <c r="L349" s="55">
        <v>1349</v>
      </c>
      <c r="M349" s="55">
        <v>110.5</v>
      </c>
      <c r="N349" s="55">
        <v>196</v>
      </c>
      <c r="O349" s="55">
        <v>90</v>
      </c>
      <c r="P349" s="55">
        <v>453</v>
      </c>
      <c r="Q349" s="55">
        <v>127</v>
      </c>
      <c r="R349" s="55">
        <v>68</v>
      </c>
      <c r="S349" s="55">
        <v>62</v>
      </c>
      <c r="T349" s="55">
        <v>373</v>
      </c>
      <c r="U349" s="55"/>
      <c r="V349" s="55"/>
      <c r="W349" s="55">
        <v>60.5</v>
      </c>
      <c r="X349" s="55">
        <v>84</v>
      </c>
      <c r="Y349" s="55">
        <v>341</v>
      </c>
      <c r="Z349" s="55">
        <v>70.5</v>
      </c>
      <c r="AA349" s="55">
        <v>80</v>
      </c>
      <c r="AB349" s="55">
        <v>328</v>
      </c>
      <c r="AC349" s="55"/>
      <c r="AD349" s="55"/>
      <c r="AE349" s="55"/>
      <c r="AF349" s="55"/>
      <c r="AG349" s="55"/>
      <c r="AH349" s="55"/>
      <c r="AI349" s="55" t="s">
        <v>54</v>
      </c>
      <c r="AJ349" s="55">
        <v>32</v>
      </c>
      <c r="AK349" s="55"/>
      <c r="AL349" s="55"/>
      <c r="AM349" s="55"/>
      <c r="AN349" s="55"/>
      <c r="AO349" s="55">
        <v>155</v>
      </c>
      <c r="AP349" s="55">
        <v>181</v>
      </c>
      <c r="AQ349" s="55">
        <v>346</v>
      </c>
      <c r="AR349" s="55">
        <v>184</v>
      </c>
      <c r="AS349" s="55">
        <v>283</v>
      </c>
      <c r="AT349" s="55">
        <v>270</v>
      </c>
    </row>
    <row r="350" spans="1:46">
      <c r="A350" s="55" t="s">
        <v>755</v>
      </c>
      <c r="B350" s="55">
        <v>1315230832</v>
      </c>
      <c r="C350" s="55" t="s">
        <v>756</v>
      </c>
      <c r="D350" s="55" t="s">
        <v>52</v>
      </c>
      <c r="E350" s="55" t="s">
        <v>53</v>
      </c>
      <c r="F350" s="55"/>
      <c r="G350" s="55">
        <v>8</v>
      </c>
      <c r="H350" s="55">
        <v>528.5</v>
      </c>
      <c r="I350" s="55">
        <v>559.5</v>
      </c>
      <c r="J350" s="55">
        <v>243</v>
      </c>
      <c r="K350" s="55">
        <v>-31</v>
      </c>
      <c r="L350" s="55">
        <v>1186</v>
      </c>
      <c r="M350" s="55">
        <v>109.5</v>
      </c>
      <c r="N350" s="55">
        <v>226</v>
      </c>
      <c r="O350" s="55">
        <v>94</v>
      </c>
      <c r="P350" s="55">
        <v>381</v>
      </c>
      <c r="Q350" s="55">
        <v>105.5</v>
      </c>
      <c r="R350" s="55">
        <v>513</v>
      </c>
      <c r="S350" s="55">
        <v>75.5</v>
      </c>
      <c r="T350" s="55">
        <v>151</v>
      </c>
      <c r="U350" s="55"/>
      <c r="V350" s="55"/>
      <c r="W350" s="55">
        <v>65</v>
      </c>
      <c r="X350" s="55">
        <v>87</v>
      </c>
      <c r="Y350" s="55">
        <v>248</v>
      </c>
      <c r="Z350" s="55">
        <v>79</v>
      </c>
      <c r="AA350" s="55">
        <v>88</v>
      </c>
      <c r="AB350" s="55">
        <v>171</v>
      </c>
      <c r="AC350" s="55"/>
      <c r="AD350" s="55"/>
      <c r="AE350" s="55"/>
      <c r="AF350" s="55"/>
      <c r="AG350" s="55"/>
      <c r="AH350" s="55"/>
      <c r="AI350" s="55" t="s">
        <v>54</v>
      </c>
      <c r="AJ350" s="55">
        <v>33</v>
      </c>
      <c r="AK350" s="55"/>
      <c r="AL350" s="55"/>
      <c r="AM350" s="55"/>
      <c r="AN350" s="55"/>
      <c r="AO350" s="55">
        <v>234</v>
      </c>
      <c r="AP350" s="55">
        <v>300</v>
      </c>
      <c r="AQ350" s="55">
        <v>243</v>
      </c>
      <c r="AR350" s="55">
        <v>212</v>
      </c>
      <c r="AS350" s="55">
        <v>241</v>
      </c>
      <c r="AT350" s="55">
        <v>243</v>
      </c>
    </row>
    <row r="351" spans="1:46">
      <c r="A351" s="55" t="s">
        <v>757</v>
      </c>
      <c r="B351" s="55">
        <v>1315230833</v>
      </c>
      <c r="C351" s="55" t="s">
        <v>758</v>
      </c>
      <c r="D351" s="55" t="s">
        <v>133</v>
      </c>
      <c r="E351" s="55" t="s">
        <v>53</v>
      </c>
      <c r="F351" s="55"/>
      <c r="G351" s="55">
        <v>8</v>
      </c>
      <c r="H351" s="55">
        <v>453.5</v>
      </c>
      <c r="I351" s="55">
        <v>490</v>
      </c>
      <c r="J351" s="55">
        <v>559</v>
      </c>
      <c r="K351" s="55">
        <v>-1</v>
      </c>
      <c r="L351" s="55">
        <v>3874</v>
      </c>
      <c r="M351" s="55">
        <v>102.5</v>
      </c>
      <c r="N351" s="55">
        <v>511</v>
      </c>
      <c r="O351" s="55">
        <v>75.5</v>
      </c>
      <c r="P351" s="55">
        <v>672</v>
      </c>
      <c r="Q351" s="55">
        <v>105.5</v>
      </c>
      <c r="R351" s="55">
        <v>513</v>
      </c>
      <c r="S351" s="55">
        <v>57.5</v>
      </c>
      <c r="T351" s="55">
        <v>454</v>
      </c>
      <c r="U351" s="55"/>
      <c r="V351" s="55"/>
      <c r="W351" s="55">
        <v>45</v>
      </c>
      <c r="X351" s="55">
        <v>72</v>
      </c>
      <c r="Y351" s="55">
        <v>578</v>
      </c>
      <c r="Z351" s="55">
        <v>67.5</v>
      </c>
      <c r="AA351" s="55">
        <v>77</v>
      </c>
      <c r="AB351" s="55">
        <v>383</v>
      </c>
      <c r="AC351" s="55"/>
      <c r="AD351" s="55"/>
      <c r="AE351" s="55"/>
      <c r="AF351" s="55"/>
      <c r="AG351" s="55"/>
      <c r="AH351" s="55"/>
      <c r="AI351" s="55" t="s">
        <v>54</v>
      </c>
      <c r="AJ351" s="55">
        <v>34</v>
      </c>
      <c r="AK351" s="55"/>
      <c r="AL351" s="55"/>
      <c r="AM351" s="55"/>
      <c r="AN351" s="55"/>
      <c r="AO351" s="55">
        <v>559</v>
      </c>
      <c r="AP351" s="55">
        <v>552</v>
      </c>
      <c r="AQ351" s="55">
        <v>621</v>
      </c>
      <c r="AR351" s="55">
        <v>558</v>
      </c>
      <c r="AS351" s="55">
        <v>531</v>
      </c>
      <c r="AT351" s="55">
        <v>559</v>
      </c>
    </row>
    <row r="352" spans="1:46">
      <c r="A352" s="55" t="s">
        <v>759</v>
      </c>
      <c r="B352" s="55">
        <v>1315230834</v>
      </c>
      <c r="C352" s="55" t="s">
        <v>760</v>
      </c>
      <c r="D352" s="55" t="s">
        <v>133</v>
      </c>
      <c r="E352" s="55" t="s">
        <v>53</v>
      </c>
      <c r="F352" s="55"/>
      <c r="G352" s="55">
        <v>8</v>
      </c>
      <c r="H352" s="55">
        <v>480.5</v>
      </c>
      <c r="I352" s="55">
        <v>513</v>
      </c>
      <c r="J352" s="55">
        <v>483</v>
      </c>
      <c r="K352" s="55">
        <v>41</v>
      </c>
      <c r="L352" s="55">
        <v>2794</v>
      </c>
      <c r="M352" s="55">
        <v>105</v>
      </c>
      <c r="N352" s="55">
        <v>406</v>
      </c>
      <c r="O352" s="55">
        <v>99.5</v>
      </c>
      <c r="P352" s="55">
        <v>270</v>
      </c>
      <c r="Q352" s="55">
        <v>88</v>
      </c>
      <c r="R352" s="55">
        <v>737</v>
      </c>
      <c r="S352" s="55">
        <v>61.5</v>
      </c>
      <c r="T352" s="55">
        <v>381</v>
      </c>
      <c r="U352" s="55"/>
      <c r="V352" s="55"/>
      <c r="W352" s="55">
        <v>60</v>
      </c>
      <c r="X352" s="55">
        <v>83</v>
      </c>
      <c r="Y352" s="55">
        <v>352</v>
      </c>
      <c r="Z352" s="55">
        <v>66.5</v>
      </c>
      <c r="AA352" s="55">
        <v>76</v>
      </c>
      <c r="AB352" s="55">
        <v>400</v>
      </c>
      <c r="AC352" s="55"/>
      <c r="AD352" s="55"/>
      <c r="AE352" s="55"/>
      <c r="AF352" s="55"/>
      <c r="AG352" s="55"/>
      <c r="AH352" s="55"/>
      <c r="AI352" s="55" t="s">
        <v>54</v>
      </c>
      <c r="AJ352" s="55">
        <v>35</v>
      </c>
      <c r="AK352" s="55"/>
      <c r="AL352" s="55"/>
      <c r="AM352" s="55"/>
      <c r="AN352" s="55"/>
      <c r="AO352" s="55">
        <v>637</v>
      </c>
      <c r="AP352" s="55">
        <v>522</v>
      </c>
      <c r="AQ352" s="55">
        <v>496</v>
      </c>
      <c r="AR352" s="55">
        <v>524</v>
      </c>
      <c r="AS352" s="55">
        <v>604</v>
      </c>
      <c r="AT352" s="55">
        <v>483</v>
      </c>
    </row>
    <row r="353" spans="1:46">
      <c r="A353" s="55" t="s">
        <v>761</v>
      </c>
      <c r="B353" s="55">
        <v>1315230835</v>
      </c>
      <c r="C353" s="55" t="s">
        <v>762</v>
      </c>
      <c r="D353" s="55" t="s">
        <v>133</v>
      </c>
      <c r="E353" s="55" t="s">
        <v>53</v>
      </c>
      <c r="F353" s="55"/>
      <c r="G353" s="55">
        <v>8</v>
      </c>
      <c r="H353" s="55">
        <v>510.5</v>
      </c>
      <c r="I353" s="55">
        <v>540</v>
      </c>
      <c r="J353" s="55">
        <v>343</v>
      </c>
      <c r="K353" s="55">
        <v>-106</v>
      </c>
      <c r="L353" s="55">
        <v>1786</v>
      </c>
      <c r="M353" s="55">
        <v>91.5</v>
      </c>
      <c r="N353" s="55">
        <v>773</v>
      </c>
      <c r="O353" s="55">
        <v>99</v>
      </c>
      <c r="P353" s="55">
        <v>285</v>
      </c>
      <c r="Q353" s="55">
        <v>91</v>
      </c>
      <c r="R353" s="55">
        <v>715</v>
      </c>
      <c r="S353" s="55">
        <v>82.5</v>
      </c>
      <c r="T353" s="55">
        <v>60</v>
      </c>
      <c r="U353" s="55"/>
      <c r="V353" s="55"/>
      <c r="W353" s="55">
        <v>65.5</v>
      </c>
      <c r="X353" s="55">
        <v>87</v>
      </c>
      <c r="Y353" s="55">
        <v>239</v>
      </c>
      <c r="Z353" s="55">
        <v>81</v>
      </c>
      <c r="AA353" s="55">
        <v>89</v>
      </c>
      <c r="AB353" s="55">
        <v>132</v>
      </c>
      <c r="AC353" s="55"/>
      <c r="AD353" s="55"/>
      <c r="AE353" s="55"/>
      <c r="AF353" s="55"/>
      <c r="AG353" s="55"/>
      <c r="AH353" s="55"/>
      <c r="AI353" s="55" t="s">
        <v>54</v>
      </c>
      <c r="AJ353" s="55">
        <v>36</v>
      </c>
      <c r="AK353" s="55"/>
      <c r="AL353" s="55"/>
      <c r="AM353" s="55"/>
      <c r="AN353" s="55"/>
      <c r="AO353" s="55">
        <v>433</v>
      </c>
      <c r="AP353" s="55">
        <v>351</v>
      </c>
      <c r="AQ353" s="55">
        <v>251</v>
      </c>
      <c r="AR353" s="55">
        <v>237</v>
      </c>
      <c r="AS353" s="55">
        <v>401</v>
      </c>
      <c r="AT353" s="55">
        <v>343</v>
      </c>
    </row>
    <row r="354" spans="1:46">
      <c r="A354" s="55" t="s">
        <v>763</v>
      </c>
      <c r="B354" s="55">
        <v>1315230836</v>
      </c>
      <c r="C354" s="55" t="s">
        <v>764</v>
      </c>
      <c r="D354" s="55" t="s">
        <v>133</v>
      </c>
      <c r="E354" s="55" t="s">
        <v>53</v>
      </c>
      <c r="F354" s="55"/>
      <c r="G354" s="55">
        <v>8</v>
      </c>
      <c r="H354" s="55">
        <v>379.5</v>
      </c>
      <c r="I354" s="55">
        <v>418</v>
      </c>
      <c r="J354" s="55">
        <v>677</v>
      </c>
      <c r="K354" s="55">
        <v>-10</v>
      </c>
      <c r="L354" s="55">
        <v>8142</v>
      </c>
      <c r="M354" s="55">
        <v>105</v>
      </c>
      <c r="N354" s="55">
        <v>406</v>
      </c>
      <c r="O354" s="55">
        <v>70</v>
      </c>
      <c r="P354" s="55">
        <v>713</v>
      </c>
      <c r="Q354" s="55">
        <v>88.5</v>
      </c>
      <c r="R354" s="55">
        <v>735</v>
      </c>
      <c r="S354" s="55">
        <v>28.5</v>
      </c>
      <c r="T354" s="55">
        <v>677</v>
      </c>
      <c r="U354" s="55"/>
      <c r="V354" s="55"/>
      <c r="W354" s="55">
        <v>36</v>
      </c>
      <c r="X354" s="55">
        <v>63</v>
      </c>
      <c r="Y354" s="55">
        <v>645</v>
      </c>
      <c r="Z354" s="55">
        <v>51.5</v>
      </c>
      <c r="AA354" s="55">
        <v>63</v>
      </c>
      <c r="AB354" s="55">
        <v>461</v>
      </c>
      <c r="AC354" s="55"/>
      <c r="AD354" s="55"/>
      <c r="AE354" s="55"/>
      <c r="AF354" s="55"/>
      <c r="AG354" s="55"/>
      <c r="AH354" s="55"/>
      <c r="AI354" s="55" t="s">
        <v>54</v>
      </c>
      <c r="AJ354" s="55">
        <v>37</v>
      </c>
      <c r="AK354" s="55"/>
      <c r="AL354" s="55"/>
      <c r="AM354" s="55"/>
      <c r="AN354" s="55"/>
      <c r="AO354" s="55">
        <v>622</v>
      </c>
      <c r="AP354" s="55">
        <v>644</v>
      </c>
      <c r="AQ354" s="55">
        <v>587</v>
      </c>
      <c r="AR354" s="55">
        <v>667</v>
      </c>
      <c r="AS354" s="55">
        <v>648</v>
      </c>
      <c r="AT354" s="55">
        <v>677</v>
      </c>
    </row>
    <row r="355" spans="1:46">
      <c r="A355" s="55" t="s">
        <v>765</v>
      </c>
      <c r="B355" s="55">
        <v>1315230837</v>
      </c>
      <c r="C355" s="55" t="s">
        <v>766</v>
      </c>
      <c r="D355" s="55" t="s">
        <v>133</v>
      </c>
      <c r="E355" s="55" t="s">
        <v>53</v>
      </c>
      <c r="F355" s="55"/>
      <c r="G355" s="55">
        <v>8</v>
      </c>
      <c r="H355" s="55">
        <v>475</v>
      </c>
      <c r="I355" s="55">
        <v>509.5</v>
      </c>
      <c r="J355" s="55">
        <v>496</v>
      </c>
      <c r="K355" s="55">
        <v>-30</v>
      </c>
      <c r="L355" s="55">
        <v>2947</v>
      </c>
      <c r="M355" s="55">
        <v>110.5</v>
      </c>
      <c r="N355" s="55">
        <v>196</v>
      </c>
      <c r="O355" s="55">
        <v>71</v>
      </c>
      <c r="P355" s="55">
        <v>704</v>
      </c>
      <c r="Q355" s="55">
        <v>121.5</v>
      </c>
      <c r="R355" s="55">
        <v>152</v>
      </c>
      <c r="S355" s="55">
        <v>40.5</v>
      </c>
      <c r="T355" s="55">
        <v>631</v>
      </c>
      <c r="U355" s="55"/>
      <c r="V355" s="55"/>
      <c r="W355" s="55">
        <v>55</v>
      </c>
      <c r="X355" s="55">
        <v>80</v>
      </c>
      <c r="Y355" s="55">
        <v>444</v>
      </c>
      <c r="Z355" s="55">
        <v>76.5</v>
      </c>
      <c r="AA355" s="55">
        <v>86</v>
      </c>
      <c r="AB355" s="55">
        <v>222</v>
      </c>
      <c r="AC355" s="55"/>
      <c r="AD355" s="55"/>
      <c r="AE355" s="55"/>
      <c r="AF355" s="55"/>
      <c r="AG355" s="55"/>
      <c r="AH355" s="55"/>
      <c r="AI355" s="55" t="s">
        <v>54</v>
      </c>
      <c r="AJ355" s="55">
        <v>38</v>
      </c>
      <c r="AK355" s="55"/>
      <c r="AL355" s="55"/>
      <c r="AM355" s="55"/>
      <c r="AN355" s="55"/>
      <c r="AO355" s="55">
        <v>394</v>
      </c>
      <c r="AP355" s="55">
        <v>518</v>
      </c>
      <c r="AQ355" s="55">
        <v>302</v>
      </c>
      <c r="AR355" s="55">
        <v>466</v>
      </c>
      <c r="AS355" s="55">
        <v>281</v>
      </c>
      <c r="AT355" s="55">
        <v>496</v>
      </c>
    </row>
    <row r="356" spans="1:46">
      <c r="A356" s="55" t="s">
        <v>767</v>
      </c>
      <c r="B356" s="55">
        <v>1315230838</v>
      </c>
      <c r="C356" s="55" t="s">
        <v>768</v>
      </c>
      <c r="D356" s="55" t="s">
        <v>133</v>
      </c>
      <c r="E356" s="55" t="s">
        <v>53</v>
      </c>
      <c r="F356" s="55"/>
      <c r="G356" s="55">
        <v>8</v>
      </c>
      <c r="H356" s="55">
        <v>486</v>
      </c>
      <c r="I356" s="55">
        <v>514.5</v>
      </c>
      <c r="J356" s="55">
        <v>479</v>
      </c>
      <c r="K356" s="55">
        <v>-40</v>
      </c>
      <c r="L356" s="55">
        <v>2728</v>
      </c>
      <c r="M356" s="55">
        <v>103</v>
      </c>
      <c r="N356" s="55">
        <v>487</v>
      </c>
      <c r="O356" s="55">
        <v>72.5</v>
      </c>
      <c r="P356" s="55">
        <v>695</v>
      </c>
      <c r="Q356" s="55">
        <v>121.5</v>
      </c>
      <c r="R356" s="55">
        <v>152</v>
      </c>
      <c r="S356" s="55">
        <v>53.5</v>
      </c>
      <c r="T356" s="55">
        <v>510</v>
      </c>
      <c r="U356" s="55"/>
      <c r="V356" s="55"/>
      <c r="W356" s="55">
        <v>68.5</v>
      </c>
      <c r="X356" s="55">
        <v>88</v>
      </c>
      <c r="Y356" s="55">
        <v>182</v>
      </c>
      <c r="Z356" s="55">
        <v>67</v>
      </c>
      <c r="AA356" s="55">
        <v>76</v>
      </c>
      <c r="AB356" s="55">
        <v>392</v>
      </c>
      <c r="AC356" s="55"/>
      <c r="AD356" s="55"/>
      <c r="AE356" s="55"/>
      <c r="AF356" s="55"/>
      <c r="AG356" s="55"/>
      <c r="AH356" s="55"/>
      <c r="AI356" s="55" t="s">
        <v>54</v>
      </c>
      <c r="AJ356" s="55">
        <v>39</v>
      </c>
      <c r="AK356" s="55"/>
      <c r="AL356" s="55"/>
      <c r="AM356" s="55"/>
      <c r="AN356" s="55"/>
      <c r="AO356" s="55">
        <v>459</v>
      </c>
      <c r="AP356" s="55">
        <v>507</v>
      </c>
      <c r="AQ356" s="55">
        <v>520</v>
      </c>
      <c r="AR356" s="55">
        <v>439</v>
      </c>
      <c r="AS356" s="55">
        <v>459</v>
      </c>
      <c r="AT356" s="55">
        <v>479</v>
      </c>
    </row>
    <row r="357" spans="1:46">
      <c r="A357" s="55" t="s">
        <v>769</v>
      </c>
      <c r="B357" s="55">
        <v>1315230839</v>
      </c>
      <c r="C357" s="55" t="s">
        <v>770</v>
      </c>
      <c r="D357" s="55" t="s">
        <v>133</v>
      </c>
      <c r="E357" s="55" t="s">
        <v>53</v>
      </c>
      <c r="F357" s="55"/>
      <c r="G357" s="55">
        <v>8</v>
      </c>
      <c r="H357" s="55">
        <v>506</v>
      </c>
      <c r="I357" s="55">
        <v>535</v>
      </c>
      <c r="J357" s="55">
        <v>365</v>
      </c>
      <c r="K357" s="55">
        <v>156</v>
      </c>
      <c r="L357" s="55">
        <v>1944</v>
      </c>
      <c r="M357" s="55">
        <v>103</v>
      </c>
      <c r="N357" s="55">
        <v>487</v>
      </c>
      <c r="O357" s="55">
        <v>98</v>
      </c>
      <c r="P357" s="55">
        <v>311</v>
      </c>
      <c r="Q357" s="55">
        <v>105</v>
      </c>
      <c r="R357" s="55">
        <v>523</v>
      </c>
      <c r="S357" s="55">
        <v>61</v>
      </c>
      <c r="T357" s="55">
        <v>396</v>
      </c>
      <c r="U357" s="55"/>
      <c r="V357" s="55"/>
      <c r="W357" s="55">
        <v>69</v>
      </c>
      <c r="X357" s="55">
        <v>89</v>
      </c>
      <c r="Y357" s="55">
        <v>170</v>
      </c>
      <c r="Z357" s="55">
        <v>70</v>
      </c>
      <c r="AA357" s="55">
        <v>79</v>
      </c>
      <c r="AB357" s="55">
        <v>338</v>
      </c>
      <c r="AC357" s="55"/>
      <c r="AD357" s="55"/>
      <c r="AE357" s="55"/>
      <c r="AF357" s="55"/>
      <c r="AG357" s="55"/>
      <c r="AH357" s="55"/>
      <c r="AI357" s="55" t="s">
        <v>54</v>
      </c>
      <c r="AJ357" s="55">
        <v>40</v>
      </c>
      <c r="AK357" s="55"/>
      <c r="AL357" s="55"/>
      <c r="AM357" s="55"/>
      <c r="AN357" s="55"/>
      <c r="AO357" s="55">
        <v>403</v>
      </c>
      <c r="AP357" s="55">
        <v>447</v>
      </c>
      <c r="AQ357" s="55">
        <v>427</v>
      </c>
      <c r="AR357" s="55">
        <v>521</v>
      </c>
      <c r="AS357" s="55">
        <v>366</v>
      </c>
      <c r="AT357" s="55">
        <v>365</v>
      </c>
    </row>
    <row r="358" spans="1:46">
      <c r="A358" s="55" t="s">
        <v>771</v>
      </c>
      <c r="B358" s="55">
        <v>1315230840</v>
      </c>
      <c r="C358" s="55" t="s">
        <v>772</v>
      </c>
      <c r="D358" s="55" t="s">
        <v>133</v>
      </c>
      <c r="E358" s="55" t="s">
        <v>53</v>
      </c>
      <c r="F358" s="55"/>
      <c r="G358" s="55">
        <v>8</v>
      </c>
      <c r="H358" s="55">
        <v>439.5</v>
      </c>
      <c r="I358" s="55">
        <v>476.5</v>
      </c>
      <c r="J358" s="55">
        <v>607</v>
      </c>
      <c r="K358" s="55">
        <v>12</v>
      </c>
      <c r="L358" s="55">
        <v>4594</v>
      </c>
      <c r="M358" s="55">
        <v>101.5</v>
      </c>
      <c r="N358" s="55">
        <v>544</v>
      </c>
      <c r="O358" s="55">
        <v>89.5</v>
      </c>
      <c r="P358" s="55">
        <v>463</v>
      </c>
      <c r="Q358" s="55">
        <v>101.5</v>
      </c>
      <c r="R358" s="55">
        <v>583</v>
      </c>
      <c r="S358" s="55">
        <v>59</v>
      </c>
      <c r="T358" s="55">
        <v>430</v>
      </c>
      <c r="U358" s="55"/>
      <c r="V358" s="55"/>
      <c r="W358" s="55">
        <v>28</v>
      </c>
      <c r="X358" s="55">
        <v>56</v>
      </c>
      <c r="Y358" s="55">
        <v>664</v>
      </c>
      <c r="Z358" s="55">
        <v>60</v>
      </c>
      <c r="AA358" s="55">
        <v>69</v>
      </c>
      <c r="AB358" s="55">
        <v>443</v>
      </c>
      <c r="AC358" s="55"/>
      <c r="AD358" s="55"/>
      <c r="AE358" s="55"/>
      <c r="AF358" s="55"/>
      <c r="AG358" s="55"/>
      <c r="AH358" s="55"/>
      <c r="AI358" s="55" t="s">
        <v>54</v>
      </c>
      <c r="AJ358" s="55">
        <v>41</v>
      </c>
      <c r="AK358" s="55"/>
      <c r="AL358" s="55"/>
      <c r="AM358" s="55"/>
      <c r="AN358" s="55"/>
      <c r="AO358" s="55">
        <v>566</v>
      </c>
      <c r="AP358" s="55">
        <v>600</v>
      </c>
      <c r="AQ358" s="55">
        <v>549</v>
      </c>
      <c r="AR358" s="55">
        <v>619</v>
      </c>
      <c r="AS358" s="55">
        <v>628</v>
      </c>
      <c r="AT358" s="55">
        <v>607</v>
      </c>
    </row>
    <row r="359" spans="1:46">
      <c r="A359" s="55" t="s">
        <v>773</v>
      </c>
      <c r="B359" s="55">
        <v>7035230841</v>
      </c>
      <c r="C359" s="55" t="s">
        <v>774</v>
      </c>
      <c r="D359" s="55" t="s">
        <v>328</v>
      </c>
      <c r="E359" s="55" t="s">
        <v>53</v>
      </c>
      <c r="F359" s="55" t="s">
        <v>233</v>
      </c>
      <c r="G359" s="55">
        <v>8</v>
      </c>
      <c r="H359" s="55">
        <v>466.5</v>
      </c>
      <c r="I359" s="55">
        <v>498.5</v>
      </c>
      <c r="J359" s="55">
        <v>536</v>
      </c>
      <c r="K359" s="55">
        <v>54</v>
      </c>
      <c r="L359" s="55">
        <v>3434</v>
      </c>
      <c r="M359" s="55">
        <v>105</v>
      </c>
      <c r="N359" s="55">
        <v>406</v>
      </c>
      <c r="O359" s="55">
        <v>95</v>
      </c>
      <c r="P359" s="55">
        <v>362</v>
      </c>
      <c r="Q359" s="55">
        <v>94.5</v>
      </c>
      <c r="R359" s="55">
        <v>684</v>
      </c>
      <c r="S359" s="55">
        <v>41</v>
      </c>
      <c r="T359" s="55">
        <v>628</v>
      </c>
      <c r="U359" s="55"/>
      <c r="V359" s="55"/>
      <c r="W359" s="55">
        <v>62</v>
      </c>
      <c r="X359" s="55">
        <v>85</v>
      </c>
      <c r="Y359" s="55">
        <v>312</v>
      </c>
      <c r="Z359" s="55">
        <v>69</v>
      </c>
      <c r="AA359" s="55">
        <v>78</v>
      </c>
      <c r="AB359" s="55">
        <v>354</v>
      </c>
      <c r="AC359" s="55"/>
      <c r="AD359" s="55"/>
      <c r="AE359" s="55"/>
      <c r="AF359" s="55"/>
      <c r="AG359" s="55"/>
      <c r="AH359" s="55"/>
      <c r="AI359" s="55" t="s">
        <v>54</v>
      </c>
      <c r="AJ359" s="55">
        <v>42</v>
      </c>
      <c r="AK359" s="55"/>
      <c r="AL359" s="55"/>
      <c r="AM359" s="55"/>
      <c r="AN359" s="55"/>
      <c r="AO359" s="55">
        <v>554</v>
      </c>
      <c r="AP359" s="55">
        <v>539</v>
      </c>
      <c r="AQ359" s="55">
        <v>643</v>
      </c>
      <c r="AR359" s="55">
        <v>590</v>
      </c>
      <c r="AS359" s="55">
        <v>644</v>
      </c>
      <c r="AT359" s="55">
        <v>536</v>
      </c>
    </row>
    <row r="360" spans="1:46">
      <c r="A360" s="55" t="s">
        <v>775</v>
      </c>
      <c r="B360" s="55">
        <v>1315230901</v>
      </c>
      <c r="C360" s="55" t="s">
        <v>776</v>
      </c>
      <c r="D360" s="55" t="s">
        <v>52</v>
      </c>
      <c r="E360" s="55" t="s">
        <v>53</v>
      </c>
      <c r="F360" s="55"/>
      <c r="G360" s="55">
        <v>9</v>
      </c>
      <c r="H360" s="55">
        <v>598</v>
      </c>
      <c r="I360" s="55">
        <v>620</v>
      </c>
      <c r="J360" s="55">
        <v>34</v>
      </c>
      <c r="K360" s="55">
        <v>26</v>
      </c>
      <c r="L360" s="55">
        <v>148</v>
      </c>
      <c r="M360" s="55">
        <v>114</v>
      </c>
      <c r="N360" s="55">
        <v>84</v>
      </c>
      <c r="O360" s="55">
        <v>120.5</v>
      </c>
      <c r="P360" s="55">
        <v>23</v>
      </c>
      <c r="Q360" s="55">
        <v>119</v>
      </c>
      <c r="R360" s="56">
        <v>212</v>
      </c>
      <c r="S360" s="55">
        <v>81.5</v>
      </c>
      <c r="T360" s="55">
        <v>71</v>
      </c>
      <c r="U360" s="55"/>
      <c r="V360" s="55"/>
      <c r="W360" s="55">
        <v>75.5</v>
      </c>
      <c r="X360" s="55">
        <v>91</v>
      </c>
      <c r="Y360" s="55">
        <v>79</v>
      </c>
      <c r="Z360" s="55">
        <v>87.5</v>
      </c>
      <c r="AA360" s="55">
        <v>94</v>
      </c>
      <c r="AB360" s="55">
        <v>32</v>
      </c>
      <c r="AC360" s="55"/>
      <c r="AD360" s="55"/>
      <c r="AE360" s="55"/>
      <c r="AF360" s="55"/>
      <c r="AG360" s="55"/>
      <c r="AH360" s="55"/>
      <c r="AI360" s="55" t="s">
        <v>54</v>
      </c>
      <c r="AJ360" s="55">
        <v>1</v>
      </c>
      <c r="AK360" s="55"/>
      <c r="AL360" s="55"/>
      <c r="AM360" s="55"/>
      <c r="AN360" s="55"/>
      <c r="AO360" s="55">
        <v>24</v>
      </c>
      <c r="AP360" s="55">
        <v>43</v>
      </c>
      <c r="AQ360" s="55">
        <v>67</v>
      </c>
      <c r="AR360" s="55">
        <v>60</v>
      </c>
      <c r="AS360" s="55">
        <v>63</v>
      </c>
      <c r="AT360" s="55">
        <v>34</v>
      </c>
    </row>
    <row r="361" spans="1:46">
      <c r="A361" s="55" t="s">
        <v>777</v>
      </c>
      <c r="B361" s="55">
        <v>1315230902</v>
      </c>
      <c r="C361" s="55" t="s">
        <v>778</v>
      </c>
      <c r="D361" s="55" t="s">
        <v>52</v>
      </c>
      <c r="E361" s="55" t="s">
        <v>53</v>
      </c>
      <c r="F361" s="55"/>
      <c r="G361" s="55">
        <v>9</v>
      </c>
      <c r="H361" s="55">
        <v>604.5</v>
      </c>
      <c r="I361" s="55">
        <v>629.5</v>
      </c>
      <c r="J361" s="55">
        <v>20</v>
      </c>
      <c r="K361" s="55">
        <v>48</v>
      </c>
      <c r="L361" s="55">
        <v>92</v>
      </c>
      <c r="M361" s="55">
        <v>114.5</v>
      </c>
      <c r="N361" s="55">
        <v>74</v>
      </c>
      <c r="O361" s="55">
        <v>125</v>
      </c>
      <c r="P361" s="55">
        <v>8</v>
      </c>
      <c r="Q361" s="55">
        <v>123.5</v>
      </c>
      <c r="R361" s="56">
        <v>117</v>
      </c>
      <c r="S361" s="55">
        <v>87.5</v>
      </c>
      <c r="T361" s="55">
        <v>27</v>
      </c>
      <c r="U361" s="55"/>
      <c r="V361" s="55"/>
      <c r="W361" s="55">
        <v>75</v>
      </c>
      <c r="X361" s="55">
        <v>91</v>
      </c>
      <c r="Y361" s="55">
        <v>88</v>
      </c>
      <c r="Z361" s="55">
        <v>79</v>
      </c>
      <c r="AA361" s="55">
        <v>88</v>
      </c>
      <c r="AB361" s="56">
        <v>171</v>
      </c>
      <c r="AC361" s="55"/>
      <c r="AD361" s="55"/>
      <c r="AE361" s="55"/>
      <c r="AF361" s="55"/>
      <c r="AG361" s="55"/>
      <c r="AH361" s="55"/>
      <c r="AI361" s="55" t="s">
        <v>54</v>
      </c>
      <c r="AJ361" s="55">
        <v>2</v>
      </c>
      <c r="AK361" s="55"/>
      <c r="AL361" s="55"/>
      <c r="AM361" s="55"/>
      <c r="AN361" s="55"/>
      <c r="AO361" s="55">
        <v>50</v>
      </c>
      <c r="AP361" s="55">
        <v>18</v>
      </c>
      <c r="AQ361" s="55">
        <v>27</v>
      </c>
      <c r="AR361" s="55">
        <v>68</v>
      </c>
      <c r="AS361" s="55">
        <v>59</v>
      </c>
      <c r="AT361" s="55">
        <v>20</v>
      </c>
    </row>
    <row r="362" spans="1:46">
      <c r="A362" s="55" t="s">
        <v>779</v>
      </c>
      <c r="B362" s="55">
        <v>1315230903</v>
      </c>
      <c r="C362" s="55" t="s">
        <v>780</v>
      </c>
      <c r="D362" s="55" t="s">
        <v>52</v>
      </c>
      <c r="E362" s="55" t="s">
        <v>53</v>
      </c>
      <c r="F362" s="55"/>
      <c r="G362" s="55">
        <v>9</v>
      </c>
      <c r="H362" s="55">
        <v>522.5</v>
      </c>
      <c r="I362" s="55">
        <v>557.5</v>
      </c>
      <c r="J362" s="55">
        <v>251</v>
      </c>
      <c r="K362" s="55">
        <v>-112</v>
      </c>
      <c r="L362" s="55">
        <v>1235</v>
      </c>
      <c r="M362" s="55">
        <v>96</v>
      </c>
      <c r="N362" s="55">
        <v>713</v>
      </c>
      <c r="O362" s="55">
        <v>107.5</v>
      </c>
      <c r="P362" s="55">
        <v>129</v>
      </c>
      <c r="Q362" s="55">
        <v>122</v>
      </c>
      <c r="R362" s="55">
        <v>142</v>
      </c>
      <c r="S362" s="55">
        <v>73</v>
      </c>
      <c r="T362" s="55">
        <v>181</v>
      </c>
      <c r="U362" s="55"/>
      <c r="V362" s="55"/>
      <c r="W362" s="55">
        <v>53.5</v>
      </c>
      <c r="X362" s="55">
        <v>79</v>
      </c>
      <c r="Y362" s="55">
        <v>471</v>
      </c>
      <c r="Z362" s="55">
        <v>70.5</v>
      </c>
      <c r="AA362" s="55">
        <v>80</v>
      </c>
      <c r="AB362" s="55">
        <v>328</v>
      </c>
      <c r="AC362" s="55"/>
      <c r="AD362" s="55"/>
      <c r="AE362" s="55"/>
      <c r="AF362" s="55"/>
      <c r="AG362" s="55"/>
      <c r="AH362" s="55"/>
      <c r="AI362" s="55" t="s">
        <v>54</v>
      </c>
      <c r="AJ362" s="55">
        <v>3</v>
      </c>
      <c r="AK362" s="55"/>
      <c r="AL362" s="55"/>
      <c r="AM362" s="55"/>
      <c r="AN362" s="55"/>
      <c r="AO362" s="55">
        <v>207</v>
      </c>
      <c r="AP362" s="55">
        <v>144</v>
      </c>
      <c r="AQ362" s="55">
        <v>333</v>
      </c>
      <c r="AR362" s="55">
        <v>139</v>
      </c>
      <c r="AS362" s="55">
        <v>195</v>
      </c>
      <c r="AT362" s="55">
        <v>251</v>
      </c>
    </row>
    <row r="363" spans="1:46">
      <c r="A363" s="55" t="s">
        <v>781</v>
      </c>
      <c r="B363" s="55">
        <v>1315230904</v>
      </c>
      <c r="C363" s="55" t="s">
        <v>782</v>
      </c>
      <c r="D363" s="55" t="s">
        <v>52</v>
      </c>
      <c r="E363" s="55" t="s">
        <v>53</v>
      </c>
      <c r="F363" s="55"/>
      <c r="G363" s="55">
        <v>9</v>
      </c>
      <c r="H363" s="55">
        <v>599.75</v>
      </c>
      <c r="I363" s="55">
        <v>620.5</v>
      </c>
      <c r="J363" s="55">
        <v>32</v>
      </c>
      <c r="K363" s="55">
        <v>58</v>
      </c>
      <c r="L363" s="55">
        <v>145</v>
      </c>
      <c r="M363" s="55">
        <v>114.5</v>
      </c>
      <c r="N363" s="55">
        <v>74</v>
      </c>
      <c r="O363" s="55">
        <v>107.5</v>
      </c>
      <c r="P363" s="55">
        <v>129</v>
      </c>
      <c r="Q363" s="55">
        <v>133.5</v>
      </c>
      <c r="R363" s="55">
        <v>9</v>
      </c>
      <c r="S363" s="55">
        <v>78</v>
      </c>
      <c r="T363" s="55">
        <v>109</v>
      </c>
      <c r="U363" s="55"/>
      <c r="V363" s="55"/>
      <c r="W363" s="55">
        <v>76.5</v>
      </c>
      <c r="X363" s="55">
        <v>92</v>
      </c>
      <c r="Y363" s="55">
        <v>66</v>
      </c>
      <c r="Z363" s="55">
        <v>89.75</v>
      </c>
      <c r="AA363" s="55">
        <v>95</v>
      </c>
      <c r="AB363" s="55">
        <v>15</v>
      </c>
      <c r="AC363" s="55"/>
      <c r="AD363" s="55"/>
      <c r="AE363" s="55"/>
      <c r="AF363" s="55"/>
      <c r="AG363" s="55"/>
      <c r="AH363" s="55"/>
      <c r="AI363" s="55" t="s">
        <v>54</v>
      </c>
      <c r="AJ363" s="55">
        <v>4</v>
      </c>
      <c r="AK363" s="55"/>
      <c r="AL363" s="55"/>
      <c r="AM363" s="55"/>
      <c r="AN363" s="55"/>
      <c r="AO363" s="55">
        <v>30</v>
      </c>
      <c r="AP363" s="55">
        <v>77</v>
      </c>
      <c r="AQ363" s="55">
        <v>98</v>
      </c>
      <c r="AR363" s="55">
        <v>90</v>
      </c>
      <c r="AS363" s="55">
        <v>27</v>
      </c>
      <c r="AT363" s="55">
        <v>32</v>
      </c>
    </row>
    <row r="364" spans="1:46">
      <c r="A364" s="55" t="s">
        <v>783</v>
      </c>
      <c r="B364" s="55">
        <v>1315230905</v>
      </c>
      <c r="C364" s="55" t="s">
        <v>784</v>
      </c>
      <c r="D364" s="55" t="s">
        <v>52</v>
      </c>
      <c r="E364" s="55" t="s">
        <v>53</v>
      </c>
      <c r="F364" s="55"/>
      <c r="G364" s="55">
        <v>9</v>
      </c>
      <c r="H364" s="55">
        <v>594.5</v>
      </c>
      <c r="I364" s="55">
        <v>618.5</v>
      </c>
      <c r="J364" s="55">
        <v>37</v>
      </c>
      <c r="K364" s="55">
        <v>126</v>
      </c>
      <c r="L364" s="55">
        <v>166</v>
      </c>
      <c r="M364" s="55">
        <v>117</v>
      </c>
      <c r="N364" s="55">
        <v>39</v>
      </c>
      <c r="O364" s="55">
        <v>120.5</v>
      </c>
      <c r="P364" s="55">
        <v>23</v>
      </c>
      <c r="Q364" s="55">
        <v>130.5</v>
      </c>
      <c r="R364" s="55">
        <v>32</v>
      </c>
      <c r="S364" s="55">
        <v>67.5</v>
      </c>
      <c r="T364" s="56">
        <v>275</v>
      </c>
      <c r="U364" s="55"/>
      <c r="V364" s="55"/>
      <c r="W364" s="55">
        <v>70.5</v>
      </c>
      <c r="X364" s="55">
        <v>89</v>
      </c>
      <c r="Y364" s="55">
        <v>152</v>
      </c>
      <c r="Z364" s="55">
        <v>88.5</v>
      </c>
      <c r="AA364" s="55">
        <v>94</v>
      </c>
      <c r="AB364" s="55">
        <v>20</v>
      </c>
      <c r="AC364" s="55"/>
      <c r="AD364" s="55"/>
      <c r="AE364" s="55"/>
      <c r="AF364" s="55"/>
      <c r="AG364" s="55"/>
      <c r="AH364" s="55"/>
      <c r="AI364" s="55" t="s">
        <v>54</v>
      </c>
      <c r="AJ364" s="55">
        <v>5</v>
      </c>
      <c r="AK364" s="55"/>
      <c r="AL364" s="55"/>
      <c r="AM364" s="55"/>
      <c r="AN364" s="55"/>
      <c r="AO364" s="55">
        <v>86</v>
      </c>
      <c r="AP364" s="55">
        <v>177</v>
      </c>
      <c r="AQ364" s="55">
        <v>95</v>
      </c>
      <c r="AR364" s="55">
        <v>163</v>
      </c>
      <c r="AS364" s="55">
        <v>79</v>
      </c>
      <c r="AT364" s="55">
        <v>37</v>
      </c>
    </row>
    <row r="365" spans="1:46">
      <c r="A365" s="55" t="s">
        <v>785</v>
      </c>
      <c r="B365" s="55">
        <v>1315230906</v>
      </c>
      <c r="C365" s="55" t="s">
        <v>786</v>
      </c>
      <c r="D365" s="55" t="s">
        <v>52</v>
      </c>
      <c r="E365" s="55" t="s">
        <v>53</v>
      </c>
      <c r="F365" s="55"/>
      <c r="G365" s="55">
        <v>9</v>
      </c>
      <c r="H365" s="55">
        <v>575.5</v>
      </c>
      <c r="I365" s="55">
        <v>598.5</v>
      </c>
      <c r="J365" s="55">
        <v>92</v>
      </c>
      <c r="K365" s="55">
        <v>112</v>
      </c>
      <c r="L365" s="55">
        <v>380</v>
      </c>
      <c r="M365" s="55">
        <v>106.5</v>
      </c>
      <c r="N365" s="56">
        <v>346</v>
      </c>
      <c r="O365" s="55">
        <v>109.5</v>
      </c>
      <c r="P365" s="55">
        <v>105</v>
      </c>
      <c r="Q365" s="55">
        <v>122.5</v>
      </c>
      <c r="R365" s="55">
        <v>130</v>
      </c>
      <c r="S365" s="55">
        <v>77</v>
      </c>
      <c r="T365" s="55">
        <v>124</v>
      </c>
      <c r="U365" s="55"/>
      <c r="V365" s="55"/>
      <c r="W365" s="55">
        <v>75</v>
      </c>
      <c r="X365" s="55">
        <v>91</v>
      </c>
      <c r="Y365" s="55">
        <v>88</v>
      </c>
      <c r="Z365" s="55">
        <v>85</v>
      </c>
      <c r="AA365" s="55">
        <v>92</v>
      </c>
      <c r="AB365" s="55">
        <v>57</v>
      </c>
      <c r="AC365" s="55"/>
      <c r="AD365" s="55"/>
      <c r="AE365" s="55"/>
      <c r="AF365" s="55"/>
      <c r="AG365" s="55"/>
      <c r="AH365" s="55"/>
      <c r="AI365" s="55" t="s">
        <v>54</v>
      </c>
      <c r="AJ365" s="55">
        <v>6</v>
      </c>
      <c r="AK365" s="55"/>
      <c r="AL365" s="55"/>
      <c r="AM365" s="55"/>
      <c r="AN365" s="55"/>
      <c r="AO365" s="55">
        <v>17</v>
      </c>
      <c r="AP365" s="55">
        <v>67</v>
      </c>
      <c r="AQ365" s="55">
        <v>230</v>
      </c>
      <c r="AR365" s="55">
        <v>204</v>
      </c>
      <c r="AS365" s="55">
        <v>157</v>
      </c>
      <c r="AT365" s="55">
        <v>92</v>
      </c>
    </row>
    <row r="366" spans="1:46">
      <c r="A366" s="55" t="s">
        <v>787</v>
      </c>
      <c r="B366" s="55">
        <v>1315230907</v>
      </c>
      <c r="C366" s="55" t="s">
        <v>788</v>
      </c>
      <c r="D366" s="55" t="s">
        <v>52</v>
      </c>
      <c r="E366" s="55" t="s">
        <v>53</v>
      </c>
      <c r="F366" s="55"/>
      <c r="G366" s="55">
        <v>9</v>
      </c>
      <c r="H366" s="55">
        <v>579.5</v>
      </c>
      <c r="I366" s="55">
        <v>605.5</v>
      </c>
      <c r="J366" s="55">
        <v>70</v>
      </c>
      <c r="K366" s="55">
        <v>-48</v>
      </c>
      <c r="L366" s="55">
        <v>296</v>
      </c>
      <c r="M366" s="55">
        <v>115.5</v>
      </c>
      <c r="N366" s="55">
        <v>55</v>
      </c>
      <c r="O366" s="55">
        <v>106.5</v>
      </c>
      <c r="P366" s="55">
        <v>153</v>
      </c>
      <c r="Q366" s="55">
        <v>126.5</v>
      </c>
      <c r="R366" s="55">
        <v>74</v>
      </c>
      <c r="S366" s="55">
        <v>76</v>
      </c>
      <c r="T366" s="55">
        <v>142</v>
      </c>
      <c r="U366" s="55"/>
      <c r="V366" s="55"/>
      <c r="W366" s="55">
        <v>71.5</v>
      </c>
      <c r="X366" s="55">
        <v>90</v>
      </c>
      <c r="Y366" s="55">
        <v>144</v>
      </c>
      <c r="Z366" s="55">
        <v>83.5</v>
      </c>
      <c r="AA366" s="55">
        <v>91</v>
      </c>
      <c r="AB366" s="55">
        <v>86</v>
      </c>
      <c r="AC366" s="55"/>
      <c r="AD366" s="55"/>
      <c r="AE366" s="55"/>
      <c r="AF366" s="55"/>
      <c r="AG366" s="55"/>
      <c r="AH366" s="55"/>
      <c r="AI366" s="55" t="s">
        <v>54</v>
      </c>
      <c r="AJ366" s="55">
        <v>7</v>
      </c>
      <c r="AK366" s="55"/>
      <c r="AL366" s="55"/>
      <c r="AM366" s="55"/>
      <c r="AN366" s="55"/>
      <c r="AO366" s="55">
        <v>82</v>
      </c>
      <c r="AP366" s="55">
        <v>32</v>
      </c>
      <c r="AQ366" s="55">
        <v>53</v>
      </c>
      <c r="AR366" s="55">
        <v>22</v>
      </c>
      <c r="AS366" s="55">
        <v>47</v>
      </c>
      <c r="AT366" s="55">
        <v>70</v>
      </c>
    </row>
    <row r="367" spans="1:46">
      <c r="A367" s="55" t="s">
        <v>789</v>
      </c>
      <c r="B367" s="55">
        <v>1315230908</v>
      </c>
      <c r="C367" s="55" t="s">
        <v>790</v>
      </c>
      <c r="D367" s="55" t="s">
        <v>52</v>
      </c>
      <c r="E367" s="55" t="s">
        <v>53</v>
      </c>
      <c r="F367" s="55"/>
      <c r="G367" s="55">
        <v>9</v>
      </c>
      <c r="H367" s="55">
        <v>576</v>
      </c>
      <c r="I367" s="55">
        <v>599</v>
      </c>
      <c r="J367" s="55">
        <v>89</v>
      </c>
      <c r="K367" s="55">
        <v>13</v>
      </c>
      <c r="L367" s="55">
        <v>371</v>
      </c>
      <c r="M367" s="55">
        <v>115</v>
      </c>
      <c r="N367" s="55">
        <v>66</v>
      </c>
      <c r="O367" s="55">
        <v>96.5</v>
      </c>
      <c r="P367" s="56">
        <v>342</v>
      </c>
      <c r="Q367" s="55">
        <v>126.5</v>
      </c>
      <c r="R367" s="55">
        <v>74</v>
      </c>
      <c r="S367" s="55">
        <v>80</v>
      </c>
      <c r="T367" s="55">
        <v>85</v>
      </c>
      <c r="U367" s="55"/>
      <c r="V367" s="55"/>
      <c r="W367" s="55">
        <v>76</v>
      </c>
      <c r="X367" s="55">
        <v>91</v>
      </c>
      <c r="Y367" s="55">
        <v>71</v>
      </c>
      <c r="Z367" s="55">
        <v>82</v>
      </c>
      <c r="AA367" s="55">
        <v>90</v>
      </c>
      <c r="AB367" s="55">
        <v>111</v>
      </c>
      <c r="AC367" s="55"/>
      <c r="AD367" s="55"/>
      <c r="AE367" s="55"/>
      <c r="AF367" s="55"/>
      <c r="AG367" s="55"/>
      <c r="AH367" s="55"/>
      <c r="AI367" s="55" t="s">
        <v>54</v>
      </c>
      <c r="AJ367" s="55">
        <v>8</v>
      </c>
      <c r="AK367" s="55"/>
      <c r="AL367" s="55"/>
      <c r="AM367" s="55"/>
      <c r="AN367" s="55"/>
      <c r="AO367" s="55">
        <v>110</v>
      </c>
      <c r="AP367" s="55">
        <v>28</v>
      </c>
      <c r="AQ367" s="55">
        <v>157</v>
      </c>
      <c r="AR367" s="55">
        <v>102</v>
      </c>
      <c r="AS367" s="55">
        <v>80</v>
      </c>
      <c r="AT367" s="55">
        <v>89</v>
      </c>
    </row>
    <row r="368" spans="1:46">
      <c r="A368" s="55" t="s">
        <v>791</v>
      </c>
      <c r="B368" s="55">
        <v>1315230910</v>
      </c>
      <c r="C368" s="55" t="s">
        <v>792</v>
      </c>
      <c r="D368" s="55" t="s">
        <v>52</v>
      </c>
      <c r="E368" s="55" t="s">
        <v>53</v>
      </c>
      <c r="F368" s="55"/>
      <c r="G368" s="55">
        <v>9</v>
      </c>
      <c r="H368" s="55">
        <v>551.5</v>
      </c>
      <c r="I368" s="55">
        <v>571</v>
      </c>
      <c r="J368" s="55">
        <v>179</v>
      </c>
      <c r="K368" s="55">
        <v>-105</v>
      </c>
      <c r="L368" s="55">
        <v>869</v>
      </c>
      <c r="M368" s="55">
        <v>98.5</v>
      </c>
      <c r="N368" s="55">
        <v>653</v>
      </c>
      <c r="O368" s="55">
        <v>110</v>
      </c>
      <c r="P368" s="55">
        <v>100</v>
      </c>
      <c r="Q368" s="55">
        <v>112</v>
      </c>
      <c r="R368" s="55">
        <v>360</v>
      </c>
      <c r="S368" s="55">
        <v>64.5</v>
      </c>
      <c r="T368" s="55">
        <v>325</v>
      </c>
      <c r="U368" s="55"/>
      <c r="V368" s="55"/>
      <c r="W368" s="55">
        <v>80.5</v>
      </c>
      <c r="X368" s="55">
        <v>93</v>
      </c>
      <c r="Y368" s="55">
        <v>38</v>
      </c>
      <c r="Z368" s="55">
        <v>86</v>
      </c>
      <c r="AA368" s="55">
        <v>93</v>
      </c>
      <c r="AB368" s="55">
        <v>43</v>
      </c>
      <c r="AC368" s="55"/>
      <c r="AD368" s="55"/>
      <c r="AE368" s="55"/>
      <c r="AF368" s="55"/>
      <c r="AG368" s="55"/>
      <c r="AH368" s="55"/>
      <c r="AI368" s="55" t="s">
        <v>54</v>
      </c>
      <c r="AJ368" s="55">
        <v>10</v>
      </c>
      <c r="AK368" s="55"/>
      <c r="AL368" s="55"/>
      <c r="AM368" s="55"/>
      <c r="AN368" s="55"/>
      <c r="AO368" s="55">
        <v>132</v>
      </c>
      <c r="AP368" s="55">
        <v>48</v>
      </c>
      <c r="AQ368" s="55">
        <v>172</v>
      </c>
      <c r="AR368" s="55">
        <v>74</v>
      </c>
      <c r="AS368" s="55">
        <v>114</v>
      </c>
      <c r="AT368" s="55">
        <v>179</v>
      </c>
    </row>
    <row r="369" spans="1:46">
      <c r="A369" s="55" t="s">
        <v>793</v>
      </c>
      <c r="B369" s="55">
        <v>1315230911</v>
      </c>
      <c r="C369" s="55" t="s">
        <v>794</v>
      </c>
      <c r="D369" s="55" t="s">
        <v>52</v>
      </c>
      <c r="E369" s="55" t="s">
        <v>53</v>
      </c>
      <c r="F369" s="55"/>
      <c r="G369" s="55">
        <v>9</v>
      </c>
      <c r="H369" s="55">
        <v>577.5</v>
      </c>
      <c r="I369" s="55">
        <v>600.5</v>
      </c>
      <c r="J369" s="55">
        <v>83</v>
      </c>
      <c r="K369" s="55">
        <v>22</v>
      </c>
      <c r="L369" s="55">
        <v>343</v>
      </c>
      <c r="M369" s="55">
        <v>108</v>
      </c>
      <c r="N369" s="55">
        <v>278</v>
      </c>
      <c r="O369" s="55">
        <v>120</v>
      </c>
      <c r="P369" s="55">
        <v>26</v>
      </c>
      <c r="Q369" s="55">
        <v>121.5</v>
      </c>
      <c r="R369" s="55">
        <v>152</v>
      </c>
      <c r="S369" s="55">
        <v>72</v>
      </c>
      <c r="T369" s="55">
        <v>195</v>
      </c>
      <c r="U369" s="55"/>
      <c r="V369" s="55"/>
      <c r="W369" s="55">
        <v>77.5</v>
      </c>
      <c r="X369" s="55">
        <v>92</v>
      </c>
      <c r="Y369" s="55">
        <v>60</v>
      </c>
      <c r="Z369" s="55">
        <v>78.5</v>
      </c>
      <c r="AA369" s="55">
        <v>87</v>
      </c>
      <c r="AB369" s="55">
        <v>181</v>
      </c>
      <c r="AC369" s="55"/>
      <c r="AD369" s="55"/>
      <c r="AE369" s="55"/>
      <c r="AF369" s="55"/>
      <c r="AG369" s="55"/>
      <c r="AH369" s="55"/>
      <c r="AI369" s="55" t="s">
        <v>54</v>
      </c>
      <c r="AJ369" s="55">
        <v>11</v>
      </c>
      <c r="AK369" s="55"/>
      <c r="AL369" s="55"/>
      <c r="AM369" s="55"/>
      <c r="AN369" s="55"/>
      <c r="AO369" s="55">
        <v>63</v>
      </c>
      <c r="AP369" s="55">
        <v>57</v>
      </c>
      <c r="AQ369" s="55">
        <v>133</v>
      </c>
      <c r="AR369" s="55">
        <v>105</v>
      </c>
      <c r="AS369" s="55">
        <v>83</v>
      </c>
      <c r="AT369" s="55">
        <v>83</v>
      </c>
    </row>
    <row r="370" spans="1:46">
      <c r="A370" s="55" t="s">
        <v>795</v>
      </c>
      <c r="B370" s="55">
        <v>1315230912</v>
      </c>
      <c r="C370" s="55" t="s">
        <v>796</v>
      </c>
      <c r="D370" s="55" t="s">
        <v>52</v>
      </c>
      <c r="E370" s="55" t="s">
        <v>53</v>
      </c>
      <c r="F370" s="55"/>
      <c r="G370" s="55">
        <v>9</v>
      </c>
      <c r="H370" s="55">
        <v>585</v>
      </c>
      <c r="I370" s="55">
        <v>605.5</v>
      </c>
      <c r="J370" s="55">
        <v>70</v>
      </c>
      <c r="K370" s="55">
        <v>15</v>
      </c>
      <c r="L370" s="55">
        <v>296</v>
      </c>
      <c r="M370" s="55">
        <v>109.5</v>
      </c>
      <c r="N370" s="55">
        <v>226</v>
      </c>
      <c r="O370" s="55">
        <v>99</v>
      </c>
      <c r="P370" s="55">
        <v>285</v>
      </c>
      <c r="Q370" s="55">
        <v>127</v>
      </c>
      <c r="R370" s="55">
        <v>68</v>
      </c>
      <c r="S370" s="55">
        <v>84</v>
      </c>
      <c r="T370" s="55">
        <v>48</v>
      </c>
      <c r="U370" s="55"/>
      <c r="V370" s="55"/>
      <c r="W370" s="55">
        <v>76</v>
      </c>
      <c r="X370" s="55">
        <v>91</v>
      </c>
      <c r="Y370" s="55">
        <v>71</v>
      </c>
      <c r="Z370" s="55">
        <v>89.5</v>
      </c>
      <c r="AA370" s="55">
        <v>95</v>
      </c>
      <c r="AB370" s="55">
        <v>16</v>
      </c>
      <c r="AC370" s="55"/>
      <c r="AD370" s="55"/>
      <c r="AE370" s="55"/>
      <c r="AF370" s="55"/>
      <c r="AG370" s="55"/>
      <c r="AH370" s="55"/>
      <c r="AI370" s="55" t="s">
        <v>54</v>
      </c>
      <c r="AJ370" s="55">
        <v>12</v>
      </c>
      <c r="AK370" s="55"/>
      <c r="AL370" s="55"/>
      <c r="AM370" s="55"/>
      <c r="AN370" s="55"/>
      <c r="AO370" s="55">
        <v>70</v>
      </c>
      <c r="AP370" s="55">
        <v>35</v>
      </c>
      <c r="AQ370" s="55">
        <v>46</v>
      </c>
      <c r="AR370" s="55">
        <v>85</v>
      </c>
      <c r="AS370" s="55">
        <v>52</v>
      </c>
      <c r="AT370" s="55">
        <v>70</v>
      </c>
    </row>
    <row r="371" spans="1:46">
      <c r="A371" s="55" t="s">
        <v>797</v>
      </c>
      <c r="B371" s="55">
        <v>1315230913</v>
      </c>
      <c r="C371" s="55" t="s">
        <v>798</v>
      </c>
      <c r="D371" s="55" t="s">
        <v>52</v>
      </c>
      <c r="E371" s="55" t="s">
        <v>53</v>
      </c>
      <c r="F371" s="55"/>
      <c r="G371" s="55">
        <v>9</v>
      </c>
      <c r="H371" s="55">
        <v>602.5</v>
      </c>
      <c r="I371" s="55">
        <v>620.5</v>
      </c>
      <c r="J371" s="55">
        <v>32</v>
      </c>
      <c r="K371" s="55">
        <v>-22</v>
      </c>
      <c r="L371" s="55">
        <v>145</v>
      </c>
      <c r="M371" s="55">
        <v>108</v>
      </c>
      <c r="N371" s="56">
        <v>278</v>
      </c>
      <c r="O371" s="55">
        <v>119.5</v>
      </c>
      <c r="P371" s="55">
        <v>33</v>
      </c>
      <c r="Q371" s="55">
        <v>130.5</v>
      </c>
      <c r="R371" s="55">
        <v>32</v>
      </c>
      <c r="S371" s="55">
        <v>75.5</v>
      </c>
      <c r="T371" s="55">
        <v>151</v>
      </c>
      <c r="U371" s="55"/>
      <c r="V371" s="55"/>
      <c r="W371" s="55">
        <v>84.5</v>
      </c>
      <c r="X371" s="55">
        <v>95</v>
      </c>
      <c r="Y371" s="55">
        <v>14</v>
      </c>
      <c r="Z371" s="55">
        <v>84.5</v>
      </c>
      <c r="AA371" s="55">
        <v>92</v>
      </c>
      <c r="AB371" s="55">
        <v>66</v>
      </c>
      <c r="AC371" s="55"/>
      <c r="AD371" s="55"/>
      <c r="AE371" s="55"/>
      <c r="AF371" s="55"/>
      <c r="AG371" s="55"/>
      <c r="AH371" s="55"/>
      <c r="AI371" s="55" t="s">
        <v>54</v>
      </c>
      <c r="AJ371" s="55">
        <v>13</v>
      </c>
      <c r="AK371" s="55"/>
      <c r="AL371" s="55"/>
      <c r="AM371" s="55"/>
      <c r="AN371" s="55"/>
      <c r="AO371" s="55">
        <v>105</v>
      </c>
      <c r="AP371" s="55">
        <v>17</v>
      </c>
      <c r="AQ371" s="55">
        <v>41</v>
      </c>
      <c r="AR371" s="55">
        <v>10</v>
      </c>
      <c r="AS371" s="55">
        <v>23</v>
      </c>
      <c r="AT371" s="55">
        <v>32</v>
      </c>
    </row>
    <row r="372" spans="1:46">
      <c r="A372" s="55" t="s">
        <v>799</v>
      </c>
      <c r="B372" s="55">
        <v>1315230914</v>
      </c>
      <c r="C372" s="55" t="s">
        <v>800</v>
      </c>
      <c r="D372" s="55" t="s">
        <v>52</v>
      </c>
      <c r="E372" s="55" t="s">
        <v>53</v>
      </c>
      <c r="F372" s="55"/>
      <c r="G372" s="55">
        <v>9</v>
      </c>
      <c r="H372" s="55">
        <v>554.5</v>
      </c>
      <c r="I372" s="55">
        <v>581</v>
      </c>
      <c r="J372" s="55">
        <v>137</v>
      </c>
      <c r="K372" s="55">
        <v>-11</v>
      </c>
      <c r="L372" s="55">
        <v>648</v>
      </c>
      <c r="M372" s="55">
        <v>109</v>
      </c>
      <c r="N372" s="55">
        <v>245</v>
      </c>
      <c r="O372" s="55">
        <v>103.5</v>
      </c>
      <c r="P372" s="55">
        <v>207</v>
      </c>
      <c r="Q372" s="55">
        <v>120.5</v>
      </c>
      <c r="R372" s="55">
        <v>180</v>
      </c>
      <c r="S372" s="55">
        <v>71</v>
      </c>
      <c r="T372" s="55">
        <v>205</v>
      </c>
      <c r="U372" s="55"/>
      <c r="V372" s="55"/>
      <c r="W372" s="55">
        <v>74</v>
      </c>
      <c r="X372" s="55">
        <v>91</v>
      </c>
      <c r="Y372" s="55">
        <v>110</v>
      </c>
      <c r="Z372" s="55">
        <v>76.5</v>
      </c>
      <c r="AA372" s="55">
        <v>86</v>
      </c>
      <c r="AB372" s="55">
        <v>222</v>
      </c>
      <c r="AC372" s="55"/>
      <c r="AD372" s="55"/>
      <c r="AE372" s="55"/>
      <c r="AF372" s="55"/>
      <c r="AG372" s="55"/>
      <c r="AH372" s="55"/>
      <c r="AI372" s="55" t="s">
        <v>54</v>
      </c>
      <c r="AJ372" s="55">
        <v>14</v>
      </c>
      <c r="AK372" s="55"/>
      <c r="AL372" s="55"/>
      <c r="AM372" s="55"/>
      <c r="AN372" s="55"/>
      <c r="AO372" s="55">
        <v>89</v>
      </c>
      <c r="AP372" s="55">
        <v>107</v>
      </c>
      <c r="AQ372" s="55">
        <v>72</v>
      </c>
      <c r="AR372" s="55">
        <v>126</v>
      </c>
      <c r="AS372" s="55">
        <v>99</v>
      </c>
      <c r="AT372" s="55">
        <v>137</v>
      </c>
    </row>
    <row r="373" spans="1:46">
      <c r="A373" s="55" t="s">
        <v>801</v>
      </c>
      <c r="B373" s="55">
        <v>1315230915</v>
      </c>
      <c r="C373" s="55" t="s">
        <v>802</v>
      </c>
      <c r="D373" s="55" t="s">
        <v>52</v>
      </c>
      <c r="E373" s="55" t="s">
        <v>53</v>
      </c>
      <c r="F373" s="55"/>
      <c r="G373" s="55">
        <v>9</v>
      </c>
      <c r="H373" s="55">
        <v>570.5</v>
      </c>
      <c r="I373" s="55">
        <v>599</v>
      </c>
      <c r="J373" s="55">
        <v>89</v>
      </c>
      <c r="K373" s="55">
        <v>4</v>
      </c>
      <c r="L373" s="55">
        <v>371</v>
      </c>
      <c r="M373" s="55">
        <v>111.5</v>
      </c>
      <c r="N373" s="55">
        <v>155</v>
      </c>
      <c r="O373" s="55">
        <v>118.5</v>
      </c>
      <c r="P373" s="55">
        <v>38</v>
      </c>
      <c r="Q373" s="55">
        <v>110</v>
      </c>
      <c r="R373" s="56">
        <v>408</v>
      </c>
      <c r="S373" s="55">
        <v>81</v>
      </c>
      <c r="T373" s="55">
        <v>76</v>
      </c>
      <c r="U373" s="55"/>
      <c r="V373" s="55"/>
      <c r="W373" s="55">
        <v>67</v>
      </c>
      <c r="X373" s="55">
        <v>88</v>
      </c>
      <c r="Y373" s="55">
        <v>216</v>
      </c>
      <c r="Z373" s="55">
        <v>82.5</v>
      </c>
      <c r="AA373" s="55">
        <v>90</v>
      </c>
      <c r="AB373" s="55">
        <v>99</v>
      </c>
      <c r="AC373" s="55"/>
      <c r="AD373" s="55"/>
      <c r="AE373" s="55"/>
      <c r="AF373" s="55"/>
      <c r="AG373" s="55"/>
      <c r="AH373" s="55"/>
      <c r="AI373" s="55" t="s">
        <v>54</v>
      </c>
      <c r="AJ373" s="55">
        <v>15</v>
      </c>
      <c r="AK373" s="55"/>
      <c r="AL373" s="55"/>
      <c r="AM373" s="55"/>
      <c r="AN373" s="55"/>
      <c r="AO373" s="55">
        <v>51</v>
      </c>
      <c r="AP373" s="55">
        <v>75</v>
      </c>
      <c r="AQ373" s="55">
        <v>101</v>
      </c>
      <c r="AR373" s="55">
        <v>93</v>
      </c>
      <c r="AS373" s="55">
        <v>146</v>
      </c>
      <c r="AT373" s="55">
        <v>89</v>
      </c>
    </row>
    <row r="374" spans="1:46">
      <c r="A374" s="55" t="s">
        <v>803</v>
      </c>
      <c r="B374" s="55">
        <v>1315230916</v>
      </c>
      <c r="C374" s="55" t="s">
        <v>804</v>
      </c>
      <c r="D374" s="55" t="s">
        <v>52</v>
      </c>
      <c r="E374" s="55" t="s">
        <v>53</v>
      </c>
      <c r="F374" s="55"/>
      <c r="G374" s="55">
        <v>9</v>
      </c>
      <c r="H374" s="55">
        <v>593.5</v>
      </c>
      <c r="I374" s="55">
        <v>617.5</v>
      </c>
      <c r="J374" s="55">
        <v>39</v>
      </c>
      <c r="K374" s="55">
        <v>77</v>
      </c>
      <c r="L374" s="55">
        <v>171</v>
      </c>
      <c r="M374" s="55">
        <v>109.5</v>
      </c>
      <c r="N374" s="56">
        <v>226</v>
      </c>
      <c r="O374" s="55">
        <v>122.5</v>
      </c>
      <c r="P374" s="55">
        <v>15</v>
      </c>
      <c r="Q374" s="55">
        <v>122</v>
      </c>
      <c r="R374" s="55">
        <v>142</v>
      </c>
      <c r="S374" s="55">
        <v>80.5</v>
      </c>
      <c r="T374" s="55">
        <v>81</v>
      </c>
      <c r="U374" s="55"/>
      <c r="V374" s="55"/>
      <c r="W374" s="55">
        <v>74.5</v>
      </c>
      <c r="X374" s="55">
        <v>91</v>
      </c>
      <c r="Y374" s="55">
        <v>102</v>
      </c>
      <c r="Z374" s="55">
        <v>84.5</v>
      </c>
      <c r="AA374" s="55">
        <v>92</v>
      </c>
      <c r="AB374" s="55">
        <v>66</v>
      </c>
      <c r="AC374" s="55"/>
      <c r="AD374" s="55"/>
      <c r="AE374" s="55"/>
      <c r="AF374" s="55"/>
      <c r="AG374" s="55"/>
      <c r="AH374" s="55"/>
      <c r="AI374" s="55" t="s">
        <v>54</v>
      </c>
      <c r="AJ374" s="55">
        <v>16</v>
      </c>
      <c r="AK374" s="55"/>
      <c r="AL374" s="55"/>
      <c r="AM374" s="55"/>
      <c r="AN374" s="55"/>
      <c r="AO374" s="55">
        <v>125</v>
      </c>
      <c r="AP374" s="55">
        <v>53</v>
      </c>
      <c r="AQ374" s="55">
        <v>80</v>
      </c>
      <c r="AR374" s="55">
        <v>116</v>
      </c>
      <c r="AS374" s="55">
        <v>20</v>
      </c>
      <c r="AT374" s="55">
        <v>39</v>
      </c>
    </row>
    <row r="375" spans="1:46">
      <c r="A375" s="55" t="s">
        <v>805</v>
      </c>
      <c r="B375" s="55">
        <v>1315230917</v>
      </c>
      <c r="C375" s="55" t="s">
        <v>806</v>
      </c>
      <c r="D375" s="55" t="s">
        <v>52</v>
      </c>
      <c r="E375" s="55" t="s">
        <v>53</v>
      </c>
      <c r="F375" s="55"/>
      <c r="G375" s="55">
        <v>9</v>
      </c>
      <c r="H375" s="55">
        <v>587.5</v>
      </c>
      <c r="I375" s="55">
        <v>609</v>
      </c>
      <c r="J375" s="55">
        <v>57</v>
      </c>
      <c r="K375" s="55">
        <v>-29</v>
      </c>
      <c r="L375" s="55">
        <v>246</v>
      </c>
      <c r="M375" s="55">
        <v>113</v>
      </c>
      <c r="N375" s="55">
        <v>112</v>
      </c>
      <c r="O375" s="55">
        <v>109</v>
      </c>
      <c r="P375" s="55">
        <v>108</v>
      </c>
      <c r="Q375" s="55">
        <v>122</v>
      </c>
      <c r="R375" s="55">
        <v>142</v>
      </c>
      <c r="S375" s="55">
        <v>82</v>
      </c>
      <c r="T375" s="55">
        <v>65</v>
      </c>
      <c r="U375" s="55"/>
      <c r="V375" s="55"/>
      <c r="W375" s="55">
        <v>80</v>
      </c>
      <c r="X375" s="55">
        <v>93</v>
      </c>
      <c r="Y375" s="55">
        <v>40</v>
      </c>
      <c r="Z375" s="55">
        <v>81.5</v>
      </c>
      <c r="AA375" s="55">
        <v>90</v>
      </c>
      <c r="AB375" s="55">
        <v>122</v>
      </c>
      <c r="AC375" s="55"/>
      <c r="AD375" s="55"/>
      <c r="AE375" s="55"/>
      <c r="AF375" s="55"/>
      <c r="AG375" s="55"/>
      <c r="AH375" s="55"/>
      <c r="AI375" s="55" t="s">
        <v>54</v>
      </c>
      <c r="AJ375" s="55">
        <v>17</v>
      </c>
      <c r="AK375" s="55"/>
      <c r="AL375" s="55"/>
      <c r="AM375" s="55"/>
      <c r="AN375" s="55"/>
      <c r="AO375" s="55">
        <v>27</v>
      </c>
      <c r="AP375" s="55">
        <v>67</v>
      </c>
      <c r="AQ375" s="55">
        <v>28</v>
      </c>
      <c r="AR375" s="55">
        <v>28</v>
      </c>
      <c r="AS375" s="55">
        <v>91</v>
      </c>
      <c r="AT375" s="55">
        <v>57</v>
      </c>
    </row>
    <row r="376" spans="1:46">
      <c r="A376" s="55" t="s">
        <v>807</v>
      </c>
      <c r="B376" s="55">
        <v>1315230918</v>
      </c>
      <c r="C376" s="55" t="s">
        <v>808</v>
      </c>
      <c r="D376" s="55" t="s">
        <v>52</v>
      </c>
      <c r="E376" s="55" t="s">
        <v>53</v>
      </c>
      <c r="F376" s="55"/>
      <c r="G376" s="55">
        <v>9</v>
      </c>
      <c r="H376" s="55">
        <v>578.5</v>
      </c>
      <c r="I376" s="55">
        <v>608</v>
      </c>
      <c r="J376" s="55">
        <v>60</v>
      </c>
      <c r="K376" s="55">
        <v>6</v>
      </c>
      <c r="L376" s="55">
        <v>261</v>
      </c>
      <c r="M376" s="55">
        <v>118.5</v>
      </c>
      <c r="N376" s="55">
        <v>28</v>
      </c>
      <c r="O376" s="55">
        <v>101</v>
      </c>
      <c r="P376" s="55">
        <v>245</v>
      </c>
      <c r="Q376" s="55">
        <v>122</v>
      </c>
      <c r="R376" s="55">
        <v>142</v>
      </c>
      <c r="S376" s="55">
        <v>86.5</v>
      </c>
      <c r="T376" s="55">
        <v>37</v>
      </c>
      <c r="U376" s="55"/>
      <c r="V376" s="55"/>
      <c r="W376" s="55">
        <v>64</v>
      </c>
      <c r="X376" s="55">
        <v>87</v>
      </c>
      <c r="Y376" s="55">
        <v>269</v>
      </c>
      <c r="Z376" s="55">
        <v>86.5</v>
      </c>
      <c r="AA376" s="55">
        <v>93</v>
      </c>
      <c r="AB376" s="55">
        <v>41</v>
      </c>
      <c r="AC376" s="55"/>
      <c r="AD376" s="55"/>
      <c r="AE376" s="55"/>
      <c r="AF376" s="55"/>
      <c r="AG376" s="55"/>
      <c r="AH376" s="55"/>
      <c r="AI376" s="55" t="s">
        <v>54</v>
      </c>
      <c r="AJ376" s="55">
        <v>18</v>
      </c>
      <c r="AK376" s="55"/>
      <c r="AL376" s="55"/>
      <c r="AM376" s="55"/>
      <c r="AN376" s="55"/>
      <c r="AO376" s="55">
        <v>46</v>
      </c>
      <c r="AP376" s="55">
        <v>37</v>
      </c>
      <c r="AQ376" s="55">
        <v>53</v>
      </c>
      <c r="AR376" s="55">
        <v>66</v>
      </c>
      <c r="AS376" s="55">
        <v>57</v>
      </c>
      <c r="AT376" s="55">
        <v>60</v>
      </c>
    </row>
    <row r="377" spans="1:46">
      <c r="A377" s="55" t="s">
        <v>809</v>
      </c>
      <c r="B377" s="55">
        <v>1315230919</v>
      </c>
      <c r="C377" s="55" t="s">
        <v>810</v>
      </c>
      <c r="D377" s="55" t="s">
        <v>52</v>
      </c>
      <c r="E377" s="55" t="s">
        <v>53</v>
      </c>
      <c r="F377" s="55"/>
      <c r="G377" s="55">
        <v>9</v>
      </c>
      <c r="H377" s="55">
        <v>568</v>
      </c>
      <c r="I377" s="55">
        <v>584.5</v>
      </c>
      <c r="J377" s="55">
        <v>125</v>
      </c>
      <c r="K377" s="55">
        <v>-116</v>
      </c>
      <c r="L377" s="55">
        <v>592</v>
      </c>
      <c r="M377" s="55">
        <v>110</v>
      </c>
      <c r="N377" s="55">
        <v>209</v>
      </c>
      <c r="O377" s="55">
        <v>86</v>
      </c>
      <c r="P377" s="55">
        <v>522</v>
      </c>
      <c r="Q377" s="55">
        <v>119</v>
      </c>
      <c r="R377" s="55">
        <v>212</v>
      </c>
      <c r="S377" s="55">
        <v>82.5</v>
      </c>
      <c r="T377" s="55">
        <v>60</v>
      </c>
      <c r="U377" s="55"/>
      <c r="V377" s="55"/>
      <c r="W377" s="55">
        <v>85</v>
      </c>
      <c r="X377" s="55">
        <v>95</v>
      </c>
      <c r="Y377" s="55">
        <v>12</v>
      </c>
      <c r="Z377" s="55">
        <v>85.5</v>
      </c>
      <c r="AA377" s="55">
        <v>92</v>
      </c>
      <c r="AB377" s="55">
        <v>50</v>
      </c>
      <c r="AC377" s="55"/>
      <c r="AD377" s="55"/>
      <c r="AE377" s="55"/>
      <c r="AF377" s="55"/>
      <c r="AG377" s="55"/>
      <c r="AH377" s="55"/>
      <c r="AI377" s="55" t="s">
        <v>54</v>
      </c>
      <c r="AJ377" s="55">
        <v>19</v>
      </c>
      <c r="AK377" s="55"/>
      <c r="AL377" s="55"/>
      <c r="AM377" s="55"/>
      <c r="AN377" s="55"/>
      <c r="AO377" s="55">
        <v>20</v>
      </c>
      <c r="AP377" s="55">
        <v>82</v>
      </c>
      <c r="AQ377" s="55">
        <v>35</v>
      </c>
      <c r="AR377" s="55">
        <v>9</v>
      </c>
      <c r="AS377" s="55">
        <v>41</v>
      </c>
      <c r="AT377" s="55">
        <v>125</v>
      </c>
    </row>
    <row r="378" spans="1:46">
      <c r="A378" s="55" t="s">
        <v>811</v>
      </c>
      <c r="B378" s="55">
        <v>1315230920</v>
      </c>
      <c r="C378" s="55" t="s">
        <v>812</v>
      </c>
      <c r="D378" s="55" t="s">
        <v>52</v>
      </c>
      <c r="E378" s="55" t="s">
        <v>53</v>
      </c>
      <c r="F378" s="55"/>
      <c r="G378" s="55">
        <v>9</v>
      </c>
      <c r="H378" s="55">
        <v>573</v>
      </c>
      <c r="I378" s="55">
        <v>594.5</v>
      </c>
      <c r="J378" s="55">
        <v>103</v>
      </c>
      <c r="K378" s="55">
        <v>127</v>
      </c>
      <c r="L378" s="55">
        <v>428</v>
      </c>
      <c r="M378" s="55">
        <v>113</v>
      </c>
      <c r="N378" s="55">
        <v>112</v>
      </c>
      <c r="O378" s="55">
        <v>97</v>
      </c>
      <c r="P378" s="55">
        <v>330</v>
      </c>
      <c r="Q378" s="55">
        <v>119</v>
      </c>
      <c r="R378" s="55">
        <v>212</v>
      </c>
      <c r="S378" s="55">
        <v>78.5</v>
      </c>
      <c r="T378" s="55">
        <v>100</v>
      </c>
      <c r="U378" s="55"/>
      <c r="V378" s="55"/>
      <c r="W378" s="55">
        <v>75</v>
      </c>
      <c r="X378" s="55">
        <v>91</v>
      </c>
      <c r="Y378" s="55">
        <v>88</v>
      </c>
      <c r="Z378" s="55">
        <v>90.5</v>
      </c>
      <c r="AA378" s="55">
        <v>96</v>
      </c>
      <c r="AB378" s="55">
        <v>10</v>
      </c>
      <c r="AC378" s="55"/>
      <c r="AD378" s="55"/>
      <c r="AE378" s="55"/>
      <c r="AF378" s="55"/>
      <c r="AG378" s="55"/>
      <c r="AH378" s="55"/>
      <c r="AI378" s="55" t="s">
        <v>54</v>
      </c>
      <c r="AJ378" s="55">
        <v>20</v>
      </c>
      <c r="AK378" s="55"/>
      <c r="AL378" s="55"/>
      <c r="AM378" s="55"/>
      <c r="AN378" s="55"/>
      <c r="AO378" s="55">
        <v>70</v>
      </c>
      <c r="AP378" s="55">
        <v>55</v>
      </c>
      <c r="AQ378" s="55">
        <v>59</v>
      </c>
      <c r="AR378" s="55">
        <v>230</v>
      </c>
      <c r="AS378" s="55">
        <v>124</v>
      </c>
      <c r="AT378" s="55">
        <v>103</v>
      </c>
    </row>
    <row r="379" spans="1:46">
      <c r="A379" s="55" t="s">
        <v>813</v>
      </c>
      <c r="B379" s="55">
        <v>1315230921</v>
      </c>
      <c r="C379" s="55" t="s">
        <v>814</v>
      </c>
      <c r="D379" s="55" t="s">
        <v>52</v>
      </c>
      <c r="E379" s="55" t="s">
        <v>53</v>
      </c>
      <c r="F379" s="55"/>
      <c r="G379" s="55">
        <v>9</v>
      </c>
      <c r="H379" s="55">
        <v>605</v>
      </c>
      <c r="I379" s="55">
        <v>626</v>
      </c>
      <c r="J379" s="55">
        <v>25</v>
      </c>
      <c r="K379" s="55">
        <v>78</v>
      </c>
      <c r="L379" s="55">
        <v>111</v>
      </c>
      <c r="M379" s="55">
        <v>116.5</v>
      </c>
      <c r="N379" s="55">
        <v>40</v>
      </c>
      <c r="O379" s="55">
        <v>116</v>
      </c>
      <c r="P379" s="55">
        <v>54</v>
      </c>
      <c r="Q379" s="55">
        <v>120.5</v>
      </c>
      <c r="R379" s="55">
        <v>180</v>
      </c>
      <c r="S379" s="55">
        <v>87</v>
      </c>
      <c r="T379" s="55">
        <v>32</v>
      </c>
      <c r="U379" s="55"/>
      <c r="V379" s="55"/>
      <c r="W379" s="55">
        <v>75</v>
      </c>
      <c r="X379" s="55">
        <v>91</v>
      </c>
      <c r="Y379" s="55">
        <v>88</v>
      </c>
      <c r="Z379" s="55">
        <v>90</v>
      </c>
      <c r="AA379" s="55">
        <v>95</v>
      </c>
      <c r="AB379" s="55">
        <v>13</v>
      </c>
      <c r="AC379" s="55"/>
      <c r="AD379" s="55"/>
      <c r="AE379" s="55"/>
      <c r="AF379" s="55"/>
      <c r="AG379" s="55"/>
      <c r="AH379" s="55"/>
      <c r="AI379" s="55" t="s">
        <v>54</v>
      </c>
      <c r="AJ379" s="55">
        <v>21</v>
      </c>
      <c r="AK379" s="55"/>
      <c r="AL379" s="55"/>
      <c r="AM379" s="55"/>
      <c r="AN379" s="55"/>
      <c r="AO379" s="55">
        <v>43</v>
      </c>
      <c r="AP379" s="55">
        <v>12</v>
      </c>
      <c r="AQ379" s="55">
        <v>39</v>
      </c>
      <c r="AR379" s="55">
        <v>103</v>
      </c>
      <c r="AS379" s="55">
        <v>43</v>
      </c>
      <c r="AT379" s="55">
        <v>25</v>
      </c>
    </row>
    <row r="380" spans="1:46">
      <c r="A380" s="55" t="s">
        <v>815</v>
      </c>
      <c r="B380" s="55">
        <v>1315230922</v>
      </c>
      <c r="C380" s="55" t="s">
        <v>816</v>
      </c>
      <c r="D380" s="55" t="s">
        <v>52</v>
      </c>
      <c r="E380" s="55" t="s">
        <v>53</v>
      </c>
      <c r="F380" s="55"/>
      <c r="G380" s="55">
        <v>9</v>
      </c>
      <c r="H380" s="55">
        <v>590.5</v>
      </c>
      <c r="I380" s="55">
        <v>607.5</v>
      </c>
      <c r="J380" s="55">
        <v>62</v>
      </c>
      <c r="K380" s="55">
        <v>-37</v>
      </c>
      <c r="L380" s="55">
        <v>266</v>
      </c>
      <c r="M380" s="55">
        <v>103</v>
      </c>
      <c r="N380" s="56">
        <v>487</v>
      </c>
      <c r="O380" s="55">
        <v>103.5</v>
      </c>
      <c r="P380" s="55">
        <v>207</v>
      </c>
      <c r="Q380" s="55">
        <v>124</v>
      </c>
      <c r="R380" s="55">
        <v>106</v>
      </c>
      <c r="S380" s="55">
        <v>86</v>
      </c>
      <c r="T380" s="55">
        <v>40</v>
      </c>
      <c r="U380" s="55"/>
      <c r="V380" s="55"/>
      <c r="W380" s="55">
        <v>82</v>
      </c>
      <c r="X380" s="55">
        <v>94</v>
      </c>
      <c r="Y380" s="55">
        <v>29</v>
      </c>
      <c r="Z380" s="55">
        <v>92</v>
      </c>
      <c r="AA380" s="55">
        <v>97</v>
      </c>
      <c r="AB380" s="55">
        <v>6</v>
      </c>
      <c r="AC380" s="55"/>
      <c r="AD380" s="55"/>
      <c r="AE380" s="55"/>
      <c r="AF380" s="55"/>
      <c r="AG380" s="55"/>
      <c r="AH380" s="55"/>
      <c r="AI380" s="55" t="s">
        <v>54</v>
      </c>
      <c r="AJ380" s="55">
        <v>22</v>
      </c>
      <c r="AK380" s="55"/>
      <c r="AL380" s="55"/>
      <c r="AM380" s="55"/>
      <c r="AN380" s="55"/>
      <c r="AO380" s="55">
        <v>83</v>
      </c>
      <c r="AP380" s="55">
        <v>75</v>
      </c>
      <c r="AQ380" s="55">
        <v>81</v>
      </c>
      <c r="AR380" s="55">
        <v>25</v>
      </c>
      <c r="AS380" s="55">
        <v>38</v>
      </c>
      <c r="AT380" s="55">
        <v>62</v>
      </c>
    </row>
    <row r="381" spans="1:46">
      <c r="A381" s="55" t="s">
        <v>817</v>
      </c>
      <c r="B381" s="55">
        <v>1315230923</v>
      </c>
      <c r="C381" s="55" t="s">
        <v>818</v>
      </c>
      <c r="D381" s="55" t="s">
        <v>52</v>
      </c>
      <c r="E381" s="55" t="s">
        <v>53</v>
      </c>
      <c r="F381" s="55"/>
      <c r="G381" s="55">
        <v>9</v>
      </c>
      <c r="H381" s="55">
        <v>622</v>
      </c>
      <c r="I381" s="55">
        <v>639</v>
      </c>
      <c r="J381" s="55">
        <v>14</v>
      </c>
      <c r="K381" s="55">
        <v>30</v>
      </c>
      <c r="L381" s="55">
        <v>52</v>
      </c>
      <c r="M381" s="55">
        <v>112</v>
      </c>
      <c r="N381" s="56">
        <v>138</v>
      </c>
      <c r="O381" s="55">
        <v>122</v>
      </c>
      <c r="P381" s="55">
        <v>16</v>
      </c>
      <c r="Q381" s="55">
        <v>136</v>
      </c>
      <c r="R381" s="55">
        <v>3</v>
      </c>
      <c r="S381" s="55">
        <v>81</v>
      </c>
      <c r="T381" s="55">
        <v>76</v>
      </c>
      <c r="U381" s="55"/>
      <c r="V381" s="55"/>
      <c r="W381" s="55">
        <v>82.5</v>
      </c>
      <c r="X381" s="55">
        <v>94</v>
      </c>
      <c r="Y381" s="55">
        <v>26</v>
      </c>
      <c r="Z381" s="55">
        <v>88.5</v>
      </c>
      <c r="AA381" s="55">
        <v>94</v>
      </c>
      <c r="AB381" s="55">
        <v>20</v>
      </c>
      <c r="AC381" s="55"/>
      <c r="AD381" s="55"/>
      <c r="AE381" s="55"/>
      <c r="AF381" s="55"/>
      <c r="AG381" s="55"/>
      <c r="AH381" s="55"/>
      <c r="AI381" s="55" t="s">
        <v>54</v>
      </c>
      <c r="AJ381" s="55">
        <v>23</v>
      </c>
      <c r="AK381" s="55"/>
      <c r="AL381" s="55"/>
      <c r="AM381" s="55"/>
      <c r="AN381" s="55"/>
      <c r="AO381" s="55">
        <v>36</v>
      </c>
      <c r="AP381" s="55">
        <v>27</v>
      </c>
      <c r="AQ381" s="55">
        <v>63</v>
      </c>
      <c r="AR381" s="55">
        <v>44</v>
      </c>
      <c r="AS381" s="55">
        <v>31</v>
      </c>
      <c r="AT381" s="55">
        <v>14</v>
      </c>
    </row>
    <row r="382" spans="1:46">
      <c r="A382" s="55" t="s">
        <v>819</v>
      </c>
      <c r="B382" s="55">
        <v>1315230924</v>
      </c>
      <c r="C382" s="55" t="s">
        <v>820</v>
      </c>
      <c r="D382" s="55" t="s">
        <v>52</v>
      </c>
      <c r="E382" s="55" t="s">
        <v>53</v>
      </c>
      <c r="F382" s="55"/>
      <c r="G382" s="55">
        <v>9</v>
      </c>
      <c r="H382" s="55">
        <v>589.5</v>
      </c>
      <c r="I382" s="55">
        <v>612.5</v>
      </c>
      <c r="J382" s="55">
        <v>50</v>
      </c>
      <c r="K382" s="55">
        <v>18</v>
      </c>
      <c r="L382" s="55">
        <v>215</v>
      </c>
      <c r="M382" s="55">
        <v>111.5</v>
      </c>
      <c r="N382" s="55">
        <v>155</v>
      </c>
      <c r="O382" s="55">
        <v>104.5</v>
      </c>
      <c r="P382" s="55">
        <v>186</v>
      </c>
      <c r="Q382" s="55">
        <v>124.5</v>
      </c>
      <c r="R382" s="55">
        <v>100</v>
      </c>
      <c r="S382" s="55">
        <v>88</v>
      </c>
      <c r="T382" s="55">
        <v>24</v>
      </c>
      <c r="U382" s="55"/>
      <c r="V382" s="55"/>
      <c r="W382" s="55">
        <v>73.5</v>
      </c>
      <c r="X382" s="55">
        <v>90</v>
      </c>
      <c r="Y382" s="55">
        <v>116</v>
      </c>
      <c r="Z382" s="55">
        <v>87.5</v>
      </c>
      <c r="AA382" s="55">
        <v>94</v>
      </c>
      <c r="AB382" s="55">
        <v>32</v>
      </c>
      <c r="AC382" s="55"/>
      <c r="AD382" s="55"/>
      <c r="AE382" s="55"/>
      <c r="AF382" s="55"/>
      <c r="AG382" s="55"/>
      <c r="AH382" s="55"/>
      <c r="AI382" s="55" t="s">
        <v>54</v>
      </c>
      <c r="AJ382" s="55">
        <v>24</v>
      </c>
      <c r="AK382" s="55"/>
      <c r="AL382" s="55"/>
      <c r="AM382" s="55"/>
      <c r="AN382" s="55"/>
      <c r="AO382" s="55">
        <v>25</v>
      </c>
      <c r="AP382" s="55">
        <v>5</v>
      </c>
      <c r="AQ382" s="55">
        <v>48</v>
      </c>
      <c r="AR382" s="55">
        <v>68</v>
      </c>
      <c r="AS382" s="55">
        <v>19</v>
      </c>
      <c r="AT382" s="55">
        <v>50</v>
      </c>
    </row>
    <row r="383" spans="1:46">
      <c r="A383" s="55" t="s">
        <v>821</v>
      </c>
      <c r="B383" s="55">
        <v>1315230925</v>
      </c>
      <c r="C383" s="55" t="s">
        <v>822</v>
      </c>
      <c r="D383" s="55" t="s">
        <v>52</v>
      </c>
      <c r="E383" s="55" t="s">
        <v>53</v>
      </c>
      <c r="F383" s="55"/>
      <c r="G383" s="55">
        <v>9</v>
      </c>
      <c r="H383" s="55">
        <v>604</v>
      </c>
      <c r="I383" s="55">
        <v>623.5</v>
      </c>
      <c r="J383" s="55">
        <v>30</v>
      </c>
      <c r="K383" s="55">
        <v>-12</v>
      </c>
      <c r="L383" s="55">
        <v>129</v>
      </c>
      <c r="M383" s="55">
        <v>109.5</v>
      </c>
      <c r="N383" s="56">
        <v>226</v>
      </c>
      <c r="O383" s="55">
        <v>113.5</v>
      </c>
      <c r="P383" s="55">
        <v>77</v>
      </c>
      <c r="Q383" s="55">
        <v>119.5</v>
      </c>
      <c r="R383" s="55">
        <v>200</v>
      </c>
      <c r="S383" s="55">
        <v>96</v>
      </c>
      <c r="T383" s="55">
        <v>3</v>
      </c>
      <c r="U383" s="55"/>
      <c r="V383" s="55"/>
      <c r="W383" s="55">
        <v>81</v>
      </c>
      <c r="X383" s="55">
        <v>93</v>
      </c>
      <c r="Y383" s="55">
        <v>35</v>
      </c>
      <c r="Z383" s="55">
        <v>84.5</v>
      </c>
      <c r="AA383" s="55">
        <v>92</v>
      </c>
      <c r="AB383" s="55">
        <v>66</v>
      </c>
      <c r="AC383" s="55"/>
      <c r="AD383" s="55"/>
      <c r="AE383" s="55"/>
      <c r="AF383" s="55"/>
      <c r="AG383" s="55"/>
      <c r="AH383" s="55"/>
      <c r="AI383" s="55" t="s">
        <v>54</v>
      </c>
      <c r="AJ383" s="55">
        <v>25</v>
      </c>
      <c r="AK383" s="55"/>
      <c r="AL383" s="55"/>
      <c r="AM383" s="55"/>
      <c r="AN383" s="55"/>
      <c r="AO383" s="55">
        <v>47</v>
      </c>
      <c r="AP383" s="55">
        <v>14</v>
      </c>
      <c r="AQ383" s="55">
        <v>17</v>
      </c>
      <c r="AR383" s="55">
        <v>18</v>
      </c>
      <c r="AS383" s="55">
        <v>16</v>
      </c>
      <c r="AT383" s="55">
        <v>30</v>
      </c>
    </row>
    <row r="384" spans="1:46">
      <c r="A384" s="55" t="s">
        <v>823</v>
      </c>
      <c r="B384" s="55">
        <v>1315230926</v>
      </c>
      <c r="C384" s="55" t="s">
        <v>824</v>
      </c>
      <c r="D384" s="55" t="s">
        <v>52</v>
      </c>
      <c r="E384" s="55" t="s">
        <v>53</v>
      </c>
      <c r="F384" s="55"/>
      <c r="G384" s="55">
        <v>9</v>
      </c>
      <c r="H384" s="55">
        <v>598.5</v>
      </c>
      <c r="I384" s="55">
        <v>614</v>
      </c>
      <c r="J384" s="55">
        <v>46</v>
      </c>
      <c r="K384" s="55">
        <v>66</v>
      </c>
      <c r="L384" s="55">
        <v>201</v>
      </c>
      <c r="M384" s="55">
        <v>112</v>
      </c>
      <c r="N384" s="55">
        <v>138</v>
      </c>
      <c r="O384" s="55">
        <v>112</v>
      </c>
      <c r="P384" s="55">
        <v>87</v>
      </c>
      <c r="Q384" s="55">
        <v>124</v>
      </c>
      <c r="R384" s="55">
        <v>106</v>
      </c>
      <c r="S384" s="55">
        <v>78</v>
      </c>
      <c r="T384" s="55">
        <v>109</v>
      </c>
      <c r="U384" s="55"/>
      <c r="V384" s="55"/>
      <c r="W384" s="55">
        <v>85.5</v>
      </c>
      <c r="X384" s="55">
        <v>95</v>
      </c>
      <c r="Y384" s="55">
        <v>11</v>
      </c>
      <c r="Z384" s="55">
        <v>87</v>
      </c>
      <c r="AA384" s="55">
        <v>93</v>
      </c>
      <c r="AB384" s="55">
        <v>34</v>
      </c>
      <c r="AC384" s="55"/>
      <c r="AD384" s="55"/>
      <c r="AE384" s="55"/>
      <c r="AF384" s="55"/>
      <c r="AG384" s="55"/>
      <c r="AH384" s="55"/>
      <c r="AI384" s="55" t="s">
        <v>54</v>
      </c>
      <c r="AJ384" s="55">
        <v>26</v>
      </c>
      <c r="AK384" s="55"/>
      <c r="AL384" s="55"/>
      <c r="AM384" s="55"/>
      <c r="AN384" s="55"/>
      <c r="AO384" s="55">
        <v>34</v>
      </c>
      <c r="AP384" s="55">
        <v>46</v>
      </c>
      <c r="AQ384" s="55">
        <v>49</v>
      </c>
      <c r="AR384" s="55">
        <v>112</v>
      </c>
      <c r="AS384" s="55">
        <v>25</v>
      </c>
      <c r="AT384" s="55">
        <v>46</v>
      </c>
    </row>
    <row r="385" spans="1:46">
      <c r="A385" s="55" t="s">
        <v>825</v>
      </c>
      <c r="B385" s="55">
        <v>1315230927</v>
      </c>
      <c r="C385" s="55" t="s">
        <v>826</v>
      </c>
      <c r="D385" s="55" t="s">
        <v>52</v>
      </c>
      <c r="E385" s="55" t="s">
        <v>53</v>
      </c>
      <c r="F385" s="55"/>
      <c r="G385" s="55">
        <v>9</v>
      </c>
      <c r="H385" s="55">
        <v>561.5</v>
      </c>
      <c r="I385" s="55">
        <v>583.5</v>
      </c>
      <c r="J385" s="55">
        <v>129</v>
      </c>
      <c r="K385" s="55">
        <v>-7</v>
      </c>
      <c r="L385" s="55">
        <v>609</v>
      </c>
      <c r="M385" s="55">
        <v>107</v>
      </c>
      <c r="N385" s="55">
        <v>325</v>
      </c>
      <c r="O385" s="55">
        <v>94</v>
      </c>
      <c r="P385" s="55">
        <v>381</v>
      </c>
      <c r="Q385" s="55">
        <v>126.5</v>
      </c>
      <c r="R385" s="55">
        <v>74</v>
      </c>
      <c r="S385" s="55">
        <v>73</v>
      </c>
      <c r="T385" s="55">
        <v>181</v>
      </c>
      <c r="U385" s="55"/>
      <c r="V385" s="55"/>
      <c r="W385" s="55">
        <v>79.5</v>
      </c>
      <c r="X385" s="55">
        <v>93</v>
      </c>
      <c r="Y385" s="55">
        <v>43</v>
      </c>
      <c r="Z385" s="55">
        <v>81.5</v>
      </c>
      <c r="AA385" s="55">
        <v>90</v>
      </c>
      <c r="AB385" s="55">
        <v>122</v>
      </c>
      <c r="AC385" s="55"/>
      <c r="AD385" s="55"/>
      <c r="AE385" s="55"/>
      <c r="AF385" s="55"/>
      <c r="AG385" s="55"/>
      <c r="AH385" s="55"/>
      <c r="AI385" s="55" t="s">
        <v>54</v>
      </c>
      <c r="AJ385" s="55">
        <v>27</v>
      </c>
      <c r="AK385" s="55"/>
      <c r="AL385" s="55"/>
      <c r="AM385" s="55"/>
      <c r="AN385" s="55"/>
      <c r="AO385" s="55">
        <v>92</v>
      </c>
      <c r="AP385" s="55">
        <v>99</v>
      </c>
      <c r="AQ385" s="55">
        <v>180</v>
      </c>
      <c r="AR385" s="55">
        <v>122</v>
      </c>
      <c r="AS385" s="55">
        <v>106</v>
      </c>
      <c r="AT385" s="55">
        <v>129</v>
      </c>
    </row>
    <row r="386" spans="1:46">
      <c r="A386" s="55" t="s">
        <v>827</v>
      </c>
      <c r="B386" s="55">
        <v>1315230928</v>
      </c>
      <c r="C386" s="55" t="s">
        <v>828</v>
      </c>
      <c r="D386" s="55" t="s">
        <v>52</v>
      </c>
      <c r="E386" s="55" t="s">
        <v>53</v>
      </c>
      <c r="F386" s="55"/>
      <c r="G386" s="55">
        <v>9</v>
      </c>
      <c r="H386" s="55">
        <v>577</v>
      </c>
      <c r="I386" s="55">
        <v>602</v>
      </c>
      <c r="J386" s="55">
        <v>79</v>
      </c>
      <c r="K386" s="55">
        <v>-64</v>
      </c>
      <c r="L386" s="55">
        <v>332</v>
      </c>
      <c r="M386" s="55">
        <v>116.5</v>
      </c>
      <c r="N386" s="55">
        <v>40</v>
      </c>
      <c r="O386" s="55">
        <v>97</v>
      </c>
      <c r="P386" s="56">
        <v>330</v>
      </c>
      <c r="Q386" s="55">
        <v>132.5</v>
      </c>
      <c r="R386" s="55">
        <v>21</v>
      </c>
      <c r="S386" s="55">
        <v>77</v>
      </c>
      <c r="T386" s="55">
        <v>124</v>
      </c>
      <c r="U386" s="55"/>
      <c r="V386" s="55"/>
      <c r="W386" s="55">
        <v>73.5</v>
      </c>
      <c r="X386" s="55">
        <v>90</v>
      </c>
      <c r="Y386" s="55">
        <v>116</v>
      </c>
      <c r="Z386" s="55">
        <v>80.5</v>
      </c>
      <c r="AA386" s="55">
        <v>89</v>
      </c>
      <c r="AB386" s="55">
        <v>144</v>
      </c>
      <c r="AC386" s="55"/>
      <c r="AD386" s="55"/>
      <c r="AE386" s="55"/>
      <c r="AF386" s="55"/>
      <c r="AG386" s="55"/>
      <c r="AH386" s="55"/>
      <c r="AI386" s="55" t="s">
        <v>54</v>
      </c>
      <c r="AJ386" s="55">
        <v>28</v>
      </c>
      <c r="AK386" s="55"/>
      <c r="AL386" s="55"/>
      <c r="AM386" s="55"/>
      <c r="AN386" s="55"/>
      <c r="AO386" s="55">
        <v>59</v>
      </c>
      <c r="AP386" s="55">
        <v>28</v>
      </c>
      <c r="AQ386" s="55">
        <v>61</v>
      </c>
      <c r="AR386" s="55">
        <v>15</v>
      </c>
      <c r="AS386" s="55">
        <v>31</v>
      </c>
      <c r="AT386" s="55">
        <v>79</v>
      </c>
    </row>
    <row r="387" spans="1:46">
      <c r="A387" s="55" t="s">
        <v>829</v>
      </c>
      <c r="B387" s="55">
        <v>1315230929</v>
      </c>
      <c r="C387" s="55" t="s">
        <v>830</v>
      </c>
      <c r="D387" s="55" t="s">
        <v>52</v>
      </c>
      <c r="E387" s="55" t="s">
        <v>53</v>
      </c>
      <c r="F387" s="55"/>
      <c r="G387" s="55">
        <v>9</v>
      </c>
      <c r="H387" s="55">
        <v>565</v>
      </c>
      <c r="I387" s="55">
        <v>597</v>
      </c>
      <c r="J387" s="55">
        <v>96</v>
      </c>
      <c r="K387" s="55">
        <v>5</v>
      </c>
      <c r="L387" s="55">
        <v>403</v>
      </c>
      <c r="M387" s="55">
        <v>116</v>
      </c>
      <c r="N387" s="55">
        <v>51</v>
      </c>
      <c r="O387" s="55">
        <v>113.5</v>
      </c>
      <c r="P387" s="55">
        <v>77</v>
      </c>
      <c r="Q387" s="55">
        <v>127.5</v>
      </c>
      <c r="R387" s="55">
        <v>60</v>
      </c>
      <c r="S387" s="55">
        <v>69</v>
      </c>
      <c r="T387" s="55">
        <v>251</v>
      </c>
      <c r="U387" s="55"/>
      <c r="V387" s="55"/>
      <c r="W387" s="55">
        <v>58</v>
      </c>
      <c r="X387" s="55">
        <v>82</v>
      </c>
      <c r="Y387" s="56">
        <v>385</v>
      </c>
      <c r="Z387" s="55">
        <v>81</v>
      </c>
      <c r="AA387" s="55">
        <v>89</v>
      </c>
      <c r="AB387" s="55">
        <v>132</v>
      </c>
      <c r="AC387" s="55"/>
      <c r="AD387" s="55"/>
      <c r="AE387" s="55"/>
      <c r="AF387" s="55"/>
      <c r="AG387" s="55"/>
      <c r="AH387" s="55"/>
      <c r="AI387" s="55" t="s">
        <v>54</v>
      </c>
      <c r="AJ387" s="55">
        <v>29</v>
      </c>
      <c r="AK387" s="55"/>
      <c r="AL387" s="55"/>
      <c r="AM387" s="55"/>
      <c r="AN387" s="55"/>
      <c r="AO387" s="55">
        <v>155</v>
      </c>
      <c r="AP387" s="55">
        <v>90</v>
      </c>
      <c r="AQ387" s="55">
        <v>101</v>
      </c>
      <c r="AR387" s="55">
        <v>101</v>
      </c>
      <c r="AS387" s="55">
        <v>93</v>
      </c>
      <c r="AT387" s="55">
        <v>96</v>
      </c>
    </row>
    <row r="388" spans="1:46">
      <c r="A388" s="55" t="s">
        <v>831</v>
      </c>
      <c r="B388" s="55">
        <v>1315230930</v>
      </c>
      <c r="C388" s="55" t="s">
        <v>832</v>
      </c>
      <c r="D388" s="55" t="s">
        <v>52</v>
      </c>
      <c r="E388" s="55" t="s">
        <v>53</v>
      </c>
      <c r="F388" s="55"/>
      <c r="G388" s="55">
        <v>9</v>
      </c>
      <c r="H388" s="55">
        <v>578</v>
      </c>
      <c r="I388" s="55">
        <v>597</v>
      </c>
      <c r="J388" s="55">
        <v>96</v>
      </c>
      <c r="K388" s="55">
        <v>-18</v>
      </c>
      <c r="L388" s="55">
        <v>403</v>
      </c>
      <c r="M388" s="55">
        <v>103.5</v>
      </c>
      <c r="N388" s="56">
        <v>470</v>
      </c>
      <c r="O388" s="55">
        <v>110</v>
      </c>
      <c r="P388" s="55">
        <v>100</v>
      </c>
      <c r="Q388" s="55">
        <v>116.5</v>
      </c>
      <c r="R388" s="55">
        <v>274</v>
      </c>
      <c r="S388" s="55">
        <v>79</v>
      </c>
      <c r="T388" s="55">
        <v>94</v>
      </c>
      <c r="U388" s="55"/>
      <c r="V388" s="55"/>
      <c r="W388" s="55">
        <v>79.5</v>
      </c>
      <c r="X388" s="55">
        <v>93</v>
      </c>
      <c r="Y388" s="55">
        <v>43</v>
      </c>
      <c r="Z388" s="55">
        <v>89.5</v>
      </c>
      <c r="AA388" s="55">
        <v>95</v>
      </c>
      <c r="AB388" s="55">
        <v>16</v>
      </c>
      <c r="AC388" s="55"/>
      <c r="AD388" s="55"/>
      <c r="AE388" s="55"/>
      <c r="AF388" s="55"/>
      <c r="AG388" s="55"/>
      <c r="AH388" s="55"/>
      <c r="AI388" s="55" t="s">
        <v>54</v>
      </c>
      <c r="AJ388" s="55">
        <v>30</v>
      </c>
      <c r="AK388" s="55"/>
      <c r="AL388" s="55"/>
      <c r="AM388" s="55"/>
      <c r="AN388" s="55"/>
      <c r="AO388" s="55">
        <v>78</v>
      </c>
      <c r="AP388" s="55">
        <v>93</v>
      </c>
      <c r="AQ388" s="55">
        <v>84</v>
      </c>
      <c r="AR388" s="55">
        <v>78</v>
      </c>
      <c r="AS388" s="55">
        <v>143</v>
      </c>
      <c r="AT388" s="55">
        <v>96</v>
      </c>
    </row>
    <row r="389" spans="1:46">
      <c r="A389" s="55" t="s">
        <v>833</v>
      </c>
      <c r="B389" s="55">
        <v>1315230931</v>
      </c>
      <c r="C389" s="55" t="s">
        <v>834</v>
      </c>
      <c r="D389" s="55" t="s">
        <v>52</v>
      </c>
      <c r="E389" s="55" t="s">
        <v>53</v>
      </c>
      <c r="F389" s="55"/>
      <c r="G389" s="55">
        <v>9</v>
      </c>
      <c r="H389" s="55">
        <v>587.5</v>
      </c>
      <c r="I389" s="55">
        <v>607.5</v>
      </c>
      <c r="J389" s="55">
        <v>62</v>
      </c>
      <c r="K389" s="55">
        <v>-5</v>
      </c>
      <c r="L389" s="55">
        <v>266</v>
      </c>
      <c r="M389" s="55">
        <v>113</v>
      </c>
      <c r="N389" s="55">
        <v>112</v>
      </c>
      <c r="O389" s="55">
        <v>101</v>
      </c>
      <c r="P389" s="55">
        <v>245</v>
      </c>
      <c r="Q389" s="55">
        <v>121.5</v>
      </c>
      <c r="R389" s="55">
        <v>152</v>
      </c>
      <c r="S389" s="55">
        <v>89</v>
      </c>
      <c r="T389" s="55">
        <v>20</v>
      </c>
      <c r="U389" s="55"/>
      <c r="V389" s="55"/>
      <c r="W389" s="55">
        <v>84</v>
      </c>
      <c r="X389" s="55">
        <v>95</v>
      </c>
      <c r="Y389" s="55">
        <v>17</v>
      </c>
      <c r="Z389" s="55">
        <v>79</v>
      </c>
      <c r="AA389" s="55">
        <v>88</v>
      </c>
      <c r="AB389" s="55">
        <v>171</v>
      </c>
      <c r="AC389" s="55"/>
      <c r="AD389" s="55"/>
      <c r="AE389" s="55"/>
      <c r="AF389" s="55"/>
      <c r="AG389" s="55"/>
      <c r="AH389" s="55"/>
      <c r="AI389" s="55" t="s">
        <v>54</v>
      </c>
      <c r="AJ389" s="55">
        <v>31</v>
      </c>
      <c r="AK389" s="55"/>
      <c r="AL389" s="55"/>
      <c r="AM389" s="55"/>
      <c r="AN389" s="55"/>
      <c r="AO389" s="55">
        <v>122</v>
      </c>
      <c r="AP389" s="55">
        <v>96</v>
      </c>
      <c r="AQ389" s="55">
        <v>122</v>
      </c>
      <c r="AR389" s="55">
        <v>57</v>
      </c>
      <c r="AS389" s="55">
        <v>83</v>
      </c>
      <c r="AT389" s="55">
        <v>62</v>
      </c>
    </row>
    <row r="390" spans="1:46">
      <c r="A390" s="55" t="s">
        <v>835</v>
      </c>
      <c r="B390" s="55">
        <v>1315230932</v>
      </c>
      <c r="C390" s="55" t="s">
        <v>836</v>
      </c>
      <c r="D390" s="55" t="s">
        <v>52</v>
      </c>
      <c r="E390" s="55" t="s">
        <v>53</v>
      </c>
      <c r="F390" s="55"/>
      <c r="G390" s="55">
        <v>9</v>
      </c>
      <c r="H390" s="55">
        <v>587.5</v>
      </c>
      <c r="I390" s="55">
        <v>614.5</v>
      </c>
      <c r="J390" s="55">
        <v>43</v>
      </c>
      <c r="K390" s="55">
        <v>66</v>
      </c>
      <c r="L390" s="55">
        <v>195</v>
      </c>
      <c r="M390" s="55">
        <v>108</v>
      </c>
      <c r="N390" s="56">
        <v>278</v>
      </c>
      <c r="O390" s="55">
        <v>120</v>
      </c>
      <c r="P390" s="55">
        <v>26</v>
      </c>
      <c r="Q390" s="55">
        <v>124.5</v>
      </c>
      <c r="R390" s="55">
        <v>100</v>
      </c>
      <c r="S390" s="55">
        <v>85</v>
      </c>
      <c r="T390" s="55">
        <v>42</v>
      </c>
      <c r="U390" s="55"/>
      <c r="V390" s="55"/>
      <c r="W390" s="55">
        <v>70.5</v>
      </c>
      <c r="X390" s="55">
        <v>89</v>
      </c>
      <c r="Y390" s="55">
        <v>152</v>
      </c>
      <c r="Z390" s="55">
        <v>79.5</v>
      </c>
      <c r="AA390" s="55">
        <v>88</v>
      </c>
      <c r="AB390" s="55">
        <v>165</v>
      </c>
      <c r="AC390" s="55"/>
      <c r="AD390" s="55"/>
      <c r="AE390" s="55"/>
      <c r="AF390" s="55"/>
      <c r="AG390" s="55"/>
      <c r="AH390" s="55"/>
      <c r="AI390" s="55" t="s">
        <v>54</v>
      </c>
      <c r="AJ390" s="55">
        <v>32</v>
      </c>
      <c r="AK390" s="55"/>
      <c r="AL390" s="55"/>
      <c r="AM390" s="55"/>
      <c r="AN390" s="55"/>
      <c r="AO390" s="55">
        <v>73</v>
      </c>
      <c r="AP390" s="55">
        <v>65</v>
      </c>
      <c r="AQ390" s="55">
        <v>45</v>
      </c>
      <c r="AR390" s="55">
        <v>109</v>
      </c>
      <c r="AS390" s="55">
        <v>71</v>
      </c>
      <c r="AT390" s="55">
        <v>43</v>
      </c>
    </row>
    <row r="391" spans="1:46">
      <c r="A391" s="55" t="s">
        <v>837</v>
      </c>
      <c r="B391" s="55">
        <v>1315230933</v>
      </c>
      <c r="C391" s="55" t="s">
        <v>838</v>
      </c>
      <c r="D391" s="55" t="s">
        <v>52</v>
      </c>
      <c r="E391" s="55" t="s">
        <v>53</v>
      </c>
      <c r="F391" s="55"/>
      <c r="G391" s="55">
        <v>9</v>
      </c>
      <c r="H391" s="55">
        <v>560.5</v>
      </c>
      <c r="I391" s="55">
        <v>594</v>
      </c>
      <c r="J391" s="55">
        <v>104</v>
      </c>
      <c r="K391" s="55">
        <v>-44</v>
      </c>
      <c r="L391" s="55">
        <v>434</v>
      </c>
      <c r="M391" s="55">
        <v>121</v>
      </c>
      <c r="N391" s="55">
        <v>9</v>
      </c>
      <c r="O391" s="55">
        <v>108.5</v>
      </c>
      <c r="P391" s="55">
        <v>110</v>
      </c>
      <c r="Q391" s="55">
        <v>127.5</v>
      </c>
      <c r="R391" s="55">
        <v>60</v>
      </c>
      <c r="S391" s="55">
        <v>79</v>
      </c>
      <c r="T391" s="55">
        <v>94</v>
      </c>
      <c r="U391" s="55"/>
      <c r="V391" s="55"/>
      <c r="W391" s="55">
        <v>52</v>
      </c>
      <c r="X391" s="55">
        <v>77</v>
      </c>
      <c r="Y391" s="55">
        <v>493</v>
      </c>
      <c r="Z391" s="55">
        <v>72.5</v>
      </c>
      <c r="AA391" s="55">
        <v>81</v>
      </c>
      <c r="AB391" s="55">
        <v>289</v>
      </c>
      <c r="AC391" s="55"/>
      <c r="AD391" s="55"/>
      <c r="AE391" s="55"/>
      <c r="AF391" s="55"/>
      <c r="AG391" s="55"/>
      <c r="AH391" s="55"/>
      <c r="AI391" s="55" t="s">
        <v>54</v>
      </c>
      <c r="AJ391" s="55">
        <v>33</v>
      </c>
      <c r="AK391" s="55"/>
      <c r="AL391" s="55"/>
      <c r="AM391" s="55"/>
      <c r="AN391" s="55"/>
      <c r="AO391" s="55">
        <v>196</v>
      </c>
      <c r="AP391" s="55">
        <v>147</v>
      </c>
      <c r="AQ391" s="55">
        <v>139</v>
      </c>
      <c r="AR391" s="55">
        <v>60</v>
      </c>
      <c r="AS391" s="55">
        <v>114</v>
      </c>
      <c r="AT391" s="55">
        <v>104</v>
      </c>
    </row>
    <row r="392" spans="1:46">
      <c r="A392" s="55" t="s">
        <v>839</v>
      </c>
      <c r="B392" s="55">
        <v>1315230934</v>
      </c>
      <c r="C392" s="55" t="s">
        <v>840</v>
      </c>
      <c r="D392" s="55" t="s">
        <v>52</v>
      </c>
      <c r="E392" s="55" t="s">
        <v>53</v>
      </c>
      <c r="F392" s="55"/>
      <c r="G392" s="55">
        <v>9</v>
      </c>
      <c r="H392" s="55">
        <v>584</v>
      </c>
      <c r="I392" s="55">
        <v>611</v>
      </c>
      <c r="J392" s="55">
        <v>54</v>
      </c>
      <c r="K392" s="55">
        <v>84</v>
      </c>
      <c r="L392" s="55">
        <v>226</v>
      </c>
      <c r="M392" s="55">
        <v>112</v>
      </c>
      <c r="N392" s="55">
        <v>138</v>
      </c>
      <c r="O392" s="55">
        <v>116.5</v>
      </c>
      <c r="P392" s="55">
        <v>51</v>
      </c>
      <c r="Q392" s="55">
        <v>127.5</v>
      </c>
      <c r="R392" s="55">
        <v>60</v>
      </c>
      <c r="S392" s="55">
        <v>73</v>
      </c>
      <c r="T392" s="55">
        <v>181</v>
      </c>
      <c r="U392" s="55"/>
      <c r="V392" s="55"/>
      <c r="W392" s="55">
        <v>69</v>
      </c>
      <c r="X392" s="55">
        <v>89</v>
      </c>
      <c r="Y392" s="55">
        <v>170</v>
      </c>
      <c r="Z392" s="55">
        <v>86</v>
      </c>
      <c r="AA392" s="55">
        <v>93</v>
      </c>
      <c r="AB392" s="55">
        <v>43</v>
      </c>
      <c r="AC392" s="55"/>
      <c r="AD392" s="55"/>
      <c r="AE392" s="55"/>
      <c r="AF392" s="55"/>
      <c r="AG392" s="55"/>
      <c r="AH392" s="55"/>
      <c r="AI392" s="55" t="s">
        <v>54</v>
      </c>
      <c r="AJ392" s="55">
        <v>34</v>
      </c>
      <c r="AK392" s="55"/>
      <c r="AL392" s="55" t="s">
        <v>512</v>
      </c>
      <c r="AM392" s="55"/>
      <c r="AN392" s="55"/>
      <c r="AO392" s="55">
        <v>141</v>
      </c>
      <c r="AP392" s="55">
        <v>154</v>
      </c>
      <c r="AQ392" s="55">
        <v>162</v>
      </c>
      <c r="AR392" s="55">
        <v>138</v>
      </c>
      <c r="AS392" s="55">
        <v>69</v>
      </c>
      <c r="AT392" s="55">
        <v>54</v>
      </c>
    </row>
    <row r="393" spans="1:46">
      <c r="A393" s="55" t="s">
        <v>841</v>
      </c>
      <c r="B393" s="55">
        <v>1315230935</v>
      </c>
      <c r="C393" s="55" t="s">
        <v>842</v>
      </c>
      <c r="D393" s="55" t="s">
        <v>52</v>
      </c>
      <c r="E393" s="55" t="s">
        <v>53</v>
      </c>
      <c r="F393" s="55"/>
      <c r="G393" s="55">
        <v>9</v>
      </c>
      <c r="H393" s="55">
        <v>550.5</v>
      </c>
      <c r="I393" s="55">
        <v>569.5</v>
      </c>
      <c r="J393" s="55">
        <v>187</v>
      </c>
      <c r="K393" s="55">
        <v>17</v>
      </c>
      <c r="L393" s="55">
        <v>916</v>
      </c>
      <c r="M393" s="55">
        <v>110.5</v>
      </c>
      <c r="N393" s="55">
        <v>196</v>
      </c>
      <c r="O393" s="55">
        <v>92</v>
      </c>
      <c r="P393" s="55">
        <v>419</v>
      </c>
      <c r="Q393" s="55">
        <v>121</v>
      </c>
      <c r="R393" s="55">
        <v>168</v>
      </c>
      <c r="S393" s="55">
        <v>60</v>
      </c>
      <c r="T393" s="55">
        <v>413</v>
      </c>
      <c r="U393" s="55"/>
      <c r="V393" s="55"/>
      <c r="W393" s="55">
        <v>78.5</v>
      </c>
      <c r="X393" s="55">
        <v>92</v>
      </c>
      <c r="Y393" s="55">
        <v>53</v>
      </c>
      <c r="Z393" s="55">
        <v>88.5</v>
      </c>
      <c r="AA393" s="55">
        <v>94</v>
      </c>
      <c r="AB393" s="55">
        <v>20</v>
      </c>
      <c r="AC393" s="55"/>
      <c r="AD393" s="55"/>
      <c r="AE393" s="55"/>
      <c r="AF393" s="55"/>
      <c r="AG393" s="55"/>
      <c r="AH393" s="55"/>
      <c r="AI393" s="55" t="s">
        <v>54</v>
      </c>
      <c r="AJ393" s="55">
        <v>35</v>
      </c>
      <c r="AK393" s="55"/>
      <c r="AL393" s="55"/>
      <c r="AM393" s="55"/>
      <c r="AN393" s="55"/>
      <c r="AO393" s="55">
        <v>154</v>
      </c>
      <c r="AP393" s="55">
        <v>94</v>
      </c>
      <c r="AQ393" s="55">
        <v>262</v>
      </c>
      <c r="AR393" s="55">
        <v>204</v>
      </c>
      <c r="AS393" s="55">
        <v>96</v>
      </c>
      <c r="AT393" s="55">
        <v>187</v>
      </c>
    </row>
    <row r="394" spans="1:46">
      <c r="A394" s="55" t="s">
        <v>843</v>
      </c>
      <c r="B394" s="55">
        <v>1315230936</v>
      </c>
      <c r="C394" s="55" t="s">
        <v>844</v>
      </c>
      <c r="D394" s="55" t="s">
        <v>52</v>
      </c>
      <c r="E394" s="55" t="s">
        <v>53</v>
      </c>
      <c r="F394" s="55"/>
      <c r="G394" s="55">
        <v>9</v>
      </c>
      <c r="H394" s="55">
        <v>583.5</v>
      </c>
      <c r="I394" s="55">
        <v>610.5</v>
      </c>
      <c r="J394" s="55">
        <v>55</v>
      </c>
      <c r="K394" s="55">
        <v>41</v>
      </c>
      <c r="L394" s="55">
        <v>231</v>
      </c>
      <c r="M394" s="55">
        <v>109.5</v>
      </c>
      <c r="N394" s="55">
        <v>226</v>
      </c>
      <c r="O394" s="55">
        <v>122</v>
      </c>
      <c r="P394" s="55">
        <v>16</v>
      </c>
      <c r="Q394" s="55">
        <v>124</v>
      </c>
      <c r="R394" s="55">
        <v>106</v>
      </c>
      <c r="S394" s="55">
        <v>82</v>
      </c>
      <c r="T394" s="55">
        <v>65</v>
      </c>
      <c r="U394" s="55"/>
      <c r="V394" s="55"/>
      <c r="W394" s="55">
        <v>72</v>
      </c>
      <c r="X394" s="55">
        <v>90</v>
      </c>
      <c r="Y394" s="55">
        <v>137</v>
      </c>
      <c r="Z394" s="55">
        <v>74</v>
      </c>
      <c r="AA394" s="55">
        <v>83</v>
      </c>
      <c r="AB394" s="55">
        <v>265</v>
      </c>
      <c r="AC394" s="55"/>
      <c r="AD394" s="55"/>
      <c r="AE394" s="55"/>
      <c r="AF394" s="55"/>
      <c r="AG394" s="55"/>
      <c r="AH394" s="55"/>
      <c r="AI394" s="55" t="s">
        <v>54</v>
      </c>
      <c r="AJ394" s="55">
        <v>36</v>
      </c>
      <c r="AK394" s="55"/>
      <c r="AL394" s="55"/>
      <c r="AM394" s="55"/>
      <c r="AN394" s="55"/>
      <c r="AO394" s="55">
        <v>63</v>
      </c>
      <c r="AP394" s="55">
        <v>28</v>
      </c>
      <c r="AQ394" s="55">
        <v>98</v>
      </c>
      <c r="AR394" s="55">
        <v>96</v>
      </c>
      <c r="AS394" s="55">
        <v>143</v>
      </c>
      <c r="AT394" s="55">
        <v>55</v>
      </c>
    </row>
    <row r="395" spans="1:46">
      <c r="A395" s="55" t="s">
        <v>845</v>
      </c>
      <c r="B395" s="55">
        <v>1315230937</v>
      </c>
      <c r="C395" s="55" t="s">
        <v>846</v>
      </c>
      <c r="D395" s="55" t="s">
        <v>52</v>
      </c>
      <c r="E395" s="55" t="s">
        <v>53</v>
      </c>
      <c r="F395" s="55"/>
      <c r="G395" s="55">
        <v>9</v>
      </c>
      <c r="H395" s="55">
        <v>621.5</v>
      </c>
      <c r="I395" s="55">
        <v>634.5</v>
      </c>
      <c r="J395" s="55">
        <v>16</v>
      </c>
      <c r="K395" s="55">
        <v>1</v>
      </c>
      <c r="L395" s="55">
        <v>70</v>
      </c>
      <c r="M395" s="55">
        <v>111</v>
      </c>
      <c r="N395" s="56">
        <v>172</v>
      </c>
      <c r="O395" s="55">
        <v>117.5</v>
      </c>
      <c r="P395" s="55">
        <v>46</v>
      </c>
      <c r="Q395" s="55">
        <v>127</v>
      </c>
      <c r="R395" s="55">
        <v>68</v>
      </c>
      <c r="S395" s="55">
        <v>88</v>
      </c>
      <c r="T395" s="55">
        <v>24</v>
      </c>
      <c r="U395" s="55"/>
      <c r="V395" s="55"/>
      <c r="W395" s="55">
        <v>92</v>
      </c>
      <c r="X395" s="55">
        <v>98</v>
      </c>
      <c r="Y395" s="55">
        <v>2</v>
      </c>
      <c r="Z395" s="55">
        <v>86</v>
      </c>
      <c r="AA395" s="55">
        <v>93</v>
      </c>
      <c r="AB395" s="55">
        <v>43</v>
      </c>
      <c r="AC395" s="55"/>
      <c r="AD395" s="55"/>
      <c r="AE395" s="55"/>
      <c r="AF395" s="55"/>
      <c r="AG395" s="55"/>
      <c r="AH395" s="55"/>
      <c r="AI395" s="55" t="s">
        <v>54</v>
      </c>
      <c r="AJ395" s="55">
        <v>37</v>
      </c>
      <c r="AK395" s="55"/>
      <c r="AL395" s="55"/>
      <c r="AM395" s="55"/>
      <c r="AN395" s="55"/>
      <c r="AO395" s="55">
        <v>2</v>
      </c>
      <c r="AP395" s="55">
        <v>7</v>
      </c>
      <c r="AQ395" s="55">
        <v>19</v>
      </c>
      <c r="AR395" s="55">
        <v>17</v>
      </c>
      <c r="AS395" s="55">
        <v>56</v>
      </c>
      <c r="AT395" s="55">
        <v>16</v>
      </c>
    </row>
    <row r="396" spans="1:46">
      <c r="A396" s="55" t="s">
        <v>847</v>
      </c>
      <c r="B396" s="55">
        <v>1315230938</v>
      </c>
      <c r="C396" s="55" t="s">
        <v>848</v>
      </c>
      <c r="D396" s="55" t="s">
        <v>52</v>
      </c>
      <c r="E396" s="55" t="s">
        <v>53</v>
      </c>
      <c r="F396" s="55"/>
      <c r="G396" s="55">
        <v>9</v>
      </c>
      <c r="H396" s="55">
        <v>605</v>
      </c>
      <c r="I396" s="55">
        <v>617</v>
      </c>
      <c r="J396" s="55">
        <v>40</v>
      </c>
      <c r="K396" s="55">
        <v>-27</v>
      </c>
      <c r="L396" s="55">
        <v>177</v>
      </c>
      <c r="M396" s="55">
        <v>104</v>
      </c>
      <c r="N396" s="56">
        <v>450</v>
      </c>
      <c r="O396" s="55">
        <v>117.5</v>
      </c>
      <c r="P396" s="55">
        <v>46</v>
      </c>
      <c r="Q396" s="55">
        <v>121</v>
      </c>
      <c r="R396" s="55">
        <v>168</v>
      </c>
      <c r="S396" s="55">
        <v>82.5</v>
      </c>
      <c r="T396" s="55">
        <v>60</v>
      </c>
      <c r="U396" s="55"/>
      <c r="V396" s="55"/>
      <c r="W396" s="55">
        <v>94</v>
      </c>
      <c r="X396" s="55">
        <v>99</v>
      </c>
      <c r="Y396" s="55">
        <v>1</v>
      </c>
      <c r="Z396" s="55">
        <v>86</v>
      </c>
      <c r="AA396" s="55">
        <v>93</v>
      </c>
      <c r="AB396" s="55">
        <v>43</v>
      </c>
      <c r="AC396" s="55"/>
      <c r="AD396" s="55"/>
      <c r="AE396" s="55"/>
      <c r="AF396" s="55"/>
      <c r="AG396" s="55"/>
      <c r="AH396" s="55"/>
      <c r="AI396" s="55" t="s">
        <v>54</v>
      </c>
      <c r="AJ396" s="55">
        <v>38</v>
      </c>
      <c r="AK396" s="55"/>
      <c r="AL396" s="55"/>
      <c r="AM396" s="55"/>
      <c r="AN396" s="55"/>
      <c r="AO396" s="55">
        <v>38</v>
      </c>
      <c r="AP396" s="55">
        <v>39</v>
      </c>
      <c r="AQ396" s="55">
        <v>31</v>
      </c>
      <c r="AR396" s="55">
        <v>13</v>
      </c>
      <c r="AS396" s="55">
        <v>74</v>
      </c>
      <c r="AT396" s="55">
        <v>40</v>
      </c>
    </row>
    <row r="397" spans="1:46">
      <c r="A397" s="55" t="s">
        <v>849</v>
      </c>
      <c r="B397" s="55">
        <v>1315230939</v>
      </c>
      <c r="C397" s="55" t="s">
        <v>850</v>
      </c>
      <c r="D397" s="55" t="s">
        <v>52</v>
      </c>
      <c r="E397" s="55" t="s">
        <v>53</v>
      </c>
      <c r="F397" s="55"/>
      <c r="G397" s="55">
        <v>9</v>
      </c>
      <c r="H397" s="55">
        <v>534.5</v>
      </c>
      <c r="I397" s="55">
        <v>560</v>
      </c>
      <c r="J397" s="55">
        <v>239</v>
      </c>
      <c r="K397" s="55">
        <v>72</v>
      </c>
      <c r="L397" s="55">
        <v>1170</v>
      </c>
      <c r="M397" s="55">
        <v>116.5</v>
      </c>
      <c r="N397" s="55">
        <v>40</v>
      </c>
      <c r="O397" s="55">
        <v>88.5</v>
      </c>
      <c r="P397" s="55">
        <v>481</v>
      </c>
      <c r="Q397" s="55">
        <v>111.5</v>
      </c>
      <c r="R397" s="55">
        <v>371</v>
      </c>
      <c r="S397" s="55">
        <v>72.5</v>
      </c>
      <c r="T397" s="55">
        <v>189</v>
      </c>
      <c r="U397" s="55"/>
      <c r="V397" s="55"/>
      <c r="W397" s="55">
        <v>75</v>
      </c>
      <c r="X397" s="55">
        <v>91</v>
      </c>
      <c r="Y397" s="55">
        <v>88</v>
      </c>
      <c r="Z397" s="55">
        <v>70.5</v>
      </c>
      <c r="AA397" s="55">
        <v>80</v>
      </c>
      <c r="AB397" s="55">
        <v>328</v>
      </c>
      <c r="AC397" s="55"/>
      <c r="AD397" s="55"/>
      <c r="AE397" s="55"/>
      <c r="AF397" s="55"/>
      <c r="AG397" s="55"/>
      <c r="AH397" s="55"/>
      <c r="AI397" s="55" t="s">
        <v>54</v>
      </c>
      <c r="AJ397" s="55">
        <v>39</v>
      </c>
      <c r="AK397" s="55"/>
      <c r="AL397" s="55"/>
      <c r="AM397" s="55"/>
      <c r="AN397" s="55"/>
      <c r="AO397" s="55">
        <v>104</v>
      </c>
      <c r="AP397" s="55">
        <v>88</v>
      </c>
      <c r="AQ397" s="55">
        <v>233</v>
      </c>
      <c r="AR397" s="55">
        <v>311</v>
      </c>
      <c r="AS397" s="55">
        <v>167</v>
      </c>
      <c r="AT397" s="55">
        <v>239</v>
      </c>
    </row>
    <row r="398" spans="1:46">
      <c r="A398" s="55" t="s">
        <v>851</v>
      </c>
      <c r="B398" s="55">
        <v>1315230940</v>
      </c>
      <c r="C398" s="55" t="s">
        <v>852</v>
      </c>
      <c r="D398" s="55" t="s">
        <v>52</v>
      </c>
      <c r="E398" s="55" t="s">
        <v>53</v>
      </c>
      <c r="F398" s="55"/>
      <c r="G398" s="55">
        <v>9</v>
      </c>
      <c r="H398" s="55">
        <v>572.5</v>
      </c>
      <c r="I398" s="55">
        <v>601.5</v>
      </c>
      <c r="J398" s="55">
        <v>80</v>
      </c>
      <c r="K398" s="55">
        <v>35</v>
      </c>
      <c r="L398" s="55">
        <v>337</v>
      </c>
      <c r="M398" s="55">
        <v>106.5</v>
      </c>
      <c r="N398" s="56">
        <v>346</v>
      </c>
      <c r="O398" s="55">
        <v>99.5</v>
      </c>
      <c r="P398" s="55">
        <v>270</v>
      </c>
      <c r="Q398" s="55">
        <v>124</v>
      </c>
      <c r="R398" s="55">
        <v>106</v>
      </c>
      <c r="S398" s="55">
        <v>92.5</v>
      </c>
      <c r="T398" s="55">
        <v>13</v>
      </c>
      <c r="U398" s="55"/>
      <c r="V398" s="55"/>
      <c r="W398" s="55">
        <v>66.5</v>
      </c>
      <c r="X398" s="55">
        <v>88</v>
      </c>
      <c r="Y398" s="55">
        <v>220</v>
      </c>
      <c r="Z398" s="55">
        <v>83.5</v>
      </c>
      <c r="AA398" s="55">
        <v>91</v>
      </c>
      <c r="AB398" s="55">
        <v>86</v>
      </c>
      <c r="AC398" s="55"/>
      <c r="AD398" s="55"/>
      <c r="AE398" s="55"/>
      <c r="AF398" s="55"/>
      <c r="AG398" s="55"/>
      <c r="AH398" s="55"/>
      <c r="AI398" s="55" t="s">
        <v>54</v>
      </c>
      <c r="AJ398" s="55">
        <v>40</v>
      </c>
      <c r="AK398" s="55"/>
      <c r="AL398" s="55"/>
      <c r="AM398" s="55"/>
      <c r="AN398" s="55"/>
      <c r="AO398" s="55">
        <v>95</v>
      </c>
      <c r="AP398" s="55">
        <v>139</v>
      </c>
      <c r="AQ398" s="55">
        <v>111</v>
      </c>
      <c r="AR398" s="55">
        <v>115</v>
      </c>
      <c r="AS398" s="55">
        <v>95</v>
      </c>
      <c r="AT398" s="55">
        <v>80</v>
      </c>
    </row>
    <row r="399" spans="1:46">
      <c r="A399" s="55" t="s">
        <v>853</v>
      </c>
      <c r="B399" s="55">
        <v>1315230941</v>
      </c>
      <c r="C399" s="55" t="s">
        <v>854</v>
      </c>
      <c r="D399" s="55" t="s">
        <v>52</v>
      </c>
      <c r="E399" s="55" t="s">
        <v>53</v>
      </c>
      <c r="F399" s="55"/>
      <c r="G399" s="55">
        <v>9</v>
      </c>
      <c r="H399" s="55">
        <v>595.5</v>
      </c>
      <c r="I399" s="55">
        <v>619</v>
      </c>
      <c r="J399" s="55">
        <v>36</v>
      </c>
      <c r="K399" s="55">
        <v>-4</v>
      </c>
      <c r="L399" s="55">
        <v>160</v>
      </c>
      <c r="M399" s="55">
        <v>115.5</v>
      </c>
      <c r="N399" s="55">
        <v>55</v>
      </c>
      <c r="O399" s="55">
        <v>115</v>
      </c>
      <c r="P399" s="55">
        <v>64</v>
      </c>
      <c r="Q399" s="55">
        <v>115.5</v>
      </c>
      <c r="R399" s="56">
        <v>288</v>
      </c>
      <c r="S399" s="55">
        <v>90</v>
      </c>
      <c r="T399" s="55">
        <v>19</v>
      </c>
      <c r="U399" s="55"/>
      <c r="V399" s="55"/>
      <c r="W399" s="55">
        <v>74.5</v>
      </c>
      <c r="X399" s="55">
        <v>91</v>
      </c>
      <c r="Y399" s="55">
        <v>102</v>
      </c>
      <c r="Z399" s="55">
        <v>85</v>
      </c>
      <c r="AA399" s="55">
        <v>92</v>
      </c>
      <c r="AB399" s="55">
        <v>57</v>
      </c>
      <c r="AC399" s="55"/>
      <c r="AD399" s="55"/>
      <c r="AE399" s="55"/>
      <c r="AF399" s="55"/>
      <c r="AG399" s="55"/>
      <c r="AH399" s="55"/>
      <c r="AI399" s="55" t="s">
        <v>54</v>
      </c>
      <c r="AJ399" s="55">
        <v>41</v>
      </c>
      <c r="AK399" s="55"/>
      <c r="AL399" s="55"/>
      <c r="AM399" s="55"/>
      <c r="AN399" s="55"/>
      <c r="AO399" s="55">
        <v>185</v>
      </c>
      <c r="AP399" s="55">
        <v>70</v>
      </c>
      <c r="AQ399" s="55">
        <v>142</v>
      </c>
      <c r="AR399" s="55">
        <v>32</v>
      </c>
      <c r="AS399" s="55">
        <v>128</v>
      </c>
      <c r="AT399" s="55">
        <v>36</v>
      </c>
    </row>
    <row r="400" spans="1:46">
      <c r="A400" s="55" t="s">
        <v>855</v>
      </c>
      <c r="B400" s="55">
        <v>1315230942</v>
      </c>
      <c r="C400" s="55" t="s">
        <v>856</v>
      </c>
      <c r="D400" s="55" t="s">
        <v>52</v>
      </c>
      <c r="E400" s="55" t="s">
        <v>53</v>
      </c>
      <c r="F400" s="55"/>
      <c r="G400" s="55">
        <v>9</v>
      </c>
      <c r="H400" s="55">
        <v>575</v>
      </c>
      <c r="I400" s="55">
        <v>597.5</v>
      </c>
      <c r="J400" s="55">
        <v>94</v>
      </c>
      <c r="K400" s="55">
        <v>-62</v>
      </c>
      <c r="L400" s="55">
        <v>395</v>
      </c>
      <c r="M400" s="55">
        <v>103</v>
      </c>
      <c r="N400" s="56">
        <v>487</v>
      </c>
      <c r="O400" s="55">
        <v>104</v>
      </c>
      <c r="P400" s="55">
        <v>193</v>
      </c>
      <c r="Q400" s="55">
        <v>130.5</v>
      </c>
      <c r="R400" s="55">
        <v>32</v>
      </c>
      <c r="S400" s="55">
        <v>87</v>
      </c>
      <c r="T400" s="55">
        <v>32</v>
      </c>
      <c r="U400" s="55"/>
      <c r="V400" s="55"/>
      <c r="W400" s="55">
        <v>79</v>
      </c>
      <c r="X400" s="55">
        <v>93</v>
      </c>
      <c r="Y400" s="55">
        <v>50</v>
      </c>
      <c r="Z400" s="55">
        <v>71.5</v>
      </c>
      <c r="AA400" s="55">
        <v>80</v>
      </c>
      <c r="AB400" s="56">
        <v>310</v>
      </c>
      <c r="AC400" s="55"/>
      <c r="AD400" s="55"/>
      <c r="AE400" s="55"/>
      <c r="AF400" s="55"/>
      <c r="AG400" s="55"/>
      <c r="AH400" s="55"/>
      <c r="AI400" s="55" t="s">
        <v>54</v>
      </c>
      <c r="AJ400" s="55">
        <v>42</v>
      </c>
      <c r="AK400" s="55"/>
      <c r="AL400" s="55"/>
      <c r="AM400" s="55"/>
      <c r="AN400" s="55"/>
      <c r="AO400" s="55">
        <v>28</v>
      </c>
      <c r="AP400" s="55">
        <v>85</v>
      </c>
      <c r="AQ400" s="55">
        <v>70</v>
      </c>
      <c r="AR400" s="55">
        <v>32</v>
      </c>
      <c r="AS400" s="55">
        <v>69</v>
      </c>
      <c r="AT400" s="55">
        <v>94</v>
      </c>
    </row>
    <row r="401" spans="1:46">
      <c r="A401" s="55" t="s">
        <v>857</v>
      </c>
      <c r="B401" s="55">
        <v>1315230943</v>
      </c>
      <c r="C401" s="55" t="s">
        <v>858</v>
      </c>
      <c r="D401" s="55" t="s">
        <v>52</v>
      </c>
      <c r="E401" s="55" t="s">
        <v>53</v>
      </c>
      <c r="F401" s="55"/>
      <c r="G401" s="55">
        <v>9</v>
      </c>
      <c r="H401" s="55">
        <v>579</v>
      </c>
      <c r="I401" s="55">
        <v>604</v>
      </c>
      <c r="J401" s="55">
        <v>75</v>
      </c>
      <c r="K401" s="55">
        <v>-15</v>
      </c>
      <c r="L401" s="55">
        <v>313</v>
      </c>
      <c r="M401" s="55">
        <v>122</v>
      </c>
      <c r="N401" s="55">
        <v>5</v>
      </c>
      <c r="O401" s="55">
        <v>94.5</v>
      </c>
      <c r="P401" s="56">
        <v>374</v>
      </c>
      <c r="Q401" s="55">
        <v>135</v>
      </c>
      <c r="R401" s="55">
        <v>6</v>
      </c>
      <c r="S401" s="55">
        <v>71.5</v>
      </c>
      <c r="T401" s="55">
        <v>200</v>
      </c>
      <c r="U401" s="55"/>
      <c r="V401" s="55"/>
      <c r="W401" s="55">
        <v>74.5</v>
      </c>
      <c r="X401" s="55">
        <v>91</v>
      </c>
      <c r="Y401" s="55">
        <v>102</v>
      </c>
      <c r="Z401" s="55">
        <v>81.5</v>
      </c>
      <c r="AA401" s="55">
        <v>90</v>
      </c>
      <c r="AB401" s="55">
        <v>122</v>
      </c>
      <c r="AC401" s="55"/>
      <c r="AD401" s="55"/>
      <c r="AE401" s="55"/>
      <c r="AF401" s="55"/>
      <c r="AG401" s="55"/>
      <c r="AH401" s="55"/>
      <c r="AI401" s="55" t="s">
        <v>54</v>
      </c>
      <c r="AJ401" s="55">
        <v>43</v>
      </c>
      <c r="AK401" s="55"/>
      <c r="AL401" s="55" t="s">
        <v>512</v>
      </c>
      <c r="AM401" s="55"/>
      <c r="AN401" s="55"/>
      <c r="AO401" s="55">
        <v>78</v>
      </c>
      <c r="AP401" s="55">
        <v>90</v>
      </c>
      <c r="AQ401" s="55">
        <v>66</v>
      </c>
      <c r="AR401" s="55">
        <v>60</v>
      </c>
      <c r="AS401" s="55">
        <v>114</v>
      </c>
      <c r="AT401" s="55">
        <v>75</v>
      </c>
    </row>
    <row r="402" spans="1:46">
      <c r="A402" s="55" t="s">
        <v>859</v>
      </c>
      <c r="B402" s="55">
        <v>1315230944</v>
      </c>
      <c r="C402" s="55" t="s">
        <v>860</v>
      </c>
      <c r="D402" s="55" t="s">
        <v>52</v>
      </c>
      <c r="E402" s="55" t="s">
        <v>53</v>
      </c>
      <c r="F402" s="55"/>
      <c r="G402" s="55">
        <v>9</v>
      </c>
      <c r="H402" s="55">
        <v>548</v>
      </c>
      <c r="I402" s="55">
        <v>572.5</v>
      </c>
      <c r="J402" s="55">
        <v>166</v>
      </c>
      <c r="K402" s="55">
        <v>-83</v>
      </c>
      <c r="L402" s="55">
        <v>836</v>
      </c>
      <c r="M402" s="55">
        <v>116</v>
      </c>
      <c r="N402" s="55">
        <v>51</v>
      </c>
      <c r="O402" s="55">
        <v>91</v>
      </c>
      <c r="P402" s="55">
        <v>436</v>
      </c>
      <c r="Q402" s="55">
        <v>125</v>
      </c>
      <c r="R402" s="55">
        <v>92</v>
      </c>
      <c r="S402" s="55">
        <v>63.5</v>
      </c>
      <c r="T402" s="55">
        <v>342</v>
      </c>
      <c r="U402" s="55"/>
      <c r="V402" s="55"/>
      <c r="W402" s="55">
        <v>76</v>
      </c>
      <c r="X402" s="55">
        <v>91</v>
      </c>
      <c r="Y402" s="55">
        <v>71</v>
      </c>
      <c r="Z402" s="55">
        <v>76.5</v>
      </c>
      <c r="AA402" s="55">
        <v>86</v>
      </c>
      <c r="AB402" s="55">
        <v>222</v>
      </c>
      <c r="AC402" s="55"/>
      <c r="AD402" s="55"/>
      <c r="AE402" s="55"/>
      <c r="AF402" s="55"/>
      <c r="AG402" s="55"/>
      <c r="AH402" s="55"/>
      <c r="AI402" s="55" t="s">
        <v>54</v>
      </c>
      <c r="AJ402" s="55">
        <v>44</v>
      </c>
      <c r="AK402" s="55"/>
      <c r="AL402" s="55"/>
      <c r="AM402" s="55"/>
      <c r="AN402" s="55"/>
      <c r="AO402" s="55">
        <v>149</v>
      </c>
      <c r="AP402" s="55">
        <v>123</v>
      </c>
      <c r="AQ402" s="55">
        <v>305</v>
      </c>
      <c r="AR402" s="55">
        <v>83</v>
      </c>
      <c r="AS402" s="55">
        <v>218</v>
      </c>
      <c r="AT402" s="55">
        <v>166</v>
      </c>
    </row>
    <row r="403" spans="1:46">
      <c r="A403" s="55" t="s">
        <v>861</v>
      </c>
      <c r="B403" s="55">
        <v>1315231001</v>
      </c>
      <c r="C403" s="55" t="s">
        <v>862</v>
      </c>
      <c r="D403" s="55" t="s">
        <v>52</v>
      </c>
      <c r="E403" s="55" t="s">
        <v>53</v>
      </c>
      <c r="F403" s="55"/>
      <c r="G403" s="55">
        <v>10</v>
      </c>
      <c r="H403" s="55">
        <v>598</v>
      </c>
      <c r="I403" s="55">
        <v>616</v>
      </c>
      <c r="J403" s="55">
        <v>41</v>
      </c>
      <c r="K403" s="55">
        <v>59</v>
      </c>
      <c r="L403" s="55">
        <v>185</v>
      </c>
      <c r="M403" s="55">
        <v>105</v>
      </c>
      <c r="N403" s="56">
        <v>406</v>
      </c>
      <c r="O403" s="55">
        <v>119</v>
      </c>
      <c r="P403" s="55">
        <v>36</v>
      </c>
      <c r="Q403" s="55">
        <v>115.5</v>
      </c>
      <c r="R403" s="56">
        <v>288</v>
      </c>
      <c r="S403" s="55">
        <v>91.5</v>
      </c>
      <c r="T403" s="55">
        <v>16</v>
      </c>
      <c r="U403" s="55"/>
      <c r="V403" s="55"/>
      <c r="W403" s="55">
        <v>83</v>
      </c>
      <c r="X403" s="55">
        <v>94</v>
      </c>
      <c r="Y403" s="55">
        <v>22</v>
      </c>
      <c r="Z403" s="55">
        <v>84</v>
      </c>
      <c r="AA403" s="55">
        <v>91</v>
      </c>
      <c r="AB403" s="55">
        <v>75</v>
      </c>
      <c r="AC403" s="55"/>
      <c r="AD403" s="55"/>
      <c r="AE403" s="55"/>
      <c r="AF403" s="55"/>
      <c r="AG403" s="55"/>
      <c r="AH403" s="55"/>
      <c r="AI403" s="55" t="s">
        <v>54</v>
      </c>
      <c r="AJ403" s="55">
        <v>1</v>
      </c>
      <c r="AK403" s="55"/>
      <c r="AL403" s="55" t="s">
        <v>863</v>
      </c>
      <c r="AM403" s="55"/>
      <c r="AN403" s="55"/>
      <c r="AO403" s="55">
        <v>39</v>
      </c>
      <c r="AP403" s="55">
        <v>20</v>
      </c>
      <c r="AQ403" s="55">
        <v>33</v>
      </c>
      <c r="AR403" s="55">
        <v>100</v>
      </c>
      <c r="AS403" s="55">
        <v>52</v>
      </c>
      <c r="AT403" s="55">
        <v>41</v>
      </c>
    </row>
    <row r="404" spans="1:46">
      <c r="A404" s="55" t="s">
        <v>864</v>
      </c>
      <c r="B404" s="55">
        <v>1315231002</v>
      </c>
      <c r="C404" s="55" t="s">
        <v>865</v>
      </c>
      <c r="D404" s="55" t="s">
        <v>52</v>
      </c>
      <c r="E404" s="55" t="s">
        <v>53</v>
      </c>
      <c r="F404" s="55"/>
      <c r="G404" s="55">
        <v>10</v>
      </c>
      <c r="H404" s="55">
        <v>562</v>
      </c>
      <c r="I404" s="55">
        <v>605.5</v>
      </c>
      <c r="J404" s="55">
        <v>70</v>
      </c>
      <c r="K404" s="55">
        <v>81</v>
      </c>
      <c r="L404" s="55">
        <v>296</v>
      </c>
      <c r="M404" s="55">
        <v>114</v>
      </c>
      <c r="N404" s="55">
        <v>84</v>
      </c>
      <c r="O404" s="55">
        <v>110</v>
      </c>
      <c r="P404" s="55">
        <v>100</v>
      </c>
      <c r="Q404" s="55">
        <v>118</v>
      </c>
      <c r="R404" s="55">
        <v>236</v>
      </c>
      <c r="S404" s="55">
        <v>85.5</v>
      </c>
      <c r="T404" s="55">
        <v>41</v>
      </c>
      <c r="U404" s="55"/>
      <c r="V404" s="55"/>
      <c r="W404" s="55">
        <v>70</v>
      </c>
      <c r="X404" s="55">
        <v>89</v>
      </c>
      <c r="Y404" s="55">
        <v>159</v>
      </c>
      <c r="Z404" s="55"/>
      <c r="AA404" s="55"/>
      <c r="AB404" s="55"/>
      <c r="AC404" s="55"/>
      <c r="AD404" s="55"/>
      <c r="AE404" s="55"/>
      <c r="AF404" s="55">
        <v>64.5</v>
      </c>
      <c r="AG404" s="55">
        <v>89</v>
      </c>
      <c r="AH404" s="55">
        <v>37</v>
      </c>
      <c r="AI404" s="55" t="s">
        <v>866</v>
      </c>
      <c r="AJ404" s="55">
        <v>2</v>
      </c>
      <c r="AK404" s="55"/>
      <c r="AL404" s="55"/>
      <c r="AM404" s="55"/>
      <c r="AN404" s="55" t="s">
        <v>867</v>
      </c>
      <c r="AO404" s="55">
        <v>97</v>
      </c>
      <c r="AP404" s="55">
        <v>162</v>
      </c>
      <c r="AQ404" s="55">
        <v>107</v>
      </c>
      <c r="AR404" s="55">
        <v>151</v>
      </c>
      <c r="AS404" s="55">
        <v>114</v>
      </c>
      <c r="AT404" s="55">
        <v>70</v>
      </c>
    </row>
    <row r="405" spans="1:46">
      <c r="A405" s="55" t="s">
        <v>868</v>
      </c>
      <c r="B405" s="55">
        <v>1315231003</v>
      </c>
      <c r="C405" s="55" t="s">
        <v>869</v>
      </c>
      <c r="D405" s="55" t="s">
        <v>52</v>
      </c>
      <c r="E405" s="55" t="s">
        <v>53</v>
      </c>
      <c r="F405" s="55"/>
      <c r="G405" s="55">
        <v>10</v>
      </c>
      <c r="H405" s="55">
        <v>573.5</v>
      </c>
      <c r="I405" s="55">
        <v>602.5</v>
      </c>
      <c r="J405" s="55">
        <v>78</v>
      </c>
      <c r="K405" s="55">
        <v>262</v>
      </c>
      <c r="L405" s="55">
        <v>326</v>
      </c>
      <c r="M405" s="55">
        <v>109.5</v>
      </c>
      <c r="N405" s="55">
        <v>226</v>
      </c>
      <c r="O405" s="55">
        <v>111</v>
      </c>
      <c r="P405" s="55">
        <v>91</v>
      </c>
      <c r="Q405" s="55">
        <v>123.5</v>
      </c>
      <c r="R405" s="55">
        <v>117</v>
      </c>
      <c r="S405" s="55">
        <v>79.5</v>
      </c>
      <c r="T405" s="55">
        <v>89</v>
      </c>
      <c r="U405" s="55"/>
      <c r="V405" s="55"/>
      <c r="W405" s="55">
        <v>67</v>
      </c>
      <c r="X405" s="55">
        <v>88</v>
      </c>
      <c r="Y405" s="55">
        <v>216</v>
      </c>
      <c r="Z405" s="55">
        <v>83</v>
      </c>
      <c r="AA405" s="55">
        <v>91</v>
      </c>
      <c r="AB405" s="55">
        <v>91</v>
      </c>
      <c r="AC405" s="55"/>
      <c r="AD405" s="55"/>
      <c r="AE405" s="55"/>
      <c r="AF405" s="55"/>
      <c r="AG405" s="55"/>
      <c r="AH405" s="55"/>
      <c r="AI405" s="55" t="s">
        <v>54</v>
      </c>
      <c r="AJ405" s="55">
        <v>3</v>
      </c>
      <c r="AK405" s="55"/>
      <c r="AL405" s="55" t="s">
        <v>863</v>
      </c>
      <c r="AM405" s="55"/>
      <c r="AN405" s="55"/>
      <c r="AO405" s="55">
        <v>231</v>
      </c>
      <c r="AP405" s="55">
        <v>99</v>
      </c>
      <c r="AQ405" s="55">
        <v>75</v>
      </c>
      <c r="AR405" s="55">
        <v>340</v>
      </c>
      <c r="AS405" s="55">
        <v>148</v>
      </c>
      <c r="AT405" s="55">
        <v>78</v>
      </c>
    </row>
    <row r="406" spans="1:46">
      <c r="A406" s="55" t="s">
        <v>870</v>
      </c>
      <c r="B406" s="55">
        <v>1315231004</v>
      </c>
      <c r="C406" s="55" t="s">
        <v>871</v>
      </c>
      <c r="D406" s="55" t="s">
        <v>52</v>
      </c>
      <c r="E406" s="55" t="s">
        <v>53</v>
      </c>
      <c r="F406" s="55"/>
      <c r="G406" s="55">
        <v>10</v>
      </c>
      <c r="H406" s="55">
        <v>586.5</v>
      </c>
      <c r="I406" s="55">
        <v>607.5</v>
      </c>
      <c r="J406" s="55">
        <v>62</v>
      </c>
      <c r="K406" s="55">
        <v>-26</v>
      </c>
      <c r="L406" s="55">
        <v>266</v>
      </c>
      <c r="M406" s="55">
        <v>122</v>
      </c>
      <c r="N406" s="55">
        <v>5</v>
      </c>
      <c r="O406" s="55">
        <v>114</v>
      </c>
      <c r="P406" s="55">
        <v>69</v>
      </c>
      <c r="Q406" s="55">
        <v>118.5</v>
      </c>
      <c r="R406" s="55">
        <v>221</v>
      </c>
      <c r="S406" s="55">
        <v>72</v>
      </c>
      <c r="T406" s="55">
        <v>195</v>
      </c>
      <c r="U406" s="55"/>
      <c r="V406" s="55"/>
      <c r="W406" s="55">
        <v>82</v>
      </c>
      <c r="X406" s="55">
        <v>94</v>
      </c>
      <c r="Y406" s="55">
        <v>29</v>
      </c>
      <c r="Z406" s="55">
        <v>78</v>
      </c>
      <c r="AA406" s="55">
        <v>87</v>
      </c>
      <c r="AB406" s="55">
        <v>195</v>
      </c>
      <c r="AC406" s="55"/>
      <c r="AD406" s="55"/>
      <c r="AE406" s="55"/>
      <c r="AF406" s="55"/>
      <c r="AG406" s="55"/>
      <c r="AH406" s="55"/>
      <c r="AI406" s="55" t="s">
        <v>54</v>
      </c>
      <c r="AJ406" s="55">
        <v>4</v>
      </c>
      <c r="AK406" s="55"/>
      <c r="AL406" s="55" t="s">
        <v>863</v>
      </c>
      <c r="AM406" s="55"/>
      <c r="AN406" s="55"/>
      <c r="AO406" s="55">
        <v>65</v>
      </c>
      <c r="AP406" s="55">
        <v>53</v>
      </c>
      <c r="AQ406" s="55">
        <v>65</v>
      </c>
      <c r="AR406" s="55">
        <v>36</v>
      </c>
      <c r="AS406" s="55">
        <v>45</v>
      </c>
      <c r="AT406" s="55">
        <v>62</v>
      </c>
    </row>
    <row r="407" spans="1:46">
      <c r="A407" s="55" t="s">
        <v>872</v>
      </c>
      <c r="B407" s="55">
        <v>1315231005</v>
      </c>
      <c r="C407" s="55" t="s">
        <v>873</v>
      </c>
      <c r="D407" s="55" t="s">
        <v>52</v>
      </c>
      <c r="E407" s="55" t="s">
        <v>53</v>
      </c>
      <c r="F407" s="55"/>
      <c r="G407" s="55">
        <v>10</v>
      </c>
      <c r="H407" s="55">
        <v>565</v>
      </c>
      <c r="I407" s="55">
        <v>605.5</v>
      </c>
      <c r="J407" s="55">
        <v>70</v>
      </c>
      <c r="K407" s="55">
        <v>13</v>
      </c>
      <c r="L407" s="55">
        <v>296</v>
      </c>
      <c r="M407" s="55">
        <v>113.5</v>
      </c>
      <c r="N407" s="55">
        <v>101</v>
      </c>
      <c r="O407" s="55">
        <v>108.5</v>
      </c>
      <c r="P407" s="55">
        <v>110</v>
      </c>
      <c r="Q407" s="55">
        <v>125</v>
      </c>
      <c r="R407" s="55">
        <v>92</v>
      </c>
      <c r="S407" s="55">
        <v>79.5</v>
      </c>
      <c r="T407" s="55">
        <v>89</v>
      </c>
      <c r="U407" s="55"/>
      <c r="V407" s="55"/>
      <c r="W407" s="55">
        <v>75.5</v>
      </c>
      <c r="X407" s="55">
        <v>91</v>
      </c>
      <c r="Y407" s="55">
        <v>79</v>
      </c>
      <c r="Z407" s="55"/>
      <c r="AA407" s="55"/>
      <c r="AB407" s="55"/>
      <c r="AC407" s="55"/>
      <c r="AD407" s="55"/>
      <c r="AE407" s="55"/>
      <c r="AF407" s="55">
        <v>63</v>
      </c>
      <c r="AG407" s="55">
        <v>88</v>
      </c>
      <c r="AH407" s="55">
        <v>46</v>
      </c>
      <c r="AI407" s="55" t="s">
        <v>866</v>
      </c>
      <c r="AJ407" s="55">
        <v>5</v>
      </c>
      <c r="AK407" s="55"/>
      <c r="AL407" s="55"/>
      <c r="AM407" s="55"/>
      <c r="AN407" s="55" t="s">
        <v>867</v>
      </c>
      <c r="AO407" s="55">
        <v>87</v>
      </c>
      <c r="AP407" s="55">
        <v>73</v>
      </c>
      <c r="AQ407" s="55">
        <v>75</v>
      </c>
      <c r="AR407" s="55">
        <v>83</v>
      </c>
      <c r="AS407" s="55">
        <v>110</v>
      </c>
      <c r="AT407" s="55">
        <v>70</v>
      </c>
    </row>
    <row r="408" spans="1:46">
      <c r="A408" s="55" t="s">
        <v>874</v>
      </c>
      <c r="B408" s="55">
        <v>1315231006</v>
      </c>
      <c r="C408" s="55" t="s">
        <v>875</v>
      </c>
      <c r="D408" s="55" t="s">
        <v>52</v>
      </c>
      <c r="E408" s="55" t="s">
        <v>53</v>
      </c>
      <c r="F408" s="55"/>
      <c r="G408" s="55">
        <v>10</v>
      </c>
      <c r="H408" s="55">
        <v>578.5</v>
      </c>
      <c r="I408" s="55">
        <v>599.5</v>
      </c>
      <c r="J408" s="55">
        <v>86</v>
      </c>
      <c r="K408" s="55">
        <v>-46</v>
      </c>
      <c r="L408" s="55">
        <v>362</v>
      </c>
      <c r="M408" s="55">
        <v>112.5</v>
      </c>
      <c r="N408" s="55">
        <v>128</v>
      </c>
      <c r="O408" s="55">
        <v>107</v>
      </c>
      <c r="P408" s="55">
        <v>142</v>
      </c>
      <c r="Q408" s="55">
        <v>124</v>
      </c>
      <c r="R408" s="55">
        <v>106</v>
      </c>
      <c r="S408" s="55">
        <v>73</v>
      </c>
      <c r="T408" s="55">
        <v>181</v>
      </c>
      <c r="U408" s="55"/>
      <c r="V408" s="55"/>
      <c r="W408" s="55">
        <v>78</v>
      </c>
      <c r="X408" s="55">
        <v>92</v>
      </c>
      <c r="Y408" s="55">
        <v>54</v>
      </c>
      <c r="Z408" s="55">
        <v>84</v>
      </c>
      <c r="AA408" s="55">
        <v>91</v>
      </c>
      <c r="AB408" s="55">
        <v>75</v>
      </c>
      <c r="AC408" s="55"/>
      <c r="AD408" s="55"/>
      <c r="AE408" s="55"/>
      <c r="AF408" s="55"/>
      <c r="AG408" s="55"/>
      <c r="AH408" s="55"/>
      <c r="AI408" s="55" t="s">
        <v>54</v>
      </c>
      <c r="AJ408" s="55">
        <v>6</v>
      </c>
      <c r="AK408" s="55"/>
      <c r="AL408" s="55" t="s">
        <v>863</v>
      </c>
      <c r="AM408" s="55"/>
      <c r="AN408" s="55"/>
      <c r="AO408" s="55">
        <v>90</v>
      </c>
      <c r="AP408" s="55">
        <v>46</v>
      </c>
      <c r="AQ408" s="55">
        <v>61</v>
      </c>
      <c r="AR408" s="55">
        <v>40</v>
      </c>
      <c r="AS408" s="55">
        <v>62</v>
      </c>
      <c r="AT408" s="55">
        <v>86</v>
      </c>
    </row>
    <row r="409" spans="1:46">
      <c r="A409" s="55" t="s">
        <v>876</v>
      </c>
      <c r="B409" s="55">
        <v>1315231007</v>
      </c>
      <c r="C409" s="55" t="s">
        <v>877</v>
      </c>
      <c r="D409" s="55" t="s">
        <v>52</v>
      </c>
      <c r="E409" s="55" t="s">
        <v>53</v>
      </c>
      <c r="F409" s="55"/>
      <c r="G409" s="55">
        <v>10</v>
      </c>
      <c r="H409" s="55">
        <v>556.5</v>
      </c>
      <c r="I409" s="55">
        <v>583.5</v>
      </c>
      <c r="J409" s="55">
        <v>129</v>
      </c>
      <c r="K409" s="55">
        <v>83</v>
      </c>
      <c r="L409" s="55">
        <v>609</v>
      </c>
      <c r="M409" s="55">
        <v>105.5</v>
      </c>
      <c r="N409" s="55">
        <v>382</v>
      </c>
      <c r="O409" s="55">
        <v>99</v>
      </c>
      <c r="P409" s="55">
        <v>285</v>
      </c>
      <c r="Q409" s="55">
        <v>122</v>
      </c>
      <c r="R409" s="55">
        <v>142</v>
      </c>
      <c r="S409" s="55">
        <v>76</v>
      </c>
      <c r="T409" s="55">
        <v>142</v>
      </c>
      <c r="U409" s="55"/>
      <c r="V409" s="55"/>
      <c r="W409" s="55">
        <v>68</v>
      </c>
      <c r="X409" s="55">
        <v>88</v>
      </c>
      <c r="Y409" s="55">
        <v>197</v>
      </c>
      <c r="Z409" s="55">
        <v>86</v>
      </c>
      <c r="AA409" s="55">
        <v>93</v>
      </c>
      <c r="AB409" s="55">
        <v>43</v>
      </c>
      <c r="AC409" s="55"/>
      <c r="AD409" s="55"/>
      <c r="AE409" s="55"/>
      <c r="AF409" s="55"/>
      <c r="AG409" s="55"/>
      <c r="AH409" s="55"/>
      <c r="AI409" s="55" t="s">
        <v>54</v>
      </c>
      <c r="AJ409" s="55">
        <v>7</v>
      </c>
      <c r="AK409" s="55"/>
      <c r="AL409" s="55" t="s">
        <v>863</v>
      </c>
      <c r="AM409" s="55"/>
      <c r="AN409" s="55"/>
      <c r="AO409" s="55">
        <v>113</v>
      </c>
      <c r="AP409" s="55">
        <v>99</v>
      </c>
      <c r="AQ409" s="55">
        <v>185</v>
      </c>
      <c r="AR409" s="55">
        <v>212</v>
      </c>
      <c r="AS409" s="55">
        <v>114</v>
      </c>
      <c r="AT409" s="55">
        <v>129</v>
      </c>
    </row>
    <row r="410" spans="1:46">
      <c r="A410" s="55" t="s">
        <v>878</v>
      </c>
      <c r="B410" s="55">
        <v>1315231008</v>
      </c>
      <c r="C410" s="55" t="s">
        <v>879</v>
      </c>
      <c r="D410" s="55" t="s">
        <v>52</v>
      </c>
      <c r="E410" s="55" t="s">
        <v>53</v>
      </c>
      <c r="F410" s="55"/>
      <c r="G410" s="55">
        <v>10</v>
      </c>
      <c r="H410" s="55">
        <v>530.25</v>
      </c>
      <c r="I410" s="55">
        <v>575</v>
      </c>
      <c r="J410" s="55">
        <v>155</v>
      </c>
      <c r="K410" s="55">
        <v>-22</v>
      </c>
      <c r="L410" s="55">
        <v>782</v>
      </c>
      <c r="M410" s="55">
        <v>106</v>
      </c>
      <c r="N410" s="55">
        <v>361</v>
      </c>
      <c r="O410" s="55">
        <v>104</v>
      </c>
      <c r="P410" s="55">
        <v>193</v>
      </c>
      <c r="Q410" s="55">
        <v>133</v>
      </c>
      <c r="R410" s="55">
        <v>12</v>
      </c>
      <c r="S410" s="55">
        <v>61</v>
      </c>
      <c r="T410" s="55">
        <v>396</v>
      </c>
      <c r="U410" s="55"/>
      <c r="V410" s="55"/>
      <c r="W410" s="55">
        <v>65.5</v>
      </c>
      <c r="X410" s="55">
        <v>87</v>
      </c>
      <c r="Y410" s="55">
        <v>239</v>
      </c>
      <c r="Z410" s="55"/>
      <c r="AA410" s="55"/>
      <c r="AB410" s="55"/>
      <c r="AC410" s="55">
        <v>60.75</v>
      </c>
      <c r="AD410" s="55">
        <v>84</v>
      </c>
      <c r="AE410" s="55">
        <v>120</v>
      </c>
      <c r="AF410" s="55"/>
      <c r="AG410" s="55"/>
      <c r="AH410" s="55"/>
      <c r="AI410" s="55" t="s">
        <v>880</v>
      </c>
      <c r="AJ410" s="55">
        <v>8</v>
      </c>
      <c r="AK410" s="55"/>
      <c r="AL410" s="55"/>
      <c r="AM410" s="55"/>
      <c r="AN410" s="55"/>
      <c r="AO410" s="55">
        <v>141</v>
      </c>
      <c r="AP410" s="55">
        <v>112</v>
      </c>
      <c r="AQ410" s="55">
        <v>31</v>
      </c>
      <c r="AR410" s="55">
        <v>133</v>
      </c>
      <c r="AS410" s="55">
        <v>185</v>
      </c>
      <c r="AT410" s="55">
        <v>155</v>
      </c>
    </row>
    <row r="411" spans="1:46">
      <c r="A411" s="55" t="s">
        <v>881</v>
      </c>
      <c r="B411" s="55">
        <v>1315231009</v>
      </c>
      <c r="C411" s="55" t="s">
        <v>882</v>
      </c>
      <c r="D411" s="55" t="s">
        <v>52</v>
      </c>
      <c r="E411" s="55" t="s">
        <v>53</v>
      </c>
      <c r="F411" s="55"/>
      <c r="G411" s="55">
        <v>10</v>
      </c>
      <c r="H411" s="55">
        <v>540</v>
      </c>
      <c r="I411" s="55">
        <v>584.5</v>
      </c>
      <c r="J411" s="55">
        <v>125</v>
      </c>
      <c r="K411" s="55">
        <v>4</v>
      </c>
      <c r="L411" s="55">
        <v>592</v>
      </c>
      <c r="M411" s="55">
        <v>105.5</v>
      </c>
      <c r="N411" s="55">
        <v>382</v>
      </c>
      <c r="O411" s="55">
        <v>105.5</v>
      </c>
      <c r="P411" s="55">
        <v>170</v>
      </c>
      <c r="Q411" s="55">
        <v>121</v>
      </c>
      <c r="R411" s="55">
        <v>168</v>
      </c>
      <c r="S411" s="55">
        <v>74.5</v>
      </c>
      <c r="T411" s="55">
        <v>159</v>
      </c>
      <c r="U411" s="55"/>
      <c r="V411" s="55"/>
      <c r="W411" s="55">
        <v>64</v>
      </c>
      <c r="X411" s="55">
        <v>87</v>
      </c>
      <c r="Y411" s="55">
        <v>269</v>
      </c>
      <c r="Z411" s="55"/>
      <c r="AA411" s="55"/>
      <c r="AB411" s="55"/>
      <c r="AC411" s="55"/>
      <c r="AD411" s="55"/>
      <c r="AE411" s="55"/>
      <c r="AF411" s="55">
        <v>69.5</v>
      </c>
      <c r="AG411" s="55">
        <v>91</v>
      </c>
      <c r="AH411" s="55">
        <v>13</v>
      </c>
      <c r="AI411" s="55" t="s">
        <v>866</v>
      </c>
      <c r="AJ411" s="55">
        <v>9</v>
      </c>
      <c r="AK411" s="55"/>
      <c r="AL411" s="55"/>
      <c r="AM411" s="55"/>
      <c r="AN411" s="55" t="s">
        <v>867</v>
      </c>
      <c r="AO411" s="55">
        <v>103</v>
      </c>
      <c r="AP411" s="55">
        <v>97</v>
      </c>
      <c r="AQ411" s="55">
        <v>131</v>
      </c>
      <c r="AR411" s="55">
        <v>129</v>
      </c>
      <c r="AS411" s="55">
        <v>149</v>
      </c>
      <c r="AT411" s="55">
        <v>125</v>
      </c>
    </row>
    <row r="412" spans="1:46">
      <c r="A412" s="55" t="s">
        <v>883</v>
      </c>
      <c r="B412" s="55">
        <v>1315231010</v>
      </c>
      <c r="C412" s="55" t="s">
        <v>884</v>
      </c>
      <c r="D412" s="55" t="s">
        <v>52</v>
      </c>
      <c r="E412" s="55" t="s">
        <v>53</v>
      </c>
      <c r="F412" s="55"/>
      <c r="G412" s="55">
        <v>10</v>
      </c>
      <c r="H412" s="55">
        <v>625.5</v>
      </c>
      <c r="I412" s="55">
        <v>644</v>
      </c>
      <c r="J412" s="55">
        <v>6</v>
      </c>
      <c r="K412" s="55">
        <v>18</v>
      </c>
      <c r="L412" s="55">
        <v>31</v>
      </c>
      <c r="M412" s="55">
        <v>107.5</v>
      </c>
      <c r="N412" s="56">
        <v>300</v>
      </c>
      <c r="O412" s="55">
        <v>132</v>
      </c>
      <c r="P412" s="55">
        <v>2</v>
      </c>
      <c r="Q412" s="55">
        <v>121</v>
      </c>
      <c r="R412" s="56">
        <v>168</v>
      </c>
      <c r="S412" s="55">
        <v>99.5</v>
      </c>
      <c r="T412" s="55">
        <v>1</v>
      </c>
      <c r="U412" s="55"/>
      <c r="V412" s="55"/>
      <c r="W412" s="55">
        <v>84.5</v>
      </c>
      <c r="X412" s="55">
        <v>95</v>
      </c>
      <c r="Y412" s="55">
        <v>14</v>
      </c>
      <c r="Z412" s="55">
        <v>81</v>
      </c>
      <c r="AA412" s="55">
        <v>89</v>
      </c>
      <c r="AB412" s="56">
        <v>132</v>
      </c>
      <c r="AC412" s="55"/>
      <c r="AD412" s="55"/>
      <c r="AE412" s="55"/>
      <c r="AF412" s="55"/>
      <c r="AG412" s="55"/>
      <c r="AH412" s="55"/>
      <c r="AI412" s="55" t="s">
        <v>54</v>
      </c>
      <c r="AJ412" s="55">
        <v>10</v>
      </c>
      <c r="AK412" s="55"/>
      <c r="AL412" s="55" t="s">
        <v>863</v>
      </c>
      <c r="AM412" s="55"/>
      <c r="AN412" s="55"/>
      <c r="AO412" s="55">
        <v>41</v>
      </c>
      <c r="AP412" s="55">
        <v>48</v>
      </c>
      <c r="AQ412" s="55">
        <v>37</v>
      </c>
      <c r="AR412" s="55">
        <v>24</v>
      </c>
      <c r="AS412" s="55">
        <v>3</v>
      </c>
      <c r="AT412" s="55">
        <v>6</v>
      </c>
    </row>
    <row r="413" spans="1:46">
      <c r="A413" s="55" t="s">
        <v>885</v>
      </c>
      <c r="B413" s="55">
        <v>1315231011</v>
      </c>
      <c r="C413" s="55" t="s">
        <v>886</v>
      </c>
      <c r="D413" s="55" t="s">
        <v>52</v>
      </c>
      <c r="E413" s="55" t="s">
        <v>53</v>
      </c>
      <c r="F413" s="55"/>
      <c r="G413" s="55">
        <v>10</v>
      </c>
      <c r="H413" s="55">
        <v>574.5</v>
      </c>
      <c r="I413" s="55">
        <v>612</v>
      </c>
      <c r="J413" s="55">
        <v>53</v>
      </c>
      <c r="K413" s="55">
        <v>-11</v>
      </c>
      <c r="L413" s="55">
        <v>220</v>
      </c>
      <c r="M413" s="55">
        <v>111.5</v>
      </c>
      <c r="N413" s="55">
        <v>155</v>
      </c>
      <c r="O413" s="55">
        <v>117.5</v>
      </c>
      <c r="P413" s="55">
        <v>46</v>
      </c>
      <c r="Q413" s="55">
        <v>124</v>
      </c>
      <c r="R413" s="55">
        <v>106</v>
      </c>
      <c r="S413" s="55">
        <v>77</v>
      </c>
      <c r="T413" s="55">
        <v>124</v>
      </c>
      <c r="U413" s="55"/>
      <c r="V413" s="55"/>
      <c r="W413" s="55">
        <v>75.5</v>
      </c>
      <c r="X413" s="55">
        <v>91</v>
      </c>
      <c r="Y413" s="55">
        <v>79</v>
      </c>
      <c r="Z413" s="55"/>
      <c r="AA413" s="55"/>
      <c r="AB413" s="55"/>
      <c r="AC413" s="55"/>
      <c r="AD413" s="55"/>
      <c r="AE413" s="55"/>
      <c r="AF413" s="55">
        <v>69</v>
      </c>
      <c r="AG413" s="55">
        <v>91</v>
      </c>
      <c r="AH413" s="55">
        <v>17</v>
      </c>
      <c r="AI413" s="55" t="s">
        <v>866</v>
      </c>
      <c r="AJ413" s="55">
        <v>11</v>
      </c>
      <c r="AK413" s="55"/>
      <c r="AL413" s="55"/>
      <c r="AM413" s="55"/>
      <c r="AN413" s="55" t="s">
        <v>867</v>
      </c>
      <c r="AO413" s="55">
        <v>85</v>
      </c>
      <c r="AP413" s="55">
        <v>62</v>
      </c>
      <c r="AQ413" s="55">
        <v>74</v>
      </c>
      <c r="AR413" s="55">
        <v>42</v>
      </c>
      <c r="AS413" s="55">
        <v>112</v>
      </c>
      <c r="AT413" s="55">
        <v>53</v>
      </c>
    </row>
    <row r="414" spans="1:46">
      <c r="A414" s="55" t="s">
        <v>887</v>
      </c>
      <c r="B414" s="55">
        <v>1315231012</v>
      </c>
      <c r="C414" s="55" t="s">
        <v>888</v>
      </c>
      <c r="D414" s="55" t="s">
        <v>52</v>
      </c>
      <c r="E414" s="55" t="s">
        <v>53</v>
      </c>
      <c r="F414" s="55"/>
      <c r="G414" s="55">
        <v>10</v>
      </c>
      <c r="H414" s="55">
        <v>558.75</v>
      </c>
      <c r="I414" s="55">
        <v>600</v>
      </c>
      <c r="J414" s="55">
        <v>84</v>
      </c>
      <c r="K414" s="55">
        <v>1</v>
      </c>
      <c r="L414" s="55">
        <v>355</v>
      </c>
      <c r="M414" s="55">
        <v>105</v>
      </c>
      <c r="N414" s="56">
        <v>406</v>
      </c>
      <c r="O414" s="55">
        <v>104.5</v>
      </c>
      <c r="P414" s="55">
        <v>186</v>
      </c>
      <c r="Q414" s="55">
        <v>126</v>
      </c>
      <c r="R414" s="55">
        <v>83</v>
      </c>
      <c r="S414" s="55">
        <v>86.5</v>
      </c>
      <c r="T414" s="55">
        <v>37</v>
      </c>
      <c r="U414" s="55"/>
      <c r="V414" s="55"/>
      <c r="W414" s="55">
        <v>72</v>
      </c>
      <c r="X414" s="55">
        <v>90</v>
      </c>
      <c r="Y414" s="55">
        <v>137</v>
      </c>
      <c r="Z414" s="55"/>
      <c r="AA414" s="55"/>
      <c r="AB414" s="55"/>
      <c r="AC414" s="55">
        <v>64.75</v>
      </c>
      <c r="AD414" s="55">
        <v>88</v>
      </c>
      <c r="AE414" s="55">
        <v>68</v>
      </c>
      <c r="AF414" s="55"/>
      <c r="AG414" s="55"/>
      <c r="AH414" s="55"/>
      <c r="AI414" s="55" t="s">
        <v>880</v>
      </c>
      <c r="AJ414" s="55">
        <v>12</v>
      </c>
      <c r="AK414" s="55"/>
      <c r="AL414" s="55"/>
      <c r="AM414" s="55"/>
      <c r="AN414" s="55"/>
      <c r="AO414" s="55">
        <v>162</v>
      </c>
      <c r="AP414" s="55">
        <v>179</v>
      </c>
      <c r="AQ414" s="55">
        <v>71</v>
      </c>
      <c r="AR414" s="55">
        <v>85</v>
      </c>
      <c r="AS414" s="55">
        <v>248</v>
      </c>
      <c r="AT414" s="55">
        <v>84</v>
      </c>
    </row>
    <row r="415" spans="1:46">
      <c r="A415" s="55" t="s">
        <v>889</v>
      </c>
      <c r="B415" s="55">
        <v>1315231013</v>
      </c>
      <c r="C415" s="55" t="s">
        <v>890</v>
      </c>
      <c r="D415" s="55" t="s">
        <v>52</v>
      </c>
      <c r="E415" s="55" t="s">
        <v>53</v>
      </c>
      <c r="F415" s="55"/>
      <c r="G415" s="55">
        <v>10</v>
      </c>
      <c r="H415" s="55">
        <v>546.75</v>
      </c>
      <c r="I415" s="55">
        <v>592</v>
      </c>
      <c r="J415" s="55">
        <v>107</v>
      </c>
      <c r="K415" s="55">
        <v>140</v>
      </c>
      <c r="L415" s="55">
        <v>459</v>
      </c>
      <c r="M415" s="55">
        <v>111</v>
      </c>
      <c r="N415" s="55">
        <v>172</v>
      </c>
      <c r="O415" s="55">
        <v>106</v>
      </c>
      <c r="P415" s="55">
        <v>160</v>
      </c>
      <c r="Q415" s="55">
        <v>125</v>
      </c>
      <c r="R415" s="55">
        <v>92</v>
      </c>
      <c r="S415" s="55">
        <v>76</v>
      </c>
      <c r="T415" s="55">
        <v>142</v>
      </c>
      <c r="U415" s="55"/>
      <c r="V415" s="55"/>
      <c r="W415" s="55">
        <v>65.5</v>
      </c>
      <c r="X415" s="55">
        <v>87</v>
      </c>
      <c r="Y415" s="55">
        <v>239</v>
      </c>
      <c r="Z415" s="55"/>
      <c r="AA415" s="55"/>
      <c r="AB415" s="55"/>
      <c r="AC415" s="55">
        <v>63.25</v>
      </c>
      <c r="AD415" s="55">
        <v>87</v>
      </c>
      <c r="AE415" s="55">
        <v>86</v>
      </c>
      <c r="AF415" s="55"/>
      <c r="AG415" s="55"/>
      <c r="AH415" s="55"/>
      <c r="AI415" s="55" t="s">
        <v>880</v>
      </c>
      <c r="AJ415" s="55">
        <v>13</v>
      </c>
      <c r="AK415" s="55"/>
      <c r="AL415" s="55"/>
      <c r="AM415" s="55"/>
      <c r="AN415" s="55"/>
      <c r="AO415" s="55">
        <v>121</v>
      </c>
      <c r="AP415" s="55">
        <v>145</v>
      </c>
      <c r="AQ415" s="55">
        <v>140</v>
      </c>
      <c r="AR415" s="55">
        <v>247</v>
      </c>
      <c r="AS415" s="55">
        <v>268</v>
      </c>
      <c r="AT415" s="55">
        <v>107</v>
      </c>
    </row>
    <row r="416" spans="1:46">
      <c r="A416" s="55" t="s">
        <v>891</v>
      </c>
      <c r="B416" s="55">
        <v>1315231014</v>
      </c>
      <c r="C416" s="55" t="s">
        <v>892</v>
      </c>
      <c r="D416" s="55" t="s">
        <v>52</v>
      </c>
      <c r="E416" s="55" t="s">
        <v>53</v>
      </c>
      <c r="F416" s="55"/>
      <c r="G416" s="55">
        <v>10</v>
      </c>
      <c r="H416" s="55">
        <v>578.5</v>
      </c>
      <c r="I416" s="55">
        <v>606</v>
      </c>
      <c r="J416" s="55">
        <v>67</v>
      </c>
      <c r="K416" s="55">
        <v>113</v>
      </c>
      <c r="L416" s="55">
        <v>291</v>
      </c>
      <c r="M416" s="55">
        <v>111</v>
      </c>
      <c r="N416" s="55">
        <v>172</v>
      </c>
      <c r="O416" s="55">
        <v>115.5</v>
      </c>
      <c r="P416" s="55">
        <v>57</v>
      </c>
      <c r="Q416" s="55">
        <v>124</v>
      </c>
      <c r="R416" s="55">
        <v>106</v>
      </c>
      <c r="S416" s="55">
        <v>79.5</v>
      </c>
      <c r="T416" s="55">
        <v>89</v>
      </c>
      <c r="U416" s="55"/>
      <c r="V416" s="55"/>
      <c r="W416" s="55">
        <v>72</v>
      </c>
      <c r="X416" s="55">
        <v>90</v>
      </c>
      <c r="Y416" s="55">
        <v>137</v>
      </c>
      <c r="Z416" s="55">
        <v>76.5</v>
      </c>
      <c r="AA416" s="55">
        <v>86</v>
      </c>
      <c r="AB416" s="55">
        <v>222</v>
      </c>
      <c r="AC416" s="55"/>
      <c r="AD416" s="55"/>
      <c r="AE416" s="55"/>
      <c r="AF416" s="55"/>
      <c r="AG416" s="55"/>
      <c r="AH416" s="55"/>
      <c r="AI416" s="55" t="s">
        <v>54</v>
      </c>
      <c r="AJ416" s="55">
        <v>14</v>
      </c>
      <c r="AK416" s="55"/>
      <c r="AL416" s="55" t="s">
        <v>863</v>
      </c>
      <c r="AM416" s="55"/>
      <c r="AN416" s="55"/>
      <c r="AO416" s="55">
        <v>66</v>
      </c>
      <c r="AP416" s="55">
        <v>80</v>
      </c>
      <c r="AQ416" s="55">
        <v>39</v>
      </c>
      <c r="AR416" s="55">
        <v>180</v>
      </c>
      <c r="AS416" s="55">
        <v>91</v>
      </c>
      <c r="AT416" s="55">
        <v>67</v>
      </c>
    </row>
    <row r="417" spans="1:46">
      <c r="A417" s="55" t="s">
        <v>893</v>
      </c>
      <c r="B417" s="55">
        <v>1315231015</v>
      </c>
      <c r="C417" s="55" t="s">
        <v>894</v>
      </c>
      <c r="D417" s="55" t="s">
        <v>52</v>
      </c>
      <c r="E417" s="55" t="s">
        <v>53</v>
      </c>
      <c r="F417" s="55"/>
      <c r="G417" s="55">
        <v>10</v>
      </c>
      <c r="H417" s="55">
        <v>592.75</v>
      </c>
      <c r="I417" s="55">
        <v>627</v>
      </c>
      <c r="J417" s="55">
        <v>23</v>
      </c>
      <c r="K417" s="55">
        <v>28</v>
      </c>
      <c r="L417" s="55">
        <v>104</v>
      </c>
      <c r="M417" s="55">
        <v>116.5</v>
      </c>
      <c r="N417" s="55">
        <v>40</v>
      </c>
      <c r="O417" s="55">
        <v>105.5</v>
      </c>
      <c r="P417" s="55">
        <v>170</v>
      </c>
      <c r="Q417" s="55">
        <v>133</v>
      </c>
      <c r="R417" s="55">
        <v>12</v>
      </c>
      <c r="S417" s="55">
        <v>87</v>
      </c>
      <c r="T417" s="55">
        <v>32</v>
      </c>
      <c r="U417" s="55"/>
      <c r="V417" s="55"/>
      <c r="W417" s="55">
        <v>77</v>
      </c>
      <c r="X417" s="55">
        <v>92</v>
      </c>
      <c r="Y417" s="55">
        <v>62</v>
      </c>
      <c r="Z417" s="55"/>
      <c r="AA417" s="55"/>
      <c r="AB417" s="55"/>
      <c r="AC417" s="55">
        <v>73.75</v>
      </c>
      <c r="AD417" s="55">
        <v>93</v>
      </c>
      <c r="AE417" s="55">
        <v>12</v>
      </c>
      <c r="AF417" s="55"/>
      <c r="AG417" s="55"/>
      <c r="AH417" s="55"/>
      <c r="AI417" s="55" t="s">
        <v>880</v>
      </c>
      <c r="AJ417" s="55">
        <v>15</v>
      </c>
      <c r="AK417" s="55"/>
      <c r="AL417" s="55"/>
      <c r="AM417" s="55"/>
      <c r="AN417" s="55"/>
      <c r="AO417" s="55">
        <v>10</v>
      </c>
      <c r="AP417" s="55">
        <v>35</v>
      </c>
      <c r="AQ417" s="55">
        <v>49</v>
      </c>
      <c r="AR417" s="55">
        <v>51</v>
      </c>
      <c r="AS417" s="55">
        <v>51</v>
      </c>
      <c r="AT417" s="55">
        <v>23</v>
      </c>
    </row>
    <row r="418" spans="1:46">
      <c r="A418" s="55" t="s">
        <v>895</v>
      </c>
      <c r="B418" s="55">
        <v>1315231016</v>
      </c>
      <c r="C418" s="55" t="s">
        <v>896</v>
      </c>
      <c r="D418" s="55" t="s">
        <v>52</v>
      </c>
      <c r="E418" s="55" t="s">
        <v>53</v>
      </c>
      <c r="F418" s="55"/>
      <c r="G418" s="55">
        <v>10</v>
      </c>
      <c r="H418" s="55">
        <v>515.5</v>
      </c>
      <c r="I418" s="55">
        <v>543</v>
      </c>
      <c r="J418" s="55">
        <v>327</v>
      </c>
      <c r="K418" s="55">
        <v>-60</v>
      </c>
      <c r="L418" s="55">
        <v>1676</v>
      </c>
      <c r="M418" s="55">
        <v>100</v>
      </c>
      <c r="N418" s="55">
        <v>605</v>
      </c>
      <c r="O418" s="55">
        <v>97.5</v>
      </c>
      <c r="P418" s="55">
        <v>321</v>
      </c>
      <c r="Q418" s="55">
        <v>109</v>
      </c>
      <c r="R418" s="55">
        <v>434</v>
      </c>
      <c r="S418" s="55">
        <v>78.5</v>
      </c>
      <c r="T418" s="55">
        <v>100</v>
      </c>
      <c r="U418" s="55"/>
      <c r="V418" s="55"/>
      <c r="W418" s="55">
        <v>71.5</v>
      </c>
      <c r="X418" s="55">
        <v>90</v>
      </c>
      <c r="Y418" s="55">
        <v>144</v>
      </c>
      <c r="Z418" s="55">
        <v>59</v>
      </c>
      <c r="AA418" s="55">
        <v>68</v>
      </c>
      <c r="AB418" s="55">
        <v>447</v>
      </c>
      <c r="AC418" s="55"/>
      <c r="AD418" s="55"/>
      <c r="AE418" s="55"/>
      <c r="AF418" s="55"/>
      <c r="AG418" s="55"/>
      <c r="AH418" s="55"/>
      <c r="AI418" s="55" t="s">
        <v>54</v>
      </c>
      <c r="AJ418" s="55">
        <v>16</v>
      </c>
      <c r="AK418" s="55"/>
      <c r="AL418" s="55"/>
      <c r="AM418" s="55"/>
      <c r="AN418" s="55"/>
      <c r="AO418" s="55">
        <v>171</v>
      </c>
      <c r="AP418" s="55">
        <v>262</v>
      </c>
      <c r="AQ418" s="55">
        <v>225</v>
      </c>
      <c r="AR418" s="55">
        <v>267</v>
      </c>
      <c r="AS418" s="55">
        <v>342</v>
      </c>
      <c r="AT418" s="55">
        <v>327</v>
      </c>
    </row>
    <row r="419" spans="1:46">
      <c r="A419" s="55" t="s">
        <v>897</v>
      </c>
      <c r="B419" s="55">
        <v>1315231017</v>
      </c>
      <c r="C419" s="55" t="s">
        <v>898</v>
      </c>
      <c r="D419" s="55" t="s">
        <v>52</v>
      </c>
      <c r="E419" s="55" t="s">
        <v>53</v>
      </c>
      <c r="F419" s="55"/>
      <c r="G419" s="55">
        <v>10</v>
      </c>
      <c r="H419" s="55">
        <v>520.5</v>
      </c>
      <c r="I419" s="55">
        <v>551</v>
      </c>
      <c r="J419" s="55">
        <v>283</v>
      </c>
      <c r="K419" s="55">
        <v>76</v>
      </c>
      <c r="L419" s="55">
        <v>1431</v>
      </c>
      <c r="M419" s="55">
        <v>97.5</v>
      </c>
      <c r="N419" s="55">
        <v>678</v>
      </c>
      <c r="O419" s="55">
        <v>98</v>
      </c>
      <c r="P419" s="55">
        <v>311</v>
      </c>
      <c r="Q419" s="55">
        <v>106</v>
      </c>
      <c r="R419" s="55">
        <v>498</v>
      </c>
      <c r="S419" s="55">
        <v>73.5</v>
      </c>
      <c r="T419" s="55">
        <v>172</v>
      </c>
      <c r="U419" s="55"/>
      <c r="V419" s="55"/>
      <c r="W419" s="55">
        <v>64.5</v>
      </c>
      <c r="X419" s="55">
        <v>87</v>
      </c>
      <c r="Y419" s="55">
        <v>258</v>
      </c>
      <c r="Z419" s="55">
        <v>81</v>
      </c>
      <c r="AA419" s="55">
        <v>89</v>
      </c>
      <c r="AB419" s="55">
        <v>132</v>
      </c>
      <c r="AC419" s="55"/>
      <c r="AD419" s="55"/>
      <c r="AE419" s="55"/>
      <c r="AF419" s="55"/>
      <c r="AG419" s="55"/>
      <c r="AH419" s="55"/>
      <c r="AI419" s="55" t="s">
        <v>54</v>
      </c>
      <c r="AJ419" s="55">
        <v>17</v>
      </c>
      <c r="AK419" s="55"/>
      <c r="AL419" s="55"/>
      <c r="AM419" s="55"/>
      <c r="AN419" s="55"/>
      <c r="AO419" s="55">
        <v>174</v>
      </c>
      <c r="AP419" s="55">
        <v>200</v>
      </c>
      <c r="AQ419" s="55">
        <v>328</v>
      </c>
      <c r="AR419" s="55">
        <v>359</v>
      </c>
      <c r="AS419" s="55">
        <v>175</v>
      </c>
      <c r="AT419" s="55">
        <v>283</v>
      </c>
    </row>
    <row r="420" spans="1:46">
      <c r="A420" s="55" t="s">
        <v>899</v>
      </c>
      <c r="B420" s="55">
        <v>1315231018</v>
      </c>
      <c r="C420" s="55" t="s">
        <v>900</v>
      </c>
      <c r="D420" s="55" t="s">
        <v>52</v>
      </c>
      <c r="E420" s="55" t="s">
        <v>53</v>
      </c>
      <c r="F420" s="55"/>
      <c r="G420" s="55">
        <v>10</v>
      </c>
      <c r="H420" s="55">
        <v>581.5</v>
      </c>
      <c r="I420" s="55">
        <v>601.5</v>
      </c>
      <c r="J420" s="55">
        <v>80</v>
      </c>
      <c r="K420" s="55">
        <v>-42</v>
      </c>
      <c r="L420" s="55">
        <v>337</v>
      </c>
      <c r="M420" s="55">
        <v>101</v>
      </c>
      <c r="N420" s="56">
        <v>561</v>
      </c>
      <c r="O420" s="55">
        <v>115.5</v>
      </c>
      <c r="P420" s="55">
        <v>57</v>
      </c>
      <c r="Q420" s="55">
        <v>109.5</v>
      </c>
      <c r="R420" s="56">
        <v>424</v>
      </c>
      <c r="S420" s="55">
        <v>92.5</v>
      </c>
      <c r="T420" s="55">
        <v>13</v>
      </c>
      <c r="U420" s="55"/>
      <c r="V420" s="55"/>
      <c r="W420" s="55">
        <v>81</v>
      </c>
      <c r="X420" s="55">
        <v>93</v>
      </c>
      <c r="Y420" s="55">
        <v>35</v>
      </c>
      <c r="Z420" s="55">
        <v>82</v>
      </c>
      <c r="AA420" s="55">
        <v>90</v>
      </c>
      <c r="AB420" s="55">
        <v>111</v>
      </c>
      <c r="AC420" s="55"/>
      <c r="AD420" s="55"/>
      <c r="AE420" s="55"/>
      <c r="AF420" s="55"/>
      <c r="AG420" s="55"/>
      <c r="AH420" s="55"/>
      <c r="AI420" s="55" t="s">
        <v>54</v>
      </c>
      <c r="AJ420" s="55">
        <v>18</v>
      </c>
      <c r="AK420" s="55"/>
      <c r="AL420" s="55" t="s">
        <v>863</v>
      </c>
      <c r="AM420" s="55"/>
      <c r="AN420" s="55"/>
      <c r="AO420" s="55">
        <v>113</v>
      </c>
      <c r="AP420" s="55">
        <v>50</v>
      </c>
      <c r="AQ420" s="55">
        <v>33</v>
      </c>
      <c r="AR420" s="55">
        <v>38</v>
      </c>
      <c r="AS420" s="55">
        <v>101</v>
      </c>
      <c r="AT420" s="55">
        <v>80</v>
      </c>
    </row>
    <row r="421" spans="1:46">
      <c r="A421" s="55" t="s">
        <v>901</v>
      </c>
      <c r="B421" s="55">
        <v>1315231019</v>
      </c>
      <c r="C421" s="55" t="s">
        <v>902</v>
      </c>
      <c r="D421" s="55" t="s">
        <v>52</v>
      </c>
      <c r="E421" s="55" t="s">
        <v>53</v>
      </c>
      <c r="F421" s="55"/>
      <c r="G421" s="55">
        <v>10</v>
      </c>
      <c r="H421" s="55">
        <v>539.5</v>
      </c>
      <c r="I421" s="55">
        <v>578.5</v>
      </c>
      <c r="J421" s="55">
        <v>143</v>
      </c>
      <c r="K421" s="55">
        <v>87</v>
      </c>
      <c r="L421" s="55">
        <v>711</v>
      </c>
      <c r="M421" s="55">
        <v>111</v>
      </c>
      <c r="N421" s="55">
        <v>172</v>
      </c>
      <c r="O421" s="55">
        <v>104</v>
      </c>
      <c r="P421" s="55">
        <v>193</v>
      </c>
      <c r="Q421" s="55">
        <v>108</v>
      </c>
      <c r="R421" s="55">
        <v>453</v>
      </c>
      <c r="S421" s="55">
        <v>73.5</v>
      </c>
      <c r="T421" s="55">
        <v>172</v>
      </c>
      <c r="U421" s="55"/>
      <c r="V421" s="55"/>
      <c r="W421" s="55">
        <v>84</v>
      </c>
      <c r="X421" s="55">
        <v>95</v>
      </c>
      <c r="Y421" s="55">
        <v>17</v>
      </c>
      <c r="Z421" s="55"/>
      <c r="AA421" s="55"/>
      <c r="AB421" s="55"/>
      <c r="AC421" s="55"/>
      <c r="AD421" s="55"/>
      <c r="AE421" s="55"/>
      <c r="AF421" s="55">
        <v>59</v>
      </c>
      <c r="AG421" s="55">
        <v>87</v>
      </c>
      <c r="AH421" s="55">
        <v>73</v>
      </c>
      <c r="AI421" s="55" t="s">
        <v>866</v>
      </c>
      <c r="AJ421" s="55">
        <v>19</v>
      </c>
      <c r="AK421" s="55"/>
      <c r="AL421" s="55"/>
      <c r="AM421" s="55"/>
      <c r="AN421" s="55" t="s">
        <v>867</v>
      </c>
      <c r="AO421" s="55">
        <v>81</v>
      </c>
      <c r="AP421" s="55">
        <v>132</v>
      </c>
      <c r="AQ421" s="55">
        <v>144</v>
      </c>
      <c r="AR421" s="55">
        <v>230</v>
      </c>
      <c r="AS421" s="55">
        <v>136</v>
      </c>
      <c r="AT421" s="55">
        <v>143</v>
      </c>
    </row>
    <row r="422" spans="1:46">
      <c r="A422" s="55" t="s">
        <v>903</v>
      </c>
      <c r="B422" s="55">
        <v>1315231020</v>
      </c>
      <c r="C422" s="55" t="s">
        <v>904</v>
      </c>
      <c r="D422" s="55" t="s">
        <v>52</v>
      </c>
      <c r="E422" s="55" t="s">
        <v>53</v>
      </c>
      <c r="F422" s="55"/>
      <c r="G422" s="55">
        <v>10</v>
      </c>
      <c r="H422" s="55">
        <v>581.25</v>
      </c>
      <c r="I422" s="55">
        <v>614</v>
      </c>
      <c r="J422" s="55">
        <v>46</v>
      </c>
      <c r="K422" s="55">
        <v>-27</v>
      </c>
      <c r="L422" s="55">
        <v>201</v>
      </c>
      <c r="M422" s="55">
        <v>111</v>
      </c>
      <c r="N422" s="55">
        <v>172</v>
      </c>
      <c r="O422" s="55">
        <v>118</v>
      </c>
      <c r="P422" s="55">
        <v>44</v>
      </c>
      <c r="Q422" s="55">
        <v>117.5</v>
      </c>
      <c r="R422" s="56">
        <v>253</v>
      </c>
      <c r="S422" s="55">
        <v>83.5</v>
      </c>
      <c r="T422" s="55">
        <v>50</v>
      </c>
      <c r="U422" s="55"/>
      <c r="V422" s="55"/>
      <c r="W422" s="55">
        <v>82</v>
      </c>
      <c r="X422" s="55">
        <v>94</v>
      </c>
      <c r="Y422" s="55">
        <v>29</v>
      </c>
      <c r="Z422" s="55"/>
      <c r="AA422" s="55"/>
      <c r="AB422" s="55"/>
      <c r="AC422" s="55">
        <v>69.25</v>
      </c>
      <c r="AD422" s="55">
        <v>90</v>
      </c>
      <c r="AE422" s="55">
        <v>28</v>
      </c>
      <c r="AF422" s="55"/>
      <c r="AG422" s="55"/>
      <c r="AH422" s="55"/>
      <c r="AI422" s="55" t="s">
        <v>880</v>
      </c>
      <c r="AJ422" s="55">
        <v>20</v>
      </c>
      <c r="AK422" s="55"/>
      <c r="AL422" s="55"/>
      <c r="AM422" s="55"/>
      <c r="AN422" s="55"/>
      <c r="AO422" s="55">
        <v>44</v>
      </c>
      <c r="AP422" s="55">
        <v>57</v>
      </c>
      <c r="AQ422" s="55">
        <v>26</v>
      </c>
      <c r="AR422" s="55">
        <v>19</v>
      </c>
      <c r="AS422" s="55">
        <v>24</v>
      </c>
      <c r="AT422" s="55">
        <v>46</v>
      </c>
    </row>
    <row r="423" spans="1:46">
      <c r="A423" s="55" t="s">
        <v>905</v>
      </c>
      <c r="B423" s="55">
        <v>1315231021</v>
      </c>
      <c r="C423" s="55" t="s">
        <v>906</v>
      </c>
      <c r="D423" s="55" t="s">
        <v>52</v>
      </c>
      <c r="E423" s="55" t="s">
        <v>53</v>
      </c>
      <c r="F423" s="55"/>
      <c r="G423" s="55">
        <v>10</v>
      </c>
      <c r="H423" s="55">
        <v>557</v>
      </c>
      <c r="I423" s="55">
        <v>600</v>
      </c>
      <c r="J423" s="55">
        <v>84</v>
      </c>
      <c r="K423" s="55">
        <v>72</v>
      </c>
      <c r="L423" s="55">
        <v>355</v>
      </c>
      <c r="M423" s="55">
        <v>116.5</v>
      </c>
      <c r="N423" s="55">
        <v>40</v>
      </c>
      <c r="O423" s="55">
        <v>122</v>
      </c>
      <c r="P423" s="55">
        <v>16</v>
      </c>
      <c r="Q423" s="55">
        <v>117</v>
      </c>
      <c r="R423" s="55">
        <v>264</v>
      </c>
      <c r="S423" s="55">
        <v>67.5</v>
      </c>
      <c r="T423" s="55">
        <v>275</v>
      </c>
      <c r="U423" s="55"/>
      <c r="V423" s="55"/>
      <c r="W423" s="55">
        <v>61</v>
      </c>
      <c r="X423" s="55">
        <v>84</v>
      </c>
      <c r="Y423" s="56">
        <v>332</v>
      </c>
      <c r="Z423" s="55"/>
      <c r="AA423" s="55"/>
      <c r="AB423" s="55"/>
      <c r="AC423" s="55">
        <v>73</v>
      </c>
      <c r="AD423" s="55">
        <v>93</v>
      </c>
      <c r="AE423" s="55">
        <v>15</v>
      </c>
      <c r="AF423" s="55"/>
      <c r="AG423" s="55"/>
      <c r="AH423" s="55"/>
      <c r="AI423" s="55" t="s">
        <v>880</v>
      </c>
      <c r="AJ423" s="55">
        <v>21</v>
      </c>
      <c r="AK423" s="55"/>
      <c r="AL423" s="55"/>
      <c r="AM423" s="55"/>
      <c r="AN423" s="55"/>
      <c r="AO423" s="55">
        <v>166</v>
      </c>
      <c r="AP423" s="55">
        <v>94</v>
      </c>
      <c r="AQ423" s="55">
        <v>162</v>
      </c>
      <c r="AR423" s="55">
        <v>156</v>
      </c>
      <c r="AS423" s="55">
        <v>230</v>
      </c>
      <c r="AT423" s="55">
        <v>84</v>
      </c>
    </row>
    <row r="424" spans="1:46">
      <c r="A424" s="55" t="s">
        <v>907</v>
      </c>
      <c r="B424" s="55">
        <v>1315231022</v>
      </c>
      <c r="C424" s="55" t="s">
        <v>908</v>
      </c>
      <c r="D424" s="55" t="s">
        <v>52</v>
      </c>
      <c r="E424" s="55" t="s">
        <v>53</v>
      </c>
      <c r="F424" s="55"/>
      <c r="G424" s="55">
        <v>10</v>
      </c>
      <c r="H424" s="55">
        <v>515.5</v>
      </c>
      <c r="I424" s="55">
        <v>566.5</v>
      </c>
      <c r="J424" s="55">
        <v>201</v>
      </c>
      <c r="K424" s="55">
        <v>46</v>
      </c>
      <c r="L424" s="55">
        <v>991</v>
      </c>
      <c r="M424" s="55">
        <v>107.5</v>
      </c>
      <c r="N424" s="55">
        <v>300</v>
      </c>
      <c r="O424" s="55">
        <v>103.5</v>
      </c>
      <c r="P424" s="55">
        <v>207</v>
      </c>
      <c r="Q424" s="55">
        <v>125</v>
      </c>
      <c r="R424" s="55">
        <v>92</v>
      </c>
      <c r="S424" s="55">
        <v>61.5</v>
      </c>
      <c r="T424" s="55">
        <v>381</v>
      </c>
      <c r="U424" s="55"/>
      <c r="V424" s="55"/>
      <c r="W424" s="55">
        <v>57.5</v>
      </c>
      <c r="X424" s="55">
        <v>82</v>
      </c>
      <c r="Y424" s="55">
        <v>393</v>
      </c>
      <c r="Z424" s="55"/>
      <c r="AA424" s="55"/>
      <c r="AB424" s="55"/>
      <c r="AC424" s="55"/>
      <c r="AD424" s="55"/>
      <c r="AE424" s="55"/>
      <c r="AF424" s="55">
        <v>60.5</v>
      </c>
      <c r="AG424" s="55">
        <v>87</v>
      </c>
      <c r="AH424" s="55">
        <v>61</v>
      </c>
      <c r="AI424" s="55" t="s">
        <v>866</v>
      </c>
      <c r="AJ424" s="55">
        <v>22</v>
      </c>
      <c r="AK424" s="55"/>
      <c r="AL424" s="55"/>
      <c r="AM424" s="55"/>
      <c r="AN424" s="55" t="s">
        <v>867</v>
      </c>
      <c r="AO424" s="55">
        <v>202</v>
      </c>
      <c r="AP424" s="55">
        <v>300</v>
      </c>
      <c r="AQ424" s="55">
        <v>333</v>
      </c>
      <c r="AR424" s="55">
        <v>247</v>
      </c>
      <c r="AS424" s="55">
        <v>126</v>
      </c>
      <c r="AT424" s="55">
        <v>201</v>
      </c>
    </row>
    <row r="425" spans="1:46">
      <c r="A425" s="55" t="s">
        <v>909</v>
      </c>
      <c r="B425" s="55">
        <v>1315231023</v>
      </c>
      <c r="C425" s="55" t="s">
        <v>910</v>
      </c>
      <c r="D425" s="55" t="s">
        <v>52</v>
      </c>
      <c r="E425" s="55" t="s">
        <v>53</v>
      </c>
      <c r="F425" s="55"/>
      <c r="G425" s="55">
        <v>10</v>
      </c>
      <c r="H425" s="55">
        <v>581.5</v>
      </c>
      <c r="I425" s="55">
        <v>607.5</v>
      </c>
      <c r="J425" s="55">
        <v>62</v>
      </c>
      <c r="K425" s="55">
        <v>2</v>
      </c>
      <c r="L425" s="55">
        <v>266</v>
      </c>
      <c r="M425" s="55">
        <v>102.5</v>
      </c>
      <c r="N425" s="56">
        <v>511</v>
      </c>
      <c r="O425" s="55">
        <v>118.5</v>
      </c>
      <c r="P425" s="55">
        <v>38</v>
      </c>
      <c r="Q425" s="55">
        <v>127.5</v>
      </c>
      <c r="R425" s="55">
        <v>60</v>
      </c>
      <c r="S425" s="55">
        <v>77</v>
      </c>
      <c r="T425" s="55">
        <v>124</v>
      </c>
      <c r="U425" s="55"/>
      <c r="V425" s="55"/>
      <c r="W425" s="55">
        <v>69</v>
      </c>
      <c r="X425" s="55">
        <v>89</v>
      </c>
      <c r="Y425" s="55">
        <v>170</v>
      </c>
      <c r="Z425" s="55">
        <v>87</v>
      </c>
      <c r="AA425" s="55">
        <v>93</v>
      </c>
      <c r="AB425" s="55">
        <v>34</v>
      </c>
      <c r="AC425" s="55"/>
      <c r="AD425" s="55"/>
      <c r="AE425" s="55"/>
      <c r="AF425" s="55"/>
      <c r="AG425" s="55"/>
      <c r="AH425" s="55"/>
      <c r="AI425" s="55" t="s">
        <v>54</v>
      </c>
      <c r="AJ425" s="55">
        <v>23</v>
      </c>
      <c r="AK425" s="55"/>
      <c r="AL425" s="55" t="s">
        <v>863</v>
      </c>
      <c r="AM425" s="55"/>
      <c r="AN425" s="55"/>
      <c r="AO425" s="55">
        <v>68</v>
      </c>
      <c r="AP425" s="55">
        <v>57</v>
      </c>
      <c r="AQ425" s="55">
        <v>81</v>
      </c>
      <c r="AR425" s="55">
        <v>64</v>
      </c>
      <c r="AS425" s="55">
        <v>141</v>
      </c>
      <c r="AT425" s="55">
        <v>62</v>
      </c>
    </row>
    <row r="426" spans="1:46">
      <c r="A426" s="55" t="s">
        <v>911</v>
      </c>
      <c r="B426" s="55">
        <v>1315231024</v>
      </c>
      <c r="C426" s="55" t="s">
        <v>912</v>
      </c>
      <c r="D426" s="55" t="s">
        <v>52</v>
      </c>
      <c r="E426" s="55" t="s">
        <v>53</v>
      </c>
      <c r="F426" s="55"/>
      <c r="G426" s="55">
        <v>10</v>
      </c>
      <c r="H426" s="55">
        <v>544</v>
      </c>
      <c r="I426" s="55">
        <v>565.5</v>
      </c>
      <c r="J426" s="55">
        <v>209</v>
      </c>
      <c r="K426" s="55">
        <v>-85</v>
      </c>
      <c r="L426" s="55">
        <v>1019</v>
      </c>
      <c r="M426" s="55">
        <v>98</v>
      </c>
      <c r="N426" s="55">
        <v>668</v>
      </c>
      <c r="O426" s="55">
        <v>103.5</v>
      </c>
      <c r="P426" s="55">
        <v>207</v>
      </c>
      <c r="Q426" s="55">
        <v>123.5</v>
      </c>
      <c r="R426" s="55">
        <v>117</v>
      </c>
      <c r="S426" s="55">
        <v>58.5</v>
      </c>
      <c r="T426" s="55">
        <v>441</v>
      </c>
      <c r="U426" s="55"/>
      <c r="V426" s="55"/>
      <c r="W426" s="55">
        <v>81.5</v>
      </c>
      <c r="X426" s="55">
        <v>94</v>
      </c>
      <c r="Y426" s="55">
        <v>33</v>
      </c>
      <c r="Z426" s="55">
        <v>79</v>
      </c>
      <c r="AA426" s="55">
        <v>88</v>
      </c>
      <c r="AB426" s="55">
        <v>171</v>
      </c>
      <c r="AC426" s="55"/>
      <c r="AD426" s="55"/>
      <c r="AE426" s="55"/>
      <c r="AF426" s="55"/>
      <c r="AG426" s="55"/>
      <c r="AH426" s="55"/>
      <c r="AI426" s="55" t="s">
        <v>54</v>
      </c>
      <c r="AJ426" s="55">
        <v>24</v>
      </c>
      <c r="AK426" s="55"/>
      <c r="AL426" s="55" t="s">
        <v>863</v>
      </c>
      <c r="AM426" s="55"/>
      <c r="AN426" s="55"/>
      <c r="AO426" s="55">
        <v>141</v>
      </c>
      <c r="AP426" s="55">
        <v>116</v>
      </c>
      <c r="AQ426" s="55">
        <v>67</v>
      </c>
      <c r="AR426" s="55">
        <v>124</v>
      </c>
      <c r="AS426" s="55">
        <v>245</v>
      </c>
      <c r="AT426" s="55">
        <v>209</v>
      </c>
    </row>
    <row r="427" spans="1:46">
      <c r="A427" s="55" t="s">
        <v>913</v>
      </c>
      <c r="B427" s="55">
        <v>1315231025</v>
      </c>
      <c r="C427" s="55" t="s">
        <v>914</v>
      </c>
      <c r="D427" s="55" t="s">
        <v>52</v>
      </c>
      <c r="E427" s="55" t="s">
        <v>53</v>
      </c>
      <c r="F427" s="55"/>
      <c r="G427" s="55">
        <v>10</v>
      </c>
      <c r="H427" s="55">
        <v>497.5</v>
      </c>
      <c r="I427" s="55">
        <v>545.5</v>
      </c>
      <c r="J427" s="55">
        <v>309</v>
      </c>
      <c r="K427" s="55">
        <v>-74</v>
      </c>
      <c r="L427" s="55">
        <v>1589</v>
      </c>
      <c r="M427" s="55">
        <v>110</v>
      </c>
      <c r="N427" s="55">
        <v>209</v>
      </c>
      <c r="O427" s="55">
        <v>85.5</v>
      </c>
      <c r="P427" s="55">
        <v>530</v>
      </c>
      <c r="Q427" s="55">
        <v>118</v>
      </c>
      <c r="R427" s="55">
        <v>236</v>
      </c>
      <c r="S427" s="55">
        <v>62</v>
      </c>
      <c r="T427" s="55">
        <v>373</v>
      </c>
      <c r="U427" s="55"/>
      <c r="V427" s="55"/>
      <c r="W427" s="55">
        <v>57.5</v>
      </c>
      <c r="X427" s="55">
        <v>82</v>
      </c>
      <c r="Y427" s="55">
        <v>393</v>
      </c>
      <c r="Z427" s="55"/>
      <c r="AA427" s="55"/>
      <c r="AB427" s="55"/>
      <c r="AC427" s="55">
        <v>64.5</v>
      </c>
      <c r="AD427" s="55">
        <v>88</v>
      </c>
      <c r="AE427" s="55">
        <v>70</v>
      </c>
      <c r="AF427" s="55"/>
      <c r="AG427" s="55"/>
      <c r="AH427" s="55"/>
      <c r="AI427" s="55" t="s">
        <v>880</v>
      </c>
      <c r="AJ427" s="55">
        <v>25</v>
      </c>
      <c r="AK427" s="55"/>
      <c r="AL427" s="55"/>
      <c r="AM427" s="55"/>
      <c r="AN427" s="55"/>
      <c r="AO427" s="55">
        <v>159</v>
      </c>
      <c r="AP427" s="55">
        <v>264</v>
      </c>
      <c r="AQ427" s="55">
        <v>67</v>
      </c>
      <c r="AR427" s="55">
        <v>235</v>
      </c>
      <c r="AS427" s="55">
        <v>132</v>
      </c>
      <c r="AT427" s="55">
        <v>309</v>
      </c>
    </row>
    <row r="428" spans="1:46">
      <c r="A428" s="55" t="s">
        <v>915</v>
      </c>
      <c r="B428" s="55">
        <v>1315231026</v>
      </c>
      <c r="C428" s="55" t="s">
        <v>916</v>
      </c>
      <c r="D428" s="55" t="s">
        <v>52</v>
      </c>
      <c r="E428" s="55" t="s">
        <v>53</v>
      </c>
      <c r="F428" s="55"/>
      <c r="G428" s="55">
        <v>10</v>
      </c>
      <c r="H428" s="55">
        <v>499.5</v>
      </c>
      <c r="I428" s="55">
        <v>545</v>
      </c>
      <c r="J428" s="55">
        <v>314</v>
      </c>
      <c r="K428" s="55">
        <v>-38</v>
      </c>
      <c r="L428" s="55">
        <v>1605</v>
      </c>
      <c r="M428" s="55">
        <v>102</v>
      </c>
      <c r="N428" s="55">
        <v>529</v>
      </c>
      <c r="O428" s="55">
        <v>97</v>
      </c>
      <c r="P428" s="55">
        <v>330</v>
      </c>
      <c r="Q428" s="55">
        <v>117</v>
      </c>
      <c r="R428" s="55">
        <v>264</v>
      </c>
      <c r="S428" s="55">
        <v>57</v>
      </c>
      <c r="T428" s="55">
        <v>462</v>
      </c>
      <c r="U428" s="55"/>
      <c r="V428" s="55"/>
      <c r="W428" s="55">
        <v>61</v>
      </c>
      <c r="X428" s="55">
        <v>84</v>
      </c>
      <c r="Y428" s="55">
        <v>332</v>
      </c>
      <c r="Z428" s="55"/>
      <c r="AA428" s="55"/>
      <c r="AB428" s="55"/>
      <c r="AC428" s="55">
        <v>65.5</v>
      </c>
      <c r="AD428" s="55">
        <v>88</v>
      </c>
      <c r="AE428" s="55">
        <v>59</v>
      </c>
      <c r="AF428" s="55"/>
      <c r="AG428" s="55"/>
      <c r="AH428" s="55"/>
      <c r="AI428" s="55" t="s">
        <v>880</v>
      </c>
      <c r="AJ428" s="55">
        <v>26</v>
      </c>
      <c r="AK428" s="55"/>
      <c r="AL428" s="55"/>
      <c r="AM428" s="55"/>
      <c r="AN428" s="55"/>
      <c r="AO428" s="55">
        <v>320</v>
      </c>
      <c r="AP428" s="55">
        <v>322</v>
      </c>
      <c r="AQ428" s="55">
        <v>366</v>
      </c>
      <c r="AR428" s="55">
        <v>276</v>
      </c>
      <c r="AS428" s="55">
        <v>359</v>
      </c>
      <c r="AT428" s="55">
        <v>314</v>
      </c>
    </row>
    <row r="429" spans="1:46">
      <c r="A429" s="55" t="s">
        <v>917</v>
      </c>
      <c r="B429" s="55">
        <v>1315231027</v>
      </c>
      <c r="C429" s="55" t="s">
        <v>918</v>
      </c>
      <c r="D429" s="55" t="s">
        <v>52</v>
      </c>
      <c r="E429" s="55" t="s">
        <v>53</v>
      </c>
      <c r="F429" s="55"/>
      <c r="G429" s="55">
        <v>10</v>
      </c>
      <c r="H429" s="55">
        <v>518.75</v>
      </c>
      <c r="I429" s="55">
        <v>566</v>
      </c>
      <c r="J429" s="55">
        <v>204</v>
      </c>
      <c r="K429" s="55">
        <v>246</v>
      </c>
      <c r="L429" s="55">
        <v>1002</v>
      </c>
      <c r="M429" s="55">
        <v>108.5</v>
      </c>
      <c r="N429" s="55">
        <v>258</v>
      </c>
      <c r="O429" s="55">
        <v>106.5</v>
      </c>
      <c r="P429" s="55">
        <v>153</v>
      </c>
      <c r="Q429" s="55">
        <v>119.5</v>
      </c>
      <c r="R429" s="55">
        <v>200</v>
      </c>
      <c r="S429" s="55">
        <v>68.5</v>
      </c>
      <c r="T429" s="55">
        <v>257</v>
      </c>
      <c r="U429" s="55"/>
      <c r="V429" s="55"/>
      <c r="W429" s="55">
        <v>56</v>
      </c>
      <c r="X429" s="55">
        <v>80</v>
      </c>
      <c r="Y429" s="55">
        <v>426</v>
      </c>
      <c r="Z429" s="55"/>
      <c r="AA429" s="55"/>
      <c r="AB429" s="55"/>
      <c r="AC429" s="55">
        <v>59.75</v>
      </c>
      <c r="AD429" s="55">
        <v>83</v>
      </c>
      <c r="AE429" s="55">
        <v>125</v>
      </c>
      <c r="AF429" s="55"/>
      <c r="AG429" s="55"/>
      <c r="AH429" s="55"/>
      <c r="AI429" s="55" t="s">
        <v>880</v>
      </c>
      <c r="AJ429" s="55">
        <v>27</v>
      </c>
      <c r="AK429" s="55"/>
      <c r="AL429" s="55"/>
      <c r="AM429" s="55"/>
      <c r="AN429" s="55"/>
      <c r="AO429" s="55">
        <v>471</v>
      </c>
      <c r="AP429" s="55">
        <v>450</v>
      </c>
      <c r="AQ429" s="55">
        <v>535</v>
      </c>
      <c r="AR429" s="55">
        <v>450</v>
      </c>
      <c r="AS429" s="55">
        <v>496</v>
      </c>
      <c r="AT429" s="55">
        <v>204</v>
      </c>
    </row>
    <row r="430" spans="1:46">
      <c r="A430" s="55" t="s">
        <v>919</v>
      </c>
      <c r="B430" s="55">
        <v>1315231028</v>
      </c>
      <c r="C430" s="55" t="s">
        <v>920</v>
      </c>
      <c r="D430" s="55" t="s">
        <v>52</v>
      </c>
      <c r="E430" s="55" t="s">
        <v>53</v>
      </c>
      <c r="F430" s="55"/>
      <c r="G430" s="55">
        <v>10</v>
      </c>
      <c r="H430" s="55">
        <v>530.5</v>
      </c>
      <c r="I430" s="55">
        <v>562.5</v>
      </c>
      <c r="J430" s="55">
        <v>226</v>
      </c>
      <c r="K430" s="55">
        <v>-138</v>
      </c>
      <c r="L430" s="55">
        <v>1100</v>
      </c>
      <c r="M430" s="55">
        <v>113</v>
      </c>
      <c r="N430" s="55">
        <v>112</v>
      </c>
      <c r="O430" s="55">
        <v>87</v>
      </c>
      <c r="P430" s="55">
        <v>503</v>
      </c>
      <c r="Q430" s="55">
        <v>114</v>
      </c>
      <c r="R430" s="55">
        <v>313</v>
      </c>
      <c r="S430" s="55">
        <v>83.5</v>
      </c>
      <c r="T430" s="55">
        <v>50</v>
      </c>
      <c r="U430" s="55"/>
      <c r="V430" s="55"/>
      <c r="W430" s="55">
        <v>58.5</v>
      </c>
      <c r="X430" s="55">
        <v>82</v>
      </c>
      <c r="Y430" s="55">
        <v>372</v>
      </c>
      <c r="Z430" s="55">
        <v>74.5</v>
      </c>
      <c r="AA430" s="55">
        <v>83</v>
      </c>
      <c r="AB430" s="55">
        <v>253</v>
      </c>
      <c r="AC430" s="55"/>
      <c r="AD430" s="55"/>
      <c r="AE430" s="55"/>
      <c r="AF430" s="55"/>
      <c r="AG430" s="55"/>
      <c r="AH430" s="55"/>
      <c r="AI430" s="55" t="s">
        <v>54</v>
      </c>
      <c r="AJ430" s="55">
        <v>28</v>
      </c>
      <c r="AK430" s="55"/>
      <c r="AL430" s="55" t="s">
        <v>863</v>
      </c>
      <c r="AM430" s="55"/>
      <c r="AN430" s="55"/>
      <c r="AO430" s="55">
        <v>59</v>
      </c>
      <c r="AP430" s="55">
        <v>118</v>
      </c>
      <c r="AQ430" s="55">
        <v>162</v>
      </c>
      <c r="AR430" s="55">
        <v>88</v>
      </c>
      <c r="AS430" s="55">
        <v>86</v>
      </c>
      <c r="AT430" s="55">
        <v>226</v>
      </c>
    </row>
    <row r="431" spans="1:46">
      <c r="A431" s="55" t="s">
        <v>921</v>
      </c>
      <c r="B431" s="55">
        <v>1315237001</v>
      </c>
      <c r="C431" s="55" t="s">
        <v>922</v>
      </c>
      <c r="D431" s="55" t="s">
        <v>52</v>
      </c>
      <c r="E431" s="55" t="s">
        <v>53</v>
      </c>
      <c r="F431" s="55"/>
      <c r="G431" s="55">
        <v>10</v>
      </c>
      <c r="H431" s="55">
        <v>541</v>
      </c>
      <c r="I431" s="55">
        <v>572.5</v>
      </c>
      <c r="J431" s="55">
        <v>166</v>
      </c>
      <c r="K431" s="55">
        <v>186</v>
      </c>
      <c r="L431" s="55">
        <v>836</v>
      </c>
      <c r="M431" s="55">
        <v>104.5</v>
      </c>
      <c r="N431" s="55">
        <v>433</v>
      </c>
      <c r="O431" s="55">
        <v>116.5</v>
      </c>
      <c r="P431" s="55">
        <v>51</v>
      </c>
      <c r="Q431" s="55">
        <v>122.5</v>
      </c>
      <c r="R431" s="55">
        <v>130</v>
      </c>
      <c r="S431" s="55">
        <v>58</v>
      </c>
      <c r="T431" s="55">
        <v>447</v>
      </c>
      <c r="U431" s="55"/>
      <c r="V431" s="55"/>
      <c r="W431" s="55">
        <v>64</v>
      </c>
      <c r="X431" s="55">
        <v>87</v>
      </c>
      <c r="Y431" s="55">
        <v>269</v>
      </c>
      <c r="Z431" s="55">
        <v>75.5</v>
      </c>
      <c r="AA431" s="55">
        <v>84</v>
      </c>
      <c r="AB431" s="55">
        <v>235</v>
      </c>
      <c r="AC431" s="55"/>
      <c r="AD431" s="55"/>
      <c r="AE431" s="55"/>
      <c r="AF431" s="55"/>
      <c r="AG431" s="55"/>
      <c r="AH431" s="55"/>
      <c r="AI431" s="55" t="s">
        <v>54</v>
      </c>
      <c r="AJ431" s="55">
        <v>29</v>
      </c>
      <c r="AK431" s="55"/>
      <c r="AL431" s="55" t="s">
        <v>512</v>
      </c>
      <c r="AM431" s="55"/>
      <c r="AN431" s="55"/>
      <c r="AO431" s="55">
        <v>108</v>
      </c>
      <c r="AP431" s="55">
        <v>189</v>
      </c>
      <c r="AQ431" s="55">
        <v>129</v>
      </c>
      <c r="AR431" s="55">
        <v>352</v>
      </c>
      <c r="AS431" s="55">
        <v>195</v>
      </c>
      <c r="AT431" s="55">
        <v>166</v>
      </c>
    </row>
    <row r="432" spans="1:46">
      <c r="A432" s="55" t="s">
        <v>923</v>
      </c>
      <c r="B432" s="55">
        <v>1315231030</v>
      </c>
      <c r="C432" s="55" t="s">
        <v>924</v>
      </c>
      <c r="D432" s="55" t="s">
        <v>52</v>
      </c>
      <c r="E432" s="55" t="s">
        <v>53</v>
      </c>
      <c r="F432" s="55"/>
      <c r="G432" s="55">
        <v>10</v>
      </c>
      <c r="H432" s="55">
        <v>557</v>
      </c>
      <c r="I432" s="55">
        <v>581.5</v>
      </c>
      <c r="J432" s="55">
        <v>135</v>
      </c>
      <c r="K432" s="55">
        <v>63</v>
      </c>
      <c r="L432" s="55">
        <v>644</v>
      </c>
      <c r="M432" s="55">
        <v>110</v>
      </c>
      <c r="N432" s="55">
        <v>209</v>
      </c>
      <c r="O432" s="55">
        <v>107.5</v>
      </c>
      <c r="P432" s="55">
        <v>129</v>
      </c>
      <c r="Q432" s="55">
        <v>113</v>
      </c>
      <c r="R432" s="55">
        <v>337</v>
      </c>
      <c r="S432" s="55">
        <v>71</v>
      </c>
      <c r="T432" s="55">
        <v>205</v>
      </c>
      <c r="U432" s="55"/>
      <c r="V432" s="55"/>
      <c r="W432" s="55">
        <v>73</v>
      </c>
      <c r="X432" s="55">
        <v>90</v>
      </c>
      <c r="Y432" s="55">
        <v>125</v>
      </c>
      <c r="Z432" s="55">
        <v>82.5</v>
      </c>
      <c r="AA432" s="55">
        <v>90</v>
      </c>
      <c r="AB432" s="55">
        <v>99</v>
      </c>
      <c r="AC432" s="55"/>
      <c r="AD432" s="55"/>
      <c r="AE432" s="55"/>
      <c r="AF432" s="55"/>
      <c r="AG432" s="55"/>
      <c r="AH432" s="55"/>
      <c r="AI432" s="55" t="s">
        <v>54</v>
      </c>
      <c r="AJ432" s="55">
        <v>30</v>
      </c>
      <c r="AK432" s="55"/>
      <c r="AL432" s="55"/>
      <c r="AM432" s="55"/>
      <c r="AN432" s="55"/>
      <c r="AO432" s="55">
        <v>47</v>
      </c>
      <c r="AP432" s="55">
        <v>110</v>
      </c>
      <c r="AQ432" s="55">
        <v>91</v>
      </c>
      <c r="AR432" s="55">
        <v>198</v>
      </c>
      <c r="AS432" s="55">
        <v>166</v>
      </c>
      <c r="AT432" s="55">
        <v>135</v>
      </c>
    </row>
    <row r="433" spans="1:46">
      <c r="A433" s="55" t="s">
        <v>925</v>
      </c>
      <c r="B433" s="55">
        <v>1315231031</v>
      </c>
      <c r="C433" s="55" t="s">
        <v>926</v>
      </c>
      <c r="D433" s="55" t="s">
        <v>52</v>
      </c>
      <c r="E433" s="55" t="s">
        <v>53</v>
      </c>
      <c r="F433" s="55"/>
      <c r="G433" s="55">
        <v>10</v>
      </c>
      <c r="H433" s="55">
        <v>579</v>
      </c>
      <c r="I433" s="55">
        <v>599.5</v>
      </c>
      <c r="J433" s="55">
        <v>86</v>
      </c>
      <c r="K433" s="55">
        <v>-39</v>
      </c>
      <c r="L433" s="55">
        <v>362</v>
      </c>
      <c r="M433" s="55">
        <v>109</v>
      </c>
      <c r="N433" s="55">
        <v>245</v>
      </c>
      <c r="O433" s="55">
        <v>107.5</v>
      </c>
      <c r="P433" s="55">
        <v>129</v>
      </c>
      <c r="Q433" s="55">
        <v>120.5</v>
      </c>
      <c r="R433" s="55">
        <v>180</v>
      </c>
      <c r="S433" s="55">
        <v>77.5</v>
      </c>
      <c r="T433" s="55">
        <v>116</v>
      </c>
      <c r="U433" s="55"/>
      <c r="V433" s="55"/>
      <c r="W433" s="55">
        <v>79.5</v>
      </c>
      <c r="X433" s="55">
        <v>93</v>
      </c>
      <c r="Y433" s="55">
        <v>43</v>
      </c>
      <c r="Z433" s="55">
        <v>85</v>
      </c>
      <c r="AA433" s="55">
        <v>92</v>
      </c>
      <c r="AB433" s="55">
        <v>57</v>
      </c>
      <c r="AC433" s="55"/>
      <c r="AD433" s="55"/>
      <c r="AE433" s="55"/>
      <c r="AF433" s="55"/>
      <c r="AG433" s="55"/>
      <c r="AH433" s="55"/>
      <c r="AI433" s="55" t="s">
        <v>54</v>
      </c>
      <c r="AJ433" s="55">
        <v>31</v>
      </c>
      <c r="AK433" s="55"/>
      <c r="AL433" s="55" t="s">
        <v>863</v>
      </c>
      <c r="AM433" s="55"/>
      <c r="AN433" s="55"/>
      <c r="AO433" s="55">
        <v>35</v>
      </c>
      <c r="AP433" s="55">
        <v>128</v>
      </c>
      <c r="AQ433" s="55">
        <v>53</v>
      </c>
      <c r="AR433" s="55">
        <v>47</v>
      </c>
      <c r="AS433" s="55">
        <v>86</v>
      </c>
      <c r="AT433" s="55">
        <v>86</v>
      </c>
    </row>
    <row r="434" spans="1:46">
      <c r="A434" s="55" t="s">
        <v>927</v>
      </c>
      <c r="B434" s="55">
        <v>1315231032</v>
      </c>
      <c r="C434" s="55" t="s">
        <v>928</v>
      </c>
      <c r="D434" s="55" t="s">
        <v>52</v>
      </c>
      <c r="E434" s="55" t="s">
        <v>53</v>
      </c>
      <c r="F434" s="55"/>
      <c r="G434" s="55">
        <v>10</v>
      </c>
      <c r="H434" s="55">
        <v>582</v>
      </c>
      <c r="I434" s="55">
        <v>608</v>
      </c>
      <c r="J434" s="55">
        <v>60</v>
      </c>
      <c r="K434" s="55">
        <v>11</v>
      </c>
      <c r="L434" s="55">
        <v>261</v>
      </c>
      <c r="M434" s="55">
        <v>108</v>
      </c>
      <c r="N434" s="55">
        <v>278</v>
      </c>
      <c r="O434" s="55">
        <v>109.5</v>
      </c>
      <c r="P434" s="55">
        <v>105</v>
      </c>
      <c r="Q434" s="55">
        <v>132.5</v>
      </c>
      <c r="R434" s="55">
        <v>21</v>
      </c>
      <c r="S434" s="55">
        <v>78</v>
      </c>
      <c r="T434" s="55">
        <v>109</v>
      </c>
      <c r="U434" s="55"/>
      <c r="V434" s="55"/>
      <c r="W434" s="55">
        <v>68.5</v>
      </c>
      <c r="X434" s="55">
        <v>88</v>
      </c>
      <c r="Y434" s="55">
        <v>182</v>
      </c>
      <c r="Z434" s="55">
        <v>85.5</v>
      </c>
      <c r="AA434" s="55">
        <v>92</v>
      </c>
      <c r="AB434" s="55">
        <v>50</v>
      </c>
      <c r="AC434" s="55"/>
      <c r="AD434" s="55"/>
      <c r="AE434" s="55"/>
      <c r="AF434" s="55"/>
      <c r="AG434" s="55"/>
      <c r="AH434" s="55"/>
      <c r="AI434" s="55" t="s">
        <v>54</v>
      </c>
      <c r="AJ434" s="55">
        <v>32</v>
      </c>
      <c r="AK434" s="55"/>
      <c r="AL434" s="55"/>
      <c r="AM434" s="55"/>
      <c r="AN434" s="55"/>
      <c r="AO434" s="55">
        <v>93</v>
      </c>
      <c r="AP434" s="55">
        <v>71</v>
      </c>
      <c r="AQ434" s="55">
        <v>53</v>
      </c>
      <c r="AR434" s="55">
        <v>71</v>
      </c>
      <c r="AS434" s="55">
        <v>21</v>
      </c>
      <c r="AT434" s="55">
        <v>60</v>
      </c>
    </row>
    <row r="435" spans="1:46">
      <c r="A435" s="55" t="s">
        <v>929</v>
      </c>
      <c r="B435" s="55">
        <v>1315231033</v>
      </c>
      <c r="C435" s="55" t="s">
        <v>930</v>
      </c>
      <c r="D435" s="55" t="s">
        <v>52</v>
      </c>
      <c r="E435" s="55" t="s">
        <v>53</v>
      </c>
      <c r="F435" s="55"/>
      <c r="G435" s="55">
        <v>10</v>
      </c>
      <c r="H435" s="55">
        <v>563.5</v>
      </c>
      <c r="I435" s="55">
        <v>603.5</v>
      </c>
      <c r="J435" s="55">
        <v>76</v>
      </c>
      <c r="K435" s="55">
        <v>65</v>
      </c>
      <c r="L435" s="55">
        <v>315</v>
      </c>
      <c r="M435" s="55">
        <v>111</v>
      </c>
      <c r="N435" s="55">
        <v>172</v>
      </c>
      <c r="O435" s="55">
        <v>116</v>
      </c>
      <c r="P435" s="55">
        <v>54</v>
      </c>
      <c r="Q435" s="55">
        <v>117.5</v>
      </c>
      <c r="R435" s="55">
        <v>253</v>
      </c>
      <c r="S435" s="55">
        <v>77</v>
      </c>
      <c r="T435" s="55">
        <v>124</v>
      </c>
      <c r="U435" s="55"/>
      <c r="V435" s="55"/>
      <c r="W435" s="55">
        <v>66.5</v>
      </c>
      <c r="X435" s="55">
        <v>88</v>
      </c>
      <c r="Y435" s="55">
        <v>220</v>
      </c>
      <c r="Z435" s="55"/>
      <c r="AA435" s="55"/>
      <c r="AB435" s="55"/>
      <c r="AC435" s="55">
        <v>75.5</v>
      </c>
      <c r="AD435" s="55">
        <v>94</v>
      </c>
      <c r="AE435" s="55">
        <v>7</v>
      </c>
      <c r="AF435" s="55"/>
      <c r="AG435" s="55"/>
      <c r="AH435" s="55"/>
      <c r="AI435" s="55" t="s">
        <v>880</v>
      </c>
      <c r="AJ435" s="55">
        <v>33</v>
      </c>
      <c r="AK435" s="55"/>
      <c r="AL435" s="55"/>
      <c r="AM435" s="55"/>
      <c r="AN435" s="55"/>
      <c r="AO435" s="55">
        <v>122</v>
      </c>
      <c r="AP435" s="55">
        <v>78</v>
      </c>
      <c r="AQ435" s="55">
        <v>84</v>
      </c>
      <c r="AR435" s="55">
        <v>141</v>
      </c>
      <c r="AS435" s="55">
        <v>205</v>
      </c>
      <c r="AT435" s="55">
        <v>76</v>
      </c>
    </row>
    <row r="436" spans="1:46">
      <c r="A436" s="55" t="s">
        <v>931</v>
      </c>
      <c r="B436" s="55">
        <v>1315231034</v>
      </c>
      <c r="C436" s="55" t="s">
        <v>932</v>
      </c>
      <c r="D436" s="55" t="s">
        <v>52</v>
      </c>
      <c r="E436" s="55" t="s">
        <v>53</v>
      </c>
      <c r="F436" s="55"/>
      <c r="G436" s="55">
        <v>10</v>
      </c>
      <c r="H436" s="55">
        <v>529.5</v>
      </c>
      <c r="I436" s="55">
        <v>569</v>
      </c>
      <c r="J436" s="55">
        <v>191</v>
      </c>
      <c r="K436" s="55">
        <v>-62</v>
      </c>
      <c r="L436" s="55">
        <v>931</v>
      </c>
      <c r="M436" s="55">
        <v>107.5</v>
      </c>
      <c r="N436" s="55">
        <v>300</v>
      </c>
      <c r="O436" s="55">
        <v>96.5</v>
      </c>
      <c r="P436" s="55">
        <v>342</v>
      </c>
      <c r="Q436" s="55">
        <v>115</v>
      </c>
      <c r="R436" s="55">
        <v>294</v>
      </c>
      <c r="S436" s="55">
        <v>71</v>
      </c>
      <c r="T436" s="55">
        <v>205</v>
      </c>
      <c r="U436" s="55"/>
      <c r="V436" s="55"/>
      <c r="W436" s="55">
        <v>73.5</v>
      </c>
      <c r="X436" s="55">
        <v>90</v>
      </c>
      <c r="Y436" s="55">
        <v>116</v>
      </c>
      <c r="Z436" s="55"/>
      <c r="AA436" s="55"/>
      <c r="AB436" s="55"/>
      <c r="AC436" s="55">
        <v>66</v>
      </c>
      <c r="AD436" s="55">
        <v>89</v>
      </c>
      <c r="AE436" s="55">
        <v>54</v>
      </c>
      <c r="AF436" s="55"/>
      <c r="AG436" s="55"/>
      <c r="AH436" s="55"/>
      <c r="AI436" s="55" t="s">
        <v>880</v>
      </c>
      <c r="AJ436" s="55">
        <v>34</v>
      </c>
      <c r="AK436" s="55"/>
      <c r="AL436" s="55"/>
      <c r="AM436" s="55"/>
      <c r="AN436" s="55"/>
      <c r="AO436" s="55">
        <v>76</v>
      </c>
      <c r="AP436" s="55">
        <v>166</v>
      </c>
      <c r="AQ436" s="55">
        <v>162</v>
      </c>
      <c r="AR436" s="55">
        <v>129</v>
      </c>
      <c r="AS436" s="55">
        <v>152</v>
      </c>
      <c r="AT436" s="55">
        <v>191</v>
      </c>
    </row>
    <row r="437" spans="1:46">
      <c r="A437" s="55" t="s">
        <v>933</v>
      </c>
      <c r="B437" s="55">
        <v>1315231035</v>
      </c>
      <c r="C437" s="55" t="s">
        <v>934</v>
      </c>
      <c r="D437" s="55" t="s">
        <v>52</v>
      </c>
      <c r="E437" s="55" t="s">
        <v>53</v>
      </c>
      <c r="F437" s="55"/>
      <c r="G437" s="55">
        <v>10</v>
      </c>
      <c r="H437" s="55">
        <v>514.5</v>
      </c>
      <c r="I437" s="55">
        <v>561.5</v>
      </c>
      <c r="J437" s="55">
        <v>231</v>
      </c>
      <c r="K437" s="55">
        <v>-19</v>
      </c>
      <c r="L437" s="55">
        <v>1127</v>
      </c>
      <c r="M437" s="55">
        <v>108</v>
      </c>
      <c r="N437" s="55">
        <v>278</v>
      </c>
      <c r="O437" s="55">
        <v>116.5</v>
      </c>
      <c r="P437" s="55">
        <v>51</v>
      </c>
      <c r="Q437" s="55">
        <v>102</v>
      </c>
      <c r="R437" s="55">
        <v>575</v>
      </c>
      <c r="S437" s="55">
        <v>66</v>
      </c>
      <c r="T437" s="55">
        <v>301</v>
      </c>
      <c r="U437" s="55"/>
      <c r="V437" s="55"/>
      <c r="W437" s="55">
        <v>69</v>
      </c>
      <c r="X437" s="55">
        <v>89</v>
      </c>
      <c r="Y437" s="55">
        <v>170</v>
      </c>
      <c r="Z437" s="55"/>
      <c r="AA437" s="55"/>
      <c r="AB437" s="55"/>
      <c r="AC437" s="55"/>
      <c r="AD437" s="55"/>
      <c r="AE437" s="55"/>
      <c r="AF437" s="55">
        <v>53</v>
      </c>
      <c r="AG437" s="55">
        <v>80</v>
      </c>
      <c r="AH437" s="55">
        <v>147</v>
      </c>
      <c r="AI437" s="55" t="s">
        <v>866</v>
      </c>
      <c r="AJ437" s="55">
        <v>35</v>
      </c>
      <c r="AK437" s="55"/>
      <c r="AL437" s="55"/>
      <c r="AM437" s="55"/>
      <c r="AN437" s="55"/>
      <c r="AO437" s="55">
        <v>113</v>
      </c>
      <c r="AP437" s="55">
        <v>105</v>
      </c>
      <c r="AQ437" s="55">
        <v>104</v>
      </c>
      <c r="AR437" s="55">
        <v>212</v>
      </c>
      <c r="AS437" s="55">
        <v>248</v>
      </c>
      <c r="AT437" s="55">
        <v>231</v>
      </c>
    </row>
    <row r="438" spans="1:46">
      <c r="A438" s="55" t="s">
        <v>935</v>
      </c>
      <c r="B438" s="55">
        <v>1315231036</v>
      </c>
      <c r="C438" s="55" t="s">
        <v>936</v>
      </c>
      <c r="D438" s="55" t="s">
        <v>52</v>
      </c>
      <c r="E438" s="55" t="s">
        <v>53</v>
      </c>
      <c r="F438" s="55"/>
      <c r="G438" s="55">
        <v>10</v>
      </c>
      <c r="H438" s="55">
        <v>581</v>
      </c>
      <c r="I438" s="55">
        <v>609</v>
      </c>
      <c r="J438" s="55">
        <v>57</v>
      </c>
      <c r="K438" s="55">
        <v>-25</v>
      </c>
      <c r="L438" s="55">
        <v>246</v>
      </c>
      <c r="M438" s="55">
        <v>107.5</v>
      </c>
      <c r="N438" s="55">
        <v>300</v>
      </c>
      <c r="O438" s="55">
        <v>121</v>
      </c>
      <c r="P438" s="55">
        <v>21</v>
      </c>
      <c r="Q438" s="55">
        <v>119</v>
      </c>
      <c r="R438" s="55">
        <v>212</v>
      </c>
      <c r="S438" s="55">
        <v>83.5</v>
      </c>
      <c r="T438" s="55">
        <v>50</v>
      </c>
      <c r="U438" s="55"/>
      <c r="V438" s="55"/>
      <c r="W438" s="55">
        <v>67.5</v>
      </c>
      <c r="X438" s="55">
        <v>88</v>
      </c>
      <c r="Y438" s="55">
        <v>207</v>
      </c>
      <c r="Z438" s="55">
        <v>82.5</v>
      </c>
      <c r="AA438" s="55">
        <v>90</v>
      </c>
      <c r="AB438" s="55">
        <v>99</v>
      </c>
      <c r="AC438" s="55"/>
      <c r="AD438" s="55"/>
      <c r="AE438" s="55"/>
      <c r="AF438" s="55"/>
      <c r="AG438" s="55"/>
      <c r="AH438" s="55"/>
      <c r="AI438" s="55" t="s">
        <v>54</v>
      </c>
      <c r="AJ438" s="55">
        <v>36</v>
      </c>
      <c r="AK438" s="55"/>
      <c r="AL438" s="55" t="s">
        <v>863</v>
      </c>
      <c r="AM438" s="55"/>
      <c r="AN438" s="55"/>
      <c r="AO438" s="55">
        <v>58</v>
      </c>
      <c r="AP438" s="55">
        <v>42</v>
      </c>
      <c r="AQ438" s="55">
        <v>27</v>
      </c>
      <c r="AR438" s="55">
        <v>32</v>
      </c>
      <c r="AS438" s="55">
        <v>60</v>
      </c>
      <c r="AT438" s="55">
        <v>57</v>
      </c>
    </row>
    <row r="439" spans="1:46">
      <c r="A439" s="55" t="s">
        <v>937</v>
      </c>
      <c r="B439" s="55">
        <v>1315231037</v>
      </c>
      <c r="C439" s="55" t="s">
        <v>938</v>
      </c>
      <c r="D439" s="55" t="s">
        <v>52</v>
      </c>
      <c r="E439" s="55" t="s">
        <v>53</v>
      </c>
      <c r="F439" s="55"/>
      <c r="G439" s="55">
        <v>10</v>
      </c>
      <c r="H439" s="55">
        <v>473.5</v>
      </c>
      <c r="I439" s="55">
        <v>522.5</v>
      </c>
      <c r="J439" s="55">
        <v>430</v>
      </c>
      <c r="K439" s="55">
        <v>-60</v>
      </c>
      <c r="L439" s="55">
        <v>2395</v>
      </c>
      <c r="M439" s="55">
        <v>99.5</v>
      </c>
      <c r="N439" s="55">
        <v>618</v>
      </c>
      <c r="O439" s="55">
        <v>94</v>
      </c>
      <c r="P439" s="55">
        <v>381</v>
      </c>
      <c r="Q439" s="55">
        <v>106.5</v>
      </c>
      <c r="R439" s="55">
        <v>487</v>
      </c>
      <c r="S439" s="55">
        <v>60.5</v>
      </c>
      <c r="T439" s="55">
        <v>405</v>
      </c>
      <c r="U439" s="55"/>
      <c r="V439" s="55"/>
      <c r="W439" s="55">
        <v>62</v>
      </c>
      <c r="X439" s="55">
        <v>85</v>
      </c>
      <c r="Y439" s="55">
        <v>312</v>
      </c>
      <c r="Z439" s="55"/>
      <c r="AA439" s="55"/>
      <c r="AB439" s="55"/>
      <c r="AC439" s="55"/>
      <c r="AD439" s="55"/>
      <c r="AE439" s="55"/>
      <c r="AF439" s="55">
        <v>51</v>
      </c>
      <c r="AG439" s="55">
        <v>77</v>
      </c>
      <c r="AH439" s="55">
        <v>163</v>
      </c>
      <c r="AI439" s="55" t="s">
        <v>866</v>
      </c>
      <c r="AJ439" s="55">
        <v>37</v>
      </c>
      <c r="AK439" s="55"/>
      <c r="AL439" s="55"/>
      <c r="AM439" s="55"/>
      <c r="AN439" s="55" t="s">
        <v>867</v>
      </c>
      <c r="AO439" s="55">
        <v>243</v>
      </c>
      <c r="AP439" s="55">
        <v>200</v>
      </c>
      <c r="AQ439" s="55">
        <v>221</v>
      </c>
      <c r="AR439" s="55">
        <v>370</v>
      </c>
      <c r="AS439" s="55">
        <v>339</v>
      </c>
      <c r="AT439" s="55">
        <v>430</v>
      </c>
    </row>
    <row r="440" spans="1:46">
      <c r="A440" s="55" t="s">
        <v>939</v>
      </c>
      <c r="B440" s="55">
        <v>1315231038</v>
      </c>
      <c r="C440" s="55" t="s">
        <v>940</v>
      </c>
      <c r="D440" s="55" t="s">
        <v>52</v>
      </c>
      <c r="E440" s="55" t="s">
        <v>53</v>
      </c>
      <c r="F440" s="55"/>
      <c r="G440" s="55">
        <v>10</v>
      </c>
      <c r="H440" s="55">
        <v>557.5</v>
      </c>
      <c r="I440" s="55">
        <v>586.5</v>
      </c>
      <c r="J440" s="55">
        <v>120</v>
      </c>
      <c r="K440" s="55">
        <v>112</v>
      </c>
      <c r="L440" s="55">
        <v>565</v>
      </c>
      <c r="M440" s="55">
        <v>114.5</v>
      </c>
      <c r="N440" s="55">
        <v>74</v>
      </c>
      <c r="O440" s="55">
        <v>107.5</v>
      </c>
      <c r="P440" s="55">
        <v>129</v>
      </c>
      <c r="Q440" s="55">
        <v>116.5</v>
      </c>
      <c r="R440" s="55">
        <v>274</v>
      </c>
      <c r="S440" s="55">
        <v>70</v>
      </c>
      <c r="T440" s="55">
        <v>226</v>
      </c>
      <c r="U440" s="55"/>
      <c r="V440" s="55"/>
      <c r="W440" s="55">
        <v>66.5</v>
      </c>
      <c r="X440" s="55">
        <v>88</v>
      </c>
      <c r="Y440" s="55">
        <v>220</v>
      </c>
      <c r="Z440" s="55">
        <v>82.5</v>
      </c>
      <c r="AA440" s="55">
        <v>90</v>
      </c>
      <c r="AB440" s="55">
        <v>99</v>
      </c>
      <c r="AC440" s="55"/>
      <c r="AD440" s="55"/>
      <c r="AE440" s="55"/>
      <c r="AF440" s="55"/>
      <c r="AG440" s="55"/>
      <c r="AH440" s="55"/>
      <c r="AI440" s="55" t="s">
        <v>54</v>
      </c>
      <c r="AJ440" s="55">
        <v>38</v>
      </c>
      <c r="AK440" s="55"/>
      <c r="AL440" s="55"/>
      <c r="AM440" s="55"/>
      <c r="AN440" s="55"/>
      <c r="AO440" s="55">
        <v>194</v>
      </c>
      <c r="AP440" s="55">
        <v>288</v>
      </c>
      <c r="AQ440" s="55">
        <v>341</v>
      </c>
      <c r="AR440" s="55">
        <v>232</v>
      </c>
      <c r="AS440" s="55">
        <v>243</v>
      </c>
      <c r="AT440" s="55">
        <v>120</v>
      </c>
    </row>
    <row r="441" spans="1:46">
      <c r="A441" s="55" t="s">
        <v>941</v>
      </c>
      <c r="B441" s="55">
        <v>1315231039</v>
      </c>
      <c r="C441" s="55" t="s">
        <v>942</v>
      </c>
      <c r="D441" s="55" t="s">
        <v>52</v>
      </c>
      <c r="E441" s="55" t="s">
        <v>53</v>
      </c>
      <c r="F441" s="55"/>
      <c r="G441" s="55">
        <v>10</v>
      </c>
      <c r="H441" s="55">
        <v>576.25</v>
      </c>
      <c r="I441" s="55">
        <v>615</v>
      </c>
      <c r="J441" s="55">
        <v>42</v>
      </c>
      <c r="K441" s="55">
        <v>29</v>
      </c>
      <c r="L441" s="55">
        <v>192</v>
      </c>
      <c r="M441" s="55">
        <v>107.5</v>
      </c>
      <c r="N441" s="56">
        <v>300</v>
      </c>
      <c r="O441" s="55">
        <v>124</v>
      </c>
      <c r="P441" s="55">
        <v>9</v>
      </c>
      <c r="Q441" s="55">
        <v>127</v>
      </c>
      <c r="R441" s="55">
        <v>68</v>
      </c>
      <c r="S441" s="55">
        <v>77.5</v>
      </c>
      <c r="T441" s="55">
        <v>116</v>
      </c>
      <c r="U441" s="55"/>
      <c r="V441" s="55"/>
      <c r="W441" s="55">
        <v>76.5</v>
      </c>
      <c r="X441" s="55">
        <v>92</v>
      </c>
      <c r="Y441" s="55">
        <v>66</v>
      </c>
      <c r="Z441" s="55"/>
      <c r="AA441" s="55"/>
      <c r="AB441" s="55"/>
      <c r="AC441" s="55">
        <v>63.75</v>
      </c>
      <c r="AD441" s="55">
        <v>87</v>
      </c>
      <c r="AE441" s="55">
        <v>80</v>
      </c>
      <c r="AF441" s="55"/>
      <c r="AG441" s="55"/>
      <c r="AH441" s="55"/>
      <c r="AI441" s="55" t="s">
        <v>880</v>
      </c>
      <c r="AJ441" s="55">
        <v>39</v>
      </c>
      <c r="AK441" s="55"/>
      <c r="AL441" s="55"/>
      <c r="AM441" s="55"/>
      <c r="AN441" s="55"/>
      <c r="AO441" s="55">
        <v>113</v>
      </c>
      <c r="AP441" s="55">
        <v>41</v>
      </c>
      <c r="AQ441" s="55">
        <v>119</v>
      </c>
      <c r="AR441" s="55">
        <v>71</v>
      </c>
      <c r="AS441" s="55">
        <v>58</v>
      </c>
      <c r="AT441" s="55">
        <v>42</v>
      </c>
    </row>
    <row r="442" spans="1:46">
      <c r="A442" s="55" t="s">
        <v>943</v>
      </c>
      <c r="B442" s="55">
        <v>1315231040</v>
      </c>
      <c r="C442" s="55" t="s">
        <v>944</v>
      </c>
      <c r="D442" s="55" t="s">
        <v>52</v>
      </c>
      <c r="E442" s="55" t="s">
        <v>53</v>
      </c>
      <c r="F442" s="55"/>
      <c r="G442" s="55">
        <v>10</v>
      </c>
      <c r="H442" s="55">
        <v>561.75</v>
      </c>
      <c r="I442" s="55">
        <v>603.5</v>
      </c>
      <c r="J442" s="55">
        <v>76</v>
      </c>
      <c r="K442" s="55">
        <v>92</v>
      </c>
      <c r="L442" s="55">
        <v>315</v>
      </c>
      <c r="M442" s="55">
        <v>120.5</v>
      </c>
      <c r="N442" s="55">
        <v>12</v>
      </c>
      <c r="O442" s="55">
        <v>100.5</v>
      </c>
      <c r="P442" s="55">
        <v>253</v>
      </c>
      <c r="Q442" s="55">
        <v>118</v>
      </c>
      <c r="R442" s="55">
        <v>236</v>
      </c>
      <c r="S442" s="55">
        <v>86.5</v>
      </c>
      <c r="T442" s="55">
        <v>37</v>
      </c>
      <c r="U442" s="55"/>
      <c r="V442" s="55"/>
      <c r="W442" s="55">
        <v>69.5</v>
      </c>
      <c r="X442" s="55">
        <v>89</v>
      </c>
      <c r="Y442" s="55">
        <v>165</v>
      </c>
      <c r="Z442" s="55"/>
      <c r="AA442" s="55"/>
      <c r="AB442" s="55"/>
      <c r="AC442" s="55">
        <v>66.75</v>
      </c>
      <c r="AD442" s="55">
        <v>89</v>
      </c>
      <c r="AE442" s="55">
        <v>46</v>
      </c>
      <c r="AF442" s="55"/>
      <c r="AG442" s="55"/>
      <c r="AH442" s="55"/>
      <c r="AI442" s="55" t="s">
        <v>880</v>
      </c>
      <c r="AJ442" s="55">
        <v>40</v>
      </c>
      <c r="AK442" s="55"/>
      <c r="AL442" s="55"/>
      <c r="AM442" s="55"/>
      <c r="AN442" s="55"/>
      <c r="AO442" s="55">
        <v>150</v>
      </c>
      <c r="AP442" s="55">
        <v>217</v>
      </c>
      <c r="AQ442" s="55">
        <v>151</v>
      </c>
      <c r="AR442" s="55">
        <v>168</v>
      </c>
      <c r="AS442" s="55">
        <v>171</v>
      </c>
      <c r="AT442" s="55">
        <v>76</v>
      </c>
    </row>
    <row r="443" spans="1:46">
      <c r="A443" s="55" t="s">
        <v>945</v>
      </c>
      <c r="B443" s="55">
        <v>1315231041</v>
      </c>
      <c r="C443" s="55" t="s">
        <v>946</v>
      </c>
      <c r="D443" s="55" t="s">
        <v>52</v>
      </c>
      <c r="E443" s="55" t="s">
        <v>53</v>
      </c>
      <c r="F443" s="55"/>
      <c r="G443" s="55">
        <v>10</v>
      </c>
      <c r="H443" s="55">
        <v>576</v>
      </c>
      <c r="I443" s="55">
        <v>612.5</v>
      </c>
      <c r="J443" s="55">
        <v>50</v>
      </c>
      <c r="K443" s="55"/>
      <c r="L443" s="55">
        <v>215</v>
      </c>
      <c r="M443" s="55">
        <v>120</v>
      </c>
      <c r="N443" s="55">
        <v>14</v>
      </c>
      <c r="O443" s="55">
        <v>99.5</v>
      </c>
      <c r="P443" s="56">
        <v>270</v>
      </c>
      <c r="Q443" s="55">
        <v>134</v>
      </c>
      <c r="R443" s="55">
        <v>8</v>
      </c>
      <c r="S443" s="55">
        <v>77</v>
      </c>
      <c r="T443" s="55">
        <v>124</v>
      </c>
      <c r="U443" s="55"/>
      <c r="V443" s="55"/>
      <c r="W443" s="55">
        <v>79.5</v>
      </c>
      <c r="X443" s="55">
        <v>93</v>
      </c>
      <c r="Y443" s="55">
        <v>43</v>
      </c>
      <c r="Z443" s="55"/>
      <c r="AA443" s="55"/>
      <c r="AB443" s="55"/>
      <c r="AC443" s="55">
        <v>66</v>
      </c>
      <c r="AD443" s="55">
        <v>89</v>
      </c>
      <c r="AE443" s="55">
        <v>54</v>
      </c>
      <c r="AF443" s="55"/>
      <c r="AG443" s="55"/>
      <c r="AH443" s="55"/>
      <c r="AI443" s="55" t="s">
        <v>880</v>
      </c>
      <c r="AJ443" s="55">
        <v>41</v>
      </c>
      <c r="AK443" s="55"/>
      <c r="AL443" s="55"/>
      <c r="AM443" s="55"/>
      <c r="AN443" s="55"/>
      <c r="AO443" s="55">
        <v>59</v>
      </c>
      <c r="AP443" s="55">
        <v>39</v>
      </c>
      <c r="AQ443" s="55">
        <v>57</v>
      </c>
      <c r="AR443" s="55">
        <v>50</v>
      </c>
      <c r="AS443" s="55">
        <v>13</v>
      </c>
      <c r="AT443" s="55">
        <v>50</v>
      </c>
    </row>
    <row r="444" spans="1:46">
      <c r="A444" s="55" t="s">
        <v>947</v>
      </c>
      <c r="B444" s="55">
        <v>1315231042</v>
      </c>
      <c r="C444" s="55" t="s">
        <v>948</v>
      </c>
      <c r="D444" s="55" t="s">
        <v>52</v>
      </c>
      <c r="E444" s="55" t="s">
        <v>53</v>
      </c>
      <c r="F444" s="55"/>
      <c r="G444" s="55">
        <v>10</v>
      </c>
      <c r="H444" s="55">
        <v>486</v>
      </c>
      <c r="I444" s="55">
        <v>520.5</v>
      </c>
      <c r="J444" s="55">
        <v>441</v>
      </c>
      <c r="K444" s="55">
        <v>80</v>
      </c>
      <c r="L444" s="55">
        <v>2474</v>
      </c>
      <c r="M444" s="55">
        <v>98</v>
      </c>
      <c r="N444" s="55">
        <v>668</v>
      </c>
      <c r="O444" s="55">
        <v>92</v>
      </c>
      <c r="P444" s="55">
        <v>419</v>
      </c>
      <c r="Q444" s="55">
        <v>103.5</v>
      </c>
      <c r="R444" s="55">
        <v>551</v>
      </c>
      <c r="S444" s="55">
        <v>70</v>
      </c>
      <c r="T444" s="55">
        <v>226</v>
      </c>
      <c r="U444" s="55"/>
      <c r="V444" s="55"/>
      <c r="W444" s="55">
        <v>50.5</v>
      </c>
      <c r="X444" s="55">
        <v>76</v>
      </c>
      <c r="Y444" s="55">
        <v>516</v>
      </c>
      <c r="Z444" s="55">
        <v>72</v>
      </c>
      <c r="AA444" s="55">
        <v>81</v>
      </c>
      <c r="AB444" s="55">
        <v>301</v>
      </c>
      <c r="AC444" s="55"/>
      <c r="AD444" s="55"/>
      <c r="AE444" s="55"/>
      <c r="AF444" s="55"/>
      <c r="AG444" s="55"/>
      <c r="AH444" s="55"/>
      <c r="AI444" s="55" t="s">
        <v>54</v>
      </c>
      <c r="AJ444" s="55">
        <v>42</v>
      </c>
      <c r="AK444" s="55"/>
      <c r="AL444" s="55" t="s">
        <v>863</v>
      </c>
      <c r="AM444" s="55"/>
      <c r="AN444" s="55"/>
      <c r="AO444" s="55">
        <v>366</v>
      </c>
      <c r="AP444" s="55">
        <v>307</v>
      </c>
      <c r="AQ444" s="55">
        <v>338</v>
      </c>
      <c r="AR444" s="55">
        <v>521</v>
      </c>
      <c r="AS444" s="55">
        <v>250</v>
      </c>
      <c r="AT444" s="55">
        <v>441</v>
      </c>
    </row>
    <row r="445" spans="1:46">
      <c r="A445" s="55" t="s">
        <v>949</v>
      </c>
      <c r="B445" s="55">
        <v>1315231043</v>
      </c>
      <c r="C445" s="55" t="s">
        <v>950</v>
      </c>
      <c r="D445" s="55" t="s">
        <v>52</v>
      </c>
      <c r="E445" s="55" t="s">
        <v>53</v>
      </c>
      <c r="F445" s="55"/>
      <c r="G445" s="55">
        <v>10</v>
      </c>
      <c r="H445" s="55">
        <v>592.5</v>
      </c>
      <c r="I445" s="55">
        <v>613.5</v>
      </c>
      <c r="J445" s="55">
        <v>49</v>
      </c>
      <c r="K445" s="55">
        <v>-13</v>
      </c>
      <c r="L445" s="55">
        <v>209</v>
      </c>
      <c r="M445" s="55">
        <v>99</v>
      </c>
      <c r="N445" s="56">
        <v>635</v>
      </c>
      <c r="O445" s="55">
        <v>124</v>
      </c>
      <c r="P445" s="55">
        <v>9</v>
      </c>
      <c r="Q445" s="55">
        <v>112.5</v>
      </c>
      <c r="R445" s="56">
        <v>350</v>
      </c>
      <c r="S445" s="55">
        <v>94</v>
      </c>
      <c r="T445" s="55">
        <v>8</v>
      </c>
      <c r="U445" s="55"/>
      <c r="V445" s="55"/>
      <c r="W445" s="55">
        <v>79.5</v>
      </c>
      <c r="X445" s="55">
        <v>93</v>
      </c>
      <c r="Y445" s="55">
        <v>43</v>
      </c>
      <c r="Z445" s="55">
        <v>83.5</v>
      </c>
      <c r="AA445" s="55">
        <v>91</v>
      </c>
      <c r="AB445" s="55">
        <v>86</v>
      </c>
      <c r="AC445" s="55"/>
      <c r="AD445" s="55"/>
      <c r="AE445" s="55"/>
      <c r="AF445" s="55"/>
      <c r="AG445" s="55"/>
      <c r="AH445" s="55"/>
      <c r="AI445" s="55" t="s">
        <v>54</v>
      </c>
      <c r="AJ445" s="55">
        <v>43</v>
      </c>
      <c r="AK445" s="55"/>
      <c r="AL445" s="55" t="s">
        <v>863</v>
      </c>
      <c r="AM445" s="55"/>
      <c r="AN445" s="55"/>
      <c r="AO445" s="55">
        <v>125</v>
      </c>
      <c r="AP445" s="55">
        <v>61</v>
      </c>
      <c r="AQ445" s="55">
        <v>60</v>
      </c>
      <c r="AR445" s="55">
        <v>36</v>
      </c>
      <c r="AS445" s="55">
        <v>25</v>
      </c>
      <c r="AT445" s="55">
        <v>49</v>
      </c>
    </row>
    <row r="446" spans="1:46">
      <c r="A446" s="55" t="s">
        <v>951</v>
      </c>
      <c r="B446" s="55">
        <v>1315231044</v>
      </c>
      <c r="C446" s="55" t="s">
        <v>952</v>
      </c>
      <c r="D446" s="55" t="s">
        <v>52</v>
      </c>
      <c r="E446" s="55" t="s">
        <v>53</v>
      </c>
      <c r="F446" s="55"/>
      <c r="G446" s="55">
        <v>10</v>
      </c>
      <c r="H446" s="55">
        <v>571.5</v>
      </c>
      <c r="I446" s="55">
        <v>614.5</v>
      </c>
      <c r="J446" s="55">
        <v>43</v>
      </c>
      <c r="K446" s="55">
        <v>81</v>
      </c>
      <c r="L446" s="55">
        <v>195</v>
      </c>
      <c r="M446" s="55">
        <v>118.5</v>
      </c>
      <c r="N446" s="55">
        <v>28</v>
      </c>
      <c r="O446" s="55">
        <v>117.5</v>
      </c>
      <c r="P446" s="55">
        <v>46</v>
      </c>
      <c r="Q446" s="55">
        <v>122.5</v>
      </c>
      <c r="R446" s="55">
        <v>130</v>
      </c>
      <c r="S446" s="55">
        <v>77</v>
      </c>
      <c r="T446" s="55">
        <v>124</v>
      </c>
      <c r="U446" s="55"/>
      <c r="V446" s="55"/>
      <c r="W446" s="55">
        <v>64.5</v>
      </c>
      <c r="X446" s="55">
        <v>87</v>
      </c>
      <c r="Y446" s="56">
        <v>258</v>
      </c>
      <c r="Z446" s="55"/>
      <c r="AA446" s="55"/>
      <c r="AB446" s="55"/>
      <c r="AC446" s="55"/>
      <c r="AD446" s="55"/>
      <c r="AE446" s="55"/>
      <c r="AF446" s="55">
        <v>71.5</v>
      </c>
      <c r="AG446" s="55">
        <v>92</v>
      </c>
      <c r="AH446" s="55">
        <v>5</v>
      </c>
      <c r="AI446" s="55" t="s">
        <v>866</v>
      </c>
      <c r="AJ446" s="55">
        <v>44</v>
      </c>
      <c r="AK446" s="55"/>
      <c r="AL446" s="55"/>
      <c r="AM446" s="55"/>
      <c r="AN446" s="55" t="s">
        <v>867</v>
      </c>
      <c r="AO446" s="55"/>
      <c r="AP446" s="55">
        <v>152</v>
      </c>
      <c r="AQ446" s="55">
        <v>81</v>
      </c>
      <c r="AR446" s="55">
        <v>124</v>
      </c>
      <c r="AS446" s="55">
        <v>108</v>
      </c>
      <c r="AT446" s="55">
        <v>43</v>
      </c>
    </row>
    <row r="447" spans="1:46">
      <c r="A447" s="55" t="s">
        <v>953</v>
      </c>
      <c r="B447" s="55">
        <v>1315231045</v>
      </c>
      <c r="C447" s="55" t="s">
        <v>954</v>
      </c>
      <c r="D447" s="55" t="s">
        <v>52</v>
      </c>
      <c r="E447" s="55" t="s">
        <v>53</v>
      </c>
      <c r="F447" s="55"/>
      <c r="G447" s="55">
        <v>10</v>
      </c>
      <c r="H447" s="55">
        <v>528</v>
      </c>
      <c r="I447" s="55">
        <v>575.5</v>
      </c>
      <c r="J447" s="55">
        <v>154</v>
      </c>
      <c r="K447" s="55">
        <v>-45</v>
      </c>
      <c r="L447" s="55">
        <v>775</v>
      </c>
      <c r="M447" s="55">
        <v>105</v>
      </c>
      <c r="N447" s="55">
        <v>406</v>
      </c>
      <c r="O447" s="55">
        <v>111</v>
      </c>
      <c r="P447" s="55">
        <v>91</v>
      </c>
      <c r="Q447" s="55">
        <v>121</v>
      </c>
      <c r="R447" s="55">
        <v>168</v>
      </c>
      <c r="S447" s="55">
        <v>67.5</v>
      </c>
      <c r="T447" s="55">
        <v>275</v>
      </c>
      <c r="U447" s="55"/>
      <c r="V447" s="55"/>
      <c r="W447" s="55">
        <v>60.5</v>
      </c>
      <c r="X447" s="55">
        <v>84</v>
      </c>
      <c r="Y447" s="55">
        <v>341</v>
      </c>
      <c r="Z447" s="55"/>
      <c r="AA447" s="55"/>
      <c r="AB447" s="55"/>
      <c r="AC447" s="55">
        <v>63</v>
      </c>
      <c r="AD447" s="55">
        <v>87</v>
      </c>
      <c r="AE447" s="55">
        <v>88</v>
      </c>
      <c r="AF447" s="55"/>
      <c r="AG447" s="55"/>
      <c r="AH447" s="55"/>
      <c r="AI447" s="55" t="s">
        <v>880</v>
      </c>
      <c r="AJ447" s="55">
        <v>45</v>
      </c>
      <c r="AK447" s="55"/>
      <c r="AL447" s="55"/>
      <c r="AM447" s="55"/>
      <c r="AN447" s="55"/>
      <c r="AO447" s="55">
        <v>100</v>
      </c>
      <c r="AP447" s="55">
        <v>112</v>
      </c>
      <c r="AQ447" s="55">
        <v>147</v>
      </c>
      <c r="AR447" s="55">
        <v>109</v>
      </c>
      <c r="AS447" s="55">
        <v>152</v>
      </c>
      <c r="AT447" s="55">
        <v>154</v>
      </c>
    </row>
    <row r="448" spans="1:46">
      <c r="A448" s="55" t="s">
        <v>955</v>
      </c>
      <c r="B448" s="55">
        <v>1315231046</v>
      </c>
      <c r="C448" s="55" t="s">
        <v>956</v>
      </c>
      <c r="D448" s="55" t="s">
        <v>52</v>
      </c>
      <c r="E448" s="55" t="s">
        <v>53</v>
      </c>
      <c r="F448" s="55"/>
      <c r="G448" s="55">
        <v>10</v>
      </c>
      <c r="H448" s="55">
        <v>599.5</v>
      </c>
      <c r="I448" s="55">
        <v>624.5</v>
      </c>
      <c r="J448" s="55">
        <v>27</v>
      </c>
      <c r="K448" s="55">
        <v>51</v>
      </c>
      <c r="L448" s="55">
        <v>121</v>
      </c>
      <c r="M448" s="55">
        <v>123</v>
      </c>
      <c r="N448" s="55">
        <v>3</v>
      </c>
      <c r="O448" s="55">
        <v>94</v>
      </c>
      <c r="P448" s="56">
        <v>381</v>
      </c>
      <c r="Q448" s="55">
        <v>131</v>
      </c>
      <c r="R448" s="55">
        <v>29</v>
      </c>
      <c r="S448" s="55">
        <v>84.5</v>
      </c>
      <c r="T448" s="55">
        <v>45</v>
      </c>
      <c r="U448" s="55"/>
      <c r="V448" s="55"/>
      <c r="W448" s="55">
        <v>84</v>
      </c>
      <c r="X448" s="55">
        <v>95</v>
      </c>
      <c r="Y448" s="55">
        <v>17</v>
      </c>
      <c r="Z448" s="55"/>
      <c r="AA448" s="55"/>
      <c r="AB448" s="55"/>
      <c r="AC448" s="55"/>
      <c r="AD448" s="55"/>
      <c r="AE448" s="55"/>
      <c r="AF448" s="55">
        <v>83</v>
      </c>
      <c r="AG448" s="55">
        <v>97</v>
      </c>
      <c r="AH448" s="55">
        <v>1</v>
      </c>
      <c r="AI448" s="55" t="s">
        <v>866</v>
      </c>
      <c r="AJ448" s="55">
        <v>46</v>
      </c>
      <c r="AK448" s="55"/>
      <c r="AL448" s="55"/>
      <c r="AM448" s="55"/>
      <c r="AN448" s="55" t="s">
        <v>867</v>
      </c>
      <c r="AO448" s="55">
        <v>5</v>
      </c>
      <c r="AP448" s="55">
        <v>110</v>
      </c>
      <c r="AQ448" s="55">
        <v>674</v>
      </c>
      <c r="AR448" s="55">
        <v>78</v>
      </c>
      <c r="AS448" s="55">
        <v>27</v>
      </c>
      <c r="AT448" s="55">
        <v>27</v>
      </c>
    </row>
    <row r="449" spans="1:46">
      <c r="A449" s="55" t="s">
        <v>957</v>
      </c>
      <c r="B449" s="55">
        <v>1315231047</v>
      </c>
      <c r="C449" s="55" t="s">
        <v>958</v>
      </c>
      <c r="D449" s="55" t="s">
        <v>52</v>
      </c>
      <c r="E449" s="55" t="s">
        <v>53</v>
      </c>
      <c r="F449" s="55"/>
      <c r="G449" s="55">
        <v>10</v>
      </c>
      <c r="H449" s="55">
        <v>514</v>
      </c>
      <c r="I449" s="55">
        <v>563</v>
      </c>
      <c r="J449" s="55">
        <v>223</v>
      </c>
      <c r="K449" s="55">
        <v>-78</v>
      </c>
      <c r="L449" s="55">
        <v>1086</v>
      </c>
      <c r="M449" s="55">
        <v>115</v>
      </c>
      <c r="N449" s="55">
        <v>66</v>
      </c>
      <c r="O449" s="55">
        <v>99.5</v>
      </c>
      <c r="P449" s="55">
        <v>270</v>
      </c>
      <c r="Q449" s="55">
        <v>114</v>
      </c>
      <c r="R449" s="55">
        <v>313</v>
      </c>
      <c r="S449" s="55">
        <v>63.5</v>
      </c>
      <c r="T449" s="55">
        <v>342</v>
      </c>
      <c r="U449" s="55"/>
      <c r="V449" s="55"/>
      <c r="W449" s="55">
        <v>59.5</v>
      </c>
      <c r="X449" s="55">
        <v>83</v>
      </c>
      <c r="Y449" s="55">
        <v>362</v>
      </c>
      <c r="Z449" s="55"/>
      <c r="AA449" s="55"/>
      <c r="AB449" s="55"/>
      <c r="AC449" s="55"/>
      <c r="AD449" s="55"/>
      <c r="AE449" s="55"/>
      <c r="AF449" s="55">
        <v>62.5</v>
      </c>
      <c r="AG449" s="55">
        <v>88</v>
      </c>
      <c r="AH449" s="55">
        <v>49</v>
      </c>
      <c r="AI449" s="55" t="s">
        <v>866</v>
      </c>
      <c r="AJ449" s="55">
        <v>47</v>
      </c>
      <c r="AK449" s="55"/>
      <c r="AL449" s="55"/>
      <c r="AM449" s="55"/>
      <c r="AN449" s="55" t="s">
        <v>867</v>
      </c>
      <c r="AO449" s="55">
        <v>87</v>
      </c>
      <c r="AP449" s="55">
        <v>203</v>
      </c>
      <c r="AQ449" s="55">
        <v>122</v>
      </c>
      <c r="AR449" s="55">
        <v>145</v>
      </c>
      <c r="AS449" s="55">
        <v>160</v>
      </c>
      <c r="AT449" s="55">
        <v>223</v>
      </c>
    </row>
    <row r="450" spans="1:46">
      <c r="A450" s="55" t="s">
        <v>959</v>
      </c>
      <c r="B450" s="55">
        <v>1315231048</v>
      </c>
      <c r="C450" s="55" t="s">
        <v>960</v>
      </c>
      <c r="D450" s="55" t="s">
        <v>52</v>
      </c>
      <c r="E450" s="55" t="s">
        <v>53</v>
      </c>
      <c r="F450" s="55"/>
      <c r="G450" s="55">
        <v>10</v>
      </c>
      <c r="H450" s="55">
        <v>542.5</v>
      </c>
      <c r="I450" s="55">
        <v>585.5</v>
      </c>
      <c r="J450" s="55">
        <v>123</v>
      </c>
      <c r="K450" s="55">
        <v>47</v>
      </c>
      <c r="L450" s="55">
        <v>580</v>
      </c>
      <c r="M450" s="55">
        <v>106.5</v>
      </c>
      <c r="N450" s="55">
        <v>346</v>
      </c>
      <c r="O450" s="55">
        <v>111</v>
      </c>
      <c r="P450" s="55">
        <v>91</v>
      </c>
      <c r="Q450" s="55">
        <v>114.5</v>
      </c>
      <c r="R450" s="55">
        <v>303</v>
      </c>
      <c r="S450" s="55">
        <v>78.5</v>
      </c>
      <c r="T450" s="55">
        <v>100</v>
      </c>
      <c r="U450" s="55"/>
      <c r="V450" s="55"/>
      <c r="W450" s="55">
        <v>60</v>
      </c>
      <c r="X450" s="55">
        <v>83</v>
      </c>
      <c r="Y450" s="55">
        <v>352</v>
      </c>
      <c r="Z450" s="55"/>
      <c r="AA450" s="55"/>
      <c r="AB450" s="55"/>
      <c r="AC450" s="55">
        <v>72</v>
      </c>
      <c r="AD450" s="55">
        <v>92</v>
      </c>
      <c r="AE450" s="55">
        <v>18</v>
      </c>
      <c r="AF450" s="55"/>
      <c r="AG450" s="55"/>
      <c r="AH450" s="55"/>
      <c r="AI450" s="55" t="s">
        <v>880</v>
      </c>
      <c r="AJ450" s="55">
        <v>48</v>
      </c>
      <c r="AK450" s="55"/>
      <c r="AL450" s="55"/>
      <c r="AM450" s="55"/>
      <c r="AN450" s="55"/>
      <c r="AO450" s="55">
        <v>183</v>
      </c>
      <c r="AP450" s="55">
        <v>127</v>
      </c>
      <c r="AQ450" s="55">
        <v>233</v>
      </c>
      <c r="AR450" s="55">
        <v>170</v>
      </c>
      <c r="AS450" s="55">
        <v>149</v>
      </c>
      <c r="AT450" s="55">
        <v>123</v>
      </c>
    </row>
    <row r="451" spans="1:46">
      <c r="A451" s="55" t="s">
        <v>961</v>
      </c>
      <c r="B451" s="55">
        <v>1315231049</v>
      </c>
      <c r="C451" s="55" t="s">
        <v>962</v>
      </c>
      <c r="D451" s="55" t="s">
        <v>52</v>
      </c>
      <c r="E451" s="55" t="s">
        <v>53</v>
      </c>
      <c r="F451" s="55"/>
      <c r="G451" s="55">
        <v>10</v>
      </c>
      <c r="H451" s="55">
        <v>545.5</v>
      </c>
      <c r="I451" s="55">
        <v>578.5</v>
      </c>
      <c r="J451" s="55">
        <v>143</v>
      </c>
      <c r="K451" s="55">
        <v>57</v>
      </c>
      <c r="L451" s="55">
        <v>711</v>
      </c>
      <c r="M451" s="55">
        <v>112</v>
      </c>
      <c r="N451" s="55">
        <v>138</v>
      </c>
      <c r="O451" s="55">
        <v>97.5</v>
      </c>
      <c r="P451" s="55">
        <v>321</v>
      </c>
      <c r="Q451" s="55">
        <v>128.5</v>
      </c>
      <c r="R451" s="55">
        <v>52</v>
      </c>
      <c r="S451" s="55">
        <v>70.5</v>
      </c>
      <c r="T451" s="55">
        <v>217</v>
      </c>
      <c r="U451" s="55"/>
      <c r="V451" s="55"/>
      <c r="W451" s="55">
        <v>59.5</v>
      </c>
      <c r="X451" s="55">
        <v>83</v>
      </c>
      <c r="Y451" s="55">
        <v>362</v>
      </c>
      <c r="Z451" s="55">
        <v>77.5</v>
      </c>
      <c r="AA451" s="55">
        <v>87</v>
      </c>
      <c r="AB451" s="55">
        <v>204</v>
      </c>
      <c r="AC451" s="55"/>
      <c r="AD451" s="55"/>
      <c r="AE451" s="55"/>
      <c r="AF451" s="55"/>
      <c r="AG451" s="55"/>
      <c r="AH451" s="55"/>
      <c r="AI451" s="55" t="s">
        <v>54</v>
      </c>
      <c r="AJ451" s="55">
        <v>49</v>
      </c>
      <c r="AK451" s="55"/>
      <c r="AL451" s="55" t="s">
        <v>512</v>
      </c>
      <c r="AM451" s="55"/>
      <c r="AN451" s="55"/>
      <c r="AO451" s="55">
        <v>266</v>
      </c>
      <c r="AP451" s="55">
        <v>170</v>
      </c>
      <c r="AQ451" s="55">
        <v>236</v>
      </c>
      <c r="AR451" s="55">
        <v>200</v>
      </c>
      <c r="AS451" s="55">
        <v>136</v>
      </c>
      <c r="AT451" s="55">
        <v>143</v>
      </c>
    </row>
    <row r="452" spans="1:46">
      <c r="A452" s="55" t="s">
        <v>963</v>
      </c>
      <c r="B452" s="55">
        <v>7035231050</v>
      </c>
      <c r="C452" s="55" t="s">
        <v>964</v>
      </c>
      <c r="D452" s="55" t="s">
        <v>965</v>
      </c>
      <c r="E452" s="55" t="s">
        <v>53</v>
      </c>
      <c r="F452" s="55" t="s">
        <v>233</v>
      </c>
      <c r="G452" s="55">
        <v>10</v>
      </c>
      <c r="H452" s="55">
        <v>557.5</v>
      </c>
      <c r="I452" s="55">
        <v>581.5</v>
      </c>
      <c r="J452" s="55">
        <v>135</v>
      </c>
      <c r="K452" s="55">
        <v>-75</v>
      </c>
      <c r="L452" s="55">
        <v>644</v>
      </c>
      <c r="M452" s="55">
        <v>105</v>
      </c>
      <c r="N452" s="55">
        <v>406</v>
      </c>
      <c r="O452" s="55">
        <v>117</v>
      </c>
      <c r="P452" s="55">
        <v>46</v>
      </c>
      <c r="Q452" s="55">
        <v>101.5</v>
      </c>
      <c r="R452" s="55">
        <v>583</v>
      </c>
      <c r="S452" s="55">
        <v>91</v>
      </c>
      <c r="T452" s="55">
        <v>17</v>
      </c>
      <c r="U452" s="55"/>
      <c r="V452" s="55"/>
      <c r="W452" s="55">
        <v>76</v>
      </c>
      <c r="X452" s="55">
        <v>91</v>
      </c>
      <c r="Y452" s="55">
        <v>71</v>
      </c>
      <c r="Z452" s="55">
        <v>67</v>
      </c>
      <c r="AA452" s="55">
        <v>76</v>
      </c>
      <c r="AB452" s="55">
        <v>392</v>
      </c>
      <c r="AC452" s="55"/>
      <c r="AD452" s="55"/>
      <c r="AE452" s="55"/>
      <c r="AF452" s="55"/>
      <c r="AG452" s="55"/>
      <c r="AH452" s="55"/>
      <c r="AI452" s="55" t="s">
        <v>54</v>
      </c>
      <c r="AJ452" s="55">
        <v>50</v>
      </c>
      <c r="AK452" s="55"/>
      <c r="AL452" s="55" t="s">
        <v>863</v>
      </c>
      <c r="AM452" s="55"/>
      <c r="AN452" s="55"/>
      <c r="AO452" s="55">
        <v>105</v>
      </c>
      <c r="AP452" s="55">
        <v>118</v>
      </c>
      <c r="AQ452" s="55">
        <v>100</v>
      </c>
      <c r="AR452" s="55">
        <v>60</v>
      </c>
      <c r="AS452" s="55">
        <v>152</v>
      </c>
      <c r="AT452" s="55">
        <v>135</v>
      </c>
    </row>
    <row r="453" spans="1:46">
      <c r="A453" s="55" t="s">
        <v>966</v>
      </c>
      <c r="B453" s="55">
        <v>7035231051</v>
      </c>
      <c r="C453" s="55" t="s">
        <v>967</v>
      </c>
      <c r="D453" s="55" t="s">
        <v>968</v>
      </c>
      <c r="E453" s="55" t="s">
        <v>53</v>
      </c>
      <c r="F453" s="55" t="s">
        <v>233</v>
      </c>
      <c r="G453" s="55">
        <v>10</v>
      </c>
      <c r="H453" s="55">
        <v>555.5</v>
      </c>
      <c r="I453" s="55">
        <v>585.5</v>
      </c>
      <c r="J453" s="55">
        <v>123</v>
      </c>
      <c r="K453" s="55">
        <v>12</v>
      </c>
      <c r="L453" s="55">
        <v>580</v>
      </c>
      <c r="M453" s="55">
        <v>107</v>
      </c>
      <c r="N453" s="55">
        <v>325</v>
      </c>
      <c r="O453" s="55">
        <v>107</v>
      </c>
      <c r="P453" s="55">
        <v>142</v>
      </c>
      <c r="Q453" s="55">
        <v>116.5</v>
      </c>
      <c r="R453" s="55">
        <v>274</v>
      </c>
      <c r="S453" s="55">
        <v>68</v>
      </c>
      <c r="T453" s="55">
        <v>269</v>
      </c>
      <c r="U453" s="55"/>
      <c r="V453" s="55"/>
      <c r="W453" s="55">
        <v>81</v>
      </c>
      <c r="X453" s="55">
        <v>93</v>
      </c>
      <c r="Y453" s="55">
        <v>35</v>
      </c>
      <c r="Z453" s="55"/>
      <c r="AA453" s="55"/>
      <c r="AB453" s="55"/>
      <c r="AC453" s="55"/>
      <c r="AD453" s="55"/>
      <c r="AE453" s="55"/>
      <c r="AF453" s="55">
        <v>76</v>
      </c>
      <c r="AG453" s="55">
        <v>94</v>
      </c>
      <c r="AH453" s="55">
        <v>4</v>
      </c>
      <c r="AI453" s="55" t="s">
        <v>866</v>
      </c>
      <c r="AJ453" s="55">
        <v>51</v>
      </c>
      <c r="AK453" s="55"/>
      <c r="AL453" s="55"/>
      <c r="AM453" s="55"/>
      <c r="AN453" s="55"/>
      <c r="AO453" s="55"/>
      <c r="AP453" s="55">
        <v>291</v>
      </c>
      <c r="AQ453" s="55">
        <v>146</v>
      </c>
      <c r="AR453" s="55">
        <v>135</v>
      </c>
      <c r="AS453" s="55">
        <v>234</v>
      </c>
      <c r="AT453" s="55">
        <v>123</v>
      </c>
    </row>
    <row r="454" spans="1:46">
      <c r="A454" s="55" t="s">
        <v>969</v>
      </c>
      <c r="B454" s="55">
        <v>7035231052</v>
      </c>
      <c r="C454" s="55" t="s">
        <v>970</v>
      </c>
      <c r="D454" s="55" t="s">
        <v>511</v>
      </c>
      <c r="E454" s="55" t="s">
        <v>53</v>
      </c>
      <c r="F454" s="55" t="s">
        <v>233</v>
      </c>
      <c r="G454" s="55">
        <v>10</v>
      </c>
      <c r="H454" s="55">
        <v>601</v>
      </c>
      <c r="I454" s="55">
        <v>621</v>
      </c>
      <c r="J454" s="55">
        <v>31</v>
      </c>
      <c r="K454" s="55">
        <v>-21</v>
      </c>
      <c r="L454" s="55">
        <v>138</v>
      </c>
      <c r="M454" s="55">
        <v>103</v>
      </c>
      <c r="N454" s="56">
        <v>487</v>
      </c>
      <c r="O454" s="55">
        <v>127</v>
      </c>
      <c r="P454" s="55">
        <v>4</v>
      </c>
      <c r="Q454" s="55">
        <v>112</v>
      </c>
      <c r="R454" s="56">
        <v>360</v>
      </c>
      <c r="S454" s="55">
        <v>96</v>
      </c>
      <c r="T454" s="55">
        <v>3</v>
      </c>
      <c r="U454" s="55"/>
      <c r="V454" s="55"/>
      <c r="W454" s="55">
        <v>82</v>
      </c>
      <c r="X454" s="55">
        <v>94</v>
      </c>
      <c r="Y454" s="55">
        <v>29</v>
      </c>
      <c r="Z454" s="55">
        <v>81</v>
      </c>
      <c r="AA454" s="55">
        <v>89</v>
      </c>
      <c r="AB454" s="55">
        <v>132</v>
      </c>
      <c r="AC454" s="55"/>
      <c r="AD454" s="55"/>
      <c r="AE454" s="55"/>
      <c r="AF454" s="55"/>
      <c r="AG454" s="55"/>
      <c r="AH454" s="55"/>
      <c r="AI454" s="55"/>
      <c r="AJ454" s="55">
        <v>60</v>
      </c>
      <c r="AK454" s="55"/>
      <c r="AL454" s="55"/>
      <c r="AM454" s="55"/>
      <c r="AN454" s="55"/>
      <c r="AO454" s="55"/>
      <c r="AP454" s="55">
        <v>147</v>
      </c>
      <c r="AQ454" s="55">
        <v>59</v>
      </c>
      <c r="AR454" s="55">
        <v>10</v>
      </c>
      <c r="AS454" s="55"/>
      <c r="AT454" s="55">
        <v>31</v>
      </c>
    </row>
    <row r="455" spans="1:46">
      <c r="A455" s="55" t="s">
        <v>971</v>
      </c>
      <c r="B455" s="55">
        <v>1315231101</v>
      </c>
      <c r="C455" s="55" t="s">
        <v>972</v>
      </c>
      <c r="D455" s="55" t="s">
        <v>52</v>
      </c>
      <c r="E455" s="55" t="s">
        <v>53</v>
      </c>
      <c r="F455" s="55"/>
      <c r="G455" s="55">
        <v>11</v>
      </c>
      <c r="H455" s="55">
        <v>420.5</v>
      </c>
      <c r="I455" s="55">
        <v>471</v>
      </c>
      <c r="J455" s="55">
        <v>619</v>
      </c>
      <c r="K455" s="55">
        <v>-14</v>
      </c>
      <c r="L455" s="55">
        <v>4907</v>
      </c>
      <c r="M455" s="55">
        <v>102</v>
      </c>
      <c r="N455" s="55">
        <v>529</v>
      </c>
      <c r="O455" s="55">
        <v>90.5</v>
      </c>
      <c r="P455" s="55">
        <v>445</v>
      </c>
      <c r="Q455" s="55">
        <v>98.5</v>
      </c>
      <c r="R455" s="55">
        <v>627</v>
      </c>
      <c r="S455" s="55">
        <v>46</v>
      </c>
      <c r="T455" s="55">
        <v>597</v>
      </c>
      <c r="U455" s="55"/>
      <c r="V455" s="55"/>
      <c r="W455" s="55">
        <v>38</v>
      </c>
      <c r="X455" s="55">
        <v>65</v>
      </c>
      <c r="Y455" s="55">
        <v>637</v>
      </c>
      <c r="Z455" s="55"/>
      <c r="AA455" s="55"/>
      <c r="AB455" s="55"/>
      <c r="AC455" s="55"/>
      <c r="AD455" s="55"/>
      <c r="AE455" s="55"/>
      <c r="AF455" s="55">
        <v>45.5</v>
      </c>
      <c r="AG455" s="55">
        <v>69</v>
      </c>
      <c r="AH455" s="55">
        <v>204</v>
      </c>
      <c r="AI455" s="55" t="s">
        <v>866</v>
      </c>
      <c r="AJ455" s="55">
        <v>1</v>
      </c>
      <c r="AK455" s="55"/>
      <c r="AL455" s="55"/>
      <c r="AM455" s="55"/>
      <c r="AN455" s="55"/>
      <c r="AO455" s="55">
        <v>622</v>
      </c>
      <c r="AP455" s="55">
        <v>394</v>
      </c>
      <c r="AQ455" s="55">
        <v>409</v>
      </c>
      <c r="AR455" s="55">
        <v>605</v>
      </c>
      <c r="AS455" s="55">
        <v>586</v>
      </c>
      <c r="AT455" s="55">
        <v>619</v>
      </c>
    </row>
    <row r="456" spans="1:46">
      <c r="A456" s="55" t="s">
        <v>973</v>
      </c>
      <c r="B456" s="55">
        <v>1315231102</v>
      </c>
      <c r="C456" s="55" t="s">
        <v>974</v>
      </c>
      <c r="D456" s="55" t="s">
        <v>52</v>
      </c>
      <c r="E456" s="55" t="s">
        <v>53</v>
      </c>
      <c r="F456" s="55"/>
      <c r="G456" s="55">
        <v>11</v>
      </c>
      <c r="H456" s="55">
        <v>407</v>
      </c>
      <c r="I456" s="55">
        <v>458</v>
      </c>
      <c r="J456" s="55">
        <v>642</v>
      </c>
      <c r="K456" s="55">
        <v>19</v>
      </c>
      <c r="L456" s="55">
        <v>5688</v>
      </c>
      <c r="M456" s="55">
        <v>104</v>
      </c>
      <c r="N456" s="55">
        <v>450</v>
      </c>
      <c r="O456" s="55">
        <v>71.5</v>
      </c>
      <c r="P456" s="55">
        <v>702</v>
      </c>
      <c r="Q456" s="55">
        <v>104.5</v>
      </c>
      <c r="R456" s="55">
        <v>532</v>
      </c>
      <c r="S456" s="55">
        <v>46</v>
      </c>
      <c r="T456" s="55">
        <v>597</v>
      </c>
      <c r="U456" s="55"/>
      <c r="V456" s="55"/>
      <c r="W456" s="55">
        <v>37.5</v>
      </c>
      <c r="X456" s="55">
        <v>65</v>
      </c>
      <c r="Y456" s="55">
        <v>641</v>
      </c>
      <c r="Z456" s="55"/>
      <c r="AA456" s="55"/>
      <c r="AB456" s="55"/>
      <c r="AC456" s="55"/>
      <c r="AD456" s="55"/>
      <c r="AE456" s="55"/>
      <c r="AF456" s="55">
        <v>43.5</v>
      </c>
      <c r="AG456" s="55">
        <v>67</v>
      </c>
      <c r="AH456" s="55">
        <v>212</v>
      </c>
      <c r="AI456" s="55" t="s">
        <v>866</v>
      </c>
      <c r="AJ456" s="55">
        <v>2</v>
      </c>
      <c r="AK456" s="55"/>
      <c r="AL456" s="55"/>
      <c r="AM456" s="55"/>
      <c r="AN456" s="55"/>
      <c r="AO456" s="55">
        <v>566</v>
      </c>
      <c r="AP456" s="55">
        <v>646</v>
      </c>
      <c r="AQ456" s="55">
        <v>661</v>
      </c>
      <c r="AR456" s="55">
        <v>661</v>
      </c>
      <c r="AS456" s="55">
        <v>657</v>
      </c>
      <c r="AT456" s="55">
        <v>642</v>
      </c>
    </row>
    <row r="457" spans="1:46">
      <c r="A457" s="55" t="s">
        <v>975</v>
      </c>
      <c r="B457" s="55">
        <v>1315231103</v>
      </c>
      <c r="C457" s="55" t="s">
        <v>976</v>
      </c>
      <c r="D457" s="55" t="s">
        <v>52</v>
      </c>
      <c r="E457" s="55" t="s">
        <v>53</v>
      </c>
      <c r="F457" s="55"/>
      <c r="G457" s="55">
        <v>11</v>
      </c>
      <c r="H457" s="55">
        <v>378.5</v>
      </c>
      <c r="I457" s="55">
        <v>428</v>
      </c>
      <c r="J457" s="55">
        <v>675</v>
      </c>
      <c r="K457" s="55">
        <v>-26</v>
      </c>
      <c r="L457" s="55">
        <v>7506</v>
      </c>
      <c r="M457" s="55">
        <v>89.5</v>
      </c>
      <c r="N457" s="55">
        <v>783</v>
      </c>
      <c r="O457" s="55">
        <v>90.5</v>
      </c>
      <c r="P457" s="55">
        <v>445</v>
      </c>
      <c r="Q457" s="55">
        <v>82.5</v>
      </c>
      <c r="R457" s="55">
        <v>765</v>
      </c>
      <c r="S457" s="55">
        <v>54.5</v>
      </c>
      <c r="T457" s="55">
        <v>498</v>
      </c>
      <c r="U457" s="55"/>
      <c r="V457" s="55"/>
      <c r="W457" s="55">
        <v>14.5</v>
      </c>
      <c r="X457" s="55">
        <v>39</v>
      </c>
      <c r="Y457" s="55">
        <v>676</v>
      </c>
      <c r="Z457" s="55"/>
      <c r="AA457" s="55"/>
      <c r="AB457" s="55"/>
      <c r="AC457" s="55"/>
      <c r="AD457" s="55"/>
      <c r="AE457" s="55"/>
      <c r="AF457" s="55">
        <v>47</v>
      </c>
      <c r="AG457" s="55">
        <v>72</v>
      </c>
      <c r="AH457" s="55">
        <v>194</v>
      </c>
      <c r="AI457" s="55" t="s">
        <v>866</v>
      </c>
      <c r="AJ457" s="55">
        <v>3</v>
      </c>
      <c r="AK457" s="55"/>
      <c r="AL457" s="55"/>
      <c r="AM457" s="55"/>
      <c r="AN457" s="55"/>
      <c r="AO457" s="55">
        <v>581</v>
      </c>
      <c r="AP457" s="55">
        <v>624</v>
      </c>
      <c r="AQ457" s="55">
        <v>627</v>
      </c>
      <c r="AR457" s="55">
        <v>649</v>
      </c>
      <c r="AS457" s="55">
        <v>637</v>
      </c>
      <c r="AT457" s="55">
        <v>675</v>
      </c>
    </row>
    <row r="458" spans="1:46">
      <c r="A458" s="55" t="s">
        <v>977</v>
      </c>
      <c r="B458" s="55">
        <v>1315231104</v>
      </c>
      <c r="C458" s="55" t="s">
        <v>978</v>
      </c>
      <c r="D458" s="55" t="s">
        <v>52</v>
      </c>
      <c r="E458" s="55" t="s">
        <v>53</v>
      </c>
      <c r="F458" s="55"/>
      <c r="G458" s="55">
        <v>11</v>
      </c>
      <c r="H458" s="55">
        <v>521</v>
      </c>
      <c r="I458" s="55">
        <v>565.5</v>
      </c>
      <c r="J458" s="55">
        <v>209</v>
      </c>
      <c r="K458" s="55">
        <v>-39</v>
      </c>
      <c r="L458" s="55">
        <v>1019</v>
      </c>
      <c r="M458" s="55">
        <v>97.5</v>
      </c>
      <c r="N458" s="55">
        <v>678</v>
      </c>
      <c r="O458" s="55">
        <v>97.5</v>
      </c>
      <c r="P458" s="55">
        <v>321</v>
      </c>
      <c r="Q458" s="55">
        <v>118.5</v>
      </c>
      <c r="R458" s="55">
        <v>221</v>
      </c>
      <c r="S458" s="55">
        <v>74</v>
      </c>
      <c r="T458" s="55">
        <v>166</v>
      </c>
      <c r="U458" s="55"/>
      <c r="V458" s="55"/>
      <c r="W458" s="55">
        <v>67</v>
      </c>
      <c r="X458" s="55">
        <v>88</v>
      </c>
      <c r="Y458" s="55">
        <v>216</v>
      </c>
      <c r="Z458" s="55"/>
      <c r="AA458" s="55"/>
      <c r="AB458" s="55"/>
      <c r="AC458" s="55"/>
      <c r="AD458" s="55"/>
      <c r="AE458" s="55"/>
      <c r="AF458" s="55">
        <v>66.5</v>
      </c>
      <c r="AG458" s="55">
        <v>90</v>
      </c>
      <c r="AH458" s="55">
        <v>26</v>
      </c>
      <c r="AI458" s="55" t="s">
        <v>866</v>
      </c>
      <c r="AJ458" s="55">
        <v>4</v>
      </c>
      <c r="AK458" s="55"/>
      <c r="AL458" s="55"/>
      <c r="AM458" s="55"/>
      <c r="AN458" s="55"/>
      <c r="AO458" s="55">
        <v>174</v>
      </c>
      <c r="AP458" s="55">
        <v>142</v>
      </c>
      <c r="AQ458" s="55">
        <v>241</v>
      </c>
      <c r="AR458" s="55">
        <v>170</v>
      </c>
      <c r="AS458" s="55">
        <v>169</v>
      </c>
      <c r="AT458" s="55">
        <v>209</v>
      </c>
    </row>
    <row r="459" spans="1:46">
      <c r="A459" s="55" t="s">
        <v>979</v>
      </c>
      <c r="B459" s="55">
        <v>1315231105</v>
      </c>
      <c r="C459" s="55" t="s">
        <v>980</v>
      </c>
      <c r="D459" s="55" t="s">
        <v>52</v>
      </c>
      <c r="E459" s="55" t="s">
        <v>53</v>
      </c>
      <c r="F459" s="55"/>
      <c r="G459" s="55">
        <v>11</v>
      </c>
      <c r="H459" s="55">
        <v>482</v>
      </c>
      <c r="I459" s="55">
        <v>536.5</v>
      </c>
      <c r="J459" s="55">
        <v>362</v>
      </c>
      <c r="K459" s="55">
        <v>192</v>
      </c>
      <c r="L459" s="55">
        <v>1898</v>
      </c>
      <c r="M459" s="55">
        <v>111</v>
      </c>
      <c r="N459" s="55">
        <v>172</v>
      </c>
      <c r="O459" s="55">
        <v>99</v>
      </c>
      <c r="P459" s="55">
        <v>285</v>
      </c>
      <c r="Q459" s="55">
        <v>118</v>
      </c>
      <c r="R459" s="55">
        <v>236</v>
      </c>
      <c r="S459" s="55">
        <v>56.5</v>
      </c>
      <c r="T459" s="55">
        <v>471</v>
      </c>
      <c r="U459" s="55"/>
      <c r="V459" s="55"/>
      <c r="W459" s="55">
        <v>39</v>
      </c>
      <c r="X459" s="55">
        <v>66</v>
      </c>
      <c r="Y459" s="55">
        <v>629</v>
      </c>
      <c r="Z459" s="55"/>
      <c r="AA459" s="55"/>
      <c r="AB459" s="55"/>
      <c r="AC459" s="55"/>
      <c r="AD459" s="55"/>
      <c r="AE459" s="55"/>
      <c r="AF459" s="55">
        <v>58.5</v>
      </c>
      <c r="AG459" s="55">
        <v>86</v>
      </c>
      <c r="AH459" s="55">
        <v>78</v>
      </c>
      <c r="AI459" s="55" t="s">
        <v>866</v>
      </c>
      <c r="AJ459" s="55">
        <v>5</v>
      </c>
      <c r="AK459" s="55"/>
      <c r="AL459" s="55"/>
      <c r="AM459" s="55"/>
      <c r="AN459" s="55"/>
      <c r="AO459" s="55">
        <v>290</v>
      </c>
      <c r="AP459" s="55">
        <v>328</v>
      </c>
      <c r="AQ459" s="55">
        <v>281</v>
      </c>
      <c r="AR459" s="55">
        <v>554</v>
      </c>
      <c r="AS459" s="55">
        <v>366</v>
      </c>
      <c r="AT459" s="55">
        <v>362</v>
      </c>
    </row>
    <row r="460" spans="1:46">
      <c r="A460" s="55" t="s">
        <v>981</v>
      </c>
      <c r="B460" s="55">
        <v>1315231106</v>
      </c>
      <c r="C460" s="55" t="s">
        <v>982</v>
      </c>
      <c r="D460" s="55" t="s">
        <v>52</v>
      </c>
      <c r="E460" s="55" t="s">
        <v>53</v>
      </c>
      <c r="F460" s="55"/>
      <c r="G460" s="55">
        <v>11</v>
      </c>
      <c r="H460" s="55">
        <v>323.5</v>
      </c>
      <c r="I460" s="55">
        <v>376</v>
      </c>
      <c r="J460" s="55">
        <v>686</v>
      </c>
      <c r="K460" s="55">
        <v>-9</v>
      </c>
      <c r="L460" s="55">
        <v>10598</v>
      </c>
      <c r="M460" s="55">
        <v>98</v>
      </c>
      <c r="N460" s="55">
        <v>668</v>
      </c>
      <c r="O460" s="55">
        <v>68.5</v>
      </c>
      <c r="P460" s="55">
        <v>726</v>
      </c>
      <c r="Q460" s="55">
        <v>54.5</v>
      </c>
      <c r="R460" s="55">
        <v>797</v>
      </c>
      <c r="S460" s="55">
        <v>28</v>
      </c>
      <c r="T460" s="55">
        <v>679</v>
      </c>
      <c r="U460" s="55"/>
      <c r="V460" s="55"/>
      <c r="W460" s="55">
        <v>26.5</v>
      </c>
      <c r="X460" s="55">
        <v>54</v>
      </c>
      <c r="Y460" s="55">
        <v>666</v>
      </c>
      <c r="Z460" s="55"/>
      <c r="AA460" s="55"/>
      <c r="AB460" s="55"/>
      <c r="AC460" s="55"/>
      <c r="AD460" s="55"/>
      <c r="AE460" s="55"/>
      <c r="AF460" s="55">
        <v>48</v>
      </c>
      <c r="AG460" s="55">
        <v>73</v>
      </c>
      <c r="AH460" s="55">
        <v>190</v>
      </c>
      <c r="AI460" s="55" t="s">
        <v>866</v>
      </c>
      <c r="AJ460" s="55">
        <v>6</v>
      </c>
      <c r="AK460" s="55"/>
      <c r="AL460" s="55"/>
      <c r="AM460" s="55"/>
      <c r="AN460" s="55"/>
      <c r="AO460" s="55"/>
      <c r="AP460" s="55"/>
      <c r="AQ460" s="55">
        <v>675</v>
      </c>
      <c r="AR460" s="55">
        <v>677</v>
      </c>
      <c r="AS460" s="55"/>
      <c r="AT460" s="55">
        <v>686</v>
      </c>
    </row>
    <row r="461" spans="1:46">
      <c r="A461" s="55" t="s">
        <v>983</v>
      </c>
      <c r="B461" s="55">
        <v>1315231107</v>
      </c>
      <c r="C461" s="55" t="s">
        <v>984</v>
      </c>
      <c r="D461" s="55" t="s">
        <v>52</v>
      </c>
      <c r="E461" s="55" t="s">
        <v>53</v>
      </c>
      <c r="F461" s="55"/>
      <c r="G461" s="55">
        <v>11</v>
      </c>
      <c r="H461" s="55">
        <v>449.5</v>
      </c>
      <c r="I461" s="55">
        <v>504.5</v>
      </c>
      <c r="J461" s="55">
        <v>519</v>
      </c>
      <c r="K461" s="55">
        <v>-130</v>
      </c>
      <c r="L461" s="55">
        <v>3169</v>
      </c>
      <c r="M461" s="55">
        <v>104</v>
      </c>
      <c r="N461" s="55">
        <v>450</v>
      </c>
      <c r="O461" s="55">
        <v>94</v>
      </c>
      <c r="P461" s="55">
        <v>381</v>
      </c>
      <c r="Q461" s="55">
        <v>91.5</v>
      </c>
      <c r="R461" s="55">
        <v>713</v>
      </c>
      <c r="S461" s="55">
        <v>65</v>
      </c>
      <c r="T461" s="55">
        <v>319</v>
      </c>
      <c r="U461" s="55"/>
      <c r="V461" s="55"/>
      <c r="W461" s="55">
        <v>39.5</v>
      </c>
      <c r="X461" s="55">
        <v>67</v>
      </c>
      <c r="Y461" s="55">
        <v>626</v>
      </c>
      <c r="Z461" s="55"/>
      <c r="AA461" s="55"/>
      <c r="AB461" s="55"/>
      <c r="AC461" s="55"/>
      <c r="AD461" s="55"/>
      <c r="AE461" s="55"/>
      <c r="AF461" s="55">
        <v>55.5</v>
      </c>
      <c r="AG461" s="55">
        <v>83</v>
      </c>
      <c r="AH461" s="55">
        <v>124</v>
      </c>
      <c r="AI461" s="55" t="s">
        <v>866</v>
      </c>
      <c r="AJ461" s="55">
        <v>7</v>
      </c>
      <c r="AK461" s="55"/>
      <c r="AL461" s="55"/>
      <c r="AM461" s="55"/>
      <c r="AN461" s="55"/>
      <c r="AO461" s="55">
        <v>328</v>
      </c>
      <c r="AP461" s="55">
        <v>328</v>
      </c>
      <c r="AQ461" s="55">
        <v>358</v>
      </c>
      <c r="AR461" s="55">
        <v>389</v>
      </c>
      <c r="AS461" s="55">
        <v>178</v>
      </c>
      <c r="AT461" s="55">
        <v>519</v>
      </c>
    </row>
    <row r="462" spans="1:46">
      <c r="A462" s="55" t="s">
        <v>985</v>
      </c>
      <c r="B462" s="55">
        <v>1315231108</v>
      </c>
      <c r="C462" s="55" t="s">
        <v>986</v>
      </c>
      <c r="D462" s="55" t="s">
        <v>52</v>
      </c>
      <c r="E462" s="55" t="s">
        <v>53</v>
      </c>
      <c r="F462" s="55"/>
      <c r="G462" s="55">
        <v>11</v>
      </c>
      <c r="H462" s="55">
        <v>378.5</v>
      </c>
      <c r="I462" s="55">
        <v>434</v>
      </c>
      <c r="J462" s="55">
        <v>673</v>
      </c>
      <c r="K462" s="55">
        <v>-33</v>
      </c>
      <c r="L462" s="55">
        <v>7123</v>
      </c>
      <c r="M462" s="55">
        <v>96</v>
      </c>
      <c r="N462" s="55">
        <v>713</v>
      </c>
      <c r="O462" s="55">
        <v>86.5</v>
      </c>
      <c r="P462" s="55">
        <v>515</v>
      </c>
      <c r="Q462" s="55">
        <v>78</v>
      </c>
      <c r="R462" s="55">
        <v>776</v>
      </c>
      <c r="S462" s="55">
        <v>31.5</v>
      </c>
      <c r="T462" s="55">
        <v>670</v>
      </c>
      <c r="U462" s="55"/>
      <c r="V462" s="55"/>
      <c r="W462" s="55">
        <v>29.5</v>
      </c>
      <c r="X462" s="55">
        <v>57</v>
      </c>
      <c r="Y462" s="55">
        <v>661</v>
      </c>
      <c r="Z462" s="55"/>
      <c r="AA462" s="55"/>
      <c r="AB462" s="55"/>
      <c r="AC462" s="55"/>
      <c r="AD462" s="55"/>
      <c r="AE462" s="55"/>
      <c r="AF462" s="55">
        <v>57</v>
      </c>
      <c r="AG462" s="55">
        <v>85</v>
      </c>
      <c r="AH462" s="55">
        <v>99</v>
      </c>
      <c r="AI462" s="55" t="s">
        <v>866</v>
      </c>
      <c r="AJ462" s="55">
        <v>8</v>
      </c>
      <c r="AK462" s="55"/>
      <c r="AL462" s="55"/>
      <c r="AM462" s="55"/>
      <c r="AN462" s="55"/>
      <c r="AO462" s="55">
        <v>437</v>
      </c>
      <c r="AP462" s="55">
        <v>572</v>
      </c>
      <c r="AQ462" s="55">
        <v>599</v>
      </c>
      <c r="AR462" s="55">
        <v>640</v>
      </c>
      <c r="AS462" s="55">
        <v>646</v>
      </c>
      <c r="AT462" s="55">
        <v>673</v>
      </c>
    </row>
    <row r="463" spans="1:46">
      <c r="A463" s="55" t="s">
        <v>987</v>
      </c>
      <c r="B463" s="55">
        <v>1315231109</v>
      </c>
      <c r="C463" s="55" t="s">
        <v>988</v>
      </c>
      <c r="D463" s="55" t="s">
        <v>52</v>
      </c>
      <c r="E463" s="55" t="s">
        <v>53</v>
      </c>
      <c r="F463" s="55"/>
      <c r="G463" s="55">
        <v>11</v>
      </c>
      <c r="H463" s="55">
        <v>445</v>
      </c>
      <c r="I463" s="55">
        <v>499</v>
      </c>
      <c r="J463" s="55">
        <v>533</v>
      </c>
      <c r="K463" s="55">
        <v>-220</v>
      </c>
      <c r="L463" s="55">
        <v>3405</v>
      </c>
      <c r="M463" s="55">
        <v>107</v>
      </c>
      <c r="N463" s="55">
        <v>325</v>
      </c>
      <c r="O463" s="55">
        <v>96.5</v>
      </c>
      <c r="P463" s="55">
        <v>342</v>
      </c>
      <c r="Q463" s="55">
        <v>95</v>
      </c>
      <c r="R463" s="55">
        <v>679</v>
      </c>
      <c r="S463" s="55">
        <v>53.5</v>
      </c>
      <c r="T463" s="55">
        <v>510</v>
      </c>
      <c r="U463" s="55"/>
      <c r="V463" s="55"/>
      <c r="W463" s="55">
        <v>39</v>
      </c>
      <c r="X463" s="55">
        <v>66</v>
      </c>
      <c r="Y463" s="55">
        <v>629</v>
      </c>
      <c r="Z463" s="55"/>
      <c r="AA463" s="55"/>
      <c r="AB463" s="55"/>
      <c r="AC463" s="55"/>
      <c r="AD463" s="55"/>
      <c r="AE463" s="55"/>
      <c r="AF463" s="55">
        <v>54</v>
      </c>
      <c r="AG463" s="55">
        <v>81</v>
      </c>
      <c r="AH463" s="55">
        <v>143</v>
      </c>
      <c r="AI463" s="55" t="s">
        <v>866</v>
      </c>
      <c r="AJ463" s="55">
        <v>9</v>
      </c>
      <c r="AK463" s="55"/>
      <c r="AL463" s="55"/>
      <c r="AM463" s="55"/>
      <c r="AN463" s="55"/>
      <c r="AO463" s="55">
        <v>430</v>
      </c>
      <c r="AP463" s="55">
        <v>559</v>
      </c>
      <c r="AQ463" s="55">
        <v>568</v>
      </c>
      <c r="AR463" s="55">
        <v>313</v>
      </c>
      <c r="AS463" s="55">
        <v>592</v>
      </c>
      <c r="AT463" s="55">
        <v>533</v>
      </c>
    </row>
    <row r="464" spans="1:46">
      <c r="A464" s="55" t="s">
        <v>989</v>
      </c>
      <c r="B464" s="55">
        <v>1315231110</v>
      </c>
      <c r="C464" s="55" t="s">
        <v>990</v>
      </c>
      <c r="D464" s="55" t="s">
        <v>52</v>
      </c>
      <c r="E464" s="55" t="s">
        <v>53</v>
      </c>
      <c r="F464" s="55"/>
      <c r="G464" s="55">
        <v>11</v>
      </c>
      <c r="H464" s="55">
        <v>494</v>
      </c>
      <c r="I464" s="55">
        <v>540</v>
      </c>
      <c r="J464" s="55">
        <v>343</v>
      </c>
      <c r="K464" s="55">
        <v>-39</v>
      </c>
      <c r="L464" s="55">
        <v>1786</v>
      </c>
      <c r="M464" s="55">
        <v>104</v>
      </c>
      <c r="N464" s="55">
        <v>450</v>
      </c>
      <c r="O464" s="55">
        <v>106.5</v>
      </c>
      <c r="P464" s="55">
        <v>153</v>
      </c>
      <c r="Q464" s="55">
        <v>90.5</v>
      </c>
      <c r="R464" s="55">
        <v>721</v>
      </c>
      <c r="S464" s="55">
        <v>63</v>
      </c>
      <c r="T464" s="55">
        <v>353</v>
      </c>
      <c r="U464" s="55"/>
      <c r="V464" s="55"/>
      <c r="W464" s="55">
        <v>63.5</v>
      </c>
      <c r="X464" s="55">
        <v>86</v>
      </c>
      <c r="Y464" s="55">
        <v>283</v>
      </c>
      <c r="Z464" s="55"/>
      <c r="AA464" s="55"/>
      <c r="AB464" s="55"/>
      <c r="AC464" s="55"/>
      <c r="AD464" s="55"/>
      <c r="AE464" s="55"/>
      <c r="AF464" s="55">
        <v>66.5</v>
      </c>
      <c r="AG464" s="55">
        <v>90</v>
      </c>
      <c r="AH464" s="55">
        <v>26</v>
      </c>
      <c r="AI464" s="55" t="s">
        <v>866</v>
      </c>
      <c r="AJ464" s="55">
        <v>10</v>
      </c>
      <c r="AK464" s="55"/>
      <c r="AL464" s="55"/>
      <c r="AM464" s="55"/>
      <c r="AN464" s="55"/>
      <c r="AO464" s="55">
        <v>260</v>
      </c>
      <c r="AP464" s="55">
        <v>322</v>
      </c>
      <c r="AQ464" s="55">
        <v>331</v>
      </c>
      <c r="AR464" s="55">
        <v>304</v>
      </c>
      <c r="AS464" s="55">
        <v>410</v>
      </c>
      <c r="AT464" s="55">
        <v>343</v>
      </c>
    </row>
    <row r="465" spans="1:46">
      <c r="A465" s="55" t="s">
        <v>991</v>
      </c>
      <c r="B465" s="55">
        <v>1315231111</v>
      </c>
      <c r="C465" s="55" t="s">
        <v>992</v>
      </c>
      <c r="D465" s="55" t="s">
        <v>52</v>
      </c>
      <c r="E465" s="55" t="s">
        <v>53</v>
      </c>
      <c r="F465" s="55"/>
      <c r="G465" s="55">
        <v>11</v>
      </c>
      <c r="H465" s="55">
        <v>433.5</v>
      </c>
      <c r="I465" s="55">
        <v>485.5</v>
      </c>
      <c r="J465" s="55">
        <v>572</v>
      </c>
      <c r="K465" s="55">
        <v>-60</v>
      </c>
      <c r="L465" s="55">
        <v>4116</v>
      </c>
      <c r="M465" s="55">
        <v>100</v>
      </c>
      <c r="N465" s="55">
        <v>605</v>
      </c>
      <c r="O465" s="55">
        <v>83.5</v>
      </c>
      <c r="P465" s="55">
        <v>577</v>
      </c>
      <c r="Q465" s="55">
        <v>92.5</v>
      </c>
      <c r="R465" s="55">
        <v>702</v>
      </c>
      <c r="S465" s="55">
        <v>60.5</v>
      </c>
      <c r="T465" s="55">
        <v>405</v>
      </c>
      <c r="U465" s="55"/>
      <c r="V465" s="55"/>
      <c r="W465" s="55">
        <v>46.5</v>
      </c>
      <c r="X465" s="55">
        <v>73</v>
      </c>
      <c r="Y465" s="55">
        <v>561</v>
      </c>
      <c r="Z465" s="55"/>
      <c r="AA465" s="55"/>
      <c r="AB465" s="55"/>
      <c r="AC465" s="55"/>
      <c r="AD465" s="55"/>
      <c r="AE465" s="55"/>
      <c r="AF465" s="55">
        <v>50.5</v>
      </c>
      <c r="AG465" s="55">
        <v>76</v>
      </c>
      <c r="AH465" s="55">
        <v>169</v>
      </c>
      <c r="AI465" s="55" t="s">
        <v>866</v>
      </c>
      <c r="AJ465" s="55">
        <v>11</v>
      </c>
      <c r="AK465" s="55"/>
      <c r="AL465" s="55"/>
      <c r="AM465" s="55"/>
      <c r="AN465" s="55"/>
      <c r="AO465" s="55">
        <v>526</v>
      </c>
      <c r="AP465" s="55">
        <v>419</v>
      </c>
      <c r="AQ465" s="55">
        <v>492</v>
      </c>
      <c r="AR465" s="55">
        <v>512</v>
      </c>
      <c r="AS465" s="55">
        <v>568</v>
      </c>
      <c r="AT465" s="55">
        <v>572</v>
      </c>
    </row>
    <row r="466" spans="1:46">
      <c r="A466" s="55" t="s">
        <v>993</v>
      </c>
      <c r="B466" s="55">
        <v>1315231112</v>
      </c>
      <c r="C466" s="55" t="s">
        <v>994</v>
      </c>
      <c r="D466" s="55" t="s">
        <v>52</v>
      </c>
      <c r="E466" s="55" t="s">
        <v>53</v>
      </c>
      <c r="F466" s="55"/>
      <c r="G466" s="55">
        <v>11</v>
      </c>
      <c r="H466" s="55">
        <v>402.5</v>
      </c>
      <c r="I466" s="55">
        <v>451.5</v>
      </c>
      <c r="J466" s="55">
        <v>650</v>
      </c>
      <c r="K466" s="55">
        <v>-18</v>
      </c>
      <c r="L466" s="55">
        <v>6055</v>
      </c>
      <c r="M466" s="55">
        <v>102</v>
      </c>
      <c r="N466" s="55">
        <v>529</v>
      </c>
      <c r="O466" s="55">
        <v>54.5</v>
      </c>
      <c r="P466" s="55">
        <v>785</v>
      </c>
      <c r="Q466" s="55">
        <v>98.5</v>
      </c>
      <c r="R466" s="55">
        <v>627</v>
      </c>
      <c r="S466" s="55">
        <v>40.5</v>
      </c>
      <c r="T466" s="55">
        <v>631</v>
      </c>
      <c r="U466" s="55"/>
      <c r="V466" s="55"/>
      <c r="W466" s="55">
        <v>39</v>
      </c>
      <c r="X466" s="55">
        <v>66</v>
      </c>
      <c r="Y466" s="55">
        <v>629</v>
      </c>
      <c r="Z466" s="55"/>
      <c r="AA466" s="55"/>
      <c r="AB466" s="55"/>
      <c r="AC466" s="55"/>
      <c r="AD466" s="55"/>
      <c r="AE466" s="55"/>
      <c r="AF466" s="55">
        <v>68</v>
      </c>
      <c r="AG466" s="55">
        <v>90</v>
      </c>
      <c r="AH466" s="55">
        <v>23</v>
      </c>
      <c r="AI466" s="55" t="s">
        <v>866</v>
      </c>
      <c r="AJ466" s="55">
        <v>12</v>
      </c>
      <c r="AK466" s="55"/>
      <c r="AL466" s="55"/>
      <c r="AM466" s="55"/>
      <c r="AN466" s="55"/>
      <c r="AO466" s="55">
        <v>598</v>
      </c>
      <c r="AP466" s="55">
        <v>608</v>
      </c>
      <c r="AQ466" s="55">
        <v>630</v>
      </c>
      <c r="AR466" s="55">
        <v>632</v>
      </c>
      <c r="AS466" s="55">
        <v>662</v>
      </c>
      <c r="AT466" s="55">
        <v>650</v>
      </c>
    </row>
    <row r="467" spans="1:46">
      <c r="A467" s="55" t="s">
        <v>995</v>
      </c>
      <c r="B467" s="55">
        <v>1315231113</v>
      </c>
      <c r="C467" s="55" t="s">
        <v>996</v>
      </c>
      <c r="D467" s="55" t="s">
        <v>52</v>
      </c>
      <c r="E467" s="55" t="s">
        <v>53</v>
      </c>
      <c r="F467" s="55"/>
      <c r="G467" s="55">
        <v>11</v>
      </c>
      <c r="H467" s="55">
        <v>382</v>
      </c>
      <c r="I467" s="55">
        <v>435.5</v>
      </c>
      <c r="J467" s="55">
        <v>668</v>
      </c>
      <c r="K467" s="55">
        <v>-47</v>
      </c>
      <c r="L467" s="55">
        <v>7041</v>
      </c>
      <c r="M467" s="55">
        <v>95</v>
      </c>
      <c r="N467" s="55">
        <v>730</v>
      </c>
      <c r="O467" s="55">
        <v>63.5</v>
      </c>
      <c r="P467" s="55">
        <v>757</v>
      </c>
      <c r="Q467" s="55">
        <v>94.5</v>
      </c>
      <c r="R467" s="55">
        <v>684</v>
      </c>
      <c r="S467" s="55">
        <v>47.5</v>
      </c>
      <c r="T467" s="55">
        <v>583</v>
      </c>
      <c r="U467" s="55"/>
      <c r="V467" s="55"/>
      <c r="W467" s="55">
        <v>31</v>
      </c>
      <c r="X467" s="55">
        <v>59</v>
      </c>
      <c r="Y467" s="55">
        <v>657</v>
      </c>
      <c r="Z467" s="55"/>
      <c r="AA467" s="55"/>
      <c r="AB467" s="55"/>
      <c r="AC467" s="55"/>
      <c r="AD467" s="55"/>
      <c r="AE467" s="55"/>
      <c r="AF467" s="55">
        <v>50.5</v>
      </c>
      <c r="AG467" s="55">
        <v>76</v>
      </c>
      <c r="AH467" s="55">
        <v>169</v>
      </c>
      <c r="AI467" s="55" t="s">
        <v>866</v>
      </c>
      <c r="AJ467" s="55">
        <v>13</v>
      </c>
      <c r="AK467" s="55"/>
      <c r="AL467" s="55"/>
      <c r="AM467" s="55"/>
      <c r="AN467" s="55"/>
      <c r="AO467" s="55">
        <v>659</v>
      </c>
      <c r="AP467" s="55">
        <v>634</v>
      </c>
      <c r="AQ467" s="55">
        <v>571</v>
      </c>
      <c r="AR467" s="55">
        <v>621</v>
      </c>
      <c r="AS467" s="55">
        <v>660</v>
      </c>
      <c r="AT467" s="55">
        <v>668</v>
      </c>
    </row>
    <row r="468" spans="1:46">
      <c r="A468" s="55" t="s">
        <v>997</v>
      </c>
      <c r="B468" s="55">
        <v>1315231114</v>
      </c>
      <c r="C468" s="55" t="s">
        <v>998</v>
      </c>
      <c r="D468" s="55" t="s">
        <v>52</v>
      </c>
      <c r="E468" s="55" t="s">
        <v>53</v>
      </c>
      <c r="F468" s="55"/>
      <c r="G468" s="55">
        <v>11</v>
      </c>
      <c r="H468" s="55">
        <v>474</v>
      </c>
      <c r="I468" s="55">
        <v>521.5</v>
      </c>
      <c r="J468" s="55">
        <v>436</v>
      </c>
      <c r="K468" s="55">
        <v>-5</v>
      </c>
      <c r="L468" s="55">
        <v>2432</v>
      </c>
      <c r="M468" s="55">
        <v>99</v>
      </c>
      <c r="N468" s="55">
        <v>635</v>
      </c>
      <c r="O468" s="55">
        <v>89</v>
      </c>
      <c r="P468" s="55">
        <v>470</v>
      </c>
      <c r="Q468" s="55">
        <v>97</v>
      </c>
      <c r="R468" s="55">
        <v>655</v>
      </c>
      <c r="S468" s="55">
        <v>61.5</v>
      </c>
      <c r="T468" s="55">
        <v>381</v>
      </c>
      <c r="U468" s="55"/>
      <c r="V468" s="55"/>
      <c r="W468" s="55">
        <v>69</v>
      </c>
      <c r="X468" s="55">
        <v>89</v>
      </c>
      <c r="Y468" s="55">
        <v>170</v>
      </c>
      <c r="Z468" s="55"/>
      <c r="AA468" s="55"/>
      <c r="AB468" s="55"/>
      <c r="AC468" s="55"/>
      <c r="AD468" s="55"/>
      <c r="AE468" s="55"/>
      <c r="AF468" s="55">
        <v>58.5</v>
      </c>
      <c r="AG468" s="55">
        <v>86</v>
      </c>
      <c r="AH468" s="55">
        <v>78</v>
      </c>
      <c r="AI468" s="55" t="s">
        <v>866</v>
      </c>
      <c r="AJ468" s="55">
        <v>14</v>
      </c>
      <c r="AK468" s="55"/>
      <c r="AL468" s="55"/>
      <c r="AM468" s="55"/>
      <c r="AN468" s="55"/>
      <c r="AO468" s="55">
        <v>433</v>
      </c>
      <c r="AP468" s="55">
        <v>404</v>
      </c>
      <c r="AQ468" s="55">
        <v>168</v>
      </c>
      <c r="AR468" s="55">
        <v>431</v>
      </c>
      <c r="AS468" s="55">
        <v>370</v>
      </c>
      <c r="AT468" s="55">
        <v>436</v>
      </c>
    </row>
    <row r="469" spans="1:46">
      <c r="A469" s="55" t="s">
        <v>999</v>
      </c>
      <c r="B469" s="55">
        <v>1315231115</v>
      </c>
      <c r="C469" s="55" t="s">
        <v>1000</v>
      </c>
      <c r="D469" s="55" t="s">
        <v>52</v>
      </c>
      <c r="E469" s="55" t="s">
        <v>53</v>
      </c>
      <c r="F469" s="55"/>
      <c r="G469" s="55">
        <v>11</v>
      </c>
      <c r="H469" s="55">
        <v>509</v>
      </c>
      <c r="I469" s="55">
        <v>559</v>
      </c>
      <c r="J469" s="55">
        <v>245</v>
      </c>
      <c r="K469" s="55">
        <v>-104</v>
      </c>
      <c r="L469" s="55">
        <v>1194</v>
      </c>
      <c r="M469" s="55">
        <v>111.5</v>
      </c>
      <c r="N469" s="55">
        <v>155</v>
      </c>
      <c r="O469" s="55">
        <v>112</v>
      </c>
      <c r="P469" s="55">
        <v>87</v>
      </c>
      <c r="Q469" s="55">
        <v>104</v>
      </c>
      <c r="R469" s="55">
        <v>541</v>
      </c>
      <c r="S469" s="55">
        <v>61.5</v>
      </c>
      <c r="T469" s="55">
        <v>381</v>
      </c>
      <c r="U469" s="55"/>
      <c r="V469" s="55"/>
      <c r="W469" s="55">
        <v>58.5</v>
      </c>
      <c r="X469" s="55">
        <v>82</v>
      </c>
      <c r="Y469" s="55">
        <v>372</v>
      </c>
      <c r="Z469" s="55"/>
      <c r="AA469" s="55"/>
      <c r="AB469" s="55"/>
      <c r="AC469" s="55"/>
      <c r="AD469" s="55"/>
      <c r="AE469" s="55"/>
      <c r="AF469" s="55">
        <v>61.5</v>
      </c>
      <c r="AG469" s="55">
        <v>88</v>
      </c>
      <c r="AH469" s="55">
        <v>56</v>
      </c>
      <c r="AI469" s="55" t="s">
        <v>866</v>
      </c>
      <c r="AJ469" s="55">
        <v>15</v>
      </c>
      <c r="AK469" s="55"/>
      <c r="AL469" s="55"/>
      <c r="AM469" s="55"/>
      <c r="AN469" s="55"/>
      <c r="AO469" s="55">
        <v>286</v>
      </c>
      <c r="AP469" s="55">
        <v>308</v>
      </c>
      <c r="AQ469" s="55">
        <v>317</v>
      </c>
      <c r="AR469" s="55">
        <v>141</v>
      </c>
      <c r="AS469" s="55">
        <v>342</v>
      </c>
      <c r="AT469" s="55">
        <v>245</v>
      </c>
    </row>
    <row r="470" spans="1:46">
      <c r="A470" s="55" t="s">
        <v>1001</v>
      </c>
      <c r="B470" s="55">
        <v>1315231116</v>
      </c>
      <c r="C470" s="55" t="s">
        <v>1002</v>
      </c>
      <c r="D470" s="55" t="s">
        <v>52</v>
      </c>
      <c r="E470" s="55" t="s">
        <v>53</v>
      </c>
      <c r="F470" s="55"/>
      <c r="G470" s="55">
        <v>11</v>
      </c>
      <c r="H470" s="55">
        <v>388</v>
      </c>
      <c r="I470" s="55">
        <v>438.5</v>
      </c>
      <c r="J470" s="55">
        <v>666</v>
      </c>
      <c r="K470" s="55">
        <v>-2</v>
      </c>
      <c r="L470" s="55">
        <v>6854</v>
      </c>
      <c r="M470" s="55">
        <v>109</v>
      </c>
      <c r="N470" s="55">
        <v>245</v>
      </c>
      <c r="O470" s="55">
        <v>65.5</v>
      </c>
      <c r="P470" s="55">
        <v>743</v>
      </c>
      <c r="Q470" s="55">
        <v>80</v>
      </c>
      <c r="R470" s="55">
        <v>771</v>
      </c>
      <c r="S470" s="55">
        <v>38</v>
      </c>
      <c r="T470" s="55">
        <v>648</v>
      </c>
      <c r="U470" s="55"/>
      <c r="V470" s="55"/>
      <c r="W470" s="55">
        <v>49</v>
      </c>
      <c r="X470" s="55">
        <v>75</v>
      </c>
      <c r="Y470" s="55">
        <v>534</v>
      </c>
      <c r="Z470" s="55"/>
      <c r="AA470" s="55"/>
      <c r="AB470" s="55"/>
      <c r="AC470" s="55"/>
      <c r="AD470" s="55"/>
      <c r="AE470" s="55"/>
      <c r="AF470" s="55">
        <v>46.5</v>
      </c>
      <c r="AG470" s="55">
        <v>71</v>
      </c>
      <c r="AH470" s="55">
        <v>199</v>
      </c>
      <c r="AI470" s="55" t="s">
        <v>866</v>
      </c>
      <c r="AJ470" s="55">
        <v>16</v>
      </c>
      <c r="AK470" s="55"/>
      <c r="AL470" s="55"/>
      <c r="AM470" s="55"/>
      <c r="AN470" s="55"/>
      <c r="AO470" s="55">
        <v>534</v>
      </c>
      <c r="AP470" s="55">
        <v>605</v>
      </c>
      <c r="AQ470" s="55">
        <v>580</v>
      </c>
      <c r="AR470" s="55">
        <v>664</v>
      </c>
      <c r="AS470" s="55">
        <v>662</v>
      </c>
      <c r="AT470" s="55">
        <v>666</v>
      </c>
    </row>
    <row r="471" spans="1:46">
      <c r="A471" s="55" t="s">
        <v>1003</v>
      </c>
      <c r="B471" s="55">
        <v>1315231117</v>
      </c>
      <c r="C471" s="55" t="s">
        <v>1004</v>
      </c>
      <c r="D471" s="55" t="s">
        <v>52</v>
      </c>
      <c r="E471" s="55" t="s">
        <v>53</v>
      </c>
      <c r="F471" s="55"/>
      <c r="G471" s="55">
        <v>11</v>
      </c>
      <c r="H471" s="55">
        <v>477.5</v>
      </c>
      <c r="I471" s="55">
        <v>526</v>
      </c>
      <c r="J471" s="55">
        <v>414</v>
      </c>
      <c r="K471" s="55">
        <v>14</v>
      </c>
      <c r="L471" s="55">
        <v>2256</v>
      </c>
      <c r="M471" s="55">
        <v>115</v>
      </c>
      <c r="N471" s="55">
        <v>66</v>
      </c>
      <c r="O471" s="55">
        <v>97</v>
      </c>
      <c r="P471" s="55">
        <v>330</v>
      </c>
      <c r="Q471" s="55">
        <v>81.5</v>
      </c>
      <c r="R471" s="55">
        <v>768</v>
      </c>
      <c r="S471" s="55">
        <v>65.5</v>
      </c>
      <c r="T471" s="55">
        <v>311</v>
      </c>
      <c r="U471" s="55"/>
      <c r="V471" s="55"/>
      <c r="W471" s="55">
        <v>53</v>
      </c>
      <c r="X471" s="55">
        <v>78</v>
      </c>
      <c r="Y471" s="55">
        <v>481</v>
      </c>
      <c r="Z471" s="55"/>
      <c r="AA471" s="55"/>
      <c r="AB471" s="55"/>
      <c r="AC471" s="55"/>
      <c r="AD471" s="55"/>
      <c r="AE471" s="55"/>
      <c r="AF471" s="55">
        <v>65.5</v>
      </c>
      <c r="AG471" s="55">
        <v>89</v>
      </c>
      <c r="AH471" s="55">
        <v>30</v>
      </c>
      <c r="AI471" s="55" t="s">
        <v>866</v>
      </c>
      <c r="AJ471" s="55">
        <v>17</v>
      </c>
      <c r="AK471" s="55"/>
      <c r="AL471" s="55"/>
      <c r="AM471" s="55"/>
      <c r="AN471" s="55"/>
      <c r="AO471" s="55">
        <v>428</v>
      </c>
      <c r="AP471" s="55">
        <v>487</v>
      </c>
      <c r="AQ471" s="55">
        <v>378</v>
      </c>
      <c r="AR471" s="55">
        <v>428</v>
      </c>
      <c r="AS471" s="55">
        <v>628</v>
      </c>
      <c r="AT471" s="55">
        <v>414</v>
      </c>
    </row>
    <row r="472" spans="1:46">
      <c r="A472" s="55" t="s">
        <v>1005</v>
      </c>
      <c r="B472" s="55">
        <v>1315231118</v>
      </c>
      <c r="C472" s="55" t="s">
        <v>1006</v>
      </c>
      <c r="D472" s="55" t="s">
        <v>52</v>
      </c>
      <c r="E472" s="55" t="s">
        <v>53</v>
      </c>
      <c r="F472" s="55"/>
      <c r="G472" s="55">
        <v>11</v>
      </c>
      <c r="H472" s="55">
        <v>430</v>
      </c>
      <c r="I472" s="55">
        <v>483</v>
      </c>
      <c r="J472" s="55">
        <v>583</v>
      </c>
      <c r="K472" s="55">
        <v>-103</v>
      </c>
      <c r="L472" s="55">
        <v>4237</v>
      </c>
      <c r="M472" s="55">
        <v>97.5</v>
      </c>
      <c r="N472" s="55">
        <v>678</v>
      </c>
      <c r="O472" s="55">
        <v>79.5</v>
      </c>
      <c r="P472" s="55">
        <v>631</v>
      </c>
      <c r="Q472" s="55">
        <v>83.5</v>
      </c>
      <c r="R472" s="55">
        <v>761</v>
      </c>
      <c r="S472" s="55">
        <v>57.5</v>
      </c>
      <c r="T472" s="55">
        <v>454</v>
      </c>
      <c r="U472" s="55"/>
      <c r="V472" s="55"/>
      <c r="W472" s="55">
        <v>55</v>
      </c>
      <c r="X472" s="55">
        <v>80</v>
      </c>
      <c r="Y472" s="55">
        <v>444</v>
      </c>
      <c r="Z472" s="55"/>
      <c r="AA472" s="55"/>
      <c r="AB472" s="55"/>
      <c r="AC472" s="55"/>
      <c r="AD472" s="55"/>
      <c r="AE472" s="55"/>
      <c r="AF472" s="55">
        <v>57</v>
      </c>
      <c r="AG472" s="55">
        <v>85</v>
      </c>
      <c r="AH472" s="55">
        <v>99</v>
      </c>
      <c r="AI472" s="55" t="s">
        <v>866</v>
      </c>
      <c r="AJ472" s="55">
        <v>18</v>
      </c>
      <c r="AK472" s="55"/>
      <c r="AL472" s="55"/>
      <c r="AM472" s="55"/>
      <c r="AN472" s="55"/>
      <c r="AO472" s="55">
        <v>557</v>
      </c>
      <c r="AP472" s="55">
        <v>493</v>
      </c>
      <c r="AQ472" s="55">
        <v>498</v>
      </c>
      <c r="AR472" s="55">
        <v>480</v>
      </c>
      <c r="AS472" s="55">
        <v>653</v>
      </c>
      <c r="AT472" s="55">
        <v>583</v>
      </c>
    </row>
    <row r="473" spans="1:46">
      <c r="A473" s="55" t="s">
        <v>1007</v>
      </c>
      <c r="B473" s="55">
        <v>1315231119</v>
      </c>
      <c r="C473" s="55" t="s">
        <v>1008</v>
      </c>
      <c r="D473" s="55" t="s">
        <v>52</v>
      </c>
      <c r="E473" s="55" t="s">
        <v>53</v>
      </c>
      <c r="F473" s="55"/>
      <c r="G473" s="55">
        <v>11</v>
      </c>
      <c r="H473" s="55">
        <v>563.5</v>
      </c>
      <c r="I473" s="55">
        <v>604.5</v>
      </c>
      <c r="J473" s="55">
        <v>74</v>
      </c>
      <c r="K473" s="55">
        <v>31</v>
      </c>
      <c r="L473" s="55">
        <v>310</v>
      </c>
      <c r="M473" s="55">
        <v>112.5</v>
      </c>
      <c r="N473" s="55">
        <v>128</v>
      </c>
      <c r="O473" s="55">
        <v>106</v>
      </c>
      <c r="P473" s="55">
        <v>160</v>
      </c>
      <c r="Q473" s="55">
        <v>127</v>
      </c>
      <c r="R473" s="55">
        <v>68</v>
      </c>
      <c r="S473" s="55">
        <v>80</v>
      </c>
      <c r="T473" s="55">
        <v>85</v>
      </c>
      <c r="U473" s="55"/>
      <c r="V473" s="55"/>
      <c r="W473" s="55">
        <v>68.5</v>
      </c>
      <c r="X473" s="55">
        <v>88</v>
      </c>
      <c r="Y473" s="55">
        <v>182</v>
      </c>
      <c r="Z473" s="55"/>
      <c r="AA473" s="55"/>
      <c r="AB473" s="55"/>
      <c r="AC473" s="55"/>
      <c r="AD473" s="55"/>
      <c r="AE473" s="55"/>
      <c r="AF473" s="55">
        <v>69.5</v>
      </c>
      <c r="AG473" s="55">
        <v>91</v>
      </c>
      <c r="AH473" s="55">
        <v>13</v>
      </c>
      <c r="AI473" s="55" t="s">
        <v>866</v>
      </c>
      <c r="AJ473" s="55">
        <v>19</v>
      </c>
      <c r="AK473" s="55"/>
      <c r="AL473" s="55"/>
      <c r="AM473" s="55"/>
      <c r="AN473" s="55"/>
      <c r="AO473" s="55">
        <v>130</v>
      </c>
      <c r="AP473" s="55">
        <v>258</v>
      </c>
      <c r="AQ473" s="55">
        <v>90</v>
      </c>
      <c r="AR473" s="55">
        <v>105</v>
      </c>
      <c r="AS473" s="55">
        <v>103</v>
      </c>
      <c r="AT473" s="55">
        <v>74</v>
      </c>
    </row>
    <row r="474" spans="1:46">
      <c r="A474" s="55" t="s">
        <v>981</v>
      </c>
      <c r="B474" s="55">
        <v>1315231120</v>
      </c>
      <c r="C474" s="55" t="s">
        <v>1009</v>
      </c>
      <c r="D474" s="55" t="s">
        <v>52</v>
      </c>
      <c r="E474" s="55" t="s">
        <v>53</v>
      </c>
      <c r="F474" s="55"/>
      <c r="G474" s="55">
        <v>11</v>
      </c>
      <c r="H474" s="55">
        <v>496</v>
      </c>
      <c r="I474" s="55">
        <v>546</v>
      </c>
      <c r="J474" s="55">
        <v>305</v>
      </c>
      <c r="K474" s="55">
        <v>-11</v>
      </c>
      <c r="L474" s="55">
        <v>1568</v>
      </c>
      <c r="M474" s="55">
        <v>99</v>
      </c>
      <c r="N474" s="55">
        <v>635</v>
      </c>
      <c r="O474" s="55">
        <v>104</v>
      </c>
      <c r="P474" s="55">
        <v>193</v>
      </c>
      <c r="Q474" s="55">
        <v>111.5</v>
      </c>
      <c r="R474" s="55">
        <v>371</v>
      </c>
      <c r="S474" s="55">
        <v>62.5</v>
      </c>
      <c r="T474" s="55">
        <v>362</v>
      </c>
      <c r="U474" s="55"/>
      <c r="V474" s="55"/>
      <c r="W474" s="55">
        <v>64</v>
      </c>
      <c r="X474" s="55">
        <v>87</v>
      </c>
      <c r="Y474" s="55">
        <v>269</v>
      </c>
      <c r="Z474" s="55"/>
      <c r="AA474" s="55"/>
      <c r="AB474" s="55"/>
      <c r="AC474" s="55"/>
      <c r="AD474" s="55"/>
      <c r="AE474" s="55"/>
      <c r="AF474" s="55">
        <v>55</v>
      </c>
      <c r="AG474" s="55">
        <v>82</v>
      </c>
      <c r="AH474" s="55">
        <v>128</v>
      </c>
      <c r="AI474" s="55" t="s">
        <v>866</v>
      </c>
      <c r="AJ474" s="55">
        <v>20</v>
      </c>
      <c r="AK474" s="55"/>
      <c r="AL474" s="55"/>
      <c r="AM474" s="55"/>
      <c r="AN474" s="55"/>
      <c r="AO474" s="55">
        <v>231</v>
      </c>
      <c r="AP474" s="55">
        <v>687</v>
      </c>
      <c r="AQ474" s="55">
        <v>228</v>
      </c>
      <c r="AR474" s="55">
        <v>294</v>
      </c>
      <c r="AS474" s="55">
        <v>686</v>
      </c>
      <c r="AT474" s="55">
        <v>305</v>
      </c>
    </row>
    <row r="475" spans="1:46">
      <c r="A475" s="55" t="s">
        <v>1010</v>
      </c>
      <c r="B475" s="55">
        <v>1315231121</v>
      </c>
      <c r="C475" s="55" t="s">
        <v>1011</v>
      </c>
      <c r="D475" s="55" t="s">
        <v>52</v>
      </c>
      <c r="E475" s="55" t="s">
        <v>53</v>
      </c>
      <c r="F475" s="55"/>
      <c r="G475" s="55">
        <v>11</v>
      </c>
      <c r="H475" s="55">
        <v>437</v>
      </c>
      <c r="I475" s="55">
        <v>489</v>
      </c>
      <c r="J475" s="55">
        <v>565</v>
      </c>
      <c r="K475" s="55">
        <v>-119</v>
      </c>
      <c r="L475" s="55">
        <v>3919</v>
      </c>
      <c r="M475" s="55">
        <v>100.5</v>
      </c>
      <c r="N475" s="55">
        <v>584</v>
      </c>
      <c r="O475" s="55">
        <v>86</v>
      </c>
      <c r="P475" s="55">
        <v>522</v>
      </c>
      <c r="Q475" s="55">
        <v>88</v>
      </c>
      <c r="R475" s="55">
        <v>737</v>
      </c>
      <c r="S475" s="55">
        <v>49.5</v>
      </c>
      <c r="T475" s="55">
        <v>556</v>
      </c>
      <c r="U475" s="55"/>
      <c r="V475" s="55"/>
      <c r="W475" s="55">
        <v>57</v>
      </c>
      <c r="X475" s="55">
        <v>81</v>
      </c>
      <c r="Y475" s="55">
        <v>406</v>
      </c>
      <c r="Z475" s="55"/>
      <c r="AA475" s="55"/>
      <c r="AB475" s="55"/>
      <c r="AC475" s="55"/>
      <c r="AD475" s="55"/>
      <c r="AE475" s="55"/>
      <c r="AF475" s="55">
        <v>56</v>
      </c>
      <c r="AG475" s="55">
        <v>84</v>
      </c>
      <c r="AH475" s="55">
        <v>115</v>
      </c>
      <c r="AI475" s="55" t="s">
        <v>866</v>
      </c>
      <c r="AJ475" s="55">
        <v>21</v>
      </c>
      <c r="AK475" s="55"/>
      <c r="AL475" s="55"/>
      <c r="AM475" s="55"/>
      <c r="AN475" s="55"/>
      <c r="AO475" s="55">
        <v>614</v>
      </c>
      <c r="AP475" s="55">
        <v>447</v>
      </c>
      <c r="AQ475" s="55">
        <v>541</v>
      </c>
      <c r="AR475" s="55">
        <v>446</v>
      </c>
      <c r="AS475" s="55">
        <v>531</v>
      </c>
      <c r="AT475" s="55">
        <v>565</v>
      </c>
    </row>
    <row r="476" spans="1:46">
      <c r="A476" s="55" t="s">
        <v>1012</v>
      </c>
      <c r="B476" s="55">
        <v>1315231122</v>
      </c>
      <c r="C476" s="55" t="s">
        <v>1013</v>
      </c>
      <c r="D476" s="55" t="s">
        <v>52</v>
      </c>
      <c r="E476" s="55" t="s">
        <v>53</v>
      </c>
      <c r="F476" s="55"/>
      <c r="G476" s="55">
        <v>11</v>
      </c>
      <c r="H476" s="55">
        <v>534.5</v>
      </c>
      <c r="I476" s="55">
        <v>584.5</v>
      </c>
      <c r="J476" s="55">
        <v>125</v>
      </c>
      <c r="K476" s="55">
        <v>10</v>
      </c>
      <c r="L476" s="55">
        <v>592</v>
      </c>
      <c r="M476" s="55">
        <v>121.5</v>
      </c>
      <c r="N476" s="55">
        <v>7</v>
      </c>
      <c r="O476" s="55">
        <v>103</v>
      </c>
      <c r="P476" s="55">
        <v>214</v>
      </c>
      <c r="Q476" s="55">
        <v>118.5</v>
      </c>
      <c r="R476" s="55">
        <v>221</v>
      </c>
      <c r="S476" s="55">
        <v>68.5</v>
      </c>
      <c r="T476" s="55">
        <v>257</v>
      </c>
      <c r="U476" s="55"/>
      <c r="V476" s="55"/>
      <c r="W476" s="55">
        <v>65.5</v>
      </c>
      <c r="X476" s="55">
        <v>87</v>
      </c>
      <c r="Y476" s="55">
        <v>239</v>
      </c>
      <c r="Z476" s="55"/>
      <c r="AA476" s="55"/>
      <c r="AB476" s="55"/>
      <c r="AC476" s="55"/>
      <c r="AD476" s="55"/>
      <c r="AE476" s="55"/>
      <c r="AF476" s="55">
        <v>57.5</v>
      </c>
      <c r="AG476" s="55">
        <v>86</v>
      </c>
      <c r="AH476" s="55">
        <v>91</v>
      </c>
      <c r="AI476" s="55" t="s">
        <v>866</v>
      </c>
      <c r="AJ476" s="55">
        <v>22</v>
      </c>
      <c r="AK476" s="55"/>
      <c r="AL476" s="55"/>
      <c r="AM476" s="55"/>
      <c r="AN476" s="55"/>
      <c r="AO476" s="55">
        <v>174</v>
      </c>
      <c r="AP476" s="55">
        <v>168</v>
      </c>
      <c r="AQ476" s="55">
        <v>216</v>
      </c>
      <c r="AR476" s="55">
        <v>135</v>
      </c>
      <c r="AS476" s="55">
        <v>250</v>
      </c>
      <c r="AT476" s="55">
        <v>125</v>
      </c>
    </row>
    <row r="477" spans="1:46">
      <c r="A477" s="55" t="s">
        <v>1014</v>
      </c>
      <c r="B477" s="55">
        <v>1315231123</v>
      </c>
      <c r="C477" s="55" t="s">
        <v>1015</v>
      </c>
      <c r="D477" s="55" t="s">
        <v>52</v>
      </c>
      <c r="E477" s="55" t="s">
        <v>53</v>
      </c>
      <c r="F477" s="55"/>
      <c r="G477" s="55">
        <v>11</v>
      </c>
      <c r="H477" s="55">
        <v>425</v>
      </c>
      <c r="I477" s="55">
        <v>479</v>
      </c>
      <c r="J477" s="55">
        <v>601</v>
      </c>
      <c r="K477" s="55">
        <v>-189</v>
      </c>
      <c r="L477" s="55">
        <v>4462</v>
      </c>
      <c r="M477" s="55">
        <v>99.5</v>
      </c>
      <c r="N477" s="55">
        <v>618</v>
      </c>
      <c r="O477" s="55">
        <v>84</v>
      </c>
      <c r="P477" s="55">
        <v>568</v>
      </c>
      <c r="Q477" s="55">
        <v>80</v>
      </c>
      <c r="R477" s="55">
        <v>771</v>
      </c>
      <c r="S477" s="55">
        <v>65.5</v>
      </c>
      <c r="T477" s="55">
        <v>311</v>
      </c>
      <c r="U477" s="55"/>
      <c r="V477" s="55"/>
      <c r="W477" s="55">
        <v>43</v>
      </c>
      <c r="X477" s="55">
        <v>70</v>
      </c>
      <c r="Y477" s="55">
        <v>600</v>
      </c>
      <c r="Z477" s="55"/>
      <c r="AA477" s="55"/>
      <c r="AB477" s="55"/>
      <c r="AC477" s="55"/>
      <c r="AD477" s="55"/>
      <c r="AE477" s="55"/>
      <c r="AF477" s="55">
        <v>53</v>
      </c>
      <c r="AG477" s="55">
        <v>80</v>
      </c>
      <c r="AH477" s="55">
        <v>147</v>
      </c>
      <c r="AI477" s="55" t="s">
        <v>866</v>
      </c>
      <c r="AJ477" s="55">
        <v>23</v>
      </c>
      <c r="AK477" s="55"/>
      <c r="AL477" s="55"/>
      <c r="AM477" s="55"/>
      <c r="AN477" s="55"/>
      <c r="AO477" s="55">
        <v>351</v>
      </c>
      <c r="AP477" s="55">
        <v>334</v>
      </c>
      <c r="AQ477" s="55">
        <v>680</v>
      </c>
      <c r="AR477" s="55">
        <v>412</v>
      </c>
      <c r="AS477" s="55">
        <v>486</v>
      </c>
      <c r="AT477" s="55">
        <v>601</v>
      </c>
    </row>
    <row r="478" spans="1:46">
      <c r="A478" s="55" t="s">
        <v>1016</v>
      </c>
      <c r="B478" s="55">
        <v>1315231124</v>
      </c>
      <c r="C478" s="55" t="s">
        <v>1017</v>
      </c>
      <c r="D478" s="55" t="s">
        <v>52</v>
      </c>
      <c r="E478" s="55" t="s">
        <v>53</v>
      </c>
      <c r="F478" s="55"/>
      <c r="G478" s="55">
        <v>11</v>
      </c>
      <c r="H478" s="55">
        <v>506.5</v>
      </c>
      <c r="I478" s="55">
        <v>551.5</v>
      </c>
      <c r="J478" s="55">
        <v>279</v>
      </c>
      <c r="K478" s="55">
        <v>-47</v>
      </c>
      <c r="L478" s="55">
        <v>1412</v>
      </c>
      <c r="M478" s="55">
        <v>101.5</v>
      </c>
      <c r="N478" s="55">
        <v>544</v>
      </c>
      <c r="O478" s="55">
        <v>95</v>
      </c>
      <c r="P478" s="55">
        <v>362</v>
      </c>
      <c r="Q478" s="55">
        <v>110</v>
      </c>
      <c r="R478" s="55">
        <v>408</v>
      </c>
      <c r="S478" s="55">
        <v>71</v>
      </c>
      <c r="T478" s="55">
        <v>205</v>
      </c>
      <c r="U478" s="55"/>
      <c r="V478" s="55"/>
      <c r="W478" s="55">
        <v>60</v>
      </c>
      <c r="X478" s="55">
        <v>83</v>
      </c>
      <c r="Y478" s="55">
        <v>352</v>
      </c>
      <c r="Z478" s="55"/>
      <c r="AA478" s="55"/>
      <c r="AB478" s="55"/>
      <c r="AC478" s="55"/>
      <c r="AD478" s="55"/>
      <c r="AE478" s="55"/>
      <c r="AF478" s="55">
        <v>69</v>
      </c>
      <c r="AG478" s="55">
        <v>91</v>
      </c>
      <c r="AH478" s="55">
        <v>17</v>
      </c>
      <c r="AI478" s="55" t="s">
        <v>866</v>
      </c>
      <c r="AJ478" s="55">
        <v>24</v>
      </c>
      <c r="AK478" s="55"/>
      <c r="AL478" s="55"/>
      <c r="AM478" s="55"/>
      <c r="AN478" s="55"/>
      <c r="AO478" s="55">
        <v>152</v>
      </c>
      <c r="AP478" s="55">
        <v>157</v>
      </c>
      <c r="AQ478" s="55">
        <v>126</v>
      </c>
      <c r="AR478" s="55">
        <v>232</v>
      </c>
      <c r="AS478" s="55">
        <v>108</v>
      </c>
      <c r="AT478" s="55">
        <v>279</v>
      </c>
    </row>
    <row r="479" spans="1:46">
      <c r="A479" s="55" t="s">
        <v>1018</v>
      </c>
      <c r="B479" s="55">
        <v>1315231125</v>
      </c>
      <c r="C479" s="55" t="s">
        <v>1019</v>
      </c>
      <c r="D479" s="55" t="s">
        <v>52</v>
      </c>
      <c r="E479" s="55" t="s">
        <v>53</v>
      </c>
      <c r="F479" s="55"/>
      <c r="G479" s="55">
        <v>11</v>
      </c>
      <c r="H479" s="55">
        <v>433</v>
      </c>
      <c r="I479" s="55">
        <v>484</v>
      </c>
      <c r="J479" s="55">
        <v>580</v>
      </c>
      <c r="K479" s="55">
        <v>-56</v>
      </c>
      <c r="L479" s="55">
        <v>4194</v>
      </c>
      <c r="M479" s="55">
        <v>96</v>
      </c>
      <c r="N479" s="55">
        <v>713</v>
      </c>
      <c r="O479" s="55">
        <v>102</v>
      </c>
      <c r="P479" s="55">
        <v>228</v>
      </c>
      <c r="Q479" s="55">
        <v>71</v>
      </c>
      <c r="R479" s="55">
        <v>788</v>
      </c>
      <c r="S479" s="55">
        <v>58</v>
      </c>
      <c r="T479" s="55">
        <v>447</v>
      </c>
      <c r="U479" s="55"/>
      <c r="V479" s="55"/>
      <c r="W479" s="55">
        <v>54.5</v>
      </c>
      <c r="X479" s="55">
        <v>79</v>
      </c>
      <c r="Y479" s="55">
        <v>455</v>
      </c>
      <c r="Z479" s="55"/>
      <c r="AA479" s="55"/>
      <c r="AB479" s="55"/>
      <c r="AC479" s="55"/>
      <c r="AD479" s="55"/>
      <c r="AE479" s="55"/>
      <c r="AF479" s="55">
        <v>51.5</v>
      </c>
      <c r="AG479" s="55">
        <v>78</v>
      </c>
      <c r="AH479" s="55">
        <v>159</v>
      </c>
      <c r="AI479" s="55" t="s">
        <v>866</v>
      </c>
      <c r="AJ479" s="55">
        <v>25</v>
      </c>
      <c r="AK479" s="55"/>
      <c r="AL479" s="55"/>
      <c r="AM479" s="55"/>
      <c r="AN479" s="55"/>
      <c r="AO479" s="55">
        <v>481</v>
      </c>
      <c r="AP479" s="55">
        <v>577</v>
      </c>
      <c r="AQ479" s="55">
        <v>464</v>
      </c>
      <c r="AR479" s="55">
        <v>524</v>
      </c>
      <c r="AS479" s="55">
        <v>529</v>
      </c>
      <c r="AT479" s="55">
        <v>580</v>
      </c>
    </row>
    <row r="480" spans="1:46">
      <c r="A480" s="55" t="s">
        <v>1020</v>
      </c>
      <c r="B480" s="55">
        <v>1315231126</v>
      </c>
      <c r="C480" s="55" t="s">
        <v>1021</v>
      </c>
      <c r="D480" s="55" t="s">
        <v>52</v>
      </c>
      <c r="E480" s="55" t="s">
        <v>53</v>
      </c>
      <c r="F480" s="55"/>
      <c r="G480" s="55">
        <v>11</v>
      </c>
      <c r="H480" s="55">
        <v>467.5</v>
      </c>
      <c r="I480" s="55">
        <v>518.5</v>
      </c>
      <c r="J480" s="55">
        <v>452</v>
      </c>
      <c r="K480" s="55">
        <v>18</v>
      </c>
      <c r="L480" s="55">
        <v>2558</v>
      </c>
      <c r="M480" s="55">
        <v>103</v>
      </c>
      <c r="N480" s="55">
        <v>487</v>
      </c>
      <c r="O480" s="55">
        <v>94</v>
      </c>
      <c r="P480" s="55">
        <v>381</v>
      </c>
      <c r="Q480" s="55">
        <v>98</v>
      </c>
      <c r="R480" s="55">
        <v>641</v>
      </c>
      <c r="S480" s="55">
        <v>70.5</v>
      </c>
      <c r="T480" s="55">
        <v>217</v>
      </c>
      <c r="U480" s="55"/>
      <c r="V480" s="55"/>
      <c r="W480" s="55">
        <v>51.5</v>
      </c>
      <c r="X480" s="55">
        <v>77</v>
      </c>
      <c r="Y480" s="55">
        <v>504</v>
      </c>
      <c r="Z480" s="55"/>
      <c r="AA480" s="55"/>
      <c r="AB480" s="55"/>
      <c r="AC480" s="55"/>
      <c r="AD480" s="55"/>
      <c r="AE480" s="55"/>
      <c r="AF480" s="55">
        <v>50.5</v>
      </c>
      <c r="AG480" s="55">
        <v>76</v>
      </c>
      <c r="AH480" s="55">
        <v>169</v>
      </c>
      <c r="AI480" s="55" t="s">
        <v>866</v>
      </c>
      <c r="AJ480" s="55">
        <v>26</v>
      </c>
      <c r="AK480" s="55"/>
      <c r="AL480" s="55"/>
      <c r="AM480" s="55"/>
      <c r="AN480" s="55"/>
      <c r="AO480" s="55">
        <v>374</v>
      </c>
      <c r="AP480" s="55">
        <v>377</v>
      </c>
      <c r="AQ480" s="55"/>
      <c r="AR480" s="55">
        <v>470</v>
      </c>
      <c r="AS480" s="55">
        <v>356</v>
      </c>
      <c r="AT480" s="55">
        <v>452</v>
      </c>
    </row>
    <row r="481" spans="1:46">
      <c r="A481" s="55" t="s">
        <v>1022</v>
      </c>
      <c r="B481" s="55">
        <v>1315231127</v>
      </c>
      <c r="C481" s="55" t="s">
        <v>1023</v>
      </c>
      <c r="D481" s="55" t="s">
        <v>52</v>
      </c>
      <c r="E481" s="55" t="s">
        <v>53</v>
      </c>
      <c r="F481" s="55"/>
      <c r="G481" s="55">
        <v>11</v>
      </c>
      <c r="H481" s="55">
        <v>464</v>
      </c>
      <c r="I481" s="55">
        <v>518</v>
      </c>
      <c r="J481" s="55">
        <v>457</v>
      </c>
      <c r="K481" s="55">
        <v>31</v>
      </c>
      <c r="L481" s="55">
        <v>2579</v>
      </c>
      <c r="M481" s="55">
        <v>107</v>
      </c>
      <c r="N481" s="55">
        <v>325</v>
      </c>
      <c r="O481" s="55">
        <v>85.5</v>
      </c>
      <c r="P481" s="55">
        <v>530</v>
      </c>
      <c r="Q481" s="55">
        <v>112</v>
      </c>
      <c r="R481" s="55">
        <v>360</v>
      </c>
      <c r="S481" s="55">
        <v>59.5</v>
      </c>
      <c r="T481" s="55">
        <v>424</v>
      </c>
      <c r="U481" s="55"/>
      <c r="V481" s="55"/>
      <c r="W481" s="55">
        <v>45</v>
      </c>
      <c r="X481" s="55">
        <v>72</v>
      </c>
      <c r="Y481" s="55">
        <v>578</v>
      </c>
      <c r="Z481" s="55"/>
      <c r="AA481" s="55"/>
      <c r="AB481" s="55"/>
      <c r="AC481" s="55"/>
      <c r="AD481" s="55"/>
      <c r="AE481" s="55"/>
      <c r="AF481" s="55">
        <v>55</v>
      </c>
      <c r="AG481" s="55">
        <v>82</v>
      </c>
      <c r="AH481" s="55">
        <v>128</v>
      </c>
      <c r="AI481" s="55" t="s">
        <v>866</v>
      </c>
      <c r="AJ481" s="55">
        <v>27</v>
      </c>
      <c r="AK481" s="55"/>
      <c r="AL481" s="55"/>
      <c r="AM481" s="55"/>
      <c r="AN481" s="55"/>
      <c r="AO481" s="55">
        <v>497</v>
      </c>
      <c r="AP481" s="55">
        <v>487</v>
      </c>
      <c r="AQ481" s="55">
        <v>358</v>
      </c>
      <c r="AR481" s="55">
        <v>488</v>
      </c>
      <c r="AS481" s="55">
        <v>424</v>
      </c>
      <c r="AT481" s="55">
        <v>457</v>
      </c>
    </row>
    <row r="482" spans="1:46">
      <c r="A482" s="55" t="s">
        <v>1024</v>
      </c>
      <c r="B482" s="55">
        <v>1315231128</v>
      </c>
      <c r="C482" s="55" t="s">
        <v>1025</v>
      </c>
      <c r="D482" s="55" t="s">
        <v>52</v>
      </c>
      <c r="E482" s="55" t="s">
        <v>53</v>
      </c>
      <c r="F482" s="55"/>
      <c r="G482" s="55">
        <v>11</v>
      </c>
      <c r="H482" s="55">
        <v>507</v>
      </c>
      <c r="I482" s="55">
        <v>555.5</v>
      </c>
      <c r="J482" s="55">
        <v>259</v>
      </c>
      <c r="K482" s="55">
        <v>116</v>
      </c>
      <c r="L482" s="55">
        <v>1286</v>
      </c>
      <c r="M482" s="55">
        <v>107.5</v>
      </c>
      <c r="N482" s="55">
        <v>300</v>
      </c>
      <c r="O482" s="55">
        <v>96</v>
      </c>
      <c r="P482" s="55">
        <v>353</v>
      </c>
      <c r="Q482" s="55">
        <v>112.5</v>
      </c>
      <c r="R482" s="55">
        <v>350</v>
      </c>
      <c r="S482" s="55">
        <v>72.5</v>
      </c>
      <c r="T482" s="55">
        <v>189</v>
      </c>
      <c r="U482" s="55"/>
      <c r="V482" s="55"/>
      <c r="W482" s="55">
        <v>51.5</v>
      </c>
      <c r="X482" s="55">
        <v>77</v>
      </c>
      <c r="Y482" s="55">
        <v>504</v>
      </c>
      <c r="Z482" s="55"/>
      <c r="AA482" s="55"/>
      <c r="AB482" s="55"/>
      <c r="AC482" s="55"/>
      <c r="AD482" s="55"/>
      <c r="AE482" s="55"/>
      <c r="AF482" s="55">
        <v>67</v>
      </c>
      <c r="AG482" s="55">
        <v>90</v>
      </c>
      <c r="AH482" s="55">
        <v>25</v>
      </c>
      <c r="AI482" s="55" t="s">
        <v>866</v>
      </c>
      <c r="AJ482" s="55">
        <v>28</v>
      </c>
      <c r="AK482" s="55"/>
      <c r="AL482" s="55"/>
      <c r="AM482" s="55"/>
      <c r="AN482" s="55"/>
      <c r="AO482" s="55">
        <v>275</v>
      </c>
      <c r="AP482" s="55">
        <v>256</v>
      </c>
      <c r="AQ482" s="55">
        <v>203</v>
      </c>
      <c r="AR482" s="55">
        <v>375</v>
      </c>
      <c r="AS482" s="55">
        <v>328</v>
      </c>
      <c r="AT482" s="55">
        <v>259</v>
      </c>
    </row>
    <row r="483" spans="1:46">
      <c r="A483" s="55" t="s">
        <v>1026</v>
      </c>
      <c r="B483" s="55">
        <v>1315231129</v>
      </c>
      <c r="C483" s="55" t="s">
        <v>1027</v>
      </c>
      <c r="D483" s="55" t="s">
        <v>52</v>
      </c>
      <c r="E483" s="55" t="s">
        <v>53</v>
      </c>
      <c r="F483" s="55"/>
      <c r="G483" s="55">
        <v>11</v>
      </c>
      <c r="H483" s="55">
        <v>431</v>
      </c>
      <c r="I483" s="55">
        <v>481.5</v>
      </c>
      <c r="J483" s="55">
        <v>591</v>
      </c>
      <c r="K483" s="55">
        <v>-125</v>
      </c>
      <c r="L483" s="55">
        <v>4315</v>
      </c>
      <c r="M483" s="55">
        <v>107.5</v>
      </c>
      <c r="N483" s="55">
        <v>300</v>
      </c>
      <c r="O483" s="55">
        <v>67.5</v>
      </c>
      <c r="P483" s="55">
        <v>731</v>
      </c>
      <c r="Q483" s="55">
        <v>109.5</v>
      </c>
      <c r="R483" s="55">
        <v>424</v>
      </c>
      <c r="S483" s="55">
        <v>45</v>
      </c>
      <c r="T483" s="55">
        <v>604</v>
      </c>
      <c r="U483" s="55"/>
      <c r="V483" s="55"/>
      <c r="W483" s="55">
        <v>53.5</v>
      </c>
      <c r="X483" s="55">
        <v>79</v>
      </c>
      <c r="Y483" s="55">
        <v>471</v>
      </c>
      <c r="Z483" s="55"/>
      <c r="AA483" s="55"/>
      <c r="AB483" s="55"/>
      <c r="AC483" s="55"/>
      <c r="AD483" s="55"/>
      <c r="AE483" s="55"/>
      <c r="AF483" s="55">
        <v>48</v>
      </c>
      <c r="AG483" s="55">
        <v>73</v>
      </c>
      <c r="AH483" s="55">
        <v>190</v>
      </c>
      <c r="AI483" s="55" t="s">
        <v>866</v>
      </c>
      <c r="AJ483" s="55">
        <v>29</v>
      </c>
      <c r="AK483" s="55"/>
      <c r="AL483" s="55"/>
      <c r="AM483" s="55"/>
      <c r="AN483" s="55"/>
      <c r="AO483" s="55">
        <v>583</v>
      </c>
      <c r="AP483" s="55">
        <v>566</v>
      </c>
      <c r="AQ483" s="55">
        <v>565</v>
      </c>
      <c r="AR483" s="55">
        <v>466</v>
      </c>
      <c r="AS483" s="55">
        <v>573</v>
      </c>
      <c r="AT483" s="55">
        <v>591</v>
      </c>
    </row>
    <row r="484" spans="1:46">
      <c r="A484" s="55" t="s">
        <v>1028</v>
      </c>
      <c r="B484" s="55">
        <v>1315231130</v>
      </c>
      <c r="C484" s="55" t="s">
        <v>1029</v>
      </c>
      <c r="D484" s="55" t="s">
        <v>52</v>
      </c>
      <c r="E484" s="55" t="s">
        <v>53</v>
      </c>
      <c r="F484" s="55"/>
      <c r="G484" s="55">
        <v>11</v>
      </c>
      <c r="H484" s="55">
        <v>501</v>
      </c>
      <c r="I484" s="55">
        <v>545.5</v>
      </c>
      <c r="J484" s="55">
        <v>309</v>
      </c>
      <c r="K484" s="55">
        <v>161</v>
      </c>
      <c r="L484" s="55">
        <v>1589</v>
      </c>
      <c r="M484" s="55">
        <v>109.5</v>
      </c>
      <c r="N484" s="55">
        <v>226</v>
      </c>
      <c r="O484" s="55">
        <v>100</v>
      </c>
      <c r="P484" s="55">
        <v>262</v>
      </c>
      <c r="Q484" s="55">
        <v>108</v>
      </c>
      <c r="R484" s="55">
        <v>453</v>
      </c>
      <c r="S484" s="55">
        <v>56</v>
      </c>
      <c r="T484" s="55">
        <v>473</v>
      </c>
      <c r="U484" s="55"/>
      <c r="V484" s="55"/>
      <c r="W484" s="55">
        <v>56</v>
      </c>
      <c r="X484" s="55">
        <v>80</v>
      </c>
      <c r="Y484" s="55">
        <v>426</v>
      </c>
      <c r="Z484" s="55"/>
      <c r="AA484" s="55"/>
      <c r="AB484" s="55"/>
      <c r="AC484" s="55"/>
      <c r="AD484" s="55"/>
      <c r="AE484" s="55"/>
      <c r="AF484" s="55">
        <v>71.5</v>
      </c>
      <c r="AG484" s="55">
        <v>92</v>
      </c>
      <c r="AH484" s="55">
        <v>5</v>
      </c>
      <c r="AI484" s="55" t="s">
        <v>866</v>
      </c>
      <c r="AJ484" s="55">
        <v>30</v>
      </c>
      <c r="AK484" s="55"/>
      <c r="AL484" s="55"/>
      <c r="AM484" s="55"/>
      <c r="AN484" s="55"/>
      <c r="AO484" s="55">
        <v>293</v>
      </c>
      <c r="AP484" s="55">
        <v>415</v>
      </c>
      <c r="AQ484" s="55">
        <v>460</v>
      </c>
      <c r="AR484" s="55">
        <v>470</v>
      </c>
      <c r="AS484" s="55">
        <v>350</v>
      </c>
      <c r="AT484" s="55">
        <v>309</v>
      </c>
    </row>
    <row r="485" spans="1:46">
      <c r="A485" s="55" t="s">
        <v>1030</v>
      </c>
      <c r="B485" s="55">
        <v>1315231131</v>
      </c>
      <c r="C485" s="55" t="s">
        <v>1031</v>
      </c>
      <c r="D485" s="55" t="s">
        <v>52</v>
      </c>
      <c r="E485" s="55" t="s">
        <v>53</v>
      </c>
      <c r="F485" s="55"/>
      <c r="G485" s="55">
        <v>11</v>
      </c>
      <c r="H485" s="55">
        <v>407.75</v>
      </c>
      <c r="I485" s="55">
        <v>458.75</v>
      </c>
      <c r="J485" s="55">
        <v>638</v>
      </c>
      <c r="K485" s="55">
        <v>7</v>
      </c>
      <c r="L485" s="55">
        <v>5643</v>
      </c>
      <c r="M485" s="55">
        <v>103.5</v>
      </c>
      <c r="N485" s="55">
        <v>470</v>
      </c>
      <c r="O485" s="55">
        <v>55.75</v>
      </c>
      <c r="P485" s="55">
        <v>783</v>
      </c>
      <c r="Q485" s="55">
        <v>113.5</v>
      </c>
      <c r="R485" s="55">
        <v>327</v>
      </c>
      <c r="S485" s="55">
        <v>31</v>
      </c>
      <c r="T485" s="55">
        <v>672</v>
      </c>
      <c r="U485" s="55"/>
      <c r="V485" s="55"/>
      <c r="W485" s="55">
        <v>39</v>
      </c>
      <c r="X485" s="55">
        <v>66</v>
      </c>
      <c r="Y485" s="55">
        <v>629</v>
      </c>
      <c r="Z485" s="55"/>
      <c r="AA485" s="55"/>
      <c r="AB485" s="55"/>
      <c r="AC485" s="55"/>
      <c r="AD485" s="55"/>
      <c r="AE485" s="55"/>
      <c r="AF485" s="55">
        <v>65</v>
      </c>
      <c r="AG485" s="55">
        <v>89</v>
      </c>
      <c r="AH485" s="55">
        <v>33</v>
      </c>
      <c r="AI485" s="55" t="s">
        <v>866</v>
      </c>
      <c r="AJ485" s="55">
        <v>31</v>
      </c>
      <c r="AK485" s="55"/>
      <c r="AL485" s="55"/>
      <c r="AM485" s="55"/>
      <c r="AN485" s="55"/>
      <c r="AO485" s="55">
        <v>658</v>
      </c>
      <c r="AP485" s="55">
        <v>601</v>
      </c>
      <c r="AQ485" s="55">
        <v>648</v>
      </c>
      <c r="AR485" s="55">
        <v>645</v>
      </c>
      <c r="AS485" s="55">
        <v>619</v>
      </c>
      <c r="AT485" s="55">
        <v>638</v>
      </c>
    </row>
    <row r="486" spans="1:46">
      <c r="A486" s="55" t="s">
        <v>1032</v>
      </c>
      <c r="B486" s="55">
        <v>1315231132</v>
      </c>
      <c r="C486" s="55" t="s">
        <v>1033</v>
      </c>
      <c r="D486" s="55" t="s">
        <v>52</v>
      </c>
      <c r="E486" s="55" t="s">
        <v>53</v>
      </c>
      <c r="F486" s="55"/>
      <c r="G486" s="55">
        <v>11</v>
      </c>
      <c r="H486" s="55">
        <v>444.5</v>
      </c>
      <c r="I486" s="55">
        <v>492.5</v>
      </c>
      <c r="J486" s="55">
        <v>554</v>
      </c>
      <c r="K486" s="55">
        <v>-20</v>
      </c>
      <c r="L486" s="55">
        <v>3746</v>
      </c>
      <c r="M486" s="55">
        <v>95.5</v>
      </c>
      <c r="N486" s="55">
        <v>721</v>
      </c>
      <c r="O486" s="55">
        <v>86</v>
      </c>
      <c r="P486" s="55">
        <v>522</v>
      </c>
      <c r="Q486" s="55">
        <v>82</v>
      </c>
      <c r="R486" s="55">
        <v>766</v>
      </c>
      <c r="S486" s="55">
        <v>64</v>
      </c>
      <c r="T486" s="55">
        <v>332</v>
      </c>
      <c r="U486" s="55"/>
      <c r="V486" s="55"/>
      <c r="W486" s="55">
        <v>45.5</v>
      </c>
      <c r="X486" s="55">
        <v>73</v>
      </c>
      <c r="Y486" s="55">
        <v>574</v>
      </c>
      <c r="Z486" s="55"/>
      <c r="AA486" s="55"/>
      <c r="AB486" s="55"/>
      <c r="AC486" s="55"/>
      <c r="AD486" s="55"/>
      <c r="AE486" s="55"/>
      <c r="AF486" s="55">
        <v>71.5</v>
      </c>
      <c r="AG486" s="55">
        <v>92</v>
      </c>
      <c r="AH486" s="55">
        <v>5</v>
      </c>
      <c r="AI486" s="55" t="s">
        <v>866</v>
      </c>
      <c r="AJ486" s="55">
        <v>32</v>
      </c>
      <c r="AK486" s="55"/>
      <c r="AL486" s="55"/>
      <c r="AM486" s="55"/>
      <c r="AN486" s="55"/>
      <c r="AO486" s="55">
        <v>562</v>
      </c>
      <c r="AP486" s="55">
        <v>574</v>
      </c>
      <c r="AQ486" s="55">
        <v>607</v>
      </c>
      <c r="AR486" s="55">
        <v>534</v>
      </c>
      <c r="AS486" s="55">
        <v>531</v>
      </c>
      <c r="AT486" s="55">
        <v>554</v>
      </c>
    </row>
    <row r="487" spans="1:46">
      <c r="A487" s="55" t="s">
        <v>1034</v>
      </c>
      <c r="B487" s="55">
        <v>7035231134</v>
      </c>
      <c r="C487" s="55" t="s">
        <v>1035</v>
      </c>
      <c r="D487" s="55" t="s">
        <v>511</v>
      </c>
      <c r="E487" s="55" t="s">
        <v>53</v>
      </c>
      <c r="F487" s="55" t="s">
        <v>233</v>
      </c>
      <c r="G487" s="55">
        <v>11</v>
      </c>
      <c r="H487" s="55">
        <v>307</v>
      </c>
      <c r="I487" s="55">
        <v>363</v>
      </c>
      <c r="J487" s="55">
        <v>686</v>
      </c>
      <c r="K487" s="55">
        <v>-20</v>
      </c>
      <c r="L487" s="55">
        <v>10598</v>
      </c>
      <c r="M487" s="55">
        <v>81</v>
      </c>
      <c r="N487" s="55">
        <v>796</v>
      </c>
      <c r="O487" s="55">
        <v>46</v>
      </c>
      <c r="P487" s="55">
        <v>796</v>
      </c>
      <c r="Q487" s="55">
        <v>68</v>
      </c>
      <c r="R487" s="55">
        <v>789</v>
      </c>
      <c r="S487" s="55">
        <v>23</v>
      </c>
      <c r="T487" s="55">
        <v>685</v>
      </c>
      <c r="U487" s="55"/>
      <c r="V487" s="55"/>
      <c r="W487" s="55">
        <v>32</v>
      </c>
      <c r="X487" s="55">
        <v>60</v>
      </c>
      <c r="Y487" s="55">
        <v>655</v>
      </c>
      <c r="Z487" s="55"/>
      <c r="AA487" s="55"/>
      <c r="AB487" s="55"/>
      <c r="AC487" s="55"/>
      <c r="AD487" s="55"/>
      <c r="AE487" s="55"/>
      <c r="AF487" s="55">
        <v>57</v>
      </c>
      <c r="AG487" s="55">
        <v>85</v>
      </c>
      <c r="AH487" s="55">
        <v>99</v>
      </c>
      <c r="AI487" s="55" t="s">
        <v>866</v>
      </c>
      <c r="AJ487" s="55">
        <v>34</v>
      </c>
      <c r="AK487" s="55"/>
      <c r="AL487" s="55"/>
      <c r="AM487" s="55"/>
      <c r="AN487" s="55"/>
      <c r="AO487" s="55"/>
      <c r="AP487" s="55"/>
      <c r="AQ487" s="55">
        <v>680</v>
      </c>
      <c r="AR487" s="55">
        <v>666</v>
      </c>
      <c r="AS487" s="55"/>
      <c r="AT487" s="55">
        <v>686</v>
      </c>
    </row>
    <row r="488" spans="1:46">
      <c r="A488" s="55" t="s">
        <v>1036</v>
      </c>
      <c r="B488" s="55">
        <v>1315231135</v>
      </c>
      <c r="C488" s="55" t="s">
        <v>1037</v>
      </c>
      <c r="D488" s="55" t="s">
        <v>52</v>
      </c>
      <c r="E488" s="55" t="s">
        <v>53</v>
      </c>
      <c r="F488" s="55"/>
      <c r="G488" s="55">
        <v>11</v>
      </c>
      <c r="H488" s="55">
        <v>483.5</v>
      </c>
      <c r="I488" s="55">
        <v>526.5</v>
      </c>
      <c r="J488" s="55">
        <v>411</v>
      </c>
      <c r="K488" s="55">
        <v>-317</v>
      </c>
      <c r="L488" s="55">
        <v>2243</v>
      </c>
      <c r="M488" s="55">
        <v>103.5</v>
      </c>
      <c r="N488" s="55">
        <v>470</v>
      </c>
      <c r="O488" s="55">
        <v>83</v>
      </c>
      <c r="P488" s="55">
        <v>583</v>
      </c>
      <c r="Q488" s="55">
        <v>107</v>
      </c>
      <c r="R488" s="55">
        <v>474</v>
      </c>
      <c r="S488" s="55">
        <v>63</v>
      </c>
      <c r="T488" s="55">
        <v>353</v>
      </c>
      <c r="U488" s="55"/>
      <c r="V488" s="55"/>
      <c r="W488" s="55">
        <v>73.5</v>
      </c>
      <c r="X488" s="55">
        <v>90</v>
      </c>
      <c r="Y488" s="55">
        <v>116</v>
      </c>
      <c r="Z488" s="55"/>
      <c r="AA488" s="55"/>
      <c r="AB488" s="55"/>
      <c r="AC488" s="55"/>
      <c r="AD488" s="55"/>
      <c r="AE488" s="55"/>
      <c r="AF488" s="55">
        <v>53.5</v>
      </c>
      <c r="AG488" s="55">
        <v>80</v>
      </c>
      <c r="AH488" s="55">
        <v>145</v>
      </c>
      <c r="AI488" s="55" t="s">
        <v>866</v>
      </c>
      <c r="AJ488" s="55">
        <v>35</v>
      </c>
      <c r="AK488" s="55"/>
      <c r="AL488" s="55"/>
      <c r="AM488" s="55"/>
      <c r="AN488" s="55"/>
      <c r="AO488" s="55">
        <v>106</v>
      </c>
      <c r="AP488" s="55">
        <v>185</v>
      </c>
      <c r="AQ488" s="55">
        <v>128</v>
      </c>
      <c r="AR488" s="55">
        <v>94</v>
      </c>
      <c r="AS488" s="55">
        <v>370</v>
      </c>
      <c r="AT488" s="55">
        <v>411</v>
      </c>
    </row>
    <row r="489" spans="1:46">
      <c r="A489" s="55" t="s">
        <v>1038</v>
      </c>
      <c r="B489" s="55">
        <v>1315231136</v>
      </c>
      <c r="C489" s="55" t="s">
        <v>1039</v>
      </c>
      <c r="D489" s="55" t="s">
        <v>133</v>
      </c>
      <c r="E489" s="55" t="s">
        <v>53</v>
      </c>
      <c r="F489" s="55"/>
      <c r="G489" s="55">
        <v>11</v>
      </c>
      <c r="H489" s="55">
        <v>434</v>
      </c>
      <c r="I489" s="55">
        <v>489</v>
      </c>
      <c r="J489" s="55">
        <v>565</v>
      </c>
      <c r="K489" s="55">
        <v>-338</v>
      </c>
      <c r="L489" s="55">
        <v>3919</v>
      </c>
      <c r="M489" s="55">
        <v>99.5</v>
      </c>
      <c r="N489" s="55">
        <v>618</v>
      </c>
      <c r="O489" s="55">
        <v>81.5</v>
      </c>
      <c r="P489" s="55">
        <v>606</v>
      </c>
      <c r="Q489" s="55">
        <v>122</v>
      </c>
      <c r="R489" s="55">
        <v>142</v>
      </c>
      <c r="S489" s="55">
        <v>38</v>
      </c>
      <c r="T489" s="55">
        <v>648</v>
      </c>
      <c r="U489" s="55"/>
      <c r="V489" s="55"/>
      <c r="W489" s="55">
        <v>36.5</v>
      </c>
      <c r="X489" s="55">
        <v>64</v>
      </c>
      <c r="Y489" s="55">
        <v>644</v>
      </c>
      <c r="Z489" s="55"/>
      <c r="AA489" s="55"/>
      <c r="AB489" s="55"/>
      <c r="AC489" s="55"/>
      <c r="AD489" s="55"/>
      <c r="AE489" s="55"/>
      <c r="AF489" s="55">
        <v>56.5</v>
      </c>
      <c r="AG489" s="55">
        <v>84</v>
      </c>
      <c r="AH489" s="55">
        <v>107</v>
      </c>
      <c r="AI489" s="55" t="s">
        <v>866</v>
      </c>
      <c r="AJ489" s="55">
        <v>36</v>
      </c>
      <c r="AK489" s="55"/>
      <c r="AL489" s="55"/>
      <c r="AM489" s="55"/>
      <c r="AN489" s="55"/>
      <c r="AO489" s="55">
        <v>514</v>
      </c>
      <c r="AP489" s="55">
        <v>529</v>
      </c>
      <c r="AQ489" s="55">
        <v>452</v>
      </c>
      <c r="AR489" s="55">
        <v>227</v>
      </c>
      <c r="AS489" s="55">
        <v>424</v>
      </c>
      <c r="AT489" s="55">
        <v>565</v>
      </c>
    </row>
    <row r="490" spans="1:46">
      <c r="A490" s="55" t="s">
        <v>1040</v>
      </c>
      <c r="B490" s="55">
        <v>1315231137</v>
      </c>
      <c r="C490" s="55" t="s">
        <v>1041</v>
      </c>
      <c r="D490" s="55" t="s">
        <v>133</v>
      </c>
      <c r="E490" s="55" t="s">
        <v>53</v>
      </c>
      <c r="F490" s="55"/>
      <c r="G490" s="55">
        <v>11</v>
      </c>
      <c r="H490" s="55">
        <v>440.5</v>
      </c>
      <c r="I490" s="55">
        <v>494.5</v>
      </c>
      <c r="J490" s="55">
        <v>543</v>
      </c>
      <c r="K490" s="55">
        <v>-50</v>
      </c>
      <c r="L490" s="55">
        <v>3632</v>
      </c>
      <c r="M490" s="55">
        <v>105</v>
      </c>
      <c r="N490" s="55">
        <v>406</v>
      </c>
      <c r="O490" s="55">
        <v>73</v>
      </c>
      <c r="P490" s="55">
        <v>694</v>
      </c>
      <c r="Q490" s="55">
        <v>121</v>
      </c>
      <c r="R490" s="55">
        <v>168</v>
      </c>
      <c r="S490" s="55">
        <v>49.5</v>
      </c>
      <c r="T490" s="55">
        <v>556</v>
      </c>
      <c r="U490" s="55"/>
      <c r="V490" s="55"/>
      <c r="W490" s="55">
        <v>37</v>
      </c>
      <c r="X490" s="55">
        <v>64</v>
      </c>
      <c r="Y490" s="55">
        <v>643</v>
      </c>
      <c r="Z490" s="55"/>
      <c r="AA490" s="55"/>
      <c r="AB490" s="55"/>
      <c r="AC490" s="55"/>
      <c r="AD490" s="55"/>
      <c r="AE490" s="55"/>
      <c r="AF490" s="55">
        <v>55</v>
      </c>
      <c r="AG490" s="55">
        <v>82</v>
      </c>
      <c r="AH490" s="55">
        <v>128</v>
      </c>
      <c r="AI490" s="55" t="s">
        <v>866</v>
      </c>
      <c r="AJ490" s="55">
        <v>37</v>
      </c>
      <c r="AK490" s="55"/>
      <c r="AL490" s="55"/>
      <c r="AM490" s="55"/>
      <c r="AN490" s="55"/>
      <c r="AO490" s="55">
        <v>449</v>
      </c>
      <c r="AP490" s="55">
        <v>357</v>
      </c>
      <c r="AQ490" s="55">
        <v>464</v>
      </c>
      <c r="AR490" s="55">
        <v>493</v>
      </c>
      <c r="AS490" s="55">
        <v>459</v>
      </c>
      <c r="AT490" s="55">
        <v>543</v>
      </c>
    </row>
    <row r="491" spans="1:46">
      <c r="A491" s="55" t="s">
        <v>1042</v>
      </c>
      <c r="B491" s="55">
        <v>1315231138</v>
      </c>
      <c r="C491" s="55" t="s">
        <v>1043</v>
      </c>
      <c r="D491" s="55" t="s">
        <v>133</v>
      </c>
      <c r="E491" s="55" t="s">
        <v>53</v>
      </c>
      <c r="F491" s="55"/>
      <c r="G491" s="55">
        <v>11</v>
      </c>
      <c r="H491" s="55">
        <v>466</v>
      </c>
      <c r="I491" s="55">
        <v>520</v>
      </c>
      <c r="J491" s="55">
        <v>443</v>
      </c>
      <c r="K491" s="55">
        <v>37</v>
      </c>
      <c r="L491" s="55">
        <v>2489</v>
      </c>
      <c r="M491" s="55">
        <v>108</v>
      </c>
      <c r="N491" s="55">
        <v>278</v>
      </c>
      <c r="O491" s="55">
        <v>98</v>
      </c>
      <c r="P491" s="55">
        <v>311</v>
      </c>
      <c r="Q491" s="55">
        <v>102</v>
      </c>
      <c r="R491" s="55">
        <v>575</v>
      </c>
      <c r="S491" s="55">
        <v>55</v>
      </c>
      <c r="T491" s="55">
        <v>494</v>
      </c>
      <c r="U491" s="55"/>
      <c r="V491" s="55"/>
      <c r="W491" s="55">
        <v>46.5</v>
      </c>
      <c r="X491" s="55">
        <v>73</v>
      </c>
      <c r="Y491" s="55">
        <v>561</v>
      </c>
      <c r="Z491" s="55"/>
      <c r="AA491" s="55"/>
      <c r="AB491" s="55"/>
      <c r="AC491" s="55"/>
      <c r="AD491" s="55"/>
      <c r="AE491" s="55"/>
      <c r="AF491" s="55">
        <v>56.5</v>
      </c>
      <c r="AG491" s="55">
        <v>84</v>
      </c>
      <c r="AH491" s="55">
        <v>107</v>
      </c>
      <c r="AI491" s="55" t="s">
        <v>866</v>
      </c>
      <c r="AJ491" s="55">
        <v>38</v>
      </c>
      <c r="AK491" s="55"/>
      <c r="AL491" s="55"/>
      <c r="AM491" s="55"/>
      <c r="AN491" s="55"/>
      <c r="AO491" s="55">
        <v>633</v>
      </c>
      <c r="AP491" s="55">
        <v>454</v>
      </c>
      <c r="AQ491" s="55">
        <v>626</v>
      </c>
      <c r="AR491" s="55">
        <v>480</v>
      </c>
      <c r="AS491" s="55">
        <v>572</v>
      </c>
      <c r="AT491" s="55">
        <v>443</v>
      </c>
    </row>
    <row r="492" spans="1:46">
      <c r="A492" s="55" t="s">
        <v>1044</v>
      </c>
      <c r="B492" s="55">
        <v>1315231139</v>
      </c>
      <c r="C492" s="55" t="s">
        <v>1045</v>
      </c>
      <c r="D492" s="55" t="s">
        <v>133</v>
      </c>
      <c r="E492" s="55" t="s">
        <v>53</v>
      </c>
      <c r="F492" s="55"/>
      <c r="G492" s="55">
        <v>11</v>
      </c>
      <c r="H492" s="55">
        <v>455</v>
      </c>
      <c r="I492" s="55">
        <v>507</v>
      </c>
      <c r="J492" s="55">
        <v>509</v>
      </c>
      <c r="K492" s="55">
        <v>-21</v>
      </c>
      <c r="L492" s="55">
        <v>3049</v>
      </c>
      <c r="M492" s="55">
        <v>114</v>
      </c>
      <c r="N492" s="55">
        <v>84</v>
      </c>
      <c r="O492" s="55">
        <v>71</v>
      </c>
      <c r="P492" s="55">
        <v>704</v>
      </c>
      <c r="Q492" s="55">
        <v>106.5</v>
      </c>
      <c r="R492" s="55">
        <v>487</v>
      </c>
      <c r="S492" s="55">
        <v>50.5</v>
      </c>
      <c r="T492" s="55">
        <v>542</v>
      </c>
      <c r="U492" s="55"/>
      <c r="V492" s="55"/>
      <c r="W492" s="55">
        <v>53</v>
      </c>
      <c r="X492" s="55">
        <v>78</v>
      </c>
      <c r="Y492" s="55">
        <v>481</v>
      </c>
      <c r="Z492" s="55"/>
      <c r="AA492" s="55"/>
      <c r="AB492" s="55"/>
      <c r="AC492" s="55"/>
      <c r="AD492" s="55"/>
      <c r="AE492" s="55"/>
      <c r="AF492" s="55">
        <v>60</v>
      </c>
      <c r="AG492" s="55">
        <v>87</v>
      </c>
      <c r="AH492" s="55">
        <v>67</v>
      </c>
      <c r="AI492" s="55" t="s">
        <v>866</v>
      </c>
      <c r="AJ492" s="55">
        <v>39</v>
      </c>
      <c r="AK492" s="55"/>
      <c r="AL492" s="55"/>
      <c r="AM492" s="55"/>
      <c r="AN492" s="55"/>
      <c r="AO492" s="55">
        <v>570</v>
      </c>
      <c r="AP492" s="55">
        <v>547</v>
      </c>
      <c r="AQ492" s="55">
        <v>501</v>
      </c>
      <c r="AR492" s="55">
        <v>488</v>
      </c>
      <c r="AS492" s="55">
        <v>586</v>
      </c>
      <c r="AT492" s="55">
        <v>509</v>
      </c>
    </row>
    <row r="493" spans="1:46">
      <c r="A493" s="55" t="s">
        <v>1046</v>
      </c>
      <c r="B493" s="55">
        <v>1315231140</v>
      </c>
      <c r="C493" s="55" t="s">
        <v>1047</v>
      </c>
      <c r="D493" s="55" t="s">
        <v>133</v>
      </c>
      <c r="E493" s="55" t="s">
        <v>53</v>
      </c>
      <c r="F493" s="55"/>
      <c r="G493" s="55">
        <v>11</v>
      </c>
      <c r="H493" s="55">
        <v>383</v>
      </c>
      <c r="I493" s="55">
        <v>434.5</v>
      </c>
      <c r="J493" s="55">
        <v>672</v>
      </c>
      <c r="K493" s="55">
        <v>-21</v>
      </c>
      <c r="L493" s="55">
        <v>7094</v>
      </c>
      <c r="M493" s="55">
        <v>104</v>
      </c>
      <c r="N493" s="55">
        <v>450</v>
      </c>
      <c r="O493" s="55">
        <v>61.5</v>
      </c>
      <c r="P493" s="55">
        <v>766</v>
      </c>
      <c r="Q493" s="55">
        <v>107.5</v>
      </c>
      <c r="R493" s="55">
        <v>463</v>
      </c>
      <c r="S493" s="55">
        <v>38.5</v>
      </c>
      <c r="T493" s="55">
        <v>643</v>
      </c>
      <c r="U493" s="55"/>
      <c r="V493" s="55"/>
      <c r="W493" s="55">
        <v>21.5</v>
      </c>
      <c r="X493" s="55">
        <v>47</v>
      </c>
      <c r="Y493" s="55">
        <v>674</v>
      </c>
      <c r="Z493" s="55"/>
      <c r="AA493" s="55"/>
      <c r="AB493" s="55"/>
      <c r="AC493" s="55"/>
      <c r="AD493" s="55"/>
      <c r="AE493" s="55"/>
      <c r="AF493" s="55">
        <v>50</v>
      </c>
      <c r="AG493" s="55">
        <v>76</v>
      </c>
      <c r="AH493" s="55">
        <v>175</v>
      </c>
      <c r="AI493" s="55" t="s">
        <v>866</v>
      </c>
      <c r="AJ493" s="55">
        <v>40</v>
      </c>
      <c r="AK493" s="55"/>
      <c r="AL493" s="55"/>
      <c r="AM493" s="55"/>
      <c r="AN493" s="55"/>
      <c r="AO493" s="55">
        <v>645</v>
      </c>
      <c r="AP493" s="55">
        <v>670</v>
      </c>
      <c r="AQ493" s="55">
        <v>637</v>
      </c>
      <c r="AR493" s="55">
        <v>651</v>
      </c>
      <c r="AS493" s="55">
        <v>676</v>
      </c>
      <c r="AT493" s="55">
        <v>672</v>
      </c>
    </row>
    <row r="494" spans="1:46">
      <c r="A494" s="55" t="s">
        <v>1048</v>
      </c>
      <c r="B494" s="55">
        <v>1315231141</v>
      </c>
      <c r="C494" s="55" t="s">
        <v>1049</v>
      </c>
      <c r="D494" s="55" t="s">
        <v>133</v>
      </c>
      <c r="E494" s="55" t="s">
        <v>53</v>
      </c>
      <c r="F494" s="55"/>
      <c r="G494" s="55">
        <v>11</v>
      </c>
      <c r="H494" s="55">
        <v>520</v>
      </c>
      <c r="I494" s="55">
        <v>570</v>
      </c>
      <c r="J494" s="55">
        <v>184</v>
      </c>
      <c r="K494" s="55">
        <v>24</v>
      </c>
      <c r="L494" s="55">
        <v>897</v>
      </c>
      <c r="M494" s="55">
        <v>99</v>
      </c>
      <c r="N494" s="55">
        <v>635</v>
      </c>
      <c r="O494" s="55">
        <v>100.5</v>
      </c>
      <c r="P494" s="55">
        <v>253</v>
      </c>
      <c r="Q494" s="55">
        <v>118.5</v>
      </c>
      <c r="R494" s="55">
        <v>221</v>
      </c>
      <c r="S494" s="55">
        <v>79</v>
      </c>
      <c r="T494" s="55">
        <v>94</v>
      </c>
      <c r="U494" s="55"/>
      <c r="V494" s="55"/>
      <c r="W494" s="55">
        <v>63</v>
      </c>
      <c r="X494" s="55">
        <v>86</v>
      </c>
      <c r="Y494" s="55">
        <v>297</v>
      </c>
      <c r="Z494" s="55"/>
      <c r="AA494" s="55"/>
      <c r="AB494" s="55"/>
      <c r="AC494" s="55"/>
      <c r="AD494" s="55"/>
      <c r="AE494" s="55"/>
      <c r="AF494" s="55">
        <v>60</v>
      </c>
      <c r="AG494" s="55">
        <v>87</v>
      </c>
      <c r="AH494" s="55">
        <v>67</v>
      </c>
      <c r="AI494" s="55" t="s">
        <v>866</v>
      </c>
      <c r="AJ494" s="55">
        <v>41</v>
      </c>
      <c r="AK494" s="55"/>
      <c r="AL494" s="55"/>
      <c r="AM494" s="55"/>
      <c r="AN494" s="55"/>
      <c r="AO494" s="55">
        <v>185</v>
      </c>
      <c r="AP494" s="55">
        <v>209</v>
      </c>
      <c r="AQ494" s="55">
        <v>276</v>
      </c>
      <c r="AR494" s="55">
        <v>208</v>
      </c>
      <c r="AS494" s="55">
        <v>141</v>
      </c>
      <c r="AT494" s="55">
        <v>184</v>
      </c>
    </row>
    <row r="495" spans="1:46">
      <c r="A495" s="55" t="s">
        <v>1050</v>
      </c>
      <c r="B495" s="55">
        <v>7035231142</v>
      </c>
      <c r="C495" s="55" t="s">
        <v>1051</v>
      </c>
      <c r="D495" s="55" t="s">
        <v>328</v>
      </c>
      <c r="E495" s="55" t="s">
        <v>53</v>
      </c>
      <c r="F495" s="55" t="s">
        <v>233</v>
      </c>
      <c r="G495" s="55">
        <v>11</v>
      </c>
      <c r="H495" s="55">
        <v>414.5</v>
      </c>
      <c r="I495" s="55">
        <v>469.5</v>
      </c>
      <c r="J495" s="55">
        <v>623</v>
      </c>
      <c r="K495" s="55">
        <v>1</v>
      </c>
      <c r="L495" s="55">
        <v>5017</v>
      </c>
      <c r="M495" s="55">
        <v>107</v>
      </c>
      <c r="N495" s="55">
        <v>325</v>
      </c>
      <c r="O495" s="55">
        <v>59</v>
      </c>
      <c r="P495" s="55">
        <v>772</v>
      </c>
      <c r="Q495" s="55">
        <v>115.5</v>
      </c>
      <c r="R495" s="55">
        <v>288</v>
      </c>
      <c r="S495" s="55">
        <v>47</v>
      </c>
      <c r="T495" s="55">
        <v>587</v>
      </c>
      <c r="U495" s="55"/>
      <c r="V495" s="55"/>
      <c r="W495" s="55">
        <v>27</v>
      </c>
      <c r="X495" s="55">
        <v>54</v>
      </c>
      <c r="Y495" s="55">
        <v>666</v>
      </c>
      <c r="Z495" s="55"/>
      <c r="AA495" s="55"/>
      <c r="AB495" s="55"/>
      <c r="AC495" s="55"/>
      <c r="AD495" s="55"/>
      <c r="AE495" s="55"/>
      <c r="AF495" s="55">
        <v>59</v>
      </c>
      <c r="AG495" s="55">
        <v>87</v>
      </c>
      <c r="AH495" s="55">
        <v>73</v>
      </c>
      <c r="AI495" s="55" t="s">
        <v>866</v>
      </c>
      <c r="AJ495" s="55">
        <v>42</v>
      </c>
      <c r="AK495" s="55"/>
      <c r="AL495" s="55"/>
      <c r="AM495" s="55"/>
      <c r="AN495" s="55"/>
      <c r="AO495" s="55">
        <v>553</v>
      </c>
      <c r="AP495" s="55">
        <v>552</v>
      </c>
      <c r="AQ495" s="55">
        <v>652</v>
      </c>
      <c r="AR495" s="55">
        <v>624</v>
      </c>
      <c r="AS495" s="55">
        <v>581</v>
      </c>
      <c r="AT495" s="55">
        <v>623</v>
      </c>
    </row>
    <row r="496" spans="1:46">
      <c r="A496" s="55" t="s">
        <v>1052</v>
      </c>
      <c r="B496" s="55">
        <v>7035231143</v>
      </c>
      <c r="C496" s="55" t="s">
        <v>1053</v>
      </c>
      <c r="D496" s="55" t="s">
        <v>328</v>
      </c>
      <c r="E496" s="55" t="s">
        <v>53</v>
      </c>
      <c r="F496" s="55" t="s">
        <v>233</v>
      </c>
      <c r="G496" s="55">
        <v>11</v>
      </c>
      <c r="H496" s="55">
        <v>375.5</v>
      </c>
      <c r="I496" s="55">
        <v>430.5</v>
      </c>
      <c r="J496" s="55">
        <v>675</v>
      </c>
      <c r="K496" s="55">
        <v>-88</v>
      </c>
      <c r="L496" s="55">
        <v>7506</v>
      </c>
      <c r="M496" s="55">
        <v>103</v>
      </c>
      <c r="N496" s="55">
        <v>487</v>
      </c>
      <c r="O496" s="55">
        <v>52</v>
      </c>
      <c r="P496" s="55">
        <v>789</v>
      </c>
      <c r="Q496" s="55">
        <v>79.5</v>
      </c>
      <c r="R496" s="55">
        <v>773</v>
      </c>
      <c r="S496" s="55">
        <v>46</v>
      </c>
      <c r="T496" s="55">
        <v>597</v>
      </c>
      <c r="U496" s="55"/>
      <c r="V496" s="55"/>
      <c r="W496" s="55">
        <v>35</v>
      </c>
      <c r="X496" s="55">
        <v>63</v>
      </c>
      <c r="Y496" s="55">
        <v>647</v>
      </c>
      <c r="Z496" s="55"/>
      <c r="AA496" s="55"/>
      <c r="AB496" s="55"/>
      <c r="AC496" s="55"/>
      <c r="AD496" s="55"/>
      <c r="AE496" s="55"/>
      <c r="AF496" s="55">
        <v>60</v>
      </c>
      <c r="AG496" s="55">
        <v>87</v>
      </c>
      <c r="AH496" s="55">
        <v>67</v>
      </c>
      <c r="AI496" s="55" t="s">
        <v>866</v>
      </c>
      <c r="AJ496" s="55">
        <v>43</v>
      </c>
      <c r="AK496" s="55"/>
      <c r="AL496" s="55"/>
      <c r="AM496" s="55"/>
      <c r="AN496" s="55"/>
      <c r="AO496" s="55">
        <v>654</v>
      </c>
      <c r="AP496" s="55">
        <v>677</v>
      </c>
      <c r="AQ496" s="55">
        <v>672</v>
      </c>
      <c r="AR496" s="55">
        <v>587</v>
      </c>
      <c r="AS496" s="55">
        <v>671</v>
      </c>
      <c r="AT496" s="55">
        <v>675</v>
      </c>
    </row>
    <row r="497" spans="1:46">
      <c r="A497" s="55" t="s">
        <v>1054</v>
      </c>
      <c r="B497" s="55">
        <v>7035231144</v>
      </c>
      <c r="C497" s="55" t="s">
        <v>1055</v>
      </c>
      <c r="D497" s="55" t="s">
        <v>328</v>
      </c>
      <c r="E497" s="55" t="s">
        <v>53</v>
      </c>
      <c r="F497" s="55" t="s">
        <v>233</v>
      </c>
      <c r="G497" s="55">
        <v>11</v>
      </c>
      <c r="H497" s="55">
        <v>369.5</v>
      </c>
      <c r="I497" s="55">
        <v>424.5</v>
      </c>
      <c r="J497" s="55">
        <v>675</v>
      </c>
      <c r="K497" s="55"/>
      <c r="L497" s="55">
        <v>7506</v>
      </c>
      <c r="M497" s="55">
        <v>91</v>
      </c>
      <c r="N497" s="55">
        <v>776</v>
      </c>
      <c r="O497" s="55">
        <v>65</v>
      </c>
      <c r="P497" s="55">
        <v>747</v>
      </c>
      <c r="Q497" s="55">
        <v>85.5</v>
      </c>
      <c r="R497" s="55">
        <v>755</v>
      </c>
      <c r="S497" s="55">
        <v>45</v>
      </c>
      <c r="T497" s="55">
        <v>604</v>
      </c>
      <c r="U497" s="55"/>
      <c r="V497" s="55"/>
      <c r="W497" s="55">
        <v>28</v>
      </c>
      <c r="X497" s="55">
        <v>56</v>
      </c>
      <c r="Y497" s="55">
        <v>664</v>
      </c>
      <c r="Z497" s="55"/>
      <c r="AA497" s="55"/>
      <c r="AB497" s="55"/>
      <c r="AC497" s="55"/>
      <c r="AD497" s="55"/>
      <c r="AE497" s="55"/>
      <c r="AF497" s="55">
        <v>55</v>
      </c>
      <c r="AG497" s="55">
        <v>82</v>
      </c>
      <c r="AH497" s="55">
        <v>128</v>
      </c>
      <c r="AI497" s="55" t="s">
        <v>866</v>
      </c>
      <c r="AJ497" s="55">
        <v>44</v>
      </c>
      <c r="AK497" s="55"/>
      <c r="AL497" s="55"/>
      <c r="AM497" s="55"/>
      <c r="AN497" s="55"/>
      <c r="AO497" s="55">
        <v>678</v>
      </c>
      <c r="AP497" s="55">
        <v>685</v>
      </c>
      <c r="AQ497" s="55">
        <v>676</v>
      </c>
      <c r="AR497" s="55"/>
      <c r="AS497" s="55">
        <v>683</v>
      </c>
      <c r="AT497" s="55">
        <v>675</v>
      </c>
    </row>
    <row r="498" spans="1:46">
      <c r="A498" s="55" t="s">
        <v>1056</v>
      </c>
      <c r="B498" s="55">
        <v>7035231145</v>
      </c>
      <c r="C498" s="55" t="s">
        <v>1057</v>
      </c>
      <c r="D498" s="55" t="s">
        <v>328</v>
      </c>
      <c r="E498" s="55" t="s">
        <v>53</v>
      </c>
      <c r="F498" s="55" t="s">
        <v>233</v>
      </c>
      <c r="G498" s="55">
        <v>11</v>
      </c>
      <c r="H498" s="55">
        <v>386.5</v>
      </c>
      <c r="I498" s="55">
        <v>441.5</v>
      </c>
      <c r="J498" s="55">
        <v>663</v>
      </c>
      <c r="K498" s="55">
        <v>6</v>
      </c>
      <c r="L498" s="55">
        <v>6662</v>
      </c>
      <c r="M498" s="55">
        <v>105</v>
      </c>
      <c r="N498" s="55">
        <v>406</v>
      </c>
      <c r="O498" s="55">
        <v>60</v>
      </c>
      <c r="P498" s="55">
        <v>770</v>
      </c>
      <c r="Q498" s="55">
        <v>69.5</v>
      </c>
      <c r="R498" s="55">
        <v>788</v>
      </c>
      <c r="S498" s="55">
        <v>48</v>
      </c>
      <c r="T498" s="55">
        <v>579</v>
      </c>
      <c r="U498" s="55"/>
      <c r="V498" s="55"/>
      <c r="W498" s="55">
        <v>45</v>
      </c>
      <c r="X498" s="55">
        <v>72</v>
      </c>
      <c r="Y498" s="55">
        <v>578</v>
      </c>
      <c r="Z498" s="55"/>
      <c r="AA498" s="55"/>
      <c r="AB498" s="55"/>
      <c r="AC498" s="55"/>
      <c r="AD498" s="55"/>
      <c r="AE498" s="55"/>
      <c r="AF498" s="55">
        <v>59</v>
      </c>
      <c r="AG498" s="55">
        <v>87</v>
      </c>
      <c r="AH498" s="55">
        <v>73</v>
      </c>
      <c r="AI498" s="55" t="s">
        <v>866</v>
      </c>
      <c r="AJ498" s="55">
        <v>45</v>
      </c>
      <c r="AK498" s="55"/>
      <c r="AL498" s="55"/>
      <c r="AM498" s="55"/>
      <c r="AN498" s="55"/>
      <c r="AO498" s="55">
        <v>665</v>
      </c>
      <c r="AP498" s="55">
        <v>643</v>
      </c>
      <c r="AQ498" s="55">
        <v>646</v>
      </c>
      <c r="AR498" s="55">
        <v>669</v>
      </c>
      <c r="AS498" s="55">
        <v>598</v>
      </c>
      <c r="AT498" s="55">
        <v>663</v>
      </c>
    </row>
    <row r="499" spans="1:46">
      <c r="A499" s="55" t="s">
        <v>1058</v>
      </c>
      <c r="B499" s="55">
        <v>1315231146</v>
      </c>
      <c r="C499" s="55" t="s">
        <v>1059</v>
      </c>
      <c r="D499" s="55" t="s">
        <v>52</v>
      </c>
      <c r="E499" s="55" t="s">
        <v>53</v>
      </c>
      <c r="F499" s="55"/>
      <c r="G499" s="55">
        <v>11</v>
      </c>
      <c r="H499" s="55">
        <v>406</v>
      </c>
      <c r="I499" s="55">
        <v>455.5</v>
      </c>
      <c r="J499" s="55">
        <v>647</v>
      </c>
      <c r="K499" s="55">
        <v>22</v>
      </c>
      <c r="L499" s="55">
        <v>5834</v>
      </c>
      <c r="M499" s="55">
        <v>93.5</v>
      </c>
      <c r="N499" s="55">
        <v>754</v>
      </c>
      <c r="O499" s="55">
        <v>80</v>
      </c>
      <c r="P499" s="55">
        <v>626</v>
      </c>
      <c r="Q499" s="55">
        <v>65.5</v>
      </c>
      <c r="R499" s="55">
        <v>791</v>
      </c>
      <c r="S499" s="55">
        <v>68.5</v>
      </c>
      <c r="T499" s="55">
        <v>257</v>
      </c>
      <c r="U499" s="55"/>
      <c r="V499" s="55"/>
      <c r="W499" s="55">
        <v>53.5</v>
      </c>
      <c r="X499" s="55">
        <v>79</v>
      </c>
      <c r="Y499" s="55">
        <v>471</v>
      </c>
      <c r="Z499" s="55"/>
      <c r="AA499" s="55"/>
      <c r="AB499" s="55"/>
      <c r="AC499" s="55"/>
      <c r="AD499" s="55"/>
      <c r="AE499" s="55"/>
      <c r="AF499" s="55">
        <v>45</v>
      </c>
      <c r="AG499" s="55">
        <v>69</v>
      </c>
      <c r="AH499" s="55">
        <v>207</v>
      </c>
      <c r="AI499" s="55" t="s">
        <v>866</v>
      </c>
      <c r="AJ499" s="55">
        <v>46</v>
      </c>
      <c r="AK499" s="55"/>
      <c r="AL499" s="55"/>
      <c r="AM499" s="55"/>
      <c r="AN499" s="55"/>
      <c r="AO499" s="55"/>
      <c r="AP499" s="55">
        <v>675</v>
      </c>
      <c r="AQ499" s="55">
        <v>652</v>
      </c>
      <c r="AR499" s="55">
        <v>669</v>
      </c>
      <c r="AS499" s="55">
        <v>668</v>
      </c>
      <c r="AT499" s="55">
        <v>647</v>
      </c>
    </row>
    <row r="500" spans="1:46">
      <c r="A500" s="55" t="s">
        <v>1060</v>
      </c>
      <c r="B500" s="55">
        <v>7035231147</v>
      </c>
      <c r="C500" s="55" t="s">
        <v>1061</v>
      </c>
      <c r="D500" s="55" t="s">
        <v>331</v>
      </c>
      <c r="E500" s="55" t="s">
        <v>53</v>
      </c>
      <c r="F500" s="55" t="s">
        <v>233</v>
      </c>
      <c r="G500" s="55">
        <v>11</v>
      </c>
      <c r="H500" s="55">
        <v>349.5</v>
      </c>
      <c r="I500" s="55">
        <v>402.5</v>
      </c>
      <c r="J500" s="55">
        <v>681</v>
      </c>
      <c r="K500" s="55">
        <v>-1</v>
      </c>
      <c r="L500" s="55">
        <v>9192</v>
      </c>
      <c r="M500" s="55">
        <v>91</v>
      </c>
      <c r="N500" s="55">
        <v>776</v>
      </c>
      <c r="O500" s="55">
        <v>47</v>
      </c>
      <c r="P500" s="55">
        <v>795</v>
      </c>
      <c r="Q500" s="55">
        <v>73.5</v>
      </c>
      <c r="R500" s="55">
        <v>785</v>
      </c>
      <c r="S500" s="55">
        <v>43</v>
      </c>
      <c r="T500" s="55">
        <v>616</v>
      </c>
      <c r="U500" s="55"/>
      <c r="V500" s="55"/>
      <c r="W500" s="55">
        <v>32</v>
      </c>
      <c r="X500" s="55">
        <v>60</v>
      </c>
      <c r="Y500" s="55">
        <v>655</v>
      </c>
      <c r="Z500" s="55"/>
      <c r="AA500" s="55"/>
      <c r="AB500" s="55"/>
      <c r="AC500" s="55"/>
      <c r="AD500" s="55"/>
      <c r="AE500" s="55"/>
      <c r="AF500" s="55">
        <v>63</v>
      </c>
      <c r="AG500" s="55">
        <v>88</v>
      </c>
      <c r="AH500" s="55">
        <v>46</v>
      </c>
      <c r="AI500" s="55" t="s">
        <v>866</v>
      </c>
      <c r="AJ500" s="55">
        <v>47</v>
      </c>
      <c r="AK500" s="55"/>
      <c r="AL500" s="55"/>
      <c r="AM500" s="55"/>
      <c r="AN500" s="55"/>
      <c r="AO500" s="55"/>
      <c r="AP500" s="55">
        <v>688</v>
      </c>
      <c r="AQ500" s="55">
        <v>679</v>
      </c>
      <c r="AR500" s="55">
        <v>680</v>
      </c>
      <c r="AS500" s="55">
        <v>683</v>
      </c>
      <c r="AT500" s="55">
        <v>681</v>
      </c>
    </row>
    <row r="501" spans="1:46">
      <c r="A501" s="55" t="s">
        <v>1062</v>
      </c>
      <c r="B501" s="55">
        <v>1315231201</v>
      </c>
      <c r="C501" s="55" t="s">
        <v>1063</v>
      </c>
      <c r="D501" s="55" t="s">
        <v>52</v>
      </c>
      <c r="E501" s="55" t="s">
        <v>53</v>
      </c>
      <c r="F501" s="55"/>
      <c r="G501" s="55">
        <v>12</v>
      </c>
      <c r="H501" s="55">
        <v>432.5</v>
      </c>
      <c r="I501" s="55">
        <v>483.5</v>
      </c>
      <c r="J501" s="55">
        <v>581</v>
      </c>
      <c r="K501" s="55">
        <v>61</v>
      </c>
      <c r="L501" s="55">
        <v>4211</v>
      </c>
      <c r="M501" s="55">
        <v>94.5</v>
      </c>
      <c r="N501" s="55">
        <v>745</v>
      </c>
      <c r="O501" s="55">
        <v>97</v>
      </c>
      <c r="P501" s="55">
        <v>330</v>
      </c>
      <c r="Q501" s="55">
        <v>92</v>
      </c>
      <c r="R501" s="55">
        <v>708</v>
      </c>
      <c r="S501" s="55">
        <v>32</v>
      </c>
      <c r="T501" s="55">
        <v>669</v>
      </c>
      <c r="U501" s="55"/>
      <c r="V501" s="55"/>
      <c r="W501" s="55">
        <v>55</v>
      </c>
      <c r="X501" s="55">
        <v>80</v>
      </c>
      <c r="Y501" s="55">
        <v>444</v>
      </c>
      <c r="Z501" s="55"/>
      <c r="AA501" s="55"/>
      <c r="AB501" s="55"/>
      <c r="AC501" s="55"/>
      <c r="AD501" s="55"/>
      <c r="AE501" s="55"/>
      <c r="AF501" s="55">
        <v>62</v>
      </c>
      <c r="AG501" s="55">
        <v>88</v>
      </c>
      <c r="AH501" s="55">
        <v>52</v>
      </c>
      <c r="AI501" s="55" t="s">
        <v>866</v>
      </c>
      <c r="AJ501" s="55">
        <v>1</v>
      </c>
      <c r="AK501" s="55"/>
      <c r="AL501" s="55"/>
      <c r="AM501" s="55"/>
      <c r="AN501" s="55"/>
      <c r="AO501" s="55">
        <v>401</v>
      </c>
      <c r="AP501" s="55">
        <v>562</v>
      </c>
      <c r="AQ501" s="55">
        <v>547</v>
      </c>
      <c r="AR501" s="55">
        <v>642</v>
      </c>
      <c r="AS501" s="55">
        <v>623</v>
      </c>
      <c r="AT501" s="55">
        <v>581</v>
      </c>
    </row>
    <row r="502" spans="1:46">
      <c r="A502" s="55" t="s">
        <v>1064</v>
      </c>
      <c r="B502" s="55">
        <v>1315231202</v>
      </c>
      <c r="C502" s="55" t="s">
        <v>1065</v>
      </c>
      <c r="D502" s="55" t="s">
        <v>52</v>
      </c>
      <c r="E502" s="55" t="s">
        <v>53</v>
      </c>
      <c r="F502" s="55"/>
      <c r="G502" s="55">
        <v>12</v>
      </c>
      <c r="H502" s="55">
        <v>354</v>
      </c>
      <c r="I502" s="55">
        <v>407.5</v>
      </c>
      <c r="J502" s="55">
        <v>680</v>
      </c>
      <c r="K502" s="55">
        <v>-7</v>
      </c>
      <c r="L502" s="55">
        <v>8783</v>
      </c>
      <c r="M502" s="55">
        <v>87</v>
      </c>
      <c r="N502" s="55">
        <v>789</v>
      </c>
      <c r="O502" s="55">
        <v>56.5</v>
      </c>
      <c r="P502" s="55">
        <v>778</v>
      </c>
      <c r="Q502" s="55">
        <v>93</v>
      </c>
      <c r="R502" s="55">
        <v>695</v>
      </c>
      <c r="S502" s="55">
        <v>37</v>
      </c>
      <c r="T502" s="55">
        <v>654</v>
      </c>
      <c r="U502" s="55"/>
      <c r="V502" s="55"/>
      <c r="W502" s="55">
        <v>31</v>
      </c>
      <c r="X502" s="55">
        <v>59</v>
      </c>
      <c r="Y502" s="55">
        <v>657</v>
      </c>
      <c r="Z502" s="55"/>
      <c r="AA502" s="55"/>
      <c r="AB502" s="55"/>
      <c r="AC502" s="55"/>
      <c r="AD502" s="55"/>
      <c r="AE502" s="55"/>
      <c r="AF502" s="55">
        <v>49.5</v>
      </c>
      <c r="AG502" s="55">
        <v>75</v>
      </c>
      <c r="AH502" s="55">
        <v>181</v>
      </c>
      <c r="AI502" s="55" t="s">
        <v>866</v>
      </c>
      <c r="AJ502" s="55">
        <v>2</v>
      </c>
      <c r="AK502" s="55"/>
      <c r="AL502" s="55"/>
      <c r="AM502" s="55"/>
      <c r="AN502" s="55"/>
      <c r="AO502" s="55">
        <v>678</v>
      </c>
      <c r="AP502" s="55">
        <v>665</v>
      </c>
      <c r="AQ502" s="55">
        <v>664</v>
      </c>
      <c r="AR502" s="55">
        <v>673</v>
      </c>
      <c r="AS502" s="55">
        <v>681</v>
      </c>
      <c r="AT502" s="55">
        <v>680</v>
      </c>
    </row>
    <row r="503" spans="1:46">
      <c r="A503" s="55" t="s">
        <v>1066</v>
      </c>
      <c r="B503" s="55">
        <v>1315231203</v>
      </c>
      <c r="C503" s="55" t="s">
        <v>1067</v>
      </c>
      <c r="D503" s="55" t="s">
        <v>52</v>
      </c>
      <c r="E503" s="55" t="s">
        <v>53</v>
      </c>
      <c r="F503" s="55"/>
      <c r="G503" s="55">
        <v>12</v>
      </c>
      <c r="H503" s="55">
        <v>452.5</v>
      </c>
      <c r="I503" s="55">
        <v>506.5</v>
      </c>
      <c r="J503" s="55">
        <v>513</v>
      </c>
      <c r="K503" s="55">
        <v>57</v>
      </c>
      <c r="L503" s="55">
        <v>3083</v>
      </c>
      <c r="M503" s="55">
        <v>96.5</v>
      </c>
      <c r="N503" s="55">
        <v>701</v>
      </c>
      <c r="O503" s="55">
        <v>77</v>
      </c>
      <c r="P503" s="55">
        <v>657</v>
      </c>
      <c r="Q503" s="55">
        <v>115.5</v>
      </c>
      <c r="R503" s="55">
        <v>288</v>
      </c>
      <c r="S503" s="55">
        <v>54.5</v>
      </c>
      <c r="T503" s="55">
        <v>498</v>
      </c>
      <c r="U503" s="55"/>
      <c r="V503" s="55"/>
      <c r="W503" s="55">
        <v>51.5</v>
      </c>
      <c r="X503" s="55">
        <v>77</v>
      </c>
      <c r="Y503" s="55">
        <v>504</v>
      </c>
      <c r="Z503" s="55"/>
      <c r="AA503" s="55"/>
      <c r="AB503" s="55"/>
      <c r="AC503" s="55"/>
      <c r="AD503" s="55"/>
      <c r="AE503" s="55"/>
      <c r="AF503" s="55">
        <v>57.5</v>
      </c>
      <c r="AG503" s="55">
        <v>86</v>
      </c>
      <c r="AH503" s="55">
        <v>91</v>
      </c>
      <c r="AI503" s="55" t="s">
        <v>866</v>
      </c>
      <c r="AJ503" s="55">
        <v>3</v>
      </c>
      <c r="AK503" s="55"/>
      <c r="AL503" s="55"/>
      <c r="AM503" s="55"/>
      <c r="AN503" s="55"/>
      <c r="AO503" s="55">
        <v>584</v>
      </c>
      <c r="AP503" s="55">
        <v>426</v>
      </c>
      <c r="AQ503" s="55">
        <v>480</v>
      </c>
      <c r="AR503" s="55">
        <v>570</v>
      </c>
      <c r="AS503" s="55">
        <v>476</v>
      </c>
      <c r="AT503" s="55">
        <v>513</v>
      </c>
    </row>
    <row r="504" spans="1:46">
      <c r="A504" s="55" t="s">
        <v>1068</v>
      </c>
      <c r="B504" s="55">
        <v>1315231204</v>
      </c>
      <c r="C504" s="55" t="s">
        <v>1069</v>
      </c>
      <c r="D504" s="55" t="s">
        <v>52</v>
      </c>
      <c r="E504" s="55" t="s">
        <v>53</v>
      </c>
      <c r="F504" s="55"/>
      <c r="G504" s="55">
        <v>12</v>
      </c>
      <c r="H504" s="55">
        <v>507.5</v>
      </c>
      <c r="I504" s="55">
        <v>553.5</v>
      </c>
      <c r="J504" s="55">
        <v>270</v>
      </c>
      <c r="K504" s="55">
        <v>215</v>
      </c>
      <c r="L504" s="55">
        <v>1349</v>
      </c>
      <c r="M504" s="55">
        <v>103</v>
      </c>
      <c r="N504" s="55">
        <v>487</v>
      </c>
      <c r="O504" s="55">
        <v>106.5</v>
      </c>
      <c r="P504" s="55">
        <v>153</v>
      </c>
      <c r="Q504" s="55">
        <v>93</v>
      </c>
      <c r="R504" s="55">
        <v>695</v>
      </c>
      <c r="S504" s="55">
        <v>74</v>
      </c>
      <c r="T504" s="55">
        <v>166</v>
      </c>
      <c r="U504" s="55"/>
      <c r="V504" s="55"/>
      <c r="W504" s="55">
        <v>65</v>
      </c>
      <c r="X504" s="55">
        <v>87</v>
      </c>
      <c r="Y504" s="55">
        <v>248</v>
      </c>
      <c r="Z504" s="55"/>
      <c r="AA504" s="55"/>
      <c r="AB504" s="55"/>
      <c r="AC504" s="55"/>
      <c r="AD504" s="55"/>
      <c r="AE504" s="55"/>
      <c r="AF504" s="55">
        <v>66</v>
      </c>
      <c r="AG504" s="55">
        <v>90</v>
      </c>
      <c r="AH504" s="55">
        <v>29</v>
      </c>
      <c r="AI504" s="55" t="s">
        <v>866</v>
      </c>
      <c r="AJ504" s="55">
        <v>4</v>
      </c>
      <c r="AK504" s="55"/>
      <c r="AL504" s="55"/>
      <c r="AM504" s="55"/>
      <c r="AN504" s="55"/>
      <c r="AO504" s="55">
        <v>532</v>
      </c>
      <c r="AP504" s="55">
        <v>483</v>
      </c>
      <c r="AQ504" s="55">
        <v>438</v>
      </c>
      <c r="AR504" s="55">
        <v>485</v>
      </c>
      <c r="AS504" s="55">
        <v>548</v>
      </c>
      <c r="AT504" s="55">
        <v>270</v>
      </c>
    </row>
    <row r="505" spans="1:46">
      <c r="A505" s="55" t="s">
        <v>1070</v>
      </c>
      <c r="B505" s="55">
        <v>1315231205</v>
      </c>
      <c r="C505" s="55" t="s">
        <v>1071</v>
      </c>
      <c r="D505" s="55" t="s">
        <v>52</v>
      </c>
      <c r="E505" s="55" t="s">
        <v>53</v>
      </c>
      <c r="F505" s="55"/>
      <c r="G505" s="55">
        <v>12</v>
      </c>
      <c r="H505" s="55">
        <v>503.5</v>
      </c>
      <c r="I505" s="55">
        <v>555</v>
      </c>
      <c r="J505" s="55">
        <v>264</v>
      </c>
      <c r="K505" s="55">
        <v>-98</v>
      </c>
      <c r="L505" s="55">
        <v>1303</v>
      </c>
      <c r="M505" s="55">
        <v>108.5</v>
      </c>
      <c r="N505" s="55">
        <v>258</v>
      </c>
      <c r="O505" s="55">
        <v>113.5</v>
      </c>
      <c r="P505" s="55">
        <v>77</v>
      </c>
      <c r="Q505" s="55">
        <v>104.5</v>
      </c>
      <c r="R505" s="55">
        <v>532</v>
      </c>
      <c r="S505" s="55">
        <v>55.5</v>
      </c>
      <c r="T505" s="55">
        <v>487</v>
      </c>
      <c r="U505" s="55"/>
      <c r="V505" s="55"/>
      <c r="W505" s="55">
        <v>64</v>
      </c>
      <c r="X505" s="55">
        <v>87</v>
      </c>
      <c r="Y505" s="55">
        <v>269</v>
      </c>
      <c r="Z505" s="55"/>
      <c r="AA505" s="55"/>
      <c r="AB505" s="55"/>
      <c r="AC505" s="55"/>
      <c r="AD505" s="55"/>
      <c r="AE505" s="55"/>
      <c r="AF505" s="55">
        <v>57.5</v>
      </c>
      <c r="AG505" s="55">
        <v>86</v>
      </c>
      <c r="AH505" s="55">
        <v>91</v>
      </c>
      <c r="AI505" s="55" t="s">
        <v>866</v>
      </c>
      <c r="AJ505" s="55">
        <v>5</v>
      </c>
      <c r="AK505" s="55"/>
      <c r="AL505" s="55"/>
      <c r="AM505" s="55"/>
      <c r="AN505" s="55"/>
      <c r="AO505" s="55">
        <v>260</v>
      </c>
      <c r="AP505" s="55">
        <v>274</v>
      </c>
      <c r="AQ505" s="55">
        <v>177</v>
      </c>
      <c r="AR505" s="55">
        <v>166</v>
      </c>
      <c r="AS505" s="55">
        <v>243</v>
      </c>
      <c r="AT505" s="55">
        <v>264</v>
      </c>
    </row>
    <row r="506" spans="1:46">
      <c r="A506" s="55" t="s">
        <v>1072</v>
      </c>
      <c r="B506" s="55">
        <v>1315231206</v>
      </c>
      <c r="C506" s="55" t="s">
        <v>1073</v>
      </c>
      <c r="D506" s="55" t="s">
        <v>52</v>
      </c>
      <c r="E506" s="55" t="s">
        <v>53</v>
      </c>
      <c r="F506" s="55"/>
      <c r="G506" s="55">
        <v>12</v>
      </c>
      <c r="H506" s="55">
        <v>428.5</v>
      </c>
      <c r="I506" s="55">
        <v>481.5</v>
      </c>
      <c r="J506" s="55">
        <v>591</v>
      </c>
      <c r="K506" s="55">
        <v>-37</v>
      </c>
      <c r="L506" s="55">
        <v>4315</v>
      </c>
      <c r="M506" s="55">
        <v>105</v>
      </c>
      <c r="N506" s="55">
        <v>406</v>
      </c>
      <c r="O506" s="55">
        <v>75.5</v>
      </c>
      <c r="P506" s="55">
        <v>672</v>
      </c>
      <c r="Q506" s="55">
        <v>106.5</v>
      </c>
      <c r="R506" s="55">
        <v>487</v>
      </c>
      <c r="S506" s="55">
        <v>50.5</v>
      </c>
      <c r="T506" s="55">
        <v>542</v>
      </c>
      <c r="U506" s="55"/>
      <c r="V506" s="55"/>
      <c r="W506" s="55">
        <v>40</v>
      </c>
      <c r="X506" s="55">
        <v>67</v>
      </c>
      <c r="Y506" s="55">
        <v>620</v>
      </c>
      <c r="Z506" s="55"/>
      <c r="AA506" s="55"/>
      <c r="AB506" s="55"/>
      <c r="AC506" s="55"/>
      <c r="AD506" s="55"/>
      <c r="AE506" s="55"/>
      <c r="AF506" s="55">
        <v>51</v>
      </c>
      <c r="AG506" s="55">
        <v>77</v>
      </c>
      <c r="AH506" s="55">
        <v>163</v>
      </c>
      <c r="AI506" s="55" t="s">
        <v>866</v>
      </c>
      <c r="AJ506" s="55">
        <v>6</v>
      </c>
      <c r="AK506" s="55"/>
      <c r="AL506" s="55"/>
      <c r="AM506" s="55"/>
      <c r="AN506" s="55"/>
      <c r="AO506" s="55">
        <v>644</v>
      </c>
      <c r="AP506" s="55">
        <v>657</v>
      </c>
      <c r="AQ506" s="55">
        <v>470</v>
      </c>
      <c r="AR506" s="55">
        <v>554</v>
      </c>
      <c r="AS506" s="55">
        <v>593</v>
      </c>
      <c r="AT506" s="55">
        <v>591</v>
      </c>
    </row>
    <row r="507" spans="1:46">
      <c r="A507" s="55" t="s">
        <v>1074</v>
      </c>
      <c r="B507" s="55">
        <v>1315231207</v>
      </c>
      <c r="C507" s="55" t="s">
        <v>1075</v>
      </c>
      <c r="D507" s="55" t="s">
        <v>52</v>
      </c>
      <c r="E507" s="55" t="s">
        <v>53</v>
      </c>
      <c r="F507" s="55"/>
      <c r="G507" s="55">
        <v>12</v>
      </c>
      <c r="H507" s="55">
        <v>443</v>
      </c>
      <c r="I507" s="55">
        <v>483.5</v>
      </c>
      <c r="J507" s="55">
        <v>581</v>
      </c>
      <c r="K507" s="55">
        <v>13</v>
      </c>
      <c r="L507" s="55">
        <v>4211</v>
      </c>
      <c r="M507" s="55">
        <v>103.5</v>
      </c>
      <c r="N507" s="55">
        <v>470</v>
      </c>
      <c r="O507" s="55">
        <v>100.5</v>
      </c>
      <c r="P507" s="55">
        <v>253</v>
      </c>
      <c r="Q507" s="55">
        <v>86.5</v>
      </c>
      <c r="R507" s="55">
        <v>749</v>
      </c>
      <c r="S507" s="55">
        <v>59</v>
      </c>
      <c r="T507" s="55">
        <v>430</v>
      </c>
      <c r="U507" s="55"/>
      <c r="V507" s="55"/>
      <c r="W507" s="55">
        <v>64.5</v>
      </c>
      <c r="X507" s="55">
        <v>87</v>
      </c>
      <c r="Y507" s="55">
        <v>258</v>
      </c>
      <c r="Z507" s="55"/>
      <c r="AA507" s="55"/>
      <c r="AB507" s="55"/>
      <c r="AC507" s="55"/>
      <c r="AD507" s="55"/>
      <c r="AE507" s="55"/>
      <c r="AF507" s="55">
        <v>29</v>
      </c>
      <c r="AG507" s="55">
        <v>47</v>
      </c>
      <c r="AH507" s="55">
        <v>233</v>
      </c>
      <c r="AI507" s="55" t="s">
        <v>866</v>
      </c>
      <c r="AJ507" s="55">
        <v>7</v>
      </c>
      <c r="AK507" s="55"/>
      <c r="AL507" s="55"/>
      <c r="AM507" s="55"/>
      <c r="AN507" s="55"/>
      <c r="AO507" s="55">
        <v>494</v>
      </c>
      <c r="AP507" s="55">
        <v>616</v>
      </c>
      <c r="AQ507" s="55">
        <v>499</v>
      </c>
      <c r="AR507" s="55">
        <v>594</v>
      </c>
      <c r="AS507" s="55">
        <v>593</v>
      </c>
      <c r="AT507" s="55">
        <v>581</v>
      </c>
    </row>
    <row r="508" spans="1:46">
      <c r="A508" s="55" t="s">
        <v>1076</v>
      </c>
      <c r="B508" s="55">
        <v>1315231208</v>
      </c>
      <c r="C508" s="55" t="s">
        <v>1077</v>
      </c>
      <c r="D508" s="55" t="s">
        <v>52</v>
      </c>
      <c r="E508" s="55" t="s">
        <v>53</v>
      </c>
      <c r="F508" s="55"/>
      <c r="G508" s="55">
        <v>12</v>
      </c>
      <c r="H508" s="55">
        <v>399.5</v>
      </c>
      <c r="I508" s="55">
        <v>453</v>
      </c>
      <c r="J508" s="55">
        <v>649</v>
      </c>
      <c r="K508" s="55">
        <v>-82</v>
      </c>
      <c r="L508" s="55">
        <v>5979</v>
      </c>
      <c r="M508" s="55">
        <v>97</v>
      </c>
      <c r="N508" s="55">
        <v>689</v>
      </c>
      <c r="O508" s="55">
        <v>77.5</v>
      </c>
      <c r="P508" s="55">
        <v>652</v>
      </c>
      <c r="Q508" s="55">
        <v>93</v>
      </c>
      <c r="R508" s="55">
        <v>695</v>
      </c>
      <c r="S508" s="55">
        <v>40.5</v>
      </c>
      <c r="T508" s="55">
        <v>631</v>
      </c>
      <c r="U508" s="55"/>
      <c r="V508" s="55"/>
      <c r="W508" s="55">
        <v>41.5</v>
      </c>
      <c r="X508" s="55">
        <v>69</v>
      </c>
      <c r="Y508" s="55">
        <v>611</v>
      </c>
      <c r="Z508" s="55"/>
      <c r="AA508" s="55"/>
      <c r="AB508" s="55"/>
      <c r="AC508" s="55"/>
      <c r="AD508" s="55"/>
      <c r="AE508" s="55"/>
      <c r="AF508" s="55">
        <v>50</v>
      </c>
      <c r="AG508" s="55">
        <v>76</v>
      </c>
      <c r="AH508" s="55">
        <v>175</v>
      </c>
      <c r="AI508" s="55" t="s">
        <v>866</v>
      </c>
      <c r="AJ508" s="55">
        <v>8</v>
      </c>
      <c r="AK508" s="55"/>
      <c r="AL508" s="55"/>
      <c r="AM508" s="55"/>
      <c r="AN508" s="55"/>
      <c r="AO508" s="55">
        <v>620</v>
      </c>
      <c r="AP508" s="55">
        <v>638</v>
      </c>
      <c r="AQ508" s="55">
        <v>620</v>
      </c>
      <c r="AR508" s="55">
        <v>567</v>
      </c>
      <c r="AS508" s="55">
        <v>575</v>
      </c>
      <c r="AT508" s="55">
        <v>649</v>
      </c>
    </row>
    <row r="509" spans="1:46">
      <c r="A509" s="55" t="s">
        <v>1078</v>
      </c>
      <c r="B509" s="55">
        <v>1315231209</v>
      </c>
      <c r="C509" s="55" t="s">
        <v>1079</v>
      </c>
      <c r="D509" s="55" t="s">
        <v>52</v>
      </c>
      <c r="E509" s="55" t="s">
        <v>53</v>
      </c>
      <c r="F509" s="55"/>
      <c r="G509" s="55">
        <v>12</v>
      </c>
      <c r="H509" s="55">
        <v>473.5</v>
      </c>
      <c r="I509" s="55">
        <v>526</v>
      </c>
      <c r="J509" s="55">
        <v>414</v>
      </c>
      <c r="K509" s="55">
        <v>94</v>
      </c>
      <c r="L509" s="55">
        <v>2256</v>
      </c>
      <c r="M509" s="55">
        <v>110</v>
      </c>
      <c r="N509" s="55">
        <v>209</v>
      </c>
      <c r="O509" s="55">
        <v>84</v>
      </c>
      <c r="P509" s="55">
        <v>568</v>
      </c>
      <c r="Q509" s="55">
        <v>111.5</v>
      </c>
      <c r="R509" s="55">
        <v>371</v>
      </c>
      <c r="S509" s="55">
        <v>57.5</v>
      </c>
      <c r="T509" s="55">
        <v>454</v>
      </c>
      <c r="U509" s="55"/>
      <c r="V509" s="55"/>
      <c r="W509" s="55">
        <v>52</v>
      </c>
      <c r="X509" s="55">
        <v>77</v>
      </c>
      <c r="Y509" s="55">
        <v>493</v>
      </c>
      <c r="Z509" s="55"/>
      <c r="AA509" s="55"/>
      <c r="AB509" s="55"/>
      <c r="AC509" s="55"/>
      <c r="AD509" s="55"/>
      <c r="AE509" s="55"/>
      <c r="AF509" s="55">
        <v>58.5</v>
      </c>
      <c r="AG509" s="55">
        <v>86</v>
      </c>
      <c r="AH509" s="55">
        <v>78</v>
      </c>
      <c r="AI509" s="55" t="s">
        <v>866</v>
      </c>
      <c r="AJ509" s="55">
        <v>9</v>
      </c>
      <c r="AK509" s="55"/>
      <c r="AL509" s="55"/>
      <c r="AM509" s="55"/>
      <c r="AN509" s="55"/>
      <c r="AO509" s="55">
        <v>615</v>
      </c>
      <c r="AP509" s="55">
        <v>562</v>
      </c>
      <c r="AQ509" s="55">
        <v>475</v>
      </c>
      <c r="AR509" s="55">
        <v>508</v>
      </c>
      <c r="AS509" s="55">
        <v>526</v>
      </c>
      <c r="AT509" s="55">
        <v>414</v>
      </c>
    </row>
    <row r="510" spans="1:46">
      <c r="A510" s="55" t="s">
        <v>1080</v>
      </c>
      <c r="B510" s="55">
        <v>1315231210</v>
      </c>
      <c r="C510" s="55" t="s">
        <v>1081</v>
      </c>
      <c r="D510" s="55" t="s">
        <v>52</v>
      </c>
      <c r="E510" s="55" t="s">
        <v>53</v>
      </c>
      <c r="F510" s="55"/>
      <c r="G510" s="55">
        <v>12</v>
      </c>
      <c r="H510" s="55">
        <v>501</v>
      </c>
      <c r="I510" s="55">
        <v>552</v>
      </c>
      <c r="J510" s="55">
        <v>277</v>
      </c>
      <c r="K510" s="55">
        <v>-132</v>
      </c>
      <c r="L510" s="55">
        <v>1397</v>
      </c>
      <c r="M510" s="55">
        <v>103</v>
      </c>
      <c r="N510" s="55">
        <v>487</v>
      </c>
      <c r="O510" s="55">
        <v>107</v>
      </c>
      <c r="P510" s="55">
        <v>142</v>
      </c>
      <c r="Q510" s="55">
        <v>97.5</v>
      </c>
      <c r="R510" s="55">
        <v>652</v>
      </c>
      <c r="S510" s="55">
        <v>76.5</v>
      </c>
      <c r="T510" s="55">
        <v>137</v>
      </c>
      <c r="U510" s="55"/>
      <c r="V510" s="55"/>
      <c r="W510" s="55">
        <v>61.5</v>
      </c>
      <c r="X510" s="55">
        <v>85</v>
      </c>
      <c r="Y510" s="55">
        <v>322</v>
      </c>
      <c r="Z510" s="55"/>
      <c r="AA510" s="55"/>
      <c r="AB510" s="55"/>
      <c r="AC510" s="55"/>
      <c r="AD510" s="55"/>
      <c r="AE510" s="55"/>
      <c r="AF510" s="55">
        <v>55.5</v>
      </c>
      <c r="AG510" s="55">
        <v>83</v>
      </c>
      <c r="AH510" s="55">
        <v>124</v>
      </c>
      <c r="AI510" s="55" t="s">
        <v>866</v>
      </c>
      <c r="AJ510" s="55">
        <v>10</v>
      </c>
      <c r="AK510" s="55"/>
      <c r="AL510" s="55"/>
      <c r="AM510" s="55"/>
      <c r="AN510" s="55"/>
      <c r="AO510" s="55">
        <v>250</v>
      </c>
      <c r="AP510" s="55">
        <v>370</v>
      </c>
      <c r="AQ510" s="55">
        <v>281</v>
      </c>
      <c r="AR510" s="55">
        <v>145</v>
      </c>
      <c r="AS510" s="55">
        <v>393</v>
      </c>
      <c r="AT510" s="55">
        <v>277</v>
      </c>
    </row>
    <row r="511" spans="1:46">
      <c r="A511" s="55" t="s">
        <v>1082</v>
      </c>
      <c r="B511" s="55">
        <v>1315231211</v>
      </c>
      <c r="C511" s="55" t="s">
        <v>1083</v>
      </c>
      <c r="D511" s="55" t="s">
        <v>52</v>
      </c>
      <c r="E511" s="55" t="s">
        <v>53</v>
      </c>
      <c r="F511" s="55"/>
      <c r="G511" s="55">
        <v>12</v>
      </c>
      <c r="H511" s="55">
        <v>435</v>
      </c>
      <c r="I511" s="55">
        <v>489.5</v>
      </c>
      <c r="J511" s="55">
        <v>562</v>
      </c>
      <c r="K511" s="55">
        <v>5</v>
      </c>
      <c r="L511" s="55">
        <v>3897</v>
      </c>
      <c r="M511" s="55">
        <v>86.5</v>
      </c>
      <c r="N511" s="55">
        <v>790</v>
      </c>
      <c r="O511" s="55">
        <v>88</v>
      </c>
      <c r="P511" s="55">
        <v>492</v>
      </c>
      <c r="Q511" s="55">
        <v>105</v>
      </c>
      <c r="R511" s="55">
        <v>523</v>
      </c>
      <c r="S511" s="55">
        <v>56</v>
      </c>
      <c r="T511" s="55">
        <v>473</v>
      </c>
      <c r="U511" s="55"/>
      <c r="V511" s="55"/>
      <c r="W511" s="55">
        <v>44.5</v>
      </c>
      <c r="X511" s="55">
        <v>72</v>
      </c>
      <c r="Y511" s="55">
        <v>585</v>
      </c>
      <c r="Z511" s="55"/>
      <c r="AA511" s="55"/>
      <c r="AB511" s="55"/>
      <c r="AC511" s="55"/>
      <c r="AD511" s="55"/>
      <c r="AE511" s="55"/>
      <c r="AF511" s="55">
        <v>55</v>
      </c>
      <c r="AG511" s="55">
        <v>82</v>
      </c>
      <c r="AH511" s="55">
        <v>128</v>
      </c>
      <c r="AI511" s="55" t="s">
        <v>866</v>
      </c>
      <c r="AJ511" s="55">
        <v>11</v>
      </c>
      <c r="AK511" s="55"/>
      <c r="AL511" s="55"/>
      <c r="AM511" s="55"/>
      <c r="AN511" s="55"/>
      <c r="AO511" s="55">
        <v>599</v>
      </c>
      <c r="AP511" s="55">
        <v>475</v>
      </c>
      <c r="AQ511" s="55">
        <v>553</v>
      </c>
      <c r="AR511" s="55">
        <v>567</v>
      </c>
      <c r="AS511" s="55">
        <v>627</v>
      </c>
      <c r="AT511" s="55">
        <v>562</v>
      </c>
    </row>
    <row r="512" spans="1:46">
      <c r="A512" s="55" t="s">
        <v>1084</v>
      </c>
      <c r="B512" s="55">
        <v>1315231213</v>
      </c>
      <c r="C512" s="55" t="s">
        <v>1085</v>
      </c>
      <c r="D512" s="55" t="s">
        <v>52</v>
      </c>
      <c r="E512" s="55" t="s">
        <v>53</v>
      </c>
      <c r="F512" s="55"/>
      <c r="G512" s="55">
        <v>12</v>
      </c>
      <c r="H512" s="55">
        <v>493</v>
      </c>
      <c r="I512" s="55">
        <v>547.5</v>
      </c>
      <c r="J512" s="55">
        <v>294</v>
      </c>
      <c r="K512" s="55">
        <v>89</v>
      </c>
      <c r="L512" s="55">
        <v>1517</v>
      </c>
      <c r="M512" s="55">
        <v>112</v>
      </c>
      <c r="N512" s="55">
        <v>138</v>
      </c>
      <c r="O512" s="55">
        <v>92</v>
      </c>
      <c r="P512" s="55">
        <v>419</v>
      </c>
      <c r="Q512" s="55">
        <v>122.5</v>
      </c>
      <c r="R512" s="55">
        <v>130</v>
      </c>
      <c r="S512" s="55">
        <v>68</v>
      </c>
      <c r="T512" s="55">
        <v>269</v>
      </c>
      <c r="U512" s="55"/>
      <c r="V512" s="55"/>
      <c r="W512" s="55">
        <v>44</v>
      </c>
      <c r="X512" s="55">
        <v>71</v>
      </c>
      <c r="Y512" s="55">
        <v>591</v>
      </c>
      <c r="Z512" s="55"/>
      <c r="AA512" s="55"/>
      <c r="AB512" s="55"/>
      <c r="AC512" s="55"/>
      <c r="AD512" s="55"/>
      <c r="AE512" s="55"/>
      <c r="AF512" s="55">
        <v>54.5</v>
      </c>
      <c r="AG512" s="55">
        <v>82</v>
      </c>
      <c r="AH512" s="55">
        <v>139</v>
      </c>
      <c r="AI512" s="55" t="s">
        <v>866</v>
      </c>
      <c r="AJ512" s="55">
        <v>13</v>
      </c>
      <c r="AK512" s="55"/>
      <c r="AL512" s="55"/>
      <c r="AM512" s="55"/>
      <c r="AN512" s="55"/>
      <c r="AO512" s="55">
        <v>484</v>
      </c>
      <c r="AP512" s="55">
        <v>272</v>
      </c>
      <c r="AQ512" s="55">
        <v>389</v>
      </c>
      <c r="AR512" s="55">
        <v>383</v>
      </c>
      <c r="AS512" s="55">
        <v>375</v>
      </c>
      <c r="AT512" s="55">
        <v>294</v>
      </c>
    </row>
    <row r="513" spans="1:46">
      <c r="A513" s="55" t="s">
        <v>1086</v>
      </c>
      <c r="B513" s="55">
        <v>1315231214</v>
      </c>
      <c r="C513" s="55" t="s">
        <v>1087</v>
      </c>
      <c r="D513" s="55" t="s">
        <v>52</v>
      </c>
      <c r="E513" s="55" t="s">
        <v>53</v>
      </c>
      <c r="F513" s="55"/>
      <c r="G513" s="55">
        <v>12</v>
      </c>
      <c r="H513" s="55">
        <v>465</v>
      </c>
      <c r="I513" s="55">
        <v>516.5</v>
      </c>
      <c r="J513" s="55">
        <v>472</v>
      </c>
      <c r="K513" s="55">
        <v>165</v>
      </c>
      <c r="L513" s="55">
        <v>2654</v>
      </c>
      <c r="M513" s="55">
        <v>103.5</v>
      </c>
      <c r="N513" s="55">
        <v>470</v>
      </c>
      <c r="O513" s="55">
        <v>91</v>
      </c>
      <c r="P513" s="55">
        <v>436</v>
      </c>
      <c r="Q513" s="55">
        <v>102.5</v>
      </c>
      <c r="R513" s="55">
        <v>569</v>
      </c>
      <c r="S513" s="55">
        <v>62.5</v>
      </c>
      <c r="T513" s="55">
        <v>362</v>
      </c>
      <c r="U513" s="55"/>
      <c r="V513" s="55"/>
      <c r="W513" s="55">
        <v>52</v>
      </c>
      <c r="X513" s="55">
        <v>77</v>
      </c>
      <c r="Y513" s="55">
        <v>493</v>
      </c>
      <c r="Z513" s="55"/>
      <c r="AA513" s="55"/>
      <c r="AB513" s="55"/>
      <c r="AC513" s="55"/>
      <c r="AD513" s="55"/>
      <c r="AE513" s="55"/>
      <c r="AF513" s="55">
        <v>53.5</v>
      </c>
      <c r="AG513" s="55">
        <v>80</v>
      </c>
      <c r="AH513" s="55">
        <v>145</v>
      </c>
      <c r="AI513" s="55" t="s">
        <v>866</v>
      </c>
      <c r="AJ513" s="55">
        <v>14</v>
      </c>
      <c r="AK513" s="55"/>
      <c r="AL513" s="55"/>
      <c r="AM513" s="55"/>
      <c r="AN513" s="55"/>
      <c r="AO513" s="55">
        <v>449</v>
      </c>
      <c r="AP513" s="55">
        <v>529</v>
      </c>
      <c r="AQ513" s="55">
        <v>533</v>
      </c>
      <c r="AR513" s="55">
        <v>637</v>
      </c>
      <c r="AS513" s="55">
        <v>403</v>
      </c>
      <c r="AT513" s="55">
        <v>472</v>
      </c>
    </row>
    <row r="514" spans="1:46">
      <c r="A514" s="55" t="s">
        <v>1088</v>
      </c>
      <c r="B514" s="55">
        <v>1315231215</v>
      </c>
      <c r="C514" s="55" t="s">
        <v>1089</v>
      </c>
      <c r="D514" s="55" t="s">
        <v>52</v>
      </c>
      <c r="E514" s="55" t="s">
        <v>53</v>
      </c>
      <c r="F514" s="55"/>
      <c r="G514" s="55">
        <v>12</v>
      </c>
      <c r="H514" s="55">
        <v>437</v>
      </c>
      <c r="I514" s="55">
        <v>489.5</v>
      </c>
      <c r="J514" s="55">
        <v>562</v>
      </c>
      <c r="K514" s="55">
        <v>-1</v>
      </c>
      <c r="L514" s="55">
        <v>3897</v>
      </c>
      <c r="M514" s="55">
        <v>101.5</v>
      </c>
      <c r="N514" s="55">
        <v>544</v>
      </c>
      <c r="O514" s="55">
        <v>94</v>
      </c>
      <c r="P514" s="55">
        <v>381</v>
      </c>
      <c r="Q514" s="55">
        <v>104</v>
      </c>
      <c r="R514" s="55">
        <v>541</v>
      </c>
      <c r="S514" s="55">
        <v>49</v>
      </c>
      <c r="T514" s="55">
        <v>565</v>
      </c>
      <c r="U514" s="55"/>
      <c r="V514" s="55"/>
      <c r="W514" s="55">
        <v>40</v>
      </c>
      <c r="X514" s="55">
        <v>67</v>
      </c>
      <c r="Y514" s="55">
        <v>620</v>
      </c>
      <c r="Z514" s="55"/>
      <c r="AA514" s="55"/>
      <c r="AB514" s="55"/>
      <c r="AC514" s="55"/>
      <c r="AD514" s="55"/>
      <c r="AE514" s="55"/>
      <c r="AF514" s="55">
        <v>48.5</v>
      </c>
      <c r="AG514" s="55">
        <v>74</v>
      </c>
      <c r="AH514" s="55">
        <v>187</v>
      </c>
      <c r="AI514" s="55" t="s">
        <v>866</v>
      </c>
      <c r="AJ514" s="55">
        <v>15</v>
      </c>
      <c r="AK514" s="55"/>
      <c r="AL514" s="55"/>
      <c r="AM514" s="55"/>
      <c r="AN514" s="55"/>
      <c r="AO514" s="55">
        <v>608</v>
      </c>
      <c r="AP514" s="55">
        <v>610</v>
      </c>
      <c r="AQ514" s="55">
        <v>601</v>
      </c>
      <c r="AR514" s="55">
        <v>561</v>
      </c>
      <c r="AS514" s="55">
        <v>604</v>
      </c>
      <c r="AT514" s="55">
        <v>562</v>
      </c>
    </row>
    <row r="515" spans="1:46">
      <c r="A515" s="55" t="s">
        <v>1090</v>
      </c>
      <c r="B515" s="55">
        <v>1315231216</v>
      </c>
      <c r="C515" s="55" t="s">
        <v>1091</v>
      </c>
      <c r="D515" s="55" t="s">
        <v>52</v>
      </c>
      <c r="E515" s="55" t="s">
        <v>53</v>
      </c>
      <c r="F515" s="55"/>
      <c r="G515" s="55">
        <v>12</v>
      </c>
      <c r="H515" s="55">
        <v>526.5</v>
      </c>
      <c r="I515" s="55">
        <v>568.5</v>
      </c>
      <c r="J515" s="55">
        <v>193</v>
      </c>
      <c r="K515" s="55">
        <v>92</v>
      </c>
      <c r="L515" s="55">
        <v>940</v>
      </c>
      <c r="M515" s="55">
        <v>108</v>
      </c>
      <c r="N515" s="55">
        <v>278</v>
      </c>
      <c r="O515" s="55">
        <v>98</v>
      </c>
      <c r="P515" s="55">
        <v>311</v>
      </c>
      <c r="Q515" s="55">
        <v>100</v>
      </c>
      <c r="R515" s="55">
        <v>604</v>
      </c>
      <c r="S515" s="55">
        <v>83.5</v>
      </c>
      <c r="T515" s="55">
        <v>50</v>
      </c>
      <c r="U515" s="55"/>
      <c r="V515" s="55"/>
      <c r="W515" s="55">
        <v>72</v>
      </c>
      <c r="X515" s="55">
        <v>90</v>
      </c>
      <c r="Y515" s="55">
        <v>137</v>
      </c>
      <c r="Z515" s="55"/>
      <c r="AA515" s="55"/>
      <c r="AB515" s="55"/>
      <c r="AC515" s="55"/>
      <c r="AD515" s="55"/>
      <c r="AE515" s="55"/>
      <c r="AF515" s="55">
        <v>65</v>
      </c>
      <c r="AG515" s="55">
        <v>89</v>
      </c>
      <c r="AH515" s="55">
        <v>33</v>
      </c>
      <c r="AI515" s="55" t="s">
        <v>866</v>
      </c>
      <c r="AJ515" s="55">
        <v>17</v>
      </c>
      <c r="AK515" s="55"/>
      <c r="AL515" s="55"/>
      <c r="AM515" s="55"/>
      <c r="AN515" s="55"/>
      <c r="AO515" s="55">
        <v>225</v>
      </c>
      <c r="AP515" s="55">
        <v>152</v>
      </c>
      <c r="AQ515" s="55">
        <v>194</v>
      </c>
      <c r="AR515" s="55">
        <v>285</v>
      </c>
      <c r="AS515" s="55">
        <v>215</v>
      </c>
      <c r="AT515" s="55">
        <v>193</v>
      </c>
    </row>
    <row r="516" spans="1:46">
      <c r="A516" s="55" t="s">
        <v>1092</v>
      </c>
      <c r="B516" s="55">
        <v>1315231217</v>
      </c>
      <c r="C516" s="55" t="s">
        <v>1093</v>
      </c>
      <c r="D516" s="55" t="s">
        <v>52</v>
      </c>
      <c r="E516" s="55" t="s">
        <v>53</v>
      </c>
      <c r="F516" s="55"/>
      <c r="G516" s="55">
        <v>12</v>
      </c>
      <c r="H516" s="55">
        <v>461</v>
      </c>
      <c r="I516" s="55">
        <v>515</v>
      </c>
      <c r="J516" s="55">
        <v>477</v>
      </c>
      <c r="K516" s="55">
        <v>-68</v>
      </c>
      <c r="L516" s="55">
        <v>2714</v>
      </c>
      <c r="M516" s="55">
        <v>118.5</v>
      </c>
      <c r="N516" s="55">
        <v>28</v>
      </c>
      <c r="O516" s="55">
        <v>76</v>
      </c>
      <c r="P516" s="55">
        <v>669</v>
      </c>
      <c r="Q516" s="55">
        <v>121.5</v>
      </c>
      <c r="R516" s="55">
        <v>152</v>
      </c>
      <c r="S516" s="55">
        <v>48</v>
      </c>
      <c r="T516" s="55">
        <v>579</v>
      </c>
      <c r="U516" s="55"/>
      <c r="V516" s="55"/>
      <c r="W516" s="55">
        <v>45.5</v>
      </c>
      <c r="X516" s="55">
        <v>73</v>
      </c>
      <c r="Y516" s="55">
        <v>574</v>
      </c>
      <c r="Z516" s="55"/>
      <c r="AA516" s="55"/>
      <c r="AB516" s="55"/>
      <c r="AC516" s="55"/>
      <c r="AD516" s="55"/>
      <c r="AE516" s="55"/>
      <c r="AF516" s="55">
        <v>51.5</v>
      </c>
      <c r="AG516" s="55">
        <v>78</v>
      </c>
      <c r="AH516" s="55">
        <v>159</v>
      </c>
      <c r="AI516" s="55" t="s">
        <v>866</v>
      </c>
      <c r="AJ516" s="55">
        <v>18</v>
      </c>
      <c r="AK516" s="55"/>
      <c r="AL516" s="55"/>
      <c r="AM516" s="55"/>
      <c r="AN516" s="55"/>
      <c r="AO516" s="55">
        <v>492</v>
      </c>
      <c r="AP516" s="55">
        <v>539</v>
      </c>
      <c r="AQ516" s="55">
        <v>621</v>
      </c>
      <c r="AR516" s="55">
        <v>409</v>
      </c>
      <c r="AS516" s="55">
        <v>382</v>
      </c>
      <c r="AT516" s="55">
        <v>477</v>
      </c>
    </row>
    <row r="517" spans="1:46">
      <c r="A517" s="55" t="s">
        <v>1094</v>
      </c>
      <c r="B517" s="55">
        <v>1315231218</v>
      </c>
      <c r="C517" s="55" t="s">
        <v>1095</v>
      </c>
      <c r="D517" s="55" t="s">
        <v>52</v>
      </c>
      <c r="E517" s="55" t="s">
        <v>53</v>
      </c>
      <c r="F517" s="55"/>
      <c r="G517" s="55">
        <v>12</v>
      </c>
      <c r="H517" s="55">
        <v>466.5</v>
      </c>
      <c r="I517" s="55">
        <v>516.5</v>
      </c>
      <c r="J517" s="55">
        <v>472</v>
      </c>
      <c r="K517" s="55">
        <v>-22</v>
      </c>
      <c r="L517" s="55">
        <v>2654</v>
      </c>
      <c r="M517" s="55">
        <v>103</v>
      </c>
      <c r="N517" s="55">
        <v>487</v>
      </c>
      <c r="O517" s="55">
        <v>86</v>
      </c>
      <c r="P517" s="55">
        <v>522</v>
      </c>
      <c r="Q517" s="55">
        <v>90</v>
      </c>
      <c r="R517" s="55">
        <v>728</v>
      </c>
      <c r="S517" s="55">
        <v>77.5</v>
      </c>
      <c r="T517" s="55">
        <v>116</v>
      </c>
      <c r="U517" s="55"/>
      <c r="V517" s="55"/>
      <c r="W517" s="55">
        <v>41.5</v>
      </c>
      <c r="X517" s="55">
        <v>69</v>
      </c>
      <c r="Y517" s="55">
        <v>611</v>
      </c>
      <c r="Z517" s="55"/>
      <c r="AA517" s="55"/>
      <c r="AB517" s="55"/>
      <c r="AC517" s="55"/>
      <c r="AD517" s="55"/>
      <c r="AE517" s="55"/>
      <c r="AF517" s="55">
        <v>68.5</v>
      </c>
      <c r="AG517" s="55">
        <v>91</v>
      </c>
      <c r="AH517" s="55">
        <v>20</v>
      </c>
      <c r="AI517" s="55" t="s">
        <v>866</v>
      </c>
      <c r="AJ517" s="55">
        <v>19</v>
      </c>
      <c r="AK517" s="55"/>
      <c r="AL517" s="55"/>
      <c r="AM517" s="55"/>
      <c r="AN517" s="55"/>
      <c r="AO517" s="55">
        <v>453</v>
      </c>
      <c r="AP517" s="55">
        <v>522</v>
      </c>
      <c r="AQ517" s="55">
        <v>409</v>
      </c>
      <c r="AR517" s="55">
        <v>450</v>
      </c>
      <c r="AS517" s="55">
        <v>553</v>
      </c>
      <c r="AT517" s="55">
        <v>472</v>
      </c>
    </row>
    <row r="518" spans="1:46">
      <c r="A518" s="55" t="s">
        <v>1096</v>
      </c>
      <c r="B518" s="55">
        <v>1315231219</v>
      </c>
      <c r="C518" s="55" t="s">
        <v>1097</v>
      </c>
      <c r="D518" s="55" t="s">
        <v>52</v>
      </c>
      <c r="E518" s="55" t="s">
        <v>53</v>
      </c>
      <c r="F518" s="55"/>
      <c r="G518" s="55">
        <v>12</v>
      </c>
      <c r="H518" s="55">
        <v>430</v>
      </c>
      <c r="I518" s="55">
        <v>485.5</v>
      </c>
      <c r="J518" s="55">
        <v>572</v>
      </c>
      <c r="K518" s="55">
        <v>-109</v>
      </c>
      <c r="L518" s="55">
        <v>4116</v>
      </c>
      <c r="M518" s="55">
        <v>105</v>
      </c>
      <c r="N518" s="55">
        <v>406</v>
      </c>
      <c r="O518" s="55">
        <v>81.5</v>
      </c>
      <c r="P518" s="55">
        <v>606</v>
      </c>
      <c r="Q518" s="55">
        <v>103</v>
      </c>
      <c r="R518" s="55">
        <v>562</v>
      </c>
      <c r="S518" s="55">
        <v>49</v>
      </c>
      <c r="T518" s="55">
        <v>565</v>
      </c>
      <c r="U518" s="55"/>
      <c r="V518" s="55"/>
      <c r="W518" s="55">
        <v>34.5</v>
      </c>
      <c r="X518" s="55">
        <v>62</v>
      </c>
      <c r="Y518" s="55">
        <v>648</v>
      </c>
      <c r="Z518" s="55"/>
      <c r="AA518" s="55"/>
      <c r="AB518" s="55"/>
      <c r="AC518" s="55"/>
      <c r="AD518" s="55"/>
      <c r="AE518" s="55"/>
      <c r="AF518" s="55">
        <v>57</v>
      </c>
      <c r="AG518" s="55">
        <v>85</v>
      </c>
      <c r="AH518" s="55">
        <v>99</v>
      </c>
      <c r="AI518" s="55" t="s">
        <v>866</v>
      </c>
      <c r="AJ518" s="55">
        <v>20</v>
      </c>
      <c r="AK518" s="55"/>
      <c r="AL518" s="55"/>
      <c r="AM518" s="55"/>
      <c r="AN518" s="55"/>
      <c r="AO518" s="55">
        <v>607</v>
      </c>
      <c r="AP518" s="55">
        <v>568</v>
      </c>
      <c r="AQ518" s="55">
        <v>611</v>
      </c>
      <c r="AR518" s="55">
        <v>463</v>
      </c>
      <c r="AS518" s="55">
        <v>542</v>
      </c>
      <c r="AT518" s="55">
        <v>572</v>
      </c>
    </row>
    <row r="519" spans="1:46">
      <c r="A519" s="55" t="s">
        <v>1098</v>
      </c>
      <c r="B519" s="55">
        <v>1315231220</v>
      </c>
      <c r="C519" s="55" t="s">
        <v>1099</v>
      </c>
      <c r="D519" s="55" t="s">
        <v>52</v>
      </c>
      <c r="E519" s="55" t="s">
        <v>53</v>
      </c>
      <c r="F519" s="55"/>
      <c r="G519" s="55">
        <v>12</v>
      </c>
      <c r="H519" s="55">
        <v>503</v>
      </c>
      <c r="I519" s="55">
        <v>545.5</v>
      </c>
      <c r="J519" s="55">
        <v>309</v>
      </c>
      <c r="K519" s="55">
        <v>-12</v>
      </c>
      <c r="L519" s="55">
        <v>1589</v>
      </c>
      <c r="M519" s="55">
        <v>100.5</v>
      </c>
      <c r="N519" s="55">
        <v>584</v>
      </c>
      <c r="O519" s="55">
        <v>100</v>
      </c>
      <c r="P519" s="55">
        <v>262</v>
      </c>
      <c r="Q519" s="55">
        <v>96.5</v>
      </c>
      <c r="R519" s="55">
        <v>660</v>
      </c>
      <c r="S519" s="55">
        <v>70.5</v>
      </c>
      <c r="T519" s="55">
        <v>217</v>
      </c>
      <c r="U519" s="55"/>
      <c r="V519" s="55"/>
      <c r="W519" s="55">
        <v>70.5</v>
      </c>
      <c r="X519" s="55">
        <v>89</v>
      </c>
      <c r="Y519" s="55">
        <v>152</v>
      </c>
      <c r="Z519" s="55"/>
      <c r="AA519" s="55"/>
      <c r="AB519" s="55"/>
      <c r="AC519" s="55"/>
      <c r="AD519" s="55"/>
      <c r="AE519" s="55"/>
      <c r="AF519" s="55">
        <v>65</v>
      </c>
      <c r="AG519" s="55">
        <v>89</v>
      </c>
      <c r="AH519" s="55">
        <v>33</v>
      </c>
      <c r="AI519" s="55" t="s">
        <v>866</v>
      </c>
      <c r="AJ519" s="55">
        <v>21</v>
      </c>
      <c r="AK519" s="55"/>
      <c r="AL519" s="55"/>
      <c r="AM519" s="55"/>
      <c r="AN519" s="55"/>
      <c r="AO519" s="55">
        <v>239</v>
      </c>
      <c r="AP519" s="55">
        <v>243</v>
      </c>
      <c r="AQ519" s="55">
        <v>297</v>
      </c>
      <c r="AR519" s="55">
        <v>297</v>
      </c>
      <c r="AS519" s="55">
        <v>382</v>
      </c>
      <c r="AT519" s="55">
        <v>309</v>
      </c>
    </row>
    <row r="520" spans="1:46">
      <c r="A520" s="55" t="s">
        <v>1100</v>
      </c>
      <c r="B520" s="55">
        <v>1315231221</v>
      </c>
      <c r="C520" s="55" t="s">
        <v>1101</v>
      </c>
      <c r="D520" s="55" t="s">
        <v>52</v>
      </c>
      <c r="E520" s="55" t="s">
        <v>53</v>
      </c>
      <c r="F520" s="55"/>
      <c r="G520" s="55">
        <v>12</v>
      </c>
      <c r="H520" s="55">
        <v>422.5</v>
      </c>
      <c r="I520" s="55">
        <v>472</v>
      </c>
      <c r="J520" s="55">
        <v>617</v>
      </c>
      <c r="K520" s="55">
        <v>-20</v>
      </c>
      <c r="L520" s="55">
        <v>4854</v>
      </c>
      <c r="M520" s="55">
        <v>101</v>
      </c>
      <c r="N520" s="55">
        <v>561</v>
      </c>
      <c r="O520" s="55">
        <v>69.5</v>
      </c>
      <c r="P520" s="55">
        <v>718</v>
      </c>
      <c r="Q520" s="55">
        <v>103</v>
      </c>
      <c r="R520" s="55">
        <v>562</v>
      </c>
      <c r="S520" s="55">
        <v>33.5</v>
      </c>
      <c r="T520" s="55">
        <v>666</v>
      </c>
      <c r="U520" s="55"/>
      <c r="V520" s="55"/>
      <c r="W520" s="55">
        <v>63</v>
      </c>
      <c r="X520" s="55">
        <v>86</v>
      </c>
      <c r="Y520" s="55">
        <v>297</v>
      </c>
      <c r="Z520" s="55"/>
      <c r="AA520" s="55"/>
      <c r="AB520" s="55"/>
      <c r="AC520" s="55"/>
      <c r="AD520" s="55"/>
      <c r="AE520" s="55"/>
      <c r="AF520" s="55">
        <v>52.5</v>
      </c>
      <c r="AG520" s="55">
        <v>79</v>
      </c>
      <c r="AH520" s="55">
        <v>152</v>
      </c>
      <c r="AI520" s="55" t="s">
        <v>866</v>
      </c>
      <c r="AJ520" s="55">
        <v>22</v>
      </c>
      <c r="AK520" s="55"/>
      <c r="AL520" s="55"/>
      <c r="AM520" s="55"/>
      <c r="AN520" s="55"/>
      <c r="AO520" s="55">
        <v>640</v>
      </c>
      <c r="AP520" s="55">
        <v>542</v>
      </c>
      <c r="AQ520" s="55">
        <v>599</v>
      </c>
      <c r="AR520" s="55">
        <v>597</v>
      </c>
      <c r="AS520" s="55">
        <v>507</v>
      </c>
      <c r="AT520" s="55">
        <v>617</v>
      </c>
    </row>
    <row r="521" spans="1:46">
      <c r="A521" s="55" t="s">
        <v>1102</v>
      </c>
      <c r="B521" s="55">
        <v>1315231222</v>
      </c>
      <c r="C521" s="55" t="s">
        <v>1103</v>
      </c>
      <c r="D521" s="55" t="s">
        <v>52</v>
      </c>
      <c r="E521" s="55" t="s">
        <v>53</v>
      </c>
      <c r="F521" s="55"/>
      <c r="G521" s="55">
        <v>12</v>
      </c>
      <c r="H521" s="55">
        <v>468</v>
      </c>
      <c r="I521" s="55">
        <v>518</v>
      </c>
      <c r="J521" s="55">
        <v>457</v>
      </c>
      <c r="K521" s="55">
        <v>64</v>
      </c>
      <c r="L521" s="55">
        <v>2579</v>
      </c>
      <c r="M521" s="55">
        <v>115</v>
      </c>
      <c r="N521" s="55">
        <v>66</v>
      </c>
      <c r="O521" s="55">
        <v>93.5</v>
      </c>
      <c r="P521" s="55">
        <v>392</v>
      </c>
      <c r="Q521" s="55">
        <v>104</v>
      </c>
      <c r="R521" s="55">
        <v>541</v>
      </c>
      <c r="S521" s="55">
        <v>48.5</v>
      </c>
      <c r="T521" s="55">
        <v>576</v>
      </c>
      <c r="U521" s="55"/>
      <c r="V521" s="55"/>
      <c r="W521" s="55">
        <v>56</v>
      </c>
      <c r="X521" s="55">
        <v>80</v>
      </c>
      <c r="Y521" s="55">
        <v>426</v>
      </c>
      <c r="Z521" s="55"/>
      <c r="AA521" s="55"/>
      <c r="AB521" s="55"/>
      <c r="AC521" s="55"/>
      <c r="AD521" s="55"/>
      <c r="AE521" s="55"/>
      <c r="AF521" s="55">
        <v>51</v>
      </c>
      <c r="AG521" s="55">
        <v>77</v>
      </c>
      <c r="AH521" s="55">
        <v>163</v>
      </c>
      <c r="AI521" s="55" t="s">
        <v>866</v>
      </c>
      <c r="AJ521" s="55">
        <v>23</v>
      </c>
      <c r="AK521" s="55"/>
      <c r="AL521" s="55"/>
      <c r="AM521" s="55"/>
      <c r="AN521" s="55"/>
      <c r="AO521" s="55">
        <v>543</v>
      </c>
      <c r="AP521" s="55">
        <v>516</v>
      </c>
      <c r="AQ521" s="55">
        <v>531</v>
      </c>
      <c r="AR521" s="55">
        <v>521</v>
      </c>
      <c r="AS521" s="55">
        <v>511</v>
      </c>
      <c r="AT521" s="55">
        <v>457</v>
      </c>
    </row>
    <row r="522" spans="1:46">
      <c r="A522" s="55" t="s">
        <v>1104</v>
      </c>
      <c r="B522" s="55">
        <v>1315231223</v>
      </c>
      <c r="C522" s="55" t="s">
        <v>1105</v>
      </c>
      <c r="D522" s="55" t="s">
        <v>52</v>
      </c>
      <c r="E522" s="55" t="s">
        <v>53</v>
      </c>
      <c r="F522" s="55"/>
      <c r="G522" s="55">
        <v>12</v>
      </c>
      <c r="H522" s="55">
        <v>506</v>
      </c>
      <c r="I522" s="55">
        <v>558.5</v>
      </c>
      <c r="J522" s="55">
        <v>247</v>
      </c>
      <c r="K522" s="55">
        <v>88</v>
      </c>
      <c r="L522" s="55">
        <v>1211</v>
      </c>
      <c r="M522" s="55">
        <v>108</v>
      </c>
      <c r="N522" s="55">
        <v>278</v>
      </c>
      <c r="O522" s="55">
        <v>102</v>
      </c>
      <c r="P522" s="55">
        <v>228</v>
      </c>
      <c r="Q522" s="55">
        <v>109.5</v>
      </c>
      <c r="R522" s="55">
        <v>424</v>
      </c>
      <c r="S522" s="55">
        <v>76</v>
      </c>
      <c r="T522" s="55">
        <v>142</v>
      </c>
      <c r="U522" s="55"/>
      <c r="V522" s="55"/>
      <c r="W522" s="55">
        <v>49</v>
      </c>
      <c r="X522" s="55">
        <v>75</v>
      </c>
      <c r="Y522" s="55">
        <v>534</v>
      </c>
      <c r="Z522" s="55"/>
      <c r="AA522" s="55"/>
      <c r="AB522" s="55"/>
      <c r="AC522" s="55"/>
      <c r="AD522" s="55"/>
      <c r="AE522" s="55"/>
      <c r="AF522" s="55">
        <v>61.5</v>
      </c>
      <c r="AG522" s="55">
        <v>88</v>
      </c>
      <c r="AH522" s="55">
        <v>56</v>
      </c>
      <c r="AI522" s="55" t="s">
        <v>866</v>
      </c>
      <c r="AJ522" s="55">
        <v>24</v>
      </c>
      <c r="AK522" s="55"/>
      <c r="AL522" s="55"/>
      <c r="AM522" s="55"/>
      <c r="AN522" s="55"/>
      <c r="AO522" s="55"/>
      <c r="AP522" s="55">
        <v>334</v>
      </c>
      <c r="AQ522" s="55">
        <v>274</v>
      </c>
      <c r="AR522" s="55">
        <v>335</v>
      </c>
      <c r="AS522" s="55">
        <v>428</v>
      </c>
      <c r="AT522" s="55">
        <v>247</v>
      </c>
    </row>
    <row r="523" spans="1:46">
      <c r="A523" s="55" t="s">
        <v>1106</v>
      </c>
      <c r="B523" s="55">
        <v>1315231224</v>
      </c>
      <c r="C523" s="55" t="s">
        <v>1107</v>
      </c>
      <c r="D523" s="55" t="s">
        <v>52</v>
      </c>
      <c r="E523" s="55" t="s">
        <v>53</v>
      </c>
      <c r="F523" s="55"/>
      <c r="G523" s="55">
        <v>12</v>
      </c>
      <c r="H523" s="55">
        <v>514</v>
      </c>
      <c r="I523" s="55">
        <v>557</v>
      </c>
      <c r="J523" s="55">
        <v>256</v>
      </c>
      <c r="K523" s="55">
        <v>164</v>
      </c>
      <c r="L523" s="55">
        <v>1248</v>
      </c>
      <c r="M523" s="55">
        <v>103.5</v>
      </c>
      <c r="N523" s="55">
        <v>470</v>
      </c>
      <c r="O523" s="55">
        <v>100</v>
      </c>
      <c r="P523" s="55">
        <v>262</v>
      </c>
      <c r="Q523" s="55">
        <v>119.5</v>
      </c>
      <c r="R523" s="55">
        <v>200</v>
      </c>
      <c r="S523" s="55">
        <v>66</v>
      </c>
      <c r="T523" s="55">
        <v>301</v>
      </c>
      <c r="U523" s="55"/>
      <c r="V523" s="55"/>
      <c r="W523" s="55">
        <v>74</v>
      </c>
      <c r="X523" s="55">
        <v>91</v>
      </c>
      <c r="Y523" s="55">
        <v>110</v>
      </c>
      <c r="Z523" s="55"/>
      <c r="AA523" s="55"/>
      <c r="AB523" s="55"/>
      <c r="AC523" s="55"/>
      <c r="AD523" s="55"/>
      <c r="AE523" s="55"/>
      <c r="AF523" s="55">
        <v>51</v>
      </c>
      <c r="AG523" s="55">
        <v>77</v>
      </c>
      <c r="AH523" s="55">
        <v>163</v>
      </c>
      <c r="AI523" s="55" t="s">
        <v>866</v>
      </c>
      <c r="AJ523" s="55">
        <v>25</v>
      </c>
      <c r="AK523" s="55"/>
      <c r="AL523" s="55"/>
      <c r="AM523" s="55"/>
      <c r="AN523" s="55"/>
      <c r="AO523" s="55">
        <v>289</v>
      </c>
      <c r="AP523" s="55">
        <v>247</v>
      </c>
      <c r="AQ523" s="55">
        <v>356</v>
      </c>
      <c r="AR523" s="55">
        <v>420</v>
      </c>
      <c r="AS523" s="55">
        <v>466</v>
      </c>
      <c r="AT523" s="55">
        <v>256</v>
      </c>
    </row>
    <row r="524" spans="1:46">
      <c r="A524" s="55" t="s">
        <v>1108</v>
      </c>
      <c r="B524" s="55">
        <v>1315231225</v>
      </c>
      <c r="C524" s="55" t="s">
        <v>1109</v>
      </c>
      <c r="D524" s="55" t="s">
        <v>52</v>
      </c>
      <c r="E524" s="55" t="s">
        <v>53</v>
      </c>
      <c r="F524" s="55"/>
      <c r="G524" s="55">
        <v>12</v>
      </c>
      <c r="H524" s="55">
        <v>504</v>
      </c>
      <c r="I524" s="55">
        <v>557.5</v>
      </c>
      <c r="J524" s="55">
        <v>251</v>
      </c>
      <c r="K524" s="55">
        <v>13</v>
      </c>
      <c r="L524" s="55">
        <v>1235</v>
      </c>
      <c r="M524" s="55">
        <v>114</v>
      </c>
      <c r="N524" s="55">
        <v>84</v>
      </c>
      <c r="O524" s="55">
        <v>100</v>
      </c>
      <c r="P524" s="55">
        <v>262</v>
      </c>
      <c r="Q524" s="55">
        <v>109</v>
      </c>
      <c r="R524" s="55">
        <v>434</v>
      </c>
      <c r="S524" s="55">
        <v>72.5</v>
      </c>
      <c r="T524" s="55">
        <v>189</v>
      </c>
      <c r="U524" s="55"/>
      <c r="V524" s="55"/>
      <c r="W524" s="55">
        <v>49</v>
      </c>
      <c r="X524" s="55">
        <v>75</v>
      </c>
      <c r="Y524" s="55">
        <v>534</v>
      </c>
      <c r="Z524" s="55"/>
      <c r="AA524" s="55"/>
      <c r="AB524" s="55"/>
      <c r="AC524" s="55"/>
      <c r="AD524" s="55"/>
      <c r="AE524" s="55"/>
      <c r="AF524" s="55">
        <v>59.5</v>
      </c>
      <c r="AG524" s="55">
        <v>87</v>
      </c>
      <c r="AH524" s="55">
        <v>69</v>
      </c>
      <c r="AI524" s="55" t="s">
        <v>866</v>
      </c>
      <c r="AJ524" s="55">
        <v>26</v>
      </c>
      <c r="AK524" s="55"/>
      <c r="AL524" s="55"/>
      <c r="AM524" s="55"/>
      <c r="AN524" s="55"/>
      <c r="AO524" s="55">
        <v>411</v>
      </c>
      <c r="AP524" s="55">
        <v>427</v>
      </c>
      <c r="AQ524" s="55">
        <v>320</v>
      </c>
      <c r="AR524" s="55">
        <v>264</v>
      </c>
      <c r="AS524" s="55">
        <v>431</v>
      </c>
      <c r="AT524" s="55">
        <v>251</v>
      </c>
    </row>
    <row r="525" spans="1:46">
      <c r="A525" s="55" t="s">
        <v>1110</v>
      </c>
      <c r="B525" s="55">
        <v>1315231226</v>
      </c>
      <c r="C525" s="55" t="s">
        <v>1111</v>
      </c>
      <c r="D525" s="55" t="s">
        <v>52</v>
      </c>
      <c r="E525" s="55" t="s">
        <v>53</v>
      </c>
      <c r="F525" s="55"/>
      <c r="G525" s="55">
        <v>12</v>
      </c>
      <c r="H525" s="55">
        <v>569.5</v>
      </c>
      <c r="I525" s="55">
        <v>606</v>
      </c>
      <c r="J525" s="55">
        <v>67</v>
      </c>
      <c r="K525" s="55">
        <v>21</v>
      </c>
      <c r="L525" s="55">
        <v>291</v>
      </c>
      <c r="M525" s="55">
        <v>103</v>
      </c>
      <c r="N525" s="56">
        <v>487</v>
      </c>
      <c r="O525" s="55">
        <v>112.5</v>
      </c>
      <c r="P525" s="55">
        <v>84</v>
      </c>
      <c r="Q525" s="55">
        <v>119</v>
      </c>
      <c r="R525" s="55">
        <v>212</v>
      </c>
      <c r="S525" s="55">
        <v>87.5</v>
      </c>
      <c r="T525" s="55">
        <v>27</v>
      </c>
      <c r="U525" s="55"/>
      <c r="V525" s="55"/>
      <c r="W525" s="55">
        <v>69</v>
      </c>
      <c r="X525" s="55">
        <v>89</v>
      </c>
      <c r="Y525" s="55">
        <v>170</v>
      </c>
      <c r="Z525" s="55"/>
      <c r="AA525" s="55"/>
      <c r="AB525" s="55"/>
      <c r="AC525" s="55"/>
      <c r="AD525" s="55"/>
      <c r="AE525" s="55"/>
      <c r="AF525" s="55">
        <v>78.5</v>
      </c>
      <c r="AG525" s="55">
        <v>95</v>
      </c>
      <c r="AH525" s="55">
        <v>2</v>
      </c>
      <c r="AI525" s="55" t="s">
        <v>866</v>
      </c>
      <c r="AJ525" s="55">
        <v>27</v>
      </c>
      <c r="AK525" s="55"/>
      <c r="AL525" s="55"/>
      <c r="AM525" s="55"/>
      <c r="AN525" s="55"/>
      <c r="AO525" s="55">
        <v>93</v>
      </c>
      <c r="AP525" s="55">
        <v>82</v>
      </c>
      <c r="AQ525" s="55">
        <v>113</v>
      </c>
      <c r="AR525" s="55">
        <v>88</v>
      </c>
      <c r="AS525" s="55">
        <v>90</v>
      </c>
      <c r="AT525" s="55">
        <v>67</v>
      </c>
    </row>
    <row r="526" spans="1:46">
      <c r="A526" s="55" t="s">
        <v>1112</v>
      </c>
      <c r="B526" s="55">
        <v>1315231227</v>
      </c>
      <c r="C526" s="55" t="s">
        <v>1113</v>
      </c>
      <c r="D526" s="55" t="s">
        <v>52</v>
      </c>
      <c r="E526" s="55" t="s">
        <v>53</v>
      </c>
      <c r="F526" s="55"/>
      <c r="G526" s="55">
        <v>12</v>
      </c>
      <c r="H526" s="55">
        <v>434.5</v>
      </c>
      <c r="I526" s="55">
        <v>481.5</v>
      </c>
      <c r="J526" s="55">
        <v>591</v>
      </c>
      <c r="K526" s="55">
        <v>-53</v>
      </c>
      <c r="L526" s="55">
        <v>4315</v>
      </c>
      <c r="M526" s="55">
        <v>104</v>
      </c>
      <c r="N526" s="55">
        <v>450</v>
      </c>
      <c r="O526" s="55">
        <v>99</v>
      </c>
      <c r="P526" s="55">
        <v>285</v>
      </c>
      <c r="Q526" s="55">
        <v>92</v>
      </c>
      <c r="R526" s="55">
        <v>708</v>
      </c>
      <c r="S526" s="55">
        <v>46.5</v>
      </c>
      <c r="T526" s="55">
        <v>592</v>
      </c>
      <c r="U526" s="55"/>
      <c r="V526" s="55"/>
      <c r="W526" s="55">
        <v>53</v>
      </c>
      <c r="X526" s="55">
        <v>78</v>
      </c>
      <c r="Y526" s="55">
        <v>481</v>
      </c>
      <c r="Z526" s="55"/>
      <c r="AA526" s="55"/>
      <c r="AB526" s="55"/>
      <c r="AC526" s="55"/>
      <c r="AD526" s="55"/>
      <c r="AE526" s="55"/>
      <c r="AF526" s="55">
        <v>40</v>
      </c>
      <c r="AG526" s="55">
        <v>62</v>
      </c>
      <c r="AH526" s="55">
        <v>227</v>
      </c>
      <c r="AI526" s="55" t="s">
        <v>866</v>
      </c>
      <c r="AJ526" s="55">
        <v>28</v>
      </c>
      <c r="AK526" s="55"/>
      <c r="AL526" s="55"/>
      <c r="AM526" s="55"/>
      <c r="AN526" s="55"/>
      <c r="AO526" s="55">
        <v>501</v>
      </c>
      <c r="AP526" s="55">
        <v>377</v>
      </c>
      <c r="AQ526" s="55">
        <v>617</v>
      </c>
      <c r="AR526" s="55">
        <v>538</v>
      </c>
      <c r="AS526" s="55">
        <v>352</v>
      </c>
      <c r="AT526" s="55">
        <v>591</v>
      </c>
    </row>
    <row r="527" spans="1:46">
      <c r="A527" s="55" t="s">
        <v>1114</v>
      </c>
      <c r="B527" s="55">
        <v>1315231228</v>
      </c>
      <c r="C527" s="55" t="s">
        <v>1115</v>
      </c>
      <c r="D527" s="55" t="s">
        <v>52</v>
      </c>
      <c r="E527" s="55" t="s">
        <v>53</v>
      </c>
      <c r="F527" s="55"/>
      <c r="G527" s="55">
        <v>12</v>
      </c>
      <c r="H527" s="55">
        <v>482</v>
      </c>
      <c r="I527" s="55">
        <v>536.5</v>
      </c>
      <c r="J527" s="55">
        <v>362</v>
      </c>
      <c r="K527" s="55">
        <v>126</v>
      </c>
      <c r="L527" s="55">
        <v>1898</v>
      </c>
      <c r="M527" s="55">
        <v>115</v>
      </c>
      <c r="N527" s="55">
        <v>66</v>
      </c>
      <c r="O527" s="55">
        <v>86.5</v>
      </c>
      <c r="P527" s="55">
        <v>515</v>
      </c>
      <c r="Q527" s="55">
        <v>128.5</v>
      </c>
      <c r="R527" s="55">
        <v>52</v>
      </c>
      <c r="S527" s="55">
        <v>50.5</v>
      </c>
      <c r="T527" s="55">
        <v>542</v>
      </c>
      <c r="U527" s="55"/>
      <c r="V527" s="55"/>
      <c r="W527" s="55">
        <v>42</v>
      </c>
      <c r="X527" s="55">
        <v>69</v>
      </c>
      <c r="Y527" s="55">
        <v>604</v>
      </c>
      <c r="Z527" s="55"/>
      <c r="AA527" s="55"/>
      <c r="AB527" s="55"/>
      <c r="AC527" s="55"/>
      <c r="AD527" s="55"/>
      <c r="AE527" s="55"/>
      <c r="AF527" s="55">
        <v>59.5</v>
      </c>
      <c r="AG527" s="55">
        <v>87</v>
      </c>
      <c r="AH527" s="55">
        <v>69</v>
      </c>
      <c r="AI527" s="55" t="s">
        <v>866</v>
      </c>
      <c r="AJ527" s="55">
        <v>29</v>
      </c>
      <c r="AK527" s="55"/>
      <c r="AL527" s="55"/>
      <c r="AM527" s="55"/>
      <c r="AN527" s="55"/>
      <c r="AO527" s="55">
        <v>415</v>
      </c>
      <c r="AP527" s="55">
        <v>320</v>
      </c>
      <c r="AQ527" s="55">
        <v>537</v>
      </c>
      <c r="AR527" s="55">
        <v>488</v>
      </c>
      <c r="AS527" s="55">
        <v>588</v>
      </c>
      <c r="AT527" s="55">
        <v>362</v>
      </c>
    </row>
    <row r="528" spans="1:46">
      <c r="A528" s="55" t="s">
        <v>1116</v>
      </c>
      <c r="B528" s="55">
        <v>1315231229</v>
      </c>
      <c r="C528" s="55" t="s">
        <v>1117</v>
      </c>
      <c r="D528" s="55" t="s">
        <v>52</v>
      </c>
      <c r="E528" s="55" t="s">
        <v>53</v>
      </c>
      <c r="F528" s="55"/>
      <c r="G528" s="55">
        <v>12</v>
      </c>
      <c r="H528" s="55">
        <v>446</v>
      </c>
      <c r="I528" s="55">
        <v>494</v>
      </c>
      <c r="J528" s="55">
        <v>546</v>
      </c>
      <c r="K528" s="55">
        <v>-110</v>
      </c>
      <c r="L528" s="55">
        <v>3662</v>
      </c>
      <c r="M528" s="55">
        <v>100.5</v>
      </c>
      <c r="N528" s="55">
        <v>584</v>
      </c>
      <c r="O528" s="55">
        <v>87</v>
      </c>
      <c r="P528" s="55">
        <v>503</v>
      </c>
      <c r="Q528" s="55">
        <v>105.5</v>
      </c>
      <c r="R528" s="55">
        <v>513</v>
      </c>
      <c r="S528" s="55">
        <v>54</v>
      </c>
      <c r="T528" s="55">
        <v>503</v>
      </c>
      <c r="U528" s="55"/>
      <c r="V528" s="55"/>
      <c r="W528" s="55">
        <v>54.5</v>
      </c>
      <c r="X528" s="55">
        <v>79</v>
      </c>
      <c r="Y528" s="55">
        <v>455</v>
      </c>
      <c r="Z528" s="55"/>
      <c r="AA528" s="55"/>
      <c r="AB528" s="55"/>
      <c r="AC528" s="55"/>
      <c r="AD528" s="55"/>
      <c r="AE528" s="55"/>
      <c r="AF528" s="55">
        <v>44.5</v>
      </c>
      <c r="AG528" s="55">
        <v>68</v>
      </c>
      <c r="AH528" s="55">
        <v>211</v>
      </c>
      <c r="AI528" s="55" t="s">
        <v>866</v>
      </c>
      <c r="AJ528" s="55">
        <v>30</v>
      </c>
      <c r="AK528" s="55"/>
      <c r="AL528" s="55"/>
      <c r="AM528" s="55"/>
      <c r="AN528" s="55"/>
      <c r="AO528" s="55">
        <v>560</v>
      </c>
      <c r="AP528" s="55">
        <v>472</v>
      </c>
      <c r="AQ528" s="55">
        <v>543</v>
      </c>
      <c r="AR528" s="55">
        <v>436</v>
      </c>
      <c r="AS528" s="55">
        <v>490</v>
      </c>
      <c r="AT528" s="55">
        <v>546</v>
      </c>
    </row>
    <row r="529" spans="1:46">
      <c r="A529" s="55" t="s">
        <v>1118</v>
      </c>
      <c r="B529" s="55">
        <v>1315231230</v>
      </c>
      <c r="C529" s="55" t="s">
        <v>1119</v>
      </c>
      <c r="D529" s="55" t="s">
        <v>52</v>
      </c>
      <c r="E529" s="55" t="s">
        <v>53</v>
      </c>
      <c r="F529" s="55"/>
      <c r="G529" s="55">
        <v>12</v>
      </c>
      <c r="H529" s="55">
        <v>517</v>
      </c>
      <c r="I529" s="55">
        <v>569.5</v>
      </c>
      <c r="J529" s="55">
        <v>187</v>
      </c>
      <c r="K529" s="55">
        <v>167</v>
      </c>
      <c r="L529" s="55">
        <v>916</v>
      </c>
      <c r="M529" s="55">
        <v>105.5</v>
      </c>
      <c r="N529" s="55">
        <v>382</v>
      </c>
      <c r="O529" s="55">
        <v>114.5</v>
      </c>
      <c r="P529" s="55">
        <v>67</v>
      </c>
      <c r="Q529" s="55">
        <v>129</v>
      </c>
      <c r="R529" s="55">
        <v>49</v>
      </c>
      <c r="S529" s="55">
        <v>55.5</v>
      </c>
      <c r="T529" s="55">
        <v>487</v>
      </c>
      <c r="U529" s="55"/>
      <c r="V529" s="55"/>
      <c r="W529" s="55">
        <v>55.5</v>
      </c>
      <c r="X529" s="55">
        <v>80</v>
      </c>
      <c r="Y529" s="55">
        <v>435</v>
      </c>
      <c r="Z529" s="55"/>
      <c r="AA529" s="55"/>
      <c r="AB529" s="55"/>
      <c r="AC529" s="55"/>
      <c r="AD529" s="55"/>
      <c r="AE529" s="55"/>
      <c r="AF529" s="55">
        <v>57</v>
      </c>
      <c r="AG529" s="55">
        <v>85</v>
      </c>
      <c r="AH529" s="55">
        <v>99</v>
      </c>
      <c r="AI529" s="55" t="s">
        <v>866</v>
      </c>
      <c r="AJ529" s="55">
        <v>31</v>
      </c>
      <c r="AK529" s="55"/>
      <c r="AL529" s="55"/>
      <c r="AM529" s="55"/>
      <c r="AN529" s="55"/>
      <c r="AO529" s="55">
        <v>309</v>
      </c>
      <c r="AP529" s="55">
        <v>353</v>
      </c>
      <c r="AQ529" s="55">
        <v>225</v>
      </c>
      <c r="AR529" s="55">
        <v>354</v>
      </c>
      <c r="AS529" s="55">
        <v>320</v>
      </c>
      <c r="AT529" s="55">
        <v>187</v>
      </c>
    </row>
    <row r="530" spans="1:46">
      <c r="A530" s="55" t="s">
        <v>1120</v>
      </c>
      <c r="B530" s="55">
        <v>1315231231</v>
      </c>
      <c r="C530" s="55" t="s">
        <v>1121</v>
      </c>
      <c r="D530" s="55" t="s">
        <v>52</v>
      </c>
      <c r="E530" s="55" t="s">
        <v>53</v>
      </c>
      <c r="F530" s="55"/>
      <c r="G530" s="55">
        <v>12</v>
      </c>
      <c r="H530" s="55">
        <v>441.5</v>
      </c>
      <c r="I530" s="55">
        <v>494</v>
      </c>
      <c r="J530" s="55">
        <v>546</v>
      </c>
      <c r="K530" s="55">
        <v>-40</v>
      </c>
      <c r="L530" s="55">
        <v>3662</v>
      </c>
      <c r="M530" s="55">
        <v>99.5</v>
      </c>
      <c r="N530" s="55">
        <v>618</v>
      </c>
      <c r="O530" s="55">
        <v>84</v>
      </c>
      <c r="P530" s="55">
        <v>568</v>
      </c>
      <c r="Q530" s="55">
        <v>84.5</v>
      </c>
      <c r="R530" s="55">
        <v>757</v>
      </c>
      <c r="S530" s="55">
        <v>67</v>
      </c>
      <c r="T530" s="55">
        <v>287</v>
      </c>
      <c r="U530" s="55"/>
      <c r="V530" s="55"/>
      <c r="W530" s="55">
        <v>51.5</v>
      </c>
      <c r="X530" s="55">
        <v>77</v>
      </c>
      <c r="Y530" s="55">
        <v>504</v>
      </c>
      <c r="Z530" s="55"/>
      <c r="AA530" s="55"/>
      <c r="AB530" s="55"/>
      <c r="AC530" s="55"/>
      <c r="AD530" s="55"/>
      <c r="AE530" s="55"/>
      <c r="AF530" s="55">
        <v>55</v>
      </c>
      <c r="AG530" s="55">
        <v>82</v>
      </c>
      <c r="AH530" s="55">
        <v>128</v>
      </c>
      <c r="AI530" s="55" t="s">
        <v>866</v>
      </c>
      <c r="AJ530" s="55">
        <v>32</v>
      </c>
      <c r="AK530" s="55"/>
      <c r="AL530" s="55"/>
      <c r="AM530" s="55"/>
      <c r="AN530" s="55"/>
      <c r="AO530" s="55">
        <v>562</v>
      </c>
      <c r="AP530" s="55">
        <v>615</v>
      </c>
      <c r="AQ530" s="55">
        <v>416</v>
      </c>
      <c r="AR530" s="55">
        <v>506</v>
      </c>
      <c r="AS530" s="55">
        <v>593</v>
      </c>
      <c r="AT530" s="55">
        <v>546</v>
      </c>
    </row>
    <row r="531" spans="1:46">
      <c r="A531" s="55" t="s">
        <v>1122</v>
      </c>
      <c r="B531" s="55">
        <v>1315231232</v>
      </c>
      <c r="C531" s="55" t="s">
        <v>1123</v>
      </c>
      <c r="D531" s="55" t="s">
        <v>52</v>
      </c>
      <c r="E531" s="55" t="s">
        <v>53</v>
      </c>
      <c r="F531" s="55"/>
      <c r="G531" s="55">
        <v>12</v>
      </c>
      <c r="H531" s="55">
        <v>519</v>
      </c>
      <c r="I531" s="55">
        <v>570</v>
      </c>
      <c r="J531" s="55">
        <v>184</v>
      </c>
      <c r="K531" s="55">
        <v>165</v>
      </c>
      <c r="L531" s="55">
        <v>897</v>
      </c>
      <c r="M531" s="55">
        <v>104</v>
      </c>
      <c r="N531" s="55">
        <v>450</v>
      </c>
      <c r="O531" s="55">
        <v>104.5</v>
      </c>
      <c r="P531" s="55">
        <v>186</v>
      </c>
      <c r="Q531" s="55">
        <v>108</v>
      </c>
      <c r="R531" s="55">
        <v>453</v>
      </c>
      <c r="S531" s="55">
        <v>80.5</v>
      </c>
      <c r="T531" s="55">
        <v>81</v>
      </c>
      <c r="U531" s="55"/>
      <c r="V531" s="55"/>
      <c r="W531" s="55">
        <v>64.5</v>
      </c>
      <c r="X531" s="55">
        <v>87</v>
      </c>
      <c r="Y531" s="55">
        <v>258</v>
      </c>
      <c r="Z531" s="55"/>
      <c r="AA531" s="55"/>
      <c r="AB531" s="55"/>
      <c r="AC531" s="55"/>
      <c r="AD531" s="55"/>
      <c r="AE531" s="55"/>
      <c r="AF531" s="55">
        <v>57.5</v>
      </c>
      <c r="AG531" s="55">
        <v>86</v>
      </c>
      <c r="AH531" s="55">
        <v>91</v>
      </c>
      <c r="AI531" s="55" t="s">
        <v>866</v>
      </c>
      <c r="AJ531" s="55">
        <v>33</v>
      </c>
      <c r="AK531" s="55"/>
      <c r="AL531" s="55"/>
      <c r="AM531" s="55"/>
      <c r="AN531" s="55"/>
      <c r="AO531" s="55">
        <v>132</v>
      </c>
      <c r="AP531" s="55">
        <v>254</v>
      </c>
      <c r="AQ531" s="55">
        <v>205</v>
      </c>
      <c r="AR531" s="55">
        <v>349</v>
      </c>
      <c r="AS531" s="55">
        <v>283</v>
      </c>
      <c r="AT531" s="55">
        <v>184</v>
      </c>
    </row>
    <row r="532" spans="1:46">
      <c r="A532" s="55" t="s">
        <v>1124</v>
      </c>
      <c r="B532" s="55">
        <v>1315231233</v>
      </c>
      <c r="C532" s="55" t="s">
        <v>1125</v>
      </c>
      <c r="D532" s="55" t="s">
        <v>52</v>
      </c>
      <c r="E532" s="55" t="s">
        <v>53</v>
      </c>
      <c r="F532" s="55"/>
      <c r="G532" s="55">
        <v>12</v>
      </c>
      <c r="H532" s="55">
        <v>460</v>
      </c>
      <c r="I532" s="55">
        <v>510.5</v>
      </c>
      <c r="J532" s="55">
        <v>492</v>
      </c>
      <c r="K532" s="55">
        <v>-191</v>
      </c>
      <c r="L532" s="55">
        <v>2905</v>
      </c>
      <c r="M532" s="55">
        <v>104</v>
      </c>
      <c r="N532" s="55">
        <v>450</v>
      </c>
      <c r="O532" s="55">
        <v>76.5</v>
      </c>
      <c r="P532" s="55">
        <v>664</v>
      </c>
      <c r="Q532" s="55">
        <v>110</v>
      </c>
      <c r="R532" s="55">
        <v>408</v>
      </c>
      <c r="S532" s="55">
        <v>64</v>
      </c>
      <c r="T532" s="55">
        <v>332</v>
      </c>
      <c r="U532" s="55"/>
      <c r="V532" s="55"/>
      <c r="W532" s="55">
        <v>55</v>
      </c>
      <c r="X532" s="55">
        <v>80</v>
      </c>
      <c r="Y532" s="55">
        <v>444</v>
      </c>
      <c r="Z532" s="55"/>
      <c r="AA532" s="55"/>
      <c r="AB532" s="55"/>
      <c r="AC532" s="55"/>
      <c r="AD532" s="55"/>
      <c r="AE532" s="55"/>
      <c r="AF532" s="55">
        <v>50.5</v>
      </c>
      <c r="AG532" s="55">
        <v>76</v>
      </c>
      <c r="AH532" s="55">
        <v>169</v>
      </c>
      <c r="AI532" s="55" t="s">
        <v>866</v>
      </c>
      <c r="AJ532" s="55">
        <v>34</v>
      </c>
      <c r="AK532" s="55"/>
      <c r="AL532" s="55"/>
      <c r="AM532" s="55"/>
      <c r="AN532" s="55"/>
      <c r="AO532" s="55">
        <v>459</v>
      </c>
      <c r="AP532" s="55">
        <v>481</v>
      </c>
      <c r="AQ532" s="55">
        <v>460</v>
      </c>
      <c r="AR532" s="55">
        <v>301</v>
      </c>
      <c r="AS532" s="55">
        <v>519</v>
      </c>
      <c r="AT532" s="55">
        <v>492</v>
      </c>
    </row>
    <row r="533" spans="1:46">
      <c r="A533" s="55" t="s">
        <v>1126</v>
      </c>
      <c r="B533" s="55">
        <v>1315231234</v>
      </c>
      <c r="C533" s="55" t="s">
        <v>1127</v>
      </c>
      <c r="D533" s="55" t="s">
        <v>133</v>
      </c>
      <c r="E533" s="55" t="s">
        <v>53</v>
      </c>
      <c r="F533" s="55"/>
      <c r="G533" s="55">
        <v>12</v>
      </c>
      <c r="H533" s="55">
        <v>346.5</v>
      </c>
      <c r="I533" s="55">
        <v>399</v>
      </c>
      <c r="J533" s="55">
        <v>683</v>
      </c>
      <c r="K533" s="55">
        <v>-119</v>
      </c>
      <c r="L533" s="55">
        <v>9311</v>
      </c>
      <c r="M533" s="55">
        <v>99.5</v>
      </c>
      <c r="N533" s="55">
        <v>618</v>
      </c>
      <c r="O533" s="55">
        <v>57</v>
      </c>
      <c r="P533" s="55">
        <v>775</v>
      </c>
      <c r="Q533" s="55">
        <v>91.5</v>
      </c>
      <c r="R533" s="55">
        <v>713</v>
      </c>
      <c r="S533" s="55">
        <v>26</v>
      </c>
      <c r="T533" s="55">
        <v>683</v>
      </c>
      <c r="U533" s="55"/>
      <c r="V533" s="55"/>
      <c r="W533" s="55">
        <v>21</v>
      </c>
      <c r="X533" s="55">
        <v>47</v>
      </c>
      <c r="Y533" s="55">
        <v>675</v>
      </c>
      <c r="Z533" s="55"/>
      <c r="AA533" s="55"/>
      <c r="AB533" s="55"/>
      <c r="AC533" s="55"/>
      <c r="AD533" s="55"/>
      <c r="AE533" s="55"/>
      <c r="AF533" s="55">
        <v>51.5</v>
      </c>
      <c r="AG533" s="55">
        <v>78</v>
      </c>
      <c r="AH533" s="55">
        <v>159</v>
      </c>
      <c r="AI533" s="55" t="s">
        <v>866</v>
      </c>
      <c r="AJ533" s="55">
        <v>35</v>
      </c>
      <c r="AK533" s="55"/>
      <c r="AL533" s="55"/>
      <c r="AM533" s="55"/>
      <c r="AN533" s="55"/>
      <c r="AO533" s="55">
        <v>626</v>
      </c>
      <c r="AP533" s="55">
        <v>655</v>
      </c>
      <c r="AQ533" s="55">
        <v>615</v>
      </c>
      <c r="AR533" s="55">
        <v>564</v>
      </c>
      <c r="AS533" s="55">
        <v>601</v>
      </c>
      <c r="AT533" s="55">
        <v>683</v>
      </c>
    </row>
    <row r="534" spans="1:46">
      <c r="A534" s="55" t="s">
        <v>1128</v>
      </c>
      <c r="B534" s="55">
        <v>1315231235</v>
      </c>
      <c r="C534" s="55" t="s">
        <v>1129</v>
      </c>
      <c r="D534" s="55" t="s">
        <v>133</v>
      </c>
      <c r="E534" s="55" t="s">
        <v>53</v>
      </c>
      <c r="F534" s="55"/>
      <c r="G534" s="55">
        <v>12</v>
      </c>
      <c r="H534" s="55">
        <v>345</v>
      </c>
      <c r="I534" s="55">
        <v>396</v>
      </c>
      <c r="J534" s="55">
        <v>684</v>
      </c>
      <c r="K534" s="55"/>
      <c r="L534" s="55">
        <v>9491</v>
      </c>
      <c r="M534" s="55">
        <v>88.5</v>
      </c>
      <c r="N534" s="55">
        <v>787</v>
      </c>
      <c r="O534" s="55">
        <v>77.5</v>
      </c>
      <c r="P534" s="55">
        <v>652</v>
      </c>
      <c r="Q534" s="55">
        <v>81</v>
      </c>
      <c r="R534" s="55">
        <v>770</v>
      </c>
      <c r="S534" s="55">
        <v>27</v>
      </c>
      <c r="T534" s="55">
        <v>681</v>
      </c>
      <c r="U534" s="55"/>
      <c r="V534" s="55"/>
      <c r="W534" s="55">
        <v>25</v>
      </c>
      <c r="X534" s="55">
        <v>52</v>
      </c>
      <c r="Y534" s="55">
        <v>670</v>
      </c>
      <c r="Z534" s="55"/>
      <c r="AA534" s="55"/>
      <c r="AB534" s="55"/>
      <c r="AC534" s="55"/>
      <c r="AD534" s="55"/>
      <c r="AE534" s="55"/>
      <c r="AF534" s="55">
        <v>46</v>
      </c>
      <c r="AG534" s="55">
        <v>70</v>
      </c>
      <c r="AH534" s="55">
        <v>202</v>
      </c>
      <c r="AI534" s="55" t="s">
        <v>866</v>
      </c>
      <c r="AJ534" s="55">
        <v>36</v>
      </c>
      <c r="AK534" s="55"/>
      <c r="AL534" s="55"/>
      <c r="AM534" s="55"/>
      <c r="AN534" s="55"/>
      <c r="AO534" s="55">
        <v>680</v>
      </c>
      <c r="AP534" s="55">
        <v>636</v>
      </c>
      <c r="AQ534" s="55">
        <v>543</v>
      </c>
      <c r="AR534" s="55"/>
      <c r="AS534" s="55">
        <v>676</v>
      </c>
      <c r="AT534" s="55">
        <v>684</v>
      </c>
    </row>
    <row r="535" spans="1:46">
      <c r="A535" s="55" t="s">
        <v>1130</v>
      </c>
      <c r="B535" s="55">
        <v>1315231236</v>
      </c>
      <c r="C535" s="55" t="s">
        <v>1131</v>
      </c>
      <c r="D535" s="55" t="s">
        <v>133</v>
      </c>
      <c r="E535" s="55" t="s">
        <v>53</v>
      </c>
      <c r="F535" s="55"/>
      <c r="G535" s="55">
        <v>12</v>
      </c>
      <c r="H535" s="55">
        <v>398</v>
      </c>
      <c r="I535" s="55">
        <v>450</v>
      </c>
      <c r="J535" s="55">
        <v>652</v>
      </c>
      <c r="K535" s="55">
        <v>-26</v>
      </c>
      <c r="L535" s="55">
        <v>6148</v>
      </c>
      <c r="M535" s="55">
        <v>95</v>
      </c>
      <c r="N535" s="55">
        <v>730</v>
      </c>
      <c r="O535" s="55">
        <v>58.5</v>
      </c>
      <c r="P535" s="55">
        <v>774</v>
      </c>
      <c r="Q535" s="55">
        <v>118</v>
      </c>
      <c r="R535" s="55">
        <v>236</v>
      </c>
      <c r="S535" s="55">
        <v>53.5</v>
      </c>
      <c r="T535" s="55">
        <v>510</v>
      </c>
      <c r="U535" s="55"/>
      <c r="V535" s="55"/>
      <c r="W535" s="55">
        <v>24</v>
      </c>
      <c r="X535" s="55">
        <v>51</v>
      </c>
      <c r="Y535" s="55">
        <v>672</v>
      </c>
      <c r="Z535" s="55"/>
      <c r="AA535" s="55"/>
      <c r="AB535" s="55"/>
      <c r="AC535" s="55"/>
      <c r="AD535" s="55"/>
      <c r="AE535" s="55"/>
      <c r="AF535" s="55">
        <v>49</v>
      </c>
      <c r="AG535" s="55">
        <v>74</v>
      </c>
      <c r="AH535" s="55">
        <v>183</v>
      </c>
      <c r="AI535" s="55" t="s">
        <v>866</v>
      </c>
      <c r="AJ535" s="55">
        <v>37</v>
      </c>
      <c r="AK535" s="55"/>
      <c r="AL535" s="55"/>
      <c r="AM535" s="55"/>
      <c r="AN535" s="55"/>
      <c r="AO535" s="55">
        <v>625</v>
      </c>
      <c r="AP535" s="55">
        <v>566</v>
      </c>
      <c r="AQ535" s="55">
        <v>504</v>
      </c>
      <c r="AR535" s="55">
        <v>626</v>
      </c>
      <c r="AS535" s="55">
        <v>600</v>
      </c>
      <c r="AT535" s="55">
        <v>652</v>
      </c>
    </row>
    <row r="536" spans="1:46">
      <c r="A536" s="55" t="s">
        <v>1132</v>
      </c>
      <c r="B536" s="55">
        <v>1315231237</v>
      </c>
      <c r="C536" s="55" t="s">
        <v>1133</v>
      </c>
      <c r="D536" s="55" t="s">
        <v>133</v>
      </c>
      <c r="E536" s="55" t="s">
        <v>53</v>
      </c>
      <c r="F536" s="55"/>
      <c r="G536" s="55">
        <v>12</v>
      </c>
      <c r="H536" s="55">
        <v>449.5</v>
      </c>
      <c r="I536" s="55">
        <v>502.5</v>
      </c>
      <c r="J536" s="55">
        <v>525</v>
      </c>
      <c r="K536" s="55">
        <v>126</v>
      </c>
      <c r="L536" s="55">
        <v>3262</v>
      </c>
      <c r="M536" s="55">
        <v>113.5</v>
      </c>
      <c r="N536" s="55">
        <v>101</v>
      </c>
      <c r="O536" s="55">
        <v>82</v>
      </c>
      <c r="P536" s="55">
        <v>597</v>
      </c>
      <c r="Q536" s="55">
        <v>114.5</v>
      </c>
      <c r="R536" s="55">
        <v>303</v>
      </c>
      <c r="S536" s="55">
        <v>46.5</v>
      </c>
      <c r="T536" s="55">
        <v>592</v>
      </c>
      <c r="U536" s="55"/>
      <c r="V536" s="55"/>
      <c r="W536" s="55">
        <v>42</v>
      </c>
      <c r="X536" s="55">
        <v>69</v>
      </c>
      <c r="Y536" s="55">
        <v>604</v>
      </c>
      <c r="Z536" s="55"/>
      <c r="AA536" s="55"/>
      <c r="AB536" s="55"/>
      <c r="AC536" s="55"/>
      <c r="AD536" s="55"/>
      <c r="AE536" s="55"/>
      <c r="AF536" s="55">
        <v>51</v>
      </c>
      <c r="AG536" s="55">
        <v>77</v>
      </c>
      <c r="AH536" s="55">
        <v>163</v>
      </c>
      <c r="AI536" s="55" t="s">
        <v>866</v>
      </c>
      <c r="AJ536" s="55">
        <v>38</v>
      </c>
      <c r="AK536" s="55"/>
      <c r="AL536" s="55"/>
      <c r="AM536" s="55"/>
      <c r="AN536" s="55"/>
      <c r="AO536" s="55">
        <v>459</v>
      </c>
      <c r="AP536" s="55">
        <v>435</v>
      </c>
      <c r="AQ536" s="55">
        <v>571</v>
      </c>
      <c r="AR536" s="55">
        <v>651</v>
      </c>
      <c r="AS536" s="55">
        <v>550</v>
      </c>
      <c r="AT536" s="55">
        <v>525</v>
      </c>
    </row>
    <row r="537" spans="1:46">
      <c r="A537" s="55" t="s">
        <v>1134</v>
      </c>
      <c r="B537" s="55">
        <v>1315231238</v>
      </c>
      <c r="C537" s="55" t="s">
        <v>1135</v>
      </c>
      <c r="D537" s="55" t="s">
        <v>133</v>
      </c>
      <c r="E537" s="55" t="s">
        <v>53</v>
      </c>
      <c r="F537" s="55"/>
      <c r="G537" s="55">
        <v>12</v>
      </c>
      <c r="H537" s="55">
        <v>428.5</v>
      </c>
      <c r="I537" s="55">
        <v>483</v>
      </c>
      <c r="J537" s="55">
        <v>583</v>
      </c>
      <c r="K537" s="55">
        <v>-56</v>
      </c>
      <c r="L537" s="55">
        <v>4237</v>
      </c>
      <c r="M537" s="55">
        <v>93.5</v>
      </c>
      <c r="N537" s="55">
        <v>754</v>
      </c>
      <c r="O537" s="55">
        <v>100</v>
      </c>
      <c r="P537" s="55">
        <v>262</v>
      </c>
      <c r="Q537" s="55">
        <v>98</v>
      </c>
      <c r="R537" s="55">
        <v>641</v>
      </c>
      <c r="S537" s="55">
        <v>39.5</v>
      </c>
      <c r="T537" s="55">
        <v>639</v>
      </c>
      <c r="U537" s="55"/>
      <c r="V537" s="55"/>
      <c r="W537" s="55">
        <v>42</v>
      </c>
      <c r="X537" s="55">
        <v>69</v>
      </c>
      <c r="Y537" s="55">
        <v>604</v>
      </c>
      <c r="Z537" s="55"/>
      <c r="AA537" s="55"/>
      <c r="AB537" s="55"/>
      <c r="AC537" s="55"/>
      <c r="AD537" s="55"/>
      <c r="AE537" s="55"/>
      <c r="AF537" s="55">
        <v>55.5</v>
      </c>
      <c r="AG537" s="55">
        <v>83</v>
      </c>
      <c r="AH537" s="55">
        <v>124</v>
      </c>
      <c r="AI537" s="55" t="s">
        <v>866</v>
      </c>
      <c r="AJ537" s="55">
        <v>39</v>
      </c>
      <c r="AK537" s="55"/>
      <c r="AL537" s="55"/>
      <c r="AM537" s="55"/>
      <c r="AN537" s="55"/>
      <c r="AO537" s="55">
        <v>469</v>
      </c>
      <c r="AP537" s="55">
        <v>481</v>
      </c>
      <c r="AQ537" s="55">
        <v>429</v>
      </c>
      <c r="AR537" s="55">
        <v>527</v>
      </c>
      <c r="AS537" s="55">
        <v>556</v>
      </c>
      <c r="AT537" s="55">
        <v>583</v>
      </c>
    </row>
    <row r="538" spans="1:46">
      <c r="A538" s="55" t="s">
        <v>1136</v>
      </c>
      <c r="B538" s="55">
        <v>1315231239</v>
      </c>
      <c r="C538" s="55" t="s">
        <v>1137</v>
      </c>
      <c r="D538" s="55" t="s">
        <v>133</v>
      </c>
      <c r="E538" s="55" t="s">
        <v>53</v>
      </c>
      <c r="F538" s="55"/>
      <c r="G538" s="55">
        <v>12</v>
      </c>
      <c r="H538" s="55">
        <v>470</v>
      </c>
      <c r="I538" s="55">
        <v>522.5</v>
      </c>
      <c r="J538" s="55">
        <v>430</v>
      </c>
      <c r="K538" s="55">
        <v>-80</v>
      </c>
      <c r="L538" s="55">
        <v>2395</v>
      </c>
      <c r="M538" s="55">
        <v>109</v>
      </c>
      <c r="N538" s="55">
        <v>245</v>
      </c>
      <c r="O538" s="55">
        <v>96.5</v>
      </c>
      <c r="P538" s="55">
        <v>342</v>
      </c>
      <c r="Q538" s="55">
        <v>117</v>
      </c>
      <c r="R538" s="55">
        <v>264</v>
      </c>
      <c r="S538" s="55">
        <v>36</v>
      </c>
      <c r="T538" s="55">
        <v>658</v>
      </c>
      <c r="U538" s="55"/>
      <c r="V538" s="55"/>
      <c r="W538" s="55">
        <v>55.5</v>
      </c>
      <c r="X538" s="55">
        <v>80</v>
      </c>
      <c r="Y538" s="55">
        <v>435</v>
      </c>
      <c r="Z538" s="55"/>
      <c r="AA538" s="55"/>
      <c r="AB538" s="55"/>
      <c r="AC538" s="55"/>
      <c r="AD538" s="55"/>
      <c r="AE538" s="55"/>
      <c r="AF538" s="55">
        <v>56</v>
      </c>
      <c r="AG538" s="55">
        <v>84</v>
      </c>
      <c r="AH538" s="55">
        <v>115</v>
      </c>
      <c r="AI538" s="55" t="s">
        <v>866</v>
      </c>
      <c r="AJ538" s="55">
        <v>40</v>
      </c>
      <c r="AK538" s="55"/>
      <c r="AL538" s="55"/>
      <c r="AM538" s="55"/>
      <c r="AN538" s="55"/>
      <c r="AO538" s="55">
        <v>488</v>
      </c>
      <c r="AP538" s="55">
        <v>319</v>
      </c>
      <c r="AQ538" s="55">
        <v>449</v>
      </c>
      <c r="AR538" s="55">
        <v>350</v>
      </c>
      <c r="AS538" s="55">
        <v>473</v>
      </c>
      <c r="AT538" s="55">
        <v>430</v>
      </c>
    </row>
    <row r="539" spans="1:46">
      <c r="A539" s="55" t="s">
        <v>1138</v>
      </c>
      <c r="B539" s="55">
        <v>1315231301</v>
      </c>
      <c r="C539" s="55" t="s">
        <v>1139</v>
      </c>
      <c r="D539" s="55" t="s">
        <v>52</v>
      </c>
      <c r="E539" s="55" t="s">
        <v>53</v>
      </c>
      <c r="F539" s="55"/>
      <c r="G539" s="55">
        <v>13</v>
      </c>
      <c r="H539" s="55">
        <v>398</v>
      </c>
      <c r="I539" s="55">
        <v>448.5</v>
      </c>
      <c r="J539" s="55">
        <v>654</v>
      </c>
      <c r="K539" s="55">
        <v>-84</v>
      </c>
      <c r="L539" s="55">
        <v>6222</v>
      </c>
      <c r="M539" s="55">
        <v>102</v>
      </c>
      <c r="N539" s="55">
        <v>529</v>
      </c>
      <c r="O539" s="55">
        <v>77.5</v>
      </c>
      <c r="P539" s="55">
        <v>652</v>
      </c>
      <c r="Q539" s="55">
        <v>99</v>
      </c>
      <c r="R539" s="55">
        <v>617</v>
      </c>
      <c r="S539" s="55">
        <v>44</v>
      </c>
      <c r="T539" s="55">
        <v>610</v>
      </c>
      <c r="U539" s="55"/>
      <c r="V539" s="55"/>
      <c r="W539" s="55">
        <v>34</v>
      </c>
      <c r="X539" s="55">
        <v>62</v>
      </c>
      <c r="Y539" s="55">
        <v>650</v>
      </c>
      <c r="Z539" s="55"/>
      <c r="AA539" s="55"/>
      <c r="AB539" s="55"/>
      <c r="AC539" s="55"/>
      <c r="AD539" s="55"/>
      <c r="AE539" s="55"/>
      <c r="AF539" s="55">
        <v>41.5</v>
      </c>
      <c r="AG539" s="55">
        <v>64</v>
      </c>
      <c r="AH539" s="55">
        <v>220</v>
      </c>
      <c r="AI539" s="55" t="s">
        <v>866</v>
      </c>
      <c r="AJ539" s="55">
        <v>1</v>
      </c>
      <c r="AK539" s="55"/>
      <c r="AL539" s="55"/>
      <c r="AM539" s="55"/>
      <c r="AN539" s="55"/>
      <c r="AO539" s="55">
        <v>669</v>
      </c>
      <c r="AP539" s="55">
        <v>601</v>
      </c>
      <c r="AQ539" s="55">
        <v>504</v>
      </c>
      <c r="AR539" s="55">
        <v>570</v>
      </c>
      <c r="AS539" s="55">
        <v>611</v>
      </c>
      <c r="AT539" s="55">
        <v>654</v>
      </c>
    </row>
    <row r="540" spans="1:46">
      <c r="A540" s="55" t="s">
        <v>1140</v>
      </c>
      <c r="B540" s="55">
        <v>7035231302</v>
      </c>
      <c r="C540" s="55" t="s">
        <v>1141</v>
      </c>
      <c r="D540" s="55" t="s">
        <v>511</v>
      </c>
      <c r="E540" s="55" t="s">
        <v>53</v>
      </c>
      <c r="F540" s="55" t="s">
        <v>233</v>
      </c>
      <c r="G540" s="55">
        <v>13</v>
      </c>
      <c r="H540" s="55">
        <v>438</v>
      </c>
      <c r="I540" s="55">
        <v>469</v>
      </c>
      <c r="J540" s="55">
        <v>624</v>
      </c>
      <c r="K540" s="55">
        <v>53</v>
      </c>
      <c r="L540" s="55">
        <v>5018</v>
      </c>
      <c r="M540" s="55">
        <v>101</v>
      </c>
      <c r="N540" s="55">
        <v>561</v>
      </c>
      <c r="O540" s="55">
        <v>68</v>
      </c>
      <c r="P540" s="55">
        <v>728</v>
      </c>
      <c r="Q540" s="55">
        <v>95</v>
      </c>
      <c r="R540" s="55">
        <v>679</v>
      </c>
      <c r="S540" s="55">
        <v>41</v>
      </c>
      <c r="T540" s="55">
        <v>628</v>
      </c>
      <c r="U540" s="55"/>
      <c r="V540" s="55"/>
      <c r="W540" s="55"/>
      <c r="X540" s="55"/>
      <c r="Y540" s="55"/>
      <c r="Z540" s="55">
        <v>65</v>
      </c>
      <c r="AA540" s="55">
        <v>74</v>
      </c>
      <c r="AB540" s="55">
        <v>412</v>
      </c>
      <c r="AC540" s="55"/>
      <c r="AD540" s="55"/>
      <c r="AE540" s="55"/>
      <c r="AF540" s="55">
        <v>68</v>
      </c>
      <c r="AG540" s="55">
        <v>90</v>
      </c>
      <c r="AH540" s="55">
        <v>23</v>
      </c>
      <c r="AI540" s="55" t="s">
        <v>1142</v>
      </c>
      <c r="AJ540" s="55">
        <v>2</v>
      </c>
      <c r="AK540" s="55"/>
      <c r="AL540" s="55" t="s">
        <v>1143</v>
      </c>
      <c r="AM540" s="55"/>
      <c r="AN540" s="55"/>
      <c r="AO540" s="55">
        <v>686</v>
      </c>
      <c r="AP540" s="55"/>
      <c r="AQ540" s="55">
        <v>680</v>
      </c>
      <c r="AR540" s="55">
        <v>677</v>
      </c>
      <c r="AS540" s="55"/>
      <c r="AT540" s="55">
        <v>624</v>
      </c>
    </row>
    <row r="541" spans="1:46">
      <c r="A541" s="55" t="s">
        <v>1144</v>
      </c>
      <c r="B541" s="55">
        <v>1315231303</v>
      </c>
      <c r="C541" s="55" t="s">
        <v>1145</v>
      </c>
      <c r="D541" s="55" t="s">
        <v>52</v>
      </c>
      <c r="E541" s="55" t="s">
        <v>53</v>
      </c>
      <c r="F541" s="55"/>
      <c r="G541" s="55">
        <v>13</v>
      </c>
      <c r="H541" s="55">
        <v>495</v>
      </c>
      <c r="I541" s="55">
        <v>543</v>
      </c>
      <c r="J541" s="55">
        <v>327</v>
      </c>
      <c r="K541" s="55">
        <v>51</v>
      </c>
      <c r="L541" s="55">
        <v>1676</v>
      </c>
      <c r="M541" s="55">
        <v>109.5</v>
      </c>
      <c r="N541" s="55">
        <v>226</v>
      </c>
      <c r="O541" s="55">
        <v>88.5</v>
      </c>
      <c r="P541" s="55">
        <v>481</v>
      </c>
      <c r="Q541" s="55">
        <v>122.5</v>
      </c>
      <c r="R541" s="55">
        <v>130</v>
      </c>
      <c r="S541" s="55">
        <v>50.5</v>
      </c>
      <c r="T541" s="55">
        <v>542</v>
      </c>
      <c r="U541" s="55"/>
      <c r="V541" s="55"/>
      <c r="W541" s="55">
        <v>61</v>
      </c>
      <c r="X541" s="55">
        <v>84</v>
      </c>
      <c r="Y541" s="55">
        <v>332</v>
      </c>
      <c r="Z541" s="55"/>
      <c r="AA541" s="55"/>
      <c r="AB541" s="55"/>
      <c r="AC541" s="55"/>
      <c r="AD541" s="55"/>
      <c r="AE541" s="55"/>
      <c r="AF541" s="55">
        <v>63</v>
      </c>
      <c r="AG541" s="55">
        <v>88</v>
      </c>
      <c r="AH541" s="55">
        <v>46</v>
      </c>
      <c r="AI541" s="55" t="s">
        <v>866</v>
      </c>
      <c r="AJ541" s="55">
        <v>3</v>
      </c>
      <c r="AK541" s="55"/>
      <c r="AL541" s="55"/>
      <c r="AM541" s="55"/>
      <c r="AN541" s="55"/>
      <c r="AO541" s="55">
        <v>220</v>
      </c>
      <c r="AP541" s="55">
        <v>351</v>
      </c>
      <c r="AQ541" s="55">
        <v>289</v>
      </c>
      <c r="AR541" s="55">
        <v>378</v>
      </c>
      <c r="AS541" s="55">
        <v>456</v>
      </c>
      <c r="AT541" s="55">
        <v>327</v>
      </c>
    </row>
    <row r="542" spans="1:46">
      <c r="A542" s="55" t="s">
        <v>1146</v>
      </c>
      <c r="B542" s="55">
        <v>1315231304</v>
      </c>
      <c r="C542" s="55" t="s">
        <v>1147</v>
      </c>
      <c r="D542" s="55" t="s">
        <v>52</v>
      </c>
      <c r="E542" s="55" t="s">
        <v>53</v>
      </c>
      <c r="F542" s="55"/>
      <c r="G542" s="55">
        <v>13</v>
      </c>
      <c r="H542" s="55">
        <v>471</v>
      </c>
      <c r="I542" s="55">
        <v>507</v>
      </c>
      <c r="J542" s="55">
        <v>509</v>
      </c>
      <c r="K542" s="55">
        <v>8</v>
      </c>
      <c r="L542" s="55">
        <v>3049</v>
      </c>
      <c r="M542" s="55">
        <v>98</v>
      </c>
      <c r="N542" s="55">
        <v>668</v>
      </c>
      <c r="O542" s="55">
        <v>83</v>
      </c>
      <c r="P542" s="55">
        <v>583</v>
      </c>
      <c r="Q542" s="55">
        <v>98</v>
      </c>
      <c r="R542" s="55">
        <v>641</v>
      </c>
      <c r="S542" s="55">
        <v>59</v>
      </c>
      <c r="T542" s="55">
        <v>430</v>
      </c>
      <c r="U542" s="55"/>
      <c r="V542" s="55"/>
      <c r="W542" s="55"/>
      <c r="X542" s="55"/>
      <c r="Y542" s="55"/>
      <c r="Z542" s="55">
        <v>74.5</v>
      </c>
      <c r="AA542" s="55">
        <v>83</v>
      </c>
      <c r="AB542" s="55">
        <v>253</v>
      </c>
      <c r="AC542" s="55"/>
      <c r="AD542" s="55"/>
      <c r="AE542" s="55"/>
      <c r="AF542" s="55">
        <v>58.5</v>
      </c>
      <c r="AG542" s="55">
        <v>86</v>
      </c>
      <c r="AH542" s="55">
        <v>78</v>
      </c>
      <c r="AI542" s="55" t="s">
        <v>1142</v>
      </c>
      <c r="AJ542" s="55">
        <v>4</v>
      </c>
      <c r="AK542" s="55"/>
      <c r="AL542" s="55" t="s">
        <v>1143</v>
      </c>
      <c r="AM542" s="55"/>
      <c r="AN542" s="55"/>
      <c r="AO542" s="55">
        <v>526</v>
      </c>
      <c r="AP542" s="55">
        <v>486</v>
      </c>
      <c r="AQ542" s="55">
        <v>603</v>
      </c>
      <c r="AR542" s="55">
        <v>517</v>
      </c>
      <c r="AS542" s="55">
        <v>637</v>
      </c>
      <c r="AT542" s="55">
        <v>509</v>
      </c>
    </row>
    <row r="543" spans="1:46">
      <c r="A543" s="55" t="s">
        <v>1148</v>
      </c>
      <c r="B543" s="55">
        <v>1315231305</v>
      </c>
      <c r="C543" s="55" t="s">
        <v>1149</v>
      </c>
      <c r="D543" s="55" t="s">
        <v>52</v>
      </c>
      <c r="E543" s="55" t="s">
        <v>53</v>
      </c>
      <c r="F543" s="55"/>
      <c r="G543" s="55">
        <v>13</v>
      </c>
      <c r="H543" s="55">
        <v>466</v>
      </c>
      <c r="I543" s="55">
        <v>521</v>
      </c>
      <c r="J543" s="55">
        <v>439</v>
      </c>
      <c r="K543" s="55">
        <v>53</v>
      </c>
      <c r="L543" s="55">
        <v>2454</v>
      </c>
      <c r="M543" s="55">
        <v>114.5</v>
      </c>
      <c r="N543" s="55">
        <v>74</v>
      </c>
      <c r="O543" s="55">
        <v>80</v>
      </c>
      <c r="P543" s="55">
        <v>626</v>
      </c>
      <c r="Q543" s="55">
        <v>118</v>
      </c>
      <c r="R543" s="55">
        <v>236</v>
      </c>
      <c r="S543" s="55">
        <v>53.5</v>
      </c>
      <c r="T543" s="55">
        <v>510</v>
      </c>
      <c r="U543" s="55"/>
      <c r="V543" s="55"/>
      <c r="W543" s="55">
        <v>43.5</v>
      </c>
      <c r="X543" s="55">
        <v>71</v>
      </c>
      <c r="Y543" s="55">
        <v>595</v>
      </c>
      <c r="Z543" s="55"/>
      <c r="AA543" s="55"/>
      <c r="AB543" s="55"/>
      <c r="AC543" s="55"/>
      <c r="AD543" s="55"/>
      <c r="AE543" s="55"/>
      <c r="AF543" s="55">
        <v>56.5</v>
      </c>
      <c r="AG543" s="55">
        <v>84</v>
      </c>
      <c r="AH543" s="55">
        <v>107</v>
      </c>
      <c r="AI543" s="55" t="s">
        <v>866</v>
      </c>
      <c r="AJ543" s="55">
        <v>5</v>
      </c>
      <c r="AK543" s="55"/>
      <c r="AL543" s="55"/>
      <c r="AM543" s="55"/>
      <c r="AN543" s="55"/>
      <c r="AO543" s="55">
        <v>432</v>
      </c>
      <c r="AP543" s="55">
        <v>295</v>
      </c>
      <c r="AQ543" s="55">
        <v>196</v>
      </c>
      <c r="AR543" s="55">
        <v>492</v>
      </c>
      <c r="AS543" s="55">
        <v>294</v>
      </c>
      <c r="AT543" s="55">
        <v>439</v>
      </c>
    </row>
    <row r="544" spans="1:46">
      <c r="A544" s="55" t="s">
        <v>1150</v>
      </c>
      <c r="B544" s="55">
        <v>1315231306</v>
      </c>
      <c r="C544" s="55" t="s">
        <v>1151</v>
      </c>
      <c r="D544" s="55" t="s">
        <v>52</v>
      </c>
      <c r="E544" s="55" t="s">
        <v>53</v>
      </c>
      <c r="F544" s="55"/>
      <c r="G544" s="55">
        <v>13</v>
      </c>
      <c r="H544" s="55">
        <v>516</v>
      </c>
      <c r="I544" s="55">
        <v>567</v>
      </c>
      <c r="J544" s="55">
        <v>199</v>
      </c>
      <c r="K544" s="55">
        <v>74</v>
      </c>
      <c r="L544" s="55">
        <v>979</v>
      </c>
      <c r="M544" s="55">
        <v>105.5</v>
      </c>
      <c r="N544" s="55">
        <v>382</v>
      </c>
      <c r="O544" s="55">
        <v>118.5</v>
      </c>
      <c r="P544" s="55">
        <v>38</v>
      </c>
      <c r="Q544" s="55">
        <v>113</v>
      </c>
      <c r="R544" s="55">
        <v>337</v>
      </c>
      <c r="S544" s="55">
        <v>58</v>
      </c>
      <c r="T544" s="55">
        <v>447</v>
      </c>
      <c r="U544" s="55"/>
      <c r="V544" s="55"/>
      <c r="W544" s="55">
        <v>64</v>
      </c>
      <c r="X544" s="55">
        <v>87</v>
      </c>
      <c r="Y544" s="55">
        <v>269</v>
      </c>
      <c r="Z544" s="55"/>
      <c r="AA544" s="55"/>
      <c r="AB544" s="55"/>
      <c r="AC544" s="55"/>
      <c r="AD544" s="55"/>
      <c r="AE544" s="55"/>
      <c r="AF544" s="55">
        <v>57</v>
      </c>
      <c r="AG544" s="55">
        <v>85</v>
      </c>
      <c r="AH544" s="55">
        <v>99</v>
      </c>
      <c r="AI544" s="55" t="s">
        <v>866</v>
      </c>
      <c r="AJ544" s="55">
        <v>6</v>
      </c>
      <c r="AK544" s="55"/>
      <c r="AL544" s="55"/>
      <c r="AM544" s="55"/>
      <c r="AN544" s="55"/>
      <c r="AO544" s="55">
        <v>333</v>
      </c>
      <c r="AP544" s="55">
        <v>225</v>
      </c>
      <c r="AQ544" s="55">
        <v>289</v>
      </c>
      <c r="AR544" s="55">
        <v>273</v>
      </c>
      <c r="AS544" s="55">
        <v>245</v>
      </c>
      <c r="AT544" s="55">
        <v>199</v>
      </c>
    </row>
    <row r="545" spans="1:46">
      <c r="A545" s="55" t="s">
        <v>1152</v>
      </c>
      <c r="B545" s="55">
        <v>1315231307</v>
      </c>
      <c r="C545" s="55" t="s">
        <v>1153</v>
      </c>
      <c r="D545" s="55" t="s">
        <v>52</v>
      </c>
      <c r="E545" s="55" t="s">
        <v>53</v>
      </c>
      <c r="F545" s="55"/>
      <c r="G545" s="55">
        <v>13</v>
      </c>
      <c r="H545" s="55">
        <v>492</v>
      </c>
      <c r="I545" s="55">
        <v>535</v>
      </c>
      <c r="J545" s="55">
        <v>365</v>
      </c>
      <c r="K545" s="55">
        <v>-77</v>
      </c>
      <c r="L545" s="55">
        <v>1944</v>
      </c>
      <c r="M545" s="55">
        <v>111.5</v>
      </c>
      <c r="N545" s="55">
        <v>155</v>
      </c>
      <c r="O545" s="55">
        <v>68</v>
      </c>
      <c r="P545" s="55">
        <v>728</v>
      </c>
      <c r="Q545" s="55">
        <v>113</v>
      </c>
      <c r="R545" s="55">
        <v>337</v>
      </c>
      <c r="S545" s="55">
        <v>69.5</v>
      </c>
      <c r="T545" s="55">
        <v>241</v>
      </c>
      <c r="U545" s="55"/>
      <c r="V545" s="55"/>
      <c r="W545" s="55">
        <v>54.5</v>
      </c>
      <c r="X545" s="55">
        <v>79</v>
      </c>
      <c r="Y545" s="55">
        <v>455</v>
      </c>
      <c r="Z545" s="55"/>
      <c r="AA545" s="55"/>
      <c r="AB545" s="55"/>
      <c r="AC545" s="55"/>
      <c r="AD545" s="55"/>
      <c r="AE545" s="55"/>
      <c r="AF545" s="55">
        <v>75.5</v>
      </c>
      <c r="AG545" s="55">
        <v>94</v>
      </c>
      <c r="AH545" s="55">
        <v>4</v>
      </c>
      <c r="AI545" s="55" t="s">
        <v>866</v>
      </c>
      <c r="AJ545" s="55">
        <v>7</v>
      </c>
      <c r="AK545" s="55"/>
      <c r="AL545" s="55"/>
      <c r="AM545" s="55"/>
      <c r="AN545" s="55"/>
      <c r="AO545" s="55">
        <v>309</v>
      </c>
      <c r="AP545" s="55">
        <v>334</v>
      </c>
      <c r="AQ545" s="55">
        <v>251</v>
      </c>
      <c r="AR545" s="55">
        <v>288</v>
      </c>
      <c r="AS545" s="55">
        <v>387</v>
      </c>
      <c r="AT545" s="55">
        <v>365</v>
      </c>
    </row>
    <row r="546" spans="1:46">
      <c r="A546" s="55" t="s">
        <v>1154</v>
      </c>
      <c r="B546" s="55">
        <v>1315231308</v>
      </c>
      <c r="C546" s="55" t="s">
        <v>1155</v>
      </c>
      <c r="D546" s="55" t="s">
        <v>52</v>
      </c>
      <c r="E546" s="55" t="s">
        <v>53</v>
      </c>
      <c r="F546" s="55"/>
      <c r="G546" s="55">
        <v>13</v>
      </c>
      <c r="H546" s="55">
        <v>474.5</v>
      </c>
      <c r="I546" s="55">
        <v>520.5</v>
      </c>
      <c r="J546" s="55">
        <v>441</v>
      </c>
      <c r="K546" s="55">
        <v>79</v>
      </c>
      <c r="L546" s="55">
        <v>2474</v>
      </c>
      <c r="M546" s="55">
        <v>93</v>
      </c>
      <c r="N546" s="55">
        <v>762</v>
      </c>
      <c r="O546" s="55">
        <v>119.5</v>
      </c>
      <c r="P546" s="55">
        <v>33</v>
      </c>
      <c r="Q546" s="55">
        <v>96.5</v>
      </c>
      <c r="R546" s="55">
        <v>660</v>
      </c>
      <c r="S546" s="55">
        <v>61.5</v>
      </c>
      <c r="T546" s="55">
        <v>381</v>
      </c>
      <c r="U546" s="55"/>
      <c r="V546" s="55"/>
      <c r="W546" s="55">
        <v>62</v>
      </c>
      <c r="X546" s="55">
        <v>85</v>
      </c>
      <c r="Y546" s="55">
        <v>312</v>
      </c>
      <c r="Z546" s="55"/>
      <c r="AA546" s="55"/>
      <c r="AB546" s="55"/>
      <c r="AC546" s="55"/>
      <c r="AD546" s="55"/>
      <c r="AE546" s="55"/>
      <c r="AF546" s="55">
        <v>42</v>
      </c>
      <c r="AG546" s="55">
        <v>65</v>
      </c>
      <c r="AH546" s="55">
        <v>218</v>
      </c>
      <c r="AI546" s="55" t="s">
        <v>866</v>
      </c>
      <c r="AJ546" s="55">
        <v>8</v>
      </c>
      <c r="AK546" s="55"/>
      <c r="AL546" s="55"/>
      <c r="AM546" s="55"/>
      <c r="AN546" s="55"/>
      <c r="AO546" s="55">
        <v>473</v>
      </c>
      <c r="AP546" s="55">
        <v>460</v>
      </c>
      <c r="AQ546" s="55">
        <v>473</v>
      </c>
      <c r="AR546" s="55">
        <v>520</v>
      </c>
      <c r="AS546" s="55">
        <v>297</v>
      </c>
      <c r="AT546" s="55">
        <v>441</v>
      </c>
    </row>
    <row r="547" spans="1:46">
      <c r="A547" s="55" t="s">
        <v>1156</v>
      </c>
      <c r="B547" s="55">
        <v>1315231309</v>
      </c>
      <c r="C547" s="55" t="s">
        <v>1157</v>
      </c>
      <c r="D547" s="55" t="s">
        <v>52</v>
      </c>
      <c r="E547" s="55" t="s">
        <v>53</v>
      </c>
      <c r="F547" s="55"/>
      <c r="G547" s="55">
        <v>13</v>
      </c>
      <c r="H547" s="55">
        <v>508.5</v>
      </c>
      <c r="I547" s="55">
        <v>556</v>
      </c>
      <c r="J547" s="55">
        <v>257</v>
      </c>
      <c r="K547" s="55">
        <v>-15</v>
      </c>
      <c r="L547" s="55">
        <v>1268</v>
      </c>
      <c r="M547" s="55">
        <v>106</v>
      </c>
      <c r="N547" s="55">
        <v>361</v>
      </c>
      <c r="O547" s="55">
        <v>95.5</v>
      </c>
      <c r="P547" s="55">
        <v>357</v>
      </c>
      <c r="Q547" s="55">
        <v>114.5</v>
      </c>
      <c r="R547" s="55">
        <v>303</v>
      </c>
      <c r="S547" s="55">
        <v>66</v>
      </c>
      <c r="T547" s="55">
        <v>301</v>
      </c>
      <c r="U547" s="55"/>
      <c r="V547" s="55"/>
      <c r="W547" s="55">
        <v>62</v>
      </c>
      <c r="X547" s="55">
        <v>85</v>
      </c>
      <c r="Y547" s="55">
        <v>312</v>
      </c>
      <c r="Z547" s="55"/>
      <c r="AA547" s="55"/>
      <c r="AB547" s="55"/>
      <c r="AC547" s="55"/>
      <c r="AD547" s="55"/>
      <c r="AE547" s="55"/>
      <c r="AF547" s="55">
        <v>64.5</v>
      </c>
      <c r="AG547" s="55">
        <v>89</v>
      </c>
      <c r="AH547" s="55">
        <v>37</v>
      </c>
      <c r="AI547" s="55" t="s">
        <v>866</v>
      </c>
      <c r="AJ547" s="55">
        <v>9</v>
      </c>
      <c r="AK547" s="55"/>
      <c r="AL547" s="55"/>
      <c r="AM547" s="55"/>
      <c r="AN547" s="55"/>
      <c r="AO547" s="55">
        <v>318</v>
      </c>
      <c r="AP547" s="55">
        <v>435</v>
      </c>
      <c r="AQ547" s="55">
        <v>243</v>
      </c>
      <c r="AR547" s="55">
        <v>242</v>
      </c>
      <c r="AS547" s="55">
        <v>342</v>
      </c>
      <c r="AT547" s="55">
        <v>257</v>
      </c>
    </row>
    <row r="548" spans="1:46">
      <c r="A548" s="55" t="s">
        <v>1158</v>
      </c>
      <c r="B548" s="55">
        <v>1315231310</v>
      </c>
      <c r="C548" s="55" t="s">
        <v>1159</v>
      </c>
      <c r="D548" s="55" t="s">
        <v>52</v>
      </c>
      <c r="E548" s="55" t="s">
        <v>53</v>
      </c>
      <c r="F548" s="55"/>
      <c r="G548" s="55">
        <v>13</v>
      </c>
      <c r="H548" s="55">
        <v>436.5</v>
      </c>
      <c r="I548" s="55">
        <v>474</v>
      </c>
      <c r="J548" s="55">
        <v>614</v>
      </c>
      <c r="K548" s="55">
        <v>-151</v>
      </c>
      <c r="L548" s="55">
        <v>4739</v>
      </c>
      <c r="M548" s="55">
        <v>91</v>
      </c>
      <c r="N548" s="55">
        <v>776</v>
      </c>
      <c r="O548" s="55">
        <v>79</v>
      </c>
      <c r="P548" s="55">
        <v>639</v>
      </c>
      <c r="Q548" s="55">
        <v>90.5</v>
      </c>
      <c r="R548" s="55">
        <v>721</v>
      </c>
      <c r="S548" s="55">
        <v>47.5</v>
      </c>
      <c r="T548" s="55">
        <v>583</v>
      </c>
      <c r="U548" s="55"/>
      <c r="V548" s="55"/>
      <c r="W548" s="55"/>
      <c r="X548" s="55"/>
      <c r="Y548" s="55"/>
      <c r="Z548" s="55">
        <v>71</v>
      </c>
      <c r="AA548" s="55">
        <v>80</v>
      </c>
      <c r="AB548" s="55">
        <v>321</v>
      </c>
      <c r="AC548" s="55"/>
      <c r="AD548" s="55"/>
      <c r="AE548" s="55"/>
      <c r="AF548" s="55">
        <v>57.5</v>
      </c>
      <c r="AG548" s="55">
        <v>86</v>
      </c>
      <c r="AH548" s="55">
        <v>91</v>
      </c>
      <c r="AI548" s="55" t="s">
        <v>1142</v>
      </c>
      <c r="AJ548" s="55">
        <v>10</v>
      </c>
      <c r="AK548" s="55"/>
      <c r="AL548" s="55" t="s">
        <v>1143</v>
      </c>
      <c r="AM548" s="55"/>
      <c r="AN548" s="55"/>
      <c r="AO548" s="55">
        <v>608</v>
      </c>
      <c r="AP548" s="55">
        <v>692</v>
      </c>
      <c r="AQ548" s="55">
        <v>517</v>
      </c>
      <c r="AR548" s="55">
        <v>463</v>
      </c>
      <c r="AS548" s="55">
        <v>550</v>
      </c>
      <c r="AT548" s="55">
        <v>614</v>
      </c>
    </row>
    <row r="549" spans="1:46">
      <c r="A549" s="55" t="s">
        <v>1160</v>
      </c>
      <c r="B549" s="55">
        <v>1315231311</v>
      </c>
      <c r="C549" s="55" t="s">
        <v>1161</v>
      </c>
      <c r="D549" s="55" t="s">
        <v>52</v>
      </c>
      <c r="E549" s="55" t="s">
        <v>53</v>
      </c>
      <c r="F549" s="55"/>
      <c r="G549" s="55">
        <v>13</v>
      </c>
      <c r="H549" s="55">
        <v>498.5</v>
      </c>
      <c r="I549" s="55">
        <v>544</v>
      </c>
      <c r="J549" s="55">
        <v>325</v>
      </c>
      <c r="K549" s="55">
        <v>-127</v>
      </c>
      <c r="L549" s="55">
        <v>1643</v>
      </c>
      <c r="M549" s="55">
        <v>111.5</v>
      </c>
      <c r="N549" s="55">
        <v>155</v>
      </c>
      <c r="O549" s="55">
        <v>78.5</v>
      </c>
      <c r="P549" s="55">
        <v>643</v>
      </c>
      <c r="Q549" s="55">
        <v>109</v>
      </c>
      <c r="R549" s="55">
        <v>434</v>
      </c>
      <c r="S549" s="55">
        <v>73</v>
      </c>
      <c r="T549" s="55">
        <v>181</v>
      </c>
      <c r="U549" s="55"/>
      <c r="V549" s="55"/>
      <c r="W549" s="55">
        <v>57</v>
      </c>
      <c r="X549" s="55">
        <v>81</v>
      </c>
      <c r="Y549" s="55">
        <v>406</v>
      </c>
      <c r="Z549" s="55"/>
      <c r="AA549" s="55"/>
      <c r="AB549" s="55"/>
      <c r="AC549" s="55"/>
      <c r="AD549" s="55"/>
      <c r="AE549" s="55"/>
      <c r="AF549" s="55">
        <v>69.5</v>
      </c>
      <c r="AG549" s="55">
        <v>91</v>
      </c>
      <c r="AH549" s="55">
        <v>13</v>
      </c>
      <c r="AI549" s="55" t="s">
        <v>866</v>
      </c>
      <c r="AJ549" s="55">
        <v>11</v>
      </c>
      <c r="AK549" s="55"/>
      <c r="AL549" s="55"/>
      <c r="AM549" s="55"/>
      <c r="AN549" s="55"/>
      <c r="AO549" s="55">
        <v>295</v>
      </c>
      <c r="AP549" s="55">
        <v>167</v>
      </c>
      <c r="AQ549" s="55">
        <v>208</v>
      </c>
      <c r="AR549" s="55">
        <v>198</v>
      </c>
      <c r="AS549" s="55">
        <v>234</v>
      </c>
      <c r="AT549" s="55">
        <v>325</v>
      </c>
    </row>
    <row r="550" spans="1:46">
      <c r="A550" s="55" t="s">
        <v>1162</v>
      </c>
      <c r="B550" s="55">
        <v>1315231312</v>
      </c>
      <c r="C550" s="55" t="s">
        <v>1163</v>
      </c>
      <c r="D550" s="55" t="s">
        <v>52</v>
      </c>
      <c r="E550" s="55" t="s">
        <v>53</v>
      </c>
      <c r="F550" s="55"/>
      <c r="G550" s="55">
        <v>13</v>
      </c>
      <c r="H550" s="55">
        <v>470</v>
      </c>
      <c r="I550" s="55">
        <v>523</v>
      </c>
      <c r="J550" s="55">
        <v>426</v>
      </c>
      <c r="K550" s="55">
        <v>-88</v>
      </c>
      <c r="L550" s="55">
        <v>2371</v>
      </c>
      <c r="M550" s="55">
        <v>104</v>
      </c>
      <c r="N550" s="55">
        <v>450</v>
      </c>
      <c r="O550" s="55">
        <v>91.5</v>
      </c>
      <c r="P550" s="55">
        <v>429</v>
      </c>
      <c r="Q550" s="55">
        <v>117</v>
      </c>
      <c r="R550" s="55">
        <v>264</v>
      </c>
      <c r="S550" s="55">
        <v>63.5</v>
      </c>
      <c r="T550" s="55">
        <v>342</v>
      </c>
      <c r="U550" s="55"/>
      <c r="V550" s="55"/>
      <c r="W550" s="55">
        <v>44</v>
      </c>
      <c r="X550" s="55">
        <v>71</v>
      </c>
      <c r="Y550" s="55">
        <v>591</v>
      </c>
      <c r="Z550" s="55"/>
      <c r="AA550" s="55"/>
      <c r="AB550" s="55"/>
      <c r="AC550" s="55"/>
      <c r="AD550" s="55"/>
      <c r="AE550" s="55"/>
      <c r="AF550" s="55">
        <v>50</v>
      </c>
      <c r="AG550" s="55">
        <v>76</v>
      </c>
      <c r="AH550" s="55">
        <v>175</v>
      </c>
      <c r="AI550" s="55" t="s">
        <v>866</v>
      </c>
      <c r="AJ550" s="55">
        <v>12</v>
      </c>
      <c r="AK550" s="55"/>
      <c r="AL550" s="55"/>
      <c r="AM550" s="55"/>
      <c r="AN550" s="55"/>
      <c r="AO550" s="55">
        <v>170</v>
      </c>
      <c r="AP550" s="55">
        <v>305</v>
      </c>
      <c r="AQ550" s="55">
        <v>297</v>
      </c>
      <c r="AR550" s="55">
        <v>338</v>
      </c>
      <c r="AS550" s="55">
        <v>213</v>
      </c>
      <c r="AT550" s="55">
        <v>426</v>
      </c>
    </row>
    <row r="551" spans="1:46">
      <c r="A551" s="55" t="s">
        <v>1164</v>
      </c>
      <c r="B551" s="55">
        <v>1315231313</v>
      </c>
      <c r="C551" s="55" t="s">
        <v>1165</v>
      </c>
      <c r="D551" s="55" t="s">
        <v>52</v>
      </c>
      <c r="E551" s="55" t="s">
        <v>53</v>
      </c>
      <c r="F551" s="55"/>
      <c r="G551" s="55">
        <v>13</v>
      </c>
      <c r="H551" s="55">
        <v>465</v>
      </c>
      <c r="I551" s="55">
        <v>517.5</v>
      </c>
      <c r="J551" s="55">
        <v>464</v>
      </c>
      <c r="K551" s="55">
        <v>-119</v>
      </c>
      <c r="L551" s="55">
        <v>2597</v>
      </c>
      <c r="M551" s="55">
        <v>100</v>
      </c>
      <c r="N551" s="55">
        <v>605</v>
      </c>
      <c r="O551" s="55">
        <v>87</v>
      </c>
      <c r="P551" s="55">
        <v>503</v>
      </c>
      <c r="Q551" s="55">
        <v>106.5</v>
      </c>
      <c r="R551" s="55">
        <v>487</v>
      </c>
      <c r="S551" s="55">
        <v>61</v>
      </c>
      <c r="T551" s="55">
        <v>396</v>
      </c>
      <c r="U551" s="55"/>
      <c r="V551" s="55"/>
      <c r="W551" s="55">
        <v>50</v>
      </c>
      <c r="X551" s="55">
        <v>76</v>
      </c>
      <c r="Y551" s="55">
        <v>523</v>
      </c>
      <c r="Z551" s="55"/>
      <c r="AA551" s="55"/>
      <c r="AB551" s="55"/>
      <c r="AC551" s="55"/>
      <c r="AD551" s="55"/>
      <c r="AE551" s="55"/>
      <c r="AF551" s="55">
        <v>60.5</v>
      </c>
      <c r="AG551" s="55">
        <v>87</v>
      </c>
      <c r="AH551" s="55">
        <v>61</v>
      </c>
      <c r="AI551" s="55" t="s">
        <v>866</v>
      </c>
      <c r="AJ551" s="55">
        <v>13</v>
      </c>
      <c r="AK551" s="55"/>
      <c r="AL551" s="55"/>
      <c r="AM551" s="55"/>
      <c r="AN551" s="55"/>
      <c r="AO551" s="55">
        <v>472</v>
      </c>
      <c r="AP551" s="55">
        <v>460</v>
      </c>
      <c r="AQ551" s="55">
        <v>443</v>
      </c>
      <c r="AR551" s="55">
        <v>345</v>
      </c>
      <c r="AS551" s="55">
        <v>517</v>
      </c>
      <c r="AT551" s="55">
        <v>464</v>
      </c>
    </row>
    <row r="552" spans="1:46">
      <c r="A552" s="55" t="s">
        <v>1166</v>
      </c>
      <c r="B552" s="55">
        <v>1315231314</v>
      </c>
      <c r="C552" s="55" t="s">
        <v>1167</v>
      </c>
      <c r="D552" s="55" t="s">
        <v>52</v>
      </c>
      <c r="E552" s="55" t="s">
        <v>53</v>
      </c>
      <c r="F552" s="55"/>
      <c r="G552" s="55">
        <v>13</v>
      </c>
      <c r="H552" s="55">
        <v>435.5</v>
      </c>
      <c r="I552" s="55">
        <v>488.5</v>
      </c>
      <c r="J552" s="55">
        <v>569</v>
      </c>
      <c r="K552" s="55">
        <v>58</v>
      </c>
      <c r="L552" s="55">
        <v>3946</v>
      </c>
      <c r="M552" s="55">
        <v>98.5</v>
      </c>
      <c r="N552" s="55">
        <v>653</v>
      </c>
      <c r="O552" s="55">
        <v>82.5</v>
      </c>
      <c r="P552" s="55">
        <v>590</v>
      </c>
      <c r="Q552" s="55">
        <v>89</v>
      </c>
      <c r="R552" s="55">
        <v>733</v>
      </c>
      <c r="S552" s="55">
        <v>67.5</v>
      </c>
      <c r="T552" s="55">
        <v>275</v>
      </c>
      <c r="U552" s="55"/>
      <c r="V552" s="55"/>
      <c r="W552" s="55">
        <v>35</v>
      </c>
      <c r="X552" s="55">
        <v>63</v>
      </c>
      <c r="Y552" s="55">
        <v>647</v>
      </c>
      <c r="Z552" s="55"/>
      <c r="AA552" s="55"/>
      <c r="AB552" s="55"/>
      <c r="AC552" s="55"/>
      <c r="AD552" s="55"/>
      <c r="AE552" s="55"/>
      <c r="AF552" s="55">
        <v>63</v>
      </c>
      <c r="AG552" s="55">
        <v>88</v>
      </c>
      <c r="AH552" s="55">
        <v>46</v>
      </c>
      <c r="AI552" s="55" t="s">
        <v>866</v>
      </c>
      <c r="AJ552" s="55">
        <v>14</v>
      </c>
      <c r="AK552" s="55"/>
      <c r="AL552" s="55"/>
      <c r="AM552" s="55"/>
      <c r="AN552" s="55"/>
      <c r="AO552" s="55">
        <v>545</v>
      </c>
      <c r="AP552" s="55">
        <v>485</v>
      </c>
      <c r="AQ552" s="55">
        <v>531</v>
      </c>
      <c r="AR552" s="55">
        <v>627</v>
      </c>
      <c r="AS552" s="55">
        <v>644</v>
      </c>
      <c r="AT552" s="55">
        <v>569</v>
      </c>
    </row>
    <row r="553" spans="1:46">
      <c r="A553" s="55" t="s">
        <v>1168</v>
      </c>
      <c r="B553" s="55">
        <v>1315231315</v>
      </c>
      <c r="C553" s="55" t="s">
        <v>1169</v>
      </c>
      <c r="D553" s="55" t="s">
        <v>52</v>
      </c>
      <c r="E553" s="55" t="s">
        <v>53</v>
      </c>
      <c r="F553" s="55"/>
      <c r="G553" s="55">
        <v>13</v>
      </c>
      <c r="H553" s="55">
        <v>412.5</v>
      </c>
      <c r="I553" s="55">
        <v>463</v>
      </c>
      <c r="J553" s="55">
        <v>633</v>
      </c>
      <c r="K553" s="55">
        <v>-69</v>
      </c>
      <c r="L553" s="55">
        <v>5396</v>
      </c>
      <c r="M553" s="55">
        <v>95.5</v>
      </c>
      <c r="N553" s="55">
        <v>721</v>
      </c>
      <c r="O553" s="55">
        <v>65</v>
      </c>
      <c r="P553" s="55">
        <v>747</v>
      </c>
      <c r="Q553" s="55">
        <v>95</v>
      </c>
      <c r="R553" s="55">
        <v>679</v>
      </c>
      <c r="S553" s="55">
        <v>59.5</v>
      </c>
      <c r="T553" s="55">
        <v>424</v>
      </c>
      <c r="U553" s="55"/>
      <c r="V553" s="55"/>
      <c r="W553" s="55">
        <v>50</v>
      </c>
      <c r="X553" s="55">
        <v>76</v>
      </c>
      <c r="Y553" s="55">
        <v>523</v>
      </c>
      <c r="Z553" s="55"/>
      <c r="AA553" s="55"/>
      <c r="AB553" s="55"/>
      <c r="AC553" s="55"/>
      <c r="AD553" s="55"/>
      <c r="AE553" s="55"/>
      <c r="AF553" s="55">
        <v>47.5</v>
      </c>
      <c r="AG553" s="55">
        <v>72</v>
      </c>
      <c r="AH553" s="55">
        <v>192</v>
      </c>
      <c r="AI553" s="55" t="s">
        <v>866</v>
      </c>
      <c r="AJ553" s="55">
        <v>15</v>
      </c>
      <c r="AK553" s="55"/>
      <c r="AL553" s="55"/>
      <c r="AM553" s="55"/>
      <c r="AN553" s="55"/>
      <c r="AO553" s="55">
        <v>546</v>
      </c>
      <c r="AP553" s="55">
        <v>621</v>
      </c>
      <c r="AQ553" s="55">
        <v>636</v>
      </c>
      <c r="AR553" s="55">
        <v>564</v>
      </c>
      <c r="AS553" s="55">
        <v>678</v>
      </c>
      <c r="AT553" s="55">
        <v>633</v>
      </c>
    </row>
    <row r="554" spans="1:46">
      <c r="A554" s="55" t="s">
        <v>1170</v>
      </c>
      <c r="B554" s="55">
        <v>1315231316</v>
      </c>
      <c r="C554" s="55" t="s">
        <v>1171</v>
      </c>
      <c r="D554" s="55" t="s">
        <v>52</v>
      </c>
      <c r="E554" s="55" t="s">
        <v>53</v>
      </c>
      <c r="F554" s="55"/>
      <c r="G554" s="55">
        <v>13</v>
      </c>
      <c r="H554" s="55">
        <v>496</v>
      </c>
      <c r="I554" s="55">
        <v>550.5</v>
      </c>
      <c r="J554" s="55">
        <v>286</v>
      </c>
      <c r="K554" s="55">
        <v>69</v>
      </c>
      <c r="L554" s="55">
        <v>1451</v>
      </c>
      <c r="M554" s="55">
        <v>113</v>
      </c>
      <c r="N554" s="55">
        <v>112</v>
      </c>
      <c r="O554" s="55">
        <v>98.5</v>
      </c>
      <c r="P554" s="55">
        <v>298</v>
      </c>
      <c r="Q554" s="55">
        <v>111.5</v>
      </c>
      <c r="R554" s="55">
        <v>371</v>
      </c>
      <c r="S554" s="55">
        <v>68.5</v>
      </c>
      <c r="T554" s="55">
        <v>257</v>
      </c>
      <c r="U554" s="55"/>
      <c r="V554" s="55"/>
      <c r="W554" s="55">
        <v>46</v>
      </c>
      <c r="X554" s="55">
        <v>73</v>
      </c>
      <c r="Y554" s="55">
        <v>569</v>
      </c>
      <c r="Z554" s="55"/>
      <c r="AA554" s="55"/>
      <c r="AB554" s="55"/>
      <c r="AC554" s="55"/>
      <c r="AD554" s="55"/>
      <c r="AE554" s="55"/>
      <c r="AF554" s="55">
        <v>58.5</v>
      </c>
      <c r="AG554" s="55">
        <v>86</v>
      </c>
      <c r="AH554" s="55">
        <v>78</v>
      </c>
      <c r="AI554" s="55" t="s">
        <v>866</v>
      </c>
      <c r="AJ554" s="55">
        <v>16</v>
      </c>
      <c r="AK554" s="55"/>
      <c r="AL554" s="55"/>
      <c r="AM554" s="55"/>
      <c r="AN554" s="55"/>
      <c r="AO554" s="55">
        <v>275</v>
      </c>
      <c r="AP554" s="55">
        <v>320</v>
      </c>
      <c r="AQ554" s="55">
        <v>341</v>
      </c>
      <c r="AR554" s="55">
        <v>355</v>
      </c>
      <c r="AS554" s="55">
        <v>323</v>
      </c>
      <c r="AT554" s="55">
        <v>286</v>
      </c>
    </row>
    <row r="555" spans="1:46">
      <c r="A555" s="55" t="s">
        <v>1172</v>
      </c>
      <c r="B555" s="55">
        <v>1315231318</v>
      </c>
      <c r="C555" s="55" t="s">
        <v>1173</v>
      </c>
      <c r="D555" s="55" t="s">
        <v>52</v>
      </c>
      <c r="E555" s="55" t="s">
        <v>53</v>
      </c>
      <c r="F555" s="55"/>
      <c r="G555" s="55">
        <v>13</v>
      </c>
      <c r="H555" s="55">
        <v>562</v>
      </c>
      <c r="I555" s="55">
        <v>601</v>
      </c>
      <c r="J555" s="55">
        <v>82</v>
      </c>
      <c r="K555" s="55">
        <v>-1</v>
      </c>
      <c r="L555" s="55">
        <v>340</v>
      </c>
      <c r="M555" s="55">
        <v>108</v>
      </c>
      <c r="N555" s="55">
        <v>278</v>
      </c>
      <c r="O555" s="55">
        <v>102.5</v>
      </c>
      <c r="P555" s="55">
        <v>220</v>
      </c>
      <c r="Q555" s="55">
        <v>123.5</v>
      </c>
      <c r="R555" s="55">
        <v>117</v>
      </c>
      <c r="S555" s="55">
        <v>87</v>
      </c>
      <c r="T555" s="55">
        <v>32</v>
      </c>
      <c r="U555" s="55"/>
      <c r="V555" s="55"/>
      <c r="W555" s="55">
        <v>75.5</v>
      </c>
      <c r="X555" s="55">
        <v>91</v>
      </c>
      <c r="Y555" s="55">
        <v>79</v>
      </c>
      <c r="Z555" s="55"/>
      <c r="AA555" s="55"/>
      <c r="AB555" s="55"/>
      <c r="AC555" s="55"/>
      <c r="AD555" s="55"/>
      <c r="AE555" s="55"/>
      <c r="AF555" s="55">
        <v>65.5</v>
      </c>
      <c r="AG555" s="55">
        <v>89</v>
      </c>
      <c r="AH555" s="55">
        <v>30</v>
      </c>
      <c r="AI555" s="55" t="s">
        <v>866</v>
      </c>
      <c r="AJ555" s="55">
        <v>18</v>
      </c>
      <c r="AK555" s="55"/>
      <c r="AL555" s="55"/>
      <c r="AM555" s="55"/>
      <c r="AN555" s="55"/>
      <c r="AO555" s="55">
        <v>134</v>
      </c>
      <c r="AP555" s="55">
        <v>51</v>
      </c>
      <c r="AQ555" s="55">
        <v>86</v>
      </c>
      <c r="AR555" s="55">
        <v>81</v>
      </c>
      <c r="AS555" s="55">
        <v>173</v>
      </c>
      <c r="AT555" s="55">
        <v>82</v>
      </c>
    </row>
    <row r="556" spans="1:46">
      <c r="A556" s="55" t="s">
        <v>1174</v>
      </c>
      <c r="B556" s="55">
        <v>1315231319</v>
      </c>
      <c r="C556" s="55" t="s">
        <v>1175</v>
      </c>
      <c r="D556" s="55" t="s">
        <v>52</v>
      </c>
      <c r="E556" s="55" t="s">
        <v>53</v>
      </c>
      <c r="F556" s="55"/>
      <c r="G556" s="55">
        <v>13</v>
      </c>
      <c r="H556" s="55">
        <v>473</v>
      </c>
      <c r="I556" s="55">
        <v>525.5</v>
      </c>
      <c r="J556" s="55">
        <v>419</v>
      </c>
      <c r="K556" s="55">
        <v>50</v>
      </c>
      <c r="L556" s="55">
        <v>2279</v>
      </c>
      <c r="M556" s="55">
        <v>90.5</v>
      </c>
      <c r="N556" s="55">
        <v>777</v>
      </c>
      <c r="O556" s="55">
        <v>90.5</v>
      </c>
      <c r="P556" s="55">
        <v>445</v>
      </c>
      <c r="Q556" s="55">
        <v>120.5</v>
      </c>
      <c r="R556" s="55">
        <v>180</v>
      </c>
      <c r="S556" s="55">
        <v>63</v>
      </c>
      <c r="T556" s="55">
        <v>353</v>
      </c>
      <c r="U556" s="55"/>
      <c r="V556" s="55"/>
      <c r="W556" s="55">
        <v>48</v>
      </c>
      <c r="X556" s="55">
        <v>74</v>
      </c>
      <c r="Y556" s="55">
        <v>544</v>
      </c>
      <c r="Z556" s="55"/>
      <c r="AA556" s="55"/>
      <c r="AB556" s="55"/>
      <c r="AC556" s="55"/>
      <c r="AD556" s="55"/>
      <c r="AE556" s="55"/>
      <c r="AF556" s="55">
        <v>60.5</v>
      </c>
      <c r="AG556" s="55">
        <v>87</v>
      </c>
      <c r="AH556" s="55">
        <v>61</v>
      </c>
      <c r="AI556" s="55" t="s">
        <v>866</v>
      </c>
      <c r="AJ556" s="55">
        <v>19</v>
      </c>
      <c r="AK556" s="55"/>
      <c r="AL556" s="55"/>
      <c r="AM556" s="55"/>
      <c r="AN556" s="55"/>
      <c r="AO556" s="55">
        <v>497</v>
      </c>
      <c r="AP556" s="55">
        <v>487</v>
      </c>
      <c r="AQ556" s="55">
        <v>585</v>
      </c>
      <c r="AR556" s="55">
        <v>469</v>
      </c>
      <c r="AS556" s="55">
        <v>405</v>
      </c>
      <c r="AT556" s="55">
        <v>419</v>
      </c>
    </row>
    <row r="557" spans="1:46">
      <c r="A557" s="55" t="s">
        <v>1176</v>
      </c>
      <c r="B557" s="55">
        <v>1315231320</v>
      </c>
      <c r="C557" s="55" t="s">
        <v>1177</v>
      </c>
      <c r="D557" s="55" t="s">
        <v>52</v>
      </c>
      <c r="E557" s="55" t="s">
        <v>53</v>
      </c>
      <c r="F557" s="55"/>
      <c r="G557" s="55">
        <v>13</v>
      </c>
      <c r="H557" s="55">
        <v>457</v>
      </c>
      <c r="I557" s="55">
        <v>507.5</v>
      </c>
      <c r="J557" s="55">
        <v>505</v>
      </c>
      <c r="K557" s="55">
        <v>-100</v>
      </c>
      <c r="L557" s="55">
        <v>3028</v>
      </c>
      <c r="M557" s="55">
        <v>91.5</v>
      </c>
      <c r="N557" s="55">
        <v>773</v>
      </c>
      <c r="O557" s="55">
        <v>84</v>
      </c>
      <c r="P557" s="55">
        <v>568</v>
      </c>
      <c r="Q557" s="55">
        <v>98</v>
      </c>
      <c r="R557" s="55">
        <v>641</v>
      </c>
      <c r="S557" s="55">
        <v>68</v>
      </c>
      <c r="T557" s="55">
        <v>269</v>
      </c>
      <c r="U557" s="55"/>
      <c r="V557" s="55"/>
      <c r="W557" s="55">
        <v>53</v>
      </c>
      <c r="X557" s="55">
        <v>78</v>
      </c>
      <c r="Y557" s="55">
        <v>481</v>
      </c>
      <c r="Z557" s="55"/>
      <c r="AA557" s="55"/>
      <c r="AB557" s="55"/>
      <c r="AC557" s="55"/>
      <c r="AD557" s="55"/>
      <c r="AE557" s="55"/>
      <c r="AF557" s="55">
        <v>62.5</v>
      </c>
      <c r="AG557" s="55">
        <v>88</v>
      </c>
      <c r="AH557" s="55">
        <v>49</v>
      </c>
      <c r="AI557" s="55" t="s">
        <v>866</v>
      </c>
      <c r="AJ557" s="55">
        <v>20</v>
      </c>
      <c r="AK557" s="55"/>
      <c r="AL557" s="55"/>
      <c r="AM557" s="55"/>
      <c r="AN557" s="55"/>
      <c r="AO557" s="55">
        <v>394</v>
      </c>
      <c r="AP557" s="55">
        <v>443</v>
      </c>
      <c r="AQ557" s="55">
        <v>464</v>
      </c>
      <c r="AR557" s="55">
        <v>405</v>
      </c>
      <c r="AS557" s="55">
        <v>535</v>
      </c>
      <c r="AT557" s="55">
        <v>505</v>
      </c>
    </row>
    <row r="558" spans="1:46">
      <c r="A558" s="55" t="s">
        <v>1178</v>
      </c>
      <c r="B558" s="55">
        <v>1315231321</v>
      </c>
      <c r="C558" s="55" t="s">
        <v>1179</v>
      </c>
      <c r="D558" s="55" t="s">
        <v>52</v>
      </c>
      <c r="E558" s="55" t="s">
        <v>53</v>
      </c>
      <c r="F558" s="55"/>
      <c r="G558" s="55">
        <v>13</v>
      </c>
      <c r="H558" s="55">
        <v>389</v>
      </c>
      <c r="I558" s="55">
        <v>441</v>
      </c>
      <c r="J558" s="55">
        <v>664</v>
      </c>
      <c r="K558" s="55">
        <v>-51</v>
      </c>
      <c r="L558" s="55">
        <v>6717</v>
      </c>
      <c r="M558" s="55">
        <v>97</v>
      </c>
      <c r="N558" s="55">
        <v>689</v>
      </c>
      <c r="O558" s="55">
        <v>70.5</v>
      </c>
      <c r="P558" s="55">
        <v>709</v>
      </c>
      <c r="Q558" s="55">
        <v>98.5</v>
      </c>
      <c r="R558" s="55">
        <v>627</v>
      </c>
      <c r="S558" s="55">
        <v>47</v>
      </c>
      <c r="T558" s="55">
        <v>587</v>
      </c>
      <c r="U558" s="55"/>
      <c r="V558" s="55"/>
      <c r="W558" s="55">
        <v>31</v>
      </c>
      <c r="X558" s="55">
        <v>59</v>
      </c>
      <c r="Y558" s="55">
        <v>657</v>
      </c>
      <c r="Z558" s="55"/>
      <c r="AA558" s="55"/>
      <c r="AB558" s="55"/>
      <c r="AC558" s="55"/>
      <c r="AD558" s="55"/>
      <c r="AE558" s="55"/>
      <c r="AF558" s="55">
        <v>45</v>
      </c>
      <c r="AG558" s="55">
        <v>69</v>
      </c>
      <c r="AH558" s="55">
        <v>207</v>
      </c>
      <c r="AI558" s="55" t="s">
        <v>866</v>
      </c>
      <c r="AJ558" s="55">
        <v>21</v>
      </c>
      <c r="AK558" s="55"/>
      <c r="AL558" s="55"/>
      <c r="AM558" s="55"/>
      <c r="AN558" s="55"/>
      <c r="AO558" s="55">
        <v>664</v>
      </c>
      <c r="AP558" s="55">
        <v>649</v>
      </c>
      <c r="AQ558" s="55">
        <v>645</v>
      </c>
      <c r="AR558" s="55">
        <v>613</v>
      </c>
      <c r="AS558" s="55">
        <v>640</v>
      </c>
      <c r="AT558" s="55">
        <v>664</v>
      </c>
    </row>
    <row r="559" spans="1:46">
      <c r="A559" s="55" t="s">
        <v>1180</v>
      </c>
      <c r="B559" s="55">
        <v>1315231322</v>
      </c>
      <c r="C559" s="55" t="s">
        <v>1181</v>
      </c>
      <c r="D559" s="55" t="s">
        <v>52</v>
      </c>
      <c r="E559" s="55" t="s">
        <v>53</v>
      </c>
      <c r="F559" s="55"/>
      <c r="G559" s="55">
        <v>13</v>
      </c>
      <c r="H559" s="55">
        <v>488</v>
      </c>
      <c r="I559" s="55">
        <v>540.5</v>
      </c>
      <c r="J559" s="55">
        <v>341</v>
      </c>
      <c r="K559" s="55">
        <v>116</v>
      </c>
      <c r="L559" s="55">
        <v>1772</v>
      </c>
      <c r="M559" s="55">
        <v>100.5</v>
      </c>
      <c r="N559" s="55">
        <v>584</v>
      </c>
      <c r="O559" s="55">
        <v>99.5</v>
      </c>
      <c r="P559" s="55">
        <v>270</v>
      </c>
      <c r="Q559" s="55">
        <v>103.5</v>
      </c>
      <c r="R559" s="55">
        <v>551</v>
      </c>
      <c r="S559" s="55">
        <v>76</v>
      </c>
      <c r="T559" s="55">
        <v>142</v>
      </c>
      <c r="U559" s="55"/>
      <c r="V559" s="55"/>
      <c r="W559" s="55">
        <v>47.5</v>
      </c>
      <c r="X559" s="55">
        <v>74</v>
      </c>
      <c r="Y559" s="55">
        <v>549</v>
      </c>
      <c r="Z559" s="55"/>
      <c r="AA559" s="55"/>
      <c r="AB559" s="55"/>
      <c r="AC559" s="55"/>
      <c r="AD559" s="55"/>
      <c r="AE559" s="55"/>
      <c r="AF559" s="55">
        <v>61</v>
      </c>
      <c r="AG559" s="55">
        <v>87</v>
      </c>
      <c r="AH559" s="55">
        <v>59</v>
      </c>
      <c r="AI559" s="55" t="s">
        <v>866</v>
      </c>
      <c r="AJ559" s="55">
        <v>22</v>
      </c>
      <c r="AK559" s="55"/>
      <c r="AL559" s="55"/>
      <c r="AM559" s="55"/>
      <c r="AN559" s="55"/>
      <c r="AO559" s="55">
        <v>366</v>
      </c>
      <c r="AP559" s="55">
        <v>359</v>
      </c>
      <c r="AQ559" s="55">
        <v>389</v>
      </c>
      <c r="AR559" s="55">
        <v>457</v>
      </c>
      <c r="AS559" s="55">
        <v>352</v>
      </c>
      <c r="AT559" s="55">
        <v>341</v>
      </c>
    </row>
    <row r="560" spans="1:46">
      <c r="A560" s="55" t="s">
        <v>1182</v>
      </c>
      <c r="B560" s="55">
        <v>1315231323</v>
      </c>
      <c r="C560" s="55" t="s">
        <v>1183</v>
      </c>
      <c r="D560" s="55" t="s">
        <v>52</v>
      </c>
      <c r="E560" s="55" t="s">
        <v>53</v>
      </c>
      <c r="F560" s="55"/>
      <c r="G560" s="55">
        <v>13</v>
      </c>
      <c r="H560" s="55">
        <v>448.5</v>
      </c>
      <c r="I560" s="55">
        <v>499</v>
      </c>
      <c r="J560" s="55">
        <v>533</v>
      </c>
      <c r="K560" s="55">
        <v>101</v>
      </c>
      <c r="L560" s="55">
        <v>3405</v>
      </c>
      <c r="M560" s="55">
        <v>92.5</v>
      </c>
      <c r="N560" s="55">
        <v>765</v>
      </c>
      <c r="O560" s="55">
        <v>83.5</v>
      </c>
      <c r="P560" s="55">
        <v>577</v>
      </c>
      <c r="Q560" s="55">
        <v>108.5</v>
      </c>
      <c r="R560" s="55">
        <v>443</v>
      </c>
      <c r="S560" s="55">
        <v>55.5</v>
      </c>
      <c r="T560" s="55">
        <v>487</v>
      </c>
      <c r="U560" s="55"/>
      <c r="V560" s="55"/>
      <c r="W560" s="55">
        <v>42</v>
      </c>
      <c r="X560" s="55">
        <v>69</v>
      </c>
      <c r="Y560" s="55">
        <v>604</v>
      </c>
      <c r="Z560" s="55"/>
      <c r="AA560" s="55"/>
      <c r="AB560" s="55"/>
      <c r="AC560" s="55"/>
      <c r="AD560" s="55"/>
      <c r="AE560" s="55"/>
      <c r="AF560" s="55">
        <v>66.5</v>
      </c>
      <c r="AG560" s="55">
        <v>90</v>
      </c>
      <c r="AH560" s="55">
        <v>26</v>
      </c>
      <c r="AI560" s="55" t="s">
        <v>866</v>
      </c>
      <c r="AJ560" s="55">
        <v>23</v>
      </c>
      <c r="AK560" s="55"/>
      <c r="AL560" s="55"/>
      <c r="AM560" s="55"/>
      <c r="AN560" s="55"/>
      <c r="AO560" s="55">
        <v>473</v>
      </c>
      <c r="AP560" s="55">
        <v>547</v>
      </c>
      <c r="AQ560" s="55">
        <v>625</v>
      </c>
      <c r="AR560" s="55">
        <v>634</v>
      </c>
      <c r="AS560" s="55">
        <v>550</v>
      </c>
      <c r="AT560" s="55">
        <v>533</v>
      </c>
    </row>
    <row r="561" spans="1:46">
      <c r="A561" s="55" t="s">
        <v>1184</v>
      </c>
      <c r="B561" s="55">
        <v>1315231324</v>
      </c>
      <c r="C561" s="55" t="s">
        <v>1185</v>
      </c>
      <c r="D561" s="55" t="s">
        <v>52</v>
      </c>
      <c r="E561" s="55" t="s">
        <v>53</v>
      </c>
      <c r="F561" s="55"/>
      <c r="G561" s="55">
        <v>13</v>
      </c>
      <c r="H561" s="55">
        <v>483.5</v>
      </c>
      <c r="I561" s="55">
        <v>530</v>
      </c>
      <c r="J561" s="55">
        <v>388</v>
      </c>
      <c r="K561" s="55">
        <v>1</v>
      </c>
      <c r="L561" s="55">
        <v>2113</v>
      </c>
      <c r="M561" s="55">
        <v>111.5</v>
      </c>
      <c r="N561" s="55">
        <v>155</v>
      </c>
      <c r="O561" s="55">
        <v>104.5</v>
      </c>
      <c r="P561" s="55">
        <v>186</v>
      </c>
      <c r="Q561" s="55">
        <v>87.5</v>
      </c>
      <c r="R561" s="55">
        <v>741</v>
      </c>
      <c r="S561" s="55">
        <v>60.5</v>
      </c>
      <c r="T561" s="55">
        <v>405</v>
      </c>
      <c r="U561" s="55"/>
      <c r="V561" s="55"/>
      <c r="W561" s="55">
        <v>67.5</v>
      </c>
      <c r="X561" s="55">
        <v>88</v>
      </c>
      <c r="Y561" s="55">
        <v>207</v>
      </c>
      <c r="Z561" s="55"/>
      <c r="AA561" s="55"/>
      <c r="AB561" s="55"/>
      <c r="AC561" s="55"/>
      <c r="AD561" s="55"/>
      <c r="AE561" s="55"/>
      <c r="AF561" s="55">
        <v>52</v>
      </c>
      <c r="AG561" s="55">
        <v>78</v>
      </c>
      <c r="AH561" s="55">
        <v>154</v>
      </c>
      <c r="AI561" s="55" t="s">
        <v>866</v>
      </c>
      <c r="AJ561" s="55">
        <v>24</v>
      </c>
      <c r="AK561" s="55"/>
      <c r="AL561" s="55"/>
      <c r="AM561" s="55"/>
      <c r="AN561" s="55"/>
      <c r="AO561" s="55">
        <v>417</v>
      </c>
      <c r="AP561" s="55">
        <v>372</v>
      </c>
      <c r="AQ561" s="55">
        <v>470</v>
      </c>
      <c r="AR561" s="55">
        <v>389</v>
      </c>
      <c r="AS561" s="55">
        <v>526</v>
      </c>
      <c r="AT561" s="55">
        <v>388</v>
      </c>
    </row>
    <row r="562" spans="1:46">
      <c r="A562" s="55" t="s">
        <v>1186</v>
      </c>
      <c r="B562" s="55">
        <v>7001231325</v>
      </c>
      <c r="C562" s="55" t="s">
        <v>1187</v>
      </c>
      <c r="D562" s="55" t="s">
        <v>511</v>
      </c>
      <c r="E562" s="55" t="s">
        <v>53</v>
      </c>
      <c r="F562" s="55" t="s">
        <v>233</v>
      </c>
      <c r="G562" s="55">
        <v>13</v>
      </c>
      <c r="H562" s="55">
        <v>384.5</v>
      </c>
      <c r="I562" s="55">
        <v>421.5</v>
      </c>
      <c r="J562" s="55">
        <v>676</v>
      </c>
      <c r="K562" s="55">
        <v>-9</v>
      </c>
      <c r="L562" s="55">
        <v>8071</v>
      </c>
      <c r="M562" s="55">
        <v>110</v>
      </c>
      <c r="N562" s="55">
        <v>209</v>
      </c>
      <c r="O562" s="55">
        <v>47</v>
      </c>
      <c r="P562" s="55">
        <v>795</v>
      </c>
      <c r="Q562" s="55">
        <v>104.5</v>
      </c>
      <c r="R562" s="55">
        <v>532</v>
      </c>
      <c r="S562" s="55">
        <v>19</v>
      </c>
      <c r="T562" s="55">
        <v>686</v>
      </c>
      <c r="U562" s="55"/>
      <c r="V562" s="55"/>
      <c r="W562" s="55"/>
      <c r="X562" s="55"/>
      <c r="Y562" s="55"/>
      <c r="Z562" s="55">
        <v>52</v>
      </c>
      <c r="AA562" s="55">
        <v>63</v>
      </c>
      <c r="AB562" s="55">
        <v>461</v>
      </c>
      <c r="AC562" s="55"/>
      <c r="AD562" s="55"/>
      <c r="AE562" s="55"/>
      <c r="AF562" s="55">
        <v>52</v>
      </c>
      <c r="AG562" s="55">
        <v>78</v>
      </c>
      <c r="AH562" s="55">
        <v>154</v>
      </c>
      <c r="AI562" s="55" t="s">
        <v>1142</v>
      </c>
      <c r="AJ562" s="55">
        <v>25</v>
      </c>
      <c r="AK562" s="55"/>
      <c r="AL562" s="55" t="s">
        <v>1143</v>
      </c>
      <c r="AM562" s="55"/>
      <c r="AN562" s="55"/>
      <c r="AO562" s="55"/>
      <c r="AP562" s="55"/>
      <c r="AQ562" s="55"/>
      <c r="AR562" s="55">
        <v>667</v>
      </c>
      <c r="AS562" s="55"/>
      <c r="AT562" s="55">
        <v>676</v>
      </c>
    </row>
    <row r="563" spans="1:46">
      <c r="A563" s="55" t="s">
        <v>1188</v>
      </c>
      <c r="B563" s="55">
        <v>1315231326</v>
      </c>
      <c r="C563" s="55" t="s">
        <v>1189</v>
      </c>
      <c r="D563" s="55" t="s">
        <v>52</v>
      </c>
      <c r="E563" s="55" t="s">
        <v>53</v>
      </c>
      <c r="F563" s="55"/>
      <c r="G563" s="55">
        <v>13</v>
      </c>
      <c r="H563" s="55">
        <v>484</v>
      </c>
      <c r="I563" s="55">
        <v>532.5</v>
      </c>
      <c r="J563" s="55">
        <v>378</v>
      </c>
      <c r="K563" s="55">
        <v>-96</v>
      </c>
      <c r="L563" s="55">
        <v>2021</v>
      </c>
      <c r="M563" s="55">
        <v>97</v>
      </c>
      <c r="N563" s="55">
        <v>689</v>
      </c>
      <c r="O563" s="55">
        <v>102</v>
      </c>
      <c r="P563" s="55">
        <v>228</v>
      </c>
      <c r="Q563" s="55">
        <v>105.5</v>
      </c>
      <c r="R563" s="55">
        <v>513</v>
      </c>
      <c r="S563" s="55">
        <v>71</v>
      </c>
      <c r="T563" s="55">
        <v>205</v>
      </c>
      <c r="U563" s="55"/>
      <c r="V563" s="55"/>
      <c r="W563" s="55">
        <v>59.5</v>
      </c>
      <c r="X563" s="55">
        <v>83</v>
      </c>
      <c r="Y563" s="55">
        <v>362</v>
      </c>
      <c r="Z563" s="55"/>
      <c r="AA563" s="55"/>
      <c r="AB563" s="55"/>
      <c r="AC563" s="55"/>
      <c r="AD563" s="55"/>
      <c r="AE563" s="55"/>
      <c r="AF563" s="55">
        <v>49</v>
      </c>
      <c r="AG563" s="55">
        <v>74</v>
      </c>
      <c r="AH563" s="55">
        <v>183</v>
      </c>
      <c r="AI563" s="55" t="s">
        <v>866</v>
      </c>
      <c r="AJ563" s="55">
        <v>26</v>
      </c>
      <c r="AK563" s="55"/>
      <c r="AL563" s="55"/>
      <c r="AM563" s="55"/>
      <c r="AN563" s="55"/>
      <c r="AO563" s="55">
        <v>384</v>
      </c>
      <c r="AP563" s="55">
        <v>233</v>
      </c>
      <c r="AQ563" s="55">
        <v>281</v>
      </c>
      <c r="AR563" s="55">
        <v>282</v>
      </c>
      <c r="AS563" s="55">
        <v>389</v>
      </c>
      <c r="AT563" s="55">
        <v>378</v>
      </c>
    </row>
    <row r="564" spans="1:46">
      <c r="A564" s="55" t="s">
        <v>1190</v>
      </c>
      <c r="B564" s="55">
        <v>1315231327</v>
      </c>
      <c r="C564" s="55" t="s">
        <v>1191</v>
      </c>
      <c r="D564" s="55" t="s">
        <v>52</v>
      </c>
      <c r="E564" s="55" t="s">
        <v>53</v>
      </c>
      <c r="F564" s="55"/>
      <c r="G564" s="55">
        <v>13</v>
      </c>
      <c r="H564" s="55">
        <v>474.5</v>
      </c>
      <c r="I564" s="55">
        <v>515</v>
      </c>
      <c r="J564" s="55">
        <v>477</v>
      </c>
      <c r="K564" s="55">
        <v>113</v>
      </c>
      <c r="L564" s="55">
        <v>2714</v>
      </c>
      <c r="M564" s="55">
        <v>82.5</v>
      </c>
      <c r="N564" s="55">
        <v>796</v>
      </c>
      <c r="O564" s="55">
        <v>97</v>
      </c>
      <c r="P564" s="55">
        <v>330</v>
      </c>
      <c r="Q564" s="55">
        <v>92</v>
      </c>
      <c r="R564" s="55">
        <v>708</v>
      </c>
      <c r="S564" s="55">
        <v>68.5</v>
      </c>
      <c r="T564" s="55">
        <v>257</v>
      </c>
      <c r="U564" s="55"/>
      <c r="V564" s="55"/>
      <c r="W564" s="55">
        <v>57</v>
      </c>
      <c r="X564" s="55">
        <v>81</v>
      </c>
      <c r="Y564" s="55">
        <v>406</v>
      </c>
      <c r="Z564" s="55"/>
      <c r="AA564" s="55"/>
      <c r="AB564" s="55"/>
      <c r="AC564" s="55"/>
      <c r="AD564" s="55"/>
      <c r="AE564" s="55"/>
      <c r="AF564" s="55">
        <v>77.5</v>
      </c>
      <c r="AG564" s="55">
        <v>94</v>
      </c>
      <c r="AH564" s="55">
        <v>3</v>
      </c>
      <c r="AI564" s="55" t="s">
        <v>866</v>
      </c>
      <c r="AJ564" s="55">
        <v>27</v>
      </c>
      <c r="AK564" s="55"/>
      <c r="AL564" s="55"/>
      <c r="AM564" s="55"/>
      <c r="AN564" s="55"/>
      <c r="AO564" s="55">
        <v>512</v>
      </c>
      <c r="AP564" s="55">
        <v>605</v>
      </c>
      <c r="AQ564" s="55">
        <v>573</v>
      </c>
      <c r="AR564" s="55">
        <v>590</v>
      </c>
      <c r="AS564" s="55">
        <v>660</v>
      </c>
      <c r="AT564" s="55">
        <v>477</v>
      </c>
    </row>
    <row r="565" spans="1:46">
      <c r="A565" s="55" t="s">
        <v>1192</v>
      </c>
      <c r="B565" s="55">
        <v>1315231328</v>
      </c>
      <c r="C565" s="55" t="s">
        <v>1193</v>
      </c>
      <c r="D565" s="55" t="s">
        <v>52</v>
      </c>
      <c r="E565" s="55" t="s">
        <v>53</v>
      </c>
      <c r="F565" s="55"/>
      <c r="G565" s="55">
        <v>13</v>
      </c>
      <c r="H565" s="55">
        <v>444.5</v>
      </c>
      <c r="I565" s="55">
        <v>493</v>
      </c>
      <c r="J565" s="55">
        <v>552</v>
      </c>
      <c r="K565" s="55">
        <v>-49</v>
      </c>
      <c r="L565" s="55">
        <v>3715</v>
      </c>
      <c r="M565" s="55">
        <v>100</v>
      </c>
      <c r="N565" s="55">
        <v>605</v>
      </c>
      <c r="O565" s="55">
        <v>77</v>
      </c>
      <c r="P565" s="55">
        <v>657</v>
      </c>
      <c r="Q565" s="55">
        <v>115.5</v>
      </c>
      <c r="R565" s="55">
        <v>288</v>
      </c>
      <c r="S565" s="55">
        <v>50.5</v>
      </c>
      <c r="T565" s="55">
        <v>542</v>
      </c>
      <c r="U565" s="55"/>
      <c r="V565" s="55"/>
      <c r="W565" s="55">
        <v>56.5</v>
      </c>
      <c r="X565" s="55">
        <v>81</v>
      </c>
      <c r="Y565" s="55">
        <v>414</v>
      </c>
      <c r="Z565" s="55"/>
      <c r="AA565" s="55"/>
      <c r="AB565" s="55"/>
      <c r="AC565" s="55"/>
      <c r="AD565" s="55"/>
      <c r="AE565" s="55"/>
      <c r="AF565" s="55">
        <v>45</v>
      </c>
      <c r="AG565" s="55">
        <v>69</v>
      </c>
      <c r="AH565" s="55">
        <v>207</v>
      </c>
      <c r="AI565" s="55" t="s">
        <v>866</v>
      </c>
      <c r="AJ565" s="55">
        <v>28</v>
      </c>
      <c r="AK565" s="55"/>
      <c r="AL565" s="55"/>
      <c r="AM565" s="55"/>
      <c r="AN565" s="55"/>
      <c r="AO565" s="55">
        <v>615</v>
      </c>
      <c r="AP565" s="55">
        <v>316</v>
      </c>
      <c r="AQ565" s="55">
        <v>558</v>
      </c>
      <c r="AR565" s="55">
        <v>503</v>
      </c>
      <c r="AS565" s="55">
        <v>582</v>
      </c>
      <c r="AT565" s="55">
        <v>552</v>
      </c>
    </row>
    <row r="566" spans="1:46">
      <c r="A566" s="55" t="s">
        <v>1194</v>
      </c>
      <c r="B566" s="55">
        <v>1315231329</v>
      </c>
      <c r="C566" s="55" t="s">
        <v>1195</v>
      </c>
      <c r="D566" s="55" t="s">
        <v>52</v>
      </c>
      <c r="E566" s="55" t="s">
        <v>53</v>
      </c>
      <c r="F566" s="55"/>
      <c r="G566" s="55">
        <v>13</v>
      </c>
      <c r="H566" s="55">
        <v>482</v>
      </c>
      <c r="I566" s="55">
        <v>532.5</v>
      </c>
      <c r="J566" s="55">
        <v>378</v>
      </c>
      <c r="K566" s="55">
        <v>-30</v>
      </c>
      <c r="L566" s="55">
        <v>2021</v>
      </c>
      <c r="M566" s="55">
        <v>102.5</v>
      </c>
      <c r="N566" s="55">
        <v>511</v>
      </c>
      <c r="O566" s="55">
        <v>88</v>
      </c>
      <c r="P566" s="55">
        <v>492</v>
      </c>
      <c r="Q566" s="55">
        <v>114.5</v>
      </c>
      <c r="R566" s="55">
        <v>303</v>
      </c>
      <c r="S566" s="55">
        <v>59.5</v>
      </c>
      <c r="T566" s="55">
        <v>424</v>
      </c>
      <c r="U566" s="55"/>
      <c r="V566" s="55"/>
      <c r="W566" s="55">
        <v>61</v>
      </c>
      <c r="X566" s="55">
        <v>84</v>
      </c>
      <c r="Y566" s="55">
        <v>332</v>
      </c>
      <c r="Z566" s="55"/>
      <c r="AA566" s="55"/>
      <c r="AB566" s="55"/>
      <c r="AC566" s="55"/>
      <c r="AD566" s="55"/>
      <c r="AE566" s="55"/>
      <c r="AF566" s="55">
        <v>56.5</v>
      </c>
      <c r="AG566" s="55">
        <v>84</v>
      </c>
      <c r="AH566" s="55">
        <v>107</v>
      </c>
      <c r="AI566" s="55" t="s">
        <v>866</v>
      </c>
      <c r="AJ566" s="55">
        <v>29</v>
      </c>
      <c r="AK566" s="55"/>
      <c r="AL566" s="55"/>
      <c r="AM566" s="55"/>
      <c r="AN566" s="55"/>
      <c r="AO566" s="55">
        <v>447</v>
      </c>
      <c r="AP566" s="55">
        <v>269</v>
      </c>
      <c r="AQ566" s="55">
        <v>373</v>
      </c>
      <c r="AR566" s="55">
        <v>348</v>
      </c>
      <c r="AS566" s="55">
        <v>300</v>
      </c>
      <c r="AT566" s="55">
        <v>378</v>
      </c>
    </row>
    <row r="567" spans="1:46">
      <c r="A567" s="55" t="s">
        <v>1196</v>
      </c>
      <c r="B567" s="55">
        <v>1315231330</v>
      </c>
      <c r="C567" s="55" t="s">
        <v>1197</v>
      </c>
      <c r="D567" s="55" t="s">
        <v>52</v>
      </c>
      <c r="E567" s="55" t="s">
        <v>53</v>
      </c>
      <c r="F567" s="55"/>
      <c r="G567" s="55">
        <v>13</v>
      </c>
      <c r="H567" s="55">
        <v>434.5</v>
      </c>
      <c r="I567" s="55">
        <v>483</v>
      </c>
      <c r="J567" s="55">
        <v>583</v>
      </c>
      <c r="K567" s="55">
        <v>-56</v>
      </c>
      <c r="L567" s="55">
        <v>4237</v>
      </c>
      <c r="M567" s="55">
        <v>107</v>
      </c>
      <c r="N567" s="55">
        <v>325</v>
      </c>
      <c r="O567" s="55">
        <v>74</v>
      </c>
      <c r="P567" s="55">
        <v>688</v>
      </c>
      <c r="Q567" s="55">
        <v>89.5</v>
      </c>
      <c r="R567" s="55">
        <v>731</v>
      </c>
      <c r="S567" s="55">
        <v>49.5</v>
      </c>
      <c r="T567" s="55">
        <v>556</v>
      </c>
      <c r="U567" s="55"/>
      <c r="V567" s="55"/>
      <c r="W567" s="55">
        <v>64</v>
      </c>
      <c r="X567" s="55">
        <v>87</v>
      </c>
      <c r="Y567" s="55">
        <v>269</v>
      </c>
      <c r="Z567" s="55"/>
      <c r="AA567" s="55"/>
      <c r="AB567" s="55"/>
      <c r="AC567" s="55"/>
      <c r="AD567" s="55"/>
      <c r="AE567" s="55"/>
      <c r="AF567" s="55">
        <v>50.5</v>
      </c>
      <c r="AG567" s="55">
        <v>76</v>
      </c>
      <c r="AH567" s="55">
        <v>169</v>
      </c>
      <c r="AI567" s="55" t="s">
        <v>866</v>
      </c>
      <c r="AJ567" s="55">
        <v>30</v>
      </c>
      <c r="AK567" s="55"/>
      <c r="AL567" s="55"/>
      <c r="AM567" s="55"/>
      <c r="AN567" s="55"/>
      <c r="AO567" s="55">
        <v>605</v>
      </c>
      <c r="AP567" s="55">
        <v>547</v>
      </c>
      <c r="AQ567" s="55">
        <v>368</v>
      </c>
      <c r="AR567" s="55">
        <v>527</v>
      </c>
      <c r="AS567" s="55">
        <v>564</v>
      </c>
      <c r="AT567" s="55">
        <v>583</v>
      </c>
    </row>
    <row r="568" spans="1:46">
      <c r="A568" s="55" t="s">
        <v>1198</v>
      </c>
      <c r="B568" s="55">
        <v>1315231331</v>
      </c>
      <c r="C568" s="55" t="s">
        <v>1199</v>
      </c>
      <c r="D568" s="55" t="s">
        <v>52</v>
      </c>
      <c r="E568" s="55" t="s">
        <v>53</v>
      </c>
      <c r="F568" s="55"/>
      <c r="G568" s="55">
        <v>13</v>
      </c>
      <c r="H568" s="55">
        <v>502.5</v>
      </c>
      <c r="I568" s="55">
        <v>552.5</v>
      </c>
      <c r="J568" s="55">
        <v>275</v>
      </c>
      <c r="K568" s="55">
        <v>-79</v>
      </c>
      <c r="L568" s="55">
        <v>1383</v>
      </c>
      <c r="M568" s="55">
        <v>113.5</v>
      </c>
      <c r="N568" s="55">
        <v>101</v>
      </c>
      <c r="O568" s="55">
        <v>95</v>
      </c>
      <c r="P568" s="55">
        <v>362</v>
      </c>
      <c r="Q568" s="55">
        <v>110.5</v>
      </c>
      <c r="R568" s="55">
        <v>396</v>
      </c>
      <c r="S568" s="55">
        <v>67.5</v>
      </c>
      <c r="T568" s="55">
        <v>275</v>
      </c>
      <c r="U568" s="55"/>
      <c r="V568" s="55"/>
      <c r="W568" s="55">
        <v>62</v>
      </c>
      <c r="X568" s="55">
        <v>85</v>
      </c>
      <c r="Y568" s="55">
        <v>312</v>
      </c>
      <c r="Z568" s="55"/>
      <c r="AA568" s="55"/>
      <c r="AB568" s="55"/>
      <c r="AC568" s="55"/>
      <c r="AD568" s="55"/>
      <c r="AE568" s="55"/>
      <c r="AF568" s="55">
        <v>54</v>
      </c>
      <c r="AG568" s="55">
        <v>81</v>
      </c>
      <c r="AH568" s="55">
        <v>143</v>
      </c>
      <c r="AI568" s="55" t="s">
        <v>866</v>
      </c>
      <c r="AJ568" s="55">
        <v>31</v>
      </c>
      <c r="AK568" s="55"/>
      <c r="AL568" s="55"/>
      <c r="AM568" s="55"/>
      <c r="AN568" s="55"/>
      <c r="AO568" s="55">
        <v>288</v>
      </c>
      <c r="AP568" s="55">
        <v>277</v>
      </c>
      <c r="AQ568" s="55">
        <v>181</v>
      </c>
      <c r="AR568" s="55">
        <v>196</v>
      </c>
      <c r="AS568" s="55">
        <v>66</v>
      </c>
      <c r="AT568" s="55">
        <v>275</v>
      </c>
    </row>
    <row r="569" spans="1:46">
      <c r="A569" s="55" t="s">
        <v>1200</v>
      </c>
      <c r="B569" s="55">
        <v>1315231332</v>
      </c>
      <c r="C569" s="55" t="s">
        <v>1201</v>
      </c>
      <c r="D569" s="55" t="s">
        <v>52</v>
      </c>
      <c r="E569" s="55" t="s">
        <v>53</v>
      </c>
      <c r="F569" s="55"/>
      <c r="G569" s="55">
        <v>13</v>
      </c>
      <c r="H569" s="55">
        <v>402.5</v>
      </c>
      <c r="I569" s="55">
        <v>435</v>
      </c>
      <c r="J569" s="55">
        <v>670</v>
      </c>
      <c r="K569" s="55">
        <v>-112</v>
      </c>
      <c r="L569" s="55">
        <v>7066</v>
      </c>
      <c r="M569" s="55">
        <v>102.5</v>
      </c>
      <c r="N569" s="55">
        <v>511</v>
      </c>
      <c r="O569" s="55">
        <v>60.5</v>
      </c>
      <c r="P569" s="55">
        <v>768</v>
      </c>
      <c r="Q569" s="55">
        <v>105.5</v>
      </c>
      <c r="R569" s="55">
        <v>513</v>
      </c>
      <c r="S569" s="55">
        <v>28.5</v>
      </c>
      <c r="T569" s="55">
        <v>677</v>
      </c>
      <c r="U569" s="55"/>
      <c r="V569" s="55"/>
      <c r="W569" s="55"/>
      <c r="X569" s="55"/>
      <c r="Y569" s="55"/>
      <c r="Z569" s="55">
        <v>60.5</v>
      </c>
      <c r="AA569" s="55">
        <v>69</v>
      </c>
      <c r="AB569" s="55">
        <v>440</v>
      </c>
      <c r="AC569" s="55"/>
      <c r="AD569" s="55"/>
      <c r="AE569" s="55"/>
      <c r="AF569" s="55">
        <v>45</v>
      </c>
      <c r="AG569" s="55">
        <v>69</v>
      </c>
      <c r="AH569" s="55">
        <v>207</v>
      </c>
      <c r="AI569" s="55" t="s">
        <v>1142</v>
      </c>
      <c r="AJ569" s="55">
        <v>32</v>
      </c>
      <c r="AK569" s="55"/>
      <c r="AL569" s="55" t="s">
        <v>1143</v>
      </c>
      <c r="AM569" s="55"/>
      <c r="AN569" s="55"/>
      <c r="AO569" s="55">
        <v>573</v>
      </c>
      <c r="AP569" s="55">
        <v>603</v>
      </c>
      <c r="AQ569" s="55">
        <v>633</v>
      </c>
      <c r="AR569" s="55">
        <v>558</v>
      </c>
      <c r="AS569" s="55">
        <v>664</v>
      </c>
      <c r="AT569" s="55">
        <v>670</v>
      </c>
    </row>
    <row r="570" spans="1:46">
      <c r="A570" s="55" t="s">
        <v>1202</v>
      </c>
      <c r="B570" s="55">
        <v>1315231333</v>
      </c>
      <c r="C570" s="55" t="s">
        <v>1203</v>
      </c>
      <c r="D570" s="55" t="s">
        <v>52</v>
      </c>
      <c r="E570" s="55" t="s">
        <v>53</v>
      </c>
      <c r="F570" s="55"/>
      <c r="G570" s="55">
        <v>13</v>
      </c>
      <c r="H570" s="55">
        <v>484.5</v>
      </c>
      <c r="I570" s="55">
        <v>529.5</v>
      </c>
      <c r="J570" s="55">
        <v>391</v>
      </c>
      <c r="K570" s="55">
        <v>-32</v>
      </c>
      <c r="L570" s="55">
        <v>2136</v>
      </c>
      <c r="M570" s="55">
        <v>99.5</v>
      </c>
      <c r="N570" s="55">
        <v>618</v>
      </c>
      <c r="O570" s="55">
        <v>89</v>
      </c>
      <c r="P570" s="55">
        <v>470</v>
      </c>
      <c r="Q570" s="55">
        <v>106</v>
      </c>
      <c r="R570" s="55">
        <v>498</v>
      </c>
      <c r="S570" s="55">
        <v>61</v>
      </c>
      <c r="T570" s="55">
        <v>396</v>
      </c>
      <c r="U570" s="55"/>
      <c r="V570" s="55"/>
      <c r="W570" s="55">
        <v>72.5</v>
      </c>
      <c r="X570" s="55">
        <v>90</v>
      </c>
      <c r="Y570" s="55">
        <v>129</v>
      </c>
      <c r="Z570" s="55"/>
      <c r="AA570" s="55"/>
      <c r="AB570" s="55"/>
      <c r="AC570" s="55"/>
      <c r="AD570" s="55"/>
      <c r="AE570" s="55"/>
      <c r="AF570" s="55">
        <v>56.5</v>
      </c>
      <c r="AG570" s="55">
        <v>84</v>
      </c>
      <c r="AH570" s="55">
        <v>107</v>
      </c>
      <c r="AI570" s="55" t="s">
        <v>866</v>
      </c>
      <c r="AJ570" s="55">
        <v>33</v>
      </c>
      <c r="AK570" s="55"/>
      <c r="AL570" s="55"/>
      <c r="AM570" s="55"/>
      <c r="AN570" s="55"/>
      <c r="AO570" s="55">
        <v>524</v>
      </c>
      <c r="AP570" s="55">
        <v>375</v>
      </c>
      <c r="AQ570" s="55">
        <v>443</v>
      </c>
      <c r="AR570" s="55">
        <v>359</v>
      </c>
      <c r="AS570" s="55">
        <v>405</v>
      </c>
      <c r="AT570" s="55">
        <v>391</v>
      </c>
    </row>
    <row r="571" spans="1:46">
      <c r="A571" s="55" t="s">
        <v>1204</v>
      </c>
      <c r="B571" s="55">
        <v>7035231334</v>
      </c>
      <c r="C571" s="55" t="s">
        <v>1205</v>
      </c>
      <c r="D571" s="55" t="s">
        <v>511</v>
      </c>
      <c r="E571" s="55" t="s">
        <v>53</v>
      </c>
      <c r="F571" s="55" t="s">
        <v>233</v>
      </c>
      <c r="G571" s="55">
        <v>13</v>
      </c>
      <c r="H571" s="55">
        <v>444</v>
      </c>
      <c r="I571" s="55">
        <v>489</v>
      </c>
      <c r="J571" s="55">
        <v>565</v>
      </c>
      <c r="K571" s="55">
        <v>111</v>
      </c>
      <c r="L571" s="55">
        <v>3919</v>
      </c>
      <c r="M571" s="55">
        <v>109</v>
      </c>
      <c r="N571" s="55">
        <v>245</v>
      </c>
      <c r="O571" s="55">
        <v>59</v>
      </c>
      <c r="P571" s="55">
        <v>772</v>
      </c>
      <c r="Q571" s="55">
        <v>105</v>
      </c>
      <c r="R571" s="55">
        <v>523</v>
      </c>
      <c r="S571" s="55">
        <v>42</v>
      </c>
      <c r="T571" s="55">
        <v>623</v>
      </c>
      <c r="U571" s="55"/>
      <c r="V571" s="55"/>
      <c r="W571" s="55">
        <v>60</v>
      </c>
      <c r="X571" s="55">
        <v>83</v>
      </c>
      <c r="Y571" s="55">
        <v>352</v>
      </c>
      <c r="Z571" s="55"/>
      <c r="AA571" s="55"/>
      <c r="AB571" s="55"/>
      <c r="AC571" s="55"/>
      <c r="AD571" s="55"/>
      <c r="AE571" s="55"/>
      <c r="AF571" s="55">
        <v>69</v>
      </c>
      <c r="AG571" s="55">
        <v>91</v>
      </c>
      <c r="AH571" s="55">
        <v>17</v>
      </c>
      <c r="AI571" s="55" t="s">
        <v>866</v>
      </c>
      <c r="AJ571" s="55">
        <v>34</v>
      </c>
      <c r="AK571" s="55"/>
      <c r="AL571" s="55"/>
      <c r="AM571" s="55"/>
      <c r="AN571" s="55"/>
      <c r="AO571" s="55">
        <v>681</v>
      </c>
      <c r="AP571" s="55">
        <v>689</v>
      </c>
      <c r="AQ571" s="55">
        <v>663</v>
      </c>
      <c r="AR571" s="55">
        <v>676</v>
      </c>
      <c r="AS571" s="55"/>
      <c r="AT571" s="55">
        <v>565</v>
      </c>
    </row>
    <row r="572" spans="1:46">
      <c r="A572" s="55" t="s">
        <v>1206</v>
      </c>
      <c r="B572" s="55">
        <v>1315231335</v>
      </c>
      <c r="C572" s="55" t="s">
        <v>1207</v>
      </c>
      <c r="D572" s="55" t="s">
        <v>52</v>
      </c>
      <c r="E572" s="55" t="s">
        <v>53</v>
      </c>
      <c r="F572" s="55"/>
      <c r="G572" s="55">
        <v>13</v>
      </c>
      <c r="H572" s="55">
        <v>477</v>
      </c>
      <c r="I572" s="55">
        <v>528.5</v>
      </c>
      <c r="J572" s="55">
        <v>400</v>
      </c>
      <c r="K572" s="55">
        <v>-127</v>
      </c>
      <c r="L572" s="55">
        <v>2168</v>
      </c>
      <c r="M572" s="55">
        <v>96.5</v>
      </c>
      <c r="N572" s="55">
        <v>701</v>
      </c>
      <c r="O572" s="55">
        <v>81.5</v>
      </c>
      <c r="P572" s="55">
        <v>606</v>
      </c>
      <c r="Q572" s="55">
        <v>112.5</v>
      </c>
      <c r="R572" s="55">
        <v>350</v>
      </c>
      <c r="S572" s="55">
        <v>70</v>
      </c>
      <c r="T572" s="55">
        <v>226</v>
      </c>
      <c r="U572" s="55"/>
      <c r="V572" s="55"/>
      <c r="W572" s="55">
        <v>55</v>
      </c>
      <c r="X572" s="55">
        <v>80</v>
      </c>
      <c r="Y572" s="55">
        <v>444</v>
      </c>
      <c r="Z572" s="55"/>
      <c r="AA572" s="55"/>
      <c r="AB572" s="55"/>
      <c r="AC572" s="55"/>
      <c r="AD572" s="55"/>
      <c r="AE572" s="55"/>
      <c r="AF572" s="55">
        <v>61.5</v>
      </c>
      <c r="AG572" s="55">
        <v>88</v>
      </c>
      <c r="AH572" s="55">
        <v>56</v>
      </c>
      <c r="AI572" s="55" t="s">
        <v>866</v>
      </c>
      <c r="AJ572" s="55">
        <v>35</v>
      </c>
      <c r="AK572" s="55"/>
      <c r="AL572" s="55"/>
      <c r="AM572" s="55"/>
      <c r="AN572" s="55"/>
      <c r="AO572" s="55">
        <v>298</v>
      </c>
      <c r="AP572" s="55">
        <v>295</v>
      </c>
      <c r="AQ572" s="55">
        <v>429</v>
      </c>
      <c r="AR572" s="55">
        <v>273</v>
      </c>
      <c r="AS572" s="55">
        <v>230</v>
      </c>
      <c r="AT572" s="55">
        <v>400</v>
      </c>
    </row>
    <row r="573" spans="1:46">
      <c r="A573" s="55" t="s">
        <v>1208</v>
      </c>
      <c r="B573" s="55">
        <v>1315231336</v>
      </c>
      <c r="C573" s="55" t="s">
        <v>1209</v>
      </c>
      <c r="D573" s="55" t="s">
        <v>52</v>
      </c>
      <c r="E573" s="55" t="s">
        <v>53</v>
      </c>
      <c r="F573" s="55"/>
      <c r="G573" s="55">
        <v>13</v>
      </c>
      <c r="H573" s="55">
        <v>435</v>
      </c>
      <c r="I573" s="55">
        <v>489.5</v>
      </c>
      <c r="J573" s="55">
        <v>562</v>
      </c>
      <c r="K573" s="55">
        <v>-196</v>
      </c>
      <c r="L573" s="55">
        <v>3897</v>
      </c>
      <c r="M573" s="55">
        <v>105</v>
      </c>
      <c r="N573" s="55">
        <v>406</v>
      </c>
      <c r="O573" s="55">
        <v>78.5</v>
      </c>
      <c r="P573" s="55">
        <v>643</v>
      </c>
      <c r="Q573" s="55">
        <v>96.5</v>
      </c>
      <c r="R573" s="55">
        <v>660</v>
      </c>
      <c r="S573" s="55">
        <v>60.5</v>
      </c>
      <c r="T573" s="55">
        <v>405</v>
      </c>
      <c r="U573" s="55"/>
      <c r="V573" s="55"/>
      <c r="W573" s="55">
        <v>41.5</v>
      </c>
      <c r="X573" s="55">
        <v>69</v>
      </c>
      <c r="Y573" s="55">
        <v>611</v>
      </c>
      <c r="Z573" s="55"/>
      <c r="AA573" s="55"/>
      <c r="AB573" s="55"/>
      <c r="AC573" s="55"/>
      <c r="AD573" s="55"/>
      <c r="AE573" s="55"/>
      <c r="AF573" s="55">
        <v>53</v>
      </c>
      <c r="AG573" s="55">
        <v>80</v>
      </c>
      <c r="AH573" s="55">
        <v>147</v>
      </c>
      <c r="AI573" s="55" t="s">
        <v>866</v>
      </c>
      <c r="AJ573" s="55">
        <v>36</v>
      </c>
      <c r="AK573" s="55"/>
      <c r="AL573" s="55"/>
      <c r="AM573" s="55"/>
      <c r="AN573" s="55"/>
      <c r="AO573" s="55">
        <v>522</v>
      </c>
      <c r="AP573" s="55">
        <v>552</v>
      </c>
      <c r="AQ573" s="55">
        <v>385</v>
      </c>
      <c r="AR573" s="55">
        <v>366</v>
      </c>
      <c r="AS573" s="55">
        <v>606</v>
      </c>
      <c r="AT573" s="55">
        <v>562</v>
      </c>
    </row>
    <row r="574" spans="1:46">
      <c r="A574" s="55" t="s">
        <v>1210</v>
      </c>
      <c r="B574" s="55">
        <v>1315231337</v>
      </c>
      <c r="C574" s="55" t="s">
        <v>1211</v>
      </c>
      <c r="D574" s="55" t="s">
        <v>52</v>
      </c>
      <c r="E574" s="55" t="s">
        <v>53</v>
      </c>
      <c r="F574" s="55"/>
      <c r="G574" s="55">
        <v>13</v>
      </c>
      <c r="H574" s="55">
        <v>412</v>
      </c>
      <c r="I574" s="55">
        <v>464.5</v>
      </c>
      <c r="J574" s="55">
        <v>629</v>
      </c>
      <c r="K574" s="55">
        <v>-209</v>
      </c>
      <c r="L574" s="55">
        <v>5305</v>
      </c>
      <c r="M574" s="55">
        <v>101</v>
      </c>
      <c r="N574" s="55">
        <v>561</v>
      </c>
      <c r="O574" s="55">
        <v>88</v>
      </c>
      <c r="P574" s="55">
        <v>492</v>
      </c>
      <c r="Q574" s="55">
        <v>95.5</v>
      </c>
      <c r="R574" s="55">
        <v>672</v>
      </c>
      <c r="S574" s="55">
        <v>40</v>
      </c>
      <c r="T574" s="55">
        <v>637</v>
      </c>
      <c r="U574" s="55"/>
      <c r="V574" s="55"/>
      <c r="W574" s="55">
        <v>38</v>
      </c>
      <c r="X574" s="55">
        <v>65</v>
      </c>
      <c r="Y574" s="55">
        <v>637</v>
      </c>
      <c r="Z574" s="55"/>
      <c r="AA574" s="55"/>
      <c r="AB574" s="55"/>
      <c r="AC574" s="55"/>
      <c r="AD574" s="55"/>
      <c r="AE574" s="55"/>
      <c r="AF574" s="55">
        <v>49.5</v>
      </c>
      <c r="AG574" s="55">
        <v>75</v>
      </c>
      <c r="AH574" s="55">
        <v>181</v>
      </c>
      <c r="AI574" s="55" t="s">
        <v>866</v>
      </c>
      <c r="AJ574" s="55">
        <v>37</v>
      </c>
      <c r="AK574" s="55"/>
      <c r="AL574" s="55"/>
      <c r="AM574" s="55"/>
      <c r="AN574" s="55"/>
      <c r="AO574" s="55">
        <v>490</v>
      </c>
      <c r="AP574" s="55">
        <v>638</v>
      </c>
      <c r="AQ574" s="55">
        <v>396</v>
      </c>
      <c r="AR574" s="55">
        <v>420</v>
      </c>
      <c r="AS574" s="55">
        <v>577</v>
      </c>
      <c r="AT574" s="55">
        <v>629</v>
      </c>
    </row>
    <row r="575" spans="1:46">
      <c r="A575" s="55" t="s">
        <v>1212</v>
      </c>
      <c r="B575" s="55">
        <v>1315231338</v>
      </c>
      <c r="C575" s="55" t="s">
        <v>1213</v>
      </c>
      <c r="D575" s="55" t="s">
        <v>52</v>
      </c>
      <c r="E575" s="55" t="s">
        <v>53</v>
      </c>
      <c r="F575" s="55"/>
      <c r="G575" s="55">
        <v>13</v>
      </c>
      <c r="H575" s="55">
        <v>472.5</v>
      </c>
      <c r="I575" s="55">
        <v>524.5</v>
      </c>
      <c r="J575" s="55">
        <v>420</v>
      </c>
      <c r="K575" s="55">
        <v>-128</v>
      </c>
      <c r="L575" s="55">
        <v>2320</v>
      </c>
      <c r="M575" s="55">
        <v>102</v>
      </c>
      <c r="N575" s="55">
        <v>529</v>
      </c>
      <c r="O575" s="55">
        <v>85</v>
      </c>
      <c r="P575" s="55">
        <v>541</v>
      </c>
      <c r="Q575" s="55">
        <v>118.5</v>
      </c>
      <c r="R575" s="55">
        <v>221</v>
      </c>
      <c r="S575" s="55">
        <v>52</v>
      </c>
      <c r="T575" s="55">
        <v>528</v>
      </c>
      <c r="U575" s="55"/>
      <c r="V575" s="55"/>
      <c r="W575" s="55">
        <v>56.5</v>
      </c>
      <c r="X575" s="55">
        <v>81</v>
      </c>
      <c r="Y575" s="55">
        <v>414</v>
      </c>
      <c r="Z575" s="55"/>
      <c r="AA575" s="55"/>
      <c r="AB575" s="55"/>
      <c r="AC575" s="55"/>
      <c r="AD575" s="55"/>
      <c r="AE575" s="55"/>
      <c r="AF575" s="55">
        <v>58.5</v>
      </c>
      <c r="AG575" s="55">
        <v>86</v>
      </c>
      <c r="AH575" s="55">
        <v>78</v>
      </c>
      <c r="AI575" s="55" t="s">
        <v>866</v>
      </c>
      <c r="AJ575" s="55">
        <v>38</v>
      </c>
      <c r="AK575" s="55"/>
      <c r="AL575" s="55"/>
      <c r="AM575" s="55"/>
      <c r="AN575" s="55"/>
      <c r="AO575" s="55">
        <v>320</v>
      </c>
      <c r="AP575" s="55">
        <v>256</v>
      </c>
      <c r="AQ575" s="55">
        <v>236</v>
      </c>
      <c r="AR575" s="55">
        <v>292</v>
      </c>
      <c r="AS575" s="55">
        <v>257</v>
      </c>
      <c r="AT575" s="55">
        <v>420</v>
      </c>
    </row>
    <row r="576" spans="1:46">
      <c r="A576" s="55" t="s">
        <v>1214</v>
      </c>
      <c r="B576" s="55">
        <v>1315231339</v>
      </c>
      <c r="C576" s="55" t="s">
        <v>1215</v>
      </c>
      <c r="D576" s="55" t="s">
        <v>52</v>
      </c>
      <c r="E576" s="55" t="s">
        <v>53</v>
      </c>
      <c r="F576" s="55"/>
      <c r="G576" s="55">
        <v>13</v>
      </c>
      <c r="H576" s="55">
        <v>447.5</v>
      </c>
      <c r="I576" s="55">
        <v>485.5</v>
      </c>
      <c r="J576" s="55">
        <v>572</v>
      </c>
      <c r="K576" s="55">
        <v>18</v>
      </c>
      <c r="L576" s="55">
        <v>4116</v>
      </c>
      <c r="M576" s="55">
        <v>95</v>
      </c>
      <c r="N576" s="55">
        <v>730</v>
      </c>
      <c r="O576" s="55">
        <v>102.5</v>
      </c>
      <c r="P576" s="55">
        <v>220</v>
      </c>
      <c r="Q576" s="55">
        <v>77</v>
      </c>
      <c r="R576" s="55">
        <v>779</v>
      </c>
      <c r="S576" s="55">
        <v>60</v>
      </c>
      <c r="T576" s="55">
        <v>413</v>
      </c>
      <c r="U576" s="55"/>
      <c r="V576" s="55"/>
      <c r="W576" s="55"/>
      <c r="X576" s="55"/>
      <c r="Y576" s="55"/>
      <c r="Z576" s="55">
        <v>57</v>
      </c>
      <c r="AA576" s="55">
        <v>67</v>
      </c>
      <c r="AB576" s="55">
        <v>450</v>
      </c>
      <c r="AC576" s="55"/>
      <c r="AD576" s="55"/>
      <c r="AE576" s="55"/>
      <c r="AF576" s="55">
        <v>56</v>
      </c>
      <c r="AG576" s="55">
        <v>84</v>
      </c>
      <c r="AH576" s="55">
        <v>115</v>
      </c>
      <c r="AI576" s="55" t="s">
        <v>1142</v>
      </c>
      <c r="AJ576" s="55">
        <v>39</v>
      </c>
      <c r="AK576" s="55"/>
      <c r="AL576" s="55" t="s">
        <v>1143</v>
      </c>
      <c r="AM576" s="55"/>
      <c r="AN576" s="55"/>
      <c r="AO576" s="55">
        <v>584</v>
      </c>
      <c r="AP576" s="55">
        <v>512</v>
      </c>
      <c r="AQ576" s="55">
        <v>567</v>
      </c>
      <c r="AR576" s="55">
        <v>590</v>
      </c>
      <c r="AS576" s="55">
        <v>568</v>
      </c>
      <c r="AT576" s="55">
        <v>572</v>
      </c>
    </row>
    <row r="577" spans="1:46">
      <c r="A577" s="55" t="s">
        <v>1216</v>
      </c>
      <c r="B577" s="55">
        <v>1315231340</v>
      </c>
      <c r="C577" s="55" t="s">
        <v>1217</v>
      </c>
      <c r="D577" s="55" t="s">
        <v>52</v>
      </c>
      <c r="E577" s="55" t="s">
        <v>53</v>
      </c>
      <c r="F577" s="55"/>
      <c r="G577" s="55">
        <v>13</v>
      </c>
      <c r="H577" s="55">
        <v>571</v>
      </c>
      <c r="I577" s="55">
        <v>606.5</v>
      </c>
      <c r="J577" s="55">
        <v>66</v>
      </c>
      <c r="K577" s="55">
        <v>-12</v>
      </c>
      <c r="L577" s="55">
        <v>283</v>
      </c>
      <c r="M577" s="55">
        <v>112</v>
      </c>
      <c r="N577" s="55">
        <v>138</v>
      </c>
      <c r="O577" s="55">
        <v>109</v>
      </c>
      <c r="P577" s="55">
        <v>108</v>
      </c>
      <c r="Q577" s="55">
        <v>128</v>
      </c>
      <c r="R577" s="55">
        <v>54</v>
      </c>
      <c r="S577" s="55">
        <v>74.5</v>
      </c>
      <c r="T577" s="55">
        <v>159</v>
      </c>
      <c r="U577" s="55"/>
      <c r="V577" s="55"/>
      <c r="W577" s="55">
        <v>78</v>
      </c>
      <c r="X577" s="55">
        <v>92</v>
      </c>
      <c r="Y577" s="55">
        <v>54</v>
      </c>
      <c r="Z577" s="55"/>
      <c r="AA577" s="55"/>
      <c r="AB577" s="55"/>
      <c r="AC577" s="55"/>
      <c r="AD577" s="55"/>
      <c r="AE577" s="55"/>
      <c r="AF577" s="55">
        <v>69.5</v>
      </c>
      <c r="AG577" s="55">
        <v>91</v>
      </c>
      <c r="AH577" s="55">
        <v>13</v>
      </c>
      <c r="AI577" s="55" t="s">
        <v>866</v>
      </c>
      <c r="AJ577" s="55">
        <v>40</v>
      </c>
      <c r="AK577" s="55"/>
      <c r="AL577" s="55"/>
      <c r="AM577" s="55"/>
      <c r="AN577" s="55" t="s">
        <v>867</v>
      </c>
      <c r="AO577" s="55">
        <v>171</v>
      </c>
      <c r="AP577" s="55">
        <v>52</v>
      </c>
      <c r="AQ577" s="55">
        <v>117</v>
      </c>
      <c r="AR577" s="55">
        <v>54</v>
      </c>
      <c r="AS577" s="55">
        <v>68</v>
      </c>
      <c r="AT577" s="55">
        <v>66</v>
      </c>
    </row>
    <row r="578" spans="1:46">
      <c r="A578" s="55" t="s">
        <v>1218</v>
      </c>
      <c r="B578" s="55">
        <v>1315231341</v>
      </c>
      <c r="C578" s="55" t="s">
        <v>1219</v>
      </c>
      <c r="D578" s="55" t="s">
        <v>133</v>
      </c>
      <c r="E578" s="55" t="s">
        <v>53</v>
      </c>
      <c r="F578" s="55"/>
      <c r="G578" s="55">
        <v>13</v>
      </c>
      <c r="H578" s="55">
        <v>454.5</v>
      </c>
      <c r="I578" s="55">
        <v>508</v>
      </c>
      <c r="J578" s="55">
        <v>503</v>
      </c>
      <c r="K578" s="55">
        <v>-314</v>
      </c>
      <c r="L578" s="55">
        <v>3013</v>
      </c>
      <c r="M578" s="55">
        <v>112</v>
      </c>
      <c r="N578" s="55">
        <v>138</v>
      </c>
      <c r="O578" s="55">
        <v>79</v>
      </c>
      <c r="P578" s="55">
        <v>639</v>
      </c>
      <c r="Q578" s="55">
        <v>99.5</v>
      </c>
      <c r="R578" s="55">
        <v>610</v>
      </c>
      <c r="S578" s="55">
        <v>56.5</v>
      </c>
      <c r="T578" s="55">
        <v>471</v>
      </c>
      <c r="U578" s="55"/>
      <c r="V578" s="55"/>
      <c r="W578" s="55">
        <v>51.5</v>
      </c>
      <c r="X578" s="55">
        <v>77</v>
      </c>
      <c r="Y578" s="55">
        <v>504</v>
      </c>
      <c r="Z578" s="55"/>
      <c r="AA578" s="55"/>
      <c r="AB578" s="55"/>
      <c r="AC578" s="55"/>
      <c r="AD578" s="55"/>
      <c r="AE578" s="55"/>
      <c r="AF578" s="55">
        <v>56</v>
      </c>
      <c r="AG578" s="55">
        <v>84</v>
      </c>
      <c r="AH578" s="55">
        <v>115</v>
      </c>
      <c r="AI578" s="55" t="s">
        <v>866</v>
      </c>
      <c r="AJ578" s="55">
        <v>41</v>
      </c>
      <c r="AK578" s="55"/>
      <c r="AL578" s="55"/>
      <c r="AM578" s="55"/>
      <c r="AN578" s="55"/>
      <c r="AO578" s="55">
        <v>204</v>
      </c>
      <c r="AP578" s="55">
        <v>230</v>
      </c>
      <c r="AQ578" s="55">
        <v>422</v>
      </c>
      <c r="AR578" s="55">
        <v>189</v>
      </c>
      <c r="AS578" s="55">
        <v>583</v>
      </c>
      <c r="AT578" s="55">
        <v>503</v>
      </c>
    </row>
    <row r="579" spans="1:46">
      <c r="A579" s="55" t="s">
        <v>1220</v>
      </c>
      <c r="B579" s="55">
        <v>7035231342</v>
      </c>
      <c r="C579" s="55" t="s">
        <v>1221</v>
      </c>
      <c r="D579" s="55" t="s">
        <v>232</v>
      </c>
      <c r="E579" s="55" t="s">
        <v>53</v>
      </c>
      <c r="F579" s="55" t="s">
        <v>233</v>
      </c>
      <c r="G579" s="55">
        <v>13</v>
      </c>
      <c r="H579" s="55">
        <v>362.5</v>
      </c>
      <c r="I579" s="55">
        <v>397.5</v>
      </c>
      <c r="J579" s="55">
        <v>683</v>
      </c>
      <c r="K579" s="55">
        <v>-7</v>
      </c>
      <c r="L579" s="55">
        <v>9311</v>
      </c>
      <c r="M579" s="55">
        <v>87</v>
      </c>
      <c r="N579" s="55">
        <v>789</v>
      </c>
      <c r="O579" s="55">
        <v>66</v>
      </c>
      <c r="P579" s="55">
        <v>741</v>
      </c>
      <c r="Q579" s="55">
        <v>69.5</v>
      </c>
      <c r="R579" s="55">
        <v>788</v>
      </c>
      <c r="S579" s="55">
        <v>27</v>
      </c>
      <c r="T579" s="55">
        <v>681</v>
      </c>
      <c r="U579" s="55"/>
      <c r="V579" s="55"/>
      <c r="W579" s="55"/>
      <c r="X579" s="55"/>
      <c r="Y579" s="55"/>
      <c r="Z579" s="55">
        <v>48</v>
      </c>
      <c r="AA579" s="55">
        <v>59</v>
      </c>
      <c r="AB579" s="55">
        <v>465</v>
      </c>
      <c r="AC579" s="55"/>
      <c r="AD579" s="55"/>
      <c r="AE579" s="55"/>
      <c r="AF579" s="55">
        <v>65</v>
      </c>
      <c r="AG579" s="55">
        <v>89</v>
      </c>
      <c r="AH579" s="55">
        <v>33</v>
      </c>
      <c r="AI579" s="55" t="s">
        <v>1142</v>
      </c>
      <c r="AJ579" s="55">
        <v>42</v>
      </c>
      <c r="AK579" s="55"/>
      <c r="AL579" s="55" t="s">
        <v>1143</v>
      </c>
      <c r="AM579" s="55"/>
      <c r="AN579" s="55"/>
      <c r="AO579" s="55">
        <v>687</v>
      </c>
      <c r="AP579" s="55"/>
      <c r="AQ579" s="55">
        <v>679</v>
      </c>
      <c r="AR579" s="55">
        <v>676</v>
      </c>
      <c r="AS579" s="55"/>
      <c r="AT579" s="55">
        <v>683</v>
      </c>
    </row>
    <row r="580" spans="1:46">
      <c r="A580" s="55" t="s">
        <v>1222</v>
      </c>
      <c r="B580" s="55">
        <v>1315231343</v>
      </c>
      <c r="C580" s="55" t="s">
        <v>1223</v>
      </c>
      <c r="D580" s="55" t="s">
        <v>133</v>
      </c>
      <c r="E580" s="55" t="s">
        <v>53</v>
      </c>
      <c r="F580" s="55"/>
      <c r="G580" s="55">
        <v>13</v>
      </c>
      <c r="H580" s="55">
        <v>406</v>
      </c>
      <c r="I580" s="55">
        <v>443</v>
      </c>
      <c r="J580" s="55">
        <v>661</v>
      </c>
      <c r="K580" s="55">
        <v>-83</v>
      </c>
      <c r="L580" s="55">
        <v>6591</v>
      </c>
      <c r="M580" s="55">
        <v>96</v>
      </c>
      <c r="N580" s="55">
        <v>713</v>
      </c>
      <c r="O580" s="55">
        <v>64</v>
      </c>
      <c r="P580" s="55">
        <v>754</v>
      </c>
      <c r="Q580" s="55">
        <v>95.5</v>
      </c>
      <c r="R580" s="55">
        <v>672</v>
      </c>
      <c r="S580" s="55">
        <v>32.5</v>
      </c>
      <c r="T580" s="55">
        <v>668</v>
      </c>
      <c r="U580" s="55"/>
      <c r="V580" s="55"/>
      <c r="W580" s="55"/>
      <c r="X580" s="55"/>
      <c r="Y580" s="55"/>
      <c r="Z580" s="55">
        <v>59.5</v>
      </c>
      <c r="AA580" s="55">
        <v>69</v>
      </c>
      <c r="AB580" s="55">
        <v>444</v>
      </c>
      <c r="AC580" s="55"/>
      <c r="AD580" s="55"/>
      <c r="AE580" s="55"/>
      <c r="AF580" s="55">
        <v>58.5</v>
      </c>
      <c r="AG580" s="55">
        <v>86</v>
      </c>
      <c r="AH580" s="55">
        <v>78</v>
      </c>
      <c r="AI580" s="55" t="s">
        <v>1142</v>
      </c>
      <c r="AJ580" s="55">
        <v>43</v>
      </c>
      <c r="AK580" s="55"/>
      <c r="AL580" s="55" t="s">
        <v>1143</v>
      </c>
      <c r="AM580" s="55"/>
      <c r="AN580" s="55"/>
      <c r="AO580" s="55">
        <v>517</v>
      </c>
      <c r="AP580" s="55">
        <v>572</v>
      </c>
      <c r="AQ580" s="55">
        <v>401</v>
      </c>
      <c r="AR580" s="55">
        <v>578</v>
      </c>
      <c r="AS580" s="55">
        <v>615</v>
      </c>
      <c r="AT580" s="55">
        <v>661</v>
      </c>
    </row>
    <row r="581" spans="1:46">
      <c r="A581" s="55" t="s">
        <v>1224</v>
      </c>
      <c r="B581" s="55">
        <v>1315231344</v>
      </c>
      <c r="C581" s="55" t="s">
        <v>1225</v>
      </c>
      <c r="D581" s="55" t="s">
        <v>133</v>
      </c>
      <c r="E581" s="55" t="s">
        <v>53</v>
      </c>
      <c r="F581" s="55"/>
      <c r="G581" s="55">
        <v>13</v>
      </c>
      <c r="H581" s="55">
        <v>500</v>
      </c>
      <c r="I581" s="55">
        <v>537</v>
      </c>
      <c r="J581" s="55">
        <v>360</v>
      </c>
      <c r="K581" s="55">
        <v>14</v>
      </c>
      <c r="L581" s="55">
        <v>1881</v>
      </c>
      <c r="M581" s="55">
        <v>105.5</v>
      </c>
      <c r="N581" s="55">
        <v>382</v>
      </c>
      <c r="O581" s="55">
        <v>85.5</v>
      </c>
      <c r="P581" s="55">
        <v>530</v>
      </c>
      <c r="Q581" s="55">
        <v>123</v>
      </c>
      <c r="R581" s="55">
        <v>123</v>
      </c>
      <c r="S581" s="55">
        <v>56</v>
      </c>
      <c r="T581" s="55">
        <v>473</v>
      </c>
      <c r="U581" s="55"/>
      <c r="V581" s="55"/>
      <c r="W581" s="55"/>
      <c r="X581" s="55"/>
      <c r="Y581" s="55"/>
      <c r="Z581" s="55">
        <v>72.5</v>
      </c>
      <c r="AA581" s="55">
        <v>81</v>
      </c>
      <c r="AB581" s="55">
        <v>289</v>
      </c>
      <c r="AC581" s="55"/>
      <c r="AD581" s="55"/>
      <c r="AE581" s="55"/>
      <c r="AF581" s="55">
        <v>57.5</v>
      </c>
      <c r="AG581" s="55">
        <v>86</v>
      </c>
      <c r="AH581" s="55">
        <v>91</v>
      </c>
      <c r="AI581" s="55" t="s">
        <v>1142</v>
      </c>
      <c r="AJ581" s="55">
        <v>44</v>
      </c>
      <c r="AK581" s="55"/>
      <c r="AL581" s="55" t="s">
        <v>1143</v>
      </c>
      <c r="AM581" s="55"/>
      <c r="AN581" s="55"/>
      <c r="AO581" s="55">
        <v>570</v>
      </c>
      <c r="AP581" s="55">
        <v>417</v>
      </c>
      <c r="AQ581" s="55">
        <v>325</v>
      </c>
      <c r="AR581" s="55">
        <v>374</v>
      </c>
      <c r="AS581" s="55">
        <v>393</v>
      </c>
      <c r="AT581" s="55">
        <v>360</v>
      </c>
    </row>
    <row r="582" spans="1:46">
      <c r="A582" s="55" t="s">
        <v>1226</v>
      </c>
      <c r="B582" s="55">
        <v>1315231345</v>
      </c>
      <c r="C582" s="55" t="s">
        <v>1227</v>
      </c>
      <c r="D582" s="55" t="s">
        <v>133</v>
      </c>
      <c r="E582" s="55" t="s">
        <v>53</v>
      </c>
      <c r="F582" s="55"/>
      <c r="G582" s="55">
        <v>13</v>
      </c>
      <c r="H582" s="55">
        <v>436.5</v>
      </c>
      <c r="I582" s="55">
        <v>490.5</v>
      </c>
      <c r="J582" s="55">
        <v>557</v>
      </c>
      <c r="K582" s="55">
        <v>-59</v>
      </c>
      <c r="L582" s="55">
        <v>3845</v>
      </c>
      <c r="M582" s="55">
        <v>107.5</v>
      </c>
      <c r="N582" s="55">
        <v>300</v>
      </c>
      <c r="O582" s="55">
        <v>91</v>
      </c>
      <c r="P582" s="55">
        <v>436</v>
      </c>
      <c r="Q582" s="55">
        <v>84</v>
      </c>
      <c r="R582" s="55">
        <v>758</v>
      </c>
      <c r="S582" s="55">
        <v>48</v>
      </c>
      <c r="T582" s="55">
        <v>579</v>
      </c>
      <c r="U582" s="55"/>
      <c r="V582" s="55"/>
      <c r="W582" s="55">
        <v>45.5</v>
      </c>
      <c r="X582" s="55">
        <v>73</v>
      </c>
      <c r="Y582" s="55">
        <v>574</v>
      </c>
      <c r="Z582" s="55"/>
      <c r="AA582" s="55"/>
      <c r="AB582" s="55"/>
      <c r="AC582" s="55"/>
      <c r="AD582" s="55"/>
      <c r="AE582" s="55"/>
      <c r="AF582" s="55">
        <v>60.5</v>
      </c>
      <c r="AG582" s="55">
        <v>87</v>
      </c>
      <c r="AH582" s="55">
        <v>61</v>
      </c>
      <c r="AI582" s="55" t="s">
        <v>866</v>
      </c>
      <c r="AJ582" s="55">
        <v>45</v>
      </c>
      <c r="AK582" s="55"/>
      <c r="AL582" s="55"/>
      <c r="AM582" s="55"/>
      <c r="AN582" s="55"/>
      <c r="AO582" s="55">
        <v>595</v>
      </c>
      <c r="AP582" s="55">
        <v>596</v>
      </c>
      <c r="AQ582" s="55">
        <v>460</v>
      </c>
      <c r="AR582" s="55">
        <v>498</v>
      </c>
      <c r="AS582" s="55">
        <v>579</v>
      </c>
      <c r="AT582" s="55">
        <v>557</v>
      </c>
    </row>
    <row r="583" spans="1:46">
      <c r="A583" s="55" t="s">
        <v>1228</v>
      </c>
      <c r="B583" s="55">
        <v>1315231346</v>
      </c>
      <c r="C583" s="55" t="s">
        <v>1229</v>
      </c>
      <c r="D583" s="55" t="s">
        <v>133</v>
      </c>
      <c r="E583" s="55" t="s">
        <v>53</v>
      </c>
      <c r="F583" s="55"/>
      <c r="G583" s="55">
        <v>13</v>
      </c>
      <c r="H583" s="55">
        <v>387</v>
      </c>
      <c r="I583" s="55">
        <v>435</v>
      </c>
      <c r="J583" s="55">
        <v>670</v>
      </c>
      <c r="K583" s="55">
        <v>-30</v>
      </c>
      <c r="L583" s="55">
        <v>7066</v>
      </c>
      <c r="M583" s="55">
        <v>93.5</v>
      </c>
      <c r="N583" s="55">
        <v>754</v>
      </c>
      <c r="O583" s="55">
        <v>72</v>
      </c>
      <c r="P583" s="55">
        <v>698</v>
      </c>
      <c r="Q583" s="55">
        <v>101.5</v>
      </c>
      <c r="R583" s="55">
        <v>583</v>
      </c>
      <c r="S583" s="55">
        <v>56</v>
      </c>
      <c r="T583" s="55">
        <v>473</v>
      </c>
      <c r="U583" s="55"/>
      <c r="V583" s="55"/>
      <c r="W583" s="55">
        <v>23</v>
      </c>
      <c r="X583" s="55">
        <v>49</v>
      </c>
      <c r="Y583" s="55">
        <v>673</v>
      </c>
      <c r="Z583" s="55"/>
      <c r="AA583" s="55"/>
      <c r="AB583" s="55"/>
      <c r="AC583" s="55"/>
      <c r="AD583" s="55"/>
      <c r="AE583" s="55"/>
      <c r="AF583" s="55">
        <v>41</v>
      </c>
      <c r="AG583" s="55">
        <v>63</v>
      </c>
      <c r="AH583" s="55">
        <v>222</v>
      </c>
      <c r="AI583" s="55" t="s">
        <v>866</v>
      </c>
      <c r="AJ583" s="55">
        <v>46</v>
      </c>
      <c r="AK583" s="55"/>
      <c r="AL583" s="55"/>
      <c r="AM583" s="55"/>
      <c r="AN583" s="55"/>
      <c r="AO583" s="55">
        <v>642</v>
      </c>
      <c r="AP583" s="55">
        <v>663</v>
      </c>
      <c r="AQ583" s="55">
        <v>553</v>
      </c>
      <c r="AR583" s="55">
        <v>640</v>
      </c>
      <c r="AS583" s="55">
        <v>670</v>
      </c>
      <c r="AT583" s="55">
        <v>670</v>
      </c>
    </row>
    <row r="584" spans="1:46">
      <c r="A584" s="55" t="s">
        <v>1230</v>
      </c>
      <c r="B584" s="55">
        <v>1315231347</v>
      </c>
      <c r="C584" s="55" t="s">
        <v>1231</v>
      </c>
      <c r="D584" s="55" t="s">
        <v>133</v>
      </c>
      <c r="E584" s="55" t="s">
        <v>53</v>
      </c>
      <c r="F584" s="55"/>
      <c r="G584" s="55">
        <v>13</v>
      </c>
      <c r="H584" s="55">
        <v>420.5</v>
      </c>
      <c r="I584" s="55">
        <v>457</v>
      </c>
      <c r="J584" s="55">
        <v>645</v>
      </c>
      <c r="K584" s="55">
        <v>-16</v>
      </c>
      <c r="L584" s="55">
        <v>5753</v>
      </c>
      <c r="M584" s="55">
        <v>105.5</v>
      </c>
      <c r="N584" s="55">
        <v>382</v>
      </c>
      <c r="O584" s="55">
        <v>85.5</v>
      </c>
      <c r="P584" s="55">
        <v>530</v>
      </c>
      <c r="Q584" s="55">
        <v>91</v>
      </c>
      <c r="R584" s="55">
        <v>715</v>
      </c>
      <c r="S584" s="55">
        <v>27</v>
      </c>
      <c r="T584" s="55">
        <v>681</v>
      </c>
      <c r="U584" s="55"/>
      <c r="V584" s="55"/>
      <c r="W584" s="55"/>
      <c r="X584" s="55"/>
      <c r="Y584" s="55"/>
      <c r="Z584" s="55">
        <v>56.5</v>
      </c>
      <c r="AA584" s="55">
        <v>66</v>
      </c>
      <c r="AB584" s="55">
        <v>451</v>
      </c>
      <c r="AC584" s="55"/>
      <c r="AD584" s="55"/>
      <c r="AE584" s="55"/>
      <c r="AF584" s="55">
        <v>55</v>
      </c>
      <c r="AG584" s="55">
        <v>82</v>
      </c>
      <c r="AH584" s="55">
        <v>128</v>
      </c>
      <c r="AI584" s="55" t="s">
        <v>1142</v>
      </c>
      <c r="AJ584" s="55">
        <v>47</v>
      </c>
      <c r="AK584" s="55"/>
      <c r="AL584" s="55" t="s">
        <v>1143</v>
      </c>
      <c r="AM584" s="55"/>
      <c r="AN584" s="55"/>
      <c r="AO584" s="55">
        <v>584</v>
      </c>
      <c r="AP584" s="55">
        <v>673</v>
      </c>
      <c r="AQ584" s="55">
        <v>612</v>
      </c>
      <c r="AR584" s="55">
        <v>629</v>
      </c>
      <c r="AS584" s="55">
        <v>654</v>
      </c>
      <c r="AT584" s="55">
        <v>645</v>
      </c>
    </row>
    <row r="585" spans="1:46">
      <c r="A585" s="55" t="s">
        <v>1232</v>
      </c>
      <c r="B585" s="55">
        <v>1315231348</v>
      </c>
      <c r="C585" s="55" t="s">
        <v>1233</v>
      </c>
      <c r="D585" s="55" t="s">
        <v>133</v>
      </c>
      <c r="E585" s="55" t="s">
        <v>53</v>
      </c>
      <c r="F585" s="55"/>
      <c r="G585" s="55">
        <v>13</v>
      </c>
      <c r="H585" s="55">
        <v>451.5</v>
      </c>
      <c r="I585" s="55">
        <v>485</v>
      </c>
      <c r="J585" s="55">
        <v>577</v>
      </c>
      <c r="K585" s="55">
        <v>32</v>
      </c>
      <c r="L585" s="55">
        <v>4141</v>
      </c>
      <c r="M585" s="55">
        <v>106</v>
      </c>
      <c r="N585" s="55">
        <v>361</v>
      </c>
      <c r="O585" s="55">
        <v>72.5</v>
      </c>
      <c r="P585" s="55">
        <v>695</v>
      </c>
      <c r="Q585" s="55">
        <v>88</v>
      </c>
      <c r="R585" s="55">
        <v>737</v>
      </c>
      <c r="S585" s="55">
        <v>41.5</v>
      </c>
      <c r="T585" s="55">
        <v>625</v>
      </c>
      <c r="U585" s="55"/>
      <c r="V585" s="55"/>
      <c r="W585" s="55"/>
      <c r="X585" s="55"/>
      <c r="Y585" s="55"/>
      <c r="Z585" s="55">
        <v>81</v>
      </c>
      <c r="AA585" s="55">
        <v>89</v>
      </c>
      <c r="AB585" s="55">
        <v>132</v>
      </c>
      <c r="AC585" s="55"/>
      <c r="AD585" s="55"/>
      <c r="AE585" s="55"/>
      <c r="AF585" s="55">
        <v>62.5</v>
      </c>
      <c r="AG585" s="55">
        <v>88</v>
      </c>
      <c r="AH585" s="55">
        <v>49</v>
      </c>
      <c r="AI585" s="55" t="s">
        <v>1142</v>
      </c>
      <c r="AJ585" s="55">
        <v>48</v>
      </c>
      <c r="AK585" s="55"/>
      <c r="AL585" s="55"/>
      <c r="AM585" s="55"/>
      <c r="AN585" s="55"/>
      <c r="AO585" s="55">
        <v>484</v>
      </c>
      <c r="AP585" s="55">
        <v>672</v>
      </c>
      <c r="AQ585" s="55">
        <v>543</v>
      </c>
      <c r="AR585" s="55">
        <v>609</v>
      </c>
      <c r="AS585" s="55">
        <v>649</v>
      </c>
      <c r="AT585" s="55">
        <v>577</v>
      </c>
    </row>
    <row r="586" spans="1:46">
      <c r="A586" s="55" t="s">
        <v>1234</v>
      </c>
      <c r="B586" s="55">
        <v>1315231401</v>
      </c>
      <c r="C586" s="55" t="s">
        <v>1235</v>
      </c>
      <c r="D586" s="55" t="s">
        <v>52</v>
      </c>
      <c r="E586" s="55" t="s">
        <v>53</v>
      </c>
      <c r="F586" s="55"/>
      <c r="G586" s="55">
        <v>14</v>
      </c>
      <c r="H586" s="55">
        <v>510.25</v>
      </c>
      <c r="I586" s="55">
        <v>557.5</v>
      </c>
      <c r="J586" s="55">
        <v>251</v>
      </c>
      <c r="K586" s="55">
        <v>15</v>
      </c>
      <c r="L586" s="55">
        <v>1235</v>
      </c>
      <c r="M586" s="55">
        <v>111</v>
      </c>
      <c r="N586" s="55">
        <v>172</v>
      </c>
      <c r="O586" s="55">
        <v>101</v>
      </c>
      <c r="P586" s="55">
        <v>245</v>
      </c>
      <c r="Q586" s="55">
        <v>112</v>
      </c>
      <c r="R586" s="55">
        <v>360</v>
      </c>
      <c r="S586" s="55">
        <v>63.5</v>
      </c>
      <c r="T586" s="55">
        <v>342</v>
      </c>
      <c r="U586" s="55"/>
      <c r="V586" s="55"/>
      <c r="W586" s="55">
        <v>58</v>
      </c>
      <c r="X586" s="55">
        <v>82</v>
      </c>
      <c r="Y586" s="55">
        <v>385</v>
      </c>
      <c r="Z586" s="55"/>
      <c r="AA586" s="55"/>
      <c r="AB586" s="55"/>
      <c r="AC586" s="55">
        <v>64.75</v>
      </c>
      <c r="AD586" s="55">
        <v>88</v>
      </c>
      <c r="AE586" s="55">
        <v>68</v>
      </c>
      <c r="AF586" s="55"/>
      <c r="AG586" s="55"/>
      <c r="AH586" s="55"/>
      <c r="AI586" s="55" t="s">
        <v>880</v>
      </c>
      <c r="AJ586" s="55">
        <v>1</v>
      </c>
      <c r="AK586" s="55"/>
      <c r="AL586" s="55"/>
      <c r="AM586" s="55"/>
      <c r="AN586" s="55"/>
      <c r="AO586" s="55">
        <v>332</v>
      </c>
      <c r="AP586" s="55">
        <v>311</v>
      </c>
      <c r="AQ586" s="55">
        <v>409</v>
      </c>
      <c r="AR586" s="55">
        <v>266</v>
      </c>
      <c r="AS586" s="55">
        <v>268</v>
      </c>
      <c r="AT586" s="55">
        <v>251</v>
      </c>
    </row>
    <row r="587" spans="1:46">
      <c r="A587" s="55" t="s">
        <v>1236</v>
      </c>
      <c r="B587" s="55">
        <v>1315231402</v>
      </c>
      <c r="C587" s="55" t="s">
        <v>1237</v>
      </c>
      <c r="D587" s="55" t="s">
        <v>52</v>
      </c>
      <c r="E587" s="55" t="s">
        <v>53</v>
      </c>
      <c r="F587" s="55"/>
      <c r="G587" s="55">
        <v>14</v>
      </c>
      <c r="H587" s="55">
        <v>530.5</v>
      </c>
      <c r="I587" s="55">
        <v>572</v>
      </c>
      <c r="J587" s="55">
        <v>172</v>
      </c>
      <c r="K587" s="55">
        <v>168</v>
      </c>
      <c r="L587" s="55">
        <v>846</v>
      </c>
      <c r="M587" s="55">
        <v>104.5</v>
      </c>
      <c r="N587" s="55">
        <v>433</v>
      </c>
      <c r="O587" s="55">
        <v>108</v>
      </c>
      <c r="P587" s="55">
        <v>119</v>
      </c>
      <c r="Q587" s="55">
        <v>112.5</v>
      </c>
      <c r="R587" s="55">
        <v>350</v>
      </c>
      <c r="S587" s="55">
        <v>69</v>
      </c>
      <c r="T587" s="55">
        <v>251</v>
      </c>
      <c r="U587" s="55"/>
      <c r="V587" s="55"/>
      <c r="W587" s="55">
        <v>59</v>
      </c>
      <c r="X587" s="55">
        <v>83</v>
      </c>
      <c r="Y587" s="55">
        <v>369</v>
      </c>
      <c r="Z587" s="55"/>
      <c r="AA587" s="55"/>
      <c r="AB587" s="55"/>
      <c r="AC587" s="55">
        <v>77.5</v>
      </c>
      <c r="AD587" s="55">
        <v>95</v>
      </c>
      <c r="AE587" s="55">
        <v>3</v>
      </c>
      <c r="AF587" s="55"/>
      <c r="AG587" s="55"/>
      <c r="AH587" s="55"/>
      <c r="AI587" s="55" t="s">
        <v>880</v>
      </c>
      <c r="AJ587" s="55">
        <v>2</v>
      </c>
      <c r="AK587" s="55"/>
      <c r="AL587" s="55"/>
      <c r="AM587" s="55"/>
      <c r="AN587" s="55"/>
      <c r="AO587" s="55">
        <v>271</v>
      </c>
      <c r="AP587" s="55">
        <v>291</v>
      </c>
      <c r="AQ587" s="55">
        <v>274</v>
      </c>
      <c r="AR587" s="55">
        <v>340</v>
      </c>
      <c r="AS587" s="55">
        <v>164</v>
      </c>
      <c r="AT587" s="55">
        <v>172</v>
      </c>
    </row>
    <row r="588" spans="1:46">
      <c r="A588" s="55" t="s">
        <v>1238</v>
      </c>
      <c r="B588" s="55">
        <v>1315231403</v>
      </c>
      <c r="C588" s="55" t="s">
        <v>1239</v>
      </c>
      <c r="D588" s="55" t="s">
        <v>52</v>
      </c>
      <c r="E588" s="55" t="s">
        <v>53</v>
      </c>
      <c r="F588" s="55"/>
      <c r="G588" s="55">
        <v>14</v>
      </c>
      <c r="H588" s="55">
        <v>503.25</v>
      </c>
      <c r="I588" s="55">
        <v>549.5</v>
      </c>
      <c r="J588" s="55">
        <v>289</v>
      </c>
      <c r="K588" s="55">
        <v>5</v>
      </c>
      <c r="L588" s="55">
        <v>1476</v>
      </c>
      <c r="M588" s="55">
        <v>117.5</v>
      </c>
      <c r="N588" s="55">
        <v>36</v>
      </c>
      <c r="O588" s="55">
        <v>79.5</v>
      </c>
      <c r="P588" s="55">
        <v>631</v>
      </c>
      <c r="Q588" s="55">
        <v>130.5</v>
      </c>
      <c r="R588" s="55">
        <v>32</v>
      </c>
      <c r="S588" s="55">
        <v>52</v>
      </c>
      <c r="T588" s="55">
        <v>528</v>
      </c>
      <c r="U588" s="55"/>
      <c r="V588" s="55"/>
      <c r="W588" s="55">
        <v>57</v>
      </c>
      <c r="X588" s="55">
        <v>81</v>
      </c>
      <c r="Y588" s="55">
        <v>406</v>
      </c>
      <c r="Z588" s="55"/>
      <c r="AA588" s="55"/>
      <c r="AB588" s="55"/>
      <c r="AC588" s="55">
        <v>66.75</v>
      </c>
      <c r="AD588" s="55">
        <v>89</v>
      </c>
      <c r="AE588" s="55">
        <v>46</v>
      </c>
      <c r="AF588" s="55"/>
      <c r="AG588" s="55"/>
      <c r="AH588" s="55"/>
      <c r="AI588" s="55" t="s">
        <v>880</v>
      </c>
      <c r="AJ588" s="55">
        <v>3</v>
      </c>
      <c r="AK588" s="55"/>
      <c r="AL588" s="55"/>
      <c r="AM588" s="55"/>
      <c r="AN588" s="55"/>
      <c r="AO588" s="55">
        <v>348</v>
      </c>
      <c r="AP588" s="55">
        <v>221</v>
      </c>
      <c r="AQ588" s="55">
        <v>272</v>
      </c>
      <c r="AR588" s="55">
        <v>294</v>
      </c>
      <c r="AS588" s="55">
        <v>222</v>
      </c>
      <c r="AT588" s="55">
        <v>289</v>
      </c>
    </row>
    <row r="589" spans="1:46">
      <c r="A589" s="55" t="s">
        <v>1240</v>
      </c>
      <c r="B589" s="55">
        <v>1315231404</v>
      </c>
      <c r="C589" s="55" t="s">
        <v>1241</v>
      </c>
      <c r="D589" s="55" t="s">
        <v>52</v>
      </c>
      <c r="E589" s="55" t="s">
        <v>53</v>
      </c>
      <c r="F589" s="55"/>
      <c r="G589" s="55">
        <v>14</v>
      </c>
      <c r="H589" s="55">
        <v>510</v>
      </c>
      <c r="I589" s="55">
        <v>550.5</v>
      </c>
      <c r="J589" s="55">
        <v>286</v>
      </c>
      <c r="K589" s="55">
        <v>116</v>
      </c>
      <c r="L589" s="55">
        <v>1451</v>
      </c>
      <c r="M589" s="55">
        <v>108.5</v>
      </c>
      <c r="N589" s="55">
        <v>258</v>
      </c>
      <c r="O589" s="55">
        <v>87</v>
      </c>
      <c r="P589" s="55">
        <v>503</v>
      </c>
      <c r="Q589" s="55">
        <v>123.5</v>
      </c>
      <c r="R589" s="55">
        <v>117</v>
      </c>
      <c r="S589" s="55">
        <v>52.5</v>
      </c>
      <c r="T589" s="55">
        <v>523</v>
      </c>
      <c r="U589" s="55"/>
      <c r="V589" s="55"/>
      <c r="W589" s="55">
        <v>74</v>
      </c>
      <c r="X589" s="55">
        <v>91</v>
      </c>
      <c r="Y589" s="55">
        <v>110</v>
      </c>
      <c r="Z589" s="55"/>
      <c r="AA589" s="55"/>
      <c r="AB589" s="55"/>
      <c r="AC589" s="55">
        <v>64.5</v>
      </c>
      <c r="AD589" s="55">
        <v>88</v>
      </c>
      <c r="AE589" s="55">
        <v>70</v>
      </c>
      <c r="AF589" s="55"/>
      <c r="AG589" s="55"/>
      <c r="AH589" s="55"/>
      <c r="AI589" s="55" t="s">
        <v>880</v>
      </c>
      <c r="AJ589" s="55">
        <v>4</v>
      </c>
      <c r="AK589" s="55"/>
      <c r="AL589" s="55"/>
      <c r="AM589" s="55"/>
      <c r="AN589" s="55"/>
      <c r="AO589" s="55">
        <v>193</v>
      </c>
      <c r="AP589" s="55">
        <v>205</v>
      </c>
      <c r="AQ589" s="55">
        <v>265</v>
      </c>
      <c r="AR589" s="55">
        <v>402</v>
      </c>
      <c r="AS589" s="55">
        <v>277</v>
      </c>
      <c r="AT589" s="55">
        <v>286</v>
      </c>
    </row>
    <row r="590" spans="1:46">
      <c r="A590" s="55" t="s">
        <v>1242</v>
      </c>
      <c r="B590" s="55">
        <v>1315231405</v>
      </c>
      <c r="C590" s="55" t="s">
        <v>1243</v>
      </c>
      <c r="D590" s="55" t="s">
        <v>52</v>
      </c>
      <c r="E590" s="55" t="s">
        <v>53</v>
      </c>
      <c r="F590" s="55"/>
      <c r="G590" s="55">
        <v>14</v>
      </c>
      <c r="H590" s="55">
        <v>395.5</v>
      </c>
      <c r="I590" s="55">
        <v>445.5</v>
      </c>
      <c r="J590" s="55">
        <v>657</v>
      </c>
      <c r="K590" s="55">
        <v>-39</v>
      </c>
      <c r="L590" s="55">
        <v>6424</v>
      </c>
      <c r="M590" s="55">
        <v>103</v>
      </c>
      <c r="N590" s="55">
        <v>487</v>
      </c>
      <c r="O590" s="55">
        <v>77</v>
      </c>
      <c r="P590" s="55">
        <v>657</v>
      </c>
      <c r="Q590" s="55">
        <v>98.5</v>
      </c>
      <c r="R590" s="55">
        <v>627</v>
      </c>
      <c r="S590" s="55">
        <v>31</v>
      </c>
      <c r="T590" s="55">
        <v>672</v>
      </c>
      <c r="U590" s="55"/>
      <c r="V590" s="55"/>
      <c r="W590" s="55">
        <v>28.5</v>
      </c>
      <c r="X590" s="55">
        <v>56</v>
      </c>
      <c r="Y590" s="55">
        <v>663</v>
      </c>
      <c r="Z590" s="55"/>
      <c r="AA590" s="55"/>
      <c r="AB590" s="55"/>
      <c r="AC590" s="55">
        <v>57.5</v>
      </c>
      <c r="AD590" s="55">
        <v>80</v>
      </c>
      <c r="AE590" s="55">
        <v>153</v>
      </c>
      <c r="AF590" s="55"/>
      <c r="AG590" s="55"/>
      <c r="AH590" s="55"/>
      <c r="AI590" s="55" t="s">
        <v>880</v>
      </c>
      <c r="AJ590" s="55">
        <v>5</v>
      </c>
      <c r="AK590" s="55"/>
      <c r="AL590" s="55"/>
      <c r="AM590" s="55"/>
      <c r="AN590" s="55"/>
      <c r="AO590" s="55">
        <v>593</v>
      </c>
      <c r="AP590" s="55">
        <v>669</v>
      </c>
      <c r="AQ590" s="55">
        <v>522</v>
      </c>
      <c r="AR590" s="55">
        <v>618</v>
      </c>
      <c r="AS590" s="55">
        <v>632</v>
      </c>
      <c r="AT590" s="55">
        <v>657</v>
      </c>
    </row>
    <row r="591" spans="1:46">
      <c r="A591" s="55" t="s">
        <v>1244</v>
      </c>
      <c r="B591" s="55">
        <v>1315231406</v>
      </c>
      <c r="C591" s="55" t="s">
        <v>1245</v>
      </c>
      <c r="D591" s="55" t="s">
        <v>52</v>
      </c>
      <c r="E591" s="55" t="s">
        <v>53</v>
      </c>
      <c r="F591" s="55"/>
      <c r="G591" s="55">
        <v>14</v>
      </c>
      <c r="H591" s="55">
        <v>461.5</v>
      </c>
      <c r="I591" s="55">
        <v>512.5</v>
      </c>
      <c r="J591" s="55">
        <v>485</v>
      </c>
      <c r="K591" s="55">
        <v>68</v>
      </c>
      <c r="L591" s="55">
        <v>2818</v>
      </c>
      <c r="M591" s="55">
        <v>105.5</v>
      </c>
      <c r="N591" s="55">
        <v>382</v>
      </c>
      <c r="O591" s="55">
        <v>76.5</v>
      </c>
      <c r="P591" s="55">
        <v>664</v>
      </c>
      <c r="Q591" s="55">
        <v>107</v>
      </c>
      <c r="R591" s="55">
        <v>474</v>
      </c>
      <c r="S591" s="55">
        <v>63.5</v>
      </c>
      <c r="T591" s="55">
        <v>342</v>
      </c>
      <c r="U591" s="55"/>
      <c r="V591" s="55"/>
      <c r="W591" s="55">
        <v>46.5</v>
      </c>
      <c r="X591" s="55">
        <v>73</v>
      </c>
      <c r="Y591" s="55">
        <v>561</v>
      </c>
      <c r="Z591" s="55"/>
      <c r="AA591" s="55"/>
      <c r="AB591" s="55"/>
      <c r="AC591" s="55">
        <v>62.5</v>
      </c>
      <c r="AD591" s="55">
        <v>87</v>
      </c>
      <c r="AE591" s="55">
        <v>93</v>
      </c>
      <c r="AF591" s="55"/>
      <c r="AG591" s="55"/>
      <c r="AH591" s="55"/>
      <c r="AI591" s="55" t="s">
        <v>880</v>
      </c>
      <c r="AJ591" s="55">
        <v>6</v>
      </c>
      <c r="AK591" s="55"/>
      <c r="AL591" s="55"/>
      <c r="AM591" s="55"/>
      <c r="AN591" s="55"/>
      <c r="AO591" s="55">
        <v>445</v>
      </c>
      <c r="AP591" s="55">
        <v>543</v>
      </c>
      <c r="AQ591" s="55">
        <v>354</v>
      </c>
      <c r="AR591" s="55">
        <v>553</v>
      </c>
      <c r="AS591" s="55">
        <v>615</v>
      </c>
      <c r="AT591" s="55">
        <v>485</v>
      </c>
    </row>
    <row r="592" spans="1:46">
      <c r="A592" s="55" t="s">
        <v>1246</v>
      </c>
      <c r="B592" s="55">
        <v>1315231407</v>
      </c>
      <c r="C592" s="55" t="s">
        <v>1247</v>
      </c>
      <c r="D592" s="55" t="s">
        <v>52</v>
      </c>
      <c r="E592" s="55" t="s">
        <v>53</v>
      </c>
      <c r="F592" s="55"/>
      <c r="G592" s="55">
        <v>14</v>
      </c>
      <c r="H592" s="55">
        <v>513</v>
      </c>
      <c r="I592" s="55">
        <v>561</v>
      </c>
      <c r="J592" s="55">
        <v>236</v>
      </c>
      <c r="K592" s="55">
        <v>-87</v>
      </c>
      <c r="L592" s="55">
        <v>1151</v>
      </c>
      <c r="M592" s="55">
        <v>107</v>
      </c>
      <c r="N592" s="55">
        <v>325</v>
      </c>
      <c r="O592" s="55">
        <v>96.5</v>
      </c>
      <c r="P592" s="55">
        <v>342</v>
      </c>
      <c r="Q592" s="55">
        <v>119</v>
      </c>
      <c r="R592" s="55">
        <v>212</v>
      </c>
      <c r="S592" s="55">
        <v>73.5</v>
      </c>
      <c r="T592" s="55">
        <v>172</v>
      </c>
      <c r="U592" s="55"/>
      <c r="V592" s="55"/>
      <c r="W592" s="55">
        <v>52</v>
      </c>
      <c r="X592" s="55">
        <v>77</v>
      </c>
      <c r="Y592" s="55">
        <v>493</v>
      </c>
      <c r="Z592" s="55"/>
      <c r="AA592" s="55"/>
      <c r="AB592" s="55"/>
      <c r="AC592" s="55">
        <v>65</v>
      </c>
      <c r="AD592" s="55">
        <v>88</v>
      </c>
      <c r="AE592" s="55">
        <v>63</v>
      </c>
      <c r="AF592" s="55"/>
      <c r="AG592" s="55"/>
      <c r="AH592" s="55"/>
      <c r="AI592" s="55" t="s">
        <v>880</v>
      </c>
      <c r="AJ592" s="55">
        <v>7</v>
      </c>
      <c r="AK592" s="55"/>
      <c r="AL592" s="55"/>
      <c r="AM592" s="55"/>
      <c r="AN592" s="55"/>
      <c r="AO592" s="55">
        <v>281</v>
      </c>
      <c r="AP592" s="55">
        <v>211</v>
      </c>
      <c r="AQ592" s="55">
        <v>236</v>
      </c>
      <c r="AR592" s="55">
        <v>149</v>
      </c>
      <c r="AS592" s="55">
        <v>103</v>
      </c>
      <c r="AT592" s="55">
        <v>236</v>
      </c>
    </row>
    <row r="593" spans="1:46">
      <c r="A593" s="55" t="s">
        <v>1248</v>
      </c>
      <c r="B593" s="55">
        <v>1315231408</v>
      </c>
      <c r="C593" s="55" t="s">
        <v>1249</v>
      </c>
      <c r="D593" s="55" t="s">
        <v>52</v>
      </c>
      <c r="E593" s="55" t="s">
        <v>53</v>
      </c>
      <c r="F593" s="55"/>
      <c r="G593" s="55">
        <v>14</v>
      </c>
      <c r="H593" s="55">
        <v>498</v>
      </c>
      <c r="I593" s="55">
        <v>545.5</v>
      </c>
      <c r="J593" s="55">
        <v>309</v>
      </c>
      <c r="K593" s="55">
        <v>134</v>
      </c>
      <c r="L593" s="55">
        <v>1589</v>
      </c>
      <c r="M593" s="55">
        <v>112</v>
      </c>
      <c r="N593" s="55">
        <v>138</v>
      </c>
      <c r="O593" s="55">
        <v>81.5</v>
      </c>
      <c r="P593" s="55">
        <v>606</v>
      </c>
      <c r="Q593" s="55">
        <v>122.5</v>
      </c>
      <c r="R593" s="55">
        <v>130</v>
      </c>
      <c r="S593" s="55">
        <v>61.5</v>
      </c>
      <c r="T593" s="55">
        <v>381</v>
      </c>
      <c r="U593" s="55"/>
      <c r="V593" s="55"/>
      <c r="W593" s="55">
        <v>56</v>
      </c>
      <c r="X593" s="55">
        <v>80</v>
      </c>
      <c r="Y593" s="55">
        <v>426</v>
      </c>
      <c r="Z593" s="55"/>
      <c r="AA593" s="55"/>
      <c r="AB593" s="55"/>
      <c r="AC593" s="55">
        <v>64.5</v>
      </c>
      <c r="AD593" s="55">
        <v>88</v>
      </c>
      <c r="AE593" s="55">
        <v>70</v>
      </c>
      <c r="AF593" s="55"/>
      <c r="AG593" s="55"/>
      <c r="AH593" s="55"/>
      <c r="AI593" s="55" t="s">
        <v>880</v>
      </c>
      <c r="AJ593" s="55">
        <v>8</v>
      </c>
      <c r="AK593" s="55"/>
      <c r="AL593" s="55"/>
      <c r="AM593" s="55"/>
      <c r="AN593" s="55"/>
      <c r="AO593" s="55">
        <v>368</v>
      </c>
      <c r="AP593" s="55">
        <v>406</v>
      </c>
      <c r="AQ593" s="55">
        <v>380</v>
      </c>
      <c r="AR593" s="55">
        <v>443</v>
      </c>
      <c r="AS593" s="55">
        <v>452</v>
      </c>
      <c r="AT593" s="55">
        <v>309</v>
      </c>
    </row>
    <row r="594" spans="1:46">
      <c r="A594" s="55" t="s">
        <v>1250</v>
      </c>
      <c r="B594" s="55">
        <v>1315231409</v>
      </c>
      <c r="C594" s="55" t="s">
        <v>1251</v>
      </c>
      <c r="D594" s="55" t="s">
        <v>52</v>
      </c>
      <c r="E594" s="55" t="s">
        <v>53</v>
      </c>
      <c r="F594" s="55"/>
      <c r="G594" s="55">
        <v>14</v>
      </c>
      <c r="H594" s="55">
        <v>432</v>
      </c>
      <c r="I594" s="55">
        <v>480</v>
      </c>
      <c r="J594" s="55">
        <v>599</v>
      </c>
      <c r="K594" s="55"/>
      <c r="L594" s="55">
        <v>4397</v>
      </c>
      <c r="M594" s="55">
        <v>113.5</v>
      </c>
      <c r="N594" s="55">
        <v>101</v>
      </c>
      <c r="O594" s="55">
        <v>79.5</v>
      </c>
      <c r="P594" s="55">
        <v>631</v>
      </c>
      <c r="Q594" s="55">
        <v>94</v>
      </c>
      <c r="R594" s="55">
        <v>687</v>
      </c>
      <c r="S594" s="55">
        <v>63</v>
      </c>
      <c r="T594" s="55">
        <v>353</v>
      </c>
      <c r="U594" s="55"/>
      <c r="V594" s="55"/>
      <c r="W594" s="55">
        <v>34.5</v>
      </c>
      <c r="X594" s="55">
        <v>62</v>
      </c>
      <c r="Y594" s="55">
        <v>648</v>
      </c>
      <c r="Z594" s="55"/>
      <c r="AA594" s="55"/>
      <c r="AB594" s="55"/>
      <c r="AC594" s="55">
        <v>47.5</v>
      </c>
      <c r="AD594" s="55">
        <v>68</v>
      </c>
      <c r="AE594" s="55">
        <v>208</v>
      </c>
      <c r="AF594" s="55"/>
      <c r="AG594" s="55"/>
      <c r="AH594" s="55"/>
      <c r="AI594" s="55" t="s">
        <v>880</v>
      </c>
      <c r="AJ594" s="55">
        <v>9</v>
      </c>
      <c r="AK594" s="55"/>
      <c r="AL594" s="55"/>
      <c r="AM594" s="55"/>
      <c r="AN594" s="55"/>
      <c r="AO594" s="55">
        <v>520</v>
      </c>
      <c r="AP594" s="55">
        <v>636</v>
      </c>
      <c r="AQ594" s="55">
        <v>514</v>
      </c>
      <c r="AR594" s="55"/>
      <c r="AS594" s="55">
        <v>447</v>
      </c>
      <c r="AT594" s="55">
        <v>599</v>
      </c>
    </row>
    <row r="595" spans="1:46">
      <c r="A595" s="55" t="s">
        <v>1252</v>
      </c>
      <c r="B595" s="55">
        <v>1315231410</v>
      </c>
      <c r="C595" s="55" t="s">
        <v>1253</v>
      </c>
      <c r="D595" s="55" t="s">
        <v>52</v>
      </c>
      <c r="E595" s="55" t="s">
        <v>53</v>
      </c>
      <c r="F595" s="55"/>
      <c r="G595" s="55">
        <v>14</v>
      </c>
      <c r="H595" s="55">
        <v>524.5</v>
      </c>
      <c r="I595" s="55">
        <v>572.5</v>
      </c>
      <c r="J595" s="55">
        <v>166</v>
      </c>
      <c r="K595" s="55">
        <v>30</v>
      </c>
      <c r="L595" s="55">
        <v>836</v>
      </c>
      <c r="M595" s="55">
        <v>110.5</v>
      </c>
      <c r="N595" s="55">
        <v>196</v>
      </c>
      <c r="O595" s="55">
        <v>102.5</v>
      </c>
      <c r="P595" s="55">
        <v>220</v>
      </c>
      <c r="Q595" s="55">
        <v>115</v>
      </c>
      <c r="R595" s="55">
        <v>294</v>
      </c>
      <c r="S595" s="55">
        <v>76.5</v>
      </c>
      <c r="T595" s="55">
        <v>137</v>
      </c>
      <c r="U595" s="55"/>
      <c r="V595" s="55"/>
      <c r="W595" s="55">
        <v>55</v>
      </c>
      <c r="X595" s="55">
        <v>80</v>
      </c>
      <c r="Y595" s="55">
        <v>444</v>
      </c>
      <c r="Z595" s="55"/>
      <c r="AA595" s="55"/>
      <c r="AB595" s="55"/>
      <c r="AC595" s="55">
        <v>65</v>
      </c>
      <c r="AD595" s="55">
        <v>88</v>
      </c>
      <c r="AE595" s="55">
        <v>63</v>
      </c>
      <c r="AF595" s="55"/>
      <c r="AG595" s="55"/>
      <c r="AH595" s="55"/>
      <c r="AI595" s="55" t="s">
        <v>880</v>
      </c>
      <c r="AJ595" s="55">
        <v>11</v>
      </c>
      <c r="AK595" s="55"/>
      <c r="AL595" s="55"/>
      <c r="AM595" s="55"/>
      <c r="AN595" s="55"/>
      <c r="AO595" s="55">
        <v>309</v>
      </c>
      <c r="AP595" s="55">
        <v>103</v>
      </c>
      <c r="AQ595" s="55">
        <v>243</v>
      </c>
      <c r="AR595" s="55">
        <v>196</v>
      </c>
      <c r="AS595" s="55">
        <v>304</v>
      </c>
      <c r="AT595" s="55">
        <v>166</v>
      </c>
    </row>
    <row r="596" spans="1:46">
      <c r="A596" s="55" t="s">
        <v>1254</v>
      </c>
      <c r="B596" s="55">
        <v>1315231411</v>
      </c>
      <c r="C596" s="55" t="s">
        <v>1255</v>
      </c>
      <c r="D596" s="55" t="s">
        <v>52</v>
      </c>
      <c r="E596" s="55" t="s">
        <v>53</v>
      </c>
      <c r="F596" s="55"/>
      <c r="G596" s="55">
        <v>14</v>
      </c>
      <c r="H596" s="55">
        <v>461.25</v>
      </c>
      <c r="I596" s="55">
        <v>506.5</v>
      </c>
      <c r="J596" s="55">
        <v>513</v>
      </c>
      <c r="K596" s="55">
        <v>-207</v>
      </c>
      <c r="L596" s="55">
        <v>3083</v>
      </c>
      <c r="M596" s="55">
        <v>112</v>
      </c>
      <c r="N596" s="55">
        <v>138</v>
      </c>
      <c r="O596" s="55">
        <v>78</v>
      </c>
      <c r="P596" s="55">
        <v>650</v>
      </c>
      <c r="Q596" s="55">
        <v>117.5</v>
      </c>
      <c r="R596" s="55">
        <v>253</v>
      </c>
      <c r="S596" s="55">
        <v>56</v>
      </c>
      <c r="T596" s="55">
        <v>473</v>
      </c>
      <c r="U596" s="55"/>
      <c r="V596" s="55"/>
      <c r="W596" s="55">
        <v>53.5</v>
      </c>
      <c r="X596" s="55">
        <v>79</v>
      </c>
      <c r="Y596" s="55">
        <v>471</v>
      </c>
      <c r="Z596" s="55"/>
      <c r="AA596" s="55"/>
      <c r="AB596" s="55"/>
      <c r="AC596" s="55">
        <v>44.25</v>
      </c>
      <c r="AD596" s="55">
        <v>64</v>
      </c>
      <c r="AE596" s="55">
        <v>216</v>
      </c>
      <c r="AF596" s="55"/>
      <c r="AG596" s="55"/>
      <c r="AH596" s="55"/>
      <c r="AI596" s="55" t="s">
        <v>880</v>
      </c>
      <c r="AJ596" s="55">
        <v>12</v>
      </c>
      <c r="AK596" s="55"/>
      <c r="AL596" s="55"/>
      <c r="AM596" s="55"/>
      <c r="AN596" s="55"/>
      <c r="AO596" s="55">
        <v>503</v>
      </c>
      <c r="AP596" s="55">
        <v>460</v>
      </c>
      <c r="AQ596" s="55">
        <v>504</v>
      </c>
      <c r="AR596" s="55">
        <v>306</v>
      </c>
      <c r="AS596" s="55">
        <v>484</v>
      </c>
      <c r="AT596" s="55">
        <v>513</v>
      </c>
    </row>
    <row r="597" spans="1:46">
      <c r="A597" s="55" t="s">
        <v>1256</v>
      </c>
      <c r="B597" s="55">
        <v>1315231412</v>
      </c>
      <c r="C597" s="55" t="s">
        <v>1257</v>
      </c>
      <c r="D597" s="55" t="s">
        <v>52</v>
      </c>
      <c r="E597" s="55" t="s">
        <v>53</v>
      </c>
      <c r="F597" s="55"/>
      <c r="G597" s="55">
        <v>14</v>
      </c>
      <c r="H597" s="55">
        <v>390.75</v>
      </c>
      <c r="I597" s="55">
        <v>440</v>
      </c>
      <c r="J597" s="55">
        <v>665</v>
      </c>
      <c r="K597" s="55">
        <v>-3</v>
      </c>
      <c r="L597" s="55">
        <v>6771</v>
      </c>
      <c r="M597" s="55">
        <v>93.5</v>
      </c>
      <c r="N597" s="55">
        <v>754</v>
      </c>
      <c r="O597" s="55">
        <v>85.5</v>
      </c>
      <c r="P597" s="55">
        <v>530</v>
      </c>
      <c r="Q597" s="55">
        <v>90</v>
      </c>
      <c r="R597" s="55">
        <v>728</v>
      </c>
      <c r="S597" s="55">
        <v>37</v>
      </c>
      <c r="T597" s="55">
        <v>654</v>
      </c>
      <c r="U597" s="55"/>
      <c r="V597" s="55"/>
      <c r="W597" s="55">
        <v>31.5</v>
      </c>
      <c r="X597" s="55">
        <v>59</v>
      </c>
      <c r="Y597" s="55">
        <v>656</v>
      </c>
      <c r="Z597" s="55"/>
      <c r="AA597" s="55"/>
      <c r="AB597" s="55"/>
      <c r="AC597" s="55">
        <v>53.25</v>
      </c>
      <c r="AD597" s="55">
        <v>75</v>
      </c>
      <c r="AE597" s="55">
        <v>182</v>
      </c>
      <c r="AF597" s="55"/>
      <c r="AG597" s="55"/>
      <c r="AH597" s="55"/>
      <c r="AI597" s="55" t="s">
        <v>880</v>
      </c>
      <c r="AJ597" s="55">
        <v>13</v>
      </c>
      <c r="AK597" s="55"/>
      <c r="AL597" s="55"/>
      <c r="AM597" s="55"/>
      <c r="AN597" s="55"/>
      <c r="AO597" s="55">
        <v>615</v>
      </c>
      <c r="AP597" s="55">
        <v>627</v>
      </c>
      <c r="AQ597" s="55">
        <v>673</v>
      </c>
      <c r="AR597" s="55">
        <v>662</v>
      </c>
      <c r="AS597" s="55">
        <v>625</v>
      </c>
      <c r="AT597" s="55">
        <v>665</v>
      </c>
    </row>
    <row r="598" spans="1:46">
      <c r="A598" s="55" t="s">
        <v>1258</v>
      </c>
      <c r="B598" s="55">
        <v>1315231413</v>
      </c>
      <c r="C598" s="55" t="s">
        <v>1259</v>
      </c>
      <c r="D598" s="55" t="s">
        <v>52</v>
      </c>
      <c r="E598" s="55" t="s">
        <v>53</v>
      </c>
      <c r="F598" s="55"/>
      <c r="G598" s="55">
        <v>14</v>
      </c>
      <c r="H598" s="55">
        <v>471.25</v>
      </c>
      <c r="I598" s="55">
        <v>517</v>
      </c>
      <c r="J598" s="55">
        <v>468</v>
      </c>
      <c r="K598" s="55">
        <v>-40</v>
      </c>
      <c r="L598" s="55">
        <v>2630</v>
      </c>
      <c r="M598" s="55">
        <v>97</v>
      </c>
      <c r="N598" s="55">
        <v>689</v>
      </c>
      <c r="O598" s="55">
        <v>84.5</v>
      </c>
      <c r="P598" s="55">
        <v>553</v>
      </c>
      <c r="Q598" s="55">
        <v>117.5</v>
      </c>
      <c r="R598" s="55">
        <v>253</v>
      </c>
      <c r="S598" s="55">
        <v>63</v>
      </c>
      <c r="T598" s="55">
        <v>353</v>
      </c>
      <c r="U598" s="55"/>
      <c r="V598" s="55"/>
      <c r="W598" s="55">
        <v>56</v>
      </c>
      <c r="X598" s="55">
        <v>80</v>
      </c>
      <c r="Y598" s="55">
        <v>426</v>
      </c>
      <c r="Z598" s="55"/>
      <c r="AA598" s="55"/>
      <c r="AB598" s="55"/>
      <c r="AC598" s="55">
        <v>53.25</v>
      </c>
      <c r="AD598" s="55">
        <v>75</v>
      </c>
      <c r="AE598" s="55">
        <v>182</v>
      </c>
      <c r="AF598" s="55"/>
      <c r="AG598" s="55"/>
      <c r="AH598" s="55"/>
      <c r="AI598" s="55" t="s">
        <v>880</v>
      </c>
      <c r="AJ598" s="55">
        <v>14</v>
      </c>
      <c r="AK598" s="55"/>
      <c r="AL598" s="55"/>
      <c r="AM598" s="55"/>
      <c r="AN598" s="55"/>
      <c r="AO598" s="55">
        <v>224</v>
      </c>
      <c r="AP598" s="55">
        <v>512</v>
      </c>
      <c r="AQ598" s="55">
        <v>416</v>
      </c>
      <c r="AR598" s="55">
        <v>428</v>
      </c>
      <c r="AS598" s="55">
        <v>314</v>
      </c>
      <c r="AT598" s="55">
        <v>468</v>
      </c>
    </row>
    <row r="599" spans="1:46">
      <c r="A599" s="55" t="s">
        <v>1260</v>
      </c>
      <c r="B599" s="55">
        <v>1315231414</v>
      </c>
      <c r="C599" s="55" t="s">
        <v>1261</v>
      </c>
      <c r="D599" s="55" t="s">
        <v>52</v>
      </c>
      <c r="E599" s="55" t="s">
        <v>53</v>
      </c>
      <c r="F599" s="55"/>
      <c r="G599" s="55">
        <v>14</v>
      </c>
      <c r="H599" s="55">
        <v>454</v>
      </c>
      <c r="I599" s="55">
        <v>503.5</v>
      </c>
      <c r="J599" s="55">
        <v>523</v>
      </c>
      <c r="K599" s="55">
        <v>17</v>
      </c>
      <c r="L599" s="55">
        <v>3215</v>
      </c>
      <c r="M599" s="55">
        <v>111.5</v>
      </c>
      <c r="N599" s="55">
        <v>155</v>
      </c>
      <c r="O599" s="55">
        <v>90</v>
      </c>
      <c r="P599" s="55">
        <v>453</v>
      </c>
      <c r="Q599" s="55">
        <v>109.5</v>
      </c>
      <c r="R599" s="55">
        <v>424</v>
      </c>
      <c r="S599" s="55">
        <v>38.5</v>
      </c>
      <c r="T599" s="55">
        <v>643</v>
      </c>
      <c r="U599" s="55"/>
      <c r="V599" s="55"/>
      <c r="W599" s="55">
        <v>46.5</v>
      </c>
      <c r="X599" s="55">
        <v>73</v>
      </c>
      <c r="Y599" s="55">
        <v>561</v>
      </c>
      <c r="Z599" s="55"/>
      <c r="AA599" s="55"/>
      <c r="AB599" s="55"/>
      <c r="AC599" s="55">
        <v>58</v>
      </c>
      <c r="AD599" s="55">
        <v>81</v>
      </c>
      <c r="AE599" s="55">
        <v>149</v>
      </c>
      <c r="AF599" s="55"/>
      <c r="AG599" s="55"/>
      <c r="AH599" s="55"/>
      <c r="AI599" s="55" t="s">
        <v>880</v>
      </c>
      <c r="AJ599" s="55">
        <v>15</v>
      </c>
      <c r="AK599" s="55"/>
      <c r="AL599" s="55"/>
      <c r="AM599" s="55"/>
      <c r="AN599" s="55"/>
      <c r="AO599" s="55">
        <v>610</v>
      </c>
      <c r="AP599" s="55">
        <v>470</v>
      </c>
      <c r="AQ599" s="55">
        <v>579</v>
      </c>
      <c r="AR599" s="55">
        <v>540</v>
      </c>
      <c r="AS599" s="55">
        <v>438</v>
      </c>
      <c r="AT599" s="55">
        <v>523</v>
      </c>
    </row>
    <row r="600" spans="1:46">
      <c r="A600" s="55" t="s">
        <v>1262</v>
      </c>
      <c r="B600" s="55">
        <v>1315231415</v>
      </c>
      <c r="C600" s="55" t="s">
        <v>1263</v>
      </c>
      <c r="D600" s="55" t="s">
        <v>52</v>
      </c>
      <c r="E600" s="55" t="s">
        <v>53</v>
      </c>
      <c r="F600" s="55"/>
      <c r="G600" s="55">
        <v>14</v>
      </c>
      <c r="H600" s="55">
        <v>483.75</v>
      </c>
      <c r="I600" s="55">
        <v>529</v>
      </c>
      <c r="J600" s="55">
        <v>396</v>
      </c>
      <c r="K600" s="55">
        <v>3</v>
      </c>
      <c r="L600" s="55">
        <v>2152</v>
      </c>
      <c r="M600" s="55">
        <v>109</v>
      </c>
      <c r="N600" s="55">
        <v>245</v>
      </c>
      <c r="O600" s="55">
        <v>91.5</v>
      </c>
      <c r="P600" s="55">
        <v>429</v>
      </c>
      <c r="Q600" s="55">
        <v>105.5</v>
      </c>
      <c r="R600" s="55">
        <v>513</v>
      </c>
      <c r="S600" s="55">
        <v>49</v>
      </c>
      <c r="T600" s="55">
        <v>565</v>
      </c>
      <c r="U600" s="55"/>
      <c r="V600" s="55"/>
      <c r="W600" s="55">
        <v>66.5</v>
      </c>
      <c r="X600" s="55">
        <v>88</v>
      </c>
      <c r="Y600" s="55">
        <v>220</v>
      </c>
      <c r="Z600" s="55"/>
      <c r="AA600" s="55"/>
      <c r="AB600" s="55"/>
      <c r="AC600" s="55">
        <v>62.25</v>
      </c>
      <c r="AD600" s="55">
        <v>86</v>
      </c>
      <c r="AE600" s="55">
        <v>101</v>
      </c>
      <c r="AF600" s="55"/>
      <c r="AG600" s="55"/>
      <c r="AH600" s="55"/>
      <c r="AI600" s="55" t="s">
        <v>880</v>
      </c>
      <c r="AJ600" s="55">
        <v>16</v>
      </c>
      <c r="AK600" s="55"/>
      <c r="AL600" s="55"/>
      <c r="AM600" s="55"/>
      <c r="AN600" s="55"/>
      <c r="AO600" s="55">
        <v>601</v>
      </c>
      <c r="AP600" s="55">
        <v>584</v>
      </c>
      <c r="AQ600" s="55">
        <v>514</v>
      </c>
      <c r="AR600" s="55">
        <v>399</v>
      </c>
      <c r="AS600" s="55">
        <v>441</v>
      </c>
      <c r="AT600" s="55">
        <v>396</v>
      </c>
    </row>
    <row r="601" spans="1:46">
      <c r="A601" s="55" t="s">
        <v>1264</v>
      </c>
      <c r="B601" s="55">
        <v>1315231416</v>
      </c>
      <c r="C601" s="55" t="s">
        <v>1265</v>
      </c>
      <c r="D601" s="55" t="s">
        <v>52</v>
      </c>
      <c r="E601" s="55" t="s">
        <v>53</v>
      </c>
      <c r="F601" s="55"/>
      <c r="G601" s="55">
        <v>14</v>
      </c>
      <c r="H601" s="55">
        <v>459.5</v>
      </c>
      <c r="I601" s="55">
        <v>505.5</v>
      </c>
      <c r="J601" s="55">
        <v>516</v>
      </c>
      <c r="K601" s="55">
        <v>100</v>
      </c>
      <c r="L601" s="55">
        <v>3125</v>
      </c>
      <c r="M601" s="55">
        <v>94.5</v>
      </c>
      <c r="N601" s="55">
        <v>745</v>
      </c>
      <c r="O601" s="55">
        <v>95</v>
      </c>
      <c r="P601" s="55">
        <v>362</v>
      </c>
      <c r="Q601" s="55">
        <v>93</v>
      </c>
      <c r="R601" s="55">
        <v>695</v>
      </c>
      <c r="S601" s="55">
        <v>60</v>
      </c>
      <c r="T601" s="55">
        <v>413</v>
      </c>
      <c r="U601" s="55"/>
      <c r="V601" s="55"/>
      <c r="W601" s="55">
        <v>62.5</v>
      </c>
      <c r="X601" s="55">
        <v>86</v>
      </c>
      <c r="Y601" s="55">
        <v>306</v>
      </c>
      <c r="Z601" s="55"/>
      <c r="AA601" s="55"/>
      <c r="AB601" s="55"/>
      <c r="AC601" s="55">
        <v>54.5</v>
      </c>
      <c r="AD601" s="55">
        <v>77</v>
      </c>
      <c r="AE601" s="55">
        <v>175</v>
      </c>
      <c r="AF601" s="55"/>
      <c r="AG601" s="55"/>
      <c r="AH601" s="55"/>
      <c r="AI601" s="55" t="s">
        <v>880</v>
      </c>
      <c r="AJ601" s="55">
        <v>17</v>
      </c>
      <c r="AK601" s="55"/>
      <c r="AL601" s="55"/>
      <c r="AM601" s="55"/>
      <c r="AN601" s="55"/>
      <c r="AO601" s="55">
        <v>421</v>
      </c>
      <c r="AP601" s="55">
        <v>260</v>
      </c>
      <c r="AQ601" s="55">
        <v>380</v>
      </c>
      <c r="AR601" s="55">
        <v>616</v>
      </c>
      <c r="AS601" s="55">
        <v>463</v>
      </c>
      <c r="AT601" s="55">
        <v>516</v>
      </c>
    </row>
    <row r="602" spans="1:46">
      <c r="A602" s="55" t="s">
        <v>1266</v>
      </c>
      <c r="B602" s="55">
        <v>1315231417</v>
      </c>
      <c r="C602" s="55" t="s">
        <v>1267</v>
      </c>
      <c r="D602" s="55" t="s">
        <v>52</v>
      </c>
      <c r="E602" s="55" t="s">
        <v>53</v>
      </c>
      <c r="F602" s="55"/>
      <c r="G602" s="55">
        <v>14</v>
      </c>
      <c r="H602" s="55">
        <v>539.75</v>
      </c>
      <c r="I602" s="55">
        <v>581</v>
      </c>
      <c r="J602" s="55">
        <v>137</v>
      </c>
      <c r="K602" s="55">
        <v>85</v>
      </c>
      <c r="L602" s="55">
        <v>648</v>
      </c>
      <c r="M602" s="55">
        <v>113</v>
      </c>
      <c r="N602" s="55">
        <v>112</v>
      </c>
      <c r="O602" s="55">
        <v>103.5</v>
      </c>
      <c r="P602" s="55">
        <v>207</v>
      </c>
      <c r="Q602" s="55">
        <v>117.5</v>
      </c>
      <c r="R602" s="55">
        <v>253</v>
      </c>
      <c r="S602" s="55">
        <v>70</v>
      </c>
      <c r="T602" s="55">
        <v>226</v>
      </c>
      <c r="U602" s="55"/>
      <c r="V602" s="55"/>
      <c r="W602" s="55">
        <v>68.5</v>
      </c>
      <c r="X602" s="55">
        <v>88</v>
      </c>
      <c r="Y602" s="55">
        <v>182</v>
      </c>
      <c r="Z602" s="55"/>
      <c r="AA602" s="55"/>
      <c r="AB602" s="55"/>
      <c r="AC602" s="55">
        <v>67.25</v>
      </c>
      <c r="AD602" s="55">
        <v>89</v>
      </c>
      <c r="AE602" s="55">
        <v>43</v>
      </c>
      <c r="AF602" s="55"/>
      <c r="AG602" s="55"/>
      <c r="AH602" s="55"/>
      <c r="AI602" s="55" t="s">
        <v>880</v>
      </c>
      <c r="AJ602" s="55">
        <v>18</v>
      </c>
      <c r="AK602" s="55"/>
      <c r="AL602" s="55"/>
      <c r="AM602" s="55"/>
      <c r="AN602" s="55"/>
      <c r="AO602" s="55">
        <v>164</v>
      </c>
      <c r="AP602" s="55">
        <v>205</v>
      </c>
      <c r="AQ602" s="55">
        <v>267</v>
      </c>
      <c r="AR602" s="55">
        <v>222</v>
      </c>
      <c r="AS602" s="55">
        <v>294</v>
      </c>
      <c r="AT602" s="55">
        <v>137</v>
      </c>
    </row>
    <row r="603" spans="1:46">
      <c r="A603" s="55" t="s">
        <v>1268</v>
      </c>
      <c r="B603" s="55">
        <v>1315231418</v>
      </c>
      <c r="C603" s="55" t="s">
        <v>1269</v>
      </c>
      <c r="D603" s="55" t="s">
        <v>52</v>
      </c>
      <c r="E603" s="55" t="s">
        <v>53</v>
      </c>
      <c r="F603" s="55"/>
      <c r="G603" s="55">
        <v>14</v>
      </c>
      <c r="H603" s="55">
        <v>427.75</v>
      </c>
      <c r="I603" s="55">
        <v>477</v>
      </c>
      <c r="J603" s="55">
        <v>605</v>
      </c>
      <c r="K603" s="55">
        <v>-25</v>
      </c>
      <c r="L603" s="55">
        <v>4563</v>
      </c>
      <c r="M603" s="55">
        <v>99.5</v>
      </c>
      <c r="N603" s="55">
        <v>618</v>
      </c>
      <c r="O603" s="55">
        <v>90</v>
      </c>
      <c r="P603" s="55">
        <v>453</v>
      </c>
      <c r="Q603" s="55">
        <v>87.5</v>
      </c>
      <c r="R603" s="55">
        <v>741</v>
      </c>
      <c r="S603" s="55">
        <v>56</v>
      </c>
      <c r="T603" s="55">
        <v>473</v>
      </c>
      <c r="U603" s="55"/>
      <c r="V603" s="55"/>
      <c r="W603" s="55">
        <v>42</v>
      </c>
      <c r="X603" s="55">
        <v>69</v>
      </c>
      <c r="Y603" s="55">
        <v>604</v>
      </c>
      <c r="Z603" s="55"/>
      <c r="AA603" s="55"/>
      <c r="AB603" s="55"/>
      <c r="AC603" s="55">
        <v>52.75</v>
      </c>
      <c r="AD603" s="55">
        <v>75</v>
      </c>
      <c r="AE603" s="55">
        <v>186</v>
      </c>
      <c r="AF603" s="55"/>
      <c r="AG603" s="55"/>
      <c r="AH603" s="55"/>
      <c r="AI603" s="55" t="s">
        <v>880</v>
      </c>
      <c r="AJ603" s="55">
        <v>19</v>
      </c>
      <c r="AK603" s="55"/>
      <c r="AL603" s="55"/>
      <c r="AM603" s="55"/>
      <c r="AN603" s="55"/>
      <c r="AO603" s="55">
        <v>522</v>
      </c>
      <c r="AP603" s="55">
        <v>532</v>
      </c>
      <c r="AQ603" s="55">
        <v>646</v>
      </c>
      <c r="AR603" s="55">
        <v>580</v>
      </c>
      <c r="AS603" s="55">
        <v>588</v>
      </c>
      <c r="AT603" s="55">
        <v>605</v>
      </c>
    </row>
    <row r="604" spans="1:46">
      <c r="A604" s="55" t="s">
        <v>1270</v>
      </c>
      <c r="B604" s="55">
        <v>1315231419</v>
      </c>
      <c r="C604" s="55" t="s">
        <v>1271</v>
      </c>
      <c r="D604" s="55" t="s">
        <v>52</v>
      </c>
      <c r="E604" s="55" t="s">
        <v>53</v>
      </c>
      <c r="F604" s="55"/>
      <c r="G604" s="55">
        <v>14</v>
      </c>
      <c r="H604" s="55">
        <v>459</v>
      </c>
      <c r="I604" s="55">
        <v>507</v>
      </c>
      <c r="J604" s="55">
        <v>509</v>
      </c>
      <c r="K604" s="55">
        <v>88</v>
      </c>
      <c r="L604" s="55">
        <v>3049</v>
      </c>
      <c r="M604" s="55">
        <v>106</v>
      </c>
      <c r="N604" s="55">
        <v>361</v>
      </c>
      <c r="O604" s="55">
        <v>87.5</v>
      </c>
      <c r="P604" s="55">
        <v>500</v>
      </c>
      <c r="Q604" s="55">
        <v>118.5</v>
      </c>
      <c r="R604" s="55">
        <v>221</v>
      </c>
      <c r="S604" s="55">
        <v>53</v>
      </c>
      <c r="T604" s="55">
        <v>517</v>
      </c>
      <c r="U604" s="55"/>
      <c r="V604" s="55"/>
      <c r="W604" s="55">
        <v>44.5</v>
      </c>
      <c r="X604" s="55">
        <v>72</v>
      </c>
      <c r="Y604" s="55">
        <v>585</v>
      </c>
      <c r="Z604" s="55"/>
      <c r="AA604" s="55"/>
      <c r="AB604" s="55"/>
      <c r="AC604" s="55">
        <v>49.5</v>
      </c>
      <c r="AD604" s="55">
        <v>70</v>
      </c>
      <c r="AE604" s="55">
        <v>201</v>
      </c>
      <c r="AF604" s="55"/>
      <c r="AG604" s="55"/>
      <c r="AH604" s="55"/>
      <c r="AI604" s="55" t="s">
        <v>880</v>
      </c>
      <c r="AJ604" s="55">
        <v>20</v>
      </c>
      <c r="AK604" s="55"/>
      <c r="AL604" s="55"/>
      <c r="AM604" s="55"/>
      <c r="AN604" s="55"/>
      <c r="AO604" s="55">
        <v>256</v>
      </c>
      <c r="AP604" s="55">
        <v>501</v>
      </c>
      <c r="AQ604" s="55">
        <v>628</v>
      </c>
      <c r="AR604" s="55">
        <v>597</v>
      </c>
      <c r="AS604" s="55">
        <v>511</v>
      </c>
      <c r="AT604" s="55">
        <v>509</v>
      </c>
    </row>
    <row r="605" spans="1:46">
      <c r="A605" s="55" t="s">
        <v>1272</v>
      </c>
      <c r="B605" s="55">
        <v>1315231420</v>
      </c>
      <c r="C605" s="55" t="s">
        <v>1273</v>
      </c>
      <c r="D605" s="55" t="s">
        <v>52</v>
      </c>
      <c r="E605" s="55" t="s">
        <v>53</v>
      </c>
      <c r="F605" s="55"/>
      <c r="G605" s="55">
        <v>14</v>
      </c>
      <c r="H605" s="55">
        <v>408.5</v>
      </c>
      <c r="I605" s="55">
        <v>458</v>
      </c>
      <c r="J605" s="55">
        <v>642</v>
      </c>
      <c r="K605" s="55">
        <v>-45</v>
      </c>
      <c r="L605" s="55">
        <v>5688</v>
      </c>
      <c r="M605" s="55">
        <v>107</v>
      </c>
      <c r="N605" s="55">
        <v>325</v>
      </c>
      <c r="O605" s="55">
        <v>67</v>
      </c>
      <c r="P605" s="55">
        <v>733</v>
      </c>
      <c r="Q605" s="55">
        <v>99.5</v>
      </c>
      <c r="R605" s="55">
        <v>610</v>
      </c>
      <c r="S605" s="55">
        <v>34.5</v>
      </c>
      <c r="T605" s="55">
        <v>664</v>
      </c>
      <c r="U605" s="55"/>
      <c r="V605" s="55"/>
      <c r="W605" s="55">
        <v>44</v>
      </c>
      <c r="X605" s="55">
        <v>71</v>
      </c>
      <c r="Y605" s="55">
        <v>591</v>
      </c>
      <c r="Z605" s="55"/>
      <c r="AA605" s="55"/>
      <c r="AB605" s="55"/>
      <c r="AC605" s="55">
        <v>56.5</v>
      </c>
      <c r="AD605" s="55">
        <v>79</v>
      </c>
      <c r="AE605" s="55">
        <v>163</v>
      </c>
      <c r="AF605" s="55"/>
      <c r="AG605" s="55"/>
      <c r="AH605" s="55"/>
      <c r="AI605" s="55" t="s">
        <v>880</v>
      </c>
      <c r="AJ605" s="55">
        <v>21</v>
      </c>
      <c r="AK605" s="55"/>
      <c r="AL605" s="55"/>
      <c r="AM605" s="55"/>
      <c r="AN605" s="55"/>
      <c r="AO605" s="55">
        <v>634</v>
      </c>
      <c r="AP605" s="55">
        <v>617</v>
      </c>
      <c r="AQ605" s="55">
        <v>635</v>
      </c>
      <c r="AR605" s="55">
        <v>597</v>
      </c>
      <c r="AS605" s="55">
        <v>553</v>
      </c>
      <c r="AT605" s="55">
        <v>642</v>
      </c>
    </row>
    <row r="606" spans="1:46">
      <c r="A606" s="55" t="s">
        <v>1274</v>
      </c>
      <c r="B606" s="55">
        <v>1315231421</v>
      </c>
      <c r="C606" s="55" t="s">
        <v>1275</v>
      </c>
      <c r="D606" s="55" t="s">
        <v>52</v>
      </c>
      <c r="E606" s="55" t="s">
        <v>53</v>
      </c>
      <c r="F606" s="55"/>
      <c r="G606" s="55">
        <v>14</v>
      </c>
      <c r="H606" s="55">
        <v>459</v>
      </c>
      <c r="I606" s="55">
        <v>508.5</v>
      </c>
      <c r="J606" s="55">
        <v>502</v>
      </c>
      <c r="K606" s="55">
        <v>-63</v>
      </c>
      <c r="L606" s="55">
        <v>2994</v>
      </c>
      <c r="M606" s="55">
        <v>110.5</v>
      </c>
      <c r="N606" s="55">
        <v>196</v>
      </c>
      <c r="O606" s="55">
        <v>70</v>
      </c>
      <c r="P606" s="55">
        <v>713</v>
      </c>
      <c r="Q606" s="55">
        <v>129.5</v>
      </c>
      <c r="R606" s="55">
        <v>46</v>
      </c>
      <c r="S606" s="55">
        <v>43.5</v>
      </c>
      <c r="T606" s="55">
        <v>614</v>
      </c>
      <c r="U606" s="55"/>
      <c r="V606" s="55"/>
      <c r="W606" s="55">
        <v>40</v>
      </c>
      <c r="X606" s="55">
        <v>67</v>
      </c>
      <c r="Y606" s="55">
        <v>620</v>
      </c>
      <c r="Z606" s="55"/>
      <c r="AA606" s="55"/>
      <c r="AB606" s="55"/>
      <c r="AC606" s="55">
        <v>65.5</v>
      </c>
      <c r="AD606" s="55">
        <v>88</v>
      </c>
      <c r="AE606" s="55">
        <v>59</v>
      </c>
      <c r="AF606" s="55"/>
      <c r="AG606" s="55"/>
      <c r="AH606" s="55"/>
      <c r="AI606" s="55" t="s">
        <v>880</v>
      </c>
      <c r="AJ606" s="55">
        <v>22</v>
      </c>
      <c r="AK606" s="55"/>
      <c r="AL606" s="55"/>
      <c r="AM606" s="55"/>
      <c r="AN606" s="55"/>
      <c r="AO606" s="55">
        <v>341</v>
      </c>
      <c r="AP606" s="55">
        <v>387</v>
      </c>
      <c r="AQ606" s="55">
        <v>378</v>
      </c>
      <c r="AR606" s="55">
        <v>439</v>
      </c>
      <c r="AS606" s="55">
        <v>380</v>
      </c>
      <c r="AT606" s="55">
        <v>502</v>
      </c>
    </row>
    <row r="607" spans="1:46">
      <c r="A607" s="55" t="s">
        <v>1276</v>
      </c>
      <c r="B607" s="55">
        <v>1315231422</v>
      </c>
      <c r="C607" s="55" t="s">
        <v>1277</v>
      </c>
      <c r="D607" s="55" t="s">
        <v>52</v>
      </c>
      <c r="E607" s="55" t="s">
        <v>53</v>
      </c>
      <c r="F607" s="55"/>
      <c r="G607" s="55">
        <v>14</v>
      </c>
      <c r="H607" s="55">
        <v>411.5</v>
      </c>
      <c r="I607" s="55">
        <v>458.5</v>
      </c>
      <c r="J607" s="55">
        <v>639</v>
      </c>
      <c r="K607" s="55">
        <v>-91</v>
      </c>
      <c r="L607" s="55">
        <v>5644</v>
      </c>
      <c r="M607" s="55">
        <v>95</v>
      </c>
      <c r="N607" s="55">
        <v>730</v>
      </c>
      <c r="O607" s="55">
        <v>64.5</v>
      </c>
      <c r="P607" s="55">
        <v>748</v>
      </c>
      <c r="Q607" s="55">
        <v>90.5</v>
      </c>
      <c r="R607" s="55">
        <v>721</v>
      </c>
      <c r="S607" s="55">
        <v>67.5</v>
      </c>
      <c r="T607" s="55">
        <v>275</v>
      </c>
      <c r="U607" s="55"/>
      <c r="V607" s="55"/>
      <c r="W607" s="55">
        <v>46.5</v>
      </c>
      <c r="X607" s="55">
        <v>73</v>
      </c>
      <c r="Y607" s="55">
        <v>561</v>
      </c>
      <c r="Z607" s="55"/>
      <c r="AA607" s="55"/>
      <c r="AB607" s="55"/>
      <c r="AC607" s="55">
        <v>47.5</v>
      </c>
      <c r="AD607" s="55">
        <v>68</v>
      </c>
      <c r="AE607" s="55">
        <v>208</v>
      </c>
      <c r="AF607" s="55"/>
      <c r="AG607" s="55"/>
      <c r="AH607" s="55"/>
      <c r="AI607" s="55" t="s">
        <v>880</v>
      </c>
      <c r="AJ607" s="55">
        <v>23</v>
      </c>
      <c r="AK607" s="55"/>
      <c r="AL607" s="55"/>
      <c r="AM607" s="55"/>
      <c r="AN607" s="55"/>
      <c r="AO607" s="55">
        <v>361</v>
      </c>
      <c r="AP607" s="55">
        <v>342</v>
      </c>
      <c r="AQ607" s="55">
        <v>641</v>
      </c>
      <c r="AR607" s="55">
        <v>548</v>
      </c>
      <c r="AS607" s="55">
        <v>350</v>
      </c>
      <c r="AT607" s="55">
        <v>639</v>
      </c>
    </row>
    <row r="608" spans="1:46">
      <c r="A608" s="55" t="s">
        <v>1278</v>
      </c>
      <c r="B608" s="55">
        <v>1315231423</v>
      </c>
      <c r="C608" s="55" t="s">
        <v>1279</v>
      </c>
      <c r="D608" s="55" t="s">
        <v>52</v>
      </c>
      <c r="E608" s="55" t="s">
        <v>53</v>
      </c>
      <c r="F608" s="55"/>
      <c r="G608" s="55">
        <v>14</v>
      </c>
      <c r="H608" s="55">
        <v>412.75</v>
      </c>
      <c r="I608" s="55">
        <v>463.5</v>
      </c>
      <c r="J608" s="55">
        <v>632</v>
      </c>
      <c r="K608" s="55">
        <v>28</v>
      </c>
      <c r="L608" s="55">
        <v>5365</v>
      </c>
      <c r="M608" s="55">
        <v>110</v>
      </c>
      <c r="N608" s="55">
        <v>209</v>
      </c>
      <c r="O608" s="55">
        <v>64.5</v>
      </c>
      <c r="P608" s="55">
        <v>748</v>
      </c>
      <c r="Q608" s="55">
        <v>95.5</v>
      </c>
      <c r="R608" s="55">
        <v>672</v>
      </c>
      <c r="S608" s="55">
        <v>41.5</v>
      </c>
      <c r="T608" s="55">
        <v>625</v>
      </c>
      <c r="U608" s="55"/>
      <c r="V608" s="55"/>
      <c r="W608" s="55">
        <v>42</v>
      </c>
      <c r="X608" s="55">
        <v>69</v>
      </c>
      <c r="Y608" s="55">
        <v>604</v>
      </c>
      <c r="Z608" s="55"/>
      <c r="AA608" s="55"/>
      <c r="AB608" s="55"/>
      <c r="AC608" s="55">
        <v>59.25</v>
      </c>
      <c r="AD608" s="55">
        <v>83</v>
      </c>
      <c r="AE608" s="55">
        <v>127</v>
      </c>
      <c r="AF608" s="55"/>
      <c r="AG608" s="55"/>
      <c r="AH608" s="55"/>
      <c r="AI608" s="55" t="s">
        <v>880</v>
      </c>
      <c r="AJ608" s="55">
        <v>24</v>
      </c>
      <c r="AK608" s="55"/>
      <c r="AL608" s="55"/>
      <c r="AM608" s="55"/>
      <c r="AN608" s="55"/>
      <c r="AO608" s="55">
        <v>649</v>
      </c>
      <c r="AP608" s="55">
        <v>627</v>
      </c>
      <c r="AQ608" s="55">
        <v>640</v>
      </c>
      <c r="AR608" s="55">
        <v>660</v>
      </c>
      <c r="AS608" s="55">
        <v>642</v>
      </c>
      <c r="AT608" s="55">
        <v>632</v>
      </c>
    </row>
    <row r="609" spans="1:46">
      <c r="A609" s="55" t="s">
        <v>1280</v>
      </c>
      <c r="B609" s="55">
        <v>1315231424</v>
      </c>
      <c r="C609" s="55" t="s">
        <v>1281</v>
      </c>
      <c r="D609" s="55" t="s">
        <v>52</v>
      </c>
      <c r="E609" s="55" t="s">
        <v>53</v>
      </c>
      <c r="F609" s="55"/>
      <c r="G609" s="55">
        <v>14</v>
      </c>
      <c r="H609" s="55">
        <v>493</v>
      </c>
      <c r="I609" s="55">
        <v>540</v>
      </c>
      <c r="J609" s="55">
        <v>343</v>
      </c>
      <c r="K609" s="55">
        <v>142</v>
      </c>
      <c r="L609" s="55">
        <v>1786</v>
      </c>
      <c r="M609" s="55">
        <v>107.5</v>
      </c>
      <c r="N609" s="55">
        <v>300</v>
      </c>
      <c r="O609" s="55">
        <v>93.5</v>
      </c>
      <c r="P609" s="55">
        <v>392</v>
      </c>
      <c r="Q609" s="55">
        <v>118</v>
      </c>
      <c r="R609" s="55">
        <v>236</v>
      </c>
      <c r="S609" s="55">
        <v>62</v>
      </c>
      <c r="T609" s="55">
        <v>373</v>
      </c>
      <c r="U609" s="55"/>
      <c r="V609" s="55"/>
      <c r="W609" s="55">
        <v>55.5</v>
      </c>
      <c r="X609" s="55">
        <v>80</v>
      </c>
      <c r="Y609" s="55">
        <v>435</v>
      </c>
      <c r="Z609" s="55"/>
      <c r="AA609" s="55"/>
      <c r="AB609" s="55"/>
      <c r="AC609" s="55">
        <v>56.5</v>
      </c>
      <c r="AD609" s="55">
        <v>79</v>
      </c>
      <c r="AE609" s="55">
        <v>163</v>
      </c>
      <c r="AF609" s="55"/>
      <c r="AG609" s="55"/>
      <c r="AH609" s="55"/>
      <c r="AI609" s="55" t="s">
        <v>880</v>
      </c>
      <c r="AJ609" s="55">
        <v>25</v>
      </c>
      <c r="AK609" s="55"/>
      <c r="AL609" s="55"/>
      <c r="AM609" s="55"/>
      <c r="AN609" s="55"/>
      <c r="AO609" s="55">
        <v>589</v>
      </c>
      <c r="AP609" s="55">
        <v>608</v>
      </c>
      <c r="AQ609" s="55">
        <v>380</v>
      </c>
      <c r="AR609" s="55">
        <v>485</v>
      </c>
      <c r="AS609" s="55">
        <v>511</v>
      </c>
      <c r="AT609" s="55">
        <v>343</v>
      </c>
    </row>
    <row r="610" spans="1:46">
      <c r="A610" s="55" t="s">
        <v>1282</v>
      </c>
      <c r="B610" s="55">
        <v>1315231425</v>
      </c>
      <c r="C610" s="55" t="s">
        <v>1283</v>
      </c>
      <c r="D610" s="55" t="s">
        <v>52</v>
      </c>
      <c r="E610" s="55" t="s">
        <v>53</v>
      </c>
      <c r="F610" s="55"/>
      <c r="G610" s="55">
        <v>14</v>
      </c>
      <c r="H610" s="55">
        <v>482.25</v>
      </c>
      <c r="I610" s="55">
        <v>533</v>
      </c>
      <c r="J610" s="55">
        <v>376</v>
      </c>
      <c r="K610" s="55">
        <v>-58</v>
      </c>
      <c r="L610" s="55">
        <v>2003</v>
      </c>
      <c r="M610" s="55">
        <v>101</v>
      </c>
      <c r="N610" s="55">
        <v>561</v>
      </c>
      <c r="O610" s="55">
        <v>81.5</v>
      </c>
      <c r="P610" s="55">
        <v>606</v>
      </c>
      <c r="Q610" s="55">
        <v>114.5</v>
      </c>
      <c r="R610" s="55">
        <v>303</v>
      </c>
      <c r="S610" s="55">
        <v>74</v>
      </c>
      <c r="T610" s="55">
        <v>166</v>
      </c>
      <c r="U610" s="55"/>
      <c r="V610" s="55"/>
      <c r="W610" s="55">
        <v>49.5</v>
      </c>
      <c r="X610" s="55">
        <v>76</v>
      </c>
      <c r="Y610" s="55">
        <v>530</v>
      </c>
      <c r="Z610" s="55"/>
      <c r="AA610" s="55"/>
      <c r="AB610" s="55"/>
      <c r="AC610" s="55">
        <v>61.75</v>
      </c>
      <c r="AD610" s="55">
        <v>86</v>
      </c>
      <c r="AE610" s="55">
        <v>107</v>
      </c>
      <c r="AF610" s="55"/>
      <c r="AG610" s="55"/>
      <c r="AH610" s="55"/>
      <c r="AI610" s="55" t="s">
        <v>880</v>
      </c>
      <c r="AJ610" s="55">
        <v>26</v>
      </c>
      <c r="AK610" s="55"/>
      <c r="AL610" s="55"/>
      <c r="AM610" s="55"/>
      <c r="AN610" s="55"/>
      <c r="AO610" s="55">
        <v>258</v>
      </c>
      <c r="AP610" s="55">
        <v>328</v>
      </c>
      <c r="AQ610" s="55">
        <v>438</v>
      </c>
      <c r="AR610" s="55">
        <v>318</v>
      </c>
      <c r="AS610" s="55">
        <v>304</v>
      </c>
      <c r="AT610" s="55">
        <v>376</v>
      </c>
    </row>
    <row r="611" spans="1:46">
      <c r="A611" s="55" t="s">
        <v>1284</v>
      </c>
      <c r="B611" s="55">
        <v>1315231426</v>
      </c>
      <c r="C611" s="55" t="s">
        <v>1285</v>
      </c>
      <c r="D611" s="55" t="s">
        <v>52</v>
      </c>
      <c r="E611" s="55" t="s">
        <v>53</v>
      </c>
      <c r="F611" s="55"/>
      <c r="G611" s="55">
        <v>14</v>
      </c>
      <c r="H611" s="55">
        <v>505.25</v>
      </c>
      <c r="I611" s="55">
        <v>551.5</v>
      </c>
      <c r="J611" s="55">
        <v>279</v>
      </c>
      <c r="K611" s="55">
        <v>-72</v>
      </c>
      <c r="L611" s="55">
        <v>1412</v>
      </c>
      <c r="M611" s="55">
        <v>103</v>
      </c>
      <c r="N611" s="55">
        <v>487</v>
      </c>
      <c r="O611" s="55">
        <v>94.5</v>
      </c>
      <c r="P611" s="55">
        <v>374</v>
      </c>
      <c r="Q611" s="55">
        <v>118.5</v>
      </c>
      <c r="R611" s="55">
        <v>221</v>
      </c>
      <c r="S611" s="55">
        <v>61.5</v>
      </c>
      <c r="T611" s="55">
        <v>381</v>
      </c>
      <c r="U611" s="55"/>
      <c r="V611" s="55"/>
      <c r="W611" s="55">
        <v>65</v>
      </c>
      <c r="X611" s="55">
        <v>87</v>
      </c>
      <c r="Y611" s="55">
        <v>248</v>
      </c>
      <c r="Z611" s="55"/>
      <c r="AA611" s="55"/>
      <c r="AB611" s="55"/>
      <c r="AC611" s="55">
        <v>62.75</v>
      </c>
      <c r="AD611" s="55">
        <v>87</v>
      </c>
      <c r="AE611" s="55">
        <v>92</v>
      </c>
      <c r="AF611" s="55"/>
      <c r="AG611" s="55"/>
      <c r="AH611" s="55"/>
      <c r="AI611" s="55" t="s">
        <v>880</v>
      </c>
      <c r="AJ611" s="55">
        <v>27</v>
      </c>
      <c r="AK611" s="55"/>
      <c r="AL611" s="55"/>
      <c r="AM611" s="55"/>
      <c r="AN611" s="55"/>
      <c r="AO611" s="55">
        <v>309</v>
      </c>
      <c r="AP611" s="55">
        <v>219</v>
      </c>
      <c r="AQ611" s="55">
        <v>375</v>
      </c>
      <c r="AR611" s="55">
        <v>207</v>
      </c>
      <c r="AS611" s="55">
        <v>362</v>
      </c>
      <c r="AT611" s="55">
        <v>279</v>
      </c>
    </row>
    <row r="612" spans="1:46">
      <c r="A612" s="55" t="s">
        <v>1286</v>
      </c>
      <c r="B612" s="55">
        <v>1315231427</v>
      </c>
      <c r="C612" s="55" t="s">
        <v>1287</v>
      </c>
      <c r="D612" s="55" t="s">
        <v>52</v>
      </c>
      <c r="E612" s="55" t="s">
        <v>53</v>
      </c>
      <c r="F612" s="55"/>
      <c r="G612" s="55">
        <v>14</v>
      </c>
      <c r="H612" s="55">
        <v>469.75</v>
      </c>
      <c r="I612" s="55">
        <v>518</v>
      </c>
      <c r="J612" s="55">
        <v>457</v>
      </c>
      <c r="K612" s="55">
        <v>-102</v>
      </c>
      <c r="L612" s="55">
        <v>2579</v>
      </c>
      <c r="M612" s="55">
        <v>99.5</v>
      </c>
      <c r="N612" s="55">
        <v>618</v>
      </c>
      <c r="O612" s="55">
        <v>101.5</v>
      </c>
      <c r="P612" s="55">
        <v>235</v>
      </c>
      <c r="Q612" s="55">
        <v>107</v>
      </c>
      <c r="R612" s="55">
        <v>474</v>
      </c>
      <c r="S612" s="55">
        <v>60</v>
      </c>
      <c r="T612" s="55">
        <v>413</v>
      </c>
      <c r="U612" s="55"/>
      <c r="V612" s="55"/>
      <c r="W612" s="55">
        <v>49</v>
      </c>
      <c r="X612" s="55">
        <v>75</v>
      </c>
      <c r="Y612" s="55">
        <v>534</v>
      </c>
      <c r="Z612" s="55"/>
      <c r="AA612" s="55"/>
      <c r="AB612" s="55"/>
      <c r="AC612" s="55">
        <v>52.75</v>
      </c>
      <c r="AD612" s="55">
        <v>75</v>
      </c>
      <c r="AE612" s="55">
        <v>186</v>
      </c>
      <c r="AF612" s="55"/>
      <c r="AG612" s="55"/>
      <c r="AH612" s="55"/>
      <c r="AI612" s="55" t="s">
        <v>880</v>
      </c>
      <c r="AJ612" s="55">
        <v>28</v>
      </c>
      <c r="AK612" s="55"/>
      <c r="AL612" s="55"/>
      <c r="AM612" s="55"/>
      <c r="AN612" s="55"/>
      <c r="AO612" s="55">
        <v>338</v>
      </c>
      <c r="AP612" s="55">
        <v>468</v>
      </c>
      <c r="AQ612" s="55">
        <v>429</v>
      </c>
      <c r="AR612" s="55">
        <v>355</v>
      </c>
      <c r="AS612" s="55">
        <v>359</v>
      </c>
      <c r="AT612" s="55">
        <v>457</v>
      </c>
    </row>
    <row r="613" spans="1:46">
      <c r="A613" s="55" t="s">
        <v>1288</v>
      </c>
      <c r="B613" s="55">
        <v>1315231428</v>
      </c>
      <c r="C613" s="55" t="s">
        <v>1289</v>
      </c>
      <c r="D613" s="55" t="s">
        <v>52</v>
      </c>
      <c r="E613" s="55" t="s">
        <v>53</v>
      </c>
      <c r="F613" s="55"/>
      <c r="G613" s="55">
        <v>14</v>
      </c>
      <c r="H613" s="55">
        <v>368.75</v>
      </c>
      <c r="I613" s="55">
        <v>416.5</v>
      </c>
      <c r="J613" s="55">
        <v>678</v>
      </c>
      <c r="K613" s="55">
        <v>-19</v>
      </c>
      <c r="L613" s="55">
        <v>8235</v>
      </c>
      <c r="M613" s="55">
        <v>111.5</v>
      </c>
      <c r="N613" s="55">
        <v>155</v>
      </c>
      <c r="O613" s="55">
        <v>56</v>
      </c>
      <c r="P613" s="55">
        <v>781</v>
      </c>
      <c r="Q613" s="55">
        <v>113.5</v>
      </c>
      <c r="R613" s="55">
        <v>327</v>
      </c>
      <c r="S613" s="55">
        <v>20.5</v>
      </c>
      <c r="T613" s="55">
        <v>686</v>
      </c>
      <c r="U613" s="55"/>
      <c r="V613" s="55"/>
      <c r="W613" s="55">
        <v>29</v>
      </c>
      <c r="X613" s="55">
        <v>57</v>
      </c>
      <c r="Y613" s="55">
        <v>662</v>
      </c>
      <c r="Z613" s="55"/>
      <c r="AA613" s="55"/>
      <c r="AB613" s="55"/>
      <c r="AC613" s="55">
        <v>38.25</v>
      </c>
      <c r="AD613" s="55">
        <v>58</v>
      </c>
      <c r="AE613" s="55">
        <v>222</v>
      </c>
      <c r="AF613" s="55"/>
      <c r="AG613" s="55"/>
      <c r="AH613" s="55"/>
      <c r="AI613" s="55" t="s">
        <v>880</v>
      </c>
      <c r="AJ613" s="55">
        <v>29</v>
      </c>
      <c r="AK613" s="55"/>
      <c r="AL613" s="55"/>
      <c r="AM613" s="55"/>
      <c r="AN613" s="55"/>
      <c r="AO613" s="55">
        <v>648</v>
      </c>
      <c r="AP613" s="55">
        <v>632</v>
      </c>
      <c r="AQ613" s="55">
        <v>660</v>
      </c>
      <c r="AR613" s="55">
        <v>659</v>
      </c>
      <c r="AS613" s="55">
        <v>634</v>
      </c>
      <c r="AT613" s="55">
        <v>678</v>
      </c>
    </row>
    <row r="614" spans="1:46">
      <c r="A614" s="55" t="s">
        <v>1290</v>
      </c>
      <c r="B614" s="55">
        <v>1315231429</v>
      </c>
      <c r="C614" s="55" t="s">
        <v>1291</v>
      </c>
      <c r="D614" s="55" t="s">
        <v>52</v>
      </c>
      <c r="E614" s="55" t="s">
        <v>53</v>
      </c>
      <c r="F614" s="55"/>
      <c r="G614" s="55">
        <v>14</v>
      </c>
      <c r="H614" s="55">
        <v>519.5</v>
      </c>
      <c r="I614" s="55">
        <v>553.5</v>
      </c>
      <c r="J614" s="55">
        <v>270</v>
      </c>
      <c r="K614" s="55">
        <v>123</v>
      </c>
      <c r="L614" s="55">
        <v>1349</v>
      </c>
      <c r="M614" s="55">
        <v>97</v>
      </c>
      <c r="N614" s="55">
        <v>689</v>
      </c>
      <c r="O614" s="55">
        <v>102</v>
      </c>
      <c r="P614" s="55">
        <v>228</v>
      </c>
      <c r="Q614" s="55">
        <v>106</v>
      </c>
      <c r="R614" s="55">
        <v>498</v>
      </c>
      <c r="S614" s="55">
        <v>65.5</v>
      </c>
      <c r="T614" s="55">
        <v>311</v>
      </c>
      <c r="U614" s="55"/>
      <c r="V614" s="55"/>
      <c r="W614" s="55">
        <v>83</v>
      </c>
      <c r="X614" s="55">
        <v>94</v>
      </c>
      <c r="Y614" s="55">
        <v>22</v>
      </c>
      <c r="Z614" s="55"/>
      <c r="AA614" s="55"/>
      <c r="AB614" s="55"/>
      <c r="AC614" s="55">
        <v>66</v>
      </c>
      <c r="AD614" s="55">
        <v>89</v>
      </c>
      <c r="AE614" s="55">
        <v>54</v>
      </c>
      <c r="AF614" s="55"/>
      <c r="AG614" s="55"/>
      <c r="AH614" s="55"/>
      <c r="AI614" s="55" t="s">
        <v>880</v>
      </c>
      <c r="AJ614" s="55">
        <v>30</v>
      </c>
      <c r="AK614" s="55"/>
      <c r="AL614" s="55"/>
      <c r="AM614" s="55"/>
      <c r="AN614" s="55"/>
      <c r="AO614" s="55">
        <v>359</v>
      </c>
      <c r="AP614" s="55">
        <v>225</v>
      </c>
      <c r="AQ614" s="55">
        <v>333</v>
      </c>
      <c r="AR614" s="55">
        <v>393</v>
      </c>
      <c r="AS614" s="55">
        <v>257</v>
      </c>
      <c r="AT614" s="55">
        <v>270</v>
      </c>
    </row>
    <row r="615" spans="1:46">
      <c r="A615" s="55" t="s">
        <v>1292</v>
      </c>
      <c r="B615" s="55">
        <v>1315231430</v>
      </c>
      <c r="C615" s="55" t="s">
        <v>1293</v>
      </c>
      <c r="D615" s="55" t="s">
        <v>52</v>
      </c>
      <c r="E615" s="55" t="s">
        <v>53</v>
      </c>
      <c r="F615" s="55"/>
      <c r="G615" s="55">
        <v>14</v>
      </c>
      <c r="H615" s="55">
        <v>496.75</v>
      </c>
      <c r="I615" s="55">
        <v>542</v>
      </c>
      <c r="J615" s="55">
        <v>331</v>
      </c>
      <c r="K615" s="55">
        <v>89</v>
      </c>
      <c r="L615" s="55">
        <v>1711</v>
      </c>
      <c r="M615" s="55">
        <v>110.5</v>
      </c>
      <c r="N615" s="55">
        <v>196</v>
      </c>
      <c r="O615" s="55">
        <v>89.5</v>
      </c>
      <c r="P615" s="55">
        <v>463</v>
      </c>
      <c r="Q615" s="55">
        <v>114</v>
      </c>
      <c r="R615" s="55">
        <v>313</v>
      </c>
      <c r="S615" s="55">
        <v>56</v>
      </c>
      <c r="T615" s="55">
        <v>473</v>
      </c>
      <c r="U615" s="55"/>
      <c r="V615" s="55"/>
      <c r="W615" s="55">
        <v>56.5</v>
      </c>
      <c r="X615" s="55">
        <v>81</v>
      </c>
      <c r="Y615" s="55">
        <v>414</v>
      </c>
      <c r="Z615" s="55"/>
      <c r="AA615" s="55"/>
      <c r="AB615" s="55"/>
      <c r="AC615" s="55">
        <v>70.25</v>
      </c>
      <c r="AD615" s="55">
        <v>91</v>
      </c>
      <c r="AE615" s="55">
        <v>22</v>
      </c>
      <c r="AF615" s="55"/>
      <c r="AG615" s="55"/>
      <c r="AH615" s="55"/>
      <c r="AI615" s="55" t="s">
        <v>880</v>
      </c>
      <c r="AJ615" s="55">
        <v>31</v>
      </c>
      <c r="AK615" s="55"/>
      <c r="AL615" s="55"/>
      <c r="AM615" s="55"/>
      <c r="AN615" s="55"/>
      <c r="AO615" s="55">
        <v>351</v>
      </c>
      <c r="AP615" s="55">
        <v>689</v>
      </c>
      <c r="AQ615" s="55">
        <v>429</v>
      </c>
      <c r="AR615" s="55">
        <v>420</v>
      </c>
      <c r="AS615" s="55">
        <v>283</v>
      </c>
      <c r="AT615" s="55">
        <v>331</v>
      </c>
    </row>
    <row r="616" spans="1:46">
      <c r="A616" s="55" t="s">
        <v>1294</v>
      </c>
      <c r="B616" s="55">
        <v>1315231431</v>
      </c>
      <c r="C616" s="55" t="s">
        <v>1295</v>
      </c>
      <c r="D616" s="55" t="s">
        <v>52</v>
      </c>
      <c r="E616" s="55" t="s">
        <v>53</v>
      </c>
      <c r="F616" s="55"/>
      <c r="G616" s="55">
        <v>14</v>
      </c>
      <c r="H616" s="55">
        <v>367.25</v>
      </c>
      <c r="I616" s="55">
        <v>415</v>
      </c>
      <c r="J616" s="55">
        <v>679</v>
      </c>
      <c r="K616" s="55"/>
      <c r="L616" s="55">
        <v>8340</v>
      </c>
      <c r="M616" s="55">
        <v>100</v>
      </c>
      <c r="N616" s="55">
        <v>605</v>
      </c>
      <c r="O616" s="55">
        <v>48.5</v>
      </c>
      <c r="P616" s="55">
        <v>793</v>
      </c>
      <c r="Q616" s="55">
        <v>108.5</v>
      </c>
      <c r="R616" s="55">
        <v>443</v>
      </c>
      <c r="S616" s="55">
        <v>25</v>
      </c>
      <c r="T616" s="55">
        <v>685</v>
      </c>
      <c r="U616" s="55"/>
      <c r="V616" s="55"/>
      <c r="W616" s="55">
        <v>36</v>
      </c>
      <c r="X616" s="55">
        <v>63</v>
      </c>
      <c r="Y616" s="55">
        <v>645</v>
      </c>
      <c r="Z616" s="55"/>
      <c r="AA616" s="55"/>
      <c r="AB616" s="55"/>
      <c r="AC616" s="55">
        <v>49.25</v>
      </c>
      <c r="AD616" s="55">
        <v>70</v>
      </c>
      <c r="AE616" s="55">
        <v>204</v>
      </c>
      <c r="AF616" s="55"/>
      <c r="AG616" s="55"/>
      <c r="AH616" s="55"/>
      <c r="AI616" s="55" t="s">
        <v>880</v>
      </c>
      <c r="AJ616" s="55">
        <v>32</v>
      </c>
      <c r="AK616" s="55"/>
      <c r="AL616" s="55"/>
      <c r="AM616" s="55"/>
      <c r="AN616" s="55"/>
      <c r="AO616" s="55">
        <v>677</v>
      </c>
      <c r="AP616" s="55">
        <v>676</v>
      </c>
      <c r="AQ616" s="55">
        <v>678</v>
      </c>
      <c r="AR616" s="55">
        <v>679</v>
      </c>
      <c r="AS616" s="55">
        <v>682</v>
      </c>
      <c r="AT616" s="55">
        <v>679</v>
      </c>
    </row>
    <row r="617" spans="1:46">
      <c r="A617" s="55" t="s">
        <v>1296</v>
      </c>
      <c r="B617" s="55">
        <v>1315231432</v>
      </c>
      <c r="C617" s="55" t="s">
        <v>1297</v>
      </c>
      <c r="D617" s="55" t="s">
        <v>52</v>
      </c>
      <c r="E617" s="55" t="s">
        <v>53</v>
      </c>
      <c r="F617" s="55"/>
      <c r="G617" s="55">
        <v>14</v>
      </c>
      <c r="H617" s="55">
        <v>433.25</v>
      </c>
      <c r="I617" s="55">
        <v>480.5</v>
      </c>
      <c r="J617" s="55">
        <v>597</v>
      </c>
      <c r="K617" s="55">
        <v>-27</v>
      </c>
      <c r="L617" s="55">
        <v>4374</v>
      </c>
      <c r="M617" s="55">
        <v>94</v>
      </c>
      <c r="N617" s="55">
        <v>750</v>
      </c>
      <c r="O617" s="55">
        <v>80.5</v>
      </c>
      <c r="P617" s="55">
        <v>622</v>
      </c>
      <c r="Q617" s="55">
        <v>92</v>
      </c>
      <c r="R617" s="55">
        <v>708</v>
      </c>
      <c r="S617" s="55">
        <v>54</v>
      </c>
      <c r="T617" s="55">
        <v>503</v>
      </c>
      <c r="U617" s="55"/>
      <c r="V617" s="55"/>
      <c r="W617" s="55">
        <v>56.5</v>
      </c>
      <c r="X617" s="55">
        <v>81</v>
      </c>
      <c r="Y617" s="55">
        <v>414</v>
      </c>
      <c r="Z617" s="55"/>
      <c r="AA617" s="55"/>
      <c r="AB617" s="55"/>
      <c r="AC617" s="55">
        <v>56.25</v>
      </c>
      <c r="AD617" s="55">
        <v>79</v>
      </c>
      <c r="AE617" s="55">
        <v>168</v>
      </c>
      <c r="AF617" s="55"/>
      <c r="AG617" s="55"/>
      <c r="AH617" s="55"/>
      <c r="AI617" s="55" t="s">
        <v>880</v>
      </c>
      <c r="AJ617" s="55">
        <v>33</v>
      </c>
      <c r="AK617" s="55"/>
      <c r="AL617" s="55"/>
      <c r="AM617" s="55"/>
      <c r="AN617" s="55"/>
      <c r="AO617" s="55">
        <v>602</v>
      </c>
      <c r="AP617" s="55">
        <v>592</v>
      </c>
      <c r="AQ617" s="55">
        <v>593</v>
      </c>
      <c r="AR617" s="55">
        <v>570</v>
      </c>
      <c r="AS617" s="55">
        <v>424</v>
      </c>
      <c r="AT617" s="55">
        <v>597</v>
      </c>
    </row>
    <row r="618" spans="1:46">
      <c r="A618" s="55" t="s">
        <v>1298</v>
      </c>
      <c r="B618" s="55">
        <v>1315231433</v>
      </c>
      <c r="C618" s="55" t="s">
        <v>1299</v>
      </c>
      <c r="D618" s="55" t="s">
        <v>52</v>
      </c>
      <c r="E618" s="55" t="s">
        <v>53</v>
      </c>
      <c r="F618" s="55"/>
      <c r="G618" s="55">
        <v>14</v>
      </c>
      <c r="H618" s="55">
        <v>492.5</v>
      </c>
      <c r="I618" s="55">
        <v>539</v>
      </c>
      <c r="J618" s="55">
        <v>350</v>
      </c>
      <c r="K618" s="55">
        <v>41</v>
      </c>
      <c r="L618" s="55">
        <v>1818</v>
      </c>
      <c r="M618" s="55">
        <v>113</v>
      </c>
      <c r="N618" s="55">
        <v>112</v>
      </c>
      <c r="O618" s="55">
        <v>84.5</v>
      </c>
      <c r="P618" s="55">
        <v>553</v>
      </c>
      <c r="Q618" s="55">
        <v>111</v>
      </c>
      <c r="R618" s="55">
        <v>385</v>
      </c>
      <c r="S618" s="55">
        <v>60.5</v>
      </c>
      <c r="T618" s="55">
        <v>405</v>
      </c>
      <c r="U618" s="55"/>
      <c r="V618" s="55"/>
      <c r="W618" s="55">
        <v>54</v>
      </c>
      <c r="X618" s="55">
        <v>79</v>
      </c>
      <c r="Y618" s="55">
        <v>462</v>
      </c>
      <c r="Z618" s="55"/>
      <c r="AA618" s="55"/>
      <c r="AB618" s="55"/>
      <c r="AC618" s="55">
        <v>69.5</v>
      </c>
      <c r="AD618" s="55">
        <v>91</v>
      </c>
      <c r="AE618" s="55">
        <v>26</v>
      </c>
      <c r="AF618" s="55"/>
      <c r="AG618" s="55"/>
      <c r="AH618" s="55"/>
      <c r="AI618" s="55" t="s">
        <v>880</v>
      </c>
      <c r="AJ618" s="55">
        <v>34</v>
      </c>
      <c r="AK618" s="55"/>
      <c r="AL618" s="55"/>
      <c r="AM618" s="55"/>
      <c r="AN618" s="55"/>
      <c r="AO618" s="55">
        <v>497</v>
      </c>
      <c r="AP618" s="55">
        <v>508</v>
      </c>
      <c r="AQ618" s="55">
        <v>262</v>
      </c>
      <c r="AR618" s="55">
        <v>391</v>
      </c>
      <c r="AS618" s="55">
        <v>428</v>
      </c>
      <c r="AT618" s="55">
        <v>350</v>
      </c>
    </row>
    <row r="619" spans="1:46">
      <c r="A619" s="55" t="s">
        <v>1300</v>
      </c>
      <c r="B619" s="55">
        <v>1315231434</v>
      </c>
      <c r="C619" s="55" t="s">
        <v>1301</v>
      </c>
      <c r="D619" s="55" t="s">
        <v>52</v>
      </c>
      <c r="E619" s="55" t="s">
        <v>53</v>
      </c>
      <c r="F619" s="55"/>
      <c r="G619" s="55">
        <v>14</v>
      </c>
      <c r="H619" s="55">
        <v>516.5</v>
      </c>
      <c r="I619" s="55">
        <v>561.5</v>
      </c>
      <c r="J619" s="55">
        <v>231</v>
      </c>
      <c r="K619" s="55">
        <v>112</v>
      </c>
      <c r="L619" s="55">
        <v>1127</v>
      </c>
      <c r="M619" s="55">
        <v>114</v>
      </c>
      <c r="N619" s="55">
        <v>84</v>
      </c>
      <c r="O619" s="55">
        <v>98.5</v>
      </c>
      <c r="P619" s="55">
        <v>298</v>
      </c>
      <c r="Q619" s="55">
        <v>114</v>
      </c>
      <c r="R619" s="55">
        <v>313</v>
      </c>
      <c r="S619" s="55">
        <v>64</v>
      </c>
      <c r="T619" s="55">
        <v>332</v>
      </c>
      <c r="U619" s="55"/>
      <c r="V619" s="55"/>
      <c r="W619" s="55">
        <v>54.5</v>
      </c>
      <c r="X619" s="55">
        <v>79</v>
      </c>
      <c r="Y619" s="55">
        <v>455</v>
      </c>
      <c r="Z619" s="55"/>
      <c r="AA619" s="55"/>
      <c r="AB619" s="55"/>
      <c r="AC619" s="55">
        <v>71.5</v>
      </c>
      <c r="AD619" s="55">
        <v>92</v>
      </c>
      <c r="AE619" s="55">
        <v>20</v>
      </c>
      <c r="AF619" s="55"/>
      <c r="AG619" s="55"/>
      <c r="AH619" s="55"/>
      <c r="AI619" s="55" t="s">
        <v>880</v>
      </c>
      <c r="AJ619" s="55">
        <v>35</v>
      </c>
      <c r="AK619" s="55"/>
      <c r="AL619" s="55"/>
      <c r="AM619" s="55"/>
      <c r="AN619" s="55"/>
      <c r="AO619" s="55">
        <v>426</v>
      </c>
      <c r="AP619" s="55">
        <v>433</v>
      </c>
      <c r="AQ619" s="55">
        <v>289</v>
      </c>
      <c r="AR619" s="55">
        <v>343</v>
      </c>
      <c r="AS619" s="55">
        <v>277</v>
      </c>
      <c r="AT619" s="55">
        <v>231</v>
      </c>
    </row>
    <row r="620" spans="1:46">
      <c r="A620" s="55" t="s">
        <v>1302</v>
      </c>
      <c r="B620" s="55">
        <v>1315231435</v>
      </c>
      <c r="C620" s="55" t="s">
        <v>1303</v>
      </c>
      <c r="D620" s="55" t="s">
        <v>52</v>
      </c>
      <c r="E620" s="55" t="s">
        <v>53</v>
      </c>
      <c r="F620" s="55"/>
      <c r="G620" s="55">
        <v>14</v>
      </c>
      <c r="H620" s="55">
        <v>496</v>
      </c>
      <c r="I620" s="55">
        <v>539</v>
      </c>
      <c r="J620" s="55">
        <v>350</v>
      </c>
      <c r="K620" s="55">
        <v>-108</v>
      </c>
      <c r="L620" s="55">
        <v>1818</v>
      </c>
      <c r="M620" s="55">
        <v>102.5</v>
      </c>
      <c r="N620" s="55">
        <v>511</v>
      </c>
      <c r="O620" s="55">
        <v>83</v>
      </c>
      <c r="P620" s="55">
        <v>583</v>
      </c>
      <c r="Q620" s="55">
        <v>115</v>
      </c>
      <c r="R620" s="55">
        <v>294</v>
      </c>
      <c r="S620" s="55">
        <v>70.5</v>
      </c>
      <c r="T620" s="55">
        <v>217</v>
      </c>
      <c r="U620" s="55"/>
      <c r="V620" s="55"/>
      <c r="W620" s="55">
        <v>68</v>
      </c>
      <c r="X620" s="55">
        <v>88</v>
      </c>
      <c r="Y620" s="55">
        <v>197</v>
      </c>
      <c r="Z620" s="55"/>
      <c r="AA620" s="55"/>
      <c r="AB620" s="55"/>
      <c r="AC620" s="55">
        <v>57</v>
      </c>
      <c r="AD620" s="55">
        <v>80</v>
      </c>
      <c r="AE620" s="55">
        <v>158</v>
      </c>
      <c r="AF620" s="55"/>
      <c r="AG620" s="55"/>
      <c r="AH620" s="55"/>
      <c r="AI620" s="55" t="s">
        <v>880</v>
      </c>
      <c r="AJ620" s="55">
        <v>36</v>
      </c>
      <c r="AK620" s="55"/>
      <c r="AL620" s="55"/>
      <c r="AM620" s="55"/>
      <c r="AN620" s="55"/>
      <c r="AO620" s="55">
        <v>269</v>
      </c>
      <c r="AP620" s="55">
        <v>251</v>
      </c>
      <c r="AQ620" s="55">
        <v>346</v>
      </c>
      <c r="AR620" s="55">
        <v>242</v>
      </c>
      <c r="AS620" s="55">
        <v>339</v>
      </c>
      <c r="AT620" s="55">
        <v>350</v>
      </c>
    </row>
    <row r="621" spans="1:46">
      <c r="A621" s="55" t="s">
        <v>1304</v>
      </c>
      <c r="B621" s="55">
        <v>1315231436</v>
      </c>
      <c r="C621" s="55" t="s">
        <v>1305</v>
      </c>
      <c r="D621" s="55" t="s">
        <v>52</v>
      </c>
      <c r="E621" s="55" t="s">
        <v>53</v>
      </c>
      <c r="F621" s="55"/>
      <c r="G621" s="55">
        <v>14</v>
      </c>
      <c r="H621" s="55">
        <v>505.5</v>
      </c>
      <c r="I621" s="55">
        <v>555</v>
      </c>
      <c r="J621" s="55">
        <v>264</v>
      </c>
      <c r="K621" s="55">
        <v>-22</v>
      </c>
      <c r="L621" s="55">
        <v>1303</v>
      </c>
      <c r="M621" s="55">
        <v>110.5</v>
      </c>
      <c r="N621" s="55">
        <v>196</v>
      </c>
      <c r="O621" s="55">
        <v>87.5</v>
      </c>
      <c r="P621" s="55">
        <v>500</v>
      </c>
      <c r="Q621" s="55">
        <v>132.5</v>
      </c>
      <c r="R621" s="55">
        <v>21</v>
      </c>
      <c r="S621" s="55">
        <v>68.5</v>
      </c>
      <c r="T621" s="55">
        <v>257</v>
      </c>
      <c r="U621" s="55"/>
      <c r="V621" s="55"/>
      <c r="W621" s="55">
        <v>48</v>
      </c>
      <c r="X621" s="55">
        <v>74</v>
      </c>
      <c r="Y621" s="55">
        <v>544</v>
      </c>
      <c r="Z621" s="55"/>
      <c r="AA621" s="55"/>
      <c r="AB621" s="55"/>
      <c r="AC621" s="55">
        <v>58.5</v>
      </c>
      <c r="AD621" s="55">
        <v>82</v>
      </c>
      <c r="AE621" s="55">
        <v>141</v>
      </c>
      <c r="AF621" s="55"/>
      <c r="AG621" s="55"/>
      <c r="AH621" s="55"/>
      <c r="AI621" s="55" t="s">
        <v>880</v>
      </c>
      <c r="AJ621" s="55">
        <v>37</v>
      </c>
      <c r="AK621" s="55"/>
      <c r="AL621" s="55"/>
      <c r="AM621" s="55"/>
      <c r="AN621" s="55"/>
      <c r="AO621" s="55">
        <v>217</v>
      </c>
      <c r="AP621" s="55">
        <v>211</v>
      </c>
      <c r="AQ621" s="55">
        <v>196</v>
      </c>
      <c r="AR621" s="55">
        <v>242</v>
      </c>
      <c r="AS621" s="55">
        <v>98</v>
      </c>
      <c r="AT621" s="55">
        <v>264</v>
      </c>
    </row>
    <row r="622" spans="1:46">
      <c r="A622" s="55" t="s">
        <v>1306</v>
      </c>
      <c r="B622" s="55">
        <v>1315231437</v>
      </c>
      <c r="C622" s="55" t="s">
        <v>1307</v>
      </c>
      <c r="D622" s="55" t="s">
        <v>52</v>
      </c>
      <c r="E622" s="55" t="s">
        <v>53</v>
      </c>
      <c r="F622" s="55"/>
      <c r="G622" s="55">
        <v>14</v>
      </c>
      <c r="H622" s="55">
        <v>517.5</v>
      </c>
      <c r="I622" s="55">
        <v>566.5</v>
      </c>
      <c r="J622" s="55">
        <v>201</v>
      </c>
      <c r="K622" s="55">
        <v>-72</v>
      </c>
      <c r="L622" s="55">
        <v>991</v>
      </c>
      <c r="M622" s="55">
        <v>104.5</v>
      </c>
      <c r="N622" s="55">
        <v>433</v>
      </c>
      <c r="O622" s="55">
        <v>106</v>
      </c>
      <c r="P622" s="55">
        <v>160</v>
      </c>
      <c r="Q622" s="55">
        <v>125</v>
      </c>
      <c r="R622" s="55">
        <v>92</v>
      </c>
      <c r="S622" s="55">
        <v>65</v>
      </c>
      <c r="T622" s="55">
        <v>319</v>
      </c>
      <c r="U622" s="55"/>
      <c r="V622" s="55"/>
      <c r="W622" s="55">
        <v>52.5</v>
      </c>
      <c r="X622" s="55">
        <v>78</v>
      </c>
      <c r="Y622" s="55">
        <v>488</v>
      </c>
      <c r="Z622" s="55"/>
      <c r="AA622" s="55"/>
      <c r="AB622" s="55"/>
      <c r="AC622" s="55">
        <v>64.5</v>
      </c>
      <c r="AD622" s="55">
        <v>88</v>
      </c>
      <c r="AE622" s="55">
        <v>70</v>
      </c>
      <c r="AF622" s="55"/>
      <c r="AG622" s="55"/>
      <c r="AH622" s="55"/>
      <c r="AI622" s="55" t="s">
        <v>880</v>
      </c>
      <c r="AJ622" s="55">
        <v>38</v>
      </c>
      <c r="AK622" s="55"/>
      <c r="AL622" s="55"/>
      <c r="AM622" s="55"/>
      <c r="AN622" s="55"/>
      <c r="AO622" s="55">
        <v>230</v>
      </c>
      <c r="AP622" s="55">
        <v>219</v>
      </c>
      <c r="AQ622" s="55">
        <v>251</v>
      </c>
      <c r="AR622" s="55">
        <v>129</v>
      </c>
      <c r="AS622" s="55">
        <v>167</v>
      </c>
      <c r="AT622" s="55">
        <v>201</v>
      </c>
    </row>
    <row r="623" spans="1:46">
      <c r="A623" s="55" t="s">
        <v>1308</v>
      </c>
      <c r="B623" s="55">
        <v>1315231438</v>
      </c>
      <c r="C623" s="55" t="s">
        <v>1309</v>
      </c>
      <c r="D623" s="55" t="s">
        <v>52</v>
      </c>
      <c r="E623" s="55" t="s">
        <v>53</v>
      </c>
      <c r="F623" s="55"/>
      <c r="G623" s="55">
        <v>14</v>
      </c>
      <c r="H623" s="55">
        <v>386.5</v>
      </c>
      <c r="I623" s="55">
        <v>434</v>
      </c>
      <c r="J623" s="55">
        <v>673</v>
      </c>
      <c r="K623" s="55">
        <v>-2</v>
      </c>
      <c r="L623" s="55">
        <v>7123</v>
      </c>
      <c r="M623" s="55">
        <v>101</v>
      </c>
      <c r="N623" s="55">
        <v>561</v>
      </c>
      <c r="O623" s="55">
        <v>88.5</v>
      </c>
      <c r="P623" s="55">
        <v>481</v>
      </c>
      <c r="Q623" s="55">
        <v>72.5</v>
      </c>
      <c r="R623" s="55">
        <v>787</v>
      </c>
      <c r="S623" s="55">
        <v>37</v>
      </c>
      <c r="T623" s="55">
        <v>654</v>
      </c>
      <c r="U623" s="55"/>
      <c r="V623" s="55"/>
      <c r="W623" s="55">
        <v>43</v>
      </c>
      <c r="X623" s="55">
        <v>70</v>
      </c>
      <c r="Y623" s="55">
        <v>600</v>
      </c>
      <c r="Z623" s="55"/>
      <c r="AA623" s="55"/>
      <c r="AB623" s="55"/>
      <c r="AC623" s="55">
        <v>44.5</v>
      </c>
      <c r="AD623" s="55">
        <v>65</v>
      </c>
      <c r="AE623" s="55">
        <v>214</v>
      </c>
      <c r="AF623" s="55"/>
      <c r="AG623" s="55"/>
      <c r="AH623" s="55"/>
      <c r="AI623" s="55" t="s">
        <v>880</v>
      </c>
      <c r="AJ623" s="55">
        <v>39</v>
      </c>
      <c r="AK623" s="55"/>
      <c r="AL623" s="55"/>
      <c r="AM623" s="55"/>
      <c r="AN623" s="55"/>
      <c r="AO623" s="55">
        <v>667</v>
      </c>
      <c r="AP623" s="55">
        <v>661</v>
      </c>
      <c r="AQ623" s="55">
        <v>667</v>
      </c>
      <c r="AR623" s="55">
        <v>671</v>
      </c>
      <c r="AS623" s="55">
        <v>628</v>
      </c>
      <c r="AT623" s="55">
        <v>673</v>
      </c>
    </row>
    <row r="624" spans="1:46">
      <c r="A624" s="55" t="s">
        <v>1310</v>
      </c>
      <c r="B624" s="55">
        <v>1315231439</v>
      </c>
      <c r="C624" s="55" t="s">
        <v>1311</v>
      </c>
      <c r="D624" s="55" t="s">
        <v>52</v>
      </c>
      <c r="E624" s="55" t="s">
        <v>53</v>
      </c>
      <c r="F624" s="55"/>
      <c r="G624" s="55">
        <v>14</v>
      </c>
      <c r="H624" s="55">
        <v>392.25</v>
      </c>
      <c r="I624" s="55">
        <v>443</v>
      </c>
      <c r="J624" s="55">
        <v>661</v>
      </c>
      <c r="K624" s="55">
        <v>-5</v>
      </c>
      <c r="L624" s="55">
        <v>6591</v>
      </c>
      <c r="M624" s="55">
        <v>99</v>
      </c>
      <c r="N624" s="55">
        <v>635</v>
      </c>
      <c r="O624" s="55">
        <v>59.5</v>
      </c>
      <c r="P624" s="55">
        <v>771</v>
      </c>
      <c r="Q624" s="55">
        <v>91</v>
      </c>
      <c r="R624" s="55">
        <v>715</v>
      </c>
      <c r="S624" s="55">
        <v>49.5</v>
      </c>
      <c r="T624" s="55">
        <v>556</v>
      </c>
      <c r="U624" s="55"/>
      <c r="V624" s="55"/>
      <c r="W624" s="55">
        <v>33.5</v>
      </c>
      <c r="X624" s="55">
        <v>61</v>
      </c>
      <c r="Y624" s="55">
        <v>651</v>
      </c>
      <c r="Z624" s="55"/>
      <c r="AA624" s="55"/>
      <c r="AB624" s="55"/>
      <c r="AC624" s="55">
        <v>59.75</v>
      </c>
      <c r="AD624" s="55">
        <v>83</v>
      </c>
      <c r="AE624" s="55">
        <v>125</v>
      </c>
      <c r="AF624" s="55"/>
      <c r="AG624" s="55"/>
      <c r="AH624" s="55"/>
      <c r="AI624" s="55" t="s">
        <v>880</v>
      </c>
      <c r="AJ624" s="55">
        <v>40</v>
      </c>
      <c r="AK624" s="55"/>
      <c r="AL624" s="55"/>
      <c r="AM624" s="55"/>
      <c r="AN624" s="55"/>
      <c r="AO624" s="55">
        <v>655</v>
      </c>
      <c r="AP624" s="55">
        <v>610</v>
      </c>
      <c r="AQ624" s="55">
        <v>672</v>
      </c>
      <c r="AR624" s="55">
        <v>656</v>
      </c>
      <c r="AS624" s="55">
        <v>669</v>
      </c>
      <c r="AT624" s="55">
        <v>661</v>
      </c>
    </row>
    <row r="625" spans="1:46">
      <c r="A625" s="55" t="s">
        <v>1312</v>
      </c>
      <c r="B625" s="55">
        <v>1315231440</v>
      </c>
      <c r="C625" s="55" t="s">
        <v>1313</v>
      </c>
      <c r="D625" s="55" t="s">
        <v>52</v>
      </c>
      <c r="E625" s="55" t="s">
        <v>53</v>
      </c>
      <c r="F625" s="55"/>
      <c r="G625" s="55">
        <v>14</v>
      </c>
      <c r="H625" s="55">
        <v>407.75</v>
      </c>
      <c r="I625" s="55">
        <v>458.5</v>
      </c>
      <c r="J625" s="55">
        <v>639</v>
      </c>
      <c r="K625" s="55">
        <v>19</v>
      </c>
      <c r="L625" s="55">
        <v>5644</v>
      </c>
      <c r="M625" s="55">
        <v>100.5</v>
      </c>
      <c r="N625" s="55">
        <v>584</v>
      </c>
      <c r="O625" s="55">
        <v>88.5</v>
      </c>
      <c r="P625" s="55">
        <v>481</v>
      </c>
      <c r="Q625" s="55">
        <v>87</v>
      </c>
      <c r="R625" s="55">
        <v>746</v>
      </c>
      <c r="S625" s="55">
        <v>41.5</v>
      </c>
      <c r="T625" s="55">
        <v>625</v>
      </c>
      <c r="U625" s="55"/>
      <c r="V625" s="55"/>
      <c r="W625" s="55">
        <v>33</v>
      </c>
      <c r="X625" s="55">
        <v>61</v>
      </c>
      <c r="Y625" s="55">
        <v>654</v>
      </c>
      <c r="Z625" s="55"/>
      <c r="AA625" s="55"/>
      <c r="AB625" s="55"/>
      <c r="AC625" s="55">
        <v>57.25</v>
      </c>
      <c r="AD625" s="55">
        <v>80</v>
      </c>
      <c r="AE625" s="55">
        <v>156</v>
      </c>
      <c r="AF625" s="55"/>
      <c r="AG625" s="55"/>
      <c r="AH625" s="55"/>
      <c r="AI625" s="55" t="s">
        <v>880</v>
      </c>
      <c r="AJ625" s="55">
        <v>41</v>
      </c>
      <c r="AK625" s="55"/>
      <c r="AL625" s="55"/>
      <c r="AM625" s="55"/>
      <c r="AN625" s="55"/>
      <c r="AO625" s="55">
        <v>661</v>
      </c>
      <c r="AP625" s="55">
        <v>666</v>
      </c>
      <c r="AQ625" s="55">
        <v>649</v>
      </c>
      <c r="AR625" s="55">
        <v>658</v>
      </c>
      <c r="AS625" s="55">
        <v>607</v>
      </c>
      <c r="AT625" s="55">
        <v>639</v>
      </c>
    </row>
    <row r="626" spans="1:46">
      <c r="A626" s="55" t="s">
        <v>1314</v>
      </c>
      <c r="B626" s="55">
        <v>1315231441</v>
      </c>
      <c r="C626" s="55" t="s">
        <v>1315</v>
      </c>
      <c r="D626" s="55" t="s">
        <v>52</v>
      </c>
      <c r="E626" s="55" t="s">
        <v>53</v>
      </c>
      <c r="F626" s="55"/>
      <c r="G626" s="55">
        <v>14</v>
      </c>
      <c r="H626" s="55">
        <v>426.5</v>
      </c>
      <c r="I626" s="55">
        <v>478</v>
      </c>
      <c r="J626" s="55">
        <v>603</v>
      </c>
      <c r="K626" s="55">
        <v>36</v>
      </c>
      <c r="L626" s="55">
        <v>4508</v>
      </c>
      <c r="M626" s="55">
        <v>98</v>
      </c>
      <c r="N626" s="55">
        <v>668</v>
      </c>
      <c r="O626" s="55">
        <v>82</v>
      </c>
      <c r="P626" s="55">
        <v>597</v>
      </c>
      <c r="Q626" s="55">
        <v>92</v>
      </c>
      <c r="R626" s="55">
        <v>708</v>
      </c>
      <c r="S626" s="55">
        <v>49</v>
      </c>
      <c r="T626" s="55">
        <v>565</v>
      </c>
      <c r="U626" s="55"/>
      <c r="V626" s="55"/>
      <c r="W626" s="55">
        <v>44.5</v>
      </c>
      <c r="X626" s="55">
        <v>72</v>
      </c>
      <c r="Y626" s="55">
        <v>585</v>
      </c>
      <c r="Z626" s="55"/>
      <c r="AA626" s="55"/>
      <c r="AB626" s="55"/>
      <c r="AC626" s="55">
        <v>61</v>
      </c>
      <c r="AD626" s="55">
        <v>85</v>
      </c>
      <c r="AE626" s="55">
        <v>116</v>
      </c>
      <c r="AF626" s="55"/>
      <c r="AG626" s="55"/>
      <c r="AH626" s="55"/>
      <c r="AI626" s="55" t="s">
        <v>880</v>
      </c>
      <c r="AJ626" s="55">
        <v>42</v>
      </c>
      <c r="AK626" s="55"/>
      <c r="AL626" s="55"/>
      <c r="AM626" s="55"/>
      <c r="AN626" s="55"/>
      <c r="AO626" s="55">
        <v>591</v>
      </c>
      <c r="AP626" s="55">
        <v>598</v>
      </c>
      <c r="AQ626" s="55">
        <v>385</v>
      </c>
      <c r="AR626" s="55">
        <v>639</v>
      </c>
      <c r="AS626" s="55">
        <v>537</v>
      </c>
      <c r="AT626" s="55">
        <v>603</v>
      </c>
    </row>
    <row r="627" spans="1:46">
      <c r="A627" s="55" t="s">
        <v>1316</v>
      </c>
      <c r="B627" s="55">
        <v>1315231442</v>
      </c>
      <c r="C627" s="55" t="s">
        <v>1317</v>
      </c>
      <c r="D627" s="55" t="s">
        <v>52</v>
      </c>
      <c r="E627" s="55" t="s">
        <v>53</v>
      </c>
      <c r="F627" s="55"/>
      <c r="G627" s="55">
        <v>14</v>
      </c>
      <c r="H627" s="55">
        <v>458.75</v>
      </c>
      <c r="I627" s="55">
        <v>510.25</v>
      </c>
      <c r="J627" s="55">
        <v>495</v>
      </c>
      <c r="K627" s="55">
        <v>55</v>
      </c>
      <c r="L627" s="55">
        <v>2920</v>
      </c>
      <c r="M627" s="55">
        <v>100</v>
      </c>
      <c r="N627" s="55">
        <v>605</v>
      </c>
      <c r="O627" s="55">
        <v>84.5</v>
      </c>
      <c r="P627" s="55">
        <v>553</v>
      </c>
      <c r="Q627" s="55">
        <v>110.5</v>
      </c>
      <c r="R627" s="55">
        <v>396</v>
      </c>
      <c r="S627" s="55">
        <v>62.25</v>
      </c>
      <c r="T627" s="55">
        <v>372</v>
      </c>
      <c r="U627" s="55"/>
      <c r="V627" s="55"/>
      <c r="W627" s="55">
        <v>40</v>
      </c>
      <c r="X627" s="55">
        <v>67</v>
      </c>
      <c r="Y627" s="55">
        <v>620</v>
      </c>
      <c r="Z627" s="55"/>
      <c r="AA627" s="55"/>
      <c r="AB627" s="55"/>
      <c r="AC627" s="55">
        <v>61.5</v>
      </c>
      <c r="AD627" s="55">
        <v>86</v>
      </c>
      <c r="AE627" s="55">
        <v>110</v>
      </c>
      <c r="AF627" s="55"/>
      <c r="AG627" s="55"/>
      <c r="AH627" s="55"/>
      <c r="AI627" s="55" t="s">
        <v>880</v>
      </c>
      <c r="AJ627" s="55">
        <v>43</v>
      </c>
      <c r="AK627" s="55"/>
      <c r="AL627" s="55"/>
      <c r="AM627" s="55"/>
      <c r="AN627" s="55"/>
      <c r="AO627" s="55">
        <v>469</v>
      </c>
      <c r="AP627" s="55">
        <v>529</v>
      </c>
      <c r="AQ627" s="55">
        <v>549</v>
      </c>
      <c r="AR627" s="55">
        <v>550</v>
      </c>
      <c r="AS627" s="55">
        <v>336</v>
      </c>
      <c r="AT627" s="55">
        <v>495</v>
      </c>
    </row>
    <row r="628" spans="1:46">
      <c r="A628" s="55" t="s">
        <v>1318</v>
      </c>
      <c r="B628" s="55">
        <v>1315231443</v>
      </c>
      <c r="C628" s="55" t="s">
        <v>1319</v>
      </c>
      <c r="D628" s="55" t="s">
        <v>52</v>
      </c>
      <c r="E628" s="55" t="s">
        <v>53</v>
      </c>
      <c r="F628" s="55"/>
      <c r="G628" s="55">
        <v>14</v>
      </c>
      <c r="H628" s="55">
        <v>482.5</v>
      </c>
      <c r="I628" s="55">
        <v>530</v>
      </c>
      <c r="J628" s="55">
        <v>388</v>
      </c>
      <c r="K628" s="55">
        <v>-70</v>
      </c>
      <c r="L628" s="55">
        <v>2113</v>
      </c>
      <c r="M628" s="55">
        <v>111</v>
      </c>
      <c r="N628" s="55">
        <v>172</v>
      </c>
      <c r="O628" s="55">
        <v>97</v>
      </c>
      <c r="P628" s="55">
        <v>330</v>
      </c>
      <c r="Q628" s="55">
        <v>104.5</v>
      </c>
      <c r="R628" s="55">
        <v>532</v>
      </c>
      <c r="S628" s="55">
        <v>48.5</v>
      </c>
      <c r="T628" s="55">
        <v>576</v>
      </c>
      <c r="U628" s="55"/>
      <c r="V628" s="55"/>
      <c r="W628" s="55">
        <v>57.5</v>
      </c>
      <c r="X628" s="55">
        <v>82</v>
      </c>
      <c r="Y628" s="55">
        <v>393</v>
      </c>
      <c r="Z628" s="55"/>
      <c r="AA628" s="55"/>
      <c r="AB628" s="55"/>
      <c r="AC628" s="55">
        <v>64</v>
      </c>
      <c r="AD628" s="55">
        <v>87</v>
      </c>
      <c r="AE628" s="55">
        <v>78</v>
      </c>
      <c r="AF628" s="55"/>
      <c r="AG628" s="55"/>
      <c r="AH628" s="55"/>
      <c r="AI628" s="55" t="s">
        <v>880</v>
      </c>
      <c r="AJ628" s="55">
        <v>44</v>
      </c>
      <c r="AK628" s="55"/>
      <c r="AL628" s="55"/>
      <c r="AM628" s="55"/>
      <c r="AN628" s="55"/>
      <c r="AO628" s="55">
        <v>433</v>
      </c>
      <c r="AP628" s="55">
        <v>382</v>
      </c>
      <c r="AQ628" s="55">
        <v>396</v>
      </c>
      <c r="AR628" s="55">
        <v>318</v>
      </c>
      <c r="AS628" s="55">
        <v>410</v>
      </c>
      <c r="AT628" s="55">
        <v>388</v>
      </c>
    </row>
    <row r="629" spans="1:46">
      <c r="A629" s="55" t="s">
        <v>1320</v>
      </c>
      <c r="B629" s="55">
        <v>1315231444</v>
      </c>
      <c r="C629" s="55" t="s">
        <v>1321</v>
      </c>
      <c r="D629" s="55" t="s">
        <v>52</v>
      </c>
      <c r="E629" s="55" t="s">
        <v>53</v>
      </c>
      <c r="F629" s="55"/>
      <c r="G629" s="55">
        <v>14</v>
      </c>
      <c r="H629" s="55">
        <v>440.25</v>
      </c>
      <c r="I629" s="55">
        <v>489</v>
      </c>
      <c r="J629" s="55">
        <v>565</v>
      </c>
      <c r="K629" s="55">
        <v>24</v>
      </c>
      <c r="L629" s="55">
        <v>3919</v>
      </c>
      <c r="M629" s="55">
        <v>101</v>
      </c>
      <c r="N629" s="55">
        <v>561</v>
      </c>
      <c r="O629" s="55">
        <v>72.5</v>
      </c>
      <c r="P629" s="55">
        <v>695</v>
      </c>
      <c r="Q629" s="55">
        <v>98</v>
      </c>
      <c r="R629" s="55">
        <v>641</v>
      </c>
      <c r="S629" s="55">
        <v>62.5</v>
      </c>
      <c r="T629" s="55">
        <v>362</v>
      </c>
      <c r="U629" s="55"/>
      <c r="V629" s="55"/>
      <c r="W629" s="55">
        <v>48</v>
      </c>
      <c r="X629" s="55">
        <v>74</v>
      </c>
      <c r="Y629" s="55">
        <v>544</v>
      </c>
      <c r="Z629" s="55"/>
      <c r="AA629" s="55"/>
      <c r="AB629" s="55"/>
      <c r="AC629" s="55">
        <v>58.25</v>
      </c>
      <c r="AD629" s="55">
        <v>81</v>
      </c>
      <c r="AE629" s="55">
        <v>145</v>
      </c>
      <c r="AF629" s="55"/>
      <c r="AG629" s="55"/>
      <c r="AH629" s="55"/>
      <c r="AI629" s="55" t="s">
        <v>880</v>
      </c>
      <c r="AJ629" s="55">
        <v>45</v>
      </c>
      <c r="AK629" s="55"/>
      <c r="AL629" s="55"/>
      <c r="AM629" s="55"/>
      <c r="AN629" s="55"/>
      <c r="AO629" s="55">
        <v>661</v>
      </c>
      <c r="AP629" s="55">
        <v>537</v>
      </c>
      <c r="AQ629" s="55">
        <v>504</v>
      </c>
      <c r="AR629" s="55">
        <v>589</v>
      </c>
      <c r="AS629" s="55">
        <v>588</v>
      </c>
      <c r="AT629" s="55">
        <v>565</v>
      </c>
    </row>
    <row r="630" spans="1:46">
      <c r="A630" s="55" t="s">
        <v>1322</v>
      </c>
      <c r="B630" s="55">
        <v>1315231445</v>
      </c>
      <c r="C630" s="55" t="s">
        <v>1323</v>
      </c>
      <c r="D630" s="55" t="s">
        <v>52</v>
      </c>
      <c r="E630" s="55" t="s">
        <v>53</v>
      </c>
      <c r="F630" s="55"/>
      <c r="G630" s="55">
        <v>14</v>
      </c>
      <c r="H630" s="55">
        <v>302.25</v>
      </c>
      <c r="I630" s="55">
        <v>350</v>
      </c>
      <c r="J630" s="55">
        <v>687</v>
      </c>
      <c r="K630" s="55">
        <v>-9</v>
      </c>
      <c r="L630" s="55">
        <v>11914</v>
      </c>
      <c r="M630" s="55">
        <v>86.5</v>
      </c>
      <c r="N630" s="55">
        <v>790</v>
      </c>
      <c r="O630" s="55">
        <v>50</v>
      </c>
      <c r="P630" s="55">
        <v>792</v>
      </c>
      <c r="Q630" s="55">
        <v>49.5</v>
      </c>
      <c r="R630" s="55">
        <v>798</v>
      </c>
      <c r="S630" s="55">
        <v>29</v>
      </c>
      <c r="T630" s="55">
        <v>676</v>
      </c>
      <c r="U630" s="55"/>
      <c r="V630" s="55"/>
      <c r="W630" s="55">
        <v>43.5</v>
      </c>
      <c r="X630" s="55">
        <v>71</v>
      </c>
      <c r="Y630" s="55">
        <v>595</v>
      </c>
      <c r="Z630" s="55"/>
      <c r="AA630" s="55"/>
      <c r="AB630" s="55"/>
      <c r="AC630" s="55">
        <v>43.75</v>
      </c>
      <c r="AD630" s="55">
        <v>64</v>
      </c>
      <c r="AE630" s="55">
        <v>219</v>
      </c>
      <c r="AF630" s="55"/>
      <c r="AG630" s="55"/>
      <c r="AH630" s="55"/>
      <c r="AI630" s="55" t="s">
        <v>880</v>
      </c>
      <c r="AJ630" s="55">
        <v>46</v>
      </c>
      <c r="AK630" s="55"/>
      <c r="AL630" s="55"/>
      <c r="AM630" s="55"/>
      <c r="AN630" s="55"/>
      <c r="AO630" s="55">
        <v>683</v>
      </c>
      <c r="AP630" s="55">
        <v>688</v>
      </c>
      <c r="AQ630" s="55">
        <v>679</v>
      </c>
      <c r="AR630" s="55">
        <v>678</v>
      </c>
      <c r="AS630" s="55">
        <v>685</v>
      </c>
      <c r="AT630" s="55">
        <v>687</v>
      </c>
    </row>
    <row r="631" spans="1:46">
      <c r="A631" s="55" t="s">
        <v>1324</v>
      </c>
      <c r="B631" s="55">
        <v>1315231446</v>
      </c>
      <c r="C631" s="55" t="s">
        <v>1325</v>
      </c>
      <c r="D631" s="55" t="s">
        <v>133</v>
      </c>
      <c r="E631" s="55" t="s">
        <v>53</v>
      </c>
      <c r="F631" s="55"/>
      <c r="G631" s="55">
        <v>14</v>
      </c>
      <c r="H631" s="55">
        <v>351.5</v>
      </c>
      <c r="I631" s="55">
        <v>400.5</v>
      </c>
      <c r="J631" s="55">
        <v>682</v>
      </c>
      <c r="K631" s="55">
        <v>-7</v>
      </c>
      <c r="L631" s="55">
        <v>9226</v>
      </c>
      <c r="M631" s="55">
        <v>104.5</v>
      </c>
      <c r="N631" s="55">
        <v>433</v>
      </c>
      <c r="O631" s="55">
        <v>55</v>
      </c>
      <c r="P631" s="55">
        <v>784</v>
      </c>
      <c r="Q631" s="55">
        <v>99.5</v>
      </c>
      <c r="R631" s="55">
        <v>610</v>
      </c>
      <c r="S631" s="55">
        <v>14.5</v>
      </c>
      <c r="T631" s="55">
        <v>688</v>
      </c>
      <c r="U631" s="55"/>
      <c r="V631" s="55"/>
      <c r="W631" s="55">
        <v>26</v>
      </c>
      <c r="X631" s="55">
        <v>53</v>
      </c>
      <c r="Y631" s="55">
        <v>668</v>
      </c>
      <c r="Z631" s="55"/>
      <c r="AA631" s="55"/>
      <c r="AB631" s="55"/>
      <c r="AC631" s="55">
        <v>52</v>
      </c>
      <c r="AD631" s="55">
        <v>74</v>
      </c>
      <c r="AE631" s="55">
        <v>188</v>
      </c>
      <c r="AF631" s="55"/>
      <c r="AG631" s="55"/>
      <c r="AH631" s="55"/>
      <c r="AI631" s="55" t="s">
        <v>880</v>
      </c>
      <c r="AJ631" s="55">
        <v>47</v>
      </c>
      <c r="AK631" s="55"/>
      <c r="AL631" s="55"/>
      <c r="AM631" s="55"/>
      <c r="AN631" s="55"/>
      <c r="AO631" s="55">
        <v>684</v>
      </c>
      <c r="AP631" s="55">
        <v>678</v>
      </c>
      <c r="AQ631" s="55">
        <v>676</v>
      </c>
      <c r="AR631" s="55">
        <v>675</v>
      </c>
      <c r="AS631" s="55">
        <v>644</v>
      </c>
      <c r="AT631" s="55">
        <v>682</v>
      </c>
    </row>
    <row r="632" spans="1:46">
      <c r="A632" s="55" t="s">
        <v>1326</v>
      </c>
      <c r="B632" s="55">
        <v>1315231447</v>
      </c>
      <c r="C632" s="55" t="s">
        <v>1327</v>
      </c>
      <c r="D632" s="55" t="s">
        <v>133</v>
      </c>
      <c r="E632" s="55" t="s">
        <v>53</v>
      </c>
      <c r="F632" s="55"/>
      <c r="G632" s="55">
        <v>14</v>
      </c>
      <c r="H632" s="55">
        <v>410.25</v>
      </c>
      <c r="I632" s="55">
        <v>461.5</v>
      </c>
      <c r="J632" s="55">
        <v>634</v>
      </c>
      <c r="K632" s="55">
        <v>-21</v>
      </c>
      <c r="L632" s="55">
        <v>5475</v>
      </c>
      <c r="M632" s="55">
        <v>97</v>
      </c>
      <c r="N632" s="55">
        <v>689</v>
      </c>
      <c r="O632" s="55">
        <v>65.5</v>
      </c>
      <c r="P632" s="55">
        <v>743</v>
      </c>
      <c r="Q632" s="55">
        <v>107.5</v>
      </c>
      <c r="R632" s="55">
        <v>463</v>
      </c>
      <c r="S632" s="55">
        <v>47.5</v>
      </c>
      <c r="T632" s="55">
        <v>583</v>
      </c>
      <c r="U632" s="55"/>
      <c r="V632" s="55"/>
      <c r="W632" s="55">
        <v>30.5</v>
      </c>
      <c r="X632" s="55">
        <v>58</v>
      </c>
      <c r="Y632" s="55">
        <v>660</v>
      </c>
      <c r="Z632" s="55"/>
      <c r="AA632" s="55"/>
      <c r="AB632" s="55"/>
      <c r="AC632" s="55">
        <v>62.25</v>
      </c>
      <c r="AD632" s="55">
        <v>86</v>
      </c>
      <c r="AE632" s="55">
        <v>101</v>
      </c>
      <c r="AF632" s="55"/>
      <c r="AG632" s="55"/>
      <c r="AH632" s="55"/>
      <c r="AI632" s="55" t="s">
        <v>880</v>
      </c>
      <c r="AJ632" s="55">
        <v>48</v>
      </c>
      <c r="AK632" s="55"/>
      <c r="AL632" s="55"/>
      <c r="AM632" s="55"/>
      <c r="AN632" s="55"/>
      <c r="AO632" s="55">
        <v>610</v>
      </c>
      <c r="AP632" s="55">
        <v>663</v>
      </c>
      <c r="AQ632" s="55">
        <v>617</v>
      </c>
      <c r="AR632" s="55">
        <v>613</v>
      </c>
      <c r="AS632" s="55">
        <v>623</v>
      </c>
      <c r="AT632" s="55">
        <v>634</v>
      </c>
    </row>
    <row r="633" spans="1:46">
      <c r="A633" s="55" t="s">
        <v>1328</v>
      </c>
      <c r="B633" s="55">
        <v>1315231448</v>
      </c>
      <c r="C633" s="55" t="s">
        <v>1329</v>
      </c>
      <c r="D633" s="55" t="s">
        <v>133</v>
      </c>
      <c r="E633" s="55" t="s">
        <v>53</v>
      </c>
      <c r="F633" s="55"/>
      <c r="G633" s="55">
        <v>14</v>
      </c>
      <c r="H633" s="55">
        <v>410.5</v>
      </c>
      <c r="I633" s="55">
        <v>457.5</v>
      </c>
      <c r="J633" s="55">
        <v>644</v>
      </c>
      <c r="K633" s="55">
        <v>-198</v>
      </c>
      <c r="L633" s="55">
        <v>5726</v>
      </c>
      <c r="M633" s="55">
        <v>104</v>
      </c>
      <c r="N633" s="55">
        <v>450</v>
      </c>
      <c r="O633" s="55">
        <v>77.5</v>
      </c>
      <c r="P633" s="55">
        <v>652</v>
      </c>
      <c r="Q633" s="55">
        <v>103</v>
      </c>
      <c r="R633" s="55">
        <v>562</v>
      </c>
      <c r="S633" s="55">
        <v>38</v>
      </c>
      <c r="T633" s="55">
        <v>648</v>
      </c>
      <c r="U633" s="55"/>
      <c r="V633" s="55"/>
      <c r="W633" s="55">
        <v>47</v>
      </c>
      <c r="X633" s="55">
        <v>74</v>
      </c>
      <c r="Y633" s="55">
        <v>555</v>
      </c>
      <c r="Z633" s="55"/>
      <c r="AA633" s="55"/>
      <c r="AB633" s="55"/>
      <c r="AC633" s="55">
        <v>41</v>
      </c>
      <c r="AD633" s="55">
        <v>61</v>
      </c>
      <c r="AE633" s="55">
        <v>221</v>
      </c>
      <c r="AF633" s="55"/>
      <c r="AG633" s="55"/>
      <c r="AH633" s="55"/>
      <c r="AI633" s="55" t="s">
        <v>880</v>
      </c>
      <c r="AJ633" s="55">
        <v>49</v>
      </c>
      <c r="AK633" s="55"/>
      <c r="AL633" s="55"/>
      <c r="AM633" s="55"/>
      <c r="AN633" s="55"/>
      <c r="AO633" s="55">
        <v>539</v>
      </c>
      <c r="AP633" s="55">
        <v>640</v>
      </c>
      <c r="AQ633" s="55">
        <v>595</v>
      </c>
      <c r="AR633" s="55">
        <v>446</v>
      </c>
      <c r="AS633" s="55">
        <v>615</v>
      </c>
      <c r="AT633" s="55">
        <v>644</v>
      </c>
    </row>
    <row r="634" spans="1:46">
      <c r="A634" s="55" t="s">
        <v>1330</v>
      </c>
      <c r="B634" s="55">
        <v>1315231449</v>
      </c>
      <c r="C634" s="55" t="s">
        <v>1331</v>
      </c>
      <c r="D634" s="55" t="s">
        <v>133</v>
      </c>
      <c r="E634" s="55" t="s">
        <v>53</v>
      </c>
      <c r="F634" s="55"/>
      <c r="G634" s="55">
        <v>14</v>
      </c>
      <c r="H634" s="55">
        <v>471.5</v>
      </c>
      <c r="I634" s="55">
        <v>521.5</v>
      </c>
      <c r="J634" s="55">
        <v>436</v>
      </c>
      <c r="K634" s="55">
        <v>-118</v>
      </c>
      <c r="L634" s="55">
        <v>2432</v>
      </c>
      <c r="M634" s="55">
        <v>108</v>
      </c>
      <c r="N634" s="55">
        <v>278</v>
      </c>
      <c r="O634" s="55">
        <v>82.5</v>
      </c>
      <c r="P634" s="55">
        <v>590</v>
      </c>
      <c r="Q634" s="55">
        <v>115</v>
      </c>
      <c r="R634" s="55">
        <v>294</v>
      </c>
      <c r="S634" s="55">
        <v>56</v>
      </c>
      <c r="T634" s="55">
        <v>473</v>
      </c>
      <c r="U634" s="55"/>
      <c r="V634" s="55"/>
      <c r="W634" s="55">
        <v>43.5</v>
      </c>
      <c r="X634" s="55">
        <v>71</v>
      </c>
      <c r="Y634" s="55">
        <v>595</v>
      </c>
      <c r="Z634" s="55"/>
      <c r="AA634" s="55"/>
      <c r="AB634" s="55"/>
      <c r="AC634" s="55">
        <v>66.5</v>
      </c>
      <c r="AD634" s="55">
        <v>89</v>
      </c>
      <c r="AE634" s="55">
        <v>48</v>
      </c>
      <c r="AF634" s="55"/>
      <c r="AG634" s="55"/>
      <c r="AH634" s="55"/>
      <c r="AI634" s="55" t="s">
        <v>880</v>
      </c>
      <c r="AJ634" s="55">
        <v>50</v>
      </c>
      <c r="AK634" s="55"/>
      <c r="AL634" s="55"/>
      <c r="AM634" s="55"/>
      <c r="AN634" s="55"/>
      <c r="AO634" s="55">
        <v>403</v>
      </c>
      <c r="AP634" s="55">
        <v>440</v>
      </c>
      <c r="AQ634" s="55">
        <v>556</v>
      </c>
      <c r="AR634" s="55">
        <v>318</v>
      </c>
      <c r="AS634" s="55">
        <v>265</v>
      </c>
      <c r="AT634" s="55">
        <v>436</v>
      </c>
    </row>
    <row r="635" spans="1:46">
      <c r="A635" s="55" t="s">
        <v>1332</v>
      </c>
      <c r="B635" s="55">
        <v>1315231501</v>
      </c>
      <c r="C635" s="55" t="s">
        <v>1333</v>
      </c>
      <c r="D635" s="55" t="s">
        <v>52</v>
      </c>
      <c r="E635" s="55" t="s">
        <v>53</v>
      </c>
      <c r="F635" s="55"/>
      <c r="G635" s="55">
        <v>15</v>
      </c>
      <c r="H635" s="55">
        <v>458.5</v>
      </c>
      <c r="I635" s="55">
        <v>509</v>
      </c>
      <c r="J635" s="55">
        <v>499</v>
      </c>
      <c r="K635" s="55">
        <v>-136</v>
      </c>
      <c r="L635" s="55">
        <v>2970</v>
      </c>
      <c r="M635" s="55">
        <v>96.5</v>
      </c>
      <c r="N635" s="55">
        <v>701</v>
      </c>
      <c r="O635" s="55">
        <v>76</v>
      </c>
      <c r="P635" s="55">
        <v>669</v>
      </c>
      <c r="Q635" s="55">
        <v>106.5</v>
      </c>
      <c r="R635" s="55">
        <v>487</v>
      </c>
      <c r="S635" s="55">
        <v>70</v>
      </c>
      <c r="T635" s="55">
        <v>226</v>
      </c>
      <c r="U635" s="55"/>
      <c r="V635" s="55"/>
      <c r="W635" s="55">
        <v>47.5</v>
      </c>
      <c r="X635" s="55">
        <v>74</v>
      </c>
      <c r="Y635" s="55">
        <v>549</v>
      </c>
      <c r="Z635" s="55"/>
      <c r="AA635" s="55"/>
      <c r="AB635" s="55"/>
      <c r="AC635" s="55">
        <v>62</v>
      </c>
      <c r="AD635" s="55">
        <v>86</v>
      </c>
      <c r="AE635" s="55">
        <v>104</v>
      </c>
      <c r="AF635" s="55"/>
      <c r="AG635" s="55"/>
      <c r="AH635" s="55"/>
      <c r="AI635" s="55" t="s">
        <v>880</v>
      </c>
      <c r="AJ635" s="55">
        <v>1</v>
      </c>
      <c r="AK635" s="55"/>
      <c r="AL635" s="55"/>
      <c r="AM635" s="55"/>
      <c r="AN635" s="55"/>
      <c r="AO635" s="55">
        <v>391</v>
      </c>
      <c r="AP635" s="55">
        <v>583</v>
      </c>
      <c r="AQ635" s="55">
        <v>582</v>
      </c>
      <c r="AR635" s="55">
        <v>363</v>
      </c>
      <c r="AS635" s="55">
        <v>332</v>
      </c>
      <c r="AT635" s="55">
        <v>499</v>
      </c>
    </row>
    <row r="636" spans="1:46">
      <c r="A636" s="55" t="s">
        <v>1334</v>
      </c>
      <c r="B636" s="55">
        <v>1315231502</v>
      </c>
      <c r="C636" s="55" t="s">
        <v>1335</v>
      </c>
      <c r="D636" s="55" t="s">
        <v>52</v>
      </c>
      <c r="E636" s="55" t="s">
        <v>53</v>
      </c>
      <c r="F636" s="55"/>
      <c r="G636" s="55">
        <v>15</v>
      </c>
      <c r="H636" s="55">
        <v>477</v>
      </c>
      <c r="I636" s="55">
        <v>523.5</v>
      </c>
      <c r="J636" s="55">
        <v>422</v>
      </c>
      <c r="K636" s="55">
        <v>-137</v>
      </c>
      <c r="L636" s="55">
        <v>2349</v>
      </c>
      <c r="M636" s="55">
        <v>98.5</v>
      </c>
      <c r="N636" s="55">
        <v>653</v>
      </c>
      <c r="O636" s="55">
        <v>86.5</v>
      </c>
      <c r="P636" s="55">
        <v>515</v>
      </c>
      <c r="Q636" s="55">
        <v>101</v>
      </c>
      <c r="R636" s="55">
        <v>592</v>
      </c>
      <c r="S636" s="55">
        <v>67.5</v>
      </c>
      <c r="T636" s="55">
        <v>275</v>
      </c>
      <c r="U636" s="55"/>
      <c r="V636" s="55"/>
      <c r="W636" s="55">
        <v>57</v>
      </c>
      <c r="X636" s="55">
        <v>81</v>
      </c>
      <c r="Y636" s="55">
        <v>406</v>
      </c>
      <c r="Z636" s="55"/>
      <c r="AA636" s="55"/>
      <c r="AB636" s="55"/>
      <c r="AC636" s="55">
        <v>66.5</v>
      </c>
      <c r="AD636" s="55">
        <v>89</v>
      </c>
      <c r="AE636" s="55">
        <v>48</v>
      </c>
      <c r="AF636" s="55"/>
      <c r="AG636" s="55"/>
      <c r="AH636" s="55"/>
      <c r="AI636" s="55" t="s">
        <v>880</v>
      </c>
      <c r="AJ636" s="55">
        <v>2</v>
      </c>
      <c r="AK636" s="55"/>
      <c r="AL636" s="55"/>
      <c r="AM636" s="55"/>
      <c r="AN636" s="55"/>
      <c r="AO636" s="55">
        <v>299</v>
      </c>
      <c r="AP636" s="55">
        <v>400</v>
      </c>
      <c r="AQ636" s="55">
        <v>416</v>
      </c>
      <c r="AR636" s="55">
        <v>285</v>
      </c>
      <c r="AS636" s="55">
        <v>226</v>
      </c>
      <c r="AT636" s="55">
        <v>422</v>
      </c>
    </row>
    <row r="637" spans="1:46">
      <c r="A637" s="55" t="s">
        <v>1336</v>
      </c>
      <c r="B637" s="55">
        <v>1315231503</v>
      </c>
      <c r="C637" s="55" t="s">
        <v>1337</v>
      </c>
      <c r="D637" s="55" t="s">
        <v>52</v>
      </c>
      <c r="E637" s="55" t="s">
        <v>53</v>
      </c>
      <c r="F637" s="55"/>
      <c r="G637" s="55">
        <v>15</v>
      </c>
      <c r="H637" s="55">
        <v>446</v>
      </c>
      <c r="I637" s="55">
        <v>495</v>
      </c>
      <c r="J637" s="55">
        <v>540</v>
      </c>
      <c r="K637" s="55">
        <v>-23</v>
      </c>
      <c r="L637" s="55">
        <v>3600</v>
      </c>
      <c r="M637" s="55">
        <v>107.5</v>
      </c>
      <c r="N637" s="55">
        <v>300</v>
      </c>
      <c r="O637" s="55">
        <v>89</v>
      </c>
      <c r="P637" s="55">
        <v>470</v>
      </c>
      <c r="Q637" s="55">
        <v>103.5</v>
      </c>
      <c r="R637" s="55">
        <v>551</v>
      </c>
      <c r="S637" s="55">
        <v>45</v>
      </c>
      <c r="T637" s="55">
        <v>604</v>
      </c>
      <c r="U637" s="55"/>
      <c r="V637" s="55"/>
      <c r="W637" s="55">
        <v>46.5</v>
      </c>
      <c r="X637" s="55">
        <v>73</v>
      </c>
      <c r="Y637" s="55">
        <v>561</v>
      </c>
      <c r="Z637" s="55"/>
      <c r="AA637" s="55"/>
      <c r="AB637" s="55"/>
      <c r="AC637" s="55">
        <v>54.5</v>
      </c>
      <c r="AD637" s="55">
        <v>77</v>
      </c>
      <c r="AE637" s="55">
        <v>175</v>
      </c>
      <c r="AF637" s="55"/>
      <c r="AG637" s="55"/>
      <c r="AH637" s="55"/>
      <c r="AI637" s="55" t="s">
        <v>880</v>
      </c>
      <c r="AJ637" s="55">
        <v>3</v>
      </c>
      <c r="AK637" s="55"/>
      <c r="AL637" s="55"/>
      <c r="AM637" s="55"/>
      <c r="AN637" s="55"/>
      <c r="AO637" s="55">
        <v>605</v>
      </c>
      <c r="AP637" s="55">
        <v>653</v>
      </c>
      <c r="AQ637" s="55">
        <v>464</v>
      </c>
      <c r="AR637" s="55">
        <v>517</v>
      </c>
      <c r="AS637" s="55">
        <v>628</v>
      </c>
      <c r="AT637" s="55">
        <v>540</v>
      </c>
    </row>
    <row r="638" spans="1:46">
      <c r="A638" s="55" t="s">
        <v>1338</v>
      </c>
      <c r="B638" s="55">
        <v>1315231504</v>
      </c>
      <c r="C638" s="55" t="s">
        <v>1339</v>
      </c>
      <c r="D638" s="55" t="s">
        <v>52</v>
      </c>
      <c r="E638" s="55" t="s">
        <v>53</v>
      </c>
      <c r="F638" s="55"/>
      <c r="G638" s="55">
        <v>15</v>
      </c>
      <c r="H638" s="55">
        <v>429.25</v>
      </c>
      <c r="I638" s="55">
        <v>475</v>
      </c>
      <c r="J638" s="55">
        <v>610</v>
      </c>
      <c r="K638" s="55">
        <v>-16</v>
      </c>
      <c r="L638" s="55">
        <v>4681</v>
      </c>
      <c r="M638" s="55">
        <v>108</v>
      </c>
      <c r="N638" s="55">
        <v>278</v>
      </c>
      <c r="O638" s="55">
        <v>84.5</v>
      </c>
      <c r="P638" s="55">
        <v>553</v>
      </c>
      <c r="Q638" s="55">
        <v>101.5</v>
      </c>
      <c r="R638" s="55">
        <v>583</v>
      </c>
      <c r="S638" s="55">
        <v>36</v>
      </c>
      <c r="T638" s="55">
        <v>658</v>
      </c>
      <c r="U638" s="55"/>
      <c r="V638" s="55"/>
      <c r="W638" s="55">
        <v>53.5</v>
      </c>
      <c r="X638" s="55">
        <v>79</v>
      </c>
      <c r="Y638" s="55">
        <v>471</v>
      </c>
      <c r="Z638" s="55"/>
      <c r="AA638" s="55"/>
      <c r="AB638" s="55"/>
      <c r="AC638" s="55">
        <v>45.75</v>
      </c>
      <c r="AD638" s="55">
        <v>66</v>
      </c>
      <c r="AE638" s="55">
        <v>212</v>
      </c>
      <c r="AF638" s="55"/>
      <c r="AG638" s="55"/>
      <c r="AH638" s="55"/>
      <c r="AI638" s="55" t="s">
        <v>880</v>
      </c>
      <c r="AJ638" s="55">
        <v>4</v>
      </c>
      <c r="AK638" s="55"/>
      <c r="AL638" s="55"/>
      <c r="AM638" s="55"/>
      <c r="AN638" s="55"/>
      <c r="AO638" s="55">
        <v>637</v>
      </c>
      <c r="AP638" s="55">
        <v>590</v>
      </c>
      <c r="AQ638" s="55">
        <v>613</v>
      </c>
      <c r="AR638" s="55">
        <v>594</v>
      </c>
      <c r="AS638" s="55">
        <v>519</v>
      </c>
      <c r="AT638" s="55">
        <v>610</v>
      </c>
    </row>
    <row r="639" spans="1:46">
      <c r="A639" s="55" t="s">
        <v>1340</v>
      </c>
      <c r="B639" s="55">
        <v>1315231505</v>
      </c>
      <c r="C639" s="55" t="s">
        <v>1341</v>
      </c>
      <c r="D639" s="55" t="s">
        <v>52</v>
      </c>
      <c r="E639" s="55" t="s">
        <v>53</v>
      </c>
      <c r="F639" s="55"/>
      <c r="G639" s="55">
        <v>15</v>
      </c>
      <c r="H639" s="55">
        <v>446</v>
      </c>
      <c r="I639" s="55">
        <v>498</v>
      </c>
      <c r="J639" s="55">
        <v>537</v>
      </c>
      <c r="K639" s="55">
        <v>-83</v>
      </c>
      <c r="L639" s="55">
        <v>3454</v>
      </c>
      <c r="M639" s="55">
        <v>99</v>
      </c>
      <c r="N639" s="55">
        <v>635</v>
      </c>
      <c r="O639" s="55">
        <v>92</v>
      </c>
      <c r="P639" s="55">
        <v>419</v>
      </c>
      <c r="Q639" s="55">
        <v>108.5</v>
      </c>
      <c r="R639" s="55">
        <v>443</v>
      </c>
      <c r="S639" s="55">
        <v>46.5</v>
      </c>
      <c r="T639" s="55">
        <v>592</v>
      </c>
      <c r="U639" s="55"/>
      <c r="V639" s="55"/>
      <c r="W639" s="55">
        <v>37.5</v>
      </c>
      <c r="X639" s="55">
        <v>65</v>
      </c>
      <c r="Y639" s="55">
        <v>641</v>
      </c>
      <c r="Z639" s="55"/>
      <c r="AA639" s="55"/>
      <c r="AB639" s="55"/>
      <c r="AC639" s="55">
        <v>62.5</v>
      </c>
      <c r="AD639" s="55">
        <v>87</v>
      </c>
      <c r="AE639" s="55">
        <v>93</v>
      </c>
      <c r="AF639" s="55"/>
      <c r="AG639" s="55"/>
      <c r="AH639" s="55"/>
      <c r="AI639" s="55" t="s">
        <v>880</v>
      </c>
      <c r="AJ639" s="55">
        <v>5</v>
      </c>
      <c r="AK639" s="55"/>
      <c r="AL639" s="55"/>
      <c r="AM639" s="55"/>
      <c r="AN639" s="55"/>
      <c r="AO639" s="55">
        <v>371</v>
      </c>
      <c r="AP639" s="55">
        <v>543</v>
      </c>
      <c r="AQ639" s="55">
        <v>455</v>
      </c>
      <c r="AR639" s="55">
        <v>454</v>
      </c>
      <c r="AS639" s="55">
        <v>556</v>
      </c>
      <c r="AT639" s="55">
        <v>537</v>
      </c>
    </row>
    <row r="640" spans="1:46">
      <c r="A640" s="55" t="s">
        <v>1342</v>
      </c>
      <c r="B640" s="55">
        <v>1315231506</v>
      </c>
      <c r="C640" s="55" t="s">
        <v>1343</v>
      </c>
      <c r="D640" s="55" t="s">
        <v>52</v>
      </c>
      <c r="E640" s="55" t="s">
        <v>53</v>
      </c>
      <c r="F640" s="55"/>
      <c r="G640" s="55">
        <v>15</v>
      </c>
      <c r="H640" s="55">
        <v>499</v>
      </c>
      <c r="I640" s="55">
        <v>545</v>
      </c>
      <c r="J640" s="55">
        <v>314</v>
      </c>
      <c r="K640" s="55">
        <v>52</v>
      </c>
      <c r="L640" s="55">
        <v>1605</v>
      </c>
      <c r="M640" s="55">
        <v>91.5</v>
      </c>
      <c r="N640" s="55">
        <v>773</v>
      </c>
      <c r="O640" s="55">
        <v>101.5</v>
      </c>
      <c r="P640" s="55">
        <v>235</v>
      </c>
      <c r="Q640" s="55">
        <v>115</v>
      </c>
      <c r="R640" s="55">
        <v>294</v>
      </c>
      <c r="S640" s="55">
        <v>66</v>
      </c>
      <c r="T640" s="55">
        <v>301</v>
      </c>
      <c r="U640" s="55"/>
      <c r="V640" s="55"/>
      <c r="W640" s="55">
        <v>59.5</v>
      </c>
      <c r="X640" s="55">
        <v>83</v>
      </c>
      <c r="Y640" s="55">
        <v>362</v>
      </c>
      <c r="Z640" s="55"/>
      <c r="AA640" s="55"/>
      <c r="AB640" s="55"/>
      <c r="AC640" s="55">
        <v>65.5</v>
      </c>
      <c r="AD640" s="55">
        <v>88</v>
      </c>
      <c r="AE640" s="55">
        <v>59</v>
      </c>
      <c r="AF640" s="55"/>
      <c r="AG640" s="55"/>
      <c r="AH640" s="55"/>
      <c r="AI640" s="55" t="s">
        <v>880</v>
      </c>
      <c r="AJ640" s="55">
        <v>6</v>
      </c>
      <c r="AK640" s="55"/>
      <c r="AL640" s="55"/>
      <c r="AM640" s="55"/>
      <c r="AN640" s="55"/>
      <c r="AO640" s="55">
        <v>354</v>
      </c>
      <c r="AP640" s="55">
        <v>276</v>
      </c>
      <c r="AQ640" s="55">
        <v>443</v>
      </c>
      <c r="AR640" s="55">
        <v>366</v>
      </c>
      <c r="AS640" s="55">
        <v>181</v>
      </c>
      <c r="AT640" s="55">
        <v>314</v>
      </c>
    </row>
    <row r="641" spans="1:46">
      <c r="A641" s="55" t="s">
        <v>1344</v>
      </c>
      <c r="B641" s="55">
        <v>1315231507</v>
      </c>
      <c r="C641" s="55" t="s">
        <v>1345</v>
      </c>
      <c r="D641" s="55" t="s">
        <v>52</v>
      </c>
      <c r="E641" s="55" t="s">
        <v>53</v>
      </c>
      <c r="F641" s="55"/>
      <c r="G641" s="55">
        <v>15</v>
      </c>
      <c r="H641" s="55">
        <v>478.5</v>
      </c>
      <c r="I641" s="55">
        <v>529.5</v>
      </c>
      <c r="J641" s="55">
        <v>391</v>
      </c>
      <c r="K641" s="55">
        <v>17</v>
      </c>
      <c r="L641" s="55">
        <v>2136</v>
      </c>
      <c r="M641" s="55">
        <v>93.5</v>
      </c>
      <c r="N641" s="55">
        <v>754</v>
      </c>
      <c r="O641" s="55">
        <v>100</v>
      </c>
      <c r="P641" s="55">
        <v>262</v>
      </c>
      <c r="Q641" s="55">
        <v>108.5</v>
      </c>
      <c r="R641" s="55">
        <v>443</v>
      </c>
      <c r="S641" s="55">
        <v>64.5</v>
      </c>
      <c r="T641" s="55">
        <v>325</v>
      </c>
      <c r="U641" s="55"/>
      <c r="V641" s="55"/>
      <c r="W641" s="55">
        <v>49.5</v>
      </c>
      <c r="X641" s="55">
        <v>76</v>
      </c>
      <c r="Y641" s="55">
        <v>530</v>
      </c>
      <c r="Z641" s="55"/>
      <c r="AA641" s="55"/>
      <c r="AB641" s="55"/>
      <c r="AC641" s="55">
        <v>62.5</v>
      </c>
      <c r="AD641" s="55">
        <v>87</v>
      </c>
      <c r="AE641" s="55">
        <v>93</v>
      </c>
      <c r="AF641" s="55"/>
      <c r="AG641" s="55"/>
      <c r="AH641" s="55"/>
      <c r="AI641" s="55" t="s">
        <v>880</v>
      </c>
      <c r="AJ641" s="55">
        <v>7</v>
      </c>
      <c r="AK641" s="55"/>
      <c r="AL641" s="55"/>
      <c r="AM641" s="55"/>
      <c r="AN641" s="55"/>
      <c r="AO641" s="55">
        <v>391</v>
      </c>
      <c r="AP641" s="55">
        <v>444</v>
      </c>
      <c r="AQ641" s="55">
        <v>534</v>
      </c>
      <c r="AR641" s="55">
        <v>408</v>
      </c>
      <c r="AS641" s="55">
        <v>362</v>
      </c>
      <c r="AT641" s="55">
        <v>391</v>
      </c>
    </row>
    <row r="642" spans="1:46">
      <c r="A642" s="55" t="s">
        <v>1346</v>
      </c>
      <c r="B642" s="55">
        <v>1315231508</v>
      </c>
      <c r="C642" s="55" t="s">
        <v>1347</v>
      </c>
      <c r="D642" s="55" t="s">
        <v>52</v>
      </c>
      <c r="E642" s="55" t="s">
        <v>53</v>
      </c>
      <c r="F642" s="55"/>
      <c r="G642" s="55">
        <v>15</v>
      </c>
      <c r="H642" s="55">
        <v>464.5</v>
      </c>
      <c r="I642" s="55">
        <v>510.5</v>
      </c>
      <c r="J642" s="55">
        <v>492</v>
      </c>
      <c r="K642" s="55">
        <v>-228</v>
      </c>
      <c r="L642" s="55">
        <v>2905</v>
      </c>
      <c r="M642" s="55">
        <v>102.5</v>
      </c>
      <c r="N642" s="55">
        <v>511</v>
      </c>
      <c r="O642" s="55">
        <v>70.5</v>
      </c>
      <c r="P642" s="55">
        <v>709</v>
      </c>
      <c r="Q642" s="55">
        <v>123</v>
      </c>
      <c r="R642" s="55">
        <v>123</v>
      </c>
      <c r="S642" s="55">
        <v>60.5</v>
      </c>
      <c r="T642" s="55">
        <v>405</v>
      </c>
      <c r="U642" s="55"/>
      <c r="V642" s="55"/>
      <c r="W642" s="55">
        <v>56.5</v>
      </c>
      <c r="X642" s="55">
        <v>81</v>
      </c>
      <c r="Y642" s="55">
        <v>414</v>
      </c>
      <c r="Z642" s="55"/>
      <c r="AA642" s="55"/>
      <c r="AB642" s="55"/>
      <c r="AC642" s="55">
        <v>51.5</v>
      </c>
      <c r="AD642" s="55">
        <v>73</v>
      </c>
      <c r="AE642" s="55">
        <v>191</v>
      </c>
      <c r="AF642" s="55"/>
      <c r="AG642" s="55"/>
      <c r="AH642" s="55"/>
      <c r="AI642" s="55" t="s">
        <v>880</v>
      </c>
      <c r="AJ642" s="55">
        <v>8</v>
      </c>
      <c r="AK642" s="55"/>
      <c r="AL642" s="55"/>
      <c r="AM642" s="55"/>
      <c r="AN642" s="55"/>
      <c r="AO642" s="55">
        <v>264</v>
      </c>
      <c r="AP642" s="55">
        <v>328</v>
      </c>
      <c r="AQ642" s="55">
        <v>464</v>
      </c>
      <c r="AR642" s="55">
        <v>264</v>
      </c>
      <c r="AS642" s="55">
        <v>257</v>
      </c>
      <c r="AT642" s="55">
        <v>492</v>
      </c>
    </row>
    <row r="643" spans="1:46">
      <c r="A643" s="55" t="s">
        <v>1348</v>
      </c>
      <c r="B643" s="55">
        <v>1315231509</v>
      </c>
      <c r="C643" s="55" t="s">
        <v>1349</v>
      </c>
      <c r="D643" s="55" t="s">
        <v>52</v>
      </c>
      <c r="E643" s="55" t="s">
        <v>53</v>
      </c>
      <c r="F643" s="55"/>
      <c r="G643" s="55">
        <v>15</v>
      </c>
      <c r="H643" s="55">
        <v>462.25</v>
      </c>
      <c r="I643" s="55">
        <v>509</v>
      </c>
      <c r="J643" s="55">
        <v>499</v>
      </c>
      <c r="K643" s="55">
        <v>15</v>
      </c>
      <c r="L643" s="55">
        <v>2970</v>
      </c>
      <c r="M643" s="55">
        <v>102.5</v>
      </c>
      <c r="N643" s="55">
        <v>511</v>
      </c>
      <c r="O643" s="55">
        <v>92.5</v>
      </c>
      <c r="P643" s="55">
        <v>409</v>
      </c>
      <c r="Q643" s="55">
        <v>109.5</v>
      </c>
      <c r="R643" s="55">
        <v>424</v>
      </c>
      <c r="S643" s="55">
        <v>38.5</v>
      </c>
      <c r="T643" s="55">
        <v>643</v>
      </c>
      <c r="U643" s="55"/>
      <c r="V643" s="55"/>
      <c r="W643" s="55">
        <v>61.5</v>
      </c>
      <c r="X643" s="55">
        <v>85</v>
      </c>
      <c r="Y643" s="55">
        <v>322</v>
      </c>
      <c r="Z643" s="55"/>
      <c r="AA643" s="55"/>
      <c r="AB643" s="55"/>
      <c r="AC643" s="55">
        <v>57.75</v>
      </c>
      <c r="AD643" s="55">
        <v>81</v>
      </c>
      <c r="AE643" s="55">
        <v>151</v>
      </c>
      <c r="AF643" s="55"/>
      <c r="AG643" s="55"/>
      <c r="AH643" s="55"/>
      <c r="AI643" s="55" t="s">
        <v>880</v>
      </c>
      <c r="AJ643" s="55">
        <v>9</v>
      </c>
      <c r="AK643" s="55"/>
      <c r="AL643" s="55"/>
      <c r="AM643" s="55"/>
      <c r="AN643" s="55"/>
      <c r="AO643" s="55">
        <v>581</v>
      </c>
      <c r="AP643" s="55">
        <v>522</v>
      </c>
      <c r="AQ643" s="55">
        <v>511</v>
      </c>
      <c r="AR643" s="55">
        <v>514</v>
      </c>
      <c r="AS643" s="55">
        <v>556</v>
      </c>
      <c r="AT643" s="55">
        <v>499</v>
      </c>
    </row>
    <row r="644" spans="1:46">
      <c r="A644" s="55" t="s">
        <v>1350</v>
      </c>
      <c r="B644" s="55">
        <v>1315231510</v>
      </c>
      <c r="C644" s="55" t="s">
        <v>1351</v>
      </c>
      <c r="D644" s="55" t="s">
        <v>52</v>
      </c>
      <c r="E644" s="55" t="s">
        <v>53</v>
      </c>
      <c r="F644" s="55"/>
      <c r="G644" s="55">
        <v>15</v>
      </c>
      <c r="H644" s="55">
        <v>480.25</v>
      </c>
      <c r="I644" s="55">
        <v>526.5</v>
      </c>
      <c r="J644" s="55">
        <v>411</v>
      </c>
      <c r="K644" s="55">
        <v>17</v>
      </c>
      <c r="L644" s="55">
        <v>2243</v>
      </c>
      <c r="M644" s="55">
        <v>92</v>
      </c>
      <c r="N644" s="55">
        <v>769</v>
      </c>
      <c r="O644" s="55">
        <v>94</v>
      </c>
      <c r="P644" s="55">
        <v>381</v>
      </c>
      <c r="Q644" s="55">
        <v>123.5</v>
      </c>
      <c r="R644" s="55">
        <v>117</v>
      </c>
      <c r="S644" s="55">
        <v>52</v>
      </c>
      <c r="T644" s="55">
        <v>528</v>
      </c>
      <c r="U644" s="55"/>
      <c r="V644" s="55"/>
      <c r="W644" s="55">
        <v>60.5</v>
      </c>
      <c r="X644" s="55">
        <v>84</v>
      </c>
      <c r="Y644" s="55">
        <v>341</v>
      </c>
      <c r="Z644" s="55"/>
      <c r="AA644" s="55"/>
      <c r="AB644" s="55"/>
      <c r="AC644" s="55">
        <v>58.25</v>
      </c>
      <c r="AD644" s="55">
        <v>81</v>
      </c>
      <c r="AE644" s="55">
        <v>145</v>
      </c>
      <c r="AF644" s="55"/>
      <c r="AG644" s="55"/>
      <c r="AH644" s="55"/>
      <c r="AI644" s="55" t="s">
        <v>880</v>
      </c>
      <c r="AJ644" s="55">
        <v>10</v>
      </c>
      <c r="AK644" s="55"/>
      <c r="AL644" s="55"/>
      <c r="AM644" s="55"/>
      <c r="AN644" s="55"/>
      <c r="AO644" s="55">
        <v>635</v>
      </c>
      <c r="AP644" s="55">
        <v>373</v>
      </c>
      <c r="AQ644" s="55">
        <v>501</v>
      </c>
      <c r="AR644" s="55">
        <v>428</v>
      </c>
      <c r="AS644" s="55">
        <v>519</v>
      </c>
      <c r="AT644" s="55">
        <v>411</v>
      </c>
    </row>
    <row r="645" spans="1:46">
      <c r="A645" s="55" t="s">
        <v>1352</v>
      </c>
      <c r="B645" s="55">
        <v>1315231511</v>
      </c>
      <c r="C645" s="55" t="s">
        <v>1353</v>
      </c>
      <c r="D645" s="55" t="s">
        <v>52</v>
      </c>
      <c r="E645" s="55" t="s">
        <v>53</v>
      </c>
      <c r="F645" s="55"/>
      <c r="G645" s="55">
        <v>15</v>
      </c>
      <c r="H645" s="55">
        <v>530.25</v>
      </c>
      <c r="I645" s="55">
        <v>572.5</v>
      </c>
      <c r="J645" s="55">
        <v>166</v>
      </c>
      <c r="K645" s="55">
        <v>23</v>
      </c>
      <c r="L645" s="55">
        <v>836</v>
      </c>
      <c r="M645" s="55">
        <v>98</v>
      </c>
      <c r="N645" s="55">
        <v>668</v>
      </c>
      <c r="O645" s="55">
        <v>118.5</v>
      </c>
      <c r="P645" s="55">
        <v>38</v>
      </c>
      <c r="Q645" s="55">
        <v>118.5</v>
      </c>
      <c r="R645" s="55">
        <v>221</v>
      </c>
      <c r="S645" s="55">
        <v>58.5</v>
      </c>
      <c r="T645" s="55">
        <v>441</v>
      </c>
      <c r="U645" s="55"/>
      <c r="V645" s="55"/>
      <c r="W645" s="55">
        <v>67</v>
      </c>
      <c r="X645" s="55">
        <v>88</v>
      </c>
      <c r="Y645" s="55">
        <v>216</v>
      </c>
      <c r="Z645" s="55"/>
      <c r="AA645" s="55"/>
      <c r="AB645" s="55"/>
      <c r="AC645" s="55">
        <v>69.75</v>
      </c>
      <c r="AD645" s="55">
        <v>91</v>
      </c>
      <c r="AE645" s="55">
        <v>25</v>
      </c>
      <c r="AF645" s="55"/>
      <c r="AG645" s="55"/>
      <c r="AH645" s="55"/>
      <c r="AI645" s="55" t="s">
        <v>880</v>
      </c>
      <c r="AJ645" s="55">
        <v>11</v>
      </c>
      <c r="AK645" s="55"/>
      <c r="AL645" s="55"/>
      <c r="AM645" s="55"/>
      <c r="AN645" s="55"/>
      <c r="AO645" s="55"/>
      <c r="AP645" s="55">
        <v>650</v>
      </c>
      <c r="AQ645" s="55">
        <v>577</v>
      </c>
      <c r="AR645" s="55">
        <v>189</v>
      </c>
      <c r="AS645" s="55">
        <v>678</v>
      </c>
      <c r="AT645" s="55">
        <v>166</v>
      </c>
    </row>
    <row r="646" spans="1:46">
      <c r="A646" s="55" t="s">
        <v>1354</v>
      </c>
      <c r="B646" s="55">
        <v>1315231512</v>
      </c>
      <c r="C646" s="55" t="s">
        <v>1355</v>
      </c>
      <c r="D646" s="55" t="s">
        <v>52</v>
      </c>
      <c r="E646" s="55" t="s">
        <v>53</v>
      </c>
      <c r="F646" s="55"/>
      <c r="G646" s="55">
        <v>15</v>
      </c>
      <c r="H646" s="55">
        <v>433</v>
      </c>
      <c r="I646" s="55">
        <v>482</v>
      </c>
      <c r="J646" s="55">
        <v>588</v>
      </c>
      <c r="K646" s="55">
        <v>-261</v>
      </c>
      <c r="L646" s="55">
        <v>4286</v>
      </c>
      <c r="M646" s="55">
        <v>100.5</v>
      </c>
      <c r="N646" s="55">
        <v>584</v>
      </c>
      <c r="O646" s="55">
        <v>70</v>
      </c>
      <c r="P646" s="55">
        <v>713</v>
      </c>
      <c r="Q646" s="55">
        <v>97</v>
      </c>
      <c r="R646" s="55">
        <v>655</v>
      </c>
      <c r="S646" s="55">
        <v>62.5</v>
      </c>
      <c r="T646" s="55">
        <v>362</v>
      </c>
      <c r="U646" s="55"/>
      <c r="V646" s="55"/>
      <c r="W646" s="55">
        <v>46.5</v>
      </c>
      <c r="X646" s="55">
        <v>73</v>
      </c>
      <c r="Y646" s="55">
        <v>561</v>
      </c>
      <c r="Z646" s="55"/>
      <c r="AA646" s="55"/>
      <c r="AB646" s="55"/>
      <c r="AC646" s="55">
        <v>56.5</v>
      </c>
      <c r="AD646" s="55">
        <v>79</v>
      </c>
      <c r="AE646" s="55">
        <v>163</v>
      </c>
      <c r="AF646" s="55"/>
      <c r="AG646" s="55"/>
      <c r="AH646" s="55"/>
      <c r="AI646" s="55" t="s">
        <v>880</v>
      </c>
      <c r="AJ646" s="55">
        <v>12</v>
      </c>
      <c r="AK646" s="55"/>
      <c r="AL646" s="55"/>
      <c r="AM646" s="55"/>
      <c r="AN646" s="55"/>
      <c r="AO646" s="55">
        <v>506</v>
      </c>
      <c r="AP646" s="55">
        <v>456</v>
      </c>
      <c r="AQ646" s="55">
        <v>485</v>
      </c>
      <c r="AR646" s="55">
        <v>327</v>
      </c>
      <c r="AS646" s="55">
        <v>389</v>
      </c>
      <c r="AT646" s="55">
        <v>588</v>
      </c>
    </row>
    <row r="647" spans="1:46">
      <c r="A647" s="55" t="s">
        <v>1356</v>
      </c>
      <c r="B647" s="55">
        <v>1315231513</v>
      </c>
      <c r="C647" s="55" t="s">
        <v>1357</v>
      </c>
      <c r="D647" s="55" t="s">
        <v>52</v>
      </c>
      <c r="E647" s="55" t="s">
        <v>53</v>
      </c>
      <c r="F647" s="55"/>
      <c r="G647" s="55">
        <v>15</v>
      </c>
      <c r="H647" s="55">
        <v>451.25</v>
      </c>
      <c r="I647" s="55">
        <v>499.5</v>
      </c>
      <c r="J647" s="55">
        <v>532</v>
      </c>
      <c r="K647" s="55">
        <v>119</v>
      </c>
      <c r="L647" s="55">
        <v>3379</v>
      </c>
      <c r="M647" s="55">
        <v>103</v>
      </c>
      <c r="N647" s="55">
        <v>487</v>
      </c>
      <c r="O647" s="55">
        <v>85</v>
      </c>
      <c r="P647" s="55">
        <v>541</v>
      </c>
      <c r="Q647" s="55">
        <v>106</v>
      </c>
      <c r="R647" s="55">
        <v>498</v>
      </c>
      <c r="S647" s="55">
        <v>40.5</v>
      </c>
      <c r="T647" s="55">
        <v>631</v>
      </c>
      <c r="U647" s="55"/>
      <c r="V647" s="55"/>
      <c r="W647" s="55">
        <v>57.5</v>
      </c>
      <c r="X647" s="55">
        <v>82</v>
      </c>
      <c r="Y647" s="55">
        <v>393</v>
      </c>
      <c r="Z647" s="55"/>
      <c r="AA647" s="55"/>
      <c r="AB647" s="55"/>
      <c r="AC647" s="55">
        <v>59.25</v>
      </c>
      <c r="AD647" s="55">
        <v>83</v>
      </c>
      <c r="AE647" s="55">
        <v>127</v>
      </c>
      <c r="AF647" s="55"/>
      <c r="AG647" s="55"/>
      <c r="AH647" s="55"/>
      <c r="AI647" s="55" t="s">
        <v>880</v>
      </c>
      <c r="AJ647" s="55">
        <v>13</v>
      </c>
      <c r="AK647" s="55"/>
      <c r="AL647" s="55"/>
      <c r="AM647" s="55"/>
      <c r="AN647" s="55"/>
      <c r="AO647" s="55">
        <v>589</v>
      </c>
      <c r="AP647" s="55">
        <v>656</v>
      </c>
      <c r="AQ647" s="55">
        <v>643</v>
      </c>
      <c r="AR647" s="55">
        <v>651</v>
      </c>
      <c r="AS647" s="55">
        <v>656</v>
      </c>
      <c r="AT647" s="55">
        <v>532</v>
      </c>
    </row>
    <row r="648" spans="1:46">
      <c r="A648" s="55" t="s">
        <v>1358</v>
      </c>
      <c r="B648" s="55">
        <v>1315231514</v>
      </c>
      <c r="C648" s="55" t="s">
        <v>1359</v>
      </c>
      <c r="D648" s="55" t="s">
        <v>52</v>
      </c>
      <c r="E648" s="55" t="s">
        <v>53</v>
      </c>
      <c r="F648" s="55"/>
      <c r="G648" s="55">
        <v>15</v>
      </c>
      <c r="H648" s="55">
        <v>511.25</v>
      </c>
      <c r="I648" s="55">
        <v>560</v>
      </c>
      <c r="J648" s="55">
        <v>239</v>
      </c>
      <c r="K648" s="55">
        <v>-128</v>
      </c>
      <c r="L648" s="55">
        <v>1170</v>
      </c>
      <c r="M648" s="55">
        <v>107</v>
      </c>
      <c r="N648" s="55">
        <v>325</v>
      </c>
      <c r="O648" s="55">
        <v>105</v>
      </c>
      <c r="P648" s="55">
        <v>178</v>
      </c>
      <c r="Q648" s="55">
        <v>118</v>
      </c>
      <c r="R648" s="55">
        <v>236</v>
      </c>
      <c r="S648" s="55">
        <v>64</v>
      </c>
      <c r="T648" s="55">
        <v>332</v>
      </c>
      <c r="U648" s="55"/>
      <c r="V648" s="55"/>
      <c r="W648" s="55">
        <v>53</v>
      </c>
      <c r="X648" s="55">
        <v>78</v>
      </c>
      <c r="Y648" s="55">
        <v>481</v>
      </c>
      <c r="Z648" s="55"/>
      <c r="AA648" s="55"/>
      <c r="AB648" s="55"/>
      <c r="AC648" s="55">
        <v>64.25</v>
      </c>
      <c r="AD648" s="55">
        <v>88</v>
      </c>
      <c r="AE648" s="55">
        <v>76</v>
      </c>
      <c r="AF648" s="55"/>
      <c r="AG648" s="55"/>
      <c r="AH648" s="55"/>
      <c r="AI648" s="55" t="s">
        <v>880</v>
      </c>
      <c r="AJ648" s="55">
        <v>14</v>
      </c>
      <c r="AK648" s="55"/>
      <c r="AL648" s="55"/>
      <c r="AM648" s="55"/>
      <c r="AN648" s="55"/>
      <c r="AO648" s="55">
        <v>390</v>
      </c>
      <c r="AP648" s="55">
        <v>230</v>
      </c>
      <c r="AQ648" s="55">
        <v>309</v>
      </c>
      <c r="AR648" s="55">
        <v>111</v>
      </c>
      <c r="AS648" s="55">
        <v>192</v>
      </c>
      <c r="AT648" s="55">
        <v>239</v>
      </c>
    </row>
    <row r="649" spans="1:46">
      <c r="A649" s="55" t="s">
        <v>1360</v>
      </c>
      <c r="B649" s="55">
        <v>1315231515</v>
      </c>
      <c r="C649" s="55" t="s">
        <v>1361</v>
      </c>
      <c r="D649" s="55" t="s">
        <v>52</v>
      </c>
      <c r="E649" s="55" t="s">
        <v>53</v>
      </c>
      <c r="F649" s="55"/>
      <c r="G649" s="55">
        <v>15</v>
      </c>
      <c r="H649" s="55">
        <v>417</v>
      </c>
      <c r="I649" s="55">
        <v>451.5</v>
      </c>
      <c r="J649" s="55">
        <v>650</v>
      </c>
      <c r="K649" s="55">
        <v>-31</v>
      </c>
      <c r="L649" s="55">
        <v>6055</v>
      </c>
      <c r="M649" s="55">
        <v>100</v>
      </c>
      <c r="N649" s="55">
        <v>605</v>
      </c>
      <c r="O649" s="55">
        <v>64</v>
      </c>
      <c r="P649" s="55">
        <v>754</v>
      </c>
      <c r="Q649" s="55">
        <v>113</v>
      </c>
      <c r="R649" s="55">
        <v>337</v>
      </c>
      <c r="S649" s="55">
        <v>30.5</v>
      </c>
      <c r="T649" s="55">
        <v>675</v>
      </c>
      <c r="U649" s="55"/>
      <c r="V649" s="55"/>
      <c r="W649" s="55"/>
      <c r="X649" s="55"/>
      <c r="Y649" s="55"/>
      <c r="Z649" s="55">
        <v>50.5</v>
      </c>
      <c r="AA649" s="55">
        <v>62</v>
      </c>
      <c r="AB649" s="55">
        <v>463</v>
      </c>
      <c r="AC649" s="55">
        <v>59</v>
      </c>
      <c r="AD649" s="55">
        <v>82</v>
      </c>
      <c r="AE649" s="55">
        <v>135</v>
      </c>
      <c r="AF649" s="55"/>
      <c r="AG649" s="55"/>
      <c r="AH649" s="55"/>
      <c r="AI649" s="55" t="s">
        <v>1362</v>
      </c>
      <c r="AJ649" s="55">
        <v>15</v>
      </c>
      <c r="AK649" s="55"/>
      <c r="AL649" s="55"/>
      <c r="AM649" s="55"/>
      <c r="AN649" s="55"/>
      <c r="AO649" s="55">
        <v>663</v>
      </c>
      <c r="AP649" s="55">
        <v>620</v>
      </c>
      <c r="AQ649" s="55">
        <v>590</v>
      </c>
      <c r="AR649" s="55">
        <v>619</v>
      </c>
      <c r="AS649" s="55">
        <v>522</v>
      </c>
      <c r="AT649" s="55">
        <v>650</v>
      </c>
    </row>
    <row r="650" spans="1:46">
      <c r="A650" s="55" t="s">
        <v>1363</v>
      </c>
      <c r="B650" s="55">
        <v>1315231516</v>
      </c>
      <c r="C650" s="55" t="s">
        <v>1364</v>
      </c>
      <c r="D650" s="55" t="s">
        <v>52</v>
      </c>
      <c r="E650" s="55" t="s">
        <v>53</v>
      </c>
      <c r="F650" s="55"/>
      <c r="G650" s="55">
        <v>15</v>
      </c>
      <c r="H650" s="55">
        <v>453</v>
      </c>
      <c r="I650" s="55">
        <v>503</v>
      </c>
      <c r="J650" s="55">
        <v>524</v>
      </c>
      <c r="K650" s="55">
        <v>-271</v>
      </c>
      <c r="L650" s="55">
        <v>3238</v>
      </c>
      <c r="M650" s="55">
        <v>105.5</v>
      </c>
      <c r="N650" s="55">
        <v>382</v>
      </c>
      <c r="O650" s="55">
        <v>71.5</v>
      </c>
      <c r="P650" s="55">
        <v>702</v>
      </c>
      <c r="Q650" s="55">
        <v>127.5</v>
      </c>
      <c r="R650" s="55">
        <v>60</v>
      </c>
      <c r="S650" s="55">
        <v>51.5</v>
      </c>
      <c r="T650" s="55">
        <v>535</v>
      </c>
      <c r="U650" s="55"/>
      <c r="V650" s="55"/>
      <c r="W650" s="55">
        <v>38</v>
      </c>
      <c r="X650" s="55">
        <v>65</v>
      </c>
      <c r="Y650" s="55">
        <v>637</v>
      </c>
      <c r="Z650" s="55"/>
      <c r="AA650" s="55"/>
      <c r="AB650" s="55"/>
      <c r="AC650" s="55">
        <v>59</v>
      </c>
      <c r="AD650" s="55">
        <v>82</v>
      </c>
      <c r="AE650" s="55">
        <v>135</v>
      </c>
      <c r="AF650" s="55"/>
      <c r="AG650" s="55"/>
      <c r="AH650" s="55"/>
      <c r="AI650" s="55" t="s">
        <v>880</v>
      </c>
      <c r="AJ650" s="55">
        <v>16</v>
      </c>
      <c r="AK650" s="55"/>
      <c r="AL650" s="55"/>
      <c r="AM650" s="55"/>
      <c r="AN650" s="55"/>
      <c r="AO650" s="55">
        <v>73</v>
      </c>
      <c r="AP650" s="55">
        <v>674</v>
      </c>
      <c r="AQ650" s="55">
        <v>680</v>
      </c>
      <c r="AR650" s="55">
        <v>253</v>
      </c>
      <c r="AS650" s="55">
        <v>382</v>
      </c>
      <c r="AT650" s="55">
        <v>524</v>
      </c>
    </row>
    <row r="651" spans="1:46">
      <c r="A651" s="55" t="s">
        <v>1365</v>
      </c>
      <c r="B651" s="55">
        <v>1315231517</v>
      </c>
      <c r="C651" s="55" t="s">
        <v>1366</v>
      </c>
      <c r="D651" s="55" t="s">
        <v>52</v>
      </c>
      <c r="E651" s="55" t="s">
        <v>53</v>
      </c>
      <c r="F651" s="55"/>
      <c r="G651" s="55">
        <v>15</v>
      </c>
      <c r="H651" s="55">
        <v>475</v>
      </c>
      <c r="I651" s="55">
        <v>523.5</v>
      </c>
      <c r="J651" s="55">
        <v>422</v>
      </c>
      <c r="K651" s="55">
        <v>-121</v>
      </c>
      <c r="L651" s="55">
        <v>2349</v>
      </c>
      <c r="M651" s="55">
        <v>103.5</v>
      </c>
      <c r="N651" s="55">
        <v>470</v>
      </c>
      <c r="O651" s="55">
        <v>90</v>
      </c>
      <c r="P651" s="55">
        <v>453</v>
      </c>
      <c r="Q651" s="55">
        <v>124</v>
      </c>
      <c r="R651" s="55">
        <v>106</v>
      </c>
      <c r="S651" s="55">
        <v>47</v>
      </c>
      <c r="T651" s="55">
        <v>587</v>
      </c>
      <c r="U651" s="55"/>
      <c r="V651" s="55"/>
      <c r="W651" s="55">
        <v>50.5</v>
      </c>
      <c r="X651" s="55">
        <v>76</v>
      </c>
      <c r="Y651" s="55">
        <v>516</v>
      </c>
      <c r="Z651" s="55"/>
      <c r="AA651" s="55"/>
      <c r="AB651" s="55"/>
      <c r="AC651" s="55">
        <v>60</v>
      </c>
      <c r="AD651" s="55">
        <v>83</v>
      </c>
      <c r="AE651" s="55">
        <v>124</v>
      </c>
      <c r="AF651" s="55"/>
      <c r="AG651" s="55"/>
      <c r="AH651" s="55"/>
      <c r="AI651" s="55" t="s">
        <v>880</v>
      </c>
      <c r="AJ651" s="55">
        <v>17</v>
      </c>
      <c r="AK651" s="55"/>
      <c r="AL651" s="55"/>
      <c r="AM651" s="55"/>
      <c r="AN651" s="55"/>
      <c r="AO651" s="55">
        <v>371</v>
      </c>
      <c r="AP651" s="55">
        <v>248</v>
      </c>
      <c r="AQ651" s="55">
        <v>333</v>
      </c>
      <c r="AR651" s="55">
        <v>301</v>
      </c>
      <c r="AS651" s="55">
        <v>397</v>
      </c>
      <c r="AT651" s="55">
        <v>422</v>
      </c>
    </row>
    <row r="652" spans="1:46">
      <c r="A652" s="55" t="s">
        <v>1367</v>
      </c>
      <c r="B652" s="55">
        <v>1315231518</v>
      </c>
      <c r="C652" s="55" t="s">
        <v>1368</v>
      </c>
      <c r="D652" s="55" t="s">
        <v>52</v>
      </c>
      <c r="E652" s="55" t="s">
        <v>53</v>
      </c>
      <c r="F652" s="55"/>
      <c r="G652" s="55">
        <v>15</v>
      </c>
      <c r="H652" s="55">
        <v>538</v>
      </c>
      <c r="I652" s="55">
        <v>576</v>
      </c>
      <c r="J652" s="55">
        <v>151</v>
      </c>
      <c r="K652" s="55">
        <v>89</v>
      </c>
      <c r="L652" s="55">
        <v>764</v>
      </c>
      <c r="M652" s="55">
        <v>105</v>
      </c>
      <c r="N652" s="55">
        <v>406</v>
      </c>
      <c r="O652" s="55">
        <v>102.5</v>
      </c>
      <c r="P652" s="55">
        <v>220</v>
      </c>
      <c r="Q652" s="55">
        <v>115</v>
      </c>
      <c r="R652" s="55">
        <v>294</v>
      </c>
      <c r="S652" s="55">
        <v>74.5</v>
      </c>
      <c r="T652" s="55">
        <v>159</v>
      </c>
      <c r="U652" s="55"/>
      <c r="V652" s="55"/>
      <c r="W652" s="55">
        <v>76</v>
      </c>
      <c r="X652" s="55">
        <v>91</v>
      </c>
      <c r="Y652" s="55">
        <v>71</v>
      </c>
      <c r="Z652" s="55"/>
      <c r="AA652" s="55"/>
      <c r="AB652" s="55"/>
      <c r="AC652" s="55">
        <v>65</v>
      </c>
      <c r="AD652" s="55">
        <v>88</v>
      </c>
      <c r="AE652" s="55">
        <v>63</v>
      </c>
      <c r="AF652" s="55"/>
      <c r="AG652" s="55"/>
      <c r="AH652" s="55"/>
      <c r="AI652" s="55" t="s">
        <v>880</v>
      </c>
      <c r="AJ652" s="55">
        <v>18</v>
      </c>
      <c r="AK652" s="55"/>
      <c r="AL652" s="55"/>
      <c r="AM652" s="55"/>
      <c r="AN652" s="55"/>
      <c r="AO652" s="55">
        <v>207</v>
      </c>
      <c r="AP652" s="55">
        <v>137</v>
      </c>
      <c r="AQ652" s="55">
        <v>93</v>
      </c>
      <c r="AR652" s="55">
        <v>240</v>
      </c>
      <c r="AS652" s="55">
        <v>114</v>
      </c>
      <c r="AT652" s="55">
        <v>151</v>
      </c>
    </row>
    <row r="653" spans="1:46">
      <c r="A653" s="55" t="s">
        <v>1369</v>
      </c>
      <c r="B653" s="55">
        <v>1315231519</v>
      </c>
      <c r="C653" s="55" t="s">
        <v>1370</v>
      </c>
      <c r="D653" s="55" t="s">
        <v>52</v>
      </c>
      <c r="E653" s="55" t="s">
        <v>53</v>
      </c>
      <c r="F653" s="55"/>
      <c r="G653" s="55">
        <v>15</v>
      </c>
      <c r="H653" s="55">
        <v>446.25</v>
      </c>
      <c r="I653" s="55">
        <v>495.5</v>
      </c>
      <c r="J653" s="55">
        <v>539</v>
      </c>
      <c r="K653" s="55">
        <v>-103</v>
      </c>
      <c r="L653" s="55">
        <v>3579</v>
      </c>
      <c r="M653" s="55">
        <v>114</v>
      </c>
      <c r="N653" s="55">
        <v>84</v>
      </c>
      <c r="O653" s="55">
        <v>70</v>
      </c>
      <c r="P653" s="55">
        <v>713</v>
      </c>
      <c r="Q653" s="55">
        <v>108.5</v>
      </c>
      <c r="R653" s="55">
        <v>443</v>
      </c>
      <c r="S653" s="55">
        <v>41</v>
      </c>
      <c r="T653" s="55">
        <v>628</v>
      </c>
      <c r="U653" s="55"/>
      <c r="V653" s="55"/>
      <c r="W653" s="55">
        <v>45</v>
      </c>
      <c r="X653" s="55">
        <v>72</v>
      </c>
      <c r="Y653" s="55">
        <v>578</v>
      </c>
      <c r="Z653" s="55"/>
      <c r="AA653" s="55"/>
      <c r="AB653" s="55"/>
      <c r="AC653" s="55">
        <v>67.75</v>
      </c>
      <c r="AD653" s="55">
        <v>90</v>
      </c>
      <c r="AE653" s="55">
        <v>40</v>
      </c>
      <c r="AF653" s="55"/>
      <c r="AG653" s="55"/>
      <c r="AH653" s="55"/>
      <c r="AI653" s="55" t="s">
        <v>880</v>
      </c>
      <c r="AJ653" s="55">
        <v>19</v>
      </c>
      <c r="AK653" s="55"/>
      <c r="AL653" s="55"/>
      <c r="AM653" s="55"/>
      <c r="AN653" s="55"/>
      <c r="AO653" s="55">
        <v>307</v>
      </c>
      <c r="AP653" s="55">
        <v>487</v>
      </c>
      <c r="AQ653" s="55">
        <v>446</v>
      </c>
      <c r="AR653" s="55">
        <v>436</v>
      </c>
      <c r="AS653" s="55">
        <v>473</v>
      </c>
      <c r="AT653" s="55">
        <v>539</v>
      </c>
    </row>
    <row r="654" spans="1:46">
      <c r="A654" s="55" t="s">
        <v>1371</v>
      </c>
      <c r="B654" s="55">
        <v>1315231520</v>
      </c>
      <c r="C654" s="55" t="s">
        <v>1372</v>
      </c>
      <c r="D654" s="55" t="s">
        <v>52</v>
      </c>
      <c r="E654" s="55" t="s">
        <v>53</v>
      </c>
      <c r="F654" s="55"/>
      <c r="G654" s="55">
        <v>15</v>
      </c>
      <c r="H654" s="55">
        <v>420</v>
      </c>
      <c r="I654" s="55">
        <v>465.5</v>
      </c>
      <c r="J654" s="55">
        <v>628</v>
      </c>
      <c r="K654" s="55">
        <v>9</v>
      </c>
      <c r="L654" s="55">
        <v>5258</v>
      </c>
      <c r="M654" s="55">
        <v>99</v>
      </c>
      <c r="N654" s="55">
        <v>635</v>
      </c>
      <c r="O654" s="55">
        <v>88</v>
      </c>
      <c r="P654" s="55">
        <v>492</v>
      </c>
      <c r="Q654" s="55">
        <v>95</v>
      </c>
      <c r="R654" s="55">
        <v>679</v>
      </c>
      <c r="S654" s="55">
        <v>39.5</v>
      </c>
      <c r="T654" s="55">
        <v>639</v>
      </c>
      <c r="U654" s="55"/>
      <c r="V654" s="55"/>
      <c r="W654" s="55">
        <v>53</v>
      </c>
      <c r="X654" s="55">
        <v>78</v>
      </c>
      <c r="Y654" s="55">
        <v>481</v>
      </c>
      <c r="Z654" s="55"/>
      <c r="AA654" s="55"/>
      <c r="AB654" s="55"/>
      <c r="AC654" s="55">
        <v>45.5</v>
      </c>
      <c r="AD654" s="55">
        <v>66</v>
      </c>
      <c r="AE654" s="55">
        <v>213</v>
      </c>
      <c r="AF654" s="55"/>
      <c r="AG654" s="55"/>
      <c r="AH654" s="55"/>
      <c r="AI654" s="55" t="s">
        <v>880</v>
      </c>
      <c r="AJ654" s="55">
        <v>20</v>
      </c>
      <c r="AK654" s="55"/>
      <c r="AL654" s="55"/>
      <c r="AM654" s="55"/>
      <c r="AN654" s="55"/>
      <c r="AO654" s="55">
        <v>576</v>
      </c>
      <c r="AP654" s="55">
        <v>658</v>
      </c>
      <c r="AQ654" s="55">
        <v>641</v>
      </c>
      <c r="AR654" s="55">
        <v>637</v>
      </c>
      <c r="AS654" s="55">
        <v>625</v>
      </c>
      <c r="AT654" s="55">
        <v>628</v>
      </c>
    </row>
    <row r="655" spans="1:46">
      <c r="A655" s="55" t="s">
        <v>1373</v>
      </c>
      <c r="B655" s="55">
        <v>1315231521</v>
      </c>
      <c r="C655" s="55" t="s">
        <v>1374</v>
      </c>
      <c r="D655" s="55" t="s">
        <v>52</v>
      </c>
      <c r="E655" s="55" t="s">
        <v>53</v>
      </c>
      <c r="F655" s="55"/>
      <c r="G655" s="55">
        <v>15</v>
      </c>
      <c r="H655" s="55">
        <v>479</v>
      </c>
      <c r="I655" s="55">
        <v>529</v>
      </c>
      <c r="J655" s="55">
        <v>396</v>
      </c>
      <c r="K655" s="55">
        <v>-26</v>
      </c>
      <c r="L655" s="55">
        <v>2152</v>
      </c>
      <c r="M655" s="55">
        <v>112.5</v>
      </c>
      <c r="N655" s="55">
        <v>128</v>
      </c>
      <c r="O655" s="55">
        <v>80</v>
      </c>
      <c r="P655" s="55">
        <v>626</v>
      </c>
      <c r="Q655" s="55">
        <v>118.5</v>
      </c>
      <c r="R655" s="55">
        <v>221</v>
      </c>
      <c r="S655" s="55">
        <v>56</v>
      </c>
      <c r="T655" s="55">
        <v>473</v>
      </c>
      <c r="U655" s="55"/>
      <c r="V655" s="55"/>
      <c r="W655" s="55">
        <v>45.5</v>
      </c>
      <c r="X655" s="55">
        <v>73</v>
      </c>
      <c r="Y655" s="55">
        <v>574</v>
      </c>
      <c r="Z655" s="55"/>
      <c r="AA655" s="55"/>
      <c r="AB655" s="55"/>
      <c r="AC655" s="55">
        <v>66.5</v>
      </c>
      <c r="AD655" s="55">
        <v>89</v>
      </c>
      <c r="AE655" s="55">
        <v>48</v>
      </c>
      <c r="AF655" s="55"/>
      <c r="AG655" s="55"/>
      <c r="AH655" s="55"/>
      <c r="AI655" s="55" t="s">
        <v>880</v>
      </c>
      <c r="AJ655" s="55">
        <v>21</v>
      </c>
      <c r="AK655" s="55"/>
      <c r="AL655" s="55"/>
      <c r="AM655" s="55"/>
      <c r="AN655" s="55"/>
      <c r="AO655" s="55">
        <v>415</v>
      </c>
      <c r="AP655" s="55">
        <v>440</v>
      </c>
      <c r="AQ655" s="55">
        <v>446</v>
      </c>
      <c r="AR655" s="55">
        <v>370</v>
      </c>
      <c r="AS655" s="55">
        <v>535</v>
      </c>
      <c r="AT655" s="55">
        <v>396</v>
      </c>
    </row>
    <row r="656" spans="1:46">
      <c r="A656" s="55" t="s">
        <v>1375</v>
      </c>
      <c r="B656" s="55">
        <v>1315231522</v>
      </c>
      <c r="C656" s="55" t="s">
        <v>1376</v>
      </c>
      <c r="D656" s="55" t="s">
        <v>52</v>
      </c>
      <c r="E656" s="55" t="s">
        <v>53</v>
      </c>
      <c r="F656" s="55"/>
      <c r="G656" s="55">
        <v>15</v>
      </c>
      <c r="H656" s="55">
        <v>470.25</v>
      </c>
      <c r="I656" s="55">
        <v>515.5</v>
      </c>
      <c r="J656" s="55">
        <v>475</v>
      </c>
      <c r="K656" s="55">
        <v>105</v>
      </c>
      <c r="L656" s="55">
        <v>2696</v>
      </c>
      <c r="M656" s="55">
        <v>107.5</v>
      </c>
      <c r="N656" s="55">
        <v>300</v>
      </c>
      <c r="O656" s="55">
        <v>82</v>
      </c>
      <c r="P656" s="55">
        <v>597</v>
      </c>
      <c r="Q656" s="55">
        <v>110</v>
      </c>
      <c r="R656" s="55">
        <v>408</v>
      </c>
      <c r="S656" s="55">
        <v>44</v>
      </c>
      <c r="T656" s="55">
        <v>610</v>
      </c>
      <c r="U656" s="55"/>
      <c r="V656" s="55"/>
      <c r="W656" s="55">
        <v>53.5</v>
      </c>
      <c r="X656" s="55">
        <v>79</v>
      </c>
      <c r="Y656" s="55">
        <v>471</v>
      </c>
      <c r="Z656" s="55"/>
      <c r="AA656" s="55"/>
      <c r="AB656" s="55"/>
      <c r="AC656" s="55">
        <v>73.25</v>
      </c>
      <c r="AD656" s="55">
        <v>93</v>
      </c>
      <c r="AE656" s="55">
        <v>14</v>
      </c>
      <c r="AF656" s="55"/>
      <c r="AG656" s="55"/>
      <c r="AH656" s="55"/>
      <c r="AI656" s="55" t="s">
        <v>880</v>
      </c>
      <c r="AJ656" s="55">
        <v>22</v>
      </c>
      <c r="AK656" s="55"/>
      <c r="AL656" s="55"/>
      <c r="AM656" s="55"/>
      <c r="AN656" s="55"/>
      <c r="AO656" s="55">
        <v>377</v>
      </c>
      <c r="AP656" s="55">
        <v>435</v>
      </c>
      <c r="AQ656" s="55">
        <v>522</v>
      </c>
      <c r="AR656" s="55">
        <v>580</v>
      </c>
      <c r="AS656" s="55">
        <v>494</v>
      </c>
      <c r="AT656" s="55">
        <v>475</v>
      </c>
    </row>
    <row r="657" spans="1:46">
      <c r="A657" s="55" t="s">
        <v>1377</v>
      </c>
      <c r="B657" s="55">
        <v>1315231523</v>
      </c>
      <c r="C657" s="55" t="s">
        <v>1378</v>
      </c>
      <c r="D657" s="55" t="s">
        <v>52</v>
      </c>
      <c r="E657" s="55" t="s">
        <v>53</v>
      </c>
      <c r="F657" s="55"/>
      <c r="G657" s="55">
        <v>15</v>
      </c>
      <c r="H657" s="55">
        <v>476.5</v>
      </c>
      <c r="I657" s="55">
        <v>527</v>
      </c>
      <c r="J657" s="55">
        <v>408</v>
      </c>
      <c r="K657" s="55">
        <v>-245</v>
      </c>
      <c r="L657" s="55">
        <v>2226</v>
      </c>
      <c r="M657" s="55">
        <v>92.5</v>
      </c>
      <c r="N657" s="55">
        <v>765</v>
      </c>
      <c r="O657" s="55">
        <v>96.5</v>
      </c>
      <c r="P657" s="55">
        <v>342</v>
      </c>
      <c r="Q657" s="55">
        <v>126</v>
      </c>
      <c r="R657" s="55">
        <v>83</v>
      </c>
      <c r="S657" s="55">
        <v>52</v>
      </c>
      <c r="T657" s="55">
        <v>528</v>
      </c>
      <c r="U657" s="55"/>
      <c r="V657" s="55"/>
      <c r="W657" s="55">
        <v>46</v>
      </c>
      <c r="X657" s="55">
        <v>73</v>
      </c>
      <c r="Y657" s="55">
        <v>569</v>
      </c>
      <c r="Z657" s="55"/>
      <c r="AA657" s="55"/>
      <c r="AB657" s="55"/>
      <c r="AC657" s="55">
        <v>63.5</v>
      </c>
      <c r="AD657" s="55">
        <v>87</v>
      </c>
      <c r="AE657" s="55">
        <v>82</v>
      </c>
      <c r="AF657" s="55"/>
      <c r="AG657" s="55"/>
      <c r="AH657" s="55"/>
      <c r="AI657" s="55" t="s">
        <v>880</v>
      </c>
      <c r="AJ657" s="55">
        <v>23</v>
      </c>
      <c r="AK657" s="55"/>
      <c r="AL657" s="55"/>
      <c r="AM657" s="55"/>
      <c r="AN657" s="55"/>
      <c r="AO657" s="55">
        <v>349</v>
      </c>
      <c r="AP657" s="55">
        <v>240</v>
      </c>
      <c r="AQ657" s="55">
        <v>289</v>
      </c>
      <c r="AR657" s="55">
        <v>163</v>
      </c>
      <c r="AS657" s="55">
        <v>157</v>
      </c>
      <c r="AT657" s="55">
        <v>408</v>
      </c>
    </row>
    <row r="658" spans="1:46">
      <c r="A658" s="55" t="s">
        <v>1379</v>
      </c>
      <c r="B658" s="55">
        <v>1315231524</v>
      </c>
      <c r="C658" s="55" t="s">
        <v>1380</v>
      </c>
      <c r="D658" s="55" t="s">
        <v>52</v>
      </c>
      <c r="E658" s="55" t="s">
        <v>53</v>
      </c>
      <c r="F658" s="55"/>
      <c r="G658" s="55">
        <v>15</v>
      </c>
      <c r="H658" s="55">
        <v>459.5</v>
      </c>
      <c r="I658" s="55">
        <v>504</v>
      </c>
      <c r="J658" s="55">
        <v>521</v>
      </c>
      <c r="K658" s="55">
        <v>-135</v>
      </c>
      <c r="L658" s="55">
        <v>3186</v>
      </c>
      <c r="M658" s="55">
        <v>97</v>
      </c>
      <c r="N658" s="55">
        <v>689</v>
      </c>
      <c r="O658" s="55">
        <v>75.5</v>
      </c>
      <c r="P658" s="55">
        <v>672</v>
      </c>
      <c r="Q658" s="55">
        <v>104</v>
      </c>
      <c r="R658" s="55">
        <v>541</v>
      </c>
      <c r="S658" s="55">
        <v>52.5</v>
      </c>
      <c r="T658" s="55">
        <v>523</v>
      </c>
      <c r="U658" s="55"/>
      <c r="V658" s="55"/>
      <c r="W658" s="55">
        <v>61</v>
      </c>
      <c r="X658" s="55">
        <v>84</v>
      </c>
      <c r="Y658" s="55">
        <v>332</v>
      </c>
      <c r="Z658" s="55"/>
      <c r="AA658" s="55"/>
      <c r="AB658" s="55"/>
      <c r="AC658" s="55">
        <v>69.5</v>
      </c>
      <c r="AD658" s="55">
        <v>91</v>
      </c>
      <c r="AE658" s="55">
        <v>26</v>
      </c>
      <c r="AF658" s="55"/>
      <c r="AG658" s="55"/>
      <c r="AH658" s="55"/>
      <c r="AI658" s="55" t="s">
        <v>880</v>
      </c>
      <c r="AJ658" s="55">
        <v>24</v>
      </c>
      <c r="AK658" s="55"/>
      <c r="AL658" s="55"/>
      <c r="AM658" s="55"/>
      <c r="AN658" s="55"/>
      <c r="AO658" s="55">
        <v>399</v>
      </c>
      <c r="AP658" s="55">
        <v>382</v>
      </c>
      <c r="AQ658" s="55">
        <v>368</v>
      </c>
      <c r="AR658" s="55">
        <v>386</v>
      </c>
      <c r="AS658" s="55">
        <v>464</v>
      </c>
      <c r="AT658" s="55">
        <v>521</v>
      </c>
    </row>
    <row r="659" spans="1:46">
      <c r="A659" s="55" t="s">
        <v>1381</v>
      </c>
      <c r="B659" s="55">
        <v>1315231525</v>
      </c>
      <c r="C659" s="55" t="s">
        <v>1382</v>
      </c>
      <c r="D659" s="55" t="s">
        <v>52</v>
      </c>
      <c r="E659" s="55" t="s">
        <v>53</v>
      </c>
      <c r="F659" s="55"/>
      <c r="G659" s="55">
        <v>15</v>
      </c>
      <c r="H659" s="55">
        <v>549.5</v>
      </c>
      <c r="I659" s="55">
        <v>588</v>
      </c>
      <c r="J659" s="55">
        <v>118</v>
      </c>
      <c r="K659" s="55">
        <v>39</v>
      </c>
      <c r="L659" s="55">
        <v>537</v>
      </c>
      <c r="M659" s="55">
        <v>101.5</v>
      </c>
      <c r="N659" s="55">
        <v>544</v>
      </c>
      <c r="O659" s="55">
        <v>106.5</v>
      </c>
      <c r="P659" s="55">
        <v>153</v>
      </c>
      <c r="Q659" s="55">
        <v>130</v>
      </c>
      <c r="R659" s="55">
        <v>40</v>
      </c>
      <c r="S659" s="55">
        <v>69</v>
      </c>
      <c r="T659" s="55">
        <v>251</v>
      </c>
      <c r="U659" s="55"/>
      <c r="V659" s="55"/>
      <c r="W659" s="55">
        <v>68</v>
      </c>
      <c r="X659" s="55">
        <v>88</v>
      </c>
      <c r="Y659" s="55">
        <v>197</v>
      </c>
      <c r="Z659" s="55"/>
      <c r="AA659" s="55"/>
      <c r="AB659" s="55"/>
      <c r="AC659" s="55">
        <v>74.5</v>
      </c>
      <c r="AD659" s="55">
        <v>93</v>
      </c>
      <c r="AE659" s="55">
        <v>10</v>
      </c>
      <c r="AF659" s="55"/>
      <c r="AG659" s="55"/>
      <c r="AH659" s="55"/>
      <c r="AI659" s="55" t="s">
        <v>880</v>
      </c>
      <c r="AJ659" s="55">
        <v>25</v>
      </c>
      <c r="AK659" s="55"/>
      <c r="AL659" s="55"/>
      <c r="AM659" s="55"/>
      <c r="AN659" s="55"/>
      <c r="AO659" s="55">
        <v>213</v>
      </c>
      <c r="AP659" s="55">
        <v>390</v>
      </c>
      <c r="AQ659" s="55">
        <v>230</v>
      </c>
      <c r="AR659" s="55">
        <v>157</v>
      </c>
      <c r="AS659" s="55">
        <v>206</v>
      </c>
      <c r="AT659" s="55">
        <v>118</v>
      </c>
    </row>
    <row r="660" spans="1:46">
      <c r="A660" s="55" t="s">
        <v>1383</v>
      </c>
      <c r="B660" s="55">
        <v>1315231526</v>
      </c>
      <c r="C660" s="55" t="s">
        <v>1384</v>
      </c>
      <c r="D660" s="55" t="s">
        <v>52</v>
      </c>
      <c r="E660" s="55" t="s">
        <v>53</v>
      </c>
      <c r="F660" s="55"/>
      <c r="G660" s="55">
        <v>15</v>
      </c>
      <c r="H660" s="55">
        <v>429.5</v>
      </c>
      <c r="I660" s="55">
        <v>478</v>
      </c>
      <c r="J660" s="55">
        <v>603</v>
      </c>
      <c r="K660" s="55">
        <v>-23</v>
      </c>
      <c r="L660" s="55">
        <v>4508</v>
      </c>
      <c r="M660" s="55">
        <v>101.5</v>
      </c>
      <c r="N660" s="55">
        <v>544</v>
      </c>
      <c r="O660" s="55">
        <v>86</v>
      </c>
      <c r="P660" s="55">
        <v>522</v>
      </c>
      <c r="Q660" s="55">
        <v>86</v>
      </c>
      <c r="R660" s="55">
        <v>754</v>
      </c>
      <c r="S660" s="55">
        <v>50.5</v>
      </c>
      <c r="T660" s="55">
        <v>542</v>
      </c>
      <c r="U660" s="55"/>
      <c r="V660" s="55"/>
      <c r="W660" s="55">
        <v>50</v>
      </c>
      <c r="X660" s="55">
        <v>76</v>
      </c>
      <c r="Y660" s="55">
        <v>523</v>
      </c>
      <c r="Z660" s="55"/>
      <c r="AA660" s="55"/>
      <c r="AB660" s="55"/>
      <c r="AC660" s="55">
        <v>55.5</v>
      </c>
      <c r="AD660" s="55">
        <v>78</v>
      </c>
      <c r="AE660" s="55">
        <v>171</v>
      </c>
      <c r="AF660" s="55"/>
      <c r="AG660" s="55"/>
      <c r="AH660" s="55"/>
      <c r="AI660" s="55" t="s">
        <v>880</v>
      </c>
      <c r="AJ660" s="55">
        <v>26</v>
      </c>
      <c r="AK660" s="55"/>
      <c r="AL660" s="55"/>
      <c r="AM660" s="55"/>
      <c r="AN660" s="55"/>
      <c r="AO660" s="55">
        <v>575</v>
      </c>
      <c r="AP660" s="55">
        <v>427</v>
      </c>
      <c r="AQ660" s="55">
        <v>492</v>
      </c>
      <c r="AR660" s="55">
        <v>580</v>
      </c>
      <c r="AS660" s="55">
        <v>632</v>
      </c>
      <c r="AT660" s="55">
        <v>603</v>
      </c>
    </row>
    <row r="661" spans="1:46">
      <c r="A661" s="55" t="s">
        <v>1385</v>
      </c>
      <c r="B661" s="55">
        <v>1315231527</v>
      </c>
      <c r="C661" s="55" t="s">
        <v>1386</v>
      </c>
      <c r="D661" s="55" t="s">
        <v>52</v>
      </c>
      <c r="E661" s="55" t="s">
        <v>53</v>
      </c>
      <c r="F661" s="55"/>
      <c r="G661" s="55">
        <v>15</v>
      </c>
      <c r="H661" s="55">
        <v>446.5</v>
      </c>
      <c r="I661" s="55">
        <v>493.5</v>
      </c>
      <c r="J661" s="55">
        <v>549</v>
      </c>
      <c r="K661" s="55">
        <v>72</v>
      </c>
      <c r="L661" s="55">
        <v>3686</v>
      </c>
      <c r="M661" s="55">
        <v>108</v>
      </c>
      <c r="N661" s="55">
        <v>278</v>
      </c>
      <c r="O661" s="55">
        <v>86</v>
      </c>
      <c r="P661" s="55">
        <v>522</v>
      </c>
      <c r="Q661" s="55">
        <v>116</v>
      </c>
      <c r="R661" s="55">
        <v>283</v>
      </c>
      <c r="S661" s="55">
        <v>35.5</v>
      </c>
      <c r="T661" s="55">
        <v>660</v>
      </c>
      <c r="U661" s="55"/>
      <c r="V661" s="55"/>
      <c r="W661" s="55">
        <v>50.5</v>
      </c>
      <c r="X661" s="55">
        <v>76</v>
      </c>
      <c r="Y661" s="55">
        <v>516</v>
      </c>
      <c r="Z661" s="55"/>
      <c r="AA661" s="55"/>
      <c r="AB661" s="55"/>
      <c r="AC661" s="55">
        <v>50.5</v>
      </c>
      <c r="AD661" s="55">
        <v>72</v>
      </c>
      <c r="AE661" s="55">
        <v>199</v>
      </c>
      <c r="AF661" s="55"/>
      <c r="AG661" s="55"/>
      <c r="AH661" s="55"/>
      <c r="AI661" s="55" t="s">
        <v>880</v>
      </c>
      <c r="AJ661" s="55">
        <v>27</v>
      </c>
      <c r="AK661" s="55"/>
      <c r="AL661" s="55"/>
      <c r="AM661" s="55"/>
      <c r="AN661" s="55"/>
      <c r="AO661" s="55">
        <v>646</v>
      </c>
      <c r="AP661" s="55">
        <v>667</v>
      </c>
      <c r="AQ661" s="55">
        <v>633</v>
      </c>
      <c r="AR661" s="55">
        <v>621</v>
      </c>
      <c r="AS661" s="55">
        <v>675</v>
      </c>
      <c r="AT661" s="55">
        <v>549</v>
      </c>
    </row>
    <row r="662" spans="1:46">
      <c r="A662" s="55" t="s">
        <v>1387</v>
      </c>
      <c r="B662" s="55">
        <v>1315231528</v>
      </c>
      <c r="C662" s="55" t="s">
        <v>1388</v>
      </c>
      <c r="D662" s="55" t="s">
        <v>52</v>
      </c>
      <c r="E662" s="55" t="s">
        <v>53</v>
      </c>
      <c r="F662" s="55"/>
      <c r="G662" s="55">
        <v>15</v>
      </c>
      <c r="H662" s="55">
        <v>482</v>
      </c>
      <c r="I662" s="55">
        <v>527.5</v>
      </c>
      <c r="J662" s="55">
        <v>404</v>
      </c>
      <c r="K662" s="55">
        <v>3</v>
      </c>
      <c r="L662" s="55">
        <v>2205</v>
      </c>
      <c r="M662" s="55">
        <v>117.5</v>
      </c>
      <c r="N662" s="55">
        <v>36</v>
      </c>
      <c r="O662" s="55">
        <v>77.5</v>
      </c>
      <c r="P662" s="55">
        <v>652</v>
      </c>
      <c r="Q662" s="55">
        <v>103.5</v>
      </c>
      <c r="R662" s="55">
        <v>551</v>
      </c>
      <c r="S662" s="55">
        <v>66</v>
      </c>
      <c r="T662" s="55">
        <v>301</v>
      </c>
      <c r="U662" s="55"/>
      <c r="V662" s="55"/>
      <c r="W662" s="55">
        <v>62.5</v>
      </c>
      <c r="X662" s="55">
        <v>86</v>
      </c>
      <c r="Y662" s="55">
        <v>306</v>
      </c>
      <c r="Z662" s="55"/>
      <c r="AA662" s="55"/>
      <c r="AB662" s="55"/>
      <c r="AC662" s="55">
        <v>55</v>
      </c>
      <c r="AD662" s="55">
        <v>77</v>
      </c>
      <c r="AE662" s="55">
        <v>173</v>
      </c>
      <c r="AF662" s="55"/>
      <c r="AG662" s="55"/>
      <c r="AH662" s="55"/>
      <c r="AI662" s="55" t="s">
        <v>880</v>
      </c>
      <c r="AJ662" s="55">
        <v>28</v>
      </c>
      <c r="AK662" s="55"/>
      <c r="AL662" s="55"/>
      <c r="AM662" s="55"/>
      <c r="AN662" s="55"/>
      <c r="AO662" s="55">
        <v>503</v>
      </c>
      <c r="AP662" s="55">
        <v>394</v>
      </c>
      <c r="AQ662" s="55">
        <v>279</v>
      </c>
      <c r="AR662" s="55">
        <v>407</v>
      </c>
      <c r="AS662" s="55">
        <v>270</v>
      </c>
      <c r="AT662" s="55">
        <v>404</v>
      </c>
    </row>
    <row r="663" spans="1:46">
      <c r="A663" s="55" t="s">
        <v>1389</v>
      </c>
      <c r="B663" s="55">
        <v>1315231529</v>
      </c>
      <c r="C663" s="55" t="s">
        <v>1390</v>
      </c>
      <c r="D663" s="55" t="s">
        <v>52</v>
      </c>
      <c r="E663" s="55" t="s">
        <v>53</v>
      </c>
      <c r="F663" s="55"/>
      <c r="G663" s="55">
        <v>15</v>
      </c>
      <c r="H663" s="55">
        <v>507.75</v>
      </c>
      <c r="I663" s="55">
        <v>555.5</v>
      </c>
      <c r="J663" s="55">
        <v>259</v>
      </c>
      <c r="K663" s="55">
        <v>-41</v>
      </c>
      <c r="L663" s="55">
        <v>1286</v>
      </c>
      <c r="M663" s="55">
        <v>108.5</v>
      </c>
      <c r="N663" s="55">
        <v>258</v>
      </c>
      <c r="O663" s="55">
        <v>92</v>
      </c>
      <c r="P663" s="55">
        <v>419</v>
      </c>
      <c r="Q663" s="55">
        <v>117.5</v>
      </c>
      <c r="R663" s="55">
        <v>253</v>
      </c>
      <c r="S663" s="55">
        <v>69.5</v>
      </c>
      <c r="T663" s="55">
        <v>241</v>
      </c>
      <c r="U663" s="55"/>
      <c r="V663" s="55"/>
      <c r="W663" s="55">
        <v>57</v>
      </c>
      <c r="X663" s="55">
        <v>81</v>
      </c>
      <c r="Y663" s="55">
        <v>406</v>
      </c>
      <c r="Z663" s="55"/>
      <c r="AA663" s="55"/>
      <c r="AB663" s="55"/>
      <c r="AC663" s="55">
        <v>63.25</v>
      </c>
      <c r="AD663" s="55">
        <v>87</v>
      </c>
      <c r="AE663" s="55">
        <v>86</v>
      </c>
      <c r="AF663" s="55"/>
      <c r="AG663" s="55"/>
      <c r="AH663" s="55"/>
      <c r="AI663" s="55" t="s">
        <v>880</v>
      </c>
      <c r="AJ663" s="55">
        <v>29</v>
      </c>
      <c r="AK663" s="55"/>
      <c r="AL663" s="55"/>
      <c r="AM663" s="55"/>
      <c r="AN663" s="55"/>
      <c r="AO663" s="55">
        <v>370</v>
      </c>
      <c r="AP663" s="55">
        <v>281</v>
      </c>
      <c r="AQ663" s="55">
        <v>243</v>
      </c>
      <c r="AR663" s="55">
        <v>218</v>
      </c>
      <c r="AS663" s="55">
        <v>283</v>
      </c>
      <c r="AT663" s="55">
        <v>259</v>
      </c>
    </row>
    <row r="664" spans="1:46">
      <c r="A664" s="55" t="s">
        <v>1391</v>
      </c>
      <c r="B664" s="55">
        <v>1315231530</v>
      </c>
      <c r="C664" s="55" t="s">
        <v>1392</v>
      </c>
      <c r="D664" s="55" t="s">
        <v>52</v>
      </c>
      <c r="E664" s="55" t="s">
        <v>53</v>
      </c>
      <c r="F664" s="55"/>
      <c r="G664" s="55">
        <v>15</v>
      </c>
      <c r="H664" s="55">
        <v>444.5</v>
      </c>
      <c r="I664" s="55">
        <v>495</v>
      </c>
      <c r="J664" s="55">
        <v>540</v>
      </c>
      <c r="K664" s="55">
        <v>-63</v>
      </c>
      <c r="L664" s="55">
        <v>3600</v>
      </c>
      <c r="M664" s="55">
        <v>101</v>
      </c>
      <c r="N664" s="55">
        <v>561</v>
      </c>
      <c r="O664" s="55">
        <v>67</v>
      </c>
      <c r="P664" s="55">
        <v>733</v>
      </c>
      <c r="Q664" s="55">
        <v>121.5</v>
      </c>
      <c r="R664" s="55">
        <v>152</v>
      </c>
      <c r="S664" s="55">
        <v>52.5</v>
      </c>
      <c r="T664" s="55">
        <v>523</v>
      </c>
      <c r="U664" s="55"/>
      <c r="V664" s="55"/>
      <c r="W664" s="55">
        <v>38</v>
      </c>
      <c r="X664" s="55">
        <v>65</v>
      </c>
      <c r="Y664" s="55">
        <v>637</v>
      </c>
      <c r="Z664" s="55"/>
      <c r="AA664" s="55"/>
      <c r="AB664" s="55"/>
      <c r="AC664" s="55">
        <v>64.5</v>
      </c>
      <c r="AD664" s="55">
        <v>88</v>
      </c>
      <c r="AE664" s="55">
        <v>70</v>
      </c>
      <c r="AF664" s="55"/>
      <c r="AG664" s="55"/>
      <c r="AH664" s="55"/>
      <c r="AI664" s="55" t="s">
        <v>880</v>
      </c>
      <c r="AJ664" s="55">
        <v>30</v>
      </c>
      <c r="AK664" s="55"/>
      <c r="AL664" s="55"/>
      <c r="AM664" s="55"/>
      <c r="AN664" s="55"/>
      <c r="AO664" s="55">
        <v>394</v>
      </c>
      <c r="AP664" s="55">
        <v>264</v>
      </c>
      <c r="AQ664" s="55">
        <v>401</v>
      </c>
      <c r="AR664" s="55">
        <v>477</v>
      </c>
      <c r="AS664" s="55">
        <v>332</v>
      </c>
      <c r="AT664" s="55">
        <v>540</v>
      </c>
    </row>
    <row r="665" spans="1:46">
      <c r="A665" s="55" t="s">
        <v>1393</v>
      </c>
      <c r="B665" s="55">
        <v>7035231531</v>
      </c>
      <c r="C665" s="55" t="s">
        <v>1394</v>
      </c>
      <c r="D665" s="55" t="s">
        <v>511</v>
      </c>
      <c r="E665" s="55" t="s">
        <v>53</v>
      </c>
      <c r="F665" s="55" t="s">
        <v>233</v>
      </c>
      <c r="G665" s="55">
        <v>15</v>
      </c>
      <c r="H665" s="55">
        <v>347</v>
      </c>
      <c r="I665" s="55">
        <v>395</v>
      </c>
      <c r="J665" s="55">
        <v>684</v>
      </c>
      <c r="K665" s="55">
        <v>-4</v>
      </c>
      <c r="L665" s="55">
        <v>9491</v>
      </c>
      <c r="M665" s="55">
        <v>99</v>
      </c>
      <c r="N665" s="55">
        <v>635</v>
      </c>
      <c r="O665" s="55">
        <v>40</v>
      </c>
      <c r="P665" s="55">
        <v>798</v>
      </c>
      <c r="Q665" s="55">
        <v>102</v>
      </c>
      <c r="R665" s="55">
        <v>575</v>
      </c>
      <c r="S665" s="55">
        <v>30</v>
      </c>
      <c r="T665" s="55">
        <v>675</v>
      </c>
      <c r="U665" s="55"/>
      <c r="V665" s="55"/>
      <c r="W665" s="55">
        <v>21</v>
      </c>
      <c r="X665" s="55">
        <v>47</v>
      </c>
      <c r="Y665" s="55">
        <v>675</v>
      </c>
      <c r="Z665" s="55"/>
      <c r="AA665" s="55"/>
      <c r="AB665" s="55"/>
      <c r="AC665" s="55">
        <v>55</v>
      </c>
      <c r="AD665" s="55">
        <v>77</v>
      </c>
      <c r="AE665" s="55">
        <v>173</v>
      </c>
      <c r="AF665" s="55"/>
      <c r="AG665" s="55"/>
      <c r="AH665" s="55"/>
      <c r="AI665" s="55" t="s">
        <v>880</v>
      </c>
      <c r="AJ665" s="55">
        <v>31</v>
      </c>
      <c r="AK665" s="55"/>
      <c r="AL665" s="55"/>
      <c r="AM665" s="55"/>
      <c r="AN665" s="55"/>
      <c r="AO665" s="55">
        <v>682</v>
      </c>
      <c r="AP665" s="55">
        <v>679</v>
      </c>
      <c r="AQ665" s="55">
        <v>669</v>
      </c>
      <c r="AR665" s="55">
        <v>680</v>
      </c>
      <c r="AS665" s="55"/>
      <c r="AT665" s="55">
        <v>684</v>
      </c>
    </row>
    <row r="666" spans="1:46">
      <c r="A666" s="55" t="s">
        <v>1395</v>
      </c>
      <c r="B666" s="55">
        <v>1315231532</v>
      </c>
      <c r="C666" s="55" t="s">
        <v>1396</v>
      </c>
      <c r="D666" s="55" t="s">
        <v>52</v>
      </c>
      <c r="E666" s="55" t="s">
        <v>53</v>
      </c>
      <c r="F666" s="55"/>
      <c r="G666" s="55">
        <v>15</v>
      </c>
      <c r="H666" s="55">
        <v>491</v>
      </c>
      <c r="I666" s="55">
        <v>538</v>
      </c>
      <c r="J666" s="55">
        <v>353</v>
      </c>
      <c r="K666" s="55">
        <v>-28</v>
      </c>
      <c r="L666" s="55">
        <v>1853</v>
      </c>
      <c r="M666" s="55">
        <v>101</v>
      </c>
      <c r="N666" s="55">
        <v>561</v>
      </c>
      <c r="O666" s="55">
        <v>98.5</v>
      </c>
      <c r="P666" s="55">
        <v>298</v>
      </c>
      <c r="Q666" s="55">
        <v>121</v>
      </c>
      <c r="R666" s="55">
        <v>168</v>
      </c>
      <c r="S666" s="55">
        <v>63.5</v>
      </c>
      <c r="T666" s="55">
        <v>342</v>
      </c>
      <c r="U666" s="55"/>
      <c r="V666" s="55"/>
      <c r="W666" s="55">
        <v>54</v>
      </c>
      <c r="X666" s="55">
        <v>79</v>
      </c>
      <c r="Y666" s="55">
        <v>462</v>
      </c>
      <c r="Z666" s="55"/>
      <c r="AA666" s="55"/>
      <c r="AB666" s="55"/>
      <c r="AC666" s="55">
        <v>53</v>
      </c>
      <c r="AD666" s="55">
        <v>75</v>
      </c>
      <c r="AE666" s="55">
        <v>184</v>
      </c>
      <c r="AF666" s="55"/>
      <c r="AG666" s="55"/>
      <c r="AH666" s="55"/>
      <c r="AI666" s="55" t="s">
        <v>880</v>
      </c>
      <c r="AJ666" s="55">
        <v>32</v>
      </c>
      <c r="AK666" s="55"/>
      <c r="AL666" s="55"/>
      <c r="AM666" s="55"/>
      <c r="AN666" s="55"/>
      <c r="AO666" s="55">
        <v>275</v>
      </c>
      <c r="AP666" s="55">
        <v>228</v>
      </c>
      <c r="AQ666" s="55">
        <v>323</v>
      </c>
      <c r="AR666" s="55">
        <v>325</v>
      </c>
      <c r="AS666" s="55">
        <v>255</v>
      </c>
      <c r="AT666" s="55">
        <v>353</v>
      </c>
    </row>
    <row r="667" spans="1:46">
      <c r="A667" s="55" t="s">
        <v>1397</v>
      </c>
      <c r="B667" s="55">
        <v>1315231533</v>
      </c>
      <c r="C667" s="55" t="s">
        <v>1398</v>
      </c>
      <c r="D667" s="55" t="s">
        <v>52</v>
      </c>
      <c r="E667" s="55" t="s">
        <v>53</v>
      </c>
      <c r="F667" s="55"/>
      <c r="G667" s="55">
        <v>15</v>
      </c>
      <c r="H667" s="55">
        <v>491.25</v>
      </c>
      <c r="I667" s="55">
        <v>539</v>
      </c>
      <c r="J667" s="55">
        <v>350</v>
      </c>
      <c r="K667" s="55">
        <v>44</v>
      </c>
      <c r="L667" s="55">
        <v>1818</v>
      </c>
      <c r="M667" s="55">
        <v>99.5</v>
      </c>
      <c r="N667" s="55">
        <v>618</v>
      </c>
      <c r="O667" s="55">
        <v>84.5</v>
      </c>
      <c r="P667" s="55">
        <v>553</v>
      </c>
      <c r="Q667" s="55">
        <v>126.5</v>
      </c>
      <c r="R667" s="55">
        <v>74</v>
      </c>
      <c r="S667" s="55">
        <v>68.5</v>
      </c>
      <c r="T667" s="55">
        <v>257</v>
      </c>
      <c r="U667" s="55"/>
      <c r="V667" s="55"/>
      <c r="W667" s="55">
        <v>54</v>
      </c>
      <c r="X667" s="55">
        <v>79</v>
      </c>
      <c r="Y667" s="55">
        <v>462</v>
      </c>
      <c r="Z667" s="55"/>
      <c r="AA667" s="55"/>
      <c r="AB667" s="55"/>
      <c r="AC667" s="55">
        <v>58.25</v>
      </c>
      <c r="AD667" s="55">
        <v>81</v>
      </c>
      <c r="AE667" s="55">
        <v>145</v>
      </c>
      <c r="AF667" s="55"/>
      <c r="AG667" s="55"/>
      <c r="AH667" s="55"/>
      <c r="AI667" s="55" t="s">
        <v>880</v>
      </c>
      <c r="AJ667" s="55">
        <v>33</v>
      </c>
      <c r="AK667" s="55"/>
      <c r="AL667" s="55"/>
      <c r="AM667" s="55"/>
      <c r="AN667" s="55"/>
      <c r="AO667" s="55">
        <v>275</v>
      </c>
      <c r="AP667" s="55">
        <v>370</v>
      </c>
      <c r="AQ667" s="55">
        <v>389</v>
      </c>
      <c r="AR667" s="55">
        <v>394</v>
      </c>
      <c r="AS667" s="55">
        <v>222</v>
      </c>
      <c r="AT667" s="55">
        <v>350</v>
      </c>
    </row>
    <row r="668" spans="1:46">
      <c r="A668" s="55" t="s">
        <v>1399</v>
      </c>
      <c r="B668" s="55">
        <v>1315231534</v>
      </c>
      <c r="C668" s="55" t="s">
        <v>1400</v>
      </c>
      <c r="D668" s="55" t="s">
        <v>52</v>
      </c>
      <c r="E668" s="55" t="s">
        <v>53</v>
      </c>
      <c r="F668" s="55"/>
      <c r="G668" s="55">
        <v>15</v>
      </c>
      <c r="H668" s="55">
        <v>511</v>
      </c>
      <c r="I668" s="55">
        <v>555.5</v>
      </c>
      <c r="J668" s="55">
        <v>259</v>
      </c>
      <c r="K668" s="55">
        <v>-155</v>
      </c>
      <c r="L668" s="55">
        <v>1286</v>
      </c>
      <c r="M668" s="55">
        <v>124.5</v>
      </c>
      <c r="N668" s="55">
        <v>2</v>
      </c>
      <c r="O668" s="55">
        <v>89.5</v>
      </c>
      <c r="P668" s="55">
        <v>463</v>
      </c>
      <c r="Q668" s="55">
        <v>116</v>
      </c>
      <c r="R668" s="55">
        <v>283</v>
      </c>
      <c r="S668" s="55">
        <v>49.5</v>
      </c>
      <c r="T668" s="55">
        <v>556</v>
      </c>
      <c r="U668" s="55"/>
      <c r="V668" s="55"/>
      <c r="W668" s="55">
        <v>63</v>
      </c>
      <c r="X668" s="55">
        <v>86</v>
      </c>
      <c r="Y668" s="55">
        <v>297</v>
      </c>
      <c r="Z668" s="55"/>
      <c r="AA668" s="55"/>
      <c r="AB668" s="55"/>
      <c r="AC668" s="55">
        <v>68.5</v>
      </c>
      <c r="AD668" s="55">
        <v>90</v>
      </c>
      <c r="AE668" s="55">
        <v>37</v>
      </c>
      <c r="AF668" s="55"/>
      <c r="AG668" s="55"/>
      <c r="AH668" s="55"/>
      <c r="AI668" s="55" t="s">
        <v>880</v>
      </c>
      <c r="AJ668" s="55">
        <v>34</v>
      </c>
      <c r="AK668" s="55"/>
      <c r="AL668" s="55"/>
      <c r="AM668" s="55"/>
      <c r="AN668" s="55"/>
      <c r="AO668" s="55">
        <v>299</v>
      </c>
      <c r="AP668" s="55">
        <v>195</v>
      </c>
      <c r="AQ668" s="55">
        <v>188</v>
      </c>
      <c r="AR668" s="55">
        <v>104</v>
      </c>
      <c r="AS668" s="55">
        <v>157</v>
      </c>
      <c r="AT668" s="55">
        <v>259</v>
      </c>
    </row>
    <row r="669" spans="1:46">
      <c r="A669" s="55" t="s">
        <v>1401</v>
      </c>
      <c r="B669" s="55">
        <v>1315231535</v>
      </c>
      <c r="C669" s="55" t="s">
        <v>1402</v>
      </c>
      <c r="D669" s="55" t="s">
        <v>52</v>
      </c>
      <c r="E669" s="55" t="s">
        <v>53</v>
      </c>
      <c r="F669" s="55"/>
      <c r="G669" s="55">
        <v>15</v>
      </c>
      <c r="H669" s="55">
        <v>484.5</v>
      </c>
      <c r="I669" s="55">
        <v>534</v>
      </c>
      <c r="J669" s="55">
        <v>372</v>
      </c>
      <c r="K669" s="55">
        <v>125</v>
      </c>
      <c r="L669" s="55">
        <v>1978</v>
      </c>
      <c r="M669" s="55">
        <v>118</v>
      </c>
      <c r="N669" s="55">
        <v>34</v>
      </c>
      <c r="O669" s="55">
        <v>94</v>
      </c>
      <c r="P669" s="55">
        <v>381</v>
      </c>
      <c r="Q669" s="55">
        <v>105</v>
      </c>
      <c r="R669" s="55">
        <v>523</v>
      </c>
      <c r="S669" s="55">
        <v>53</v>
      </c>
      <c r="T669" s="55">
        <v>517</v>
      </c>
      <c r="U669" s="55"/>
      <c r="V669" s="55"/>
      <c r="W669" s="55">
        <v>52.5</v>
      </c>
      <c r="X669" s="55">
        <v>78</v>
      </c>
      <c r="Y669" s="55">
        <v>488</v>
      </c>
      <c r="Z669" s="55"/>
      <c r="AA669" s="55"/>
      <c r="AB669" s="55"/>
      <c r="AC669" s="55">
        <v>62</v>
      </c>
      <c r="AD669" s="55">
        <v>86</v>
      </c>
      <c r="AE669" s="55">
        <v>104</v>
      </c>
      <c r="AF669" s="55"/>
      <c r="AG669" s="55"/>
      <c r="AH669" s="55"/>
      <c r="AI669" s="55" t="s">
        <v>880</v>
      </c>
      <c r="AJ669" s="55">
        <v>35</v>
      </c>
      <c r="AK669" s="55"/>
      <c r="AL669" s="55"/>
      <c r="AM669" s="55"/>
      <c r="AN669" s="55"/>
      <c r="AO669" s="55">
        <v>440</v>
      </c>
      <c r="AP669" s="55">
        <v>472</v>
      </c>
      <c r="AQ669" s="55">
        <v>313</v>
      </c>
      <c r="AR669" s="55">
        <v>497</v>
      </c>
      <c r="AS669" s="55">
        <v>546</v>
      </c>
      <c r="AT669" s="55">
        <v>372</v>
      </c>
    </row>
    <row r="670" spans="1:46">
      <c r="A670" s="55" t="s">
        <v>1403</v>
      </c>
      <c r="B670" s="55">
        <v>1315231536</v>
      </c>
      <c r="C670" s="55" t="s">
        <v>1404</v>
      </c>
      <c r="D670" s="55" t="s">
        <v>52</v>
      </c>
      <c r="E670" s="55" t="s">
        <v>53</v>
      </c>
      <c r="F670" s="55"/>
      <c r="G670" s="55">
        <v>15</v>
      </c>
      <c r="H670" s="55">
        <v>453.5</v>
      </c>
      <c r="I670" s="55">
        <v>482</v>
      </c>
      <c r="J670" s="55">
        <v>588</v>
      </c>
      <c r="K670" s="55"/>
      <c r="L670" s="55">
        <v>4286</v>
      </c>
      <c r="M670" s="55">
        <v>102</v>
      </c>
      <c r="N670" s="55">
        <v>529</v>
      </c>
      <c r="O670" s="55">
        <v>95</v>
      </c>
      <c r="P670" s="55">
        <v>362</v>
      </c>
      <c r="Q670" s="55">
        <v>94.5</v>
      </c>
      <c r="R670" s="55">
        <v>684</v>
      </c>
      <c r="S670" s="55">
        <v>40.5</v>
      </c>
      <c r="T670" s="55">
        <v>631</v>
      </c>
      <c r="U670" s="55"/>
      <c r="V670" s="55"/>
      <c r="W670" s="55"/>
      <c r="X670" s="55"/>
      <c r="Y670" s="55"/>
      <c r="Z670" s="55">
        <v>72.5</v>
      </c>
      <c r="AA670" s="55">
        <v>81</v>
      </c>
      <c r="AB670" s="55">
        <v>289</v>
      </c>
      <c r="AC670" s="55">
        <v>49</v>
      </c>
      <c r="AD670" s="55">
        <v>69</v>
      </c>
      <c r="AE670" s="55">
        <v>205</v>
      </c>
      <c r="AF670" s="55"/>
      <c r="AG670" s="55"/>
      <c r="AH670" s="55"/>
      <c r="AI670" s="55" t="s">
        <v>1362</v>
      </c>
      <c r="AJ670" s="55">
        <v>36</v>
      </c>
      <c r="AK670" s="55"/>
      <c r="AL670" s="55" t="s">
        <v>512</v>
      </c>
      <c r="AM670" s="55"/>
      <c r="AN670" s="55"/>
      <c r="AO670" s="55">
        <v>517</v>
      </c>
      <c r="AP670" s="55">
        <v>650</v>
      </c>
      <c r="AQ670" s="55">
        <v>540</v>
      </c>
      <c r="AR670" s="55"/>
      <c r="AS670" s="55">
        <v>622</v>
      </c>
      <c r="AT670" s="55">
        <v>588</v>
      </c>
    </row>
    <row r="671" spans="1:46">
      <c r="A671" s="55" t="s">
        <v>1405</v>
      </c>
      <c r="B671" s="55">
        <v>1315231537</v>
      </c>
      <c r="C671" s="55" t="s">
        <v>1406</v>
      </c>
      <c r="D671" s="55" t="s">
        <v>52</v>
      </c>
      <c r="E671" s="55" t="s">
        <v>53</v>
      </c>
      <c r="F671" s="55"/>
      <c r="G671" s="55">
        <v>15</v>
      </c>
      <c r="H671" s="55">
        <v>459</v>
      </c>
      <c r="I671" s="55">
        <v>509.5</v>
      </c>
      <c r="J671" s="55">
        <v>496</v>
      </c>
      <c r="K671" s="55">
        <v>-141</v>
      </c>
      <c r="L671" s="55">
        <v>2947</v>
      </c>
      <c r="M671" s="55">
        <v>115.5</v>
      </c>
      <c r="N671" s="55">
        <v>55</v>
      </c>
      <c r="O671" s="55">
        <v>66.5</v>
      </c>
      <c r="P671" s="55">
        <v>736</v>
      </c>
      <c r="Q671" s="55">
        <v>120.5</v>
      </c>
      <c r="R671" s="55">
        <v>180</v>
      </c>
      <c r="S671" s="55">
        <v>44</v>
      </c>
      <c r="T671" s="55">
        <v>610</v>
      </c>
      <c r="U671" s="55"/>
      <c r="V671" s="55"/>
      <c r="W671" s="55">
        <v>49.5</v>
      </c>
      <c r="X671" s="55">
        <v>76</v>
      </c>
      <c r="Y671" s="55">
        <v>530</v>
      </c>
      <c r="Z671" s="55"/>
      <c r="AA671" s="55"/>
      <c r="AB671" s="55"/>
      <c r="AC671" s="55">
        <v>63</v>
      </c>
      <c r="AD671" s="55">
        <v>87</v>
      </c>
      <c r="AE671" s="55">
        <v>88</v>
      </c>
      <c r="AF671" s="55"/>
      <c r="AG671" s="55"/>
      <c r="AH671" s="55"/>
      <c r="AI671" s="55" t="s">
        <v>880</v>
      </c>
      <c r="AJ671" s="55">
        <v>37</v>
      </c>
      <c r="AK671" s="55"/>
      <c r="AL671" s="55"/>
      <c r="AM671" s="55"/>
      <c r="AN671" s="55"/>
      <c r="AO671" s="55"/>
      <c r="AP671" s="55">
        <v>450</v>
      </c>
      <c r="AQ671" s="55">
        <v>421</v>
      </c>
      <c r="AR671" s="55">
        <v>355</v>
      </c>
      <c r="AS671" s="55">
        <v>438</v>
      </c>
      <c r="AT671" s="55">
        <v>496</v>
      </c>
    </row>
    <row r="672" spans="1:46">
      <c r="A672" s="55" t="s">
        <v>1407</v>
      </c>
      <c r="B672" s="55">
        <v>1315231538</v>
      </c>
      <c r="C672" s="55" t="s">
        <v>1408</v>
      </c>
      <c r="D672" s="55" t="s">
        <v>52</v>
      </c>
      <c r="E672" s="55" t="s">
        <v>53</v>
      </c>
      <c r="F672" s="55"/>
      <c r="G672" s="55">
        <v>15</v>
      </c>
      <c r="H672" s="55">
        <v>496.75</v>
      </c>
      <c r="I672" s="55">
        <v>539.5</v>
      </c>
      <c r="J672" s="55">
        <v>347</v>
      </c>
      <c r="K672" s="55">
        <v>-71</v>
      </c>
      <c r="L672" s="55">
        <v>1799</v>
      </c>
      <c r="M672" s="55">
        <v>106.5</v>
      </c>
      <c r="N672" s="55">
        <v>346</v>
      </c>
      <c r="O672" s="55">
        <v>95</v>
      </c>
      <c r="P672" s="55">
        <v>362</v>
      </c>
      <c r="Q672" s="55">
        <v>114</v>
      </c>
      <c r="R672" s="55">
        <v>313</v>
      </c>
      <c r="S672" s="55">
        <v>56</v>
      </c>
      <c r="T672" s="55">
        <v>473</v>
      </c>
      <c r="U672" s="55"/>
      <c r="V672" s="55"/>
      <c r="W672" s="55">
        <v>68.5</v>
      </c>
      <c r="X672" s="55">
        <v>88</v>
      </c>
      <c r="Y672" s="55">
        <v>182</v>
      </c>
      <c r="Z672" s="55"/>
      <c r="AA672" s="55"/>
      <c r="AB672" s="55"/>
      <c r="AC672" s="55">
        <v>56.75</v>
      </c>
      <c r="AD672" s="55">
        <v>80</v>
      </c>
      <c r="AE672" s="55">
        <v>161</v>
      </c>
      <c r="AF672" s="55"/>
      <c r="AG672" s="55"/>
      <c r="AH672" s="55"/>
      <c r="AI672" s="55" t="s">
        <v>880</v>
      </c>
      <c r="AJ672" s="55">
        <v>38</v>
      </c>
      <c r="AK672" s="55"/>
      <c r="AL672" s="55"/>
      <c r="AM672" s="55"/>
      <c r="AN672" s="55"/>
      <c r="AO672" s="55">
        <v>168</v>
      </c>
      <c r="AP672" s="55">
        <v>159</v>
      </c>
      <c r="AQ672" s="55">
        <v>265</v>
      </c>
      <c r="AR672" s="55">
        <v>276</v>
      </c>
      <c r="AS672" s="55">
        <v>173</v>
      </c>
      <c r="AT672" s="55">
        <v>347</v>
      </c>
    </row>
    <row r="673" spans="1:46">
      <c r="A673" s="55" t="s">
        <v>1409</v>
      </c>
      <c r="B673" s="55">
        <v>1315231539</v>
      </c>
      <c r="C673" s="55" t="s">
        <v>1410</v>
      </c>
      <c r="D673" s="55" t="s">
        <v>52</v>
      </c>
      <c r="E673" s="55" t="s">
        <v>53</v>
      </c>
      <c r="F673" s="55"/>
      <c r="G673" s="55">
        <v>15</v>
      </c>
      <c r="H673" s="55">
        <v>509.5</v>
      </c>
      <c r="I673" s="55">
        <v>551.5</v>
      </c>
      <c r="J673" s="55">
        <v>279</v>
      </c>
      <c r="K673" s="55">
        <v>100</v>
      </c>
      <c r="L673" s="55">
        <v>1412</v>
      </c>
      <c r="M673" s="55">
        <v>111.5</v>
      </c>
      <c r="N673" s="55">
        <v>155</v>
      </c>
      <c r="O673" s="55">
        <v>90.5</v>
      </c>
      <c r="P673" s="55">
        <v>445</v>
      </c>
      <c r="Q673" s="55">
        <v>109</v>
      </c>
      <c r="R673" s="55">
        <v>434</v>
      </c>
      <c r="S673" s="55">
        <v>73.5</v>
      </c>
      <c r="T673" s="55">
        <v>172</v>
      </c>
      <c r="U673" s="55"/>
      <c r="V673" s="55"/>
      <c r="W673" s="55">
        <v>68.5</v>
      </c>
      <c r="X673" s="55">
        <v>88</v>
      </c>
      <c r="Y673" s="55">
        <v>182</v>
      </c>
      <c r="Z673" s="55"/>
      <c r="AA673" s="55"/>
      <c r="AB673" s="55"/>
      <c r="AC673" s="55">
        <v>56.5</v>
      </c>
      <c r="AD673" s="55">
        <v>79</v>
      </c>
      <c r="AE673" s="55">
        <v>163</v>
      </c>
      <c r="AF673" s="55"/>
      <c r="AG673" s="55"/>
      <c r="AH673" s="55"/>
      <c r="AI673" s="55" t="s">
        <v>880</v>
      </c>
      <c r="AJ673" s="55">
        <v>39</v>
      </c>
      <c r="AK673" s="55"/>
      <c r="AL673" s="55"/>
      <c r="AM673" s="55"/>
      <c r="AN673" s="55"/>
      <c r="AO673" s="55">
        <v>217</v>
      </c>
      <c r="AP673" s="55">
        <v>342</v>
      </c>
      <c r="AQ673" s="55">
        <v>346</v>
      </c>
      <c r="AR673" s="55">
        <v>379</v>
      </c>
      <c r="AS673" s="55">
        <v>288</v>
      </c>
      <c r="AT673" s="55">
        <v>279</v>
      </c>
    </row>
    <row r="674" spans="1:46">
      <c r="A674" s="55" t="s">
        <v>1411</v>
      </c>
      <c r="B674" s="55">
        <v>1315231540</v>
      </c>
      <c r="C674" s="55" t="s">
        <v>1412</v>
      </c>
      <c r="D674" s="55" t="s">
        <v>52</v>
      </c>
      <c r="E674" s="55" t="s">
        <v>53</v>
      </c>
      <c r="F674" s="55"/>
      <c r="G674" s="55">
        <v>15</v>
      </c>
      <c r="H674" s="55">
        <v>485.25</v>
      </c>
      <c r="I674" s="55">
        <v>529.5</v>
      </c>
      <c r="J674" s="55">
        <v>391</v>
      </c>
      <c r="K674" s="55">
        <v>102</v>
      </c>
      <c r="L674" s="55">
        <v>2136</v>
      </c>
      <c r="M674" s="55">
        <v>98.5</v>
      </c>
      <c r="N674" s="55">
        <v>653</v>
      </c>
      <c r="O674" s="55">
        <v>86.5</v>
      </c>
      <c r="P674" s="55">
        <v>515</v>
      </c>
      <c r="Q674" s="55">
        <v>122.5</v>
      </c>
      <c r="R674" s="55">
        <v>130</v>
      </c>
      <c r="S674" s="55">
        <v>51</v>
      </c>
      <c r="T674" s="55">
        <v>540</v>
      </c>
      <c r="U674" s="55"/>
      <c r="V674" s="55"/>
      <c r="W674" s="55">
        <v>51.5</v>
      </c>
      <c r="X674" s="55">
        <v>77</v>
      </c>
      <c r="Y674" s="55">
        <v>504</v>
      </c>
      <c r="Z674" s="55"/>
      <c r="AA674" s="55"/>
      <c r="AB674" s="55"/>
      <c r="AC674" s="55">
        <v>75.25</v>
      </c>
      <c r="AD674" s="55">
        <v>94</v>
      </c>
      <c r="AE674" s="55">
        <v>8</v>
      </c>
      <c r="AF674" s="55"/>
      <c r="AG674" s="55"/>
      <c r="AH674" s="55"/>
      <c r="AI674" s="55" t="s">
        <v>880</v>
      </c>
      <c r="AJ674" s="55">
        <v>40</v>
      </c>
      <c r="AK674" s="55"/>
      <c r="AL674" s="55"/>
      <c r="AM674" s="55"/>
      <c r="AN674" s="55"/>
      <c r="AO674" s="55">
        <v>281</v>
      </c>
      <c r="AP674" s="55">
        <v>410</v>
      </c>
      <c r="AQ674" s="55">
        <v>208</v>
      </c>
      <c r="AR674" s="55">
        <v>493</v>
      </c>
      <c r="AS674" s="55">
        <v>441</v>
      </c>
      <c r="AT674" s="55">
        <v>391</v>
      </c>
    </row>
    <row r="675" spans="1:46">
      <c r="A675" s="55" t="s">
        <v>1413</v>
      </c>
      <c r="B675" s="55">
        <v>7035231541</v>
      </c>
      <c r="C675" s="55" t="s">
        <v>1414</v>
      </c>
      <c r="D675" s="55" t="s">
        <v>511</v>
      </c>
      <c r="E675" s="55" t="s">
        <v>53</v>
      </c>
      <c r="F675" s="55" t="s">
        <v>233</v>
      </c>
      <c r="G675" s="55">
        <v>15</v>
      </c>
      <c r="H675" s="55">
        <v>356.5</v>
      </c>
      <c r="I675" s="55">
        <v>407.5</v>
      </c>
      <c r="J675" s="55">
        <v>680</v>
      </c>
      <c r="K675" s="55">
        <v>-5</v>
      </c>
      <c r="L675" s="55">
        <v>8783</v>
      </c>
      <c r="M675" s="55">
        <v>89</v>
      </c>
      <c r="N675" s="55">
        <v>785</v>
      </c>
      <c r="O675" s="55">
        <v>63</v>
      </c>
      <c r="P675" s="55">
        <v>760</v>
      </c>
      <c r="Q675" s="55">
        <v>85.5</v>
      </c>
      <c r="R675" s="55">
        <v>755</v>
      </c>
      <c r="S675" s="55">
        <v>16</v>
      </c>
      <c r="T675" s="55">
        <v>688</v>
      </c>
      <c r="U675" s="55"/>
      <c r="V675" s="55"/>
      <c r="W675" s="55">
        <v>40</v>
      </c>
      <c r="X675" s="55">
        <v>67</v>
      </c>
      <c r="Y675" s="55">
        <v>620</v>
      </c>
      <c r="Z675" s="55"/>
      <c r="AA675" s="55"/>
      <c r="AB675" s="55"/>
      <c r="AC675" s="55">
        <v>63</v>
      </c>
      <c r="AD675" s="55">
        <v>87</v>
      </c>
      <c r="AE675" s="55">
        <v>88</v>
      </c>
      <c r="AF675" s="55"/>
      <c r="AG675" s="55"/>
      <c r="AH675" s="55"/>
      <c r="AI675" s="55" t="s">
        <v>880</v>
      </c>
      <c r="AJ675" s="55">
        <v>41</v>
      </c>
      <c r="AK675" s="55"/>
      <c r="AL675" s="55"/>
      <c r="AM675" s="55"/>
      <c r="AN675" s="55"/>
      <c r="AO675" s="55">
        <v>666</v>
      </c>
      <c r="AP675" s="55">
        <v>681</v>
      </c>
      <c r="AQ675" s="55">
        <v>665</v>
      </c>
      <c r="AR675" s="55">
        <v>675</v>
      </c>
      <c r="AS675" s="55"/>
      <c r="AT675" s="55">
        <v>680</v>
      </c>
    </row>
    <row r="676" spans="1:46">
      <c r="A676" s="55" t="s">
        <v>1415</v>
      </c>
      <c r="B676" s="55">
        <v>1315231542</v>
      </c>
      <c r="C676" s="55" t="s">
        <v>1416</v>
      </c>
      <c r="D676" s="55" t="s">
        <v>52</v>
      </c>
      <c r="E676" s="55" t="s">
        <v>53</v>
      </c>
      <c r="F676" s="55"/>
      <c r="G676" s="55">
        <v>15</v>
      </c>
      <c r="H676" s="55">
        <v>494</v>
      </c>
      <c r="I676" s="55">
        <v>541.5</v>
      </c>
      <c r="J676" s="55">
        <v>335</v>
      </c>
      <c r="K676" s="55">
        <v>-43</v>
      </c>
      <c r="L676" s="55">
        <v>1728</v>
      </c>
      <c r="M676" s="55">
        <v>119.5</v>
      </c>
      <c r="N676" s="55">
        <v>17</v>
      </c>
      <c r="O676" s="55">
        <v>90.5</v>
      </c>
      <c r="P676" s="55">
        <v>445</v>
      </c>
      <c r="Q676" s="55">
        <v>102.5</v>
      </c>
      <c r="R676" s="55">
        <v>569</v>
      </c>
      <c r="S676" s="55">
        <v>65</v>
      </c>
      <c r="T676" s="55">
        <v>319</v>
      </c>
      <c r="U676" s="55"/>
      <c r="V676" s="55"/>
      <c r="W676" s="55">
        <v>58</v>
      </c>
      <c r="X676" s="55">
        <v>82</v>
      </c>
      <c r="Y676" s="55">
        <v>385</v>
      </c>
      <c r="Z676" s="55"/>
      <c r="AA676" s="55"/>
      <c r="AB676" s="55"/>
      <c r="AC676" s="55">
        <v>58.5</v>
      </c>
      <c r="AD676" s="55">
        <v>82</v>
      </c>
      <c r="AE676" s="55">
        <v>141</v>
      </c>
      <c r="AF676" s="55"/>
      <c r="AG676" s="55"/>
      <c r="AH676" s="55"/>
      <c r="AI676" s="55" t="s">
        <v>880</v>
      </c>
      <c r="AJ676" s="55">
        <v>42</v>
      </c>
      <c r="AK676" s="55"/>
      <c r="AL676" s="55"/>
      <c r="AM676" s="55"/>
      <c r="AN676" s="55"/>
      <c r="AO676" s="55">
        <v>413</v>
      </c>
      <c r="AP676" s="55">
        <v>288</v>
      </c>
      <c r="AQ676" s="55">
        <v>478</v>
      </c>
      <c r="AR676" s="55">
        <v>292</v>
      </c>
      <c r="AS676" s="55">
        <v>378</v>
      </c>
      <c r="AT676" s="55">
        <v>335</v>
      </c>
    </row>
    <row r="677" spans="1:46">
      <c r="A677" s="55" t="s">
        <v>1417</v>
      </c>
      <c r="B677" s="55">
        <v>1315231543</v>
      </c>
      <c r="C677" s="55" t="s">
        <v>1418</v>
      </c>
      <c r="D677" s="55" t="s">
        <v>52</v>
      </c>
      <c r="E677" s="55" t="s">
        <v>53</v>
      </c>
      <c r="F677" s="55"/>
      <c r="G677" s="55">
        <v>15</v>
      </c>
      <c r="H677" s="55">
        <v>499.5</v>
      </c>
      <c r="I677" s="55">
        <v>547</v>
      </c>
      <c r="J677" s="55">
        <v>297</v>
      </c>
      <c r="K677" s="55">
        <v>-7</v>
      </c>
      <c r="L677" s="55">
        <v>1534</v>
      </c>
      <c r="M677" s="55">
        <v>112.5</v>
      </c>
      <c r="N677" s="55">
        <v>128</v>
      </c>
      <c r="O677" s="55">
        <v>84.5</v>
      </c>
      <c r="P677" s="55">
        <v>553</v>
      </c>
      <c r="Q677" s="55">
        <v>125</v>
      </c>
      <c r="R677" s="55">
        <v>92</v>
      </c>
      <c r="S677" s="55">
        <v>59</v>
      </c>
      <c r="T677" s="55">
        <v>430</v>
      </c>
      <c r="U677" s="55"/>
      <c r="V677" s="55"/>
      <c r="W677" s="55">
        <v>52</v>
      </c>
      <c r="X677" s="55">
        <v>77</v>
      </c>
      <c r="Y677" s="55">
        <v>493</v>
      </c>
      <c r="Z677" s="55"/>
      <c r="AA677" s="55"/>
      <c r="AB677" s="55"/>
      <c r="AC677" s="55">
        <v>66.5</v>
      </c>
      <c r="AD677" s="55">
        <v>89</v>
      </c>
      <c r="AE677" s="55">
        <v>48</v>
      </c>
      <c r="AF677" s="55"/>
      <c r="AG677" s="55"/>
      <c r="AH677" s="55"/>
      <c r="AI677" s="55" t="s">
        <v>880</v>
      </c>
      <c r="AJ677" s="55">
        <v>43</v>
      </c>
      <c r="AK677" s="55"/>
      <c r="AL677" s="55"/>
      <c r="AM677" s="55"/>
      <c r="AN677" s="55"/>
      <c r="AO677" s="55">
        <v>213</v>
      </c>
      <c r="AP677" s="55">
        <v>199</v>
      </c>
      <c r="AQ677" s="55">
        <v>208</v>
      </c>
      <c r="AR677" s="55">
        <v>290</v>
      </c>
      <c r="AS677" s="55">
        <v>230</v>
      </c>
      <c r="AT677" s="55">
        <v>297</v>
      </c>
    </row>
    <row r="678" spans="1:46">
      <c r="A678" s="55" t="s">
        <v>1419</v>
      </c>
      <c r="B678" s="55">
        <v>1315231544</v>
      </c>
      <c r="C678" s="55" t="s">
        <v>1420</v>
      </c>
      <c r="D678" s="55" t="s">
        <v>52</v>
      </c>
      <c r="E678" s="55" t="s">
        <v>53</v>
      </c>
      <c r="F678" s="55"/>
      <c r="G678" s="55">
        <v>15</v>
      </c>
      <c r="H678" s="55">
        <v>489.25</v>
      </c>
      <c r="I678" s="55">
        <v>532.5</v>
      </c>
      <c r="J678" s="55">
        <v>378</v>
      </c>
      <c r="K678" s="55">
        <v>156</v>
      </c>
      <c r="L678" s="55">
        <v>2021</v>
      </c>
      <c r="M678" s="55">
        <v>111.5</v>
      </c>
      <c r="N678" s="55">
        <v>155</v>
      </c>
      <c r="O678" s="55">
        <v>88.5</v>
      </c>
      <c r="P678" s="55">
        <v>481</v>
      </c>
      <c r="Q678" s="55">
        <v>108.5</v>
      </c>
      <c r="R678" s="55">
        <v>443</v>
      </c>
      <c r="S678" s="55">
        <v>49</v>
      </c>
      <c r="T678" s="55">
        <v>565</v>
      </c>
      <c r="U678" s="55"/>
      <c r="V678" s="55"/>
      <c r="W678" s="55">
        <v>66</v>
      </c>
      <c r="X678" s="55">
        <v>87</v>
      </c>
      <c r="Y678" s="55">
        <v>232</v>
      </c>
      <c r="Z678" s="55"/>
      <c r="AA678" s="55"/>
      <c r="AB678" s="55"/>
      <c r="AC678" s="55">
        <v>65.75</v>
      </c>
      <c r="AD678" s="55">
        <v>88</v>
      </c>
      <c r="AE678" s="55">
        <v>58</v>
      </c>
      <c r="AF678" s="55"/>
      <c r="AG678" s="55"/>
      <c r="AH678" s="55"/>
      <c r="AI678" s="55" t="s">
        <v>880</v>
      </c>
      <c r="AJ678" s="55">
        <v>44</v>
      </c>
      <c r="AK678" s="55"/>
      <c r="AL678" s="55"/>
      <c r="AM678" s="55"/>
      <c r="AN678" s="55"/>
      <c r="AO678" s="55">
        <v>539</v>
      </c>
      <c r="AP678" s="55">
        <v>453</v>
      </c>
      <c r="AQ678" s="55">
        <v>399</v>
      </c>
      <c r="AR678" s="55">
        <v>534</v>
      </c>
      <c r="AS678" s="55">
        <v>447</v>
      </c>
      <c r="AT678" s="55">
        <v>378</v>
      </c>
    </row>
    <row r="679" spans="1:46">
      <c r="A679" s="55" t="s">
        <v>1421</v>
      </c>
      <c r="B679" s="55">
        <v>1315231545</v>
      </c>
      <c r="C679" s="55" t="s">
        <v>1422</v>
      </c>
      <c r="D679" s="55" t="s">
        <v>133</v>
      </c>
      <c r="E679" s="55" t="s">
        <v>53</v>
      </c>
      <c r="F679" s="55"/>
      <c r="G679" s="55">
        <v>15</v>
      </c>
      <c r="H679" s="55">
        <v>450</v>
      </c>
      <c r="I679" s="55">
        <v>498</v>
      </c>
      <c r="J679" s="55">
        <v>537</v>
      </c>
      <c r="K679" s="55">
        <v>57</v>
      </c>
      <c r="L679" s="55">
        <v>3454</v>
      </c>
      <c r="M679" s="55">
        <v>107.5</v>
      </c>
      <c r="N679" s="55">
        <v>300</v>
      </c>
      <c r="O679" s="55">
        <v>81</v>
      </c>
      <c r="P679" s="55">
        <v>615</v>
      </c>
      <c r="Q679" s="55">
        <v>103.5</v>
      </c>
      <c r="R679" s="55">
        <v>551</v>
      </c>
      <c r="S679" s="55">
        <v>46</v>
      </c>
      <c r="T679" s="55">
        <v>597</v>
      </c>
      <c r="U679" s="55"/>
      <c r="V679" s="55"/>
      <c r="W679" s="55">
        <v>43</v>
      </c>
      <c r="X679" s="55">
        <v>70</v>
      </c>
      <c r="Y679" s="55">
        <v>600</v>
      </c>
      <c r="Z679" s="55"/>
      <c r="AA679" s="55"/>
      <c r="AB679" s="55"/>
      <c r="AC679" s="55">
        <v>69</v>
      </c>
      <c r="AD679" s="55">
        <v>90</v>
      </c>
      <c r="AE679" s="55">
        <v>30</v>
      </c>
      <c r="AF679" s="55"/>
      <c r="AG679" s="55"/>
      <c r="AH679" s="55"/>
      <c r="AI679" s="55" t="s">
        <v>880</v>
      </c>
      <c r="AJ679" s="55">
        <v>45</v>
      </c>
      <c r="AK679" s="55"/>
      <c r="AL679" s="55"/>
      <c r="AM679" s="55"/>
      <c r="AN679" s="55"/>
      <c r="AO679" s="55">
        <v>560</v>
      </c>
      <c r="AP679" s="55">
        <v>596</v>
      </c>
      <c r="AQ679" s="55">
        <v>630</v>
      </c>
      <c r="AR679" s="55">
        <v>594</v>
      </c>
      <c r="AS679" s="55">
        <v>560</v>
      </c>
      <c r="AT679" s="55">
        <v>537</v>
      </c>
    </row>
    <row r="680" spans="1:46">
      <c r="A680" s="55" t="s">
        <v>1423</v>
      </c>
      <c r="B680" s="55">
        <v>1315231546</v>
      </c>
      <c r="C680" s="55" t="s">
        <v>1424</v>
      </c>
      <c r="D680" s="55" t="s">
        <v>133</v>
      </c>
      <c r="E680" s="55" t="s">
        <v>53</v>
      </c>
      <c r="F680" s="55"/>
      <c r="G680" s="55">
        <v>15</v>
      </c>
      <c r="H680" s="55">
        <v>368.75</v>
      </c>
      <c r="I680" s="55">
        <v>419</v>
      </c>
      <c r="J680" s="55">
        <v>676</v>
      </c>
      <c r="K680" s="55">
        <v>-9</v>
      </c>
      <c r="L680" s="55">
        <v>8071</v>
      </c>
      <c r="M680" s="55">
        <v>95.5</v>
      </c>
      <c r="N680" s="55">
        <v>721</v>
      </c>
      <c r="O680" s="55">
        <v>74.5</v>
      </c>
      <c r="P680" s="55">
        <v>681</v>
      </c>
      <c r="Q680" s="55">
        <v>79.5</v>
      </c>
      <c r="R680" s="55">
        <v>773</v>
      </c>
      <c r="S680" s="55">
        <v>25.5</v>
      </c>
      <c r="T680" s="55">
        <v>684</v>
      </c>
      <c r="U680" s="55"/>
      <c r="V680" s="55"/>
      <c r="W680" s="55">
        <v>27.5</v>
      </c>
      <c r="X680" s="55">
        <v>55</v>
      </c>
      <c r="Y680" s="55">
        <v>665</v>
      </c>
      <c r="Z680" s="55"/>
      <c r="AA680" s="55"/>
      <c r="AB680" s="55"/>
      <c r="AC680" s="55">
        <v>66.25</v>
      </c>
      <c r="AD680" s="55">
        <v>89</v>
      </c>
      <c r="AE680" s="55">
        <v>53</v>
      </c>
      <c r="AF680" s="55"/>
      <c r="AG680" s="55"/>
      <c r="AH680" s="55"/>
      <c r="AI680" s="55" t="s">
        <v>880</v>
      </c>
      <c r="AJ680" s="55">
        <v>46</v>
      </c>
      <c r="AK680" s="55"/>
      <c r="AL680" s="55"/>
      <c r="AM680" s="55"/>
      <c r="AN680" s="55"/>
      <c r="AO680" s="55">
        <v>467</v>
      </c>
      <c r="AP680" s="55">
        <v>677</v>
      </c>
      <c r="AQ680" s="55">
        <v>670</v>
      </c>
      <c r="AR680" s="55">
        <v>667</v>
      </c>
      <c r="AS680" s="55">
        <v>672</v>
      </c>
      <c r="AT680" s="55">
        <v>676</v>
      </c>
    </row>
    <row r="681" spans="1:46">
      <c r="A681" s="55" t="s">
        <v>1425</v>
      </c>
      <c r="B681" s="55">
        <v>1315231547</v>
      </c>
      <c r="C681" s="55" t="s">
        <v>1426</v>
      </c>
      <c r="D681" s="55" t="s">
        <v>133</v>
      </c>
      <c r="E681" s="55" t="s">
        <v>53</v>
      </c>
      <c r="F681" s="55"/>
      <c r="G681" s="55">
        <v>15</v>
      </c>
      <c r="H681" s="55">
        <v>432</v>
      </c>
      <c r="I681" s="55">
        <v>464</v>
      </c>
      <c r="J681" s="55">
        <v>630</v>
      </c>
      <c r="K681" s="55">
        <v>33</v>
      </c>
      <c r="L681" s="55">
        <v>5332</v>
      </c>
      <c r="M681" s="55">
        <v>96</v>
      </c>
      <c r="N681" s="55">
        <v>713</v>
      </c>
      <c r="O681" s="55">
        <v>66</v>
      </c>
      <c r="P681" s="55">
        <v>741</v>
      </c>
      <c r="Q681" s="55">
        <v>101</v>
      </c>
      <c r="R681" s="55">
        <v>592</v>
      </c>
      <c r="S681" s="55">
        <v>43</v>
      </c>
      <c r="T681" s="55">
        <v>616</v>
      </c>
      <c r="U681" s="55"/>
      <c r="V681" s="55"/>
      <c r="W681" s="55"/>
      <c r="X681" s="55"/>
      <c r="Y681" s="55"/>
      <c r="Z681" s="55">
        <v>68</v>
      </c>
      <c r="AA681" s="55">
        <v>77</v>
      </c>
      <c r="AB681" s="55">
        <v>372</v>
      </c>
      <c r="AC681" s="55">
        <v>58</v>
      </c>
      <c r="AD681" s="55">
        <v>81</v>
      </c>
      <c r="AE681" s="55">
        <v>149</v>
      </c>
      <c r="AF681" s="55"/>
      <c r="AG681" s="55"/>
      <c r="AH681" s="55"/>
      <c r="AI681" s="55" t="s">
        <v>1362</v>
      </c>
      <c r="AJ681" s="55">
        <v>47</v>
      </c>
      <c r="AK681" s="55"/>
      <c r="AL681" s="55" t="s">
        <v>512</v>
      </c>
      <c r="AM681" s="55"/>
      <c r="AN681" s="55"/>
      <c r="AO681" s="55">
        <v>676</v>
      </c>
      <c r="AP681" s="55">
        <v>658</v>
      </c>
      <c r="AQ681" s="55">
        <v>632</v>
      </c>
      <c r="AR681" s="55">
        <v>663</v>
      </c>
      <c r="AS681" s="55">
        <v>643</v>
      </c>
      <c r="AT681" s="55">
        <v>630</v>
      </c>
    </row>
    <row r="682" spans="1:46">
      <c r="A682" s="55" t="s">
        <v>981</v>
      </c>
      <c r="B682" s="55">
        <v>1315231548</v>
      </c>
      <c r="C682" s="55" t="s">
        <v>1427</v>
      </c>
      <c r="D682" s="55" t="s">
        <v>133</v>
      </c>
      <c r="E682" s="55" t="s">
        <v>53</v>
      </c>
      <c r="F682" s="55"/>
      <c r="G682" s="55">
        <v>15</v>
      </c>
      <c r="H682" s="55">
        <v>414</v>
      </c>
      <c r="I682" s="55">
        <v>458.5</v>
      </c>
      <c r="J682" s="55">
        <v>639</v>
      </c>
      <c r="K682" s="55">
        <v>-10</v>
      </c>
      <c r="L682" s="55">
        <v>5644</v>
      </c>
      <c r="M682" s="55">
        <v>103</v>
      </c>
      <c r="N682" s="55">
        <v>487</v>
      </c>
      <c r="O682" s="55">
        <v>69.5</v>
      </c>
      <c r="P682" s="55">
        <v>718</v>
      </c>
      <c r="Q682" s="55">
        <v>98.5</v>
      </c>
      <c r="R682" s="55">
        <v>627</v>
      </c>
      <c r="S682" s="55">
        <v>40.5</v>
      </c>
      <c r="T682" s="55">
        <v>631</v>
      </c>
      <c r="U682" s="55"/>
      <c r="V682" s="55"/>
      <c r="W682" s="55">
        <v>55.5</v>
      </c>
      <c r="X682" s="55">
        <v>80</v>
      </c>
      <c r="Y682" s="55">
        <v>435</v>
      </c>
      <c r="Z682" s="55"/>
      <c r="AA682" s="55"/>
      <c r="AB682" s="55"/>
      <c r="AC682" s="55">
        <v>47</v>
      </c>
      <c r="AD682" s="55">
        <v>67</v>
      </c>
      <c r="AE682" s="55">
        <v>210</v>
      </c>
      <c r="AF682" s="55"/>
      <c r="AG682" s="55"/>
      <c r="AH682" s="55"/>
      <c r="AI682" s="55" t="s">
        <v>880</v>
      </c>
      <c r="AJ682" s="55">
        <v>48</v>
      </c>
      <c r="AK682" s="55"/>
      <c r="AL682" s="55"/>
      <c r="AM682" s="55"/>
      <c r="AN682" s="55"/>
      <c r="AO682" s="55">
        <v>630</v>
      </c>
      <c r="AP682" s="55">
        <v>660</v>
      </c>
      <c r="AQ682" s="55">
        <v>569</v>
      </c>
      <c r="AR682" s="55">
        <v>629</v>
      </c>
      <c r="AS682" s="55">
        <v>560</v>
      </c>
      <c r="AT682" s="55">
        <v>639</v>
      </c>
    </row>
    <row r="683" spans="1:46">
      <c r="A683" s="55" t="s">
        <v>1428</v>
      </c>
      <c r="B683" s="55">
        <v>7035231549</v>
      </c>
      <c r="C683" s="55" t="s">
        <v>1429</v>
      </c>
      <c r="D683" s="55" t="s">
        <v>328</v>
      </c>
      <c r="E683" s="55" t="s">
        <v>53</v>
      </c>
      <c r="F683" s="55" t="s">
        <v>233</v>
      </c>
      <c r="G683" s="55">
        <v>15</v>
      </c>
      <c r="H683" s="55">
        <v>413.5</v>
      </c>
      <c r="I683" s="55">
        <v>460.5</v>
      </c>
      <c r="J683" s="55">
        <v>635</v>
      </c>
      <c r="K683" s="55">
        <v>24</v>
      </c>
      <c r="L683" s="55">
        <v>5560</v>
      </c>
      <c r="M683" s="55">
        <v>85</v>
      </c>
      <c r="N683" s="55">
        <v>794</v>
      </c>
      <c r="O683" s="55">
        <v>89</v>
      </c>
      <c r="P683" s="55">
        <v>470</v>
      </c>
      <c r="Q683" s="55">
        <v>79.5</v>
      </c>
      <c r="R683" s="55">
        <v>773</v>
      </c>
      <c r="S683" s="55">
        <v>67</v>
      </c>
      <c r="T683" s="55">
        <v>287</v>
      </c>
      <c r="U683" s="55"/>
      <c r="V683" s="55"/>
      <c r="W683" s="55">
        <v>47</v>
      </c>
      <c r="X683" s="55">
        <v>74</v>
      </c>
      <c r="Y683" s="55">
        <v>555</v>
      </c>
      <c r="Z683" s="55"/>
      <c r="AA683" s="55"/>
      <c r="AB683" s="55"/>
      <c r="AC683" s="55">
        <v>46</v>
      </c>
      <c r="AD683" s="55">
        <v>66</v>
      </c>
      <c r="AE683" s="55">
        <v>212</v>
      </c>
      <c r="AF683" s="55"/>
      <c r="AG683" s="55"/>
      <c r="AH683" s="55"/>
      <c r="AI683" s="55" t="s">
        <v>880</v>
      </c>
      <c r="AJ683" s="55">
        <v>49</v>
      </c>
      <c r="AK683" s="55"/>
      <c r="AL683" s="55"/>
      <c r="AM683" s="55"/>
      <c r="AN683" s="55"/>
      <c r="AO683" s="55">
        <v>641</v>
      </c>
      <c r="AP683" s="55">
        <v>681</v>
      </c>
      <c r="AQ683" s="55">
        <v>658</v>
      </c>
      <c r="AR683" s="55">
        <v>659</v>
      </c>
      <c r="AS683" s="55">
        <v>662</v>
      </c>
      <c r="AT683" s="55">
        <v>635</v>
      </c>
    </row>
    <row r="684" spans="1:46">
      <c r="A684" s="55" t="s">
        <v>1430</v>
      </c>
      <c r="B684" s="55">
        <v>7035231550</v>
      </c>
      <c r="C684" s="55" t="s">
        <v>1431</v>
      </c>
      <c r="D684" s="55" t="s">
        <v>328</v>
      </c>
      <c r="E684" s="55" t="s">
        <v>53</v>
      </c>
      <c r="F684" s="55" t="s">
        <v>233</v>
      </c>
      <c r="G684" s="55">
        <v>15</v>
      </c>
      <c r="H684" s="55">
        <v>330.5</v>
      </c>
      <c r="I684" s="55">
        <v>381.5</v>
      </c>
      <c r="J684" s="55">
        <v>685</v>
      </c>
      <c r="K684" s="55">
        <v>-5</v>
      </c>
      <c r="L684" s="55">
        <v>10008</v>
      </c>
      <c r="M684" s="55">
        <v>102</v>
      </c>
      <c r="N684" s="55">
        <v>529</v>
      </c>
      <c r="O684" s="55">
        <v>42</v>
      </c>
      <c r="P684" s="55">
        <v>798</v>
      </c>
      <c r="Q684" s="55">
        <v>84.5</v>
      </c>
      <c r="R684" s="55">
        <v>757</v>
      </c>
      <c r="S684" s="55">
        <v>15</v>
      </c>
      <c r="T684" s="55">
        <v>688</v>
      </c>
      <c r="U684" s="55"/>
      <c r="V684" s="55"/>
      <c r="W684" s="55">
        <v>25</v>
      </c>
      <c r="X684" s="55">
        <v>52</v>
      </c>
      <c r="Y684" s="55">
        <v>670</v>
      </c>
      <c r="Z684" s="55"/>
      <c r="AA684" s="55"/>
      <c r="AB684" s="55"/>
      <c r="AC684" s="55">
        <v>62</v>
      </c>
      <c r="AD684" s="55">
        <v>86</v>
      </c>
      <c r="AE684" s="55">
        <v>104</v>
      </c>
      <c r="AF684" s="55"/>
      <c r="AG684" s="55"/>
      <c r="AH684" s="55"/>
      <c r="AI684" s="55" t="s">
        <v>880</v>
      </c>
      <c r="AJ684" s="55">
        <v>50</v>
      </c>
      <c r="AK684" s="55"/>
      <c r="AL684" s="55"/>
      <c r="AM684" s="55"/>
      <c r="AN684" s="55"/>
      <c r="AO684" s="55">
        <v>683</v>
      </c>
      <c r="AP684" s="55"/>
      <c r="AQ684" s="55">
        <v>677</v>
      </c>
      <c r="AR684" s="55">
        <v>680</v>
      </c>
      <c r="AS684" s="55">
        <v>685</v>
      </c>
      <c r="AT684" s="55">
        <v>685</v>
      </c>
    </row>
    <row r="685" spans="1:46">
      <c r="A685" s="55" t="s">
        <v>1432</v>
      </c>
      <c r="B685" s="55">
        <v>1315231551</v>
      </c>
      <c r="C685" s="55" t="s">
        <v>1433</v>
      </c>
      <c r="D685" s="55" t="s">
        <v>52</v>
      </c>
      <c r="E685" s="55" t="s">
        <v>53</v>
      </c>
      <c r="F685" s="55"/>
      <c r="G685" s="55">
        <v>15</v>
      </c>
      <c r="H685" s="55">
        <v>533.75</v>
      </c>
      <c r="I685" s="55">
        <v>567</v>
      </c>
      <c r="J685" s="55">
        <v>199</v>
      </c>
      <c r="K685" s="55">
        <v>-101</v>
      </c>
      <c r="L685" s="55">
        <v>979</v>
      </c>
      <c r="M685" s="55">
        <v>114</v>
      </c>
      <c r="N685" s="55">
        <v>84</v>
      </c>
      <c r="O685" s="55">
        <v>92.5</v>
      </c>
      <c r="P685" s="55">
        <v>409</v>
      </c>
      <c r="Q685" s="55">
        <v>128</v>
      </c>
      <c r="R685" s="55">
        <v>54</v>
      </c>
      <c r="S685" s="55">
        <v>69.5</v>
      </c>
      <c r="T685" s="55">
        <v>241</v>
      </c>
      <c r="U685" s="55"/>
      <c r="V685" s="55"/>
      <c r="W685" s="55"/>
      <c r="X685" s="55"/>
      <c r="Y685" s="55"/>
      <c r="Z685" s="55">
        <v>67.5</v>
      </c>
      <c r="AA685" s="55">
        <v>77</v>
      </c>
      <c r="AB685" s="55">
        <v>383</v>
      </c>
      <c r="AC685" s="55">
        <v>62.25</v>
      </c>
      <c r="AD685" s="55">
        <v>86</v>
      </c>
      <c r="AE685" s="55">
        <v>101</v>
      </c>
      <c r="AF685" s="55"/>
      <c r="AG685" s="55"/>
      <c r="AH685" s="55"/>
      <c r="AI685" s="55" t="s">
        <v>1362</v>
      </c>
      <c r="AJ685" s="55">
        <v>51</v>
      </c>
      <c r="AK685" s="55"/>
      <c r="AL685" s="55"/>
      <c r="AM685" s="55"/>
      <c r="AN685" s="55"/>
      <c r="AO685" s="55"/>
      <c r="AP685" s="55">
        <v>139</v>
      </c>
      <c r="AQ685" s="55">
        <v>133</v>
      </c>
      <c r="AR685" s="55">
        <v>98</v>
      </c>
      <c r="AS685" s="55">
        <v>149</v>
      </c>
      <c r="AT685" s="55">
        <v>199</v>
      </c>
    </row>
    <row r="686" spans="1:46">
      <c r="A686" s="55" t="s">
        <v>1434</v>
      </c>
      <c r="B686" s="55">
        <v>1315231601</v>
      </c>
      <c r="C686" s="55" t="s">
        <v>1435</v>
      </c>
      <c r="D686" s="55" t="s">
        <v>52</v>
      </c>
      <c r="E686" s="55" t="s">
        <v>1436</v>
      </c>
      <c r="F686" s="55"/>
      <c r="G686" s="55">
        <v>16</v>
      </c>
      <c r="H686" s="55">
        <v>559.75</v>
      </c>
      <c r="I686" s="55">
        <v>601</v>
      </c>
      <c r="J686" s="55">
        <v>1</v>
      </c>
      <c r="K686" s="55">
        <v>15</v>
      </c>
      <c r="L686" s="55">
        <v>6</v>
      </c>
      <c r="M686" s="55">
        <v>121</v>
      </c>
      <c r="N686" s="55">
        <v>9</v>
      </c>
      <c r="O686" s="55">
        <v>90</v>
      </c>
      <c r="P686" s="56">
        <v>453</v>
      </c>
      <c r="Q686" s="55">
        <v>131.5</v>
      </c>
      <c r="R686" s="55">
        <v>26</v>
      </c>
      <c r="S686" s="55"/>
      <c r="T686" s="55"/>
      <c r="U686" s="55">
        <v>75.5</v>
      </c>
      <c r="V686" s="55">
        <v>7</v>
      </c>
      <c r="W686" s="55"/>
      <c r="X686" s="55"/>
      <c r="Y686" s="55"/>
      <c r="Z686" s="55"/>
      <c r="AA686" s="55"/>
      <c r="AB686" s="55"/>
      <c r="AC686" s="55">
        <v>70.25</v>
      </c>
      <c r="AD686" s="55">
        <v>91</v>
      </c>
      <c r="AE686" s="55">
        <v>22</v>
      </c>
      <c r="AF686" s="55">
        <v>71.5</v>
      </c>
      <c r="AG686" s="55">
        <v>92</v>
      </c>
      <c r="AH686" s="55">
        <v>5</v>
      </c>
      <c r="AI686" s="55" t="s">
        <v>1437</v>
      </c>
      <c r="AJ686" s="55">
        <v>1</v>
      </c>
      <c r="AK686" s="55"/>
      <c r="AL686" s="55"/>
      <c r="AM686" s="55"/>
      <c r="AN686" s="55" t="s">
        <v>867</v>
      </c>
      <c r="AO686" s="55">
        <v>24</v>
      </c>
      <c r="AP686" s="55">
        <v>23</v>
      </c>
      <c r="AQ686" s="55">
        <v>25</v>
      </c>
      <c r="AR686" s="55">
        <v>16</v>
      </c>
      <c r="AS686" s="55">
        <v>8</v>
      </c>
      <c r="AT686" s="55">
        <v>1</v>
      </c>
    </row>
    <row r="687" spans="1:46">
      <c r="A687" s="55" t="s">
        <v>1438</v>
      </c>
      <c r="B687" s="55">
        <v>1315231602</v>
      </c>
      <c r="C687" s="55" t="s">
        <v>1439</v>
      </c>
      <c r="D687" s="55" t="s">
        <v>52</v>
      </c>
      <c r="E687" s="55" t="s">
        <v>1436</v>
      </c>
      <c r="F687" s="55"/>
      <c r="G687" s="55">
        <v>16</v>
      </c>
      <c r="H687" s="55">
        <v>505</v>
      </c>
      <c r="I687" s="55">
        <v>553</v>
      </c>
      <c r="J687" s="55">
        <v>26</v>
      </c>
      <c r="K687" s="55">
        <v>4</v>
      </c>
      <c r="L687" s="55">
        <v>101</v>
      </c>
      <c r="M687" s="55">
        <v>107.5</v>
      </c>
      <c r="N687" s="55">
        <v>300</v>
      </c>
      <c r="O687" s="55">
        <v>84.5</v>
      </c>
      <c r="P687" s="55">
        <v>553</v>
      </c>
      <c r="Q687" s="55">
        <v>131.5</v>
      </c>
      <c r="R687" s="55">
        <v>26</v>
      </c>
      <c r="S687" s="55"/>
      <c r="T687" s="55"/>
      <c r="U687" s="55">
        <v>73.5</v>
      </c>
      <c r="V687" s="55">
        <v>10</v>
      </c>
      <c r="W687" s="55"/>
      <c r="X687" s="55"/>
      <c r="Y687" s="55"/>
      <c r="Z687" s="55"/>
      <c r="AA687" s="55"/>
      <c r="AB687" s="55"/>
      <c r="AC687" s="55">
        <v>62.5</v>
      </c>
      <c r="AD687" s="55">
        <v>87</v>
      </c>
      <c r="AE687" s="55">
        <v>93</v>
      </c>
      <c r="AF687" s="55">
        <v>45.5</v>
      </c>
      <c r="AG687" s="55">
        <v>69</v>
      </c>
      <c r="AH687" s="55">
        <v>204</v>
      </c>
      <c r="AI687" s="55" t="s">
        <v>1437</v>
      </c>
      <c r="AJ687" s="55">
        <v>2</v>
      </c>
      <c r="AK687" s="55"/>
      <c r="AL687" s="55"/>
      <c r="AM687" s="55"/>
      <c r="AN687" s="55" t="s">
        <v>867</v>
      </c>
      <c r="AO687" s="55">
        <v>42</v>
      </c>
      <c r="AP687" s="55">
        <v>36</v>
      </c>
      <c r="AQ687" s="55">
        <v>52</v>
      </c>
      <c r="AR687" s="55">
        <v>30</v>
      </c>
      <c r="AS687" s="55">
        <v>43</v>
      </c>
      <c r="AT687" s="55">
        <v>26</v>
      </c>
    </row>
    <row r="688" spans="1:46">
      <c r="A688" s="55" t="s">
        <v>1440</v>
      </c>
      <c r="B688" s="55">
        <v>1315231604</v>
      </c>
      <c r="C688" s="55" t="s">
        <v>1441</v>
      </c>
      <c r="D688" s="55" t="s">
        <v>52</v>
      </c>
      <c r="E688" s="55" t="s">
        <v>1436</v>
      </c>
      <c r="F688" s="55"/>
      <c r="G688" s="55">
        <v>16</v>
      </c>
      <c r="H688" s="55">
        <v>517.75</v>
      </c>
      <c r="I688" s="55">
        <v>563</v>
      </c>
      <c r="J688" s="55">
        <v>19</v>
      </c>
      <c r="K688" s="55">
        <v>-9</v>
      </c>
      <c r="L688" s="55">
        <v>70</v>
      </c>
      <c r="M688" s="55">
        <v>117.5</v>
      </c>
      <c r="N688" s="55">
        <v>36</v>
      </c>
      <c r="O688" s="55">
        <v>78.5</v>
      </c>
      <c r="P688" s="56">
        <v>643</v>
      </c>
      <c r="Q688" s="55">
        <v>130</v>
      </c>
      <c r="R688" s="55">
        <v>40</v>
      </c>
      <c r="S688" s="55"/>
      <c r="T688" s="55"/>
      <c r="U688" s="55">
        <v>67</v>
      </c>
      <c r="V688" s="55">
        <v>31</v>
      </c>
      <c r="W688" s="55"/>
      <c r="X688" s="55"/>
      <c r="Y688" s="55"/>
      <c r="Z688" s="55"/>
      <c r="AA688" s="55"/>
      <c r="AB688" s="55"/>
      <c r="AC688" s="55">
        <v>72.75</v>
      </c>
      <c r="AD688" s="55">
        <v>92</v>
      </c>
      <c r="AE688" s="55">
        <v>17</v>
      </c>
      <c r="AF688" s="55">
        <v>52</v>
      </c>
      <c r="AG688" s="55">
        <v>78</v>
      </c>
      <c r="AH688" s="56">
        <v>154</v>
      </c>
      <c r="AI688" s="55" t="s">
        <v>1437</v>
      </c>
      <c r="AJ688" s="55">
        <v>4</v>
      </c>
      <c r="AK688" s="55"/>
      <c r="AL688" s="55"/>
      <c r="AM688" s="55"/>
      <c r="AN688" s="55" t="s">
        <v>867</v>
      </c>
      <c r="AO688" s="55">
        <v>22</v>
      </c>
      <c r="AP688" s="55">
        <v>9</v>
      </c>
      <c r="AQ688" s="55">
        <v>4</v>
      </c>
      <c r="AR688" s="55">
        <v>10</v>
      </c>
      <c r="AS688" s="55">
        <v>22</v>
      </c>
      <c r="AT688" s="55">
        <v>19</v>
      </c>
    </row>
    <row r="689" spans="1:46">
      <c r="A689" s="55" t="s">
        <v>1442</v>
      </c>
      <c r="B689" s="55">
        <v>1315231605</v>
      </c>
      <c r="C689" s="55" t="s">
        <v>1443</v>
      </c>
      <c r="D689" s="55" t="s">
        <v>52</v>
      </c>
      <c r="E689" s="55" t="s">
        <v>1436</v>
      </c>
      <c r="F689" s="55"/>
      <c r="G689" s="55">
        <v>16</v>
      </c>
      <c r="H689" s="55">
        <v>494</v>
      </c>
      <c r="I689" s="55">
        <v>545</v>
      </c>
      <c r="J689" s="55">
        <v>31</v>
      </c>
      <c r="K689" s="55">
        <v>-6</v>
      </c>
      <c r="L689" s="55">
        <v>142</v>
      </c>
      <c r="M689" s="55">
        <v>114.5</v>
      </c>
      <c r="N689" s="55">
        <v>74</v>
      </c>
      <c r="O689" s="55">
        <v>70.5</v>
      </c>
      <c r="P689" s="55">
        <v>709</v>
      </c>
      <c r="Q689" s="55">
        <v>110.5</v>
      </c>
      <c r="R689" s="55">
        <v>396</v>
      </c>
      <c r="S689" s="55"/>
      <c r="T689" s="55"/>
      <c r="U689" s="55">
        <v>74.5</v>
      </c>
      <c r="V689" s="55">
        <v>8</v>
      </c>
      <c r="W689" s="55"/>
      <c r="X689" s="55"/>
      <c r="Y689" s="55"/>
      <c r="Z689" s="55"/>
      <c r="AA689" s="55"/>
      <c r="AB689" s="55"/>
      <c r="AC689" s="55">
        <v>66</v>
      </c>
      <c r="AD689" s="55">
        <v>89</v>
      </c>
      <c r="AE689" s="55">
        <v>54</v>
      </c>
      <c r="AF689" s="55">
        <v>58</v>
      </c>
      <c r="AG689" s="55">
        <v>86</v>
      </c>
      <c r="AH689" s="55">
        <v>88</v>
      </c>
      <c r="AI689" s="55" t="s">
        <v>1437</v>
      </c>
      <c r="AJ689" s="55">
        <v>5</v>
      </c>
      <c r="AK689" s="55"/>
      <c r="AL689" s="55"/>
      <c r="AM689" s="55"/>
      <c r="AN689" s="55" t="s">
        <v>867</v>
      </c>
      <c r="AO689" s="55">
        <v>9</v>
      </c>
      <c r="AP689" s="55">
        <v>10</v>
      </c>
      <c r="AQ689" s="55">
        <v>23</v>
      </c>
      <c r="AR689" s="55">
        <v>25</v>
      </c>
      <c r="AS689" s="55">
        <v>20</v>
      </c>
      <c r="AT689" s="55">
        <v>31</v>
      </c>
    </row>
    <row r="690" spans="1:46">
      <c r="A690" s="55" t="s">
        <v>1444</v>
      </c>
      <c r="B690" s="55">
        <v>1315231606</v>
      </c>
      <c r="C690" s="55" t="s">
        <v>1445</v>
      </c>
      <c r="D690" s="55" t="s">
        <v>52</v>
      </c>
      <c r="E690" s="55" t="s">
        <v>1436</v>
      </c>
      <c r="F690" s="55"/>
      <c r="G690" s="55">
        <v>16</v>
      </c>
      <c r="H690" s="55">
        <v>488.5</v>
      </c>
      <c r="I690" s="55">
        <v>537</v>
      </c>
      <c r="J690" s="55">
        <v>38</v>
      </c>
      <c r="K690" s="55">
        <v>-12</v>
      </c>
      <c r="L690" s="55">
        <v>185</v>
      </c>
      <c r="M690" s="55">
        <v>112</v>
      </c>
      <c r="N690" s="55">
        <v>138</v>
      </c>
      <c r="O690" s="55">
        <v>76</v>
      </c>
      <c r="P690" s="55">
        <v>669</v>
      </c>
      <c r="Q690" s="55">
        <v>121.5</v>
      </c>
      <c r="R690" s="55">
        <v>152</v>
      </c>
      <c r="S690" s="55"/>
      <c r="T690" s="55"/>
      <c r="U690" s="55">
        <v>73.5</v>
      </c>
      <c r="V690" s="55">
        <v>10</v>
      </c>
      <c r="W690" s="55"/>
      <c r="X690" s="55"/>
      <c r="Y690" s="55"/>
      <c r="Z690" s="55"/>
      <c r="AA690" s="55"/>
      <c r="AB690" s="55"/>
      <c r="AC690" s="55">
        <v>58.5</v>
      </c>
      <c r="AD690" s="55">
        <v>82</v>
      </c>
      <c r="AE690" s="55">
        <v>141</v>
      </c>
      <c r="AF690" s="55">
        <v>47</v>
      </c>
      <c r="AG690" s="55">
        <v>72</v>
      </c>
      <c r="AH690" s="55">
        <v>194</v>
      </c>
      <c r="AI690" s="55" t="s">
        <v>1437</v>
      </c>
      <c r="AJ690" s="55">
        <v>6</v>
      </c>
      <c r="AK690" s="55"/>
      <c r="AL690" s="55"/>
      <c r="AM690" s="55"/>
      <c r="AN690" s="55" t="s">
        <v>867</v>
      </c>
      <c r="AO690" s="55">
        <v>53</v>
      </c>
      <c r="AP690" s="55">
        <v>21</v>
      </c>
      <c r="AQ690" s="55">
        <v>41</v>
      </c>
      <c r="AR690" s="55">
        <v>26</v>
      </c>
      <c r="AS690" s="55">
        <v>40</v>
      </c>
      <c r="AT690" s="55">
        <v>38</v>
      </c>
    </row>
    <row r="691" spans="1:46">
      <c r="A691" s="55" t="s">
        <v>1446</v>
      </c>
      <c r="B691" s="55">
        <v>1315231607</v>
      </c>
      <c r="C691" s="55" t="s">
        <v>1447</v>
      </c>
      <c r="D691" s="55" t="s">
        <v>52</v>
      </c>
      <c r="E691" s="55" t="s">
        <v>1436</v>
      </c>
      <c r="F691" s="55"/>
      <c r="G691" s="55">
        <v>16</v>
      </c>
      <c r="H691" s="55">
        <v>575</v>
      </c>
      <c r="I691" s="55">
        <v>599.5</v>
      </c>
      <c r="J691" s="55">
        <v>2</v>
      </c>
      <c r="K691" s="55">
        <v>11</v>
      </c>
      <c r="L691" s="55">
        <v>7</v>
      </c>
      <c r="M691" s="55">
        <v>105</v>
      </c>
      <c r="N691" s="56">
        <v>406</v>
      </c>
      <c r="O691" s="55">
        <v>98</v>
      </c>
      <c r="P691" s="56">
        <v>311</v>
      </c>
      <c r="Q691" s="55">
        <v>133</v>
      </c>
      <c r="R691" s="55">
        <v>12</v>
      </c>
      <c r="S691" s="55"/>
      <c r="T691" s="55"/>
      <c r="U691" s="55">
        <v>76.5</v>
      </c>
      <c r="V691" s="55">
        <v>5</v>
      </c>
      <c r="W691" s="55"/>
      <c r="X691" s="55"/>
      <c r="Y691" s="55"/>
      <c r="Z691" s="55">
        <v>82.5</v>
      </c>
      <c r="AA691" s="55">
        <v>90</v>
      </c>
      <c r="AB691" s="55">
        <v>99</v>
      </c>
      <c r="AC691" s="55">
        <v>80</v>
      </c>
      <c r="AD691" s="55">
        <v>97</v>
      </c>
      <c r="AE691" s="55">
        <v>2</v>
      </c>
      <c r="AF691" s="55"/>
      <c r="AG691" s="55"/>
      <c r="AH691" s="55"/>
      <c r="AI691" s="55" t="s">
        <v>1448</v>
      </c>
      <c r="AJ691" s="55">
        <v>7</v>
      </c>
      <c r="AK691" s="55"/>
      <c r="AL691" s="55" t="s">
        <v>863</v>
      </c>
      <c r="AM691" s="55"/>
      <c r="AN691" s="55"/>
      <c r="AO691" s="55">
        <v>18</v>
      </c>
      <c r="AP691" s="55">
        <v>12</v>
      </c>
      <c r="AQ691" s="55">
        <v>23</v>
      </c>
      <c r="AR691" s="55">
        <v>13</v>
      </c>
      <c r="AS691" s="55">
        <v>9</v>
      </c>
      <c r="AT691" s="55">
        <v>2</v>
      </c>
    </row>
    <row r="692" spans="1:46">
      <c r="A692" s="55" t="s">
        <v>1449</v>
      </c>
      <c r="B692" s="55">
        <v>1315231608</v>
      </c>
      <c r="C692" s="55" t="s">
        <v>1450</v>
      </c>
      <c r="D692" s="55" t="s">
        <v>52</v>
      </c>
      <c r="E692" s="55" t="s">
        <v>1436</v>
      </c>
      <c r="F692" s="55"/>
      <c r="G692" s="55">
        <v>16</v>
      </c>
      <c r="H692" s="55">
        <v>542.5</v>
      </c>
      <c r="I692" s="55">
        <v>589</v>
      </c>
      <c r="J692" s="55">
        <v>6</v>
      </c>
      <c r="K692" s="55">
        <v>-2</v>
      </c>
      <c r="L692" s="55">
        <v>18</v>
      </c>
      <c r="M692" s="55">
        <v>115.5</v>
      </c>
      <c r="N692" s="55">
        <v>55</v>
      </c>
      <c r="O692" s="55">
        <v>95.5</v>
      </c>
      <c r="P692" s="56">
        <v>357</v>
      </c>
      <c r="Q692" s="55">
        <v>133</v>
      </c>
      <c r="R692" s="55">
        <v>12</v>
      </c>
      <c r="S692" s="55"/>
      <c r="T692" s="55"/>
      <c r="U692" s="55">
        <v>65</v>
      </c>
      <c r="V692" s="55">
        <v>47</v>
      </c>
      <c r="W692" s="55"/>
      <c r="X692" s="55"/>
      <c r="Y692" s="55"/>
      <c r="Z692" s="55"/>
      <c r="AA692" s="55"/>
      <c r="AB692" s="55"/>
      <c r="AC692" s="55">
        <v>73</v>
      </c>
      <c r="AD692" s="55">
        <v>93</v>
      </c>
      <c r="AE692" s="55">
        <v>15</v>
      </c>
      <c r="AF692" s="55">
        <v>60.5</v>
      </c>
      <c r="AG692" s="55">
        <v>87</v>
      </c>
      <c r="AH692" s="55">
        <v>61</v>
      </c>
      <c r="AI692" s="55" t="s">
        <v>1437</v>
      </c>
      <c r="AJ692" s="55">
        <v>8</v>
      </c>
      <c r="AK692" s="55"/>
      <c r="AL692" s="55"/>
      <c r="AM692" s="55"/>
      <c r="AN692" s="55" t="s">
        <v>867</v>
      </c>
      <c r="AO692" s="55">
        <v>7</v>
      </c>
      <c r="AP692" s="55">
        <v>2</v>
      </c>
      <c r="AQ692" s="55">
        <v>3</v>
      </c>
      <c r="AR692" s="55">
        <v>4</v>
      </c>
      <c r="AS692" s="55">
        <v>5</v>
      </c>
      <c r="AT692" s="55">
        <v>6</v>
      </c>
    </row>
    <row r="693" spans="1:46">
      <c r="A693" s="55" t="s">
        <v>1451</v>
      </c>
      <c r="B693" s="55">
        <v>1315231609</v>
      </c>
      <c r="C693" s="55" t="s">
        <v>1452</v>
      </c>
      <c r="D693" s="55" t="s">
        <v>52</v>
      </c>
      <c r="E693" s="55" t="s">
        <v>1436</v>
      </c>
      <c r="F693" s="55"/>
      <c r="G693" s="55">
        <v>16</v>
      </c>
      <c r="H693" s="55">
        <v>517</v>
      </c>
      <c r="I693" s="55">
        <v>561</v>
      </c>
      <c r="J693" s="55">
        <v>21</v>
      </c>
      <c r="K693" s="55">
        <v>-13</v>
      </c>
      <c r="L693" s="55">
        <v>75</v>
      </c>
      <c r="M693" s="55">
        <v>112</v>
      </c>
      <c r="N693" s="55">
        <v>138</v>
      </c>
      <c r="O693" s="55">
        <v>78.5</v>
      </c>
      <c r="P693" s="55">
        <v>643</v>
      </c>
      <c r="Q693" s="55">
        <v>123</v>
      </c>
      <c r="R693" s="55">
        <v>123</v>
      </c>
      <c r="S693" s="55"/>
      <c r="T693" s="55"/>
      <c r="U693" s="55">
        <v>67.5</v>
      </c>
      <c r="V693" s="55">
        <v>30</v>
      </c>
      <c r="W693" s="55"/>
      <c r="X693" s="55"/>
      <c r="Y693" s="55"/>
      <c r="Z693" s="55"/>
      <c r="AA693" s="55"/>
      <c r="AB693" s="55"/>
      <c r="AC693" s="55">
        <v>70.5</v>
      </c>
      <c r="AD693" s="55">
        <v>91</v>
      </c>
      <c r="AE693" s="55">
        <v>21</v>
      </c>
      <c r="AF693" s="55">
        <v>65.5</v>
      </c>
      <c r="AG693" s="55">
        <v>89</v>
      </c>
      <c r="AH693" s="55">
        <v>30</v>
      </c>
      <c r="AI693" s="55" t="s">
        <v>1437</v>
      </c>
      <c r="AJ693" s="55">
        <v>9</v>
      </c>
      <c r="AK693" s="55"/>
      <c r="AL693" s="55"/>
      <c r="AM693" s="55"/>
      <c r="AN693" s="55" t="s">
        <v>867</v>
      </c>
      <c r="AO693" s="55">
        <v>23</v>
      </c>
      <c r="AP693" s="55">
        <v>32</v>
      </c>
      <c r="AQ693" s="55">
        <v>13</v>
      </c>
      <c r="AR693" s="55">
        <v>8</v>
      </c>
      <c r="AS693" s="55">
        <v>18</v>
      </c>
      <c r="AT693" s="55">
        <v>21</v>
      </c>
    </row>
    <row r="694" spans="1:46">
      <c r="A694" s="55" t="s">
        <v>1453</v>
      </c>
      <c r="B694" s="55">
        <v>1315231610</v>
      </c>
      <c r="C694" s="55" t="s">
        <v>1454</v>
      </c>
      <c r="D694" s="55" t="s">
        <v>52</v>
      </c>
      <c r="E694" s="55" t="s">
        <v>1436</v>
      </c>
      <c r="F694" s="55"/>
      <c r="G694" s="55">
        <v>16</v>
      </c>
      <c r="H694" s="55">
        <v>522.75</v>
      </c>
      <c r="I694" s="55">
        <v>566</v>
      </c>
      <c r="J694" s="55">
        <v>15</v>
      </c>
      <c r="K694" s="55">
        <v>14</v>
      </c>
      <c r="L694" s="55">
        <v>60</v>
      </c>
      <c r="M694" s="55">
        <v>110.5</v>
      </c>
      <c r="N694" s="56">
        <v>196</v>
      </c>
      <c r="O694" s="55">
        <v>92</v>
      </c>
      <c r="P694" s="56">
        <v>419</v>
      </c>
      <c r="Q694" s="55">
        <v>112.5</v>
      </c>
      <c r="R694" s="56">
        <v>350</v>
      </c>
      <c r="S694" s="55"/>
      <c r="T694" s="55"/>
      <c r="U694" s="55">
        <v>70</v>
      </c>
      <c r="V694" s="55">
        <v>18</v>
      </c>
      <c r="W694" s="55"/>
      <c r="X694" s="55"/>
      <c r="Y694" s="55"/>
      <c r="Z694" s="55"/>
      <c r="AA694" s="55"/>
      <c r="AB694" s="55"/>
      <c r="AC694" s="55">
        <v>67.25</v>
      </c>
      <c r="AD694" s="55">
        <v>89</v>
      </c>
      <c r="AE694" s="55">
        <v>43</v>
      </c>
      <c r="AF694" s="55">
        <v>70.5</v>
      </c>
      <c r="AG694" s="55">
        <v>92</v>
      </c>
      <c r="AH694" s="55">
        <v>10</v>
      </c>
      <c r="AI694" s="55" t="s">
        <v>1437</v>
      </c>
      <c r="AJ694" s="55">
        <v>10</v>
      </c>
      <c r="AK694" s="55"/>
      <c r="AL694" s="55"/>
      <c r="AM694" s="55"/>
      <c r="AN694" s="55" t="s">
        <v>867</v>
      </c>
      <c r="AO694" s="55">
        <v>27</v>
      </c>
      <c r="AP694" s="55">
        <v>31</v>
      </c>
      <c r="AQ694" s="55">
        <v>27</v>
      </c>
      <c r="AR694" s="55">
        <v>29</v>
      </c>
      <c r="AS694" s="55">
        <v>28</v>
      </c>
      <c r="AT694" s="55">
        <v>15</v>
      </c>
    </row>
    <row r="695" spans="1:46">
      <c r="A695" s="55" t="s">
        <v>1455</v>
      </c>
      <c r="B695" s="55">
        <v>1315231611</v>
      </c>
      <c r="C695" s="55" t="s">
        <v>1456</v>
      </c>
      <c r="D695" s="55" t="s">
        <v>52</v>
      </c>
      <c r="E695" s="55" t="s">
        <v>1436</v>
      </c>
      <c r="F695" s="55"/>
      <c r="G695" s="55">
        <v>16</v>
      </c>
      <c r="H695" s="55">
        <v>535.75</v>
      </c>
      <c r="I695" s="55">
        <v>582.5</v>
      </c>
      <c r="J695" s="55">
        <v>7</v>
      </c>
      <c r="K695" s="55"/>
      <c r="L695" s="55">
        <v>23</v>
      </c>
      <c r="M695" s="55">
        <v>120.5</v>
      </c>
      <c r="N695" s="55">
        <v>12</v>
      </c>
      <c r="O695" s="55">
        <v>79.5</v>
      </c>
      <c r="P695" s="56">
        <v>631</v>
      </c>
      <c r="Q695" s="55">
        <v>131.5</v>
      </c>
      <c r="R695" s="55">
        <v>26</v>
      </c>
      <c r="S695" s="55"/>
      <c r="T695" s="55"/>
      <c r="U695" s="55">
        <v>70</v>
      </c>
      <c r="V695" s="55">
        <v>18</v>
      </c>
      <c r="W695" s="55"/>
      <c r="X695" s="55"/>
      <c r="Y695" s="55"/>
      <c r="Z695" s="55"/>
      <c r="AA695" s="55"/>
      <c r="AB695" s="55"/>
      <c r="AC695" s="55">
        <v>75.25</v>
      </c>
      <c r="AD695" s="55">
        <v>94</v>
      </c>
      <c r="AE695" s="55">
        <v>8</v>
      </c>
      <c r="AF695" s="55">
        <v>59</v>
      </c>
      <c r="AG695" s="55">
        <v>87</v>
      </c>
      <c r="AH695" s="55">
        <v>73</v>
      </c>
      <c r="AI695" s="55" t="s">
        <v>1437</v>
      </c>
      <c r="AJ695" s="55">
        <v>11</v>
      </c>
      <c r="AK695" s="55"/>
      <c r="AL695" s="55"/>
      <c r="AM695" s="55"/>
      <c r="AN695" s="55" t="s">
        <v>867</v>
      </c>
      <c r="AO695" s="55">
        <v>8</v>
      </c>
      <c r="AP695" s="55">
        <v>4</v>
      </c>
      <c r="AQ695" s="55">
        <v>5</v>
      </c>
      <c r="AR695" s="55">
        <v>7</v>
      </c>
      <c r="AS695" s="55">
        <v>2</v>
      </c>
      <c r="AT695" s="55">
        <v>7</v>
      </c>
    </row>
    <row r="696" spans="1:46">
      <c r="A696" s="55" t="s">
        <v>1457</v>
      </c>
      <c r="B696" s="55">
        <v>1315231612</v>
      </c>
      <c r="C696" s="55" t="s">
        <v>1458</v>
      </c>
      <c r="D696" s="55" t="s">
        <v>52</v>
      </c>
      <c r="E696" s="55" t="s">
        <v>1436</v>
      </c>
      <c r="F696" s="55"/>
      <c r="G696" s="55">
        <v>16</v>
      </c>
      <c r="H696" s="55">
        <v>528.25</v>
      </c>
      <c r="I696" s="55">
        <v>572.5</v>
      </c>
      <c r="J696" s="55">
        <v>12</v>
      </c>
      <c r="K696" s="55">
        <v>-6</v>
      </c>
      <c r="L696" s="55">
        <v>41</v>
      </c>
      <c r="M696" s="55">
        <v>110.5</v>
      </c>
      <c r="N696" s="56">
        <v>196</v>
      </c>
      <c r="O696" s="55">
        <v>87</v>
      </c>
      <c r="P696" s="56">
        <v>503</v>
      </c>
      <c r="Q696" s="55">
        <v>122</v>
      </c>
      <c r="R696" s="55">
        <v>142</v>
      </c>
      <c r="S696" s="55"/>
      <c r="T696" s="55"/>
      <c r="U696" s="55">
        <v>72</v>
      </c>
      <c r="V696" s="55">
        <v>14</v>
      </c>
      <c r="W696" s="55"/>
      <c r="X696" s="55"/>
      <c r="Y696" s="55"/>
      <c r="Z696" s="55"/>
      <c r="AA696" s="55"/>
      <c r="AB696" s="55"/>
      <c r="AC696" s="55">
        <v>80.75</v>
      </c>
      <c r="AD696" s="55">
        <v>97</v>
      </c>
      <c r="AE696" s="55">
        <v>1</v>
      </c>
      <c r="AF696" s="55">
        <v>56</v>
      </c>
      <c r="AG696" s="55">
        <v>84</v>
      </c>
      <c r="AH696" s="55">
        <v>115</v>
      </c>
      <c r="AI696" s="55" t="s">
        <v>1437</v>
      </c>
      <c r="AJ696" s="55">
        <v>12</v>
      </c>
      <c r="AK696" s="55"/>
      <c r="AL696" s="55"/>
      <c r="AM696" s="55"/>
      <c r="AN696" s="55" t="s">
        <v>867</v>
      </c>
      <c r="AO696" s="55">
        <v>4</v>
      </c>
      <c r="AP696" s="55">
        <v>5</v>
      </c>
      <c r="AQ696" s="55">
        <v>7</v>
      </c>
      <c r="AR696" s="55">
        <v>6</v>
      </c>
      <c r="AS696" s="55">
        <v>6</v>
      </c>
      <c r="AT696" s="55">
        <v>12</v>
      </c>
    </row>
    <row r="697" spans="1:46">
      <c r="A697" s="55" t="s">
        <v>1459</v>
      </c>
      <c r="B697" s="55">
        <v>7001231613</v>
      </c>
      <c r="C697" s="55" t="s">
        <v>1460</v>
      </c>
      <c r="D697" s="55" t="s">
        <v>511</v>
      </c>
      <c r="E697" s="55" t="s">
        <v>1436</v>
      </c>
      <c r="F697" s="55" t="s">
        <v>233</v>
      </c>
      <c r="G697" s="55">
        <v>16</v>
      </c>
      <c r="H697" s="55">
        <v>467.5</v>
      </c>
      <c r="I697" s="55">
        <v>498.5</v>
      </c>
      <c r="J697" s="55">
        <v>73</v>
      </c>
      <c r="K697" s="55"/>
      <c r="L697" s="55">
        <v>494</v>
      </c>
      <c r="M697" s="55">
        <v>107</v>
      </c>
      <c r="N697" s="55">
        <v>325</v>
      </c>
      <c r="O697" s="55">
        <v>86</v>
      </c>
      <c r="P697" s="55">
        <v>522</v>
      </c>
      <c r="Q697" s="55">
        <v>98.5</v>
      </c>
      <c r="R697" s="55">
        <v>627</v>
      </c>
      <c r="S697" s="55"/>
      <c r="T697" s="55"/>
      <c r="U697" s="55">
        <v>51</v>
      </c>
      <c r="V697" s="55">
        <v>105</v>
      </c>
      <c r="W697" s="55"/>
      <c r="X697" s="55"/>
      <c r="Y697" s="55"/>
      <c r="Z697" s="55">
        <v>74</v>
      </c>
      <c r="AA697" s="55">
        <v>83</v>
      </c>
      <c r="AB697" s="55">
        <v>265</v>
      </c>
      <c r="AC697" s="55">
        <v>51</v>
      </c>
      <c r="AD697" s="55">
        <v>73</v>
      </c>
      <c r="AE697" s="55">
        <v>195</v>
      </c>
      <c r="AF697" s="55"/>
      <c r="AG697" s="55"/>
      <c r="AH697" s="55"/>
      <c r="AI697" s="55" t="s">
        <v>1448</v>
      </c>
      <c r="AJ697" s="55">
        <v>13</v>
      </c>
      <c r="AK697" s="55"/>
      <c r="AL697" s="55" t="s">
        <v>863</v>
      </c>
      <c r="AM697" s="55"/>
      <c r="AN697" s="55"/>
      <c r="AO697" s="55"/>
      <c r="AP697" s="55">
        <v>81</v>
      </c>
      <c r="AQ697" s="55"/>
      <c r="AR697" s="55"/>
      <c r="AS697" s="55">
        <v>84</v>
      </c>
      <c r="AT697" s="55">
        <v>73</v>
      </c>
    </row>
    <row r="698" spans="1:46">
      <c r="A698" s="55" t="s">
        <v>1461</v>
      </c>
      <c r="B698" s="55">
        <v>1315231614</v>
      </c>
      <c r="C698" s="55" t="s">
        <v>1462</v>
      </c>
      <c r="D698" s="55" t="s">
        <v>52</v>
      </c>
      <c r="E698" s="55" t="s">
        <v>1436</v>
      </c>
      <c r="F698" s="55"/>
      <c r="G698" s="55">
        <v>16</v>
      </c>
      <c r="H698" s="55">
        <v>535</v>
      </c>
      <c r="I698" s="55">
        <v>581.5</v>
      </c>
      <c r="J698" s="55">
        <v>8</v>
      </c>
      <c r="K698" s="55">
        <v>5</v>
      </c>
      <c r="L698" s="55">
        <v>25</v>
      </c>
      <c r="M698" s="55">
        <v>120</v>
      </c>
      <c r="N698" s="55">
        <v>14</v>
      </c>
      <c r="O698" s="55">
        <v>85</v>
      </c>
      <c r="P698" s="56">
        <v>541</v>
      </c>
      <c r="Q698" s="55">
        <v>130.5</v>
      </c>
      <c r="R698" s="55">
        <v>32</v>
      </c>
      <c r="S698" s="55"/>
      <c r="T698" s="55"/>
      <c r="U698" s="55">
        <v>70</v>
      </c>
      <c r="V698" s="55">
        <v>18</v>
      </c>
      <c r="W698" s="55"/>
      <c r="X698" s="55"/>
      <c r="Y698" s="55"/>
      <c r="Z698" s="55"/>
      <c r="AA698" s="55"/>
      <c r="AB698" s="55"/>
      <c r="AC698" s="55">
        <v>61</v>
      </c>
      <c r="AD698" s="55">
        <v>85</v>
      </c>
      <c r="AE698" s="55">
        <v>116</v>
      </c>
      <c r="AF698" s="55">
        <v>68.5</v>
      </c>
      <c r="AG698" s="55">
        <v>91</v>
      </c>
      <c r="AH698" s="55">
        <v>20</v>
      </c>
      <c r="AI698" s="55" t="s">
        <v>1437</v>
      </c>
      <c r="AJ698" s="55">
        <v>14</v>
      </c>
      <c r="AK698" s="55"/>
      <c r="AL698" s="55"/>
      <c r="AM698" s="55"/>
      <c r="AN698" s="55" t="s">
        <v>867</v>
      </c>
      <c r="AO698" s="55">
        <v>1</v>
      </c>
      <c r="AP698" s="55">
        <v>33</v>
      </c>
      <c r="AQ698" s="55">
        <v>14</v>
      </c>
      <c r="AR698" s="55">
        <v>13</v>
      </c>
      <c r="AS698" s="55">
        <v>25</v>
      </c>
      <c r="AT698" s="55">
        <v>8</v>
      </c>
    </row>
    <row r="699" spans="1:46">
      <c r="A699" s="55" t="s">
        <v>1463</v>
      </c>
      <c r="B699" s="55">
        <v>1315231615</v>
      </c>
      <c r="C699" s="55" t="s">
        <v>1464</v>
      </c>
      <c r="D699" s="55" t="s">
        <v>52</v>
      </c>
      <c r="E699" s="55" t="s">
        <v>1436</v>
      </c>
      <c r="F699" s="55"/>
      <c r="G699" s="55">
        <v>16</v>
      </c>
      <c r="H699" s="55">
        <v>470</v>
      </c>
      <c r="I699" s="55">
        <v>515.5</v>
      </c>
      <c r="J699" s="55">
        <v>58</v>
      </c>
      <c r="K699" s="55">
        <v>-13</v>
      </c>
      <c r="L699" s="55">
        <v>321</v>
      </c>
      <c r="M699" s="55">
        <v>107.5</v>
      </c>
      <c r="N699" s="55">
        <v>300</v>
      </c>
      <c r="O699" s="55">
        <v>76.5</v>
      </c>
      <c r="P699" s="55">
        <v>664</v>
      </c>
      <c r="Q699" s="55">
        <v>100.5</v>
      </c>
      <c r="R699" s="55">
        <v>600</v>
      </c>
      <c r="S699" s="55"/>
      <c r="T699" s="55"/>
      <c r="U699" s="55">
        <v>54</v>
      </c>
      <c r="V699" s="55">
        <v>92</v>
      </c>
      <c r="W699" s="55"/>
      <c r="X699" s="55"/>
      <c r="Y699" s="55"/>
      <c r="Z699" s="55"/>
      <c r="AA699" s="55"/>
      <c r="AB699" s="55"/>
      <c r="AC699" s="55">
        <v>64</v>
      </c>
      <c r="AD699" s="55">
        <v>87</v>
      </c>
      <c r="AE699" s="55">
        <v>78</v>
      </c>
      <c r="AF699" s="55">
        <v>67.5</v>
      </c>
      <c r="AG699" s="55">
        <v>90</v>
      </c>
      <c r="AH699" s="55">
        <v>24</v>
      </c>
      <c r="AI699" s="55" t="s">
        <v>1437</v>
      </c>
      <c r="AJ699" s="55">
        <v>15</v>
      </c>
      <c r="AK699" s="55"/>
      <c r="AL699" s="55"/>
      <c r="AM699" s="55"/>
      <c r="AN699" s="55" t="s">
        <v>867</v>
      </c>
      <c r="AO699" s="55">
        <v>14</v>
      </c>
      <c r="AP699" s="55">
        <v>49</v>
      </c>
      <c r="AQ699" s="55">
        <v>35</v>
      </c>
      <c r="AR699" s="55">
        <v>45</v>
      </c>
      <c r="AS699" s="55">
        <v>44</v>
      </c>
      <c r="AT699" s="55">
        <v>58</v>
      </c>
    </row>
    <row r="700" spans="1:46">
      <c r="A700" s="55" t="s">
        <v>1465</v>
      </c>
      <c r="B700" s="55">
        <v>1315231616</v>
      </c>
      <c r="C700" s="55" t="s">
        <v>1466</v>
      </c>
      <c r="D700" s="55" t="s">
        <v>52</v>
      </c>
      <c r="E700" s="55" t="s">
        <v>1436</v>
      </c>
      <c r="F700" s="55"/>
      <c r="G700" s="55">
        <v>16</v>
      </c>
      <c r="H700" s="55">
        <v>499</v>
      </c>
      <c r="I700" s="55">
        <v>551.5</v>
      </c>
      <c r="J700" s="55">
        <v>27</v>
      </c>
      <c r="K700" s="55">
        <v>-5</v>
      </c>
      <c r="L700" s="55">
        <v>115</v>
      </c>
      <c r="M700" s="55">
        <v>113.5</v>
      </c>
      <c r="N700" s="55">
        <v>101</v>
      </c>
      <c r="O700" s="55">
        <v>103</v>
      </c>
      <c r="P700" s="55">
        <v>214</v>
      </c>
      <c r="Q700" s="55">
        <v>102.5</v>
      </c>
      <c r="R700" s="55">
        <v>569</v>
      </c>
      <c r="S700" s="55"/>
      <c r="T700" s="55"/>
      <c r="U700" s="55">
        <v>62.5</v>
      </c>
      <c r="V700" s="55">
        <v>58</v>
      </c>
      <c r="W700" s="55"/>
      <c r="X700" s="55"/>
      <c r="Y700" s="55"/>
      <c r="Z700" s="55"/>
      <c r="AA700" s="55"/>
      <c r="AB700" s="55"/>
      <c r="AC700" s="55">
        <v>61.5</v>
      </c>
      <c r="AD700" s="55">
        <v>86</v>
      </c>
      <c r="AE700" s="55">
        <v>110</v>
      </c>
      <c r="AF700" s="55">
        <v>56</v>
      </c>
      <c r="AG700" s="55">
        <v>84</v>
      </c>
      <c r="AH700" s="55">
        <v>115</v>
      </c>
      <c r="AI700" s="55" t="s">
        <v>1437</v>
      </c>
      <c r="AJ700" s="55">
        <v>16</v>
      </c>
      <c r="AK700" s="55"/>
      <c r="AL700" s="55"/>
      <c r="AM700" s="55"/>
      <c r="AN700" s="55" t="s">
        <v>867</v>
      </c>
      <c r="AO700" s="55">
        <v>11</v>
      </c>
      <c r="AP700" s="55">
        <v>15</v>
      </c>
      <c r="AQ700" s="55">
        <v>9</v>
      </c>
      <c r="AR700" s="55">
        <v>22</v>
      </c>
      <c r="AS700" s="55">
        <v>15</v>
      </c>
      <c r="AT700" s="55">
        <v>27</v>
      </c>
    </row>
    <row r="701" spans="1:46">
      <c r="A701" s="55" t="s">
        <v>1467</v>
      </c>
      <c r="B701" s="55">
        <v>1315231617</v>
      </c>
      <c r="C701" s="55" t="s">
        <v>1468</v>
      </c>
      <c r="D701" s="55" t="s">
        <v>52</v>
      </c>
      <c r="E701" s="55" t="s">
        <v>1436</v>
      </c>
      <c r="F701" s="55"/>
      <c r="G701" s="55">
        <v>16</v>
      </c>
      <c r="H701" s="55">
        <v>532.25</v>
      </c>
      <c r="I701" s="55">
        <v>576.5</v>
      </c>
      <c r="J701" s="55">
        <v>9</v>
      </c>
      <c r="K701" s="55">
        <v>7</v>
      </c>
      <c r="L701" s="55">
        <v>34</v>
      </c>
      <c r="M701" s="55">
        <v>111</v>
      </c>
      <c r="N701" s="56">
        <v>172</v>
      </c>
      <c r="O701" s="55">
        <v>77</v>
      </c>
      <c r="P701" s="56">
        <v>657</v>
      </c>
      <c r="Q701" s="55">
        <v>128</v>
      </c>
      <c r="R701" s="55">
        <v>54</v>
      </c>
      <c r="S701" s="55"/>
      <c r="T701" s="55"/>
      <c r="U701" s="55">
        <v>77.5</v>
      </c>
      <c r="V701" s="55">
        <v>3</v>
      </c>
      <c r="W701" s="55"/>
      <c r="X701" s="55"/>
      <c r="Y701" s="55"/>
      <c r="Z701" s="55"/>
      <c r="AA701" s="55"/>
      <c r="AB701" s="55"/>
      <c r="AC701" s="55">
        <v>76.75</v>
      </c>
      <c r="AD701" s="55">
        <v>95</v>
      </c>
      <c r="AE701" s="55">
        <v>5</v>
      </c>
      <c r="AF701" s="55">
        <v>62</v>
      </c>
      <c r="AG701" s="55">
        <v>88</v>
      </c>
      <c r="AH701" s="55">
        <v>52</v>
      </c>
      <c r="AI701" s="55" t="s">
        <v>1437</v>
      </c>
      <c r="AJ701" s="55">
        <v>17</v>
      </c>
      <c r="AK701" s="55"/>
      <c r="AL701" s="55"/>
      <c r="AM701" s="55"/>
      <c r="AN701" s="55" t="s">
        <v>867</v>
      </c>
      <c r="AO701" s="55">
        <v>17</v>
      </c>
      <c r="AP701" s="55">
        <v>27</v>
      </c>
      <c r="AQ701" s="55">
        <v>10</v>
      </c>
      <c r="AR701" s="55">
        <v>16</v>
      </c>
      <c r="AS701" s="55">
        <v>30</v>
      </c>
      <c r="AT701" s="55">
        <v>9</v>
      </c>
    </row>
    <row r="702" spans="1:46">
      <c r="A702" s="55" t="s">
        <v>1469</v>
      </c>
      <c r="B702" s="55">
        <v>1315231618</v>
      </c>
      <c r="C702" s="55" t="s">
        <v>1470</v>
      </c>
      <c r="D702" s="55" t="s">
        <v>52</v>
      </c>
      <c r="E702" s="55" t="s">
        <v>1436</v>
      </c>
      <c r="F702" s="55"/>
      <c r="G702" s="55">
        <v>16</v>
      </c>
      <c r="H702" s="55">
        <v>471.5</v>
      </c>
      <c r="I702" s="55">
        <v>521</v>
      </c>
      <c r="J702" s="55">
        <v>51</v>
      </c>
      <c r="K702" s="55">
        <v>-13</v>
      </c>
      <c r="L702" s="55">
        <v>279</v>
      </c>
      <c r="M702" s="55">
        <v>101</v>
      </c>
      <c r="N702" s="55">
        <v>561</v>
      </c>
      <c r="O702" s="55">
        <v>66.5</v>
      </c>
      <c r="P702" s="55">
        <v>736</v>
      </c>
      <c r="Q702" s="55">
        <v>116.5</v>
      </c>
      <c r="R702" s="55">
        <v>274</v>
      </c>
      <c r="S702" s="55"/>
      <c r="T702" s="55"/>
      <c r="U702" s="55">
        <v>61</v>
      </c>
      <c r="V702" s="55">
        <v>66</v>
      </c>
      <c r="W702" s="55"/>
      <c r="X702" s="55"/>
      <c r="Y702" s="55"/>
      <c r="Z702" s="55"/>
      <c r="AA702" s="55"/>
      <c r="AB702" s="55"/>
      <c r="AC702" s="55">
        <v>69</v>
      </c>
      <c r="AD702" s="55">
        <v>90</v>
      </c>
      <c r="AE702" s="55">
        <v>30</v>
      </c>
      <c r="AF702" s="55">
        <v>57.5</v>
      </c>
      <c r="AG702" s="55">
        <v>86</v>
      </c>
      <c r="AH702" s="55">
        <v>91</v>
      </c>
      <c r="AI702" s="55" t="s">
        <v>1437</v>
      </c>
      <c r="AJ702" s="55">
        <v>18</v>
      </c>
      <c r="AK702" s="55"/>
      <c r="AL702" s="55"/>
      <c r="AM702" s="55"/>
      <c r="AN702" s="55" t="s">
        <v>867</v>
      </c>
      <c r="AO702" s="55">
        <v>67</v>
      </c>
      <c r="AP702" s="55">
        <v>44</v>
      </c>
      <c r="AQ702" s="55">
        <v>62</v>
      </c>
      <c r="AR702" s="55">
        <v>38</v>
      </c>
      <c r="AS702" s="55">
        <v>50</v>
      </c>
      <c r="AT702" s="55">
        <v>51</v>
      </c>
    </row>
    <row r="703" spans="1:46">
      <c r="A703" s="55" t="s">
        <v>1471</v>
      </c>
      <c r="B703" s="55">
        <v>1315231619</v>
      </c>
      <c r="C703" s="55" t="s">
        <v>1472</v>
      </c>
      <c r="D703" s="55" t="s">
        <v>52</v>
      </c>
      <c r="E703" s="55" t="s">
        <v>1436</v>
      </c>
      <c r="F703" s="55"/>
      <c r="G703" s="55">
        <v>16</v>
      </c>
      <c r="H703" s="55">
        <v>517.5</v>
      </c>
      <c r="I703" s="55">
        <v>564</v>
      </c>
      <c r="J703" s="55">
        <v>17</v>
      </c>
      <c r="K703" s="55">
        <v>2</v>
      </c>
      <c r="L703" s="55">
        <v>65</v>
      </c>
      <c r="M703" s="55">
        <v>110</v>
      </c>
      <c r="N703" s="56">
        <v>209</v>
      </c>
      <c r="O703" s="55">
        <v>97.5</v>
      </c>
      <c r="P703" s="56">
        <v>321</v>
      </c>
      <c r="Q703" s="55">
        <v>108</v>
      </c>
      <c r="R703" s="56">
        <v>453</v>
      </c>
      <c r="S703" s="55"/>
      <c r="T703" s="55"/>
      <c r="U703" s="55">
        <v>69.5</v>
      </c>
      <c r="V703" s="55">
        <v>23</v>
      </c>
      <c r="W703" s="55"/>
      <c r="X703" s="55"/>
      <c r="Y703" s="55"/>
      <c r="Z703" s="55"/>
      <c r="AA703" s="55"/>
      <c r="AB703" s="55"/>
      <c r="AC703" s="55">
        <v>69</v>
      </c>
      <c r="AD703" s="55">
        <v>90</v>
      </c>
      <c r="AE703" s="55">
        <v>30</v>
      </c>
      <c r="AF703" s="55">
        <v>63.5</v>
      </c>
      <c r="AG703" s="55">
        <v>89</v>
      </c>
      <c r="AH703" s="55">
        <v>44</v>
      </c>
      <c r="AI703" s="55" t="s">
        <v>1437</v>
      </c>
      <c r="AJ703" s="55">
        <v>19</v>
      </c>
      <c r="AK703" s="55"/>
      <c r="AL703" s="55"/>
      <c r="AM703" s="55"/>
      <c r="AN703" s="55" t="s">
        <v>867</v>
      </c>
      <c r="AO703" s="55">
        <v>15</v>
      </c>
      <c r="AP703" s="55">
        <v>25</v>
      </c>
      <c r="AQ703" s="55">
        <v>17</v>
      </c>
      <c r="AR703" s="55">
        <v>19</v>
      </c>
      <c r="AS703" s="55">
        <v>13</v>
      </c>
      <c r="AT703" s="55">
        <v>17</v>
      </c>
    </row>
    <row r="704" spans="1:46">
      <c r="A704" s="55" t="s">
        <v>1473</v>
      </c>
      <c r="B704" s="55">
        <v>1315231620</v>
      </c>
      <c r="C704" s="55" t="s">
        <v>1474</v>
      </c>
      <c r="D704" s="55" t="s">
        <v>52</v>
      </c>
      <c r="E704" s="55" t="s">
        <v>1436</v>
      </c>
      <c r="F704" s="55"/>
      <c r="G704" s="55">
        <v>16</v>
      </c>
      <c r="H704" s="55">
        <v>522.5</v>
      </c>
      <c r="I704" s="55">
        <v>574</v>
      </c>
      <c r="J704" s="55">
        <v>10</v>
      </c>
      <c r="K704" s="55">
        <v>5</v>
      </c>
      <c r="L704" s="55">
        <v>36</v>
      </c>
      <c r="M704" s="55">
        <v>111</v>
      </c>
      <c r="N704" s="56">
        <v>172</v>
      </c>
      <c r="O704" s="55">
        <v>108</v>
      </c>
      <c r="P704" s="55">
        <v>119</v>
      </c>
      <c r="Q704" s="55">
        <v>107</v>
      </c>
      <c r="R704" s="56">
        <v>474</v>
      </c>
      <c r="S704" s="55"/>
      <c r="T704" s="55"/>
      <c r="U704" s="55">
        <v>76</v>
      </c>
      <c r="V704" s="55">
        <v>6</v>
      </c>
      <c r="W704" s="55"/>
      <c r="X704" s="55"/>
      <c r="Y704" s="55"/>
      <c r="Z704" s="55"/>
      <c r="AA704" s="55"/>
      <c r="AB704" s="55"/>
      <c r="AC704" s="55">
        <v>64.5</v>
      </c>
      <c r="AD704" s="55">
        <v>88</v>
      </c>
      <c r="AE704" s="55">
        <v>70</v>
      </c>
      <c r="AF704" s="55">
        <v>56</v>
      </c>
      <c r="AG704" s="55">
        <v>84</v>
      </c>
      <c r="AH704" s="55">
        <v>115</v>
      </c>
      <c r="AI704" s="55" t="s">
        <v>1437</v>
      </c>
      <c r="AJ704" s="55">
        <v>20</v>
      </c>
      <c r="AK704" s="55"/>
      <c r="AL704" s="55"/>
      <c r="AM704" s="55"/>
      <c r="AN704" s="55" t="s">
        <v>867</v>
      </c>
      <c r="AO704" s="55">
        <v>20</v>
      </c>
      <c r="AP704" s="55">
        <v>13</v>
      </c>
      <c r="AQ704" s="55">
        <v>31</v>
      </c>
      <c r="AR704" s="55">
        <v>15</v>
      </c>
      <c r="AS704" s="55">
        <v>36</v>
      </c>
      <c r="AT704" s="55">
        <v>10</v>
      </c>
    </row>
    <row r="705" spans="1:46">
      <c r="A705" s="55" t="s">
        <v>1475</v>
      </c>
      <c r="B705" s="55">
        <v>1315231621</v>
      </c>
      <c r="C705" s="55" t="s">
        <v>1476</v>
      </c>
      <c r="D705" s="55" t="s">
        <v>52</v>
      </c>
      <c r="E705" s="55" t="s">
        <v>1436</v>
      </c>
      <c r="F705" s="55"/>
      <c r="G705" s="55">
        <v>16</v>
      </c>
      <c r="H705" s="55">
        <v>487.5</v>
      </c>
      <c r="I705" s="55">
        <v>539.5</v>
      </c>
      <c r="J705" s="55">
        <v>37</v>
      </c>
      <c r="K705" s="55">
        <v>-1</v>
      </c>
      <c r="L705" s="55">
        <v>173</v>
      </c>
      <c r="M705" s="55">
        <v>114</v>
      </c>
      <c r="N705" s="55">
        <v>84</v>
      </c>
      <c r="O705" s="55">
        <v>71</v>
      </c>
      <c r="P705" s="55">
        <v>704</v>
      </c>
      <c r="Q705" s="55">
        <v>110.5</v>
      </c>
      <c r="R705" s="55">
        <v>396</v>
      </c>
      <c r="S705" s="55"/>
      <c r="T705" s="55"/>
      <c r="U705" s="55">
        <v>74</v>
      </c>
      <c r="V705" s="55">
        <v>9</v>
      </c>
      <c r="W705" s="55"/>
      <c r="X705" s="55"/>
      <c r="Y705" s="55"/>
      <c r="Z705" s="55"/>
      <c r="AA705" s="55"/>
      <c r="AB705" s="55"/>
      <c r="AC705" s="55">
        <v>60.5</v>
      </c>
      <c r="AD705" s="55">
        <v>84</v>
      </c>
      <c r="AE705" s="55">
        <v>122</v>
      </c>
      <c r="AF705" s="55">
        <v>57.5</v>
      </c>
      <c r="AG705" s="55">
        <v>86</v>
      </c>
      <c r="AH705" s="55">
        <v>91</v>
      </c>
      <c r="AI705" s="55" t="s">
        <v>1437</v>
      </c>
      <c r="AJ705" s="55">
        <v>21</v>
      </c>
      <c r="AK705" s="55"/>
      <c r="AL705" s="55"/>
      <c r="AM705" s="55"/>
      <c r="AN705" s="55" t="s">
        <v>867</v>
      </c>
      <c r="AO705" s="55">
        <v>45</v>
      </c>
      <c r="AP705" s="55">
        <v>51</v>
      </c>
      <c r="AQ705" s="55">
        <v>22</v>
      </c>
      <c r="AR705" s="55">
        <v>36</v>
      </c>
      <c r="AS705" s="55">
        <v>40</v>
      </c>
      <c r="AT705" s="55">
        <v>37</v>
      </c>
    </row>
    <row r="706" spans="1:46">
      <c r="A706" s="55" t="s">
        <v>1477</v>
      </c>
      <c r="B706" s="55">
        <v>1315231622</v>
      </c>
      <c r="C706" s="55" t="s">
        <v>1478</v>
      </c>
      <c r="D706" s="55" t="s">
        <v>52</v>
      </c>
      <c r="E706" s="55" t="s">
        <v>1436</v>
      </c>
      <c r="F706" s="55"/>
      <c r="G706" s="55">
        <v>16</v>
      </c>
      <c r="H706" s="55">
        <v>546.75</v>
      </c>
      <c r="I706" s="55">
        <v>593.5</v>
      </c>
      <c r="J706" s="55">
        <v>3</v>
      </c>
      <c r="K706" s="55"/>
      <c r="L706" s="55">
        <v>11</v>
      </c>
      <c r="M706" s="55">
        <v>105.5</v>
      </c>
      <c r="N706" s="56">
        <v>382</v>
      </c>
      <c r="O706" s="55">
        <v>124</v>
      </c>
      <c r="P706" s="55">
        <v>9</v>
      </c>
      <c r="Q706" s="55">
        <v>122.5</v>
      </c>
      <c r="R706" s="55">
        <v>130</v>
      </c>
      <c r="S706" s="55"/>
      <c r="T706" s="55"/>
      <c r="U706" s="55">
        <v>64.5</v>
      </c>
      <c r="V706" s="55">
        <v>49</v>
      </c>
      <c r="W706" s="55"/>
      <c r="X706" s="55"/>
      <c r="Y706" s="55"/>
      <c r="Z706" s="55"/>
      <c r="AA706" s="55"/>
      <c r="AB706" s="55"/>
      <c r="AC706" s="55">
        <v>73.75</v>
      </c>
      <c r="AD706" s="55">
        <v>93</v>
      </c>
      <c r="AE706" s="55">
        <v>12</v>
      </c>
      <c r="AF706" s="55">
        <v>56.5</v>
      </c>
      <c r="AG706" s="55">
        <v>84</v>
      </c>
      <c r="AH706" s="55">
        <v>107</v>
      </c>
      <c r="AI706" s="55" t="s">
        <v>1437</v>
      </c>
      <c r="AJ706" s="55">
        <v>22</v>
      </c>
      <c r="AK706" s="55"/>
      <c r="AL706" s="55"/>
      <c r="AM706" s="55"/>
      <c r="AN706" s="55" t="s">
        <v>867</v>
      </c>
      <c r="AO706" s="55">
        <v>3</v>
      </c>
      <c r="AP706" s="55">
        <v>6</v>
      </c>
      <c r="AQ706" s="55">
        <v>2</v>
      </c>
      <c r="AR706" s="55">
        <v>3</v>
      </c>
      <c r="AS706" s="55">
        <v>7</v>
      </c>
      <c r="AT706" s="55">
        <v>3</v>
      </c>
    </row>
    <row r="707" spans="1:46">
      <c r="A707" s="55" t="s">
        <v>1479</v>
      </c>
      <c r="B707" s="55">
        <v>1315231623</v>
      </c>
      <c r="C707" s="55" t="s">
        <v>1480</v>
      </c>
      <c r="D707" s="55" t="s">
        <v>52</v>
      </c>
      <c r="E707" s="55" t="s">
        <v>1436</v>
      </c>
      <c r="F707" s="55"/>
      <c r="G707" s="55">
        <v>16</v>
      </c>
      <c r="H707" s="55">
        <v>481</v>
      </c>
      <c r="I707" s="55">
        <v>529</v>
      </c>
      <c r="J707" s="55">
        <v>41</v>
      </c>
      <c r="K707" s="55">
        <v>-13</v>
      </c>
      <c r="L707" s="55">
        <v>217</v>
      </c>
      <c r="M707" s="55">
        <v>100.5</v>
      </c>
      <c r="N707" s="55">
        <v>584</v>
      </c>
      <c r="O707" s="55">
        <v>82</v>
      </c>
      <c r="P707" s="55">
        <v>597</v>
      </c>
      <c r="Q707" s="55">
        <v>128</v>
      </c>
      <c r="R707" s="55">
        <v>54</v>
      </c>
      <c r="S707" s="55"/>
      <c r="T707" s="55"/>
      <c r="U707" s="55">
        <v>64.5</v>
      </c>
      <c r="V707" s="55">
        <v>49</v>
      </c>
      <c r="W707" s="55"/>
      <c r="X707" s="55"/>
      <c r="Y707" s="55"/>
      <c r="Z707" s="55"/>
      <c r="AA707" s="55"/>
      <c r="AB707" s="55"/>
      <c r="AC707" s="55">
        <v>59</v>
      </c>
      <c r="AD707" s="55">
        <v>82</v>
      </c>
      <c r="AE707" s="55">
        <v>135</v>
      </c>
      <c r="AF707" s="55">
        <v>47</v>
      </c>
      <c r="AG707" s="55">
        <v>72</v>
      </c>
      <c r="AH707" s="55">
        <v>194</v>
      </c>
      <c r="AI707" s="55" t="s">
        <v>1437</v>
      </c>
      <c r="AJ707" s="55">
        <v>23</v>
      </c>
      <c r="AK707" s="55"/>
      <c r="AL707" s="55"/>
      <c r="AM707" s="55"/>
      <c r="AN707" s="55" t="s">
        <v>867</v>
      </c>
      <c r="AO707" s="55">
        <v>38</v>
      </c>
      <c r="AP707" s="55">
        <v>28</v>
      </c>
      <c r="AQ707" s="55">
        <v>12</v>
      </c>
      <c r="AR707" s="55">
        <v>28</v>
      </c>
      <c r="AS707" s="55">
        <v>20</v>
      </c>
      <c r="AT707" s="55">
        <v>41</v>
      </c>
    </row>
    <row r="708" spans="1:46">
      <c r="A708" s="55" t="s">
        <v>1481</v>
      </c>
      <c r="B708" s="55">
        <v>1315231624</v>
      </c>
      <c r="C708" s="55" t="s">
        <v>1482</v>
      </c>
      <c r="D708" s="55" t="s">
        <v>52</v>
      </c>
      <c r="E708" s="55" t="s">
        <v>1436</v>
      </c>
      <c r="F708" s="55"/>
      <c r="G708" s="55">
        <v>16</v>
      </c>
      <c r="H708" s="55">
        <v>500.75</v>
      </c>
      <c r="I708" s="55">
        <v>534</v>
      </c>
      <c r="J708" s="55">
        <v>39</v>
      </c>
      <c r="K708" s="55">
        <v>-30</v>
      </c>
      <c r="L708" s="55">
        <v>198</v>
      </c>
      <c r="M708" s="55">
        <v>111</v>
      </c>
      <c r="N708" s="55">
        <v>172</v>
      </c>
      <c r="O708" s="55">
        <v>83</v>
      </c>
      <c r="P708" s="55">
        <v>583</v>
      </c>
      <c r="Q708" s="55">
        <v>120</v>
      </c>
      <c r="R708" s="55">
        <v>195</v>
      </c>
      <c r="S708" s="55"/>
      <c r="T708" s="55"/>
      <c r="U708" s="55">
        <v>59</v>
      </c>
      <c r="V708" s="55">
        <v>76</v>
      </c>
      <c r="W708" s="55"/>
      <c r="X708" s="55"/>
      <c r="Y708" s="55"/>
      <c r="Z708" s="55">
        <v>68.5</v>
      </c>
      <c r="AA708" s="55">
        <v>78</v>
      </c>
      <c r="AB708" s="55">
        <v>366</v>
      </c>
      <c r="AC708" s="55">
        <v>59.25</v>
      </c>
      <c r="AD708" s="55">
        <v>83</v>
      </c>
      <c r="AE708" s="55">
        <v>127</v>
      </c>
      <c r="AF708" s="55"/>
      <c r="AG708" s="55"/>
      <c r="AH708" s="55"/>
      <c r="AI708" s="55" t="s">
        <v>1448</v>
      </c>
      <c r="AJ708" s="55">
        <v>24</v>
      </c>
      <c r="AK708" s="55"/>
      <c r="AL708" s="55" t="s">
        <v>863</v>
      </c>
      <c r="AM708" s="55"/>
      <c r="AN708" s="55"/>
      <c r="AO708" s="55">
        <v>55</v>
      </c>
      <c r="AP708" s="55">
        <v>22</v>
      </c>
      <c r="AQ708" s="55">
        <v>54</v>
      </c>
      <c r="AR708" s="55">
        <v>9</v>
      </c>
      <c r="AS708" s="55">
        <v>14</v>
      </c>
      <c r="AT708" s="55">
        <v>39</v>
      </c>
    </row>
    <row r="709" spans="1:46">
      <c r="A709" s="55" t="s">
        <v>1483</v>
      </c>
      <c r="B709" s="55">
        <v>1315231625</v>
      </c>
      <c r="C709" s="55" t="s">
        <v>1484</v>
      </c>
      <c r="D709" s="55" t="s">
        <v>52</v>
      </c>
      <c r="E709" s="55" t="s">
        <v>1436</v>
      </c>
      <c r="F709" s="55"/>
      <c r="G709" s="55">
        <v>16</v>
      </c>
      <c r="H709" s="55">
        <v>551</v>
      </c>
      <c r="I709" s="55">
        <v>592.5</v>
      </c>
      <c r="J709" s="55">
        <v>4</v>
      </c>
      <c r="K709" s="55">
        <v>16</v>
      </c>
      <c r="L709" s="55">
        <v>12</v>
      </c>
      <c r="M709" s="55">
        <v>119</v>
      </c>
      <c r="N709" s="55">
        <v>21</v>
      </c>
      <c r="O709" s="55">
        <v>92.5</v>
      </c>
      <c r="P709" s="56">
        <v>409</v>
      </c>
      <c r="Q709" s="55">
        <v>118</v>
      </c>
      <c r="R709" s="56">
        <v>236</v>
      </c>
      <c r="S709" s="55"/>
      <c r="T709" s="55"/>
      <c r="U709" s="55">
        <v>79</v>
      </c>
      <c r="V709" s="55">
        <v>1</v>
      </c>
      <c r="W709" s="55"/>
      <c r="X709" s="55"/>
      <c r="Y709" s="55"/>
      <c r="Z709" s="55"/>
      <c r="AA709" s="55"/>
      <c r="AB709" s="55"/>
      <c r="AC709" s="55">
        <v>77.5</v>
      </c>
      <c r="AD709" s="55">
        <v>95</v>
      </c>
      <c r="AE709" s="55">
        <v>3</v>
      </c>
      <c r="AF709" s="55">
        <v>65</v>
      </c>
      <c r="AG709" s="55">
        <v>89</v>
      </c>
      <c r="AH709" s="55">
        <v>33</v>
      </c>
      <c r="AI709" s="55" t="s">
        <v>1437</v>
      </c>
      <c r="AJ709" s="55">
        <v>25</v>
      </c>
      <c r="AK709" s="55"/>
      <c r="AL709" s="55"/>
      <c r="AM709" s="55"/>
      <c r="AN709" s="55" t="s">
        <v>867</v>
      </c>
      <c r="AO709" s="55">
        <v>39</v>
      </c>
      <c r="AP709" s="55">
        <v>11</v>
      </c>
      <c r="AQ709" s="55">
        <v>15</v>
      </c>
      <c r="AR709" s="55">
        <v>20</v>
      </c>
      <c r="AS709" s="55">
        <v>17</v>
      </c>
      <c r="AT709" s="55">
        <v>4</v>
      </c>
    </row>
    <row r="710" spans="1:46">
      <c r="A710" s="55" t="s">
        <v>1485</v>
      </c>
      <c r="B710" s="55">
        <v>7001231626</v>
      </c>
      <c r="C710" s="55" t="s">
        <v>1486</v>
      </c>
      <c r="D710" s="55" t="s">
        <v>511</v>
      </c>
      <c r="E710" s="55" t="s">
        <v>1436</v>
      </c>
      <c r="F710" s="55" t="s">
        <v>233</v>
      </c>
      <c r="G710" s="55">
        <v>16</v>
      </c>
      <c r="H710" s="55">
        <v>466.5</v>
      </c>
      <c r="I710" s="55">
        <v>517.5</v>
      </c>
      <c r="J710" s="55">
        <v>55</v>
      </c>
      <c r="K710" s="55"/>
      <c r="L710" s="55">
        <v>304</v>
      </c>
      <c r="M710" s="55">
        <v>105</v>
      </c>
      <c r="N710" s="55">
        <v>406</v>
      </c>
      <c r="O710" s="55">
        <v>64</v>
      </c>
      <c r="P710" s="55">
        <v>754</v>
      </c>
      <c r="Q710" s="55">
        <v>115.5</v>
      </c>
      <c r="R710" s="55">
        <v>288</v>
      </c>
      <c r="S710" s="55"/>
      <c r="T710" s="55"/>
      <c r="U710" s="55">
        <v>67</v>
      </c>
      <c r="V710" s="55">
        <v>31</v>
      </c>
      <c r="W710" s="55"/>
      <c r="X710" s="55"/>
      <c r="Y710" s="55"/>
      <c r="Z710" s="55"/>
      <c r="AA710" s="55"/>
      <c r="AB710" s="55"/>
      <c r="AC710" s="55">
        <v>59</v>
      </c>
      <c r="AD710" s="55">
        <v>82</v>
      </c>
      <c r="AE710" s="55">
        <v>135</v>
      </c>
      <c r="AF710" s="55">
        <v>56</v>
      </c>
      <c r="AG710" s="55">
        <v>84</v>
      </c>
      <c r="AH710" s="55">
        <v>115</v>
      </c>
      <c r="AI710" s="55" t="s">
        <v>1437</v>
      </c>
      <c r="AJ710" s="55">
        <v>26</v>
      </c>
      <c r="AK710" s="55"/>
      <c r="AL710" s="55"/>
      <c r="AM710" s="55"/>
      <c r="AN710" s="55" t="s">
        <v>867</v>
      </c>
      <c r="AO710" s="55"/>
      <c r="AP710" s="55"/>
      <c r="AQ710" s="55"/>
      <c r="AR710" s="55"/>
      <c r="AS710" s="55"/>
      <c r="AT710" s="55">
        <v>55</v>
      </c>
    </row>
    <row r="711" spans="1:46">
      <c r="A711" s="55" t="s">
        <v>1487</v>
      </c>
      <c r="B711" s="55">
        <v>1315231627</v>
      </c>
      <c r="C711" s="55" t="s">
        <v>1488</v>
      </c>
      <c r="D711" s="55" t="s">
        <v>52</v>
      </c>
      <c r="E711" s="55" t="s">
        <v>1436</v>
      </c>
      <c r="F711" s="55"/>
      <c r="G711" s="55">
        <v>16</v>
      </c>
      <c r="H711" s="55">
        <v>531.75</v>
      </c>
      <c r="I711" s="55">
        <v>573.5</v>
      </c>
      <c r="J711" s="55">
        <v>11</v>
      </c>
      <c r="K711" s="55">
        <v>12</v>
      </c>
      <c r="L711" s="55">
        <v>38</v>
      </c>
      <c r="M711" s="55">
        <v>114.5</v>
      </c>
      <c r="N711" s="55">
        <v>74</v>
      </c>
      <c r="O711" s="55">
        <v>93.5</v>
      </c>
      <c r="P711" s="56">
        <v>392</v>
      </c>
      <c r="Q711" s="55">
        <v>124</v>
      </c>
      <c r="R711" s="55">
        <v>106</v>
      </c>
      <c r="S711" s="55"/>
      <c r="T711" s="55"/>
      <c r="U711" s="55">
        <v>59.5</v>
      </c>
      <c r="V711" s="55">
        <v>74</v>
      </c>
      <c r="W711" s="55"/>
      <c r="X711" s="55"/>
      <c r="Y711" s="55"/>
      <c r="Z711" s="55"/>
      <c r="AA711" s="55"/>
      <c r="AB711" s="55"/>
      <c r="AC711" s="55">
        <v>69.25</v>
      </c>
      <c r="AD711" s="55">
        <v>90</v>
      </c>
      <c r="AE711" s="55">
        <v>28</v>
      </c>
      <c r="AF711" s="55">
        <v>71</v>
      </c>
      <c r="AG711" s="55">
        <v>92</v>
      </c>
      <c r="AH711" s="55">
        <v>9</v>
      </c>
      <c r="AI711" s="55" t="s">
        <v>1437</v>
      </c>
      <c r="AJ711" s="55">
        <v>27</v>
      </c>
      <c r="AK711" s="55"/>
      <c r="AL711" s="55"/>
      <c r="AM711" s="55"/>
      <c r="AN711" s="55" t="s">
        <v>867</v>
      </c>
      <c r="AO711" s="55">
        <v>6</v>
      </c>
      <c r="AP711" s="55">
        <v>24</v>
      </c>
      <c r="AQ711" s="55">
        <v>20</v>
      </c>
      <c r="AR711" s="55">
        <v>23</v>
      </c>
      <c r="AS711" s="55">
        <v>4</v>
      </c>
      <c r="AT711" s="55">
        <v>11</v>
      </c>
    </row>
    <row r="712" spans="1:46">
      <c r="A712" s="55" t="s">
        <v>1489</v>
      </c>
      <c r="B712" s="55">
        <v>1315231628</v>
      </c>
      <c r="C712" s="55" t="s">
        <v>1490</v>
      </c>
      <c r="D712" s="55" t="s">
        <v>52</v>
      </c>
      <c r="E712" s="55" t="s">
        <v>1436</v>
      </c>
      <c r="F712" s="55"/>
      <c r="G712" s="55">
        <v>16</v>
      </c>
      <c r="H712" s="55">
        <v>563.5</v>
      </c>
      <c r="I712" s="55">
        <v>592.5</v>
      </c>
      <c r="J712" s="55">
        <v>4</v>
      </c>
      <c r="K712" s="55">
        <v>-3</v>
      </c>
      <c r="L712" s="55">
        <v>12</v>
      </c>
      <c r="M712" s="55">
        <v>116.5</v>
      </c>
      <c r="N712" s="55">
        <v>40</v>
      </c>
      <c r="O712" s="55">
        <v>100</v>
      </c>
      <c r="P712" s="56">
        <v>262</v>
      </c>
      <c r="Q712" s="55">
        <v>130</v>
      </c>
      <c r="R712" s="55">
        <v>40</v>
      </c>
      <c r="S712" s="55"/>
      <c r="T712" s="55"/>
      <c r="U712" s="55">
        <v>73</v>
      </c>
      <c r="V712" s="55">
        <v>12</v>
      </c>
      <c r="W712" s="55"/>
      <c r="X712" s="55"/>
      <c r="Y712" s="55"/>
      <c r="Z712" s="55">
        <v>72</v>
      </c>
      <c r="AA712" s="55">
        <v>81</v>
      </c>
      <c r="AB712" s="56">
        <v>301</v>
      </c>
      <c r="AC712" s="55">
        <v>72</v>
      </c>
      <c r="AD712" s="55">
        <v>92</v>
      </c>
      <c r="AE712" s="55">
        <v>18</v>
      </c>
      <c r="AF712" s="55"/>
      <c r="AG712" s="55"/>
      <c r="AH712" s="55"/>
      <c r="AI712" s="55" t="s">
        <v>1448</v>
      </c>
      <c r="AJ712" s="55">
        <v>28</v>
      </c>
      <c r="AK712" s="55"/>
      <c r="AL712" s="55" t="s">
        <v>863</v>
      </c>
      <c r="AM712" s="55"/>
      <c r="AN712" s="55"/>
      <c r="AO712" s="55">
        <v>2</v>
      </c>
      <c r="AP712" s="55">
        <v>1</v>
      </c>
      <c r="AQ712" s="55">
        <v>1</v>
      </c>
      <c r="AR712" s="55">
        <v>1</v>
      </c>
      <c r="AS712" s="55">
        <v>1</v>
      </c>
      <c r="AT712" s="55">
        <v>4</v>
      </c>
    </row>
    <row r="713" spans="1:46">
      <c r="A713" s="55" t="s">
        <v>1491</v>
      </c>
      <c r="B713" s="55">
        <v>1315231629</v>
      </c>
      <c r="C713" s="55" t="s">
        <v>1492</v>
      </c>
      <c r="D713" s="55" t="s">
        <v>52</v>
      </c>
      <c r="E713" s="55" t="s">
        <v>1436</v>
      </c>
      <c r="F713" s="55"/>
      <c r="G713" s="55">
        <v>16</v>
      </c>
      <c r="H713" s="55">
        <v>495.25</v>
      </c>
      <c r="I713" s="55">
        <v>543</v>
      </c>
      <c r="J713" s="55">
        <v>33</v>
      </c>
      <c r="K713" s="55">
        <v>12</v>
      </c>
      <c r="L713" s="55">
        <v>151</v>
      </c>
      <c r="M713" s="55">
        <v>107.5</v>
      </c>
      <c r="N713" s="55">
        <v>300</v>
      </c>
      <c r="O713" s="55">
        <v>90</v>
      </c>
      <c r="P713" s="55">
        <v>453</v>
      </c>
      <c r="Q713" s="55">
        <v>107</v>
      </c>
      <c r="R713" s="55">
        <v>474</v>
      </c>
      <c r="S713" s="55"/>
      <c r="T713" s="55"/>
      <c r="U713" s="55">
        <v>68.5</v>
      </c>
      <c r="V713" s="55">
        <v>26</v>
      </c>
      <c r="W713" s="55"/>
      <c r="X713" s="55"/>
      <c r="Y713" s="55"/>
      <c r="Z713" s="55"/>
      <c r="AA713" s="55"/>
      <c r="AB713" s="55"/>
      <c r="AC713" s="55">
        <v>57.75</v>
      </c>
      <c r="AD713" s="55">
        <v>81</v>
      </c>
      <c r="AE713" s="55">
        <v>151</v>
      </c>
      <c r="AF713" s="55">
        <v>64.5</v>
      </c>
      <c r="AG713" s="55">
        <v>89</v>
      </c>
      <c r="AH713" s="55">
        <v>37</v>
      </c>
      <c r="AI713" s="55" t="s">
        <v>1437</v>
      </c>
      <c r="AJ713" s="55">
        <v>29</v>
      </c>
      <c r="AK713" s="55"/>
      <c r="AL713" s="55"/>
      <c r="AM713" s="55"/>
      <c r="AN713" s="55" t="s">
        <v>867</v>
      </c>
      <c r="AO713" s="55">
        <v>50</v>
      </c>
      <c r="AP713" s="55">
        <v>55</v>
      </c>
      <c r="AQ713" s="55">
        <v>36</v>
      </c>
      <c r="AR713" s="55">
        <v>45</v>
      </c>
      <c r="AS713" s="55">
        <v>53</v>
      </c>
      <c r="AT713" s="55">
        <v>33</v>
      </c>
    </row>
    <row r="714" spans="1:46">
      <c r="A714" s="55" t="s">
        <v>1493</v>
      </c>
      <c r="B714" s="55">
        <v>1315231630</v>
      </c>
      <c r="C714" s="55" t="s">
        <v>1494</v>
      </c>
      <c r="D714" s="55" t="s">
        <v>52</v>
      </c>
      <c r="E714" s="55" t="s">
        <v>1436</v>
      </c>
      <c r="F714" s="55"/>
      <c r="G714" s="55">
        <v>16</v>
      </c>
      <c r="H714" s="55">
        <v>469</v>
      </c>
      <c r="I714" s="55">
        <v>519.5</v>
      </c>
      <c r="J714" s="55">
        <v>52</v>
      </c>
      <c r="K714" s="55">
        <v>-19</v>
      </c>
      <c r="L714" s="55">
        <v>285</v>
      </c>
      <c r="M714" s="55">
        <v>99.5</v>
      </c>
      <c r="N714" s="55">
        <v>618</v>
      </c>
      <c r="O714" s="55">
        <v>88</v>
      </c>
      <c r="P714" s="55">
        <v>492</v>
      </c>
      <c r="Q714" s="55">
        <v>100</v>
      </c>
      <c r="R714" s="55">
        <v>604</v>
      </c>
      <c r="S714" s="55"/>
      <c r="T714" s="55"/>
      <c r="U714" s="55">
        <v>67</v>
      </c>
      <c r="V714" s="55">
        <v>31</v>
      </c>
      <c r="W714" s="55"/>
      <c r="X714" s="55"/>
      <c r="Y714" s="55"/>
      <c r="Z714" s="55"/>
      <c r="AA714" s="55"/>
      <c r="AB714" s="55"/>
      <c r="AC714" s="55">
        <v>62.5</v>
      </c>
      <c r="AD714" s="55">
        <v>87</v>
      </c>
      <c r="AE714" s="55">
        <v>93</v>
      </c>
      <c r="AF714" s="55">
        <v>52</v>
      </c>
      <c r="AG714" s="55">
        <v>78</v>
      </c>
      <c r="AH714" s="55">
        <v>154</v>
      </c>
      <c r="AI714" s="55" t="s">
        <v>1437</v>
      </c>
      <c r="AJ714" s="55">
        <v>30</v>
      </c>
      <c r="AK714" s="55"/>
      <c r="AL714" s="55"/>
      <c r="AM714" s="55"/>
      <c r="AN714" s="55" t="s">
        <v>867</v>
      </c>
      <c r="AO714" s="55">
        <v>54</v>
      </c>
      <c r="AP714" s="55">
        <v>35</v>
      </c>
      <c r="AQ714" s="55">
        <v>79</v>
      </c>
      <c r="AR714" s="55">
        <v>33</v>
      </c>
      <c r="AS714" s="55">
        <v>42</v>
      </c>
      <c r="AT714" s="55">
        <v>52</v>
      </c>
    </row>
    <row r="715" spans="1:46">
      <c r="A715" s="55" t="s">
        <v>1495</v>
      </c>
      <c r="B715" s="55">
        <v>1315231631</v>
      </c>
      <c r="C715" s="55" t="s">
        <v>1496</v>
      </c>
      <c r="D715" s="55" t="s">
        <v>52</v>
      </c>
      <c r="E715" s="55" t="s">
        <v>1436</v>
      </c>
      <c r="F715" s="55"/>
      <c r="G715" s="55">
        <v>16</v>
      </c>
      <c r="H715" s="55">
        <v>492.5</v>
      </c>
      <c r="I715" s="55">
        <v>524.5</v>
      </c>
      <c r="J715" s="55">
        <v>46</v>
      </c>
      <c r="K715" s="55">
        <v>36</v>
      </c>
      <c r="L715" s="55">
        <v>246</v>
      </c>
      <c r="M715" s="55">
        <v>100.5</v>
      </c>
      <c r="N715" s="55">
        <v>584</v>
      </c>
      <c r="O715" s="55">
        <v>68</v>
      </c>
      <c r="P715" s="55">
        <v>728</v>
      </c>
      <c r="Q715" s="55">
        <v>127.5</v>
      </c>
      <c r="R715" s="55">
        <v>60</v>
      </c>
      <c r="S715" s="55"/>
      <c r="T715" s="55"/>
      <c r="U715" s="55">
        <v>68.5</v>
      </c>
      <c r="V715" s="55">
        <v>26</v>
      </c>
      <c r="W715" s="55"/>
      <c r="X715" s="55"/>
      <c r="Y715" s="55"/>
      <c r="Z715" s="55">
        <v>69</v>
      </c>
      <c r="AA715" s="55">
        <v>78</v>
      </c>
      <c r="AB715" s="55">
        <v>354</v>
      </c>
      <c r="AC715" s="55">
        <v>59</v>
      </c>
      <c r="AD715" s="55">
        <v>82</v>
      </c>
      <c r="AE715" s="55">
        <v>135</v>
      </c>
      <c r="AF715" s="55"/>
      <c r="AG715" s="55"/>
      <c r="AH715" s="55"/>
      <c r="AI715" s="55" t="s">
        <v>1448</v>
      </c>
      <c r="AJ715" s="55">
        <v>31</v>
      </c>
      <c r="AK715" s="55"/>
      <c r="AL715" s="55" t="s">
        <v>863</v>
      </c>
      <c r="AM715" s="55"/>
      <c r="AN715" s="55"/>
      <c r="AO715" s="55">
        <v>47</v>
      </c>
      <c r="AP715" s="55">
        <v>65</v>
      </c>
      <c r="AQ715" s="55">
        <v>20</v>
      </c>
      <c r="AR715" s="55">
        <v>82</v>
      </c>
      <c r="AS715" s="55">
        <v>32</v>
      </c>
      <c r="AT715" s="55">
        <v>46</v>
      </c>
    </row>
    <row r="716" spans="1:46">
      <c r="A716" s="55" t="s">
        <v>1497</v>
      </c>
      <c r="B716" s="55">
        <v>1315231632</v>
      </c>
      <c r="C716" s="55" t="s">
        <v>1498</v>
      </c>
      <c r="D716" s="55" t="s">
        <v>52</v>
      </c>
      <c r="E716" s="55" t="s">
        <v>1436</v>
      </c>
      <c r="F716" s="55"/>
      <c r="G716" s="55">
        <v>16</v>
      </c>
      <c r="H716" s="55">
        <v>521.5</v>
      </c>
      <c r="I716" s="55">
        <v>571</v>
      </c>
      <c r="J716" s="55">
        <v>13</v>
      </c>
      <c r="K716" s="55">
        <v>5</v>
      </c>
      <c r="L716" s="55">
        <v>49</v>
      </c>
      <c r="M716" s="55">
        <v>110</v>
      </c>
      <c r="N716" s="56">
        <v>209</v>
      </c>
      <c r="O716" s="55">
        <v>79.5</v>
      </c>
      <c r="P716" s="56">
        <v>631</v>
      </c>
      <c r="Q716" s="55">
        <v>127.5</v>
      </c>
      <c r="R716" s="55">
        <v>60</v>
      </c>
      <c r="S716" s="55"/>
      <c r="T716" s="55"/>
      <c r="U716" s="55">
        <v>78</v>
      </c>
      <c r="V716" s="55">
        <v>2</v>
      </c>
      <c r="W716" s="55"/>
      <c r="X716" s="55"/>
      <c r="Y716" s="55"/>
      <c r="Z716" s="55"/>
      <c r="AA716" s="55"/>
      <c r="AB716" s="55"/>
      <c r="AC716" s="55">
        <v>68.5</v>
      </c>
      <c r="AD716" s="55">
        <v>90</v>
      </c>
      <c r="AE716" s="55">
        <v>37</v>
      </c>
      <c r="AF716" s="55">
        <v>58</v>
      </c>
      <c r="AG716" s="55">
        <v>86</v>
      </c>
      <c r="AH716" s="55">
        <v>88</v>
      </c>
      <c r="AI716" s="55" t="s">
        <v>1437</v>
      </c>
      <c r="AJ716" s="55">
        <v>32</v>
      </c>
      <c r="AK716" s="55"/>
      <c r="AL716" s="55"/>
      <c r="AM716" s="55"/>
      <c r="AN716" s="55" t="s">
        <v>867</v>
      </c>
      <c r="AO716" s="55">
        <v>12</v>
      </c>
      <c r="AP716" s="55">
        <v>8</v>
      </c>
      <c r="AQ716" s="55">
        <v>16</v>
      </c>
      <c r="AR716" s="55">
        <v>18</v>
      </c>
      <c r="AS716" s="55">
        <v>19</v>
      </c>
      <c r="AT716" s="55">
        <v>13</v>
      </c>
    </row>
    <row r="717" spans="1:46">
      <c r="A717" s="55" t="s">
        <v>1499</v>
      </c>
      <c r="B717" s="55">
        <v>1315231633</v>
      </c>
      <c r="C717" s="55" t="s">
        <v>1500</v>
      </c>
      <c r="D717" s="55" t="s">
        <v>52</v>
      </c>
      <c r="E717" s="55" t="s">
        <v>1436</v>
      </c>
      <c r="F717" s="55"/>
      <c r="G717" s="55">
        <v>16</v>
      </c>
      <c r="H717" s="55">
        <v>506</v>
      </c>
      <c r="I717" s="55">
        <v>558</v>
      </c>
      <c r="J717" s="55">
        <v>22</v>
      </c>
      <c r="K717" s="55">
        <v>4</v>
      </c>
      <c r="L717" s="55">
        <v>85</v>
      </c>
      <c r="M717" s="55">
        <v>106</v>
      </c>
      <c r="N717" s="55">
        <v>361</v>
      </c>
      <c r="O717" s="55">
        <v>88.5</v>
      </c>
      <c r="P717" s="55">
        <v>481</v>
      </c>
      <c r="Q717" s="55">
        <v>124.5</v>
      </c>
      <c r="R717" s="55">
        <v>100</v>
      </c>
      <c r="S717" s="55"/>
      <c r="T717" s="55"/>
      <c r="U717" s="55">
        <v>67</v>
      </c>
      <c r="V717" s="55">
        <v>31</v>
      </c>
      <c r="W717" s="55"/>
      <c r="X717" s="55"/>
      <c r="Y717" s="55"/>
      <c r="Z717" s="55"/>
      <c r="AA717" s="55"/>
      <c r="AB717" s="55"/>
      <c r="AC717" s="55">
        <v>61</v>
      </c>
      <c r="AD717" s="55">
        <v>85</v>
      </c>
      <c r="AE717" s="55">
        <v>116</v>
      </c>
      <c r="AF717" s="55">
        <v>59</v>
      </c>
      <c r="AG717" s="55">
        <v>87</v>
      </c>
      <c r="AH717" s="55">
        <v>73</v>
      </c>
      <c r="AI717" s="55" t="s">
        <v>1437</v>
      </c>
      <c r="AJ717" s="55">
        <v>33</v>
      </c>
      <c r="AK717" s="55"/>
      <c r="AL717" s="55"/>
      <c r="AM717" s="55"/>
      <c r="AN717" s="55" t="s">
        <v>867</v>
      </c>
      <c r="AO717" s="55">
        <v>44</v>
      </c>
      <c r="AP717" s="55">
        <v>40</v>
      </c>
      <c r="AQ717" s="55">
        <v>26</v>
      </c>
      <c r="AR717" s="55">
        <v>26</v>
      </c>
      <c r="AS717" s="55">
        <v>10</v>
      </c>
      <c r="AT717" s="55">
        <v>22</v>
      </c>
    </row>
    <row r="718" spans="1:46">
      <c r="A718" s="55" t="s">
        <v>1501</v>
      </c>
      <c r="B718" s="55">
        <v>1315231634</v>
      </c>
      <c r="C718" s="55" t="s">
        <v>1502</v>
      </c>
      <c r="D718" s="55" t="s">
        <v>52</v>
      </c>
      <c r="E718" s="55" t="s">
        <v>1436</v>
      </c>
      <c r="F718" s="55"/>
      <c r="G718" s="55">
        <v>16</v>
      </c>
      <c r="H718" s="55">
        <v>508</v>
      </c>
      <c r="I718" s="55">
        <v>556</v>
      </c>
      <c r="J718" s="55">
        <v>23</v>
      </c>
      <c r="K718" s="55">
        <v>1</v>
      </c>
      <c r="L718" s="55">
        <v>91</v>
      </c>
      <c r="M718" s="55">
        <v>113</v>
      </c>
      <c r="N718" s="55">
        <v>112</v>
      </c>
      <c r="O718" s="55">
        <v>87</v>
      </c>
      <c r="P718" s="55">
        <v>503</v>
      </c>
      <c r="Q718" s="55">
        <v>106</v>
      </c>
      <c r="R718" s="55">
        <v>498</v>
      </c>
      <c r="S718" s="55"/>
      <c r="T718" s="55"/>
      <c r="U718" s="55">
        <v>73</v>
      </c>
      <c r="V718" s="55">
        <v>12</v>
      </c>
      <c r="W718" s="55"/>
      <c r="X718" s="55"/>
      <c r="Y718" s="55"/>
      <c r="Z718" s="55"/>
      <c r="AA718" s="55"/>
      <c r="AB718" s="55"/>
      <c r="AC718" s="55">
        <v>67</v>
      </c>
      <c r="AD718" s="55">
        <v>89</v>
      </c>
      <c r="AE718" s="55">
        <v>45</v>
      </c>
      <c r="AF718" s="55">
        <v>62</v>
      </c>
      <c r="AG718" s="55">
        <v>88</v>
      </c>
      <c r="AH718" s="55">
        <v>52</v>
      </c>
      <c r="AI718" s="55" t="s">
        <v>1437</v>
      </c>
      <c r="AJ718" s="55">
        <v>34</v>
      </c>
      <c r="AK718" s="55"/>
      <c r="AL718" s="55"/>
      <c r="AM718" s="55"/>
      <c r="AN718" s="55" t="s">
        <v>867</v>
      </c>
      <c r="AO718" s="55">
        <v>30</v>
      </c>
      <c r="AP718" s="55">
        <v>20</v>
      </c>
      <c r="AQ718" s="55">
        <v>29</v>
      </c>
      <c r="AR718" s="55">
        <v>24</v>
      </c>
      <c r="AS718" s="55">
        <v>29</v>
      </c>
      <c r="AT718" s="55">
        <v>23</v>
      </c>
    </row>
    <row r="719" spans="1:46">
      <c r="A719" s="55" t="s">
        <v>1503</v>
      </c>
      <c r="B719" s="55">
        <v>1315231635</v>
      </c>
      <c r="C719" s="55" t="s">
        <v>1504</v>
      </c>
      <c r="D719" s="55" t="s">
        <v>52</v>
      </c>
      <c r="E719" s="55" t="s">
        <v>1436</v>
      </c>
      <c r="F719" s="55"/>
      <c r="G719" s="55">
        <v>16</v>
      </c>
      <c r="H719" s="55">
        <v>471.5</v>
      </c>
      <c r="I719" s="55">
        <v>522.5</v>
      </c>
      <c r="J719" s="55">
        <v>49</v>
      </c>
      <c r="K719" s="55">
        <v>24</v>
      </c>
      <c r="L719" s="55">
        <v>265</v>
      </c>
      <c r="M719" s="55">
        <v>96</v>
      </c>
      <c r="N719" s="55">
        <v>713</v>
      </c>
      <c r="O719" s="55">
        <v>69</v>
      </c>
      <c r="P719" s="55">
        <v>723</v>
      </c>
      <c r="Q719" s="55">
        <v>133</v>
      </c>
      <c r="R719" s="55">
        <v>12</v>
      </c>
      <c r="S719" s="55"/>
      <c r="T719" s="55"/>
      <c r="U719" s="55">
        <v>57.5</v>
      </c>
      <c r="V719" s="55">
        <v>83</v>
      </c>
      <c r="W719" s="55"/>
      <c r="X719" s="55"/>
      <c r="Y719" s="55"/>
      <c r="Z719" s="55"/>
      <c r="AA719" s="55"/>
      <c r="AB719" s="55"/>
      <c r="AC719" s="55">
        <v>57</v>
      </c>
      <c r="AD719" s="55">
        <v>80</v>
      </c>
      <c r="AE719" s="55">
        <v>158</v>
      </c>
      <c r="AF719" s="55">
        <v>59</v>
      </c>
      <c r="AG719" s="55">
        <v>87</v>
      </c>
      <c r="AH719" s="55">
        <v>73</v>
      </c>
      <c r="AI719" s="55" t="s">
        <v>1437</v>
      </c>
      <c r="AJ719" s="55">
        <v>35</v>
      </c>
      <c r="AK719" s="55"/>
      <c r="AL719" s="55"/>
      <c r="AM719" s="55"/>
      <c r="AN719" s="55" t="s">
        <v>867</v>
      </c>
      <c r="AO719" s="55">
        <v>47</v>
      </c>
      <c r="AP719" s="55">
        <v>49</v>
      </c>
      <c r="AQ719" s="55">
        <v>37</v>
      </c>
      <c r="AR719" s="55">
        <v>73</v>
      </c>
      <c r="AS719" s="55">
        <v>34</v>
      </c>
      <c r="AT719" s="55">
        <v>49</v>
      </c>
    </row>
    <row r="720" spans="1:46">
      <c r="A720" s="55" t="s">
        <v>1505</v>
      </c>
      <c r="B720" s="55">
        <v>1315231636</v>
      </c>
      <c r="C720" s="55" t="s">
        <v>1506</v>
      </c>
      <c r="D720" s="55" t="s">
        <v>52</v>
      </c>
      <c r="E720" s="55" t="s">
        <v>1436</v>
      </c>
      <c r="F720" s="55"/>
      <c r="G720" s="55">
        <v>16</v>
      </c>
      <c r="H720" s="55">
        <v>503.5</v>
      </c>
      <c r="I720" s="55">
        <v>554.5</v>
      </c>
      <c r="J720" s="55">
        <v>24</v>
      </c>
      <c r="K720" s="55">
        <v>-19</v>
      </c>
      <c r="L720" s="55">
        <v>95</v>
      </c>
      <c r="M720" s="55">
        <v>102.5</v>
      </c>
      <c r="N720" s="55">
        <v>511</v>
      </c>
      <c r="O720" s="55">
        <v>101.5</v>
      </c>
      <c r="P720" s="55">
        <v>235</v>
      </c>
      <c r="Q720" s="55">
        <v>130</v>
      </c>
      <c r="R720" s="55">
        <v>40</v>
      </c>
      <c r="S720" s="55"/>
      <c r="T720" s="55"/>
      <c r="U720" s="55">
        <v>51.5</v>
      </c>
      <c r="V720" s="55">
        <v>102</v>
      </c>
      <c r="W720" s="55"/>
      <c r="X720" s="55"/>
      <c r="Y720" s="55"/>
      <c r="Z720" s="55"/>
      <c r="AA720" s="55"/>
      <c r="AB720" s="55"/>
      <c r="AC720" s="55">
        <v>63.5</v>
      </c>
      <c r="AD720" s="55">
        <v>87</v>
      </c>
      <c r="AE720" s="55">
        <v>82</v>
      </c>
      <c r="AF720" s="55">
        <v>54.5</v>
      </c>
      <c r="AG720" s="55">
        <v>82</v>
      </c>
      <c r="AH720" s="55">
        <v>139</v>
      </c>
      <c r="AI720" s="55" t="s">
        <v>1437</v>
      </c>
      <c r="AJ720" s="55">
        <v>36</v>
      </c>
      <c r="AK720" s="55"/>
      <c r="AL720" s="55"/>
      <c r="AM720" s="55"/>
      <c r="AN720" s="55" t="s">
        <v>867</v>
      </c>
      <c r="AO720" s="55">
        <v>10</v>
      </c>
      <c r="AP720" s="55">
        <v>19</v>
      </c>
      <c r="AQ720" s="55">
        <v>8</v>
      </c>
      <c r="AR720" s="55">
        <v>5</v>
      </c>
      <c r="AS720" s="55">
        <v>3</v>
      </c>
      <c r="AT720" s="55">
        <v>24</v>
      </c>
    </row>
    <row r="721" spans="1:46">
      <c r="A721" s="55" t="s">
        <v>1507</v>
      </c>
      <c r="B721" s="55">
        <v>1315231637</v>
      </c>
      <c r="C721" s="55" t="s">
        <v>1508</v>
      </c>
      <c r="D721" s="55" t="s">
        <v>52</v>
      </c>
      <c r="E721" s="55" t="s">
        <v>1436</v>
      </c>
      <c r="F721" s="55"/>
      <c r="G721" s="55">
        <v>16</v>
      </c>
      <c r="H721" s="55">
        <v>516.25</v>
      </c>
      <c r="I721" s="55">
        <v>563.5</v>
      </c>
      <c r="J721" s="55">
        <v>18</v>
      </c>
      <c r="K721" s="55">
        <v>-16</v>
      </c>
      <c r="L721" s="55">
        <v>69</v>
      </c>
      <c r="M721" s="55">
        <v>107.5</v>
      </c>
      <c r="N721" s="56">
        <v>300</v>
      </c>
      <c r="O721" s="55">
        <v>91.5</v>
      </c>
      <c r="P721" s="56">
        <v>429</v>
      </c>
      <c r="Q721" s="55">
        <v>118.5</v>
      </c>
      <c r="R721" s="56">
        <v>221</v>
      </c>
      <c r="S721" s="55"/>
      <c r="T721" s="55"/>
      <c r="U721" s="55">
        <v>77</v>
      </c>
      <c r="V721" s="55">
        <v>4</v>
      </c>
      <c r="W721" s="55"/>
      <c r="X721" s="55"/>
      <c r="Y721" s="55"/>
      <c r="Z721" s="55"/>
      <c r="AA721" s="55"/>
      <c r="AB721" s="55"/>
      <c r="AC721" s="55">
        <v>57.25</v>
      </c>
      <c r="AD721" s="55">
        <v>80</v>
      </c>
      <c r="AE721" s="56">
        <v>156</v>
      </c>
      <c r="AF721" s="55">
        <v>64.5</v>
      </c>
      <c r="AG721" s="55">
        <v>89</v>
      </c>
      <c r="AH721" s="55">
        <v>37</v>
      </c>
      <c r="AI721" s="55" t="s">
        <v>1437</v>
      </c>
      <c r="AJ721" s="55">
        <v>37</v>
      </c>
      <c r="AK721" s="55"/>
      <c r="AL721" s="55"/>
      <c r="AM721" s="55"/>
      <c r="AN721" s="55" t="s">
        <v>867</v>
      </c>
      <c r="AO721" s="55">
        <v>13</v>
      </c>
      <c r="AP721" s="55">
        <v>15</v>
      </c>
      <c r="AQ721" s="55">
        <v>6</v>
      </c>
      <c r="AR721" s="55">
        <v>2</v>
      </c>
      <c r="AS721" s="55">
        <v>12</v>
      </c>
      <c r="AT721" s="55">
        <v>18</v>
      </c>
    </row>
    <row r="722" spans="1:46">
      <c r="A722" s="55" t="s">
        <v>1509</v>
      </c>
      <c r="B722" s="55">
        <v>7035231638</v>
      </c>
      <c r="C722" s="55" t="s">
        <v>1510</v>
      </c>
      <c r="D722" s="55" t="s">
        <v>965</v>
      </c>
      <c r="E722" s="55" t="s">
        <v>1436</v>
      </c>
      <c r="F722" s="55" t="s">
        <v>233</v>
      </c>
      <c r="G722" s="55">
        <v>16</v>
      </c>
      <c r="H722" s="55">
        <v>530</v>
      </c>
      <c r="I722" s="55">
        <v>568</v>
      </c>
      <c r="J722" s="55">
        <v>14</v>
      </c>
      <c r="K722" s="55">
        <v>5</v>
      </c>
      <c r="L722" s="55">
        <v>54</v>
      </c>
      <c r="M722" s="55">
        <v>110</v>
      </c>
      <c r="N722" s="56">
        <v>209</v>
      </c>
      <c r="O722" s="55">
        <v>80</v>
      </c>
      <c r="P722" s="56">
        <v>626</v>
      </c>
      <c r="Q722" s="55">
        <v>116</v>
      </c>
      <c r="R722" s="56">
        <v>283</v>
      </c>
      <c r="S722" s="55"/>
      <c r="T722" s="55"/>
      <c r="U722" s="55">
        <v>75</v>
      </c>
      <c r="V722" s="55">
        <v>7</v>
      </c>
      <c r="W722" s="55"/>
      <c r="X722" s="55"/>
      <c r="Y722" s="55"/>
      <c r="Z722" s="55"/>
      <c r="AA722" s="55"/>
      <c r="AB722" s="55"/>
      <c r="AC722" s="55">
        <v>78</v>
      </c>
      <c r="AD722" s="55">
        <v>95</v>
      </c>
      <c r="AE722" s="55">
        <v>3</v>
      </c>
      <c r="AF722" s="55">
        <v>71</v>
      </c>
      <c r="AG722" s="55">
        <v>92</v>
      </c>
      <c r="AH722" s="55">
        <v>9</v>
      </c>
      <c r="AI722" s="55" t="s">
        <v>1437</v>
      </c>
      <c r="AJ722" s="55">
        <v>38</v>
      </c>
      <c r="AK722" s="55"/>
      <c r="AL722" s="55"/>
      <c r="AM722" s="55"/>
      <c r="AN722" s="55" t="s">
        <v>867</v>
      </c>
      <c r="AO722" s="55">
        <v>25</v>
      </c>
      <c r="AP722" s="55">
        <v>51</v>
      </c>
      <c r="AQ722" s="55">
        <v>35</v>
      </c>
      <c r="AR722" s="55">
        <v>19</v>
      </c>
      <c r="AS722" s="55">
        <v>47</v>
      </c>
      <c r="AT722" s="55">
        <v>14</v>
      </c>
    </row>
    <row r="723" spans="1:46">
      <c r="A723" s="55" t="s">
        <v>1511</v>
      </c>
      <c r="B723" s="55">
        <v>1315231702</v>
      </c>
      <c r="C723" s="55" t="s">
        <v>1512</v>
      </c>
      <c r="D723" s="55" t="s">
        <v>52</v>
      </c>
      <c r="E723" s="55" t="s">
        <v>1436</v>
      </c>
      <c r="F723" s="55"/>
      <c r="G723" s="55">
        <v>17</v>
      </c>
      <c r="H723" s="55">
        <v>461</v>
      </c>
      <c r="I723" s="55">
        <v>511</v>
      </c>
      <c r="J723" s="55">
        <v>61</v>
      </c>
      <c r="K723" s="55">
        <v>8</v>
      </c>
      <c r="L723" s="55">
        <v>363</v>
      </c>
      <c r="M723" s="55">
        <v>112.5</v>
      </c>
      <c r="N723" s="55">
        <v>128</v>
      </c>
      <c r="O723" s="55">
        <v>59</v>
      </c>
      <c r="P723" s="55">
        <v>772</v>
      </c>
      <c r="Q723" s="55">
        <v>108</v>
      </c>
      <c r="R723" s="55">
        <v>453</v>
      </c>
      <c r="S723" s="55"/>
      <c r="T723" s="55"/>
      <c r="U723" s="55">
        <v>61.5</v>
      </c>
      <c r="V723" s="55">
        <v>59</v>
      </c>
      <c r="W723" s="55"/>
      <c r="X723" s="55"/>
      <c r="Y723" s="55"/>
      <c r="Z723" s="55"/>
      <c r="AA723" s="55"/>
      <c r="AB723" s="55"/>
      <c r="AC723" s="55">
        <v>65</v>
      </c>
      <c r="AD723" s="55">
        <v>88</v>
      </c>
      <c r="AE723" s="55">
        <v>63</v>
      </c>
      <c r="AF723" s="55">
        <v>55</v>
      </c>
      <c r="AG723" s="55">
        <v>82</v>
      </c>
      <c r="AH723" s="55">
        <v>128</v>
      </c>
      <c r="AI723" s="55" t="s">
        <v>1437</v>
      </c>
      <c r="AJ723" s="55">
        <v>2</v>
      </c>
      <c r="AK723" s="55"/>
      <c r="AL723" s="55"/>
      <c r="AM723" s="55"/>
      <c r="AN723" s="55"/>
      <c r="AO723" s="55">
        <v>70</v>
      </c>
      <c r="AP723" s="55">
        <v>46</v>
      </c>
      <c r="AQ723" s="55">
        <v>69</v>
      </c>
      <c r="AR723" s="55">
        <v>69</v>
      </c>
      <c r="AS723" s="55">
        <v>39</v>
      </c>
      <c r="AT723" s="55">
        <v>61</v>
      </c>
    </row>
    <row r="724" spans="1:46">
      <c r="A724" s="55" t="s">
        <v>1513</v>
      </c>
      <c r="B724" s="55">
        <v>1315231703</v>
      </c>
      <c r="C724" s="55" t="s">
        <v>1514</v>
      </c>
      <c r="D724" s="55" t="s">
        <v>52</v>
      </c>
      <c r="E724" s="55" t="s">
        <v>1436</v>
      </c>
      <c r="F724" s="55"/>
      <c r="G724" s="55">
        <v>17</v>
      </c>
      <c r="H724" s="55">
        <v>515</v>
      </c>
      <c r="I724" s="55">
        <v>564.5</v>
      </c>
      <c r="J724" s="55">
        <v>16</v>
      </c>
      <c r="K724" s="55">
        <v>-5</v>
      </c>
      <c r="L724" s="55">
        <v>64</v>
      </c>
      <c r="M724" s="55">
        <v>105.5</v>
      </c>
      <c r="N724" s="56">
        <v>382</v>
      </c>
      <c r="O724" s="55">
        <v>89.5</v>
      </c>
      <c r="P724" s="56">
        <v>463</v>
      </c>
      <c r="Q724" s="55">
        <v>126.5</v>
      </c>
      <c r="R724" s="55">
        <v>74</v>
      </c>
      <c r="S724" s="55"/>
      <c r="T724" s="55"/>
      <c r="U724" s="55">
        <v>68</v>
      </c>
      <c r="V724" s="55">
        <v>28</v>
      </c>
      <c r="W724" s="55"/>
      <c r="X724" s="55"/>
      <c r="Y724" s="55"/>
      <c r="Z724" s="55"/>
      <c r="AA724" s="55"/>
      <c r="AB724" s="55"/>
      <c r="AC724" s="55">
        <v>65</v>
      </c>
      <c r="AD724" s="55">
        <v>88</v>
      </c>
      <c r="AE724" s="55">
        <v>63</v>
      </c>
      <c r="AF724" s="55">
        <v>60.5</v>
      </c>
      <c r="AG724" s="55">
        <v>87</v>
      </c>
      <c r="AH724" s="55">
        <v>61</v>
      </c>
      <c r="AI724" s="55" t="s">
        <v>1437</v>
      </c>
      <c r="AJ724" s="55">
        <v>3</v>
      </c>
      <c r="AK724" s="55"/>
      <c r="AL724" s="55"/>
      <c r="AM724" s="55"/>
      <c r="AN724" s="55"/>
      <c r="AO724" s="55">
        <v>25</v>
      </c>
      <c r="AP724" s="55">
        <v>36</v>
      </c>
      <c r="AQ724" s="55">
        <v>17</v>
      </c>
      <c r="AR724" s="55">
        <v>11</v>
      </c>
      <c r="AS724" s="55">
        <v>33</v>
      </c>
      <c r="AT724" s="55">
        <v>16</v>
      </c>
    </row>
    <row r="725" spans="1:46">
      <c r="A725" s="55" t="s">
        <v>1515</v>
      </c>
      <c r="B725" s="55">
        <v>1315231704</v>
      </c>
      <c r="C725" s="55" t="s">
        <v>1516</v>
      </c>
      <c r="D725" s="55" t="s">
        <v>52</v>
      </c>
      <c r="E725" s="55" t="s">
        <v>1436</v>
      </c>
      <c r="F725" s="55"/>
      <c r="G725" s="55">
        <v>17</v>
      </c>
      <c r="H725" s="55">
        <v>450.25</v>
      </c>
      <c r="I725" s="55">
        <v>499.5</v>
      </c>
      <c r="J725" s="55">
        <v>71</v>
      </c>
      <c r="K725" s="55">
        <v>-19</v>
      </c>
      <c r="L725" s="55">
        <v>486</v>
      </c>
      <c r="M725" s="55">
        <v>103</v>
      </c>
      <c r="N725" s="55">
        <v>487</v>
      </c>
      <c r="O725" s="55">
        <v>68.5</v>
      </c>
      <c r="P725" s="55">
        <v>726</v>
      </c>
      <c r="Q725" s="55">
        <v>103</v>
      </c>
      <c r="R725" s="55">
        <v>562</v>
      </c>
      <c r="S725" s="55"/>
      <c r="T725" s="55"/>
      <c r="U725" s="55">
        <v>65</v>
      </c>
      <c r="V725" s="55">
        <v>47</v>
      </c>
      <c r="W725" s="55"/>
      <c r="X725" s="55"/>
      <c r="Y725" s="55"/>
      <c r="Z725" s="55"/>
      <c r="AA725" s="55"/>
      <c r="AB725" s="55"/>
      <c r="AC725" s="55">
        <v>60.75</v>
      </c>
      <c r="AD725" s="55">
        <v>84</v>
      </c>
      <c r="AE725" s="55">
        <v>120</v>
      </c>
      <c r="AF725" s="55">
        <v>50</v>
      </c>
      <c r="AG725" s="55">
        <v>76</v>
      </c>
      <c r="AH725" s="55">
        <v>175</v>
      </c>
      <c r="AI725" s="55" t="s">
        <v>1437</v>
      </c>
      <c r="AJ725" s="55">
        <v>4</v>
      </c>
      <c r="AK725" s="55"/>
      <c r="AL725" s="55"/>
      <c r="AM725" s="55"/>
      <c r="AN725" s="55"/>
      <c r="AO725" s="55">
        <v>108</v>
      </c>
      <c r="AP725" s="55">
        <v>102</v>
      </c>
      <c r="AQ725" s="55">
        <v>74</v>
      </c>
      <c r="AR725" s="55">
        <v>52</v>
      </c>
      <c r="AS725" s="55">
        <v>85</v>
      </c>
      <c r="AT725" s="55">
        <v>71</v>
      </c>
    </row>
    <row r="726" spans="1:46">
      <c r="A726" s="55" t="s">
        <v>1517</v>
      </c>
      <c r="B726" s="55">
        <v>1315231705</v>
      </c>
      <c r="C726" s="55" t="s">
        <v>1518</v>
      </c>
      <c r="D726" s="55" t="s">
        <v>52</v>
      </c>
      <c r="E726" s="55" t="s">
        <v>1436</v>
      </c>
      <c r="F726" s="55"/>
      <c r="G726" s="55">
        <v>17</v>
      </c>
      <c r="H726" s="55">
        <v>466.5</v>
      </c>
      <c r="I726" s="55">
        <v>518</v>
      </c>
      <c r="J726" s="55">
        <v>53</v>
      </c>
      <c r="K726" s="55">
        <v>-20</v>
      </c>
      <c r="L726" s="55">
        <v>296</v>
      </c>
      <c r="M726" s="55">
        <v>89</v>
      </c>
      <c r="N726" s="55">
        <v>785</v>
      </c>
      <c r="O726" s="55">
        <v>87.5</v>
      </c>
      <c r="P726" s="55">
        <v>500</v>
      </c>
      <c r="Q726" s="55">
        <v>102</v>
      </c>
      <c r="R726" s="55">
        <v>575</v>
      </c>
      <c r="S726" s="55"/>
      <c r="T726" s="55"/>
      <c r="U726" s="55">
        <v>66.5</v>
      </c>
      <c r="V726" s="55">
        <v>36</v>
      </c>
      <c r="W726" s="55"/>
      <c r="X726" s="55"/>
      <c r="Y726" s="55"/>
      <c r="Z726" s="55"/>
      <c r="AA726" s="55"/>
      <c r="AB726" s="55"/>
      <c r="AC726" s="55">
        <v>62</v>
      </c>
      <c r="AD726" s="55">
        <v>86</v>
      </c>
      <c r="AE726" s="55">
        <v>104</v>
      </c>
      <c r="AF726" s="55">
        <v>59.5</v>
      </c>
      <c r="AG726" s="55">
        <v>87</v>
      </c>
      <c r="AH726" s="55">
        <v>69</v>
      </c>
      <c r="AI726" s="55" t="s">
        <v>1437</v>
      </c>
      <c r="AJ726" s="55">
        <v>5</v>
      </c>
      <c r="AK726" s="55"/>
      <c r="AL726" s="55"/>
      <c r="AM726" s="55"/>
      <c r="AN726" s="55"/>
      <c r="AO726" s="55">
        <v>35</v>
      </c>
      <c r="AP726" s="55">
        <v>41</v>
      </c>
      <c r="AQ726" s="55">
        <v>55</v>
      </c>
      <c r="AR726" s="55">
        <v>33</v>
      </c>
      <c r="AS726" s="55">
        <v>47</v>
      </c>
      <c r="AT726" s="55">
        <v>53</v>
      </c>
    </row>
    <row r="727" spans="1:46">
      <c r="A727" s="55" t="s">
        <v>1519</v>
      </c>
      <c r="B727" s="55">
        <v>1315231706</v>
      </c>
      <c r="C727" s="55" t="s">
        <v>1520</v>
      </c>
      <c r="D727" s="55" t="s">
        <v>52</v>
      </c>
      <c r="E727" s="55" t="s">
        <v>1436</v>
      </c>
      <c r="F727" s="55"/>
      <c r="G727" s="55">
        <v>17</v>
      </c>
      <c r="H727" s="55">
        <v>513.25</v>
      </c>
      <c r="I727" s="55">
        <v>562.5</v>
      </c>
      <c r="J727" s="55">
        <v>20</v>
      </c>
      <c r="K727" s="55">
        <v>57</v>
      </c>
      <c r="L727" s="55">
        <v>71</v>
      </c>
      <c r="M727" s="55">
        <v>105</v>
      </c>
      <c r="N727" s="56">
        <v>406</v>
      </c>
      <c r="O727" s="55">
        <v>106.5</v>
      </c>
      <c r="P727" s="56">
        <v>153</v>
      </c>
      <c r="Q727" s="55">
        <v>104.5</v>
      </c>
      <c r="R727" s="56">
        <v>532</v>
      </c>
      <c r="S727" s="55"/>
      <c r="T727" s="55"/>
      <c r="U727" s="55">
        <v>71.5</v>
      </c>
      <c r="V727" s="55">
        <v>15</v>
      </c>
      <c r="W727" s="55"/>
      <c r="X727" s="55"/>
      <c r="Y727" s="55"/>
      <c r="Z727" s="55"/>
      <c r="AA727" s="55"/>
      <c r="AB727" s="55"/>
      <c r="AC727" s="55">
        <v>61.75</v>
      </c>
      <c r="AD727" s="55">
        <v>86</v>
      </c>
      <c r="AE727" s="55">
        <v>107</v>
      </c>
      <c r="AF727" s="55">
        <v>64</v>
      </c>
      <c r="AG727" s="55">
        <v>89</v>
      </c>
      <c r="AH727" s="55">
        <v>42</v>
      </c>
      <c r="AI727" s="55" t="s">
        <v>1437</v>
      </c>
      <c r="AJ727" s="55">
        <v>6</v>
      </c>
      <c r="AK727" s="55"/>
      <c r="AL727" s="55"/>
      <c r="AM727" s="55"/>
      <c r="AN727" s="55"/>
      <c r="AO727" s="55">
        <v>43</v>
      </c>
      <c r="AP727" s="55">
        <v>65</v>
      </c>
      <c r="AQ727" s="55">
        <v>45</v>
      </c>
      <c r="AR727" s="55">
        <v>77</v>
      </c>
      <c r="AS727" s="55">
        <v>61</v>
      </c>
      <c r="AT727" s="55">
        <v>20</v>
      </c>
    </row>
    <row r="728" spans="1:46">
      <c r="A728" s="55" t="s">
        <v>1521</v>
      </c>
      <c r="B728" s="55">
        <v>1315231707</v>
      </c>
      <c r="C728" s="55" t="s">
        <v>1522</v>
      </c>
      <c r="D728" s="55" t="s">
        <v>52</v>
      </c>
      <c r="E728" s="55" t="s">
        <v>1436</v>
      </c>
      <c r="F728" s="55"/>
      <c r="G728" s="55">
        <v>17</v>
      </c>
      <c r="H728" s="55">
        <v>494.5</v>
      </c>
      <c r="I728" s="55">
        <v>546.5</v>
      </c>
      <c r="J728" s="55">
        <v>30</v>
      </c>
      <c r="K728" s="55">
        <v>18</v>
      </c>
      <c r="L728" s="55">
        <v>135</v>
      </c>
      <c r="M728" s="55">
        <v>112.5</v>
      </c>
      <c r="N728" s="55">
        <v>128</v>
      </c>
      <c r="O728" s="55">
        <v>80.5</v>
      </c>
      <c r="P728" s="55">
        <v>622</v>
      </c>
      <c r="Q728" s="55">
        <v>118.5</v>
      </c>
      <c r="R728" s="55">
        <v>221</v>
      </c>
      <c r="S728" s="55"/>
      <c r="T728" s="55"/>
      <c r="U728" s="55">
        <v>64</v>
      </c>
      <c r="V728" s="55">
        <v>52</v>
      </c>
      <c r="W728" s="55"/>
      <c r="X728" s="55"/>
      <c r="Y728" s="55"/>
      <c r="Z728" s="55"/>
      <c r="AA728" s="55"/>
      <c r="AB728" s="55"/>
      <c r="AC728" s="55">
        <v>63</v>
      </c>
      <c r="AD728" s="55">
        <v>87</v>
      </c>
      <c r="AE728" s="55">
        <v>88</v>
      </c>
      <c r="AF728" s="55">
        <v>56</v>
      </c>
      <c r="AG728" s="55">
        <v>84</v>
      </c>
      <c r="AH728" s="55">
        <v>115</v>
      </c>
      <c r="AI728" s="55" t="s">
        <v>1437</v>
      </c>
      <c r="AJ728" s="55">
        <v>7</v>
      </c>
      <c r="AK728" s="55"/>
      <c r="AL728" s="55"/>
      <c r="AM728" s="55"/>
      <c r="AN728" s="55"/>
      <c r="AO728" s="55">
        <v>33</v>
      </c>
      <c r="AP728" s="55">
        <v>33</v>
      </c>
      <c r="AQ728" s="55">
        <v>66</v>
      </c>
      <c r="AR728" s="55">
        <v>48</v>
      </c>
      <c r="AS728" s="55">
        <v>26</v>
      </c>
      <c r="AT728" s="55">
        <v>30</v>
      </c>
    </row>
    <row r="729" spans="1:46">
      <c r="A729" s="55" t="s">
        <v>1523</v>
      </c>
      <c r="B729" s="55">
        <v>1315231708</v>
      </c>
      <c r="C729" s="55" t="s">
        <v>1524</v>
      </c>
      <c r="D729" s="55" t="s">
        <v>52</v>
      </c>
      <c r="E729" s="55" t="s">
        <v>1436</v>
      </c>
      <c r="F729" s="55"/>
      <c r="G729" s="55">
        <v>17</v>
      </c>
      <c r="H729" s="55">
        <v>445.5</v>
      </c>
      <c r="I729" s="55">
        <v>488</v>
      </c>
      <c r="J729" s="55">
        <v>82</v>
      </c>
      <c r="K729" s="55">
        <v>-42</v>
      </c>
      <c r="L729" s="55">
        <v>614</v>
      </c>
      <c r="M729" s="55">
        <v>95</v>
      </c>
      <c r="N729" s="55">
        <v>730</v>
      </c>
      <c r="O729" s="55">
        <v>84</v>
      </c>
      <c r="P729" s="55">
        <v>568</v>
      </c>
      <c r="Q729" s="55">
        <v>120.5</v>
      </c>
      <c r="R729" s="55">
        <v>180</v>
      </c>
      <c r="S729" s="55"/>
      <c r="T729" s="55"/>
      <c r="U729" s="55">
        <v>58.5</v>
      </c>
      <c r="V729" s="55">
        <v>79</v>
      </c>
      <c r="W729" s="55"/>
      <c r="X729" s="55"/>
      <c r="Y729" s="55"/>
      <c r="Z729" s="55"/>
      <c r="AA729" s="55"/>
      <c r="AB729" s="55"/>
      <c r="AC729" s="55">
        <v>51</v>
      </c>
      <c r="AD729" s="55">
        <v>73</v>
      </c>
      <c r="AE729" s="55">
        <v>195</v>
      </c>
      <c r="AF729" s="55">
        <v>36.5</v>
      </c>
      <c r="AG729" s="55">
        <v>57</v>
      </c>
      <c r="AH729" s="55">
        <v>231</v>
      </c>
      <c r="AI729" s="55" t="s">
        <v>1437</v>
      </c>
      <c r="AJ729" s="55">
        <v>8</v>
      </c>
      <c r="AK729" s="55"/>
      <c r="AL729" s="55"/>
      <c r="AM729" s="55"/>
      <c r="AN729" s="55"/>
      <c r="AO729" s="55">
        <v>69</v>
      </c>
      <c r="AP729" s="55">
        <v>70</v>
      </c>
      <c r="AQ729" s="55">
        <v>30</v>
      </c>
      <c r="AR729" s="55">
        <v>40</v>
      </c>
      <c r="AS729" s="55">
        <v>67</v>
      </c>
      <c r="AT729" s="55">
        <v>82</v>
      </c>
    </row>
    <row r="730" spans="1:46">
      <c r="A730" s="55" t="s">
        <v>1525</v>
      </c>
      <c r="B730" s="55">
        <v>1315231709</v>
      </c>
      <c r="C730" s="55" t="s">
        <v>1526</v>
      </c>
      <c r="D730" s="55" t="s">
        <v>52</v>
      </c>
      <c r="E730" s="55" t="s">
        <v>1436</v>
      </c>
      <c r="F730" s="55"/>
      <c r="G730" s="55">
        <v>17</v>
      </c>
      <c r="H730" s="55">
        <v>436</v>
      </c>
      <c r="I730" s="55">
        <v>483.5</v>
      </c>
      <c r="J730" s="55">
        <v>88</v>
      </c>
      <c r="K730" s="55">
        <v>-16</v>
      </c>
      <c r="L730" s="55">
        <v>669</v>
      </c>
      <c r="M730" s="55">
        <v>107.5</v>
      </c>
      <c r="N730" s="55">
        <v>300</v>
      </c>
      <c r="O730" s="55">
        <v>66.5</v>
      </c>
      <c r="P730" s="55">
        <v>736</v>
      </c>
      <c r="Q730" s="55">
        <v>91</v>
      </c>
      <c r="R730" s="55">
        <v>715</v>
      </c>
      <c r="S730" s="55"/>
      <c r="T730" s="55"/>
      <c r="U730" s="55">
        <v>66.5</v>
      </c>
      <c r="V730" s="55">
        <v>36</v>
      </c>
      <c r="W730" s="55"/>
      <c r="X730" s="55"/>
      <c r="Y730" s="55"/>
      <c r="Z730" s="55"/>
      <c r="AA730" s="55"/>
      <c r="AB730" s="55"/>
      <c r="AC730" s="55">
        <v>61.5</v>
      </c>
      <c r="AD730" s="55">
        <v>86</v>
      </c>
      <c r="AE730" s="55">
        <v>110</v>
      </c>
      <c r="AF730" s="55">
        <v>43</v>
      </c>
      <c r="AG730" s="55">
        <v>66</v>
      </c>
      <c r="AH730" s="55">
        <v>213</v>
      </c>
      <c r="AI730" s="55" t="s">
        <v>1437</v>
      </c>
      <c r="AJ730" s="55">
        <v>9</v>
      </c>
      <c r="AK730" s="55"/>
      <c r="AL730" s="55"/>
      <c r="AM730" s="55"/>
      <c r="AN730" s="55"/>
      <c r="AO730" s="55">
        <v>34</v>
      </c>
      <c r="AP730" s="55">
        <v>57</v>
      </c>
      <c r="AQ730" s="55">
        <v>68</v>
      </c>
      <c r="AR730" s="55">
        <v>72</v>
      </c>
      <c r="AS730" s="55">
        <v>62</v>
      </c>
      <c r="AT730" s="55">
        <v>88</v>
      </c>
    </row>
    <row r="731" spans="1:46">
      <c r="A731" s="55" t="s">
        <v>1527</v>
      </c>
      <c r="B731" s="55">
        <v>1315231710</v>
      </c>
      <c r="C731" s="55" t="s">
        <v>1528</v>
      </c>
      <c r="D731" s="55" t="s">
        <v>52</v>
      </c>
      <c r="E731" s="55" t="s">
        <v>1436</v>
      </c>
      <c r="F731" s="55"/>
      <c r="G731" s="55">
        <v>17</v>
      </c>
      <c r="H731" s="55">
        <v>492</v>
      </c>
      <c r="I731" s="55">
        <v>544</v>
      </c>
      <c r="J731" s="55">
        <v>32</v>
      </c>
      <c r="K731" s="55">
        <v>24</v>
      </c>
      <c r="L731" s="55">
        <v>147</v>
      </c>
      <c r="M731" s="55">
        <v>119</v>
      </c>
      <c r="N731" s="55">
        <v>21</v>
      </c>
      <c r="O731" s="55">
        <v>74.5</v>
      </c>
      <c r="P731" s="55">
        <v>681</v>
      </c>
      <c r="Q731" s="55">
        <v>108.5</v>
      </c>
      <c r="R731" s="55">
        <v>443</v>
      </c>
      <c r="S731" s="55"/>
      <c r="T731" s="55"/>
      <c r="U731" s="55">
        <v>68</v>
      </c>
      <c r="V731" s="55">
        <v>28</v>
      </c>
      <c r="W731" s="55"/>
      <c r="X731" s="55"/>
      <c r="Y731" s="55"/>
      <c r="Z731" s="55"/>
      <c r="AA731" s="55"/>
      <c r="AB731" s="55"/>
      <c r="AC731" s="55">
        <v>62.5</v>
      </c>
      <c r="AD731" s="55">
        <v>87</v>
      </c>
      <c r="AE731" s="55">
        <v>93</v>
      </c>
      <c r="AF731" s="55">
        <v>59.5</v>
      </c>
      <c r="AG731" s="55">
        <v>87</v>
      </c>
      <c r="AH731" s="55">
        <v>69</v>
      </c>
      <c r="AI731" s="55" t="s">
        <v>1437</v>
      </c>
      <c r="AJ731" s="55">
        <v>10</v>
      </c>
      <c r="AK731" s="55"/>
      <c r="AL731" s="55"/>
      <c r="AM731" s="55"/>
      <c r="AN731" s="55"/>
      <c r="AO731" s="55">
        <v>40</v>
      </c>
      <c r="AP731" s="55">
        <v>39</v>
      </c>
      <c r="AQ731" s="55">
        <v>41</v>
      </c>
      <c r="AR731" s="55">
        <v>56</v>
      </c>
      <c r="AS731" s="55">
        <v>16</v>
      </c>
      <c r="AT731" s="55">
        <v>32</v>
      </c>
    </row>
    <row r="732" spans="1:46">
      <c r="A732" s="55" t="s">
        <v>1529</v>
      </c>
      <c r="B732" s="55">
        <v>1315231711</v>
      </c>
      <c r="C732" s="55" t="s">
        <v>1530</v>
      </c>
      <c r="D732" s="55" t="s">
        <v>52</v>
      </c>
      <c r="E732" s="55" t="s">
        <v>1436</v>
      </c>
      <c r="F732" s="55"/>
      <c r="G732" s="55">
        <v>17</v>
      </c>
      <c r="H732" s="55">
        <v>458</v>
      </c>
      <c r="I732" s="55">
        <v>498.5</v>
      </c>
      <c r="J732" s="55">
        <v>73</v>
      </c>
      <c r="K732" s="55">
        <v>-9</v>
      </c>
      <c r="L732" s="55">
        <v>494</v>
      </c>
      <c r="M732" s="55">
        <v>101</v>
      </c>
      <c r="N732" s="55">
        <v>561</v>
      </c>
      <c r="O732" s="55">
        <v>65.5</v>
      </c>
      <c r="P732" s="55">
        <v>743</v>
      </c>
      <c r="Q732" s="55">
        <v>106</v>
      </c>
      <c r="R732" s="55">
        <v>498</v>
      </c>
      <c r="S732" s="55"/>
      <c r="T732" s="55"/>
      <c r="U732" s="55">
        <v>70</v>
      </c>
      <c r="V732" s="55">
        <v>18</v>
      </c>
      <c r="W732" s="55"/>
      <c r="X732" s="55"/>
      <c r="Y732" s="55"/>
      <c r="Z732" s="55"/>
      <c r="AA732" s="55"/>
      <c r="AB732" s="55"/>
      <c r="AC732" s="55">
        <v>74.5</v>
      </c>
      <c r="AD732" s="55">
        <v>93</v>
      </c>
      <c r="AE732" s="55">
        <v>10</v>
      </c>
      <c r="AF732" s="55">
        <v>41</v>
      </c>
      <c r="AG732" s="55">
        <v>63</v>
      </c>
      <c r="AH732" s="55">
        <v>222</v>
      </c>
      <c r="AI732" s="55" t="s">
        <v>1437</v>
      </c>
      <c r="AJ732" s="55">
        <v>11</v>
      </c>
      <c r="AK732" s="55"/>
      <c r="AL732" s="55"/>
      <c r="AM732" s="55"/>
      <c r="AN732" s="55"/>
      <c r="AO732" s="55">
        <v>35</v>
      </c>
      <c r="AP732" s="55">
        <v>29</v>
      </c>
      <c r="AQ732" s="55">
        <v>47</v>
      </c>
      <c r="AR732" s="55">
        <v>64</v>
      </c>
      <c r="AS732" s="55">
        <v>24</v>
      </c>
      <c r="AT732" s="55">
        <v>73</v>
      </c>
    </row>
    <row r="733" spans="1:46">
      <c r="A733" s="55" t="s">
        <v>1531</v>
      </c>
      <c r="B733" s="55">
        <v>1315231712</v>
      </c>
      <c r="C733" s="55" t="s">
        <v>1532</v>
      </c>
      <c r="D733" s="55" t="s">
        <v>52</v>
      </c>
      <c r="E733" s="55" t="s">
        <v>1436</v>
      </c>
      <c r="F733" s="55"/>
      <c r="G733" s="55">
        <v>17</v>
      </c>
      <c r="H733" s="55">
        <v>427.75</v>
      </c>
      <c r="I733" s="55">
        <v>474</v>
      </c>
      <c r="J733" s="55">
        <v>91</v>
      </c>
      <c r="K733" s="55">
        <v>-1</v>
      </c>
      <c r="L733" s="55">
        <v>795</v>
      </c>
      <c r="M733" s="55">
        <v>102</v>
      </c>
      <c r="N733" s="55">
        <v>529</v>
      </c>
      <c r="O733" s="55">
        <v>60.5</v>
      </c>
      <c r="P733" s="55">
        <v>768</v>
      </c>
      <c r="Q733" s="55">
        <v>110</v>
      </c>
      <c r="R733" s="55">
        <v>408</v>
      </c>
      <c r="S733" s="55"/>
      <c r="T733" s="55"/>
      <c r="U733" s="55">
        <v>53.5</v>
      </c>
      <c r="V733" s="55">
        <v>95</v>
      </c>
      <c r="W733" s="55"/>
      <c r="X733" s="55"/>
      <c r="Y733" s="55"/>
      <c r="Z733" s="55"/>
      <c r="AA733" s="55"/>
      <c r="AB733" s="55"/>
      <c r="AC733" s="55">
        <v>59.25</v>
      </c>
      <c r="AD733" s="55">
        <v>83</v>
      </c>
      <c r="AE733" s="55">
        <v>127</v>
      </c>
      <c r="AF733" s="55">
        <v>42.5</v>
      </c>
      <c r="AG733" s="55">
        <v>65</v>
      </c>
      <c r="AH733" s="55">
        <v>216</v>
      </c>
      <c r="AI733" s="55" t="s">
        <v>1437</v>
      </c>
      <c r="AJ733" s="55">
        <v>12</v>
      </c>
      <c r="AK733" s="55"/>
      <c r="AL733" s="55"/>
      <c r="AM733" s="55"/>
      <c r="AN733" s="55"/>
      <c r="AO733" s="55">
        <v>94</v>
      </c>
      <c r="AP733" s="55">
        <v>83</v>
      </c>
      <c r="AQ733" s="55">
        <v>92</v>
      </c>
      <c r="AR733" s="55">
        <v>90</v>
      </c>
      <c r="AS733" s="55">
        <v>71</v>
      </c>
      <c r="AT733" s="55">
        <v>91</v>
      </c>
    </row>
    <row r="734" spans="1:46">
      <c r="A734" s="55" t="s">
        <v>1533</v>
      </c>
      <c r="B734" s="55">
        <v>1315231713</v>
      </c>
      <c r="C734" s="55" t="s">
        <v>1534</v>
      </c>
      <c r="D734" s="55" t="s">
        <v>52</v>
      </c>
      <c r="E734" s="55" t="s">
        <v>1436</v>
      </c>
      <c r="F734" s="55"/>
      <c r="G734" s="55">
        <v>17</v>
      </c>
      <c r="H734" s="55">
        <v>475.75</v>
      </c>
      <c r="I734" s="55">
        <v>524</v>
      </c>
      <c r="J734" s="55">
        <v>47</v>
      </c>
      <c r="K734" s="55">
        <v>27</v>
      </c>
      <c r="L734" s="55">
        <v>251</v>
      </c>
      <c r="M734" s="55">
        <v>108.5</v>
      </c>
      <c r="N734" s="55">
        <v>258</v>
      </c>
      <c r="O734" s="55">
        <v>68</v>
      </c>
      <c r="P734" s="55">
        <v>728</v>
      </c>
      <c r="Q734" s="55">
        <v>133</v>
      </c>
      <c r="R734" s="55">
        <v>12</v>
      </c>
      <c r="S734" s="55"/>
      <c r="T734" s="55"/>
      <c r="U734" s="55">
        <v>61.5</v>
      </c>
      <c r="V734" s="55">
        <v>59</v>
      </c>
      <c r="W734" s="55"/>
      <c r="X734" s="55"/>
      <c r="Y734" s="55"/>
      <c r="Z734" s="55"/>
      <c r="AA734" s="55"/>
      <c r="AB734" s="55"/>
      <c r="AC734" s="55">
        <v>56.25</v>
      </c>
      <c r="AD734" s="55">
        <v>79</v>
      </c>
      <c r="AE734" s="55">
        <v>168</v>
      </c>
      <c r="AF734" s="55">
        <v>48.5</v>
      </c>
      <c r="AG734" s="55">
        <v>74</v>
      </c>
      <c r="AH734" s="55">
        <v>187</v>
      </c>
      <c r="AI734" s="55" t="s">
        <v>1437</v>
      </c>
      <c r="AJ734" s="55">
        <v>13</v>
      </c>
      <c r="AK734" s="55"/>
      <c r="AL734" s="55"/>
      <c r="AM734" s="55"/>
      <c r="AN734" s="55"/>
      <c r="AO734" s="55">
        <v>35</v>
      </c>
      <c r="AP734" s="55">
        <v>45</v>
      </c>
      <c r="AQ734" s="55">
        <v>58</v>
      </c>
      <c r="AR734" s="55">
        <v>74</v>
      </c>
      <c r="AS734" s="55">
        <v>66</v>
      </c>
      <c r="AT734" s="55">
        <v>47</v>
      </c>
    </row>
    <row r="735" spans="1:46">
      <c r="A735" s="55" t="s">
        <v>1535</v>
      </c>
      <c r="B735" s="55">
        <v>1315231714</v>
      </c>
      <c r="C735" s="55" t="s">
        <v>1536</v>
      </c>
      <c r="D735" s="55" t="s">
        <v>52</v>
      </c>
      <c r="E735" s="55" t="s">
        <v>1436</v>
      </c>
      <c r="F735" s="55"/>
      <c r="G735" s="55">
        <v>17</v>
      </c>
      <c r="H735" s="55">
        <v>452.5</v>
      </c>
      <c r="I735" s="55">
        <v>500</v>
      </c>
      <c r="J735" s="55">
        <v>69</v>
      </c>
      <c r="K735" s="55">
        <v>-9</v>
      </c>
      <c r="L735" s="55">
        <v>479</v>
      </c>
      <c r="M735" s="55">
        <v>105</v>
      </c>
      <c r="N735" s="55">
        <v>406</v>
      </c>
      <c r="O735" s="55">
        <v>63.5</v>
      </c>
      <c r="P735" s="55">
        <v>757</v>
      </c>
      <c r="Q735" s="55">
        <v>113</v>
      </c>
      <c r="R735" s="55">
        <v>337</v>
      </c>
      <c r="S735" s="55"/>
      <c r="T735" s="55"/>
      <c r="U735" s="55">
        <v>65.5</v>
      </c>
      <c r="V735" s="55">
        <v>43</v>
      </c>
      <c r="W735" s="55"/>
      <c r="X735" s="55"/>
      <c r="Y735" s="55"/>
      <c r="Z735" s="55"/>
      <c r="AA735" s="55"/>
      <c r="AB735" s="55"/>
      <c r="AC735" s="55">
        <v>55</v>
      </c>
      <c r="AD735" s="55">
        <v>77</v>
      </c>
      <c r="AE735" s="55">
        <v>173</v>
      </c>
      <c r="AF735" s="55">
        <v>50.5</v>
      </c>
      <c r="AG735" s="55">
        <v>76</v>
      </c>
      <c r="AH735" s="55">
        <v>169</v>
      </c>
      <c r="AI735" s="55" t="s">
        <v>1437</v>
      </c>
      <c r="AJ735" s="55">
        <v>14</v>
      </c>
      <c r="AK735" s="55"/>
      <c r="AL735" s="55"/>
      <c r="AM735" s="55"/>
      <c r="AN735" s="55"/>
      <c r="AO735" s="55">
        <v>66</v>
      </c>
      <c r="AP735" s="55">
        <v>97</v>
      </c>
      <c r="AQ735" s="55">
        <v>62</v>
      </c>
      <c r="AR735" s="55">
        <v>60</v>
      </c>
      <c r="AS735" s="55">
        <v>89</v>
      </c>
      <c r="AT735" s="55">
        <v>69</v>
      </c>
    </row>
    <row r="736" spans="1:46">
      <c r="A736" s="55" t="s">
        <v>1537</v>
      </c>
      <c r="B736" s="55">
        <v>1315231715</v>
      </c>
      <c r="C736" s="55" t="s">
        <v>1538</v>
      </c>
      <c r="D736" s="55" t="s">
        <v>52</v>
      </c>
      <c r="E736" s="55" t="s">
        <v>1436</v>
      </c>
      <c r="F736" s="55"/>
      <c r="G736" s="55">
        <v>17</v>
      </c>
      <c r="H736" s="55">
        <v>448</v>
      </c>
      <c r="I736" s="55">
        <v>499</v>
      </c>
      <c r="J736" s="55">
        <v>72</v>
      </c>
      <c r="K736" s="55">
        <v>30</v>
      </c>
      <c r="L736" s="55">
        <v>490</v>
      </c>
      <c r="M736" s="55">
        <v>97</v>
      </c>
      <c r="N736" s="55">
        <v>689</v>
      </c>
      <c r="O736" s="55">
        <v>75</v>
      </c>
      <c r="P736" s="55">
        <v>675</v>
      </c>
      <c r="Q736" s="55">
        <v>107</v>
      </c>
      <c r="R736" s="55">
        <v>474</v>
      </c>
      <c r="S736" s="55"/>
      <c r="T736" s="55"/>
      <c r="U736" s="55">
        <v>56</v>
      </c>
      <c r="V736" s="55">
        <v>85</v>
      </c>
      <c r="W736" s="55"/>
      <c r="X736" s="55"/>
      <c r="Y736" s="55"/>
      <c r="Z736" s="55"/>
      <c r="AA736" s="55"/>
      <c r="AB736" s="55"/>
      <c r="AC736" s="55">
        <v>61.5</v>
      </c>
      <c r="AD736" s="55">
        <v>86</v>
      </c>
      <c r="AE736" s="55">
        <v>110</v>
      </c>
      <c r="AF736" s="55">
        <v>51.5</v>
      </c>
      <c r="AG736" s="55">
        <v>78</v>
      </c>
      <c r="AH736" s="55">
        <v>159</v>
      </c>
      <c r="AI736" s="55" t="s">
        <v>1437</v>
      </c>
      <c r="AJ736" s="55">
        <v>15</v>
      </c>
      <c r="AK736" s="55"/>
      <c r="AL736" s="55"/>
      <c r="AM736" s="55"/>
      <c r="AN736" s="55"/>
      <c r="AO736" s="55">
        <v>57</v>
      </c>
      <c r="AP736" s="55">
        <v>52</v>
      </c>
      <c r="AQ736" s="55">
        <v>59</v>
      </c>
      <c r="AR736" s="55">
        <v>102</v>
      </c>
      <c r="AS736" s="55">
        <v>58</v>
      </c>
      <c r="AT736" s="55">
        <v>72</v>
      </c>
    </row>
    <row r="737" spans="1:46">
      <c r="A737" s="55" t="s">
        <v>1539</v>
      </c>
      <c r="B737" s="55">
        <v>1315231716</v>
      </c>
      <c r="C737" s="55" t="s">
        <v>1540</v>
      </c>
      <c r="D737" s="55" t="s">
        <v>52</v>
      </c>
      <c r="E737" s="55" t="s">
        <v>1436</v>
      </c>
      <c r="F737" s="55"/>
      <c r="G737" s="55">
        <v>17</v>
      </c>
      <c r="H737" s="55">
        <v>465.75</v>
      </c>
      <c r="I737" s="55">
        <v>517</v>
      </c>
      <c r="J737" s="55">
        <v>57</v>
      </c>
      <c r="K737" s="55">
        <v>9</v>
      </c>
      <c r="L737" s="55">
        <v>311</v>
      </c>
      <c r="M737" s="55">
        <v>106</v>
      </c>
      <c r="N737" s="55">
        <v>361</v>
      </c>
      <c r="O737" s="55">
        <v>76.5</v>
      </c>
      <c r="P737" s="55">
        <v>664</v>
      </c>
      <c r="Q737" s="55">
        <v>102.5</v>
      </c>
      <c r="R737" s="55">
        <v>569</v>
      </c>
      <c r="S737" s="55"/>
      <c r="T737" s="55"/>
      <c r="U737" s="55">
        <v>64</v>
      </c>
      <c r="V737" s="55">
        <v>52</v>
      </c>
      <c r="W737" s="55"/>
      <c r="X737" s="55"/>
      <c r="Y737" s="55"/>
      <c r="Z737" s="55"/>
      <c r="AA737" s="55"/>
      <c r="AB737" s="55"/>
      <c r="AC737" s="55">
        <v>58.75</v>
      </c>
      <c r="AD737" s="55">
        <v>82</v>
      </c>
      <c r="AE737" s="55">
        <v>139</v>
      </c>
      <c r="AF737" s="55">
        <v>58</v>
      </c>
      <c r="AG737" s="55">
        <v>86</v>
      </c>
      <c r="AH737" s="55">
        <v>88</v>
      </c>
      <c r="AI737" s="55" t="s">
        <v>1437</v>
      </c>
      <c r="AJ737" s="55">
        <v>16</v>
      </c>
      <c r="AK737" s="55"/>
      <c r="AL737" s="55"/>
      <c r="AM737" s="55"/>
      <c r="AN737" s="55"/>
      <c r="AO737" s="55">
        <v>85</v>
      </c>
      <c r="AP737" s="55">
        <v>89</v>
      </c>
      <c r="AQ737" s="55">
        <v>65</v>
      </c>
      <c r="AR737" s="55">
        <v>66</v>
      </c>
      <c r="AS737" s="55">
        <v>70</v>
      </c>
      <c r="AT737" s="55">
        <v>57</v>
      </c>
    </row>
    <row r="738" spans="1:46">
      <c r="A738" s="55" t="s">
        <v>1541</v>
      </c>
      <c r="B738" s="55">
        <v>1315231717</v>
      </c>
      <c r="C738" s="55" t="s">
        <v>1542</v>
      </c>
      <c r="D738" s="55" t="s">
        <v>52</v>
      </c>
      <c r="E738" s="55" t="s">
        <v>1436</v>
      </c>
      <c r="F738" s="55"/>
      <c r="G738" s="55">
        <v>17</v>
      </c>
      <c r="H738" s="55">
        <v>464.5</v>
      </c>
      <c r="I738" s="55">
        <v>498.5</v>
      </c>
      <c r="J738" s="55">
        <v>73</v>
      </c>
      <c r="K738" s="55">
        <v>-35</v>
      </c>
      <c r="L738" s="55">
        <v>494</v>
      </c>
      <c r="M738" s="55">
        <v>98.5</v>
      </c>
      <c r="N738" s="55">
        <v>653</v>
      </c>
      <c r="O738" s="55">
        <v>69.5</v>
      </c>
      <c r="P738" s="55">
        <v>718</v>
      </c>
      <c r="Q738" s="55">
        <v>120.5</v>
      </c>
      <c r="R738" s="55">
        <v>180</v>
      </c>
      <c r="S738" s="55"/>
      <c r="T738" s="55"/>
      <c r="U738" s="55">
        <v>61</v>
      </c>
      <c r="V738" s="55">
        <v>66</v>
      </c>
      <c r="W738" s="55"/>
      <c r="X738" s="55"/>
      <c r="Y738" s="55"/>
      <c r="Z738" s="55">
        <v>68</v>
      </c>
      <c r="AA738" s="55">
        <v>77</v>
      </c>
      <c r="AB738" s="55">
        <v>372</v>
      </c>
      <c r="AC738" s="55"/>
      <c r="AD738" s="55"/>
      <c r="AE738" s="55"/>
      <c r="AF738" s="55">
        <v>47</v>
      </c>
      <c r="AG738" s="55">
        <v>72</v>
      </c>
      <c r="AH738" s="55">
        <v>194</v>
      </c>
      <c r="AI738" s="55" t="s">
        <v>1543</v>
      </c>
      <c r="AJ738" s="55">
        <v>17</v>
      </c>
      <c r="AK738" s="55"/>
      <c r="AL738" s="55" t="s">
        <v>1143</v>
      </c>
      <c r="AM738" s="55"/>
      <c r="AN738" s="55"/>
      <c r="AO738" s="55">
        <v>73</v>
      </c>
      <c r="AP738" s="55">
        <v>64</v>
      </c>
      <c r="AQ738" s="55">
        <v>73</v>
      </c>
      <c r="AR738" s="55">
        <v>38</v>
      </c>
      <c r="AS738" s="55">
        <v>45</v>
      </c>
      <c r="AT738" s="55">
        <v>73</v>
      </c>
    </row>
    <row r="739" spans="1:46">
      <c r="A739" s="55" t="s">
        <v>1544</v>
      </c>
      <c r="B739" s="55">
        <v>1315231718</v>
      </c>
      <c r="C739" s="55" t="s">
        <v>1545</v>
      </c>
      <c r="D739" s="55" t="s">
        <v>52</v>
      </c>
      <c r="E739" s="55" t="s">
        <v>1436</v>
      </c>
      <c r="F739" s="55"/>
      <c r="G739" s="55">
        <v>17</v>
      </c>
      <c r="H739" s="55">
        <v>524.5</v>
      </c>
      <c r="I739" s="55">
        <v>569.5</v>
      </c>
      <c r="J739" s="55">
        <v>14</v>
      </c>
      <c r="K739" s="55">
        <v>18</v>
      </c>
      <c r="L739" s="55">
        <v>54</v>
      </c>
      <c r="M739" s="55">
        <v>118</v>
      </c>
      <c r="N739" s="55">
        <v>34</v>
      </c>
      <c r="O739" s="55">
        <v>98.5</v>
      </c>
      <c r="P739" s="56">
        <v>298</v>
      </c>
      <c r="Q739" s="55">
        <v>110.5</v>
      </c>
      <c r="R739" s="56">
        <v>396</v>
      </c>
      <c r="S739" s="55"/>
      <c r="T739" s="55"/>
      <c r="U739" s="55">
        <v>66.5</v>
      </c>
      <c r="V739" s="55">
        <v>36</v>
      </c>
      <c r="W739" s="55"/>
      <c r="X739" s="55"/>
      <c r="Y739" s="55"/>
      <c r="Z739" s="55"/>
      <c r="AA739" s="55"/>
      <c r="AB739" s="55"/>
      <c r="AC739" s="55">
        <v>76</v>
      </c>
      <c r="AD739" s="55">
        <v>94</v>
      </c>
      <c r="AE739" s="55">
        <v>6</v>
      </c>
      <c r="AF739" s="55">
        <v>55</v>
      </c>
      <c r="AG739" s="55">
        <v>82</v>
      </c>
      <c r="AH739" s="55">
        <v>128</v>
      </c>
      <c r="AI739" s="55" t="s">
        <v>1437</v>
      </c>
      <c r="AJ739" s="55">
        <v>18</v>
      </c>
      <c r="AK739" s="55"/>
      <c r="AL739" s="55"/>
      <c r="AM739" s="55"/>
      <c r="AN739" s="55"/>
      <c r="AO739" s="55">
        <v>28</v>
      </c>
      <c r="AP739" s="55">
        <v>30</v>
      </c>
      <c r="AQ739" s="55">
        <v>28</v>
      </c>
      <c r="AR739" s="55">
        <v>32</v>
      </c>
      <c r="AS739" s="55">
        <v>47</v>
      </c>
      <c r="AT739" s="55">
        <v>14</v>
      </c>
    </row>
    <row r="740" spans="1:46">
      <c r="A740" s="55" t="s">
        <v>1546</v>
      </c>
      <c r="B740" s="55">
        <v>1315231719</v>
      </c>
      <c r="C740" s="55" t="s">
        <v>1547</v>
      </c>
      <c r="D740" s="55" t="s">
        <v>52</v>
      </c>
      <c r="E740" s="55" t="s">
        <v>1436</v>
      </c>
      <c r="F740" s="55"/>
      <c r="G740" s="55">
        <v>17</v>
      </c>
      <c r="H740" s="55">
        <v>446.25</v>
      </c>
      <c r="I740" s="55">
        <v>494.5</v>
      </c>
      <c r="J740" s="55">
        <v>78</v>
      </c>
      <c r="K740" s="55">
        <v>-9</v>
      </c>
      <c r="L740" s="55">
        <v>534</v>
      </c>
      <c r="M740" s="55">
        <v>108.5</v>
      </c>
      <c r="N740" s="55">
        <v>258</v>
      </c>
      <c r="O740" s="55">
        <v>73.5</v>
      </c>
      <c r="P740" s="55">
        <v>690</v>
      </c>
      <c r="Q740" s="55">
        <v>99</v>
      </c>
      <c r="R740" s="55">
        <v>617</v>
      </c>
      <c r="S740" s="55"/>
      <c r="T740" s="55"/>
      <c r="U740" s="55">
        <v>59.5</v>
      </c>
      <c r="V740" s="55">
        <v>74</v>
      </c>
      <c r="W740" s="55"/>
      <c r="X740" s="55"/>
      <c r="Y740" s="55"/>
      <c r="Z740" s="55"/>
      <c r="AA740" s="55"/>
      <c r="AB740" s="55"/>
      <c r="AC740" s="55">
        <v>59.25</v>
      </c>
      <c r="AD740" s="55">
        <v>83</v>
      </c>
      <c r="AE740" s="55">
        <v>127</v>
      </c>
      <c r="AF740" s="55">
        <v>46.5</v>
      </c>
      <c r="AG740" s="55">
        <v>71</v>
      </c>
      <c r="AH740" s="55">
        <v>199</v>
      </c>
      <c r="AI740" s="55" t="s">
        <v>1437</v>
      </c>
      <c r="AJ740" s="55">
        <v>19</v>
      </c>
      <c r="AK740" s="55"/>
      <c r="AL740" s="55"/>
      <c r="AM740" s="55"/>
      <c r="AN740" s="55"/>
      <c r="AO740" s="55">
        <v>103</v>
      </c>
      <c r="AP740" s="55">
        <v>91</v>
      </c>
      <c r="AQ740" s="55">
        <v>103</v>
      </c>
      <c r="AR740" s="55">
        <v>69</v>
      </c>
      <c r="AS740" s="55">
        <v>93</v>
      </c>
      <c r="AT740" s="55">
        <v>78</v>
      </c>
    </row>
    <row r="741" spans="1:46">
      <c r="A741" s="55" t="s">
        <v>1548</v>
      </c>
      <c r="B741" s="55">
        <v>1315231720</v>
      </c>
      <c r="C741" s="55" t="s">
        <v>1549</v>
      </c>
      <c r="D741" s="55" t="s">
        <v>52</v>
      </c>
      <c r="E741" s="55" t="s">
        <v>1436</v>
      </c>
      <c r="F741" s="55"/>
      <c r="G741" s="55">
        <v>17</v>
      </c>
      <c r="H741" s="55">
        <v>507.5</v>
      </c>
      <c r="I741" s="55">
        <v>554.5</v>
      </c>
      <c r="J741" s="55">
        <v>24</v>
      </c>
      <c r="K741" s="55">
        <v>7</v>
      </c>
      <c r="L741" s="55">
        <v>95</v>
      </c>
      <c r="M741" s="55">
        <v>107</v>
      </c>
      <c r="N741" s="55">
        <v>325</v>
      </c>
      <c r="O741" s="55">
        <v>81.5</v>
      </c>
      <c r="P741" s="55">
        <v>606</v>
      </c>
      <c r="Q741" s="55">
        <v>128</v>
      </c>
      <c r="R741" s="55">
        <v>54</v>
      </c>
      <c r="S741" s="55"/>
      <c r="T741" s="55"/>
      <c r="U741" s="55">
        <v>60</v>
      </c>
      <c r="V741" s="55">
        <v>72</v>
      </c>
      <c r="W741" s="55"/>
      <c r="X741" s="55"/>
      <c r="Y741" s="55"/>
      <c r="Z741" s="55"/>
      <c r="AA741" s="55"/>
      <c r="AB741" s="55"/>
      <c r="AC741" s="55">
        <v>67.5</v>
      </c>
      <c r="AD741" s="55">
        <v>89</v>
      </c>
      <c r="AE741" s="55">
        <v>41</v>
      </c>
      <c r="AF741" s="55">
        <v>63.5</v>
      </c>
      <c r="AG741" s="55">
        <v>89</v>
      </c>
      <c r="AH741" s="55">
        <v>44</v>
      </c>
      <c r="AI741" s="55" t="s">
        <v>1437</v>
      </c>
      <c r="AJ741" s="55">
        <v>20</v>
      </c>
      <c r="AK741" s="55"/>
      <c r="AL741" s="55"/>
      <c r="AM741" s="55"/>
      <c r="AN741" s="55"/>
      <c r="AO741" s="55">
        <v>31</v>
      </c>
      <c r="AP741" s="55">
        <v>7</v>
      </c>
      <c r="AQ741" s="55">
        <v>17</v>
      </c>
      <c r="AR741" s="55">
        <v>31</v>
      </c>
      <c r="AS741" s="55">
        <v>10</v>
      </c>
      <c r="AT741" s="55">
        <v>24</v>
      </c>
    </row>
    <row r="742" spans="1:46">
      <c r="A742" s="55" t="s">
        <v>1550</v>
      </c>
      <c r="B742" s="55">
        <v>1315231721</v>
      </c>
      <c r="C742" s="55" t="s">
        <v>1551</v>
      </c>
      <c r="D742" s="55" t="s">
        <v>52</v>
      </c>
      <c r="E742" s="55" t="s">
        <v>1436</v>
      </c>
      <c r="F742" s="55"/>
      <c r="G742" s="55">
        <v>17</v>
      </c>
      <c r="H742" s="55">
        <v>451</v>
      </c>
      <c r="I742" s="55">
        <v>497</v>
      </c>
      <c r="J742" s="55">
        <v>75</v>
      </c>
      <c r="K742" s="55">
        <v>-40</v>
      </c>
      <c r="L742" s="55">
        <v>507</v>
      </c>
      <c r="M742" s="55">
        <v>102.5</v>
      </c>
      <c r="N742" s="55">
        <v>511</v>
      </c>
      <c r="O742" s="55">
        <v>56.5</v>
      </c>
      <c r="P742" s="55">
        <v>778</v>
      </c>
      <c r="Q742" s="55">
        <v>107.5</v>
      </c>
      <c r="R742" s="55">
        <v>463</v>
      </c>
      <c r="S742" s="55"/>
      <c r="T742" s="55"/>
      <c r="U742" s="55">
        <v>69.5</v>
      </c>
      <c r="V742" s="55">
        <v>23</v>
      </c>
      <c r="W742" s="55"/>
      <c r="X742" s="55"/>
      <c r="Y742" s="55"/>
      <c r="Z742" s="55"/>
      <c r="AA742" s="55"/>
      <c r="AB742" s="55"/>
      <c r="AC742" s="55">
        <v>67.5</v>
      </c>
      <c r="AD742" s="55">
        <v>89</v>
      </c>
      <c r="AE742" s="55">
        <v>41</v>
      </c>
      <c r="AF742" s="55">
        <v>47.5</v>
      </c>
      <c r="AG742" s="55">
        <v>72</v>
      </c>
      <c r="AH742" s="55">
        <v>192</v>
      </c>
      <c r="AI742" s="55" t="s">
        <v>1437</v>
      </c>
      <c r="AJ742" s="55">
        <v>21</v>
      </c>
      <c r="AK742" s="55"/>
      <c r="AL742" s="55"/>
      <c r="AM742" s="55"/>
      <c r="AN742" s="55"/>
      <c r="AO742" s="55">
        <v>80</v>
      </c>
      <c r="AP742" s="55">
        <v>48</v>
      </c>
      <c r="AQ742" s="55">
        <v>60</v>
      </c>
      <c r="AR742" s="55">
        <v>35</v>
      </c>
      <c r="AS742" s="55">
        <v>56</v>
      </c>
      <c r="AT742" s="55">
        <v>75</v>
      </c>
    </row>
    <row r="743" spans="1:46">
      <c r="A743" s="55" t="s">
        <v>1552</v>
      </c>
      <c r="B743" s="55">
        <v>1315231722</v>
      </c>
      <c r="C743" s="55" t="s">
        <v>1553</v>
      </c>
      <c r="D743" s="55" t="s">
        <v>52</v>
      </c>
      <c r="E743" s="55" t="s">
        <v>1436</v>
      </c>
      <c r="F743" s="55"/>
      <c r="G743" s="55">
        <v>17</v>
      </c>
      <c r="H743" s="55">
        <v>444.75</v>
      </c>
      <c r="I743" s="55">
        <v>495</v>
      </c>
      <c r="J743" s="55">
        <v>77</v>
      </c>
      <c r="K743" s="55">
        <v>-15</v>
      </c>
      <c r="L743" s="55">
        <v>531</v>
      </c>
      <c r="M743" s="55">
        <v>104.5</v>
      </c>
      <c r="N743" s="55">
        <v>433</v>
      </c>
      <c r="O743" s="55">
        <v>62.5</v>
      </c>
      <c r="P743" s="55">
        <v>762</v>
      </c>
      <c r="Q743" s="55">
        <v>110.5</v>
      </c>
      <c r="R743" s="55">
        <v>396</v>
      </c>
      <c r="S743" s="55"/>
      <c r="T743" s="55"/>
      <c r="U743" s="55">
        <v>55.5</v>
      </c>
      <c r="V743" s="55">
        <v>87</v>
      </c>
      <c r="W743" s="55"/>
      <c r="X743" s="55"/>
      <c r="Y743" s="55"/>
      <c r="Z743" s="55"/>
      <c r="AA743" s="55"/>
      <c r="AB743" s="55"/>
      <c r="AC743" s="55">
        <v>56.75</v>
      </c>
      <c r="AD743" s="55">
        <v>80</v>
      </c>
      <c r="AE743" s="55">
        <v>161</v>
      </c>
      <c r="AF743" s="55">
        <v>55</v>
      </c>
      <c r="AG743" s="55">
        <v>82</v>
      </c>
      <c r="AH743" s="55">
        <v>128</v>
      </c>
      <c r="AI743" s="55" t="s">
        <v>1437</v>
      </c>
      <c r="AJ743" s="55">
        <v>22</v>
      </c>
      <c r="AK743" s="55"/>
      <c r="AL743" s="55"/>
      <c r="AM743" s="55"/>
      <c r="AN743" s="55"/>
      <c r="AO743" s="55">
        <v>77</v>
      </c>
      <c r="AP743" s="55">
        <v>67</v>
      </c>
      <c r="AQ743" s="55">
        <v>86</v>
      </c>
      <c r="AR743" s="55">
        <v>62</v>
      </c>
      <c r="AS743" s="55">
        <v>92</v>
      </c>
      <c r="AT743" s="55">
        <v>77</v>
      </c>
    </row>
    <row r="744" spans="1:46">
      <c r="A744" s="55" t="s">
        <v>1554</v>
      </c>
      <c r="B744" s="55">
        <v>1315231723</v>
      </c>
      <c r="C744" s="55" t="s">
        <v>1555</v>
      </c>
      <c r="D744" s="55" t="s">
        <v>52</v>
      </c>
      <c r="E744" s="55" t="s">
        <v>1436</v>
      </c>
      <c r="F744" s="55"/>
      <c r="G744" s="55">
        <v>17</v>
      </c>
      <c r="H744" s="55">
        <v>484.25</v>
      </c>
      <c r="I744" s="55">
        <v>527</v>
      </c>
      <c r="J744" s="55">
        <v>43</v>
      </c>
      <c r="K744" s="55">
        <v>8</v>
      </c>
      <c r="L744" s="55">
        <v>228</v>
      </c>
      <c r="M744" s="55">
        <v>105.5</v>
      </c>
      <c r="N744" s="55">
        <v>382</v>
      </c>
      <c r="O744" s="55">
        <v>97</v>
      </c>
      <c r="P744" s="55">
        <v>330</v>
      </c>
      <c r="Q744" s="55">
        <v>107.5</v>
      </c>
      <c r="R744" s="55">
        <v>463</v>
      </c>
      <c r="S744" s="55"/>
      <c r="T744" s="55"/>
      <c r="U744" s="55">
        <v>66</v>
      </c>
      <c r="V744" s="55">
        <v>40</v>
      </c>
      <c r="W744" s="55"/>
      <c r="X744" s="55"/>
      <c r="Y744" s="55"/>
      <c r="Z744" s="55"/>
      <c r="AA744" s="55"/>
      <c r="AB744" s="55"/>
      <c r="AC744" s="55">
        <v>68.75</v>
      </c>
      <c r="AD744" s="55">
        <v>90</v>
      </c>
      <c r="AE744" s="55">
        <v>35</v>
      </c>
      <c r="AF744" s="55">
        <v>39.5</v>
      </c>
      <c r="AG744" s="55">
        <v>61</v>
      </c>
      <c r="AH744" s="55">
        <v>228</v>
      </c>
      <c r="AI744" s="55" t="s">
        <v>1437</v>
      </c>
      <c r="AJ744" s="55">
        <v>23</v>
      </c>
      <c r="AK744" s="55"/>
      <c r="AL744" s="55"/>
      <c r="AM744" s="55"/>
      <c r="AN744" s="55"/>
      <c r="AO744" s="55">
        <v>60</v>
      </c>
      <c r="AP744" s="55">
        <v>94</v>
      </c>
      <c r="AQ744" s="55">
        <v>44</v>
      </c>
      <c r="AR744" s="55">
        <v>51</v>
      </c>
      <c r="AS744" s="55">
        <v>51</v>
      </c>
      <c r="AT744" s="55">
        <v>43</v>
      </c>
    </row>
    <row r="745" spans="1:46">
      <c r="A745" s="55" t="s">
        <v>1556</v>
      </c>
      <c r="B745" s="55">
        <v>1315231724</v>
      </c>
      <c r="C745" s="55" t="s">
        <v>1557</v>
      </c>
      <c r="D745" s="55" t="s">
        <v>52</v>
      </c>
      <c r="E745" s="55" t="s">
        <v>1436</v>
      </c>
      <c r="F745" s="55"/>
      <c r="G745" s="55">
        <v>17</v>
      </c>
      <c r="H745" s="55">
        <v>469.5</v>
      </c>
      <c r="I745" s="55">
        <v>518</v>
      </c>
      <c r="J745" s="55">
        <v>53</v>
      </c>
      <c r="K745" s="55">
        <v>1</v>
      </c>
      <c r="L745" s="55">
        <v>296</v>
      </c>
      <c r="M745" s="55">
        <v>110.5</v>
      </c>
      <c r="N745" s="55">
        <v>196</v>
      </c>
      <c r="O745" s="55">
        <v>82</v>
      </c>
      <c r="P745" s="55">
        <v>597</v>
      </c>
      <c r="Q745" s="55">
        <v>102</v>
      </c>
      <c r="R745" s="55">
        <v>575</v>
      </c>
      <c r="S745" s="55"/>
      <c r="T745" s="55"/>
      <c r="U745" s="55">
        <v>71.5</v>
      </c>
      <c r="V745" s="55">
        <v>15</v>
      </c>
      <c r="W745" s="55"/>
      <c r="X745" s="55"/>
      <c r="Y745" s="55"/>
      <c r="Z745" s="55"/>
      <c r="AA745" s="55"/>
      <c r="AB745" s="55"/>
      <c r="AC745" s="55">
        <v>46.5</v>
      </c>
      <c r="AD745" s="55">
        <v>67</v>
      </c>
      <c r="AE745" s="55">
        <v>211</v>
      </c>
      <c r="AF745" s="55">
        <v>57</v>
      </c>
      <c r="AG745" s="55">
        <v>85</v>
      </c>
      <c r="AH745" s="55">
        <v>99</v>
      </c>
      <c r="AI745" s="55" t="s">
        <v>1437</v>
      </c>
      <c r="AJ745" s="55">
        <v>24</v>
      </c>
      <c r="AK745" s="55"/>
      <c r="AL745" s="55"/>
      <c r="AM745" s="55"/>
      <c r="AN745" s="55"/>
      <c r="AO745" s="55">
        <v>56</v>
      </c>
      <c r="AP745" s="55">
        <v>18</v>
      </c>
      <c r="AQ745" s="55">
        <v>52</v>
      </c>
      <c r="AR745" s="55">
        <v>54</v>
      </c>
      <c r="AS745" s="55">
        <v>37</v>
      </c>
      <c r="AT745" s="55">
        <v>53</v>
      </c>
    </row>
    <row r="746" spans="1:46">
      <c r="A746" s="55" t="s">
        <v>1558</v>
      </c>
      <c r="B746" s="55">
        <v>1315231725</v>
      </c>
      <c r="C746" s="55" t="s">
        <v>1559</v>
      </c>
      <c r="D746" s="55" t="s">
        <v>52</v>
      </c>
      <c r="E746" s="55" t="s">
        <v>1436</v>
      </c>
      <c r="F746" s="55"/>
      <c r="G746" s="55">
        <v>17</v>
      </c>
      <c r="H746" s="55">
        <v>445</v>
      </c>
      <c r="I746" s="55">
        <v>493.5</v>
      </c>
      <c r="J746" s="55">
        <v>79</v>
      </c>
      <c r="K746" s="55">
        <v>-25</v>
      </c>
      <c r="L746" s="55">
        <v>546</v>
      </c>
      <c r="M746" s="55">
        <v>103</v>
      </c>
      <c r="N746" s="55">
        <v>487</v>
      </c>
      <c r="O746" s="55">
        <v>66.5</v>
      </c>
      <c r="P746" s="55">
        <v>736</v>
      </c>
      <c r="Q746" s="55">
        <v>109</v>
      </c>
      <c r="R746" s="55">
        <v>434</v>
      </c>
      <c r="S746" s="55"/>
      <c r="T746" s="55"/>
      <c r="U746" s="55">
        <v>59</v>
      </c>
      <c r="V746" s="55">
        <v>76</v>
      </c>
      <c r="W746" s="55"/>
      <c r="X746" s="55"/>
      <c r="Y746" s="55"/>
      <c r="Z746" s="55"/>
      <c r="AA746" s="55"/>
      <c r="AB746" s="55"/>
      <c r="AC746" s="55">
        <v>60.5</v>
      </c>
      <c r="AD746" s="55">
        <v>84</v>
      </c>
      <c r="AE746" s="55">
        <v>122</v>
      </c>
      <c r="AF746" s="55">
        <v>47</v>
      </c>
      <c r="AG746" s="55">
        <v>72</v>
      </c>
      <c r="AH746" s="55">
        <v>194</v>
      </c>
      <c r="AI746" s="55" t="s">
        <v>1437</v>
      </c>
      <c r="AJ746" s="55">
        <v>25</v>
      </c>
      <c r="AK746" s="55"/>
      <c r="AL746" s="55"/>
      <c r="AM746" s="55"/>
      <c r="AN746" s="55"/>
      <c r="AO746" s="55">
        <v>74</v>
      </c>
      <c r="AP746" s="55">
        <v>47</v>
      </c>
      <c r="AQ746" s="55">
        <v>66</v>
      </c>
      <c r="AR746" s="55">
        <v>54</v>
      </c>
      <c r="AS746" s="55">
        <v>62</v>
      </c>
      <c r="AT746" s="55">
        <v>79</v>
      </c>
    </row>
    <row r="747" spans="1:46">
      <c r="A747" s="55" t="s">
        <v>347</v>
      </c>
      <c r="B747" s="55">
        <v>1315231726</v>
      </c>
      <c r="C747" s="55" t="s">
        <v>1560</v>
      </c>
      <c r="D747" s="55" t="s">
        <v>52</v>
      </c>
      <c r="E747" s="55" t="s">
        <v>1436</v>
      </c>
      <c r="F747" s="55"/>
      <c r="G747" s="55">
        <v>17</v>
      </c>
      <c r="H747" s="55">
        <v>417.5</v>
      </c>
      <c r="I747" s="55">
        <v>466.5</v>
      </c>
      <c r="J747" s="55">
        <v>96</v>
      </c>
      <c r="K747" s="55">
        <v>-16</v>
      </c>
      <c r="L747" s="55">
        <v>901</v>
      </c>
      <c r="M747" s="55">
        <v>99</v>
      </c>
      <c r="N747" s="55">
        <v>635</v>
      </c>
      <c r="O747" s="55">
        <v>47.5</v>
      </c>
      <c r="P747" s="55">
        <v>795</v>
      </c>
      <c r="Q747" s="55">
        <v>111.5</v>
      </c>
      <c r="R747" s="55">
        <v>371</v>
      </c>
      <c r="S747" s="55"/>
      <c r="T747" s="55"/>
      <c r="U747" s="55">
        <v>50.5</v>
      </c>
      <c r="V747" s="55">
        <v>106</v>
      </c>
      <c r="W747" s="55"/>
      <c r="X747" s="55"/>
      <c r="Y747" s="55"/>
      <c r="Z747" s="55"/>
      <c r="AA747" s="55"/>
      <c r="AB747" s="55"/>
      <c r="AC747" s="55">
        <v>57</v>
      </c>
      <c r="AD747" s="55">
        <v>80</v>
      </c>
      <c r="AE747" s="55">
        <v>158</v>
      </c>
      <c r="AF747" s="55">
        <v>52</v>
      </c>
      <c r="AG747" s="55">
        <v>78</v>
      </c>
      <c r="AH747" s="55">
        <v>154</v>
      </c>
      <c r="AI747" s="55" t="s">
        <v>1437</v>
      </c>
      <c r="AJ747" s="55">
        <v>26</v>
      </c>
      <c r="AK747" s="55"/>
      <c r="AL747" s="55"/>
      <c r="AM747" s="55"/>
      <c r="AN747" s="55"/>
      <c r="AO747" s="55">
        <v>106</v>
      </c>
      <c r="AP747" s="55">
        <v>96</v>
      </c>
      <c r="AQ747" s="55">
        <v>79</v>
      </c>
      <c r="AR747" s="55">
        <v>80</v>
      </c>
      <c r="AS747" s="55">
        <v>79</v>
      </c>
      <c r="AT747" s="55">
        <v>96</v>
      </c>
    </row>
    <row r="748" spans="1:46">
      <c r="A748" s="55" t="s">
        <v>1561</v>
      </c>
      <c r="B748" s="55">
        <v>1315231727</v>
      </c>
      <c r="C748" s="55" t="s">
        <v>1562</v>
      </c>
      <c r="D748" s="55" t="s">
        <v>52</v>
      </c>
      <c r="E748" s="55" t="s">
        <v>1436</v>
      </c>
      <c r="F748" s="55"/>
      <c r="G748" s="55">
        <v>17</v>
      </c>
      <c r="H748" s="55">
        <v>455.5</v>
      </c>
      <c r="I748" s="55">
        <v>505</v>
      </c>
      <c r="J748" s="55">
        <v>64</v>
      </c>
      <c r="K748" s="55">
        <v>22</v>
      </c>
      <c r="L748" s="55">
        <v>422</v>
      </c>
      <c r="M748" s="55">
        <v>95.5</v>
      </c>
      <c r="N748" s="55">
        <v>721</v>
      </c>
      <c r="O748" s="55">
        <v>89.5</v>
      </c>
      <c r="P748" s="55">
        <v>463</v>
      </c>
      <c r="Q748" s="55">
        <v>96</v>
      </c>
      <c r="R748" s="55">
        <v>667</v>
      </c>
      <c r="S748" s="55"/>
      <c r="T748" s="55"/>
      <c r="U748" s="55">
        <v>66</v>
      </c>
      <c r="V748" s="55">
        <v>40</v>
      </c>
      <c r="W748" s="55"/>
      <c r="X748" s="55"/>
      <c r="Y748" s="55"/>
      <c r="Z748" s="55"/>
      <c r="AA748" s="55"/>
      <c r="AB748" s="55"/>
      <c r="AC748" s="55">
        <v>51.5</v>
      </c>
      <c r="AD748" s="55">
        <v>73</v>
      </c>
      <c r="AE748" s="55">
        <v>191</v>
      </c>
      <c r="AF748" s="55">
        <v>57</v>
      </c>
      <c r="AG748" s="55">
        <v>85</v>
      </c>
      <c r="AH748" s="55">
        <v>99</v>
      </c>
      <c r="AI748" s="55" t="s">
        <v>1437</v>
      </c>
      <c r="AJ748" s="55">
        <v>27</v>
      </c>
      <c r="AK748" s="55"/>
      <c r="AL748" s="55"/>
      <c r="AM748" s="55"/>
      <c r="AN748" s="55"/>
      <c r="AO748" s="55">
        <v>90</v>
      </c>
      <c r="AP748" s="55">
        <v>85</v>
      </c>
      <c r="AQ748" s="55">
        <v>75</v>
      </c>
      <c r="AR748" s="55">
        <v>86</v>
      </c>
      <c r="AS748" s="55">
        <v>65</v>
      </c>
      <c r="AT748" s="55">
        <v>64</v>
      </c>
    </row>
    <row r="749" spans="1:46">
      <c r="A749" s="55" t="s">
        <v>1563</v>
      </c>
      <c r="B749" s="55">
        <v>1315231728</v>
      </c>
      <c r="C749" s="55" t="s">
        <v>1564</v>
      </c>
      <c r="D749" s="55" t="s">
        <v>52</v>
      </c>
      <c r="E749" s="55" t="s">
        <v>1436</v>
      </c>
      <c r="F749" s="55"/>
      <c r="G749" s="55">
        <v>17</v>
      </c>
      <c r="H749" s="55">
        <v>411.75</v>
      </c>
      <c r="I749" s="55">
        <v>459</v>
      </c>
      <c r="J749" s="55">
        <v>99</v>
      </c>
      <c r="K749" s="55">
        <v>-2</v>
      </c>
      <c r="L749" s="55">
        <v>1008</v>
      </c>
      <c r="M749" s="55">
        <v>95</v>
      </c>
      <c r="N749" s="55">
        <v>730</v>
      </c>
      <c r="O749" s="55">
        <v>32</v>
      </c>
      <c r="P749" s="55">
        <v>800</v>
      </c>
      <c r="Q749" s="55">
        <v>114.5</v>
      </c>
      <c r="R749" s="55">
        <v>303</v>
      </c>
      <c r="S749" s="55"/>
      <c r="T749" s="55"/>
      <c r="U749" s="55">
        <v>60.5</v>
      </c>
      <c r="V749" s="55">
        <v>71</v>
      </c>
      <c r="W749" s="55"/>
      <c r="X749" s="55"/>
      <c r="Y749" s="55"/>
      <c r="Z749" s="55"/>
      <c r="AA749" s="55"/>
      <c r="AB749" s="55"/>
      <c r="AC749" s="55">
        <v>64.25</v>
      </c>
      <c r="AD749" s="55">
        <v>88</v>
      </c>
      <c r="AE749" s="55">
        <v>76</v>
      </c>
      <c r="AF749" s="55">
        <v>45.5</v>
      </c>
      <c r="AG749" s="55">
        <v>69</v>
      </c>
      <c r="AH749" s="55">
        <v>204</v>
      </c>
      <c r="AI749" s="55" t="s">
        <v>1437</v>
      </c>
      <c r="AJ749" s="55">
        <v>28</v>
      </c>
      <c r="AK749" s="55"/>
      <c r="AL749" s="55"/>
      <c r="AM749" s="55"/>
      <c r="AN749" s="55"/>
      <c r="AO749" s="55">
        <v>97</v>
      </c>
      <c r="AP749" s="55">
        <v>75</v>
      </c>
      <c r="AQ749" s="55">
        <v>99</v>
      </c>
      <c r="AR749" s="55">
        <v>97</v>
      </c>
      <c r="AS749" s="55">
        <v>98</v>
      </c>
      <c r="AT749" s="55">
        <v>99</v>
      </c>
    </row>
    <row r="750" spans="1:46">
      <c r="A750" s="55" t="s">
        <v>1565</v>
      </c>
      <c r="B750" s="55">
        <v>1315231729</v>
      </c>
      <c r="C750" s="55" t="s">
        <v>1566</v>
      </c>
      <c r="D750" s="55" t="s">
        <v>52</v>
      </c>
      <c r="E750" s="55" t="s">
        <v>1436</v>
      </c>
      <c r="F750" s="55"/>
      <c r="G750" s="55">
        <v>17</v>
      </c>
      <c r="H750" s="55">
        <v>354.5</v>
      </c>
      <c r="I750" s="55">
        <v>402.5</v>
      </c>
      <c r="J750" s="55">
        <v>111</v>
      </c>
      <c r="K750" s="55"/>
      <c r="L750" s="55">
        <v>1972</v>
      </c>
      <c r="M750" s="55">
        <v>94.5</v>
      </c>
      <c r="N750" s="55">
        <v>745</v>
      </c>
      <c r="O750" s="55">
        <v>44.5</v>
      </c>
      <c r="P750" s="55">
        <v>797</v>
      </c>
      <c r="Q750" s="55">
        <v>59</v>
      </c>
      <c r="R750" s="55">
        <v>794</v>
      </c>
      <c r="S750" s="55"/>
      <c r="T750" s="55"/>
      <c r="U750" s="55">
        <v>55.5</v>
      </c>
      <c r="V750" s="55">
        <v>87</v>
      </c>
      <c r="W750" s="55"/>
      <c r="X750" s="55"/>
      <c r="Y750" s="55"/>
      <c r="Z750" s="55"/>
      <c r="AA750" s="55"/>
      <c r="AB750" s="55"/>
      <c r="AC750" s="55">
        <v>44.5</v>
      </c>
      <c r="AD750" s="55">
        <v>65</v>
      </c>
      <c r="AE750" s="55">
        <v>214</v>
      </c>
      <c r="AF750" s="55">
        <v>56.5</v>
      </c>
      <c r="AG750" s="55">
        <v>84</v>
      </c>
      <c r="AH750" s="55">
        <v>107</v>
      </c>
      <c r="AI750" s="55" t="s">
        <v>1437</v>
      </c>
      <c r="AJ750" s="55">
        <v>29</v>
      </c>
      <c r="AK750" s="55"/>
      <c r="AL750" s="55"/>
      <c r="AM750" s="55"/>
      <c r="AN750" s="55"/>
      <c r="AO750" s="55">
        <v>78</v>
      </c>
      <c r="AP750" s="55">
        <v>107</v>
      </c>
      <c r="AQ750" s="55">
        <v>111</v>
      </c>
      <c r="AR750" s="55">
        <v>111</v>
      </c>
      <c r="AS750" s="55">
        <v>112</v>
      </c>
      <c r="AT750" s="55">
        <v>111</v>
      </c>
    </row>
    <row r="751" spans="1:46">
      <c r="A751" s="55" t="s">
        <v>1567</v>
      </c>
      <c r="B751" s="55">
        <v>1315231730</v>
      </c>
      <c r="C751" s="55" t="s">
        <v>1568</v>
      </c>
      <c r="D751" s="55" t="s">
        <v>52</v>
      </c>
      <c r="E751" s="55" t="s">
        <v>1436</v>
      </c>
      <c r="F751" s="55"/>
      <c r="G751" s="55">
        <v>17</v>
      </c>
      <c r="H751" s="55">
        <v>504</v>
      </c>
      <c r="I751" s="55">
        <v>549.5</v>
      </c>
      <c r="J751" s="55">
        <v>28</v>
      </c>
      <c r="K751" s="55">
        <v>-16</v>
      </c>
      <c r="L751" s="55">
        <v>120</v>
      </c>
      <c r="M751" s="55">
        <v>109</v>
      </c>
      <c r="N751" s="55">
        <v>245</v>
      </c>
      <c r="O751" s="55">
        <v>93</v>
      </c>
      <c r="P751" s="55">
        <v>404</v>
      </c>
      <c r="Q751" s="55">
        <v>103.5</v>
      </c>
      <c r="R751" s="55">
        <v>551</v>
      </c>
      <c r="S751" s="55"/>
      <c r="T751" s="55"/>
      <c r="U751" s="55">
        <v>67</v>
      </c>
      <c r="V751" s="55">
        <v>31</v>
      </c>
      <c r="W751" s="55"/>
      <c r="X751" s="55"/>
      <c r="Y751" s="55"/>
      <c r="Z751" s="55"/>
      <c r="AA751" s="55"/>
      <c r="AB751" s="55"/>
      <c r="AC751" s="55">
        <v>61.5</v>
      </c>
      <c r="AD751" s="55">
        <v>86</v>
      </c>
      <c r="AE751" s="55">
        <v>110</v>
      </c>
      <c r="AF751" s="55">
        <v>70</v>
      </c>
      <c r="AG751" s="55">
        <v>91</v>
      </c>
      <c r="AH751" s="55">
        <v>12</v>
      </c>
      <c r="AI751" s="55" t="s">
        <v>1437</v>
      </c>
      <c r="AJ751" s="55">
        <v>30</v>
      </c>
      <c r="AK751" s="55"/>
      <c r="AL751" s="55"/>
      <c r="AM751" s="55"/>
      <c r="AN751" s="55"/>
      <c r="AO751" s="55">
        <v>19</v>
      </c>
      <c r="AP751" s="55">
        <v>15</v>
      </c>
      <c r="AQ751" s="55">
        <v>11</v>
      </c>
      <c r="AR751" s="55">
        <v>12</v>
      </c>
      <c r="AS751" s="55">
        <v>113</v>
      </c>
      <c r="AT751" s="55">
        <v>28</v>
      </c>
    </row>
    <row r="752" spans="1:46">
      <c r="A752" s="55" t="s">
        <v>1569</v>
      </c>
      <c r="B752" s="55">
        <v>1315231731</v>
      </c>
      <c r="C752" s="55" t="s">
        <v>1570</v>
      </c>
      <c r="D752" s="55" t="s">
        <v>52</v>
      </c>
      <c r="E752" s="55" t="s">
        <v>1436</v>
      </c>
      <c r="F752" s="55"/>
      <c r="G752" s="55">
        <v>17</v>
      </c>
      <c r="H752" s="55">
        <v>411</v>
      </c>
      <c r="I752" s="55">
        <v>453</v>
      </c>
      <c r="J752" s="55">
        <v>103</v>
      </c>
      <c r="K752" s="55">
        <v>-6</v>
      </c>
      <c r="L752" s="55">
        <v>1095</v>
      </c>
      <c r="M752" s="55">
        <v>108.5</v>
      </c>
      <c r="N752" s="55">
        <v>258</v>
      </c>
      <c r="O752" s="55">
        <v>78.5</v>
      </c>
      <c r="P752" s="55">
        <v>643</v>
      </c>
      <c r="Q752" s="55">
        <v>86.5</v>
      </c>
      <c r="R752" s="55">
        <v>749</v>
      </c>
      <c r="S752" s="55"/>
      <c r="T752" s="55"/>
      <c r="U752" s="55">
        <v>52.5</v>
      </c>
      <c r="V752" s="55">
        <v>99</v>
      </c>
      <c r="W752" s="55"/>
      <c r="X752" s="55"/>
      <c r="Y752" s="55"/>
      <c r="Z752" s="55"/>
      <c r="AA752" s="55"/>
      <c r="AB752" s="55"/>
      <c r="AC752" s="55">
        <v>44</v>
      </c>
      <c r="AD752" s="55">
        <v>64</v>
      </c>
      <c r="AE752" s="55">
        <v>217</v>
      </c>
      <c r="AF752" s="55">
        <v>41</v>
      </c>
      <c r="AG752" s="55">
        <v>63</v>
      </c>
      <c r="AH752" s="55">
        <v>222</v>
      </c>
      <c r="AI752" s="55" t="s">
        <v>1437</v>
      </c>
      <c r="AJ752" s="55">
        <v>31</v>
      </c>
      <c r="AK752" s="55"/>
      <c r="AL752" s="55"/>
      <c r="AM752" s="55"/>
      <c r="AN752" s="55"/>
      <c r="AO752" s="55">
        <v>98</v>
      </c>
      <c r="AP752" s="55">
        <v>101</v>
      </c>
      <c r="AQ752" s="55">
        <v>101</v>
      </c>
      <c r="AR752" s="55">
        <v>97</v>
      </c>
      <c r="AS752" s="55">
        <v>106</v>
      </c>
      <c r="AT752" s="55">
        <v>103</v>
      </c>
    </row>
    <row r="753" spans="1:46">
      <c r="A753" s="55" t="s">
        <v>1571</v>
      </c>
      <c r="B753" s="55">
        <v>7001231733</v>
      </c>
      <c r="C753" s="55" t="s">
        <v>1572</v>
      </c>
      <c r="D753" s="55" t="s">
        <v>511</v>
      </c>
      <c r="E753" s="55" t="s">
        <v>1436</v>
      </c>
      <c r="F753" s="55" t="s">
        <v>233</v>
      </c>
      <c r="G753" s="55">
        <v>17</v>
      </c>
      <c r="H753" s="55">
        <v>427</v>
      </c>
      <c r="I753" s="55">
        <v>475</v>
      </c>
      <c r="J753" s="55">
        <v>90</v>
      </c>
      <c r="K753" s="55">
        <v>11</v>
      </c>
      <c r="L753" s="55">
        <v>783</v>
      </c>
      <c r="M753" s="55">
        <v>112</v>
      </c>
      <c r="N753" s="55">
        <v>138</v>
      </c>
      <c r="O753" s="55">
        <v>65</v>
      </c>
      <c r="P753" s="55">
        <v>747</v>
      </c>
      <c r="Q753" s="55">
        <v>93</v>
      </c>
      <c r="R753" s="55">
        <v>695</v>
      </c>
      <c r="S753" s="55"/>
      <c r="T753" s="55"/>
      <c r="U753" s="55">
        <v>50</v>
      </c>
      <c r="V753" s="55">
        <v>108</v>
      </c>
      <c r="W753" s="55"/>
      <c r="X753" s="55"/>
      <c r="Y753" s="55"/>
      <c r="Z753" s="55"/>
      <c r="AA753" s="55"/>
      <c r="AB753" s="55"/>
      <c r="AC753" s="55">
        <v>49</v>
      </c>
      <c r="AD753" s="55">
        <v>69</v>
      </c>
      <c r="AE753" s="55">
        <v>205</v>
      </c>
      <c r="AF753" s="55">
        <v>58</v>
      </c>
      <c r="AG753" s="55">
        <v>86</v>
      </c>
      <c r="AH753" s="55">
        <v>88</v>
      </c>
      <c r="AI753" s="55" t="s">
        <v>1437</v>
      </c>
      <c r="AJ753" s="55">
        <v>33</v>
      </c>
      <c r="AK753" s="55"/>
      <c r="AL753" s="55"/>
      <c r="AM753" s="55"/>
      <c r="AN753" s="55"/>
      <c r="AO753" s="55"/>
      <c r="AP753" s="55"/>
      <c r="AQ753" s="55">
        <v>111</v>
      </c>
      <c r="AR753" s="55">
        <v>101</v>
      </c>
      <c r="AS753" s="55"/>
      <c r="AT753" s="55">
        <v>90</v>
      </c>
    </row>
    <row r="754" spans="1:46">
      <c r="A754" s="55" t="s">
        <v>1573</v>
      </c>
      <c r="B754" s="55">
        <v>7001231735</v>
      </c>
      <c r="C754" s="55" t="s">
        <v>1574</v>
      </c>
      <c r="D754" s="55" t="s">
        <v>511</v>
      </c>
      <c r="E754" s="55" t="s">
        <v>1436</v>
      </c>
      <c r="F754" s="55" t="s">
        <v>233</v>
      </c>
      <c r="G754" s="55">
        <v>17</v>
      </c>
      <c r="H754" s="55">
        <v>432</v>
      </c>
      <c r="I754" s="55">
        <v>483</v>
      </c>
      <c r="J754" s="55">
        <v>88</v>
      </c>
      <c r="K754" s="55">
        <v>-6</v>
      </c>
      <c r="L754" s="55">
        <v>669</v>
      </c>
      <c r="M754" s="55">
        <v>107</v>
      </c>
      <c r="N754" s="55">
        <v>325</v>
      </c>
      <c r="O754" s="55">
        <v>60</v>
      </c>
      <c r="P754" s="55">
        <v>770</v>
      </c>
      <c r="Q754" s="55">
        <v>102</v>
      </c>
      <c r="R754" s="55">
        <v>575</v>
      </c>
      <c r="S754" s="55"/>
      <c r="T754" s="55"/>
      <c r="U754" s="55">
        <v>48</v>
      </c>
      <c r="V754" s="55">
        <v>109</v>
      </c>
      <c r="W754" s="55"/>
      <c r="X754" s="55"/>
      <c r="Y754" s="55"/>
      <c r="Z754" s="55"/>
      <c r="AA754" s="55"/>
      <c r="AB754" s="55"/>
      <c r="AC754" s="55">
        <v>58</v>
      </c>
      <c r="AD754" s="55">
        <v>81</v>
      </c>
      <c r="AE754" s="55">
        <v>149</v>
      </c>
      <c r="AF754" s="55">
        <v>57</v>
      </c>
      <c r="AG754" s="55">
        <v>85</v>
      </c>
      <c r="AH754" s="55">
        <v>99</v>
      </c>
      <c r="AI754" s="55" t="s">
        <v>1437</v>
      </c>
      <c r="AJ754" s="55">
        <v>35</v>
      </c>
      <c r="AK754" s="55"/>
      <c r="AL754" s="55"/>
      <c r="AM754" s="55"/>
      <c r="AN754" s="55"/>
      <c r="AO754" s="55"/>
      <c r="AP754" s="55"/>
      <c r="AQ754" s="55"/>
      <c r="AR754" s="55">
        <v>82</v>
      </c>
      <c r="AS754" s="55"/>
      <c r="AT754" s="55">
        <v>88</v>
      </c>
    </row>
    <row r="755" spans="1:46">
      <c r="A755" s="55" t="s">
        <v>1575</v>
      </c>
      <c r="B755" s="55">
        <v>1315231736</v>
      </c>
      <c r="C755" s="55" t="s">
        <v>1576</v>
      </c>
      <c r="D755" s="55" t="s">
        <v>52</v>
      </c>
      <c r="E755" s="55" t="s">
        <v>1436</v>
      </c>
      <c r="F755" s="55"/>
      <c r="G755" s="55">
        <v>17</v>
      </c>
      <c r="H755" s="55">
        <v>468</v>
      </c>
      <c r="I755" s="55">
        <v>517.5</v>
      </c>
      <c r="J755" s="55">
        <v>55</v>
      </c>
      <c r="K755" s="55">
        <v>-13</v>
      </c>
      <c r="L755" s="55">
        <v>304</v>
      </c>
      <c r="M755" s="55">
        <v>112</v>
      </c>
      <c r="N755" s="55">
        <v>138</v>
      </c>
      <c r="O755" s="55">
        <v>81</v>
      </c>
      <c r="P755" s="55">
        <v>615</v>
      </c>
      <c r="Q755" s="55">
        <v>109.5</v>
      </c>
      <c r="R755" s="55">
        <v>424</v>
      </c>
      <c r="S755" s="55"/>
      <c r="T755" s="55"/>
      <c r="U755" s="55">
        <v>56</v>
      </c>
      <c r="V755" s="55">
        <v>85</v>
      </c>
      <c r="W755" s="55"/>
      <c r="X755" s="55"/>
      <c r="Y755" s="55"/>
      <c r="Z755" s="55"/>
      <c r="AA755" s="55"/>
      <c r="AB755" s="55"/>
      <c r="AC755" s="55">
        <v>54</v>
      </c>
      <c r="AD755" s="55">
        <v>76</v>
      </c>
      <c r="AE755" s="55">
        <v>178</v>
      </c>
      <c r="AF755" s="55">
        <v>55.5</v>
      </c>
      <c r="AG755" s="55">
        <v>83</v>
      </c>
      <c r="AH755" s="55">
        <v>124</v>
      </c>
      <c r="AI755" s="55" t="s">
        <v>1437</v>
      </c>
      <c r="AJ755" s="55">
        <v>36</v>
      </c>
      <c r="AK755" s="55"/>
      <c r="AL755" s="55"/>
      <c r="AM755" s="55"/>
      <c r="AN755" s="55"/>
      <c r="AO755" s="55">
        <v>71</v>
      </c>
      <c r="AP755" s="55">
        <v>61</v>
      </c>
      <c r="AQ755" s="55">
        <v>34</v>
      </c>
      <c r="AR755" s="55">
        <v>42</v>
      </c>
      <c r="AS755" s="55">
        <v>82</v>
      </c>
      <c r="AT755" s="55">
        <v>55</v>
      </c>
    </row>
    <row r="756" spans="1:46">
      <c r="A756" s="55" t="s">
        <v>1577</v>
      </c>
      <c r="B756" s="55">
        <v>1315231737</v>
      </c>
      <c r="C756" s="55" t="s">
        <v>1578</v>
      </c>
      <c r="D756" s="55" t="s">
        <v>133</v>
      </c>
      <c r="E756" s="55" t="s">
        <v>1436</v>
      </c>
      <c r="F756" s="55"/>
      <c r="G756" s="55">
        <v>17</v>
      </c>
      <c r="H756" s="55">
        <v>474.75</v>
      </c>
      <c r="I756" s="55">
        <v>524</v>
      </c>
      <c r="J756" s="55">
        <v>47</v>
      </c>
      <c r="K756" s="55">
        <v>15</v>
      </c>
      <c r="L756" s="55">
        <v>251</v>
      </c>
      <c r="M756" s="55">
        <v>110</v>
      </c>
      <c r="N756" s="55">
        <v>209</v>
      </c>
      <c r="O756" s="55">
        <v>95.5</v>
      </c>
      <c r="P756" s="55">
        <v>357</v>
      </c>
      <c r="Q756" s="55">
        <v>99</v>
      </c>
      <c r="R756" s="55">
        <v>617</v>
      </c>
      <c r="S756" s="55"/>
      <c r="T756" s="55"/>
      <c r="U756" s="55">
        <v>61.5</v>
      </c>
      <c r="V756" s="55">
        <v>59</v>
      </c>
      <c r="W756" s="55"/>
      <c r="X756" s="55"/>
      <c r="Y756" s="55"/>
      <c r="Z756" s="55"/>
      <c r="AA756" s="55"/>
      <c r="AB756" s="55"/>
      <c r="AC756" s="55">
        <v>51.75</v>
      </c>
      <c r="AD756" s="55">
        <v>73</v>
      </c>
      <c r="AE756" s="55">
        <v>190</v>
      </c>
      <c r="AF756" s="55">
        <v>57</v>
      </c>
      <c r="AG756" s="55">
        <v>85</v>
      </c>
      <c r="AH756" s="55">
        <v>99</v>
      </c>
      <c r="AI756" s="55" t="s">
        <v>1437</v>
      </c>
      <c r="AJ756" s="55">
        <v>37</v>
      </c>
      <c r="AK756" s="55"/>
      <c r="AL756" s="55"/>
      <c r="AM756" s="55"/>
      <c r="AN756" s="55"/>
      <c r="AO756" s="55">
        <v>65</v>
      </c>
      <c r="AP756" s="55">
        <v>43</v>
      </c>
      <c r="AQ756" s="55">
        <v>56</v>
      </c>
      <c r="AR756" s="55">
        <v>62</v>
      </c>
      <c r="AS756" s="55">
        <v>64</v>
      </c>
      <c r="AT756" s="55">
        <v>47</v>
      </c>
    </row>
    <row r="757" spans="1:46">
      <c r="A757" s="55" t="s">
        <v>1579</v>
      </c>
      <c r="B757" s="55">
        <v>1315231738</v>
      </c>
      <c r="C757" s="55" t="s">
        <v>1580</v>
      </c>
      <c r="D757" s="55" t="s">
        <v>133</v>
      </c>
      <c r="E757" s="55" t="s">
        <v>1436</v>
      </c>
      <c r="F757" s="55"/>
      <c r="G757" s="55">
        <v>17</v>
      </c>
      <c r="H757" s="55">
        <v>440</v>
      </c>
      <c r="I757" s="55">
        <v>485</v>
      </c>
      <c r="J757" s="55">
        <v>86</v>
      </c>
      <c r="K757" s="55">
        <v>4</v>
      </c>
      <c r="L757" s="55">
        <v>650</v>
      </c>
      <c r="M757" s="55">
        <v>111</v>
      </c>
      <c r="N757" s="55">
        <v>172</v>
      </c>
      <c r="O757" s="55">
        <v>83</v>
      </c>
      <c r="P757" s="55">
        <v>583</v>
      </c>
      <c r="Q757" s="55">
        <v>100</v>
      </c>
      <c r="R757" s="55">
        <v>604</v>
      </c>
      <c r="S757" s="55"/>
      <c r="T757" s="55"/>
      <c r="U757" s="55">
        <v>53</v>
      </c>
      <c r="V757" s="55">
        <v>96</v>
      </c>
      <c r="W757" s="55"/>
      <c r="X757" s="55"/>
      <c r="Y757" s="55"/>
      <c r="Z757" s="55"/>
      <c r="AA757" s="55"/>
      <c r="AB757" s="55"/>
      <c r="AC757" s="55">
        <v>44</v>
      </c>
      <c r="AD757" s="55">
        <v>64</v>
      </c>
      <c r="AE757" s="55">
        <v>217</v>
      </c>
      <c r="AF757" s="55">
        <v>49</v>
      </c>
      <c r="AG757" s="55">
        <v>74</v>
      </c>
      <c r="AH757" s="55">
        <v>183</v>
      </c>
      <c r="AI757" s="55" t="s">
        <v>1437</v>
      </c>
      <c r="AJ757" s="55">
        <v>38</v>
      </c>
      <c r="AK757" s="55"/>
      <c r="AL757" s="55"/>
      <c r="AM757" s="55"/>
      <c r="AN757" s="55"/>
      <c r="AO757" s="55">
        <v>49</v>
      </c>
      <c r="AP757" s="55">
        <v>76</v>
      </c>
      <c r="AQ757" s="55">
        <v>79</v>
      </c>
      <c r="AR757" s="55">
        <v>90</v>
      </c>
      <c r="AS757" s="55">
        <v>76</v>
      </c>
      <c r="AT757" s="55">
        <v>86</v>
      </c>
    </row>
    <row r="758" spans="1:46">
      <c r="A758" s="55" t="s">
        <v>1581</v>
      </c>
      <c r="B758" s="55">
        <v>1315231739</v>
      </c>
      <c r="C758" s="55" t="s">
        <v>1582</v>
      </c>
      <c r="D758" s="55" t="s">
        <v>133</v>
      </c>
      <c r="E758" s="55" t="s">
        <v>1436</v>
      </c>
      <c r="F758" s="55"/>
      <c r="G758" s="55">
        <v>17</v>
      </c>
      <c r="H758" s="55">
        <v>439</v>
      </c>
      <c r="I758" s="55">
        <v>484.5</v>
      </c>
      <c r="J758" s="55">
        <v>87</v>
      </c>
      <c r="K758" s="55">
        <v>12</v>
      </c>
      <c r="L758" s="55">
        <v>660</v>
      </c>
      <c r="M758" s="55">
        <v>97.5</v>
      </c>
      <c r="N758" s="55">
        <v>678</v>
      </c>
      <c r="O758" s="55">
        <v>69</v>
      </c>
      <c r="P758" s="55">
        <v>723</v>
      </c>
      <c r="Q758" s="55">
        <v>94</v>
      </c>
      <c r="R758" s="55">
        <v>687</v>
      </c>
      <c r="S758" s="55"/>
      <c r="T758" s="55"/>
      <c r="U758" s="55">
        <v>71</v>
      </c>
      <c r="V758" s="55">
        <v>17</v>
      </c>
      <c r="W758" s="55"/>
      <c r="X758" s="55"/>
      <c r="Y758" s="55"/>
      <c r="Z758" s="55"/>
      <c r="AA758" s="55"/>
      <c r="AB758" s="55"/>
      <c r="AC758" s="55">
        <v>65.5</v>
      </c>
      <c r="AD758" s="55">
        <v>88</v>
      </c>
      <c r="AE758" s="55">
        <v>59</v>
      </c>
      <c r="AF758" s="55">
        <v>42</v>
      </c>
      <c r="AG758" s="55">
        <v>65</v>
      </c>
      <c r="AH758" s="55">
        <v>218</v>
      </c>
      <c r="AI758" s="55" t="s">
        <v>1437</v>
      </c>
      <c r="AJ758" s="55">
        <v>39</v>
      </c>
      <c r="AK758" s="55"/>
      <c r="AL758" s="55"/>
      <c r="AM758" s="55"/>
      <c r="AN758" s="55"/>
      <c r="AO758" s="55">
        <v>68</v>
      </c>
      <c r="AP758" s="55">
        <v>69</v>
      </c>
      <c r="AQ758" s="55">
        <v>83</v>
      </c>
      <c r="AR758" s="55">
        <v>99</v>
      </c>
      <c r="AS758" s="55">
        <v>80</v>
      </c>
      <c r="AT758" s="55">
        <v>87</v>
      </c>
    </row>
    <row r="759" spans="1:46">
      <c r="A759" s="55" t="s">
        <v>1583</v>
      </c>
      <c r="B759" s="55">
        <v>1315231741</v>
      </c>
      <c r="C759" s="55" t="s">
        <v>1584</v>
      </c>
      <c r="D759" s="55" t="s">
        <v>133</v>
      </c>
      <c r="E759" s="55" t="s">
        <v>1436</v>
      </c>
      <c r="F759" s="55"/>
      <c r="G759" s="55">
        <v>17</v>
      </c>
      <c r="H759" s="55">
        <v>485</v>
      </c>
      <c r="I759" s="55">
        <v>529</v>
      </c>
      <c r="J759" s="55">
        <v>41</v>
      </c>
      <c r="K759" s="55">
        <v>-20</v>
      </c>
      <c r="L759" s="55">
        <v>217</v>
      </c>
      <c r="M759" s="55">
        <v>102.5</v>
      </c>
      <c r="N759" s="55">
        <v>511</v>
      </c>
      <c r="O759" s="55">
        <v>83</v>
      </c>
      <c r="P759" s="55">
        <v>583</v>
      </c>
      <c r="Q759" s="55">
        <v>124</v>
      </c>
      <c r="R759" s="55">
        <v>106</v>
      </c>
      <c r="S759" s="55"/>
      <c r="T759" s="55"/>
      <c r="U759" s="55">
        <v>63.5</v>
      </c>
      <c r="V759" s="55">
        <v>55</v>
      </c>
      <c r="W759" s="55"/>
      <c r="X759" s="55"/>
      <c r="Y759" s="55"/>
      <c r="Z759" s="55"/>
      <c r="AA759" s="55"/>
      <c r="AB759" s="55"/>
      <c r="AC759" s="55">
        <v>69</v>
      </c>
      <c r="AD759" s="55">
        <v>90</v>
      </c>
      <c r="AE759" s="55">
        <v>30</v>
      </c>
      <c r="AF759" s="55">
        <v>43</v>
      </c>
      <c r="AG759" s="55">
        <v>66</v>
      </c>
      <c r="AH759" s="55">
        <v>213</v>
      </c>
      <c r="AI759" s="55" t="s">
        <v>1437</v>
      </c>
      <c r="AJ759" s="55">
        <v>41</v>
      </c>
      <c r="AK759" s="55"/>
      <c r="AL759" s="55"/>
      <c r="AM759" s="55"/>
      <c r="AN759" s="55"/>
      <c r="AO759" s="55">
        <v>16</v>
      </c>
      <c r="AP759" s="55">
        <v>26</v>
      </c>
      <c r="AQ759" s="55">
        <v>49</v>
      </c>
      <c r="AR759" s="55">
        <v>21</v>
      </c>
      <c r="AS759" s="55">
        <v>46</v>
      </c>
      <c r="AT759" s="55">
        <v>41</v>
      </c>
    </row>
    <row r="760" spans="1:46">
      <c r="A760" s="55" t="s">
        <v>1585</v>
      </c>
      <c r="B760" s="55">
        <v>1315231742</v>
      </c>
      <c r="C760" s="55" t="s">
        <v>1586</v>
      </c>
      <c r="D760" s="55" t="s">
        <v>133</v>
      </c>
      <c r="E760" s="55" t="s">
        <v>1436</v>
      </c>
      <c r="F760" s="55"/>
      <c r="G760" s="55">
        <v>17</v>
      </c>
      <c r="H760" s="55">
        <v>464.75</v>
      </c>
      <c r="I760" s="55">
        <v>512</v>
      </c>
      <c r="J760" s="55">
        <v>60</v>
      </c>
      <c r="K760" s="55">
        <v>15</v>
      </c>
      <c r="L760" s="55">
        <v>349</v>
      </c>
      <c r="M760" s="55">
        <v>111</v>
      </c>
      <c r="N760" s="55">
        <v>172</v>
      </c>
      <c r="O760" s="55">
        <v>70.5</v>
      </c>
      <c r="P760" s="55">
        <v>709</v>
      </c>
      <c r="Q760" s="55">
        <v>109</v>
      </c>
      <c r="R760" s="55">
        <v>434</v>
      </c>
      <c r="S760" s="55"/>
      <c r="T760" s="55"/>
      <c r="U760" s="55">
        <v>61.5</v>
      </c>
      <c r="V760" s="55">
        <v>59</v>
      </c>
      <c r="W760" s="55"/>
      <c r="X760" s="55"/>
      <c r="Y760" s="55"/>
      <c r="Z760" s="55"/>
      <c r="AA760" s="55"/>
      <c r="AB760" s="55"/>
      <c r="AC760" s="55">
        <v>50.75</v>
      </c>
      <c r="AD760" s="55">
        <v>72</v>
      </c>
      <c r="AE760" s="55">
        <v>197</v>
      </c>
      <c r="AF760" s="55">
        <v>62</v>
      </c>
      <c r="AG760" s="55">
        <v>88</v>
      </c>
      <c r="AH760" s="55">
        <v>52</v>
      </c>
      <c r="AI760" s="55" t="s">
        <v>1437</v>
      </c>
      <c r="AJ760" s="55">
        <v>42</v>
      </c>
      <c r="AK760" s="55"/>
      <c r="AL760" s="55"/>
      <c r="AM760" s="55"/>
      <c r="AN760" s="55"/>
      <c r="AO760" s="55">
        <v>75</v>
      </c>
      <c r="AP760" s="55">
        <v>87</v>
      </c>
      <c r="AQ760" s="55">
        <v>89</v>
      </c>
      <c r="AR760" s="55">
        <v>75</v>
      </c>
      <c r="AS760" s="55">
        <v>69</v>
      </c>
      <c r="AT760" s="55">
        <v>60</v>
      </c>
    </row>
    <row r="761" spans="1:46">
      <c r="A761" s="55" t="s">
        <v>1587</v>
      </c>
      <c r="B761" s="55">
        <v>1315231743</v>
      </c>
      <c r="C761" s="55" t="s">
        <v>1588</v>
      </c>
      <c r="D761" s="55" t="s">
        <v>133</v>
      </c>
      <c r="E761" s="55" t="s">
        <v>1436</v>
      </c>
      <c r="F761" s="55"/>
      <c r="G761" s="55">
        <v>17</v>
      </c>
      <c r="H761" s="55">
        <v>408.5</v>
      </c>
      <c r="I761" s="55">
        <v>457.5</v>
      </c>
      <c r="J761" s="55">
        <v>101</v>
      </c>
      <c r="K761" s="55">
        <v>2</v>
      </c>
      <c r="L761" s="55">
        <v>1031</v>
      </c>
      <c r="M761" s="55">
        <v>100</v>
      </c>
      <c r="N761" s="55">
        <v>605</v>
      </c>
      <c r="O761" s="55">
        <v>50.5</v>
      </c>
      <c r="P761" s="55">
        <v>790</v>
      </c>
      <c r="Q761" s="55">
        <v>101.5</v>
      </c>
      <c r="R761" s="55">
        <v>583</v>
      </c>
      <c r="S761" s="55"/>
      <c r="T761" s="55"/>
      <c r="U761" s="55">
        <v>50.5</v>
      </c>
      <c r="V761" s="55">
        <v>106</v>
      </c>
      <c r="W761" s="55"/>
      <c r="X761" s="55"/>
      <c r="Y761" s="55"/>
      <c r="Z761" s="55"/>
      <c r="AA761" s="55"/>
      <c r="AB761" s="55"/>
      <c r="AC761" s="55">
        <v>56</v>
      </c>
      <c r="AD761" s="55">
        <v>79</v>
      </c>
      <c r="AE761" s="55">
        <v>170</v>
      </c>
      <c r="AF761" s="55">
        <v>50</v>
      </c>
      <c r="AG761" s="55">
        <v>76</v>
      </c>
      <c r="AH761" s="55">
        <v>175</v>
      </c>
      <c r="AI761" s="55" t="s">
        <v>1437</v>
      </c>
      <c r="AJ761" s="55">
        <v>43</v>
      </c>
      <c r="AK761" s="55"/>
      <c r="AL761" s="55"/>
      <c r="AM761" s="55"/>
      <c r="AN761" s="55"/>
      <c r="AO761" s="55">
        <v>101</v>
      </c>
      <c r="AP761" s="55">
        <v>103</v>
      </c>
      <c r="AQ761" s="55">
        <v>106</v>
      </c>
      <c r="AR761" s="55">
        <v>103</v>
      </c>
      <c r="AS761" s="55">
        <v>101</v>
      </c>
      <c r="AT761" s="55">
        <v>101</v>
      </c>
    </row>
    <row r="762" spans="1:46">
      <c r="A762" s="55" t="s">
        <v>1589</v>
      </c>
      <c r="B762" s="55">
        <v>1315231744</v>
      </c>
      <c r="C762" s="55" t="s">
        <v>1590</v>
      </c>
      <c r="D762" s="55" t="s">
        <v>133</v>
      </c>
      <c r="E762" s="55" t="s">
        <v>1436</v>
      </c>
      <c r="F762" s="55"/>
      <c r="G762" s="55">
        <v>17</v>
      </c>
      <c r="H762" s="55">
        <v>379</v>
      </c>
      <c r="I762" s="55">
        <v>421.5</v>
      </c>
      <c r="J762" s="55">
        <v>110</v>
      </c>
      <c r="K762" s="55">
        <v>-5</v>
      </c>
      <c r="L762" s="55">
        <v>1624</v>
      </c>
      <c r="M762" s="55">
        <v>101.5</v>
      </c>
      <c r="N762" s="55">
        <v>544</v>
      </c>
      <c r="O762" s="55">
        <v>38</v>
      </c>
      <c r="P762" s="55">
        <v>799</v>
      </c>
      <c r="Q762" s="55">
        <v>103.5</v>
      </c>
      <c r="R762" s="55">
        <v>551</v>
      </c>
      <c r="S762" s="55"/>
      <c r="T762" s="55"/>
      <c r="U762" s="55">
        <v>45.5</v>
      </c>
      <c r="V762" s="55">
        <v>110</v>
      </c>
      <c r="W762" s="55"/>
      <c r="X762" s="55"/>
      <c r="Y762" s="55"/>
      <c r="Z762" s="55"/>
      <c r="AA762" s="55"/>
      <c r="AB762" s="55"/>
      <c r="AC762" s="55">
        <v>49.5</v>
      </c>
      <c r="AD762" s="55">
        <v>70</v>
      </c>
      <c r="AE762" s="55">
        <v>201</v>
      </c>
      <c r="AF762" s="55">
        <v>41</v>
      </c>
      <c r="AG762" s="55">
        <v>63</v>
      </c>
      <c r="AH762" s="55">
        <v>222</v>
      </c>
      <c r="AI762" s="55" t="s">
        <v>1437</v>
      </c>
      <c r="AJ762" s="55">
        <v>44</v>
      </c>
      <c r="AK762" s="55"/>
      <c r="AL762" s="55"/>
      <c r="AM762" s="55"/>
      <c r="AN762" s="55"/>
      <c r="AO762" s="55">
        <v>98</v>
      </c>
      <c r="AP762" s="55">
        <v>108</v>
      </c>
      <c r="AQ762" s="55">
        <v>105</v>
      </c>
      <c r="AR762" s="55">
        <v>105</v>
      </c>
      <c r="AS762" s="55">
        <v>94</v>
      </c>
      <c r="AT762" s="55">
        <v>110</v>
      </c>
    </row>
    <row r="763" spans="1:46">
      <c r="A763" s="55" t="s">
        <v>1591</v>
      </c>
      <c r="B763" s="55">
        <v>1315231745</v>
      </c>
      <c r="C763" s="55" t="s">
        <v>1592</v>
      </c>
      <c r="D763" s="55" t="s">
        <v>133</v>
      </c>
      <c r="E763" s="55" t="s">
        <v>1436</v>
      </c>
      <c r="F763" s="55"/>
      <c r="G763" s="55">
        <v>17</v>
      </c>
      <c r="H763" s="55">
        <v>436.5</v>
      </c>
      <c r="I763" s="55">
        <v>486</v>
      </c>
      <c r="J763" s="55">
        <v>84</v>
      </c>
      <c r="K763" s="55">
        <v>-6</v>
      </c>
      <c r="L763" s="55">
        <v>639</v>
      </c>
      <c r="M763" s="55">
        <v>114</v>
      </c>
      <c r="N763" s="55">
        <v>84</v>
      </c>
      <c r="O763" s="55">
        <v>53</v>
      </c>
      <c r="P763" s="55">
        <v>788</v>
      </c>
      <c r="Q763" s="55">
        <v>110.5</v>
      </c>
      <c r="R763" s="55">
        <v>396</v>
      </c>
      <c r="S763" s="55"/>
      <c r="T763" s="55"/>
      <c r="U763" s="55">
        <v>48.5</v>
      </c>
      <c r="V763" s="55">
        <v>109</v>
      </c>
      <c r="W763" s="55"/>
      <c r="X763" s="55"/>
      <c r="Y763" s="55"/>
      <c r="Z763" s="55"/>
      <c r="AA763" s="55"/>
      <c r="AB763" s="55"/>
      <c r="AC763" s="55">
        <v>57.5</v>
      </c>
      <c r="AD763" s="55">
        <v>80</v>
      </c>
      <c r="AE763" s="55">
        <v>153</v>
      </c>
      <c r="AF763" s="55">
        <v>53</v>
      </c>
      <c r="AG763" s="55">
        <v>80</v>
      </c>
      <c r="AH763" s="55">
        <v>147</v>
      </c>
      <c r="AI763" s="55" t="s">
        <v>1437</v>
      </c>
      <c r="AJ763" s="55">
        <v>45</v>
      </c>
      <c r="AK763" s="55"/>
      <c r="AL763" s="55"/>
      <c r="AM763" s="55"/>
      <c r="AN763" s="55"/>
      <c r="AO763" s="55">
        <v>103</v>
      </c>
      <c r="AP763" s="55">
        <v>73</v>
      </c>
      <c r="AQ763" s="55">
        <v>107</v>
      </c>
      <c r="AR763" s="55">
        <v>78</v>
      </c>
      <c r="AS763" s="55">
        <v>72</v>
      </c>
      <c r="AT763" s="55">
        <v>84</v>
      </c>
    </row>
    <row r="764" spans="1:46">
      <c r="A764" s="55" t="s">
        <v>1593</v>
      </c>
      <c r="B764" s="55">
        <v>1315231746</v>
      </c>
      <c r="C764" s="55" t="s">
        <v>1594</v>
      </c>
      <c r="D764" s="55" t="s">
        <v>133</v>
      </c>
      <c r="E764" s="55" t="s">
        <v>1436</v>
      </c>
      <c r="F764" s="55"/>
      <c r="G764" s="55">
        <v>17</v>
      </c>
      <c r="H764" s="55">
        <v>443.25</v>
      </c>
      <c r="I764" s="55">
        <v>491.5</v>
      </c>
      <c r="J764" s="55">
        <v>80</v>
      </c>
      <c r="K764" s="55">
        <v>-15</v>
      </c>
      <c r="L764" s="55">
        <v>571</v>
      </c>
      <c r="M764" s="55">
        <v>104</v>
      </c>
      <c r="N764" s="55">
        <v>450</v>
      </c>
      <c r="O764" s="55">
        <v>67</v>
      </c>
      <c r="P764" s="55">
        <v>733</v>
      </c>
      <c r="Q764" s="55">
        <v>78</v>
      </c>
      <c r="R764" s="55">
        <v>776</v>
      </c>
      <c r="S764" s="55"/>
      <c r="T764" s="55"/>
      <c r="U764" s="55">
        <v>66.5</v>
      </c>
      <c r="V764" s="55">
        <v>36</v>
      </c>
      <c r="W764" s="55"/>
      <c r="X764" s="55"/>
      <c r="Y764" s="55"/>
      <c r="Z764" s="55"/>
      <c r="AA764" s="55"/>
      <c r="AB764" s="55"/>
      <c r="AC764" s="55">
        <v>63.75</v>
      </c>
      <c r="AD764" s="55">
        <v>87</v>
      </c>
      <c r="AE764" s="55">
        <v>80</v>
      </c>
      <c r="AF764" s="55">
        <v>64</v>
      </c>
      <c r="AG764" s="55">
        <v>89</v>
      </c>
      <c r="AH764" s="55">
        <v>42</v>
      </c>
      <c r="AI764" s="55" t="s">
        <v>1437</v>
      </c>
      <c r="AJ764" s="55">
        <v>46</v>
      </c>
      <c r="AK764" s="55"/>
      <c r="AL764" s="55"/>
      <c r="AM764" s="55"/>
      <c r="AN764" s="55"/>
      <c r="AO764" s="55">
        <v>91</v>
      </c>
      <c r="AP764" s="55">
        <v>74</v>
      </c>
      <c r="AQ764" s="55">
        <v>103</v>
      </c>
      <c r="AR764" s="55">
        <v>65</v>
      </c>
      <c r="AS764" s="55">
        <v>104</v>
      </c>
      <c r="AT764" s="55">
        <v>80</v>
      </c>
    </row>
    <row r="765" spans="1:46">
      <c r="A765" s="55" t="s">
        <v>1595</v>
      </c>
      <c r="B765" s="55">
        <v>7035231747</v>
      </c>
      <c r="C765" s="55" t="s">
        <v>1596</v>
      </c>
      <c r="D765" s="55" t="s">
        <v>328</v>
      </c>
      <c r="E765" s="55" t="s">
        <v>1436</v>
      </c>
      <c r="F765" s="55" t="s">
        <v>233</v>
      </c>
      <c r="G765" s="55">
        <v>17</v>
      </c>
      <c r="H765" s="55">
        <v>336</v>
      </c>
      <c r="I765" s="55">
        <v>380</v>
      </c>
      <c r="J765" s="55">
        <v>111</v>
      </c>
      <c r="K765" s="55"/>
      <c r="L765" s="55">
        <v>1972</v>
      </c>
      <c r="M765" s="55">
        <v>92</v>
      </c>
      <c r="N765" s="55">
        <v>769</v>
      </c>
      <c r="O765" s="55">
        <v>34</v>
      </c>
      <c r="P765" s="55">
        <v>800</v>
      </c>
      <c r="Q765" s="55">
        <v>87</v>
      </c>
      <c r="R765" s="55">
        <v>746</v>
      </c>
      <c r="S765" s="55"/>
      <c r="T765" s="55"/>
      <c r="U765" s="55">
        <v>33</v>
      </c>
      <c r="V765" s="55">
        <v>111</v>
      </c>
      <c r="W765" s="55"/>
      <c r="X765" s="55"/>
      <c r="Y765" s="55"/>
      <c r="Z765" s="55"/>
      <c r="AA765" s="55"/>
      <c r="AB765" s="55"/>
      <c r="AC765" s="55">
        <v>51</v>
      </c>
      <c r="AD765" s="55">
        <v>73</v>
      </c>
      <c r="AE765" s="55">
        <v>195</v>
      </c>
      <c r="AF765" s="55">
        <v>39</v>
      </c>
      <c r="AG765" s="55">
        <v>61</v>
      </c>
      <c r="AH765" s="55">
        <v>228</v>
      </c>
      <c r="AI765" s="55" t="s">
        <v>1437</v>
      </c>
      <c r="AJ765" s="55">
        <v>47</v>
      </c>
      <c r="AK765" s="55"/>
      <c r="AL765" s="55"/>
      <c r="AM765" s="55"/>
      <c r="AN765" s="55"/>
      <c r="AO765" s="55">
        <v>112</v>
      </c>
      <c r="AP765" s="55">
        <v>111</v>
      </c>
      <c r="AQ765" s="55">
        <v>111</v>
      </c>
      <c r="AR765" s="55">
        <v>111</v>
      </c>
      <c r="AS765" s="55">
        <v>111</v>
      </c>
      <c r="AT765" s="55">
        <v>111</v>
      </c>
    </row>
    <row r="766" spans="1:46">
      <c r="A766" s="55" t="s">
        <v>1597</v>
      </c>
      <c r="B766" s="55">
        <v>1315231801</v>
      </c>
      <c r="C766" s="55" t="s">
        <v>1598</v>
      </c>
      <c r="D766" s="55" t="s">
        <v>52</v>
      </c>
      <c r="E766" s="55" t="s">
        <v>1436</v>
      </c>
      <c r="F766" s="55"/>
      <c r="G766" s="55">
        <v>18</v>
      </c>
      <c r="H766" s="55">
        <v>414.25</v>
      </c>
      <c r="I766" s="55">
        <v>462.5</v>
      </c>
      <c r="J766" s="55">
        <v>98</v>
      </c>
      <c r="K766" s="55">
        <v>-6</v>
      </c>
      <c r="L766" s="55">
        <v>951</v>
      </c>
      <c r="M766" s="55">
        <v>95</v>
      </c>
      <c r="N766" s="55">
        <v>730</v>
      </c>
      <c r="O766" s="55">
        <v>69.5</v>
      </c>
      <c r="P766" s="55">
        <v>718</v>
      </c>
      <c r="Q766" s="55">
        <v>94.5</v>
      </c>
      <c r="R766" s="55">
        <v>684</v>
      </c>
      <c r="S766" s="55"/>
      <c r="T766" s="55"/>
      <c r="U766" s="55">
        <v>51.5</v>
      </c>
      <c r="V766" s="55">
        <v>102</v>
      </c>
      <c r="W766" s="55"/>
      <c r="X766" s="55"/>
      <c r="Y766" s="55"/>
      <c r="Z766" s="55"/>
      <c r="AA766" s="55"/>
      <c r="AB766" s="55"/>
      <c r="AC766" s="55">
        <v>55.25</v>
      </c>
      <c r="AD766" s="55">
        <v>78</v>
      </c>
      <c r="AE766" s="55">
        <v>172</v>
      </c>
      <c r="AF766" s="55">
        <v>48.5</v>
      </c>
      <c r="AG766" s="55">
        <v>74</v>
      </c>
      <c r="AH766" s="55">
        <v>187</v>
      </c>
      <c r="AI766" s="55" t="s">
        <v>1437</v>
      </c>
      <c r="AJ766" s="55">
        <v>1</v>
      </c>
      <c r="AK766" s="55"/>
      <c r="AL766" s="55"/>
      <c r="AM766" s="55"/>
      <c r="AN766" s="55" t="s">
        <v>1599</v>
      </c>
      <c r="AO766" s="55">
        <v>87</v>
      </c>
      <c r="AP766" s="55">
        <v>95</v>
      </c>
      <c r="AQ766" s="55">
        <v>84</v>
      </c>
      <c r="AR766" s="55">
        <v>92</v>
      </c>
      <c r="AS766" s="55">
        <v>96</v>
      </c>
      <c r="AT766" s="55">
        <v>98</v>
      </c>
    </row>
    <row r="767" spans="1:46">
      <c r="A767" s="55" t="s">
        <v>1600</v>
      </c>
      <c r="B767" s="55">
        <v>1315231802</v>
      </c>
      <c r="C767" s="55" t="s">
        <v>1601</v>
      </c>
      <c r="D767" s="55" t="s">
        <v>52</v>
      </c>
      <c r="E767" s="55" t="s">
        <v>1436</v>
      </c>
      <c r="F767" s="55"/>
      <c r="G767" s="55">
        <v>18</v>
      </c>
      <c r="H767" s="55">
        <v>391</v>
      </c>
      <c r="I767" s="55">
        <v>435.5</v>
      </c>
      <c r="J767" s="55">
        <v>107</v>
      </c>
      <c r="K767" s="55">
        <v>-15</v>
      </c>
      <c r="L767" s="55">
        <v>1371</v>
      </c>
      <c r="M767" s="55">
        <v>107.5</v>
      </c>
      <c r="N767" s="55">
        <v>300</v>
      </c>
      <c r="O767" s="55">
        <v>50.5</v>
      </c>
      <c r="P767" s="55">
        <v>790</v>
      </c>
      <c r="Q767" s="55">
        <v>78.5</v>
      </c>
      <c r="R767" s="55">
        <v>775</v>
      </c>
      <c r="S767" s="55"/>
      <c r="T767" s="55"/>
      <c r="U767" s="55">
        <v>60</v>
      </c>
      <c r="V767" s="55">
        <v>72</v>
      </c>
      <c r="W767" s="55"/>
      <c r="X767" s="55"/>
      <c r="Y767" s="55"/>
      <c r="Z767" s="55"/>
      <c r="AA767" s="55"/>
      <c r="AB767" s="55"/>
      <c r="AC767" s="55">
        <v>51.5</v>
      </c>
      <c r="AD767" s="55">
        <v>73</v>
      </c>
      <c r="AE767" s="55">
        <v>191</v>
      </c>
      <c r="AF767" s="55">
        <v>43</v>
      </c>
      <c r="AG767" s="55">
        <v>66</v>
      </c>
      <c r="AH767" s="55">
        <v>213</v>
      </c>
      <c r="AI767" s="55" t="s">
        <v>1437</v>
      </c>
      <c r="AJ767" s="55">
        <v>2</v>
      </c>
      <c r="AK767" s="55"/>
      <c r="AL767" s="55"/>
      <c r="AM767" s="55"/>
      <c r="AN767" s="55" t="s">
        <v>1599</v>
      </c>
      <c r="AO767" s="55">
        <v>105</v>
      </c>
      <c r="AP767" s="55">
        <v>105</v>
      </c>
      <c r="AQ767" s="55">
        <v>97</v>
      </c>
      <c r="AR767" s="55">
        <v>92</v>
      </c>
      <c r="AS767" s="55">
        <v>99</v>
      </c>
      <c r="AT767" s="55">
        <v>107</v>
      </c>
    </row>
    <row r="768" spans="1:46">
      <c r="A768" s="55" t="s">
        <v>1602</v>
      </c>
      <c r="B768" s="55">
        <v>1315231803</v>
      </c>
      <c r="C768" s="55" t="s">
        <v>1603</v>
      </c>
      <c r="D768" s="55" t="s">
        <v>52</v>
      </c>
      <c r="E768" s="55" t="s">
        <v>1436</v>
      </c>
      <c r="F768" s="55"/>
      <c r="G768" s="55">
        <v>18</v>
      </c>
      <c r="H768" s="55">
        <v>497.5</v>
      </c>
      <c r="I768" s="55">
        <v>542.5</v>
      </c>
      <c r="J768" s="55">
        <v>34</v>
      </c>
      <c r="K768" s="55">
        <v>27</v>
      </c>
      <c r="L768" s="55">
        <v>155</v>
      </c>
      <c r="M768" s="55">
        <v>108</v>
      </c>
      <c r="N768" s="55">
        <v>278</v>
      </c>
      <c r="O768" s="55">
        <v>95</v>
      </c>
      <c r="P768" s="55">
        <v>362</v>
      </c>
      <c r="Q768" s="55">
        <v>90.5</v>
      </c>
      <c r="R768" s="55">
        <v>721</v>
      </c>
      <c r="S768" s="55"/>
      <c r="T768" s="55"/>
      <c r="U768" s="55">
        <v>70</v>
      </c>
      <c r="V768" s="55">
        <v>18</v>
      </c>
      <c r="W768" s="55"/>
      <c r="X768" s="55"/>
      <c r="Y768" s="55"/>
      <c r="Z768" s="55"/>
      <c r="AA768" s="55"/>
      <c r="AB768" s="55"/>
      <c r="AC768" s="55">
        <v>63.5</v>
      </c>
      <c r="AD768" s="55">
        <v>87</v>
      </c>
      <c r="AE768" s="55">
        <v>82</v>
      </c>
      <c r="AF768" s="55">
        <v>70.5</v>
      </c>
      <c r="AG768" s="55">
        <v>92</v>
      </c>
      <c r="AH768" s="55">
        <v>10</v>
      </c>
      <c r="AI768" s="55" t="s">
        <v>1437</v>
      </c>
      <c r="AJ768" s="55">
        <v>3</v>
      </c>
      <c r="AK768" s="55"/>
      <c r="AL768" s="55"/>
      <c r="AM768" s="55"/>
      <c r="AN768" s="55" t="s">
        <v>1599</v>
      </c>
      <c r="AO768" s="55">
        <v>46</v>
      </c>
      <c r="AP768" s="55">
        <v>82</v>
      </c>
      <c r="AQ768" s="55"/>
      <c r="AR768" s="55">
        <v>61</v>
      </c>
      <c r="AS768" s="55">
        <v>73</v>
      </c>
      <c r="AT768" s="55">
        <v>34</v>
      </c>
    </row>
    <row r="769" spans="1:46">
      <c r="A769" s="55" t="s">
        <v>1604</v>
      </c>
      <c r="B769" s="55">
        <v>1315231804</v>
      </c>
      <c r="C769" s="55" t="s">
        <v>1605</v>
      </c>
      <c r="D769" s="55" t="s">
        <v>52</v>
      </c>
      <c r="E769" s="55" t="s">
        <v>1436</v>
      </c>
      <c r="F769" s="55"/>
      <c r="G769" s="55">
        <v>18</v>
      </c>
      <c r="H769" s="55">
        <v>491.5</v>
      </c>
      <c r="I769" s="55">
        <v>540.5</v>
      </c>
      <c r="J769" s="55">
        <v>36</v>
      </c>
      <c r="K769" s="55">
        <v>22</v>
      </c>
      <c r="L769" s="55">
        <v>167</v>
      </c>
      <c r="M769" s="55">
        <v>113</v>
      </c>
      <c r="N769" s="55">
        <v>112</v>
      </c>
      <c r="O769" s="55">
        <v>77</v>
      </c>
      <c r="P769" s="55">
        <v>657</v>
      </c>
      <c r="Q769" s="55">
        <v>117</v>
      </c>
      <c r="R769" s="55">
        <v>264</v>
      </c>
      <c r="S769" s="55"/>
      <c r="T769" s="55"/>
      <c r="U769" s="55">
        <v>56.5</v>
      </c>
      <c r="V769" s="55">
        <v>84</v>
      </c>
      <c r="W769" s="55"/>
      <c r="X769" s="55"/>
      <c r="Y769" s="55"/>
      <c r="Z769" s="55"/>
      <c r="AA769" s="55"/>
      <c r="AB769" s="55"/>
      <c r="AC769" s="55">
        <v>69</v>
      </c>
      <c r="AD769" s="55">
        <v>90</v>
      </c>
      <c r="AE769" s="55">
        <v>30</v>
      </c>
      <c r="AF769" s="55">
        <v>59</v>
      </c>
      <c r="AG769" s="55">
        <v>87</v>
      </c>
      <c r="AH769" s="55">
        <v>73</v>
      </c>
      <c r="AI769" s="55" t="s">
        <v>1437</v>
      </c>
      <c r="AJ769" s="55">
        <v>4</v>
      </c>
      <c r="AK769" s="55"/>
      <c r="AL769" s="55"/>
      <c r="AM769" s="55"/>
      <c r="AN769" s="55" t="s">
        <v>1599</v>
      </c>
      <c r="AO769" s="55">
        <v>61</v>
      </c>
      <c r="AP769" s="55">
        <v>58</v>
      </c>
      <c r="AQ769" s="55">
        <v>32</v>
      </c>
      <c r="AR769" s="55">
        <v>58</v>
      </c>
      <c r="AS769" s="55">
        <v>59</v>
      </c>
      <c r="AT769" s="55">
        <v>36</v>
      </c>
    </row>
    <row r="770" spans="1:46">
      <c r="A770" s="55" t="s">
        <v>1606</v>
      </c>
      <c r="B770" s="55">
        <v>1315231805</v>
      </c>
      <c r="C770" s="55" t="s">
        <v>1607</v>
      </c>
      <c r="D770" s="55" t="s">
        <v>52</v>
      </c>
      <c r="E770" s="55" t="s">
        <v>1436</v>
      </c>
      <c r="F770" s="55"/>
      <c r="G770" s="55">
        <v>18</v>
      </c>
      <c r="H770" s="55">
        <v>383.75</v>
      </c>
      <c r="I770" s="55">
        <v>434</v>
      </c>
      <c r="J770" s="55">
        <v>108</v>
      </c>
      <c r="K770" s="55">
        <v>-20</v>
      </c>
      <c r="L770" s="55">
        <v>1392</v>
      </c>
      <c r="M770" s="55">
        <v>101.5</v>
      </c>
      <c r="N770" s="55">
        <v>544</v>
      </c>
      <c r="O770" s="55">
        <v>48</v>
      </c>
      <c r="P770" s="55">
        <v>794</v>
      </c>
      <c r="Q770" s="55">
        <v>57.5</v>
      </c>
      <c r="R770" s="55">
        <v>795</v>
      </c>
      <c r="S770" s="55"/>
      <c r="T770" s="55"/>
      <c r="U770" s="55">
        <v>63</v>
      </c>
      <c r="V770" s="55">
        <v>56</v>
      </c>
      <c r="W770" s="55"/>
      <c r="X770" s="55"/>
      <c r="Y770" s="55"/>
      <c r="Z770" s="55"/>
      <c r="AA770" s="55"/>
      <c r="AB770" s="55"/>
      <c r="AC770" s="55">
        <v>58.75</v>
      </c>
      <c r="AD770" s="55">
        <v>82</v>
      </c>
      <c r="AE770" s="55">
        <v>139</v>
      </c>
      <c r="AF770" s="55">
        <v>55</v>
      </c>
      <c r="AG770" s="55">
        <v>82</v>
      </c>
      <c r="AH770" s="55">
        <v>128</v>
      </c>
      <c r="AI770" s="55" t="s">
        <v>1437</v>
      </c>
      <c r="AJ770" s="55">
        <v>5</v>
      </c>
      <c r="AK770" s="55"/>
      <c r="AL770" s="55"/>
      <c r="AM770" s="55"/>
      <c r="AN770" s="55" t="s">
        <v>1599</v>
      </c>
      <c r="AO770" s="55">
        <v>92</v>
      </c>
      <c r="AP770" s="55">
        <v>114</v>
      </c>
      <c r="AQ770" s="55">
        <v>70</v>
      </c>
      <c r="AR770" s="55">
        <v>88</v>
      </c>
      <c r="AS770" s="55">
        <v>100</v>
      </c>
      <c r="AT770" s="55">
        <v>108</v>
      </c>
    </row>
    <row r="771" spans="1:46">
      <c r="A771" s="55" t="s">
        <v>1608</v>
      </c>
      <c r="B771" s="55">
        <v>1315231806</v>
      </c>
      <c r="C771" s="55" t="s">
        <v>1609</v>
      </c>
      <c r="D771" s="55" t="s">
        <v>52</v>
      </c>
      <c r="E771" s="55" t="s">
        <v>1436</v>
      </c>
      <c r="F771" s="55"/>
      <c r="G771" s="55">
        <v>18</v>
      </c>
      <c r="H771" s="55">
        <v>411</v>
      </c>
      <c r="I771" s="55">
        <v>459</v>
      </c>
      <c r="J771" s="55">
        <v>99</v>
      </c>
      <c r="K771" s="55">
        <v>9</v>
      </c>
      <c r="L771" s="55">
        <v>1008</v>
      </c>
      <c r="M771" s="55">
        <v>105</v>
      </c>
      <c r="N771" s="55">
        <v>406</v>
      </c>
      <c r="O771" s="55">
        <v>64.5</v>
      </c>
      <c r="P771" s="55">
        <v>748</v>
      </c>
      <c r="Q771" s="55">
        <v>84</v>
      </c>
      <c r="R771" s="55">
        <v>758</v>
      </c>
      <c r="S771" s="55"/>
      <c r="T771" s="55"/>
      <c r="U771" s="55">
        <v>51.5</v>
      </c>
      <c r="V771" s="55">
        <v>102</v>
      </c>
      <c r="W771" s="55"/>
      <c r="X771" s="55"/>
      <c r="Y771" s="55"/>
      <c r="Z771" s="55"/>
      <c r="AA771" s="55"/>
      <c r="AB771" s="55"/>
      <c r="AC771" s="55">
        <v>49.5</v>
      </c>
      <c r="AD771" s="55">
        <v>70</v>
      </c>
      <c r="AE771" s="55">
        <v>201</v>
      </c>
      <c r="AF771" s="55">
        <v>56.5</v>
      </c>
      <c r="AG771" s="55">
        <v>84</v>
      </c>
      <c r="AH771" s="55">
        <v>107</v>
      </c>
      <c r="AI771" s="55" t="s">
        <v>1437</v>
      </c>
      <c r="AJ771" s="55">
        <v>6</v>
      </c>
      <c r="AK771" s="55"/>
      <c r="AL771" s="55"/>
      <c r="AM771" s="55"/>
      <c r="AN771" s="55" t="s">
        <v>1599</v>
      </c>
      <c r="AO771" s="55">
        <v>93</v>
      </c>
      <c r="AP771" s="55">
        <v>111</v>
      </c>
      <c r="AQ771" s="55">
        <v>93</v>
      </c>
      <c r="AR771" s="55">
        <v>108</v>
      </c>
      <c r="AS771" s="55">
        <v>88</v>
      </c>
      <c r="AT771" s="55">
        <v>99</v>
      </c>
    </row>
    <row r="772" spans="1:46">
      <c r="A772" s="55" t="s">
        <v>1610</v>
      </c>
      <c r="B772" s="55">
        <v>1315231807</v>
      </c>
      <c r="C772" s="55" t="s">
        <v>1611</v>
      </c>
      <c r="D772" s="55" t="s">
        <v>52</v>
      </c>
      <c r="E772" s="55" t="s">
        <v>1436</v>
      </c>
      <c r="F772" s="55"/>
      <c r="G772" s="55">
        <v>18</v>
      </c>
      <c r="H772" s="55">
        <v>400.5</v>
      </c>
      <c r="I772" s="55">
        <v>448</v>
      </c>
      <c r="J772" s="55">
        <v>105</v>
      </c>
      <c r="K772" s="55">
        <v>6</v>
      </c>
      <c r="L772" s="55">
        <v>1182</v>
      </c>
      <c r="M772" s="55">
        <v>96.5</v>
      </c>
      <c r="N772" s="55">
        <v>701</v>
      </c>
      <c r="O772" s="55">
        <v>54</v>
      </c>
      <c r="P772" s="55">
        <v>786</v>
      </c>
      <c r="Q772" s="55">
        <v>99.5</v>
      </c>
      <c r="R772" s="55">
        <v>610</v>
      </c>
      <c r="S772" s="55"/>
      <c r="T772" s="55"/>
      <c r="U772" s="55">
        <v>54</v>
      </c>
      <c r="V772" s="55">
        <v>92</v>
      </c>
      <c r="W772" s="55"/>
      <c r="X772" s="55"/>
      <c r="Y772" s="55"/>
      <c r="Z772" s="55"/>
      <c r="AA772" s="55"/>
      <c r="AB772" s="55"/>
      <c r="AC772" s="55">
        <v>42</v>
      </c>
      <c r="AD772" s="55">
        <v>62</v>
      </c>
      <c r="AE772" s="55">
        <v>220</v>
      </c>
      <c r="AF772" s="55">
        <v>54.5</v>
      </c>
      <c r="AG772" s="55">
        <v>82</v>
      </c>
      <c r="AH772" s="55">
        <v>139</v>
      </c>
      <c r="AI772" s="55" t="s">
        <v>1437</v>
      </c>
      <c r="AJ772" s="55">
        <v>7</v>
      </c>
      <c r="AK772" s="55"/>
      <c r="AL772" s="55"/>
      <c r="AM772" s="55"/>
      <c r="AN772" s="55" t="s">
        <v>1599</v>
      </c>
      <c r="AO772" s="55">
        <v>86</v>
      </c>
      <c r="AP772" s="55">
        <v>106</v>
      </c>
      <c r="AQ772" s="55">
        <v>91</v>
      </c>
      <c r="AR772" s="55">
        <v>111</v>
      </c>
      <c r="AS772" s="55">
        <v>107</v>
      </c>
      <c r="AT772" s="55">
        <v>105</v>
      </c>
    </row>
    <row r="773" spans="1:46">
      <c r="A773" s="55" t="s">
        <v>1612</v>
      </c>
      <c r="B773" s="55">
        <v>1315231808</v>
      </c>
      <c r="C773" s="55" t="s">
        <v>1613</v>
      </c>
      <c r="D773" s="55" t="s">
        <v>52</v>
      </c>
      <c r="E773" s="55" t="s">
        <v>1436</v>
      </c>
      <c r="F773" s="55"/>
      <c r="G773" s="55">
        <v>18</v>
      </c>
      <c r="H773" s="55">
        <v>476.75</v>
      </c>
      <c r="I773" s="55">
        <v>521.5</v>
      </c>
      <c r="J773" s="55">
        <v>50</v>
      </c>
      <c r="K773" s="55">
        <v>-6</v>
      </c>
      <c r="L773" s="55">
        <v>274</v>
      </c>
      <c r="M773" s="55">
        <v>92</v>
      </c>
      <c r="N773" s="55">
        <v>769</v>
      </c>
      <c r="O773" s="55">
        <v>90</v>
      </c>
      <c r="P773" s="55">
        <v>453</v>
      </c>
      <c r="Q773" s="55">
        <v>111</v>
      </c>
      <c r="R773" s="55">
        <v>385</v>
      </c>
      <c r="S773" s="55"/>
      <c r="T773" s="55"/>
      <c r="U773" s="55">
        <v>61.5</v>
      </c>
      <c r="V773" s="55">
        <v>59</v>
      </c>
      <c r="W773" s="55"/>
      <c r="X773" s="55"/>
      <c r="Y773" s="55"/>
      <c r="Z773" s="55"/>
      <c r="AA773" s="55"/>
      <c r="AB773" s="55"/>
      <c r="AC773" s="55">
        <v>53.75</v>
      </c>
      <c r="AD773" s="55">
        <v>76</v>
      </c>
      <c r="AE773" s="55">
        <v>179</v>
      </c>
      <c r="AF773" s="55">
        <v>68.5</v>
      </c>
      <c r="AG773" s="55">
        <v>91</v>
      </c>
      <c r="AH773" s="55">
        <v>20</v>
      </c>
      <c r="AI773" s="55" t="s">
        <v>1437</v>
      </c>
      <c r="AJ773" s="55">
        <v>8</v>
      </c>
      <c r="AK773" s="55"/>
      <c r="AL773" s="55"/>
      <c r="AM773" s="55"/>
      <c r="AN773" s="55" t="s">
        <v>1599</v>
      </c>
      <c r="AO773" s="55">
        <v>75</v>
      </c>
      <c r="AP773" s="55">
        <v>90</v>
      </c>
      <c r="AQ773" s="55">
        <v>64</v>
      </c>
      <c r="AR773" s="55">
        <v>44</v>
      </c>
      <c r="AS773" s="55">
        <v>54</v>
      </c>
      <c r="AT773" s="55">
        <v>50</v>
      </c>
    </row>
    <row r="774" spans="1:46">
      <c r="A774" s="55" t="s">
        <v>1614</v>
      </c>
      <c r="B774" s="55">
        <v>1315231809</v>
      </c>
      <c r="C774" s="55" t="s">
        <v>1615</v>
      </c>
      <c r="D774" s="55" t="s">
        <v>52</v>
      </c>
      <c r="E774" s="55" t="s">
        <v>1436</v>
      </c>
      <c r="F774" s="55"/>
      <c r="G774" s="55">
        <v>18</v>
      </c>
      <c r="H774" s="55">
        <v>186.5</v>
      </c>
      <c r="I774" s="55">
        <v>186.5</v>
      </c>
      <c r="J774" s="55">
        <v>112</v>
      </c>
      <c r="K774" s="55">
        <v>-59</v>
      </c>
      <c r="L774" s="55">
        <v>3844</v>
      </c>
      <c r="M774" s="55">
        <v>105.5</v>
      </c>
      <c r="N774" s="55">
        <v>382</v>
      </c>
      <c r="O774" s="55">
        <v>81</v>
      </c>
      <c r="P774" s="55">
        <v>615</v>
      </c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  <c r="AC774" s="55"/>
      <c r="AD774" s="55"/>
      <c r="AE774" s="55"/>
      <c r="AF774" s="55"/>
      <c r="AG774" s="55"/>
      <c r="AH774" s="55"/>
      <c r="AI774" s="55" t="s">
        <v>1448</v>
      </c>
      <c r="AJ774" s="55">
        <v>9</v>
      </c>
      <c r="AK774" s="55"/>
      <c r="AL774" s="55" t="s">
        <v>1143</v>
      </c>
      <c r="AM774" s="55"/>
      <c r="AN774" s="55"/>
      <c r="AO774" s="55">
        <v>25</v>
      </c>
      <c r="AP774" s="55">
        <v>13</v>
      </c>
      <c r="AQ774" s="55">
        <v>33</v>
      </c>
      <c r="AR774" s="55">
        <v>53</v>
      </c>
      <c r="AS774" s="55">
        <v>31</v>
      </c>
      <c r="AT774" s="55">
        <v>112</v>
      </c>
    </row>
    <row r="775" spans="1:46">
      <c r="A775" s="55" t="s">
        <v>1616</v>
      </c>
      <c r="B775" s="55">
        <v>1315231810</v>
      </c>
      <c r="C775" s="55" t="s">
        <v>1617</v>
      </c>
      <c r="D775" s="55" t="s">
        <v>52</v>
      </c>
      <c r="E775" s="55" t="s">
        <v>1436</v>
      </c>
      <c r="F775" s="55"/>
      <c r="G775" s="55">
        <v>18</v>
      </c>
      <c r="H775" s="55">
        <v>456.5</v>
      </c>
      <c r="I775" s="55">
        <v>503.5</v>
      </c>
      <c r="J775" s="55">
        <v>67</v>
      </c>
      <c r="K775" s="55">
        <v>-25</v>
      </c>
      <c r="L775" s="55">
        <v>437</v>
      </c>
      <c r="M775" s="55">
        <v>92</v>
      </c>
      <c r="N775" s="55">
        <v>769</v>
      </c>
      <c r="O775" s="55">
        <v>66</v>
      </c>
      <c r="P775" s="55">
        <v>741</v>
      </c>
      <c r="Q775" s="55">
        <v>113</v>
      </c>
      <c r="R775" s="55">
        <v>337</v>
      </c>
      <c r="S775" s="55"/>
      <c r="T775" s="55"/>
      <c r="U775" s="55">
        <v>65.5</v>
      </c>
      <c r="V775" s="55">
        <v>43</v>
      </c>
      <c r="W775" s="55"/>
      <c r="X775" s="55"/>
      <c r="Y775" s="55"/>
      <c r="Z775" s="55"/>
      <c r="AA775" s="55"/>
      <c r="AB775" s="55"/>
      <c r="AC775" s="55">
        <v>70</v>
      </c>
      <c r="AD775" s="55">
        <v>91</v>
      </c>
      <c r="AE775" s="55">
        <v>24</v>
      </c>
      <c r="AF775" s="55">
        <v>50</v>
      </c>
      <c r="AG775" s="55">
        <v>76</v>
      </c>
      <c r="AH775" s="55">
        <v>175</v>
      </c>
      <c r="AI775" s="55" t="s">
        <v>1437</v>
      </c>
      <c r="AJ775" s="55">
        <v>10</v>
      </c>
      <c r="AK775" s="55"/>
      <c r="AL775" s="55"/>
      <c r="AM775" s="55"/>
      <c r="AN775" s="55" t="s">
        <v>1599</v>
      </c>
      <c r="AO775" s="55">
        <v>40</v>
      </c>
      <c r="AP775" s="55">
        <v>77</v>
      </c>
      <c r="AQ775" s="55">
        <v>90</v>
      </c>
      <c r="AR775" s="55">
        <v>42</v>
      </c>
      <c r="AS775" s="55">
        <v>91</v>
      </c>
      <c r="AT775" s="55">
        <v>67</v>
      </c>
    </row>
    <row r="776" spans="1:46">
      <c r="A776" s="55" t="s">
        <v>1618</v>
      </c>
      <c r="B776" s="55">
        <v>1315231811</v>
      </c>
      <c r="C776" s="55" t="s">
        <v>1619</v>
      </c>
      <c r="D776" s="55" t="s">
        <v>52</v>
      </c>
      <c r="E776" s="55" t="s">
        <v>1436</v>
      </c>
      <c r="F776" s="55"/>
      <c r="G776" s="55">
        <v>18</v>
      </c>
      <c r="H776" s="55">
        <v>385.75</v>
      </c>
      <c r="I776" s="55">
        <v>427</v>
      </c>
      <c r="J776" s="55">
        <v>109</v>
      </c>
      <c r="K776" s="55">
        <v>-3</v>
      </c>
      <c r="L776" s="55">
        <v>1528</v>
      </c>
      <c r="M776" s="55">
        <v>97.5</v>
      </c>
      <c r="N776" s="55">
        <v>678</v>
      </c>
      <c r="O776" s="55">
        <v>57</v>
      </c>
      <c r="P776" s="55">
        <v>775</v>
      </c>
      <c r="Q776" s="55">
        <v>101</v>
      </c>
      <c r="R776" s="55">
        <v>592</v>
      </c>
      <c r="S776" s="55"/>
      <c r="T776" s="55"/>
      <c r="U776" s="55">
        <v>44.5</v>
      </c>
      <c r="V776" s="55">
        <v>111</v>
      </c>
      <c r="W776" s="55"/>
      <c r="X776" s="55"/>
      <c r="Y776" s="55"/>
      <c r="Z776" s="55"/>
      <c r="AA776" s="55"/>
      <c r="AB776" s="55"/>
      <c r="AC776" s="55">
        <v>53.75</v>
      </c>
      <c r="AD776" s="55">
        <v>76</v>
      </c>
      <c r="AE776" s="55">
        <v>179</v>
      </c>
      <c r="AF776" s="55">
        <v>32</v>
      </c>
      <c r="AG776" s="55">
        <v>51</v>
      </c>
      <c r="AH776" s="55">
        <v>232</v>
      </c>
      <c r="AI776" s="55" t="s">
        <v>1437</v>
      </c>
      <c r="AJ776" s="55">
        <v>11</v>
      </c>
      <c r="AK776" s="55"/>
      <c r="AL776" s="55"/>
      <c r="AM776" s="55"/>
      <c r="AN776" s="55" t="s">
        <v>1599</v>
      </c>
      <c r="AO776" s="55">
        <v>82</v>
      </c>
      <c r="AP776" s="55">
        <v>99</v>
      </c>
      <c r="AQ776" s="55">
        <v>94</v>
      </c>
      <c r="AR776" s="55">
        <v>106</v>
      </c>
      <c r="AS776" s="55">
        <v>103</v>
      </c>
      <c r="AT776" s="55">
        <v>109</v>
      </c>
    </row>
    <row r="777" spans="1:46">
      <c r="A777" s="55" t="s">
        <v>1620</v>
      </c>
      <c r="B777" s="55">
        <v>1315231812</v>
      </c>
      <c r="C777" s="55" t="s">
        <v>1621</v>
      </c>
      <c r="D777" s="55" t="s">
        <v>52</v>
      </c>
      <c r="E777" s="55" t="s">
        <v>1436</v>
      </c>
      <c r="F777" s="55"/>
      <c r="G777" s="55">
        <v>18</v>
      </c>
      <c r="H777" s="55">
        <v>454</v>
      </c>
      <c r="I777" s="55">
        <v>500</v>
      </c>
      <c r="J777" s="55">
        <v>69</v>
      </c>
      <c r="K777" s="55">
        <v>-28</v>
      </c>
      <c r="L777" s="55">
        <v>479</v>
      </c>
      <c r="M777" s="55">
        <v>106</v>
      </c>
      <c r="N777" s="55">
        <v>361</v>
      </c>
      <c r="O777" s="55">
        <v>75</v>
      </c>
      <c r="P777" s="55">
        <v>675</v>
      </c>
      <c r="Q777" s="55">
        <v>118.5</v>
      </c>
      <c r="R777" s="55">
        <v>221</v>
      </c>
      <c r="S777" s="55"/>
      <c r="T777" s="55"/>
      <c r="U777" s="55">
        <v>52.5</v>
      </c>
      <c r="V777" s="55">
        <v>99</v>
      </c>
      <c r="W777" s="55"/>
      <c r="X777" s="55"/>
      <c r="Y777" s="55"/>
      <c r="Z777" s="55"/>
      <c r="AA777" s="55"/>
      <c r="AB777" s="55"/>
      <c r="AC777" s="55">
        <v>62.5</v>
      </c>
      <c r="AD777" s="55">
        <v>87</v>
      </c>
      <c r="AE777" s="55">
        <v>93</v>
      </c>
      <c r="AF777" s="55">
        <v>39.5</v>
      </c>
      <c r="AG777" s="55">
        <v>61</v>
      </c>
      <c r="AH777" s="55">
        <v>228</v>
      </c>
      <c r="AI777" s="55" t="s">
        <v>1437</v>
      </c>
      <c r="AJ777" s="55">
        <v>12</v>
      </c>
      <c r="AK777" s="55"/>
      <c r="AL777" s="55"/>
      <c r="AM777" s="55"/>
      <c r="AN777" s="55" t="s">
        <v>1599</v>
      </c>
      <c r="AO777" s="55">
        <v>84</v>
      </c>
      <c r="AP777" s="55">
        <v>61</v>
      </c>
      <c r="AQ777" s="55">
        <v>72</v>
      </c>
      <c r="AR777" s="55">
        <v>41</v>
      </c>
      <c r="AS777" s="55">
        <v>23</v>
      </c>
      <c r="AT777" s="55">
        <v>69</v>
      </c>
    </row>
    <row r="778" spans="1:46">
      <c r="A778" s="55" t="s">
        <v>1622</v>
      </c>
      <c r="B778" s="55">
        <v>1315231813</v>
      </c>
      <c r="C778" s="55" t="s">
        <v>1623</v>
      </c>
      <c r="D778" s="55" t="s">
        <v>52</v>
      </c>
      <c r="E778" s="55" t="s">
        <v>1436</v>
      </c>
      <c r="F778" s="55"/>
      <c r="G778" s="55">
        <v>18</v>
      </c>
      <c r="H778" s="55">
        <v>475</v>
      </c>
      <c r="I778" s="55">
        <v>525</v>
      </c>
      <c r="J778" s="55">
        <v>45</v>
      </c>
      <c r="K778" s="55">
        <v>3</v>
      </c>
      <c r="L778" s="55">
        <v>242</v>
      </c>
      <c r="M778" s="55">
        <v>102</v>
      </c>
      <c r="N778" s="55">
        <v>529</v>
      </c>
      <c r="O778" s="55">
        <v>81</v>
      </c>
      <c r="P778" s="55">
        <v>615</v>
      </c>
      <c r="Q778" s="55">
        <v>117.5</v>
      </c>
      <c r="R778" s="55">
        <v>253</v>
      </c>
      <c r="S778" s="55"/>
      <c r="T778" s="55"/>
      <c r="U778" s="55">
        <v>61.5</v>
      </c>
      <c r="V778" s="55">
        <v>59</v>
      </c>
      <c r="W778" s="55"/>
      <c r="X778" s="55"/>
      <c r="Y778" s="55"/>
      <c r="Z778" s="55"/>
      <c r="AA778" s="55"/>
      <c r="AB778" s="55"/>
      <c r="AC778" s="55">
        <v>54.5</v>
      </c>
      <c r="AD778" s="55">
        <v>77</v>
      </c>
      <c r="AE778" s="55">
        <v>175</v>
      </c>
      <c r="AF778" s="55">
        <v>58.5</v>
      </c>
      <c r="AG778" s="55">
        <v>86</v>
      </c>
      <c r="AH778" s="55">
        <v>78</v>
      </c>
      <c r="AI778" s="55" t="s">
        <v>1437</v>
      </c>
      <c r="AJ778" s="55">
        <v>13</v>
      </c>
      <c r="AK778" s="55"/>
      <c r="AL778" s="55"/>
      <c r="AM778" s="55"/>
      <c r="AN778" s="55" t="s">
        <v>1599</v>
      </c>
      <c r="AO778" s="55">
        <v>62</v>
      </c>
      <c r="AP778" s="55">
        <v>80</v>
      </c>
      <c r="AQ778" s="55">
        <v>39</v>
      </c>
      <c r="AR778" s="55">
        <v>48</v>
      </c>
      <c r="AS778" s="55">
        <v>54</v>
      </c>
      <c r="AT778" s="55">
        <v>45</v>
      </c>
    </row>
    <row r="779" spans="1:46">
      <c r="A779" s="55" t="s">
        <v>1624</v>
      </c>
      <c r="B779" s="55">
        <v>1315231814</v>
      </c>
      <c r="C779" s="55" t="s">
        <v>1625</v>
      </c>
      <c r="D779" s="55" t="s">
        <v>52</v>
      </c>
      <c r="E779" s="55" t="s">
        <v>1436</v>
      </c>
      <c r="F779" s="55"/>
      <c r="G779" s="55">
        <v>18</v>
      </c>
      <c r="H779" s="55">
        <v>420</v>
      </c>
      <c r="I779" s="55">
        <v>464</v>
      </c>
      <c r="J779" s="55">
        <v>97</v>
      </c>
      <c r="K779" s="55">
        <v>-2</v>
      </c>
      <c r="L779" s="55">
        <v>932</v>
      </c>
      <c r="M779" s="55">
        <v>101</v>
      </c>
      <c r="N779" s="55">
        <v>561</v>
      </c>
      <c r="O779" s="55">
        <v>69.5</v>
      </c>
      <c r="P779" s="55">
        <v>718</v>
      </c>
      <c r="Q779" s="55">
        <v>100.5</v>
      </c>
      <c r="R779" s="55">
        <v>600</v>
      </c>
      <c r="S779" s="55"/>
      <c r="T779" s="55"/>
      <c r="U779" s="55">
        <v>53</v>
      </c>
      <c r="V779" s="55">
        <v>96</v>
      </c>
      <c r="W779" s="55"/>
      <c r="X779" s="55"/>
      <c r="Y779" s="55"/>
      <c r="Z779" s="55"/>
      <c r="AA779" s="55"/>
      <c r="AB779" s="55"/>
      <c r="AC779" s="55">
        <v>56.5</v>
      </c>
      <c r="AD779" s="55">
        <v>79</v>
      </c>
      <c r="AE779" s="55">
        <v>163</v>
      </c>
      <c r="AF779" s="55">
        <v>39.5</v>
      </c>
      <c r="AG779" s="55">
        <v>61</v>
      </c>
      <c r="AH779" s="55">
        <v>228</v>
      </c>
      <c r="AI779" s="55" t="s">
        <v>1437</v>
      </c>
      <c r="AJ779" s="55">
        <v>14</v>
      </c>
      <c r="AK779" s="55"/>
      <c r="AL779" s="55"/>
      <c r="AM779" s="55"/>
      <c r="AN779" s="55" t="s">
        <v>1599</v>
      </c>
      <c r="AO779" s="55">
        <v>59</v>
      </c>
      <c r="AP779" s="55">
        <v>88</v>
      </c>
      <c r="AQ779" s="55">
        <v>86</v>
      </c>
      <c r="AR779" s="55">
        <v>95</v>
      </c>
      <c r="AS779" s="55">
        <v>77</v>
      </c>
      <c r="AT779" s="55">
        <v>97</v>
      </c>
    </row>
    <row r="780" spans="1:46">
      <c r="A780" s="55" t="s">
        <v>1626</v>
      </c>
      <c r="B780" s="55">
        <v>1315231815</v>
      </c>
      <c r="C780" s="55" t="s">
        <v>1627</v>
      </c>
      <c r="D780" s="55" t="s">
        <v>52</v>
      </c>
      <c r="E780" s="55" t="s">
        <v>1436</v>
      </c>
      <c r="F780" s="55"/>
      <c r="G780" s="55">
        <v>18</v>
      </c>
      <c r="H780" s="55">
        <v>456.5</v>
      </c>
      <c r="I780" s="55">
        <v>506.5</v>
      </c>
      <c r="J780" s="55">
        <v>62</v>
      </c>
      <c r="K780" s="55">
        <v>9</v>
      </c>
      <c r="L780" s="55">
        <v>405</v>
      </c>
      <c r="M780" s="55">
        <v>105.5</v>
      </c>
      <c r="N780" s="55">
        <v>382</v>
      </c>
      <c r="O780" s="55">
        <v>86.5</v>
      </c>
      <c r="P780" s="55">
        <v>515</v>
      </c>
      <c r="Q780" s="55">
        <v>105.5</v>
      </c>
      <c r="R780" s="55">
        <v>513</v>
      </c>
      <c r="S780" s="55"/>
      <c r="T780" s="55"/>
      <c r="U780" s="55">
        <v>51</v>
      </c>
      <c r="V780" s="55">
        <v>105</v>
      </c>
      <c r="W780" s="55"/>
      <c r="X780" s="55"/>
      <c r="Y780" s="55"/>
      <c r="Z780" s="55"/>
      <c r="AA780" s="55"/>
      <c r="AB780" s="55"/>
      <c r="AC780" s="55">
        <v>52</v>
      </c>
      <c r="AD780" s="55">
        <v>74</v>
      </c>
      <c r="AE780" s="55">
        <v>188</v>
      </c>
      <c r="AF780" s="55">
        <v>56</v>
      </c>
      <c r="AG780" s="55">
        <v>84</v>
      </c>
      <c r="AH780" s="55">
        <v>115</v>
      </c>
      <c r="AI780" s="55" t="s">
        <v>1437</v>
      </c>
      <c r="AJ780" s="55">
        <v>15</v>
      </c>
      <c r="AK780" s="55"/>
      <c r="AL780" s="55"/>
      <c r="AM780" s="55"/>
      <c r="AN780" s="55" t="s">
        <v>1599</v>
      </c>
      <c r="AO780" s="55">
        <v>63</v>
      </c>
      <c r="AP780" s="55">
        <v>70</v>
      </c>
      <c r="AQ780" s="55">
        <v>50</v>
      </c>
      <c r="AR780" s="55">
        <v>71</v>
      </c>
      <c r="AS780" s="55">
        <v>68</v>
      </c>
      <c r="AT780" s="55">
        <v>62</v>
      </c>
    </row>
    <row r="781" spans="1:46">
      <c r="A781" s="55" t="s">
        <v>1628</v>
      </c>
      <c r="B781" s="55">
        <v>1315231816</v>
      </c>
      <c r="C781" s="55" t="s">
        <v>1629</v>
      </c>
      <c r="D781" s="55" t="s">
        <v>52</v>
      </c>
      <c r="E781" s="55" t="s">
        <v>1436</v>
      </c>
      <c r="F781" s="55"/>
      <c r="G781" s="55">
        <v>18</v>
      </c>
      <c r="H781" s="55">
        <v>469.5</v>
      </c>
      <c r="I781" s="55">
        <v>517.5</v>
      </c>
      <c r="J781" s="55">
        <v>55</v>
      </c>
      <c r="K781" s="55">
        <v>-8</v>
      </c>
      <c r="L781" s="55">
        <v>304</v>
      </c>
      <c r="M781" s="55">
        <v>100.5</v>
      </c>
      <c r="N781" s="55">
        <v>584</v>
      </c>
      <c r="O781" s="55">
        <v>82.5</v>
      </c>
      <c r="P781" s="55">
        <v>590</v>
      </c>
      <c r="Q781" s="55">
        <v>112.5</v>
      </c>
      <c r="R781" s="55">
        <v>350</v>
      </c>
      <c r="S781" s="55"/>
      <c r="T781" s="55"/>
      <c r="U781" s="55">
        <v>53</v>
      </c>
      <c r="V781" s="55">
        <v>96</v>
      </c>
      <c r="W781" s="55"/>
      <c r="X781" s="55"/>
      <c r="Y781" s="55"/>
      <c r="Z781" s="55"/>
      <c r="AA781" s="55"/>
      <c r="AB781" s="55"/>
      <c r="AC781" s="55">
        <v>68.5</v>
      </c>
      <c r="AD781" s="55">
        <v>90</v>
      </c>
      <c r="AE781" s="55">
        <v>37</v>
      </c>
      <c r="AF781" s="55">
        <v>52.5</v>
      </c>
      <c r="AG781" s="55">
        <v>79</v>
      </c>
      <c r="AH781" s="55">
        <v>152</v>
      </c>
      <c r="AI781" s="55" t="s">
        <v>1437</v>
      </c>
      <c r="AJ781" s="55">
        <v>16</v>
      </c>
      <c r="AK781" s="55"/>
      <c r="AL781" s="55"/>
      <c r="AM781" s="55"/>
      <c r="AN781" s="55" t="s">
        <v>1599</v>
      </c>
      <c r="AO781" s="55">
        <v>32</v>
      </c>
      <c r="AP781" s="55">
        <v>56</v>
      </c>
      <c r="AQ781" s="55">
        <v>71</v>
      </c>
      <c r="AR781" s="55">
        <v>47</v>
      </c>
      <c r="AS781" s="55">
        <v>26</v>
      </c>
      <c r="AT781" s="55">
        <v>55</v>
      </c>
    </row>
    <row r="782" spans="1:46">
      <c r="A782" s="55" t="s">
        <v>1630</v>
      </c>
      <c r="B782" s="55">
        <v>1315231817</v>
      </c>
      <c r="C782" s="55" t="s">
        <v>1631</v>
      </c>
      <c r="D782" s="55" t="s">
        <v>52</v>
      </c>
      <c r="E782" s="55" t="s">
        <v>1436</v>
      </c>
      <c r="F782" s="55"/>
      <c r="G782" s="55">
        <v>18</v>
      </c>
      <c r="H782" s="55">
        <v>465.75</v>
      </c>
      <c r="I782" s="55">
        <v>496</v>
      </c>
      <c r="J782" s="55">
        <v>76</v>
      </c>
      <c r="K782" s="55"/>
      <c r="L782" s="55">
        <v>523</v>
      </c>
      <c r="M782" s="55">
        <v>109</v>
      </c>
      <c r="N782" s="55">
        <v>245</v>
      </c>
      <c r="O782" s="55">
        <v>64</v>
      </c>
      <c r="P782" s="55">
        <v>754</v>
      </c>
      <c r="Q782" s="55">
        <v>93</v>
      </c>
      <c r="R782" s="55">
        <v>695</v>
      </c>
      <c r="S782" s="55"/>
      <c r="T782" s="55"/>
      <c r="U782" s="55">
        <v>58</v>
      </c>
      <c r="V782" s="55">
        <v>81</v>
      </c>
      <c r="W782" s="55"/>
      <c r="X782" s="55"/>
      <c r="Y782" s="55"/>
      <c r="Z782" s="55">
        <v>73</v>
      </c>
      <c r="AA782" s="55">
        <v>82</v>
      </c>
      <c r="AB782" s="55">
        <v>281</v>
      </c>
      <c r="AC782" s="55">
        <v>68.75</v>
      </c>
      <c r="AD782" s="55">
        <v>90</v>
      </c>
      <c r="AE782" s="55">
        <v>35</v>
      </c>
      <c r="AF782" s="55"/>
      <c r="AG782" s="55"/>
      <c r="AH782" s="55"/>
      <c r="AI782" s="55" t="s">
        <v>1448</v>
      </c>
      <c r="AJ782" s="55">
        <v>17</v>
      </c>
      <c r="AK782" s="55"/>
      <c r="AL782" s="55" t="s">
        <v>1143</v>
      </c>
      <c r="AM782" s="55"/>
      <c r="AN782" s="55"/>
      <c r="AO782" s="55">
        <v>64</v>
      </c>
      <c r="AP782" s="55">
        <v>53</v>
      </c>
      <c r="AQ782" s="55">
        <v>46</v>
      </c>
      <c r="AR782" s="55">
        <v>76</v>
      </c>
      <c r="AS782" s="55">
        <v>49</v>
      </c>
      <c r="AT782" s="55">
        <v>76</v>
      </c>
    </row>
    <row r="783" spans="1:46">
      <c r="A783" s="55" t="s">
        <v>1632</v>
      </c>
      <c r="B783" s="55">
        <v>1315231818</v>
      </c>
      <c r="C783" s="55" t="s">
        <v>1633</v>
      </c>
      <c r="D783" s="55" t="s">
        <v>52</v>
      </c>
      <c r="E783" s="55" t="s">
        <v>1436</v>
      </c>
      <c r="F783" s="55"/>
      <c r="G783" s="55">
        <v>18</v>
      </c>
      <c r="H783" s="55">
        <v>490.75</v>
      </c>
      <c r="I783" s="55">
        <v>541.5</v>
      </c>
      <c r="J783" s="55">
        <v>35</v>
      </c>
      <c r="K783" s="55">
        <v>24</v>
      </c>
      <c r="L783" s="55">
        <v>161</v>
      </c>
      <c r="M783" s="55">
        <v>105.5</v>
      </c>
      <c r="N783" s="55">
        <v>382</v>
      </c>
      <c r="O783" s="55">
        <v>87</v>
      </c>
      <c r="P783" s="55">
        <v>503</v>
      </c>
      <c r="Q783" s="55">
        <v>117</v>
      </c>
      <c r="R783" s="55">
        <v>264</v>
      </c>
      <c r="S783" s="55"/>
      <c r="T783" s="55"/>
      <c r="U783" s="55">
        <v>69</v>
      </c>
      <c r="V783" s="55">
        <v>25</v>
      </c>
      <c r="W783" s="55"/>
      <c r="X783" s="55"/>
      <c r="Y783" s="55"/>
      <c r="Z783" s="55"/>
      <c r="AA783" s="55"/>
      <c r="AB783" s="55"/>
      <c r="AC783" s="55">
        <v>59.25</v>
      </c>
      <c r="AD783" s="55">
        <v>83</v>
      </c>
      <c r="AE783" s="55">
        <v>127</v>
      </c>
      <c r="AF783" s="55">
        <v>53</v>
      </c>
      <c r="AG783" s="55">
        <v>80</v>
      </c>
      <c r="AH783" s="55">
        <v>147</v>
      </c>
      <c r="AI783" s="55" t="s">
        <v>1437</v>
      </c>
      <c r="AJ783" s="55">
        <v>18</v>
      </c>
      <c r="AK783" s="55"/>
      <c r="AL783" s="55"/>
      <c r="AM783" s="55"/>
      <c r="AN783" s="55" t="s">
        <v>1599</v>
      </c>
      <c r="AO783" s="55">
        <v>51</v>
      </c>
      <c r="AP783" s="55">
        <v>42</v>
      </c>
      <c r="AQ783" s="55">
        <v>43</v>
      </c>
      <c r="AR783" s="55">
        <v>59</v>
      </c>
      <c r="AS783" s="55">
        <v>35</v>
      </c>
      <c r="AT783" s="55">
        <v>35</v>
      </c>
    </row>
    <row r="784" spans="1:46">
      <c r="A784" s="55" t="s">
        <v>1634</v>
      </c>
      <c r="B784" s="55">
        <v>1315231819</v>
      </c>
      <c r="C784" s="55" t="s">
        <v>1635</v>
      </c>
      <c r="D784" s="55" t="s">
        <v>52</v>
      </c>
      <c r="E784" s="55" t="s">
        <v>1436</v>
      </c>
      <c r="F784" s="55"/>
      <c r="G784" s="55">
        <v>18</v>
      </c>
      <c r="H784" s="55">
        <v>433.75</v>
      </c>
      <c r="I784" s="55">
        <v>485.5</v>
      </c>
      <c r="J784" s="55">
        <v>85</v>
      </c>
      <c r="K784" s="55">
        <v>10</v>
      </c>
      <c r="L784" s="55">
        <v>648</v>
      </c>
      <c r="M784" s="55">
        <v>106</v>
      </c>
      <c r="N784" s="55">
        <v>361</v>
      </c>
      <c r="O784" s="55">
        <v>56</v>
      </c>
      <c r="P784" s="55">
        <v>781</v>
      </c>
      <c r="Q784" s="55">
        <v>89.5</v>
      </c>
      <c r="R784" s="55">
        <v>731</v>
      </c>
      <c r="S784" s="55"/>
      <c r="T784" s="55"/>
      <c r="U784" s="55">
        <v>66</v>
      </c>
      <c r="V784" s="55">
        <v>40</v>
      </c>
      <c r="W784" s="55"/>
      <c r="X784" s="55"/>
      <c r="Y784" s="55"/>
      <c r="Z784" s="55"/>
      <c r="AA784" s="55"/>
      <c r="AB784" s="55"/>
      <c r="AC784" s="55">
        <v>61.75</v>
      </c>
      <c r="AD784" s="55">
        <v>86</v>
      </c>
      <c r="AE784" s="55">
        <v>107</v>
      </c>
      <c r="AF784" s="55">
        <v>54.5</v>
      </c>
      <c r="AG784" s="55">
        <v>82</v>
      </c>
      <c r="AH784" s="55">
        <v>139</v>
      </c>
      <c r="AI784" s="55" t="s">
        <v>1437</v>
      </c>
      <c r="AJ784" s="55">
        <v>19</v>
      </c>
      <c r="AK784" s="55"/>
      <c r="AL784" s="55"/>
      <c r="AM784" s="55"/>
      <c r="AN784" s="55" t="s">
        <v>1599</v>
      </c>
      <c r="AO784" s="55">
        <v>102</v>
      </c>
      <c r="AP784" s="55">
        <v>63</v>
      </c>
      <c r="AQ784" s="55">
        <v>94</v>
      </c>
      <c r="AR784" s="55">
        <v>95</v>
      </c>
      <c r="AS784" s="55">
        <v>97</v>
      </c>
      <c r="AT784" s="55">
        <v>85</v>
      </c>
    </row>
    <row r="785" spans="1:46">
      <c r="A785" s="55" t="s">
        <v>1636</v>
      </c>
      <c r="B785" s="55">
        <v>1315231820</v>
      </c>
      <c r="C785" s="55" t="s">
        <v>1637</v>
      </c>
      <c r="D785" s="55" t="s">
        <v>52</v>
      </c>
      <c r="E785" s="55" t="s">
        <v>1436</v>
      </c>
      <c r="F785" s="55"/>
      <c r="G785" s="55">
        <v>18</v>
      </c>
      <c r="H785" s="55">
        <v>463.25</v>
      </c>
      <c r="I785" s="55">
        <v>513.25</v>
      </c>
      <c r="J785" s="55">
        <v>59</v>
      </c>
      <c r="K785" s="55">
        <v>-22</v>
      </c>
      <c r="L785" s="55">
        <v>336</v>
      </c>
      <c r="M785" s="55">
        <v>115.5</v>
      </c>
      <c r="N785" s="55">
        <v>55</v>
      </c>
      <c r="O785" s="55">
        <v>68.75</v>
      </c>
      <c r="P785" s="55">
        <v>725</v>
      </c>
      <c r="Q785" s="55">
        <v>103</v>
      </c>
      <c r="R785" s="55">
        <v>562</v>
      </c>
      <c r="S785" s="55"/>
      <c r="T785" s="55"/>
      <c r="U785" s="55">
        <v>61</v>
      </c>
      <c r="V785" s="55">
        <v>66</v>
      </c>
      <c r="W785" s="55"/>
      <c r="X785" s="55"/>
      <c r="Y785" s="55"/>
      <c r="Z785" s="55"/>
      <c r="AA785" s="55"/>
      <c r="AB785" s="55"/>
      <c r="AC785" s="55">
        <v>63</v>
      </c>
      <c r="AD785" s="55">
        <v>87</v>
      </c>
      <c r="AE785" s="55">
        <v>88</v>
      </c>
      <c r="AF785" s="55">
        <v>52</v>
      </c>
      <c r="AG785" s="55">
        <v>78</v>
      </c>
      <c r="AH785" s="55">
        <v>154</v>
      </c>
      <c r="AI785" s="55" t="s">
        <v>1437</v>
      </c>
      <c r="AJ785" s="55">
        <v>20</v>
      </c>
      <c r="AK785" s="55"/>
      <c r="AL785" s="55"/>
      <c r="AM785" s="55"/>
      <c r="AN785" s="55" t="s">
        <v>1599</v>
      </c>
      <c r="AO785" s="55">
        <v>58</v>
      </c>
      <c r="AP785" s="55">
        <v>60</v>
      </c>
      <c r="AQ785" s="55">
        <v>47</v>
      </c>
      <c r="AR785" s="55">
        <v>37</v>
      </c>
      <c r="AS785" s="55">
        <v>57</v>
      </c>
      <c r="AT785" s="55">
        <v>59</v>
      </c>
    </row>
    <row r="786" spans="1:46">
      <c r="A786" s="55" t="s">
        <v>1638</v>
      </c>
      <c r="B786" s="55">
        <v>1315231821</v>
      </c>
      <c r="C786" s="55" t="s">
        <v>1639</v>
      </c>
      <c r="D786" s="55" t="s">
        <v>52</v>
      </c>
      <c r="E786" s="55" t="s">
        <v>1436</v>
      </c>
      <c r="F786" s="55"/>
      <c r="G786" s="55">
        <v>18</v>
      </c>
      <c r="H786" s="55">
        <v>480.5</v>
      </c>
      <c r="I786" s="55">
        <v>527</v>
      </c>
      <c r="J786" s="55">
        <v>43</v>
      </c>
      <c r="K786" s="55">
        <v>40</v>
      </c>
      <c r="L786" s="55">
        <v>228</v>
      </c>
      <c r="M786" s="55">
        <v>99</v>
      </c>
      <c r="N786" s="55">
        <v>635</v>
      </c>
      <c r="O786" s="55">
        <v>83</v>
      </c>
      <c r="P786" s="55">
        <v>583</v>
      </c>
      <c r="Q786" s="55">
        <v>102.5</v>
      </c>
      <c r="R786" s="55">
        <v>569</v>
      </c>
      <c r="S786" s="55"/>
      <c r="T786" s="55"/>
      <c r="U786" s="55">
        <v>64.5</v>
      </c>
      <c r="V786" s="55">
        <v>49</v>
      </c>
      <c r="W786" s="55"/>
      <c r="X786" s="55"/>
      <c r="Y786" s="55"/>
      <c r="Z786" s="55"/>
      <c r="AA786" s="55"/>
      <c r="AB786" s="55"/>
      <c r="AC786" s="55">
        <v>62.5</v>
      </c>
      <c r="AD786" s="55">
        <v>87</v>
      </c>
      <c r="AE786" s="55">
        <v>93</v>
      </c>
      <c r="AF786" s="55">
        <v>69</v>
      </c>
      <c r="AG786" s="55">
        <v>91</v>
      </c>
      <c r="AH786" s="55">
        <v>17</v>
      </c>
      <c r="AI786" s="55" t="s">
        <v>1437</v>
      </c>
      <c r="AJ786" s="55">
        <v>21</v>
      </c>
      <c r="AK786" s="55"/>
      <c r="AL786" s="55"/>
      <c r="AM786" s="55"/>
      <c r="AN786" s="55" t="s">
        <v>1599</v>
      </c>
      <c r="AO786" s="55">
        <v>88</v>
      </c>
      <c r="AP786" s="55">
        <v>72</v>
      </c>
      <c r="AQ786" s="55">
        <v>50</v>
      </c>
      <c r="AR786" s="55">
        <v>83</v>
      </c>
      <c r="AS786" s="55">
        <v>60</v>
      </c>
      <c r="AT786" s="55">
        <v>43</v>
      </c>
    </row>
    <row r="787" spans="1:46">
      <c r="A787" s="55" t="s">
        <v>1640</v>
      </c>
      <c r="B787" s="55">
        <v>1315231822</v>
      </c>
      <c r="C787" s="55" t="s">
        <v>1641</v>
      </c>
      <c r="D787" s="55" t="s">
        <v>52</v>
      </c>
      <c r="E787" s="55" t="s">
        <v>1436</v>
      </c>
      <c r="F787" s="55"/>
      <c r="G787" s="55">
        <v>18</v>
      </c>
      <c r="H787" s="55">
        <v>451</v>
      </c>
      <c r="I787" s="55">
        <v>501</v>
      </c>
      <c r="J787" s="55">
        <v>68</v>
      </c>
      <c r="K787" s="55">
        <v>10</v>
      </c>
      <c r="L787" s="55">
        <v>468</v>
      </c>
      <c r="M787" s="55">
        <v>100.5</v>
      </c>
      <c r="N787" s="55">
        <v>584</v>
      </c>
      <c r="O787" s="55">
        <v>75</v>
      </c>
      <c r="P787" s="55">
        <v>675</v>
      </c>
      <c r="Q787" s="55">
        <v>95.5</v>
      </c>
      <c r="R787" s="55">
        <v>672</v>
      </c>
      <c r="S787" s="55"/>
      <c r="T787" s="55"/>
      <c r="U787" s="55">
        <v>58</v>
      </c>
      <c r="V787" s="55">
        <v>81</v>
      </c>
      <c r="W787" s="55"/>
      <c r="X787" s="55"/>
      <c r="Y787" s="55"/>
      <c r="Z787" s="55"/>
      <c r="AA787" s="55"/>
      <c r="AB787" s="55"/>
      <c r="AC787" s="55">
        <v>61</v>
      </c>
      <c r="AD787" s="55">
        <v>85</v>
      </c>
      <c r="AE787" s="55">
        <v>116</v>
      </c>
      <c r="AF787" s="55">
        <v>61</v>
      </c>
      <c r="AG787" s="55">
        <v>87</v>
      </c>
      <c r="AH787" s="55">
        <v>59</v>
      </c>
      <c r="AI787" s="55" t="s">
        <v>1437</v>
      </c>
      <c r="AJ787" s="55">
        <v>22</v>
      </c>
      <c r="AK787" s="55"/>
      <c r="AL787" s="55"/>
      <c r="AM787" s="55"/>
      <c r="AN787" s="55" t="s">
        <v>1599</v>
      </c>
      <c r="AO787" s="55">
        <v>100</v>
      </c>
      <c r="AP787" s="55">
        <v>77</v>
      </c>
      <c r="AQ787" s="55">
        <v>77</v>
      </c>
      <c r="AR787" s="55">
        <v>78</v>
      </c>
      <c r="AS787" s="55">
        <v>74</v>
      </c>
      <c r="AT787" s="55">
        <v>68</v>
      </c>
    </row>
    <row r="788" spans="1:46">
      <c r="A788" s="55" t="s">
        <v>1642</v>
      </c>
      <c r="B788" s="55">
        <v>1315231823</v>
      </c>
      <c r="C788" s="55" t="s">
        <v>1643</v>
      </c>
      <c r="D788" s="55" t="s">
        <v>52</v>
      </c>
      <c r="E788" s="55" t="s">
        <v>1436</v>
      </c>
      <c r="F788" s="55"/>
      <c r="G788" s="55">
        <v>18</v>
      </c>
      <c r="H788" s="55">
        <v>452.75</v>
      </c>
      <c r="I788" s="55">
        <v>504</v>
      </c>
      <c r="J788" s="55">
        <v>66</v>
      </c>
      <c r="K788" s="55">
        <v>2</v>
      </c>
      <c r="L788" s="55">
        <v>431</v>
      </c>
      <c r="M788" s="55">
        <v>95</v>
      </c>
      <c r="N788" s="55">
        <v>730</v>
      </c>
      <c r="O788" s="55">
        <v>80</v>
      </c>
      <c r="P788" s="55">
        <v>626</v>
      </c>
      <c r="Q788" s="55">
        <v>97</v>
      </c>
      <c r="R788" s="55">
        <v>655</v>
      </c>
      <c r="S788" s="55"/>
      <c r="T788" s="55"/>
      <c r="U788" s="55">
        <v>63</v>
      </c>
      <c r="V788" s="55">
        <v>56</v>
      </c>
      <c r="W788" s="55"/>
      <c r="X788" s="55"/>
      <c r="Y788" s="55"/>
      <c r="Z788" s="55"/>
      <c r="AA788" s="55"/>
      <c r="AB788" s="55"/>
      <c r="AC788" s="55">
        <v>59.25</v>
      </c>
      <c r="AD788" s="55">
        <v>83</v>
      </c>
      <c r="AE788" s="55">
        <v>127</v>
      </c>
      <c r="AF788" s="55">
        <v>58.5</v>
      </c>
      <c r="AG788" s="55">
        <v>86</v>
      </c>
      <c r="AH788" s="55">
        <v>78</v>
      </c>
      <c r="AI788" s="55" t="s">
        <v>1437</v>
      </c>
      <c r="AJ788" s="55">
        <v>23</v>
      </c>
      <c r="AK788" s="55"/>
      <c r="AL788" s="55"/>
      <c r="AM788" s="55"/>
      <c r="AN788" s="55" t="s">
        <v>1599</v>
      </c>
      <c r="AO788" s="55">
        <v>79</v>
      </c>
      <c r="AP788" s="55">
        <v>68</v>
      </c>
      <c r="AQ788" s="55">
        <v>78</v>
      </c>
      <c r="AR788" s="55">
        <v>68</v>
      </c>
      <c r="AS788" s="55">
        <v>90</v>
      </c>
      <c r="AT788" s="55">
        <v>66</v>
      </c>
    </row>
    <row r="789" spans="1:46">
      <c r="A789" s="55" t="s">
        <v>1644</v>
      </c>
      <c r="B789" s="55">
        <v>1315231824</v>
      </c>
      <c r="C789" s="55" t="s">
        <v>1645</v>
      </c>
      <c r="D789" s="55" t="s">
        <v>52</v>
      </c>
      <c r="E789" s="55" t="s">
        <v>1436</v>
      </c>
      <c r="F789" s="55"/>
      <c r="G789" s="55">
        <v>18</v>
      </c>
      <c r="H789" s="55">
        <v>428.25</v>
      </c>
      <c r="I789" s="55">
        <v>474.5</v>
      </c>
      <c r="J789" s="55">
        <v>90</v>
      </c>
      <c r="K789" s="55">
        <v>11</v>
      </c>
      <c r="L789" s="55">
        <v>783</v>
      </c>
      <c r="M789" s="55">
        <v>93.5</v>
      </c>
      <c r="N789" s="55">
        <v>754</v>
      </c>
      <c r="O789" s="55">
        <v>62</v>
      </c>
      <c r="P789" s="55">
        <v>763</v>
      </c>
      <c r="Q789" s="55">
        <v>107</v>
      </c>
      <c r="R789" s="55">
        <v>474</v>
      </c>
      <c r="S789" s="55"/>
      <c r="T789" s="55"/>
      <c r="U789" s="55">
        <v>67</v>
      </c>
      <c r="V789" s="55">
        <v>31</v>
      </c>
      <c r="W789" s="55"/>
      <c r="X789" s="55"/>
      <c r="Y789" s="55"/>
      <c r="Z789" s="55"/>
      <c r="AA789" s="55"/>
      <c r="AB789" s="55"/>
      <c r="AC789" s="55">
        <v>47.75</v>
      </c>
      <c r="AD789" s="55">
        <v>68</v>
      </c>
      <c r="AE789" s="55">
        <v>207</v>
      </c>
      <c r="AF789" s="55">
        <v>51</v>
      </c>
      <c r="AG789" s="55">
        <v>77</v>
      </c>
      <c r="AH789" s="55">
        <v>163</v>
      </c>
      <c r="AI789" s="55" t="s">
        <v>1437</v>
      </c>
      <c r="AJ789" s="55">
        <v>24</v>
      </c>
      <c r="AK789" s="55"/>
      <c r="AL789" s="55"/>
      <c r="AM789" s="55"/>
      <c r="AN789" s="55" t="s">
        <v>1599</v>
      </c>
      <c r="AO789" s="55">
        <v>109</v>
      </c>
      <c r="AP789" s="55">
        <v>109</v>
      </c>
      <c r="AQ789" s="55">
        <v>110</v>
      </c>
      <c r="AR789" s="55">
        <v>101</v>
      </c>
      <c r="AS789" s="55">
        <v>110</v>
      </c>
      <c r="AT789" s="55">
        <v>90</v>
      </c>
    </row>
    <row r="790" spans="1:46">
      <c r="A790" s="55" t="s">
        <v>1646</v>
      </c>
      <c r="B790" s="55">
        <v>1315231825</v>
      </c>
      <c r="C790" s="55" t="s">
        <v>1647</v>
      </c>
      <c r="D790" s="55" t="s">
        <v>52</v>
      </c>
      <c r="E790" s="55" t="s">
        <v>1436</v>
      </c>
      <c r="F790" s="55"/>
      <c r="G790" s="55">
        <v>18</v>
      </c>
      <c r="H790" s="55">
        <v>476</v>
      </c>
      <c r="I790" s="55">
        <v>505.5</v>
      </c>
      <c r="J790" s="55">
        <v>63</v>
      </c>
      <c r="K790" s="55">
        <v>41</v>
      </c>
      <c r="L790" s="55">
        <v>419</v>
      </c>
      <c r="M790" s="55">
        <v>103</v>
      </c>
      <c r="N790" s="55">
        <v>487</v>
      </c>
      <c r="O790" s="55">
        <v>88</v>
      </c>
      <c r="P790" s="55">
        <v>492</v>
      </c>
      <c r="Q790" s="55">
        <v>107</v>
      </c>
      <c r="R790" s="55">
        <v>474</v>
      </c>
      <c r="S790" s="55"/>
      <c r="T790" s="55"/>
      <c r="U790" s="55">
        <v>58.5</v>
      </c>
      <c r="V790" s="55">
        <v>79</v>
      </c>
      <c r="W790" s="55"/>
      <c r="X790" s="55"/>
      <c r="Y790" s="55"/>
      <c r="Z790" s="55">
        <v>70.5</v>
      </c>
      <c r="AA790" s="55">
        <v>80</v>
      </c>
      <c r="AB790" s="55">
        <v>328</v>
      </c>
      <c r="AC790" s="55">
        <v>49</v>
      </c>
      <c r="AD790" s="55">
        <v>69</v>
      </c>
      <c r="AE790" s="55">
        <v>205</v>
      </c>
      <c r="AF790" s="55"/>
      <c r="AG790" s="55"/>
      <c r="AH790" s="55"/>
      <c r="AI790" s="55" t="s">
        <v>1448</v>
      </c>
      <c r="AJ790" s="55">
        <v>25</v>
      </c>
      <c r="AK790" s="55"/>
      <c r="AL790" s="55" t="s">
        <v>1143</v>
      </c>
      <c r="AM790" s="55"/>
      <c r="AN790" s="55"/>
      <c r="AO790" s="55">
        <v>89</v>
      </c>
      <c r="AP790" s="55">
        <v>92</v>
      </c>
      <c r="AQ790" s="55">
        <v>76</v>
      </c>
      <c r="AR790" s="55">
        <v>104</v>
      </c>
      <c r="AS790" s="55">
        <v>87</v>
      </c>
      <c r="AT790" s="55">
        <v>63</v>
      </c>
    </row>
    <row r="791" spans="1:46">
      <c r="A791" s="55" t="s">
        <v>1648</v>
      </c>
      <c r="B791" s="55">
        <v>1315231826</v>
      </c>
      <c r="C791" s="55" t="s">
        <v>1649</v>
      </c>
      <c r="D791" s="55" t="s">
        <v>52</v>
      </c>
      <c r="E791" s="55" t="s">
        <v>1436</v>
      </c>
      <c r="F791" s="55"/>
      <c r="G791" s="55">
        <v>18</v>
      </c>
      <c r="H791" s="55">
        <v>440.5</v>
      </c>
      <c r="I791" s="55">
        <v>486.5</v>
      </c>
      <c r="J791" s="55">
        <v>83</v>
      </c>
      <c r="K791" s="55">
        <v>3</v>
      </c>
      <c r="L791" s="55">
        <v>633</v>
      </c>
      <c r="M791" s="55">
        <v>104.5</v>
      </c>
      <c r="N791" s="55">
        <v>433</v>
      </c>
      <c r="O791" s="55">
        <v>56.5</v>
      </c>
      <c r="P791" s="55">
        <v>778</v>
      </c>
      <c r="Q791" s="55">
        <v>110.5</v>
      </c>
      <c r="R791" s="55">
        <v>396</v>
      </c>
      <c r="S791" s="55"/>
      <c r="T791" s="55"/>
      <c r="U791" s="55">
        <v>54</v>
      </c>
      <c r="V791" s="55">
        <v>92</v>
      </c>
      <c r="W791" s="55"/>
      <c r="X791" s="55"/>
      <c r="Y791" s="55"/>
      <c r="Z791" s="55"/>
      <c r="AA791" s="55"/>
      <c r="AB791" s="55"/>
      <c r="AC791" s="55">
        <v>50.5</v>
      </c>
      <c r="AD791" s="55">
        <v>72</v>
      </c>
      <c r="AE791" s="55">
        <v>199</v>
      </c>
      <c r="AF791" s="55">
        <v>64.5</v>
      </c>
      <c r="AG791" s="55">
        <v>89</v>
      </c>
      <c r="AH791" s="55">
        <v>37</v>
      </c>
      <c r="AI791" s="55" t="s">
        <v>1437</v>
      </c>
      <c r="AJ791" s="55">
        <v>26</v>
      </c>
      <c r="AK791" s="55"/>
      <c r="AL791" s="55"/>
      <c r="AM791" s="55"/>
      <c r="AN791" s="55" t="s">
        <v>1599</v>
      </c>
      <c r="AO791" s="55"/>
      <c r="AP791" s="55">
        <v>86</v>
      </c>
      <c r="AQ791" s="55">
        <v>84</v>
      </c>
      <c r="AR791" s="55">
        <v>86</v>
      </c>
      <c r="AS791" s="55">
        <v>85</v>
      </c>
      <c r="AT791" s="55">
        <v>83</v>
      </c>
    </row>
    <row r="792" spans="1:46">
      <c r="A792" s="55" t="s">
        <v>1650</v>
      </c>
      <c r="B792" s="55">
        <v>1315231827</v>
      </c>
      <c r="C792" s="55" t="s">
        <v>1651</v>
      </c>
      <c r="D792" s="55" t="s">
        <v>52</v>
      </c>
      <c r="E792" s="55" t="s">
        <v>1436</v>
      </c>
      <c r="F792" s="55"/>
      <c r="G792" s="55">
        <v>18</v>
      </c>
      <c r="H792" s="55">
        <v>482</v>
      </c>
      <c r="I792" s="55">
        <v>531.5</v>
      </c>
      <c r="J792" s="55">
        <v>40</v>
      </c>
      <c r="K792" s="55">
        <v>10</v>
      </c>
      <c r="L792" s="55">
        <v>207</v>
      </c>
      <c r="M792" s="55">
        <v>114</v>
      </c>
      <c r="N792" s="55">
        <v>84</v>
      </c>
      <c r="O792" s="55">
        <v>90</v>
      </c>
      <c r="P792" s="55">
        <v>453</v>
      </c>
      <c r="Q792" s="55">
        <v>110.5</v>
      </c>
      <c r="R792" s="55">
        <v>396</v>
      </c>
      <c r="S792" s="55"/>
      <c r="T792" s="55"/>
      <c r="U792" s="55">
        <v>55</v>
      </c>
      <c r="V792" s="55">
        <v>90</v>
      </c>
      <c r="W792" s="55"/>
      <c r="X792" s="55"/>
      <c r="Y792" s="55"/>
      <c r="Z792" s="55"/>
      <c r="AA792" s="55"/>
      <c r="AB792" s="55"/>
      <c r="AC792" s="55">
        <v>57.5</v>
      </c>
      <c r="AD792" s="55">
        <v>80</v>
      </c>
      <c r="AE792" s="55">
        <v>153</v>
      </c>
      <c r="AF792" s="55">
        <v>55</v>
      </c>
      <c r="AG792" s="55">
        <v>82</v>
      </c>
      <c r="AH792" s="55">
        <v>128</v>
      </c>
      <c r="AI792" s="55" t="s">
        <v>1437</v>
      </c>
      <c r="AJ792" s="55">
        <v>27</v>
      </c>
      <c r="AK792" s="55"/>
      <c r="AL792" s="55"/>
      <c r="AM792" s="55"/>
      <c r="AN792" s="55" t="s">
        <v>1599</v>
      </c>
      <c r="AO792" s="55">
        <v>20</v>
      </c>
      <c r="AP792" s="55">
        <v>59</v>
      </c>
      <c r="AQ792" s="55">
        <v>39</v>
      </c>
      <c r="AR792" s="55">
        <v>50</v>
      </c>
      <c r="AS792" s="55">
        <v>38</v>
      </c>
      <c r="AT792" s="55">
        <v>40</v>
      </c>
    </row>
    <row r="793" spans="1:46">
      <c r="A793" s="55" t="s">
        <v>1652</v>
      </c>
      <c r="B793" s="55">
        <v>1315231828</v>
      </c>
      <c r="C793" s="55" t="s">
        <v>1653</v>
      </c>
      <c r="D793" s="55" t="s">
        <v>52</v>
      </c>
      <c r="E793" s="55" t="s">
        <v>1436</v>
      </c>
      <c r="F793" s="55"/>
      <c r="G793" s="55">
        <v>18</v>
      </c>
      <c r="H793" s="55">
        <v>495.75</v>
      </c>
      <c r="I793" s="55">
        <v>547</v>
      </c>
      <c r="J793" s="55">
        <v>29</v>
      </c>
      <c r="K793" s="55">
        <v>28</v>
      </c>
      <c r="L793" s="55">
        <v>131</v>
      </c>
      <c r="M793" s="55">
        <v>107</v>
      </c>
      <c r="N793" s="55">
        <v>325</v>
      </c>
      <c r="O793" s="55">
        <v>91.5</v>
      </c>
      <c r="P793" s="55">
        <v>429</v>
      </c>
      <c r="Q793" s="55">
        <v>116.5</v>
      </c>
      <c r="R793" s="55">
        <v>274</v>
      </c>
      <c r="S793" s="55"/>
      <c r="T793" s="55"/>
      <c r="U793" s="55">
        <v>61</v>
      </c>
      <c r="V793" s="55">
        <v>66</v>
      </c>
      <c r="W793" s="55"/>
      <c r="X793" s="55"/>
      <c r="Y793" s="55"/>
      <c r="Z793" s="55"/>
      <c r="AA793" s="55"/>
      <c r="AB793" s="55"/>
      <c r="AC793" s="55">
        <v>61.25</v>
      </c>
      <c r="AD793" s="55">
        <v>85</v>
      </c>
      <c r="AE793" s="55">
        <v>115</v>
      </c>
      <c r="AF793" s="55">
        <v>58.5</v>
      </c>
      <c r="AG793" s="55">
        <v>86</v>
      </c>
      <c r="AH793" s="55">
        <v>78</v>
      </c>
      <c r="AI793" s="55" t="s">
        <v>1437</v>
      </c>
      <c r="AJ793" s="55">
        <v>28</v>
      </c>
      <c r="AK793" s="55"/>
      <c r="AL793" s="55"/>
      <c r="AM793" s="55"/>
      <c r="AN793" s="55" t="s">
        <v>1599</v>
      </c>
      <c r="AO793" s="55">
        <v>29</v>
      </c>
      <c r="AP793" s="55">
        <v>36</v>
      </c>
      <c r="AQ793" s="55">
        <v>38</v>
      </c>
      <c r="AR793" s="55">
        <v>57</v>
      </c>
      <c r="AS793" s="55">
        <v>51</v>
      </c>
      <c r="AT793" s="55">
        <v>29</v>
      </c>
    </row>
    <row r="794" spans="1:46">
      <c r="A794" s="55" t="s">
        <v>1654</v>
      </c>
      <c r="B794" s="55">
        <v>7001231832</v>
      </c>
      <c r="C794" s="55" t="s">
        <v>1655</v>
      </c>
      <c r="D794" s="55" t="s">
        <v>511</v>
      </c>
      <c r="E794" s="55" t="s">
        <v>1436</v>
      </c>
      <c r="F794" s="55" t="s">
        <v>233</v>
      </c>
      <c r="G794" s="55">
        <v>18</v>
      </c>
      <c r="H794" s="55">
        <v>245.5</v>
      </c>
      <c r="I794" s="55">
        <v>295.5</v>
      </c>
      <c r="J794" s="55">
        <v>111</v>
      </c>
      <c r="K794" s="55"/>
      <c r="L794" s="55">
        <v>1972</v>
      </c>
      <c r="M794" s="55">
        <v>79</v>
      </c>
      <c r="N794" s="55">
        <v>796</v>
      </c>
      <c r="O794" s="55">
        <v>21</v>
      </c>
      <c r="P794" s="55">
        <v>800</v>
      </c>
      <c r="Q794" s="55">
        <v>46.5</v>
      </c>
      <c r="R794" s="55">
        <v>799</v>
      </c>
      <c r="S794" s="55"/>
      <c r="T794" s="55"/>
      <c r="U794" s="55">
        <v>34</v>
      </c>
      <c r="V794" s="55">
        <v>111</v>
      </c>
      <c r="W794" s="55"/>
      <c r="X794" s="55"/>
      <c r="Y794" s="55"/>
      <c r="Z794" s="55"/>
      <c r="AA794" s="55"/>
      <c r="AB794" s="55"/>
      <c r="AC794" s="55">
        <v>28</v>
      </c>
      <c r="AD794" s="55">
        <v>58</v>
      </c>
      <c r="AE794" s="55">
        <v>222</v>
      </c>
      <c r="AF794" s="55">
        <v>37</v>
      </c>
      <c r="AG794" s="55">
        <v>57</v>
      </c>
      <c r="AH794" s="55">
        <v>231</v>
      </c>
      <c r="AI794" s="55" t="s">
        <v>1437</v>
      </c>
      <c r="AJ794" s="55">
        <v>32</v>
      </c>
      <c r="AK794" s="55"/>
      <c r="AL794" s="55"/>
      <c r="AM794" s="55"/>
      <c r="AN794" s="55" t="s">
        <v>1599</v>
      </c>
      <c r="AO794" s="55"/>
      <c r="AP794" s="55"/>
      <c r="AQ794" s="55"/>
      <c r="AR794" s="55"/>
      <c r="AS794" s="55"/>
      <c r="AT794" s="55">
        <v>111</v>
      </c>
    </row>
    <row r="795" spans="1:46">
      <c r="A795" s="55" t="s">
        <v>1656</v>
      </c>
      <c r="B795" s="55">
        <v>1315231833</v>
      </c>
      <c r="C795" s="55" t="s">
        <v>1657</v>
      </c>
      <c r="D795" s="55" t="s">
        <v>133</v>
      </c>
      <c r="E795" s="55" t="s">
        <v>1436</v>
      </c>
      <c r="F795" s="55"/>
      <c r="G795" s="55">
        <v>18</v>
      </c>
      <c r="H795" s="55">
        <v>404.75</v>
      </c>
      <c r="I795" s="55">
        <v>451.5</v>
      </c>
      <c r="J795" s="55">
        <v>104</v>
      </c>
      <c r="K795" s="55">
        <v>3</v>
      </c>
      <c r="L795" s="55">
        <v>1120</v>
      </c>
      <c r="M795" s="55">
        <v>93.5</v>
      </c>
      <c r="N795" s="55">
        <v>754</v>
      </c>
      <c r="O795" s="55">
        <v>42</v>
      </c>
      <c r="P795" s="55">
        <v>798</v>
      </c>
      <c r="Q795" s="55">
        <v>104</v>
      </c>
      <c r="R795" s="55">
        <v>541</v>
      </c>
      <c r="S795" s="55"/>
      <c r="T795" s="55"/>
      <c r="U795" s="55">
        <v>61</v>
      </c>
      <c r="V795" s="55">
        <v>66</v>
      </c>
      <c r="W795" s="55"/>
      <c r="X795" s="55"/>
      <c r="Y795" s="55"/>
      <c r="Z795" s="55"/>
      <c r="AA795" s="55"/>
      <c r="AB795" s="55"/>
      <c r="AC795" s="55">
        <v>58.25</v>
      </c>
      <c r="AD795" s="55">
        <v>81</v>
      </c>
      <c r="AE795" s="55">
        <v>145</v>
      </c>
      <c r="AF795" s="55">
        <v>46</v>
      </c>
      <c r="AG795" s="55">
        <v>70</v>
      </c>
      <c r="AH795" s="55">
        <v>202</v>
      </c>
      <c r="AI795" s="55" t="s">
        <v>1437</v>
      </c>
      <c r="AJ795" s="55">
        <v>33</v>
      </c>
      <c r="AK795" s="55"/>
      <c r="AL795" s="55"/>
      <c r="AM795" s="55"/>
      <c r="AN795" s="55" t="s">
        <v>1599</v>
      </c>
      <c r="AO795" s="55">
        <v>110</v>
      </c>
      <c r="AP795" s="55">
        <v>104</v>
      </c>
      <c r="AQ795" s="55">
        <v>102</v>
      </c>
      <c r="AR795" s="55">
        <v>107</v>
      </c>
      <c r="AS795" s="55">
        <v>105</v>
      </c>
      <c r="AT795" s="55">
        <v>104</v>
      </c>
    </row>
    <row r="796" spans="1:46">
      <c r="A796" s="55" t="s">
        <v>1658</v>
      </c>
      <c r="B796" s="55">
        <v>1315231834</v>
      </c>
      <c r="C796" s="55" t="s">
        <v>1659</v>
      </c>
      <c r="D796" s="55" t="s">
        <v>133</v>
      </c>
      <c r="E796" s="55" t="s">
        <v>1436</v>
      </c>
      <c r="F796" s="55"/>
      <c r="G796" s="55">
        <v>18</v>
      </c>
      <c r="H796" s="55">
        <v>422.75</v>
      </c>
      <c r="I796" s="55">
        <v>468.5</v>
      </c>
      <c r="J796" s="55">
        <v>95</v>
      </c>
      <c r="K796" s="55">
        <v>-1</v>
      </c>
      <c r="L796" s="55">
        <v>875</v>
      </c>
      <c r="M796" s="55">
        <v>108.5</v>
      </c>
      <c r="N796" s="55">
        <v>258</v>
      </c>
      <c r="O796" s="55">
        <v>73.5</v>
      </c>
      <c r="P796" s="55">
        <v>690</v>
      </c>
      <c r="Q796" s="55">
        <v>78</v>
      </c>
      <c r="R796" s="55">
        <v>776</v>
      </c>
      <c r="S796" s="55"/>
      <c r="T796" s="55"/>
      <c r="U796" s="55">
        <v>65.5</v>
      </c>
      <c r="V796" s="55">
        <v>43</v>
      </c>
      <c r="W796" s="55"/>
      <c r="X796" s="55"/>
      <c r="Y796" s="55"/>
      <c r="Z796" s="55"/>
      <c r="AA796" s="55"/>
      <c r="AB796" s="55"/>
      <c r="AC796" s="55">
        <v>50.75</v>
      </c>
      <c r="AD796" s="55">
        <v>72</v>
      </c>
      <c r="AE796" s="55">
        <v>197</v>
      </c>
      <c r="AF796" s="55">
        <v>46.5</v>
      </c>
      <c r="AG796" s="55">
        <v>71</v>
      </c>
      <c r="AH796" s="55">
        <v>199</v>
      </c>
      <c r="AI796" s="55" t="s">
        <v>1437</v>
      </c>
      <c r="AJ796" s="55">
        <v>34</v>
      </c>
      <c r="AK796" s="55"/>
      <c r="AL796" s="55"/>
      <c r="AM796" s="55"/>
      <c r="AN796" s="55" t="s">
        <v>1599</v>
      </c>
      <c r="AO796" s="55">
        <v>111</v>
      </c>
      <c r="AP796" s="55">
        <v>84</v>
      </c>
      <c r="AQ796" s="55">
        <v>100</v>
      </c>
      <c r="AR796" s="55">
        <v>94</v>
      </c>
      <c r="AS796" s="55">
        <v>108</v>
      </c>
      <c r="AT796" s="55">
        <v>95</v>
      </c>
    </row>
    <row r="797" spans="1:46">
      <c r="A797" s="55" t="s">
        <v>1660</v>
      </c>
      <c r="B797" s="55">
        <v>1315231835</v>
      </c>
      <c r="C797" s="55" t="s">
        <v>1661</v>
      </c>
      <c r="D797" s="55" t="s">
        <v>133</v>
      </c>
      <c r="E797" s="55" t="s">
        <v>1436</v>
      </c>
      <c r="F797" s="55"/>
      <c r="G797" s="55">
        <v>18</v>
      </c>
      <c r="H797" s="55">
        <v>471.5</v>
      </c>
      <c r="I797" s="55">
        <v>504.5</v>
      </c>
      <c r="J797" s="55">
        <v>65</v>
      </c>
      <c r="K797" s="55">
        <v>16</v>
      </c>
      <c r="L797" s="55">
        <v>427</v>
      </c>
      <c r="M797" s="55">
        <v>96.5</v>
      </c>
      <c r="N797" s="55">
        <v>701</v>
      </c>
      <c r="O797" s="55">
        <v>88</v>
      </c>
      <c r="P797" s="55">
        <v>492</v>
      </c>
      <c r="Q797" s="55">
        <v>101.5</v>
      </c>
      <c r="R797" s="55">
        <v>583</v>
      </c>
      <c r="S797" s="55"/>
      <c r="T797" s="55"/>
      <c r="U797" s="55">
        <v>65.5</v>
      </c>
      <c r="V797" s="55">
        <v>43</v>
      </c>
      <c r="W797" s="55"/>
      <c r="X797" s="55"/>
      <c r="Y797" s="55"/>
      <c r="Z797" s="55">
        <v>61.5</v>
      </c>
      <c r="AA797" s="55">
        <v>71</v>
      </c>
      <c r="AB797" s="55">
        <v>432</v>
      </c>
      <c r="AC797" s="55">
        <v>58.5</v>
      </c>
      <c r="AD797" s="55">
        <v>82</v>
      </c>
      <c r="AE797" s="55">
        <v>141</v>
      </c>
      <c r="AF797" s="55"/>
      <c r="AG797" s="55"/>
      <c r="AH797" s="55"/>
      <c r="AI797" s="55" t="s">
        <v>1448</v>
      </c>
      <c r="AJ797" s="55">
        <v>35</v>
      </c>
      <c r="AK797" s="55"/>
      <c r="AL797" s="55" t="s">
        <v>1143</v>
      </c>
      <c r="AM797" s="55"/>
      <c r="AN797" s="55"/>
      <c r="AO797" s="55">
        <v>72</v>
      </c>
      <c r="AP797" s="55">
        <v>79</v>
      </c>
      <c r="AQ797" s="55">
        <v>82</v>
      </c>
      <c r="AR797" s="55">
        <v>81</v>
      </c>
      <c r="AS797" s="55">
        <v>81</v>
      </c>
      <c r="AT797" s="55">
        <v>65</v>
      </c>
    </row>
    <row r="798" spans="1:46">
      <c r="A798" s="55" t="s">
        <v>1662</v>
      </c>
      <c r="B798" s="55">
        <v>1315231836</v>
      </c>
      <c r="C798" s="55" t="s">
        <v>1663</v>
      </c>
      <c r="D798" s="55" t="s">
        <v>133</v>
      </c>
      <c r="E798" s="55" t="s">
        <v>1436</v>
      </c>
      <c r="F798" s="55"/>
      <c r="G798" s="55">
        <v>18</v>
      </c>
      <c r="H798" s="55">
        <v>441.5</v>
      </c>
      <c r="I798" s="55">
        <v>473.5</v>
      </c>
      <c r="J798" s="55">
        <v>92</v>
      </c>
      <c r="K798" s="55">
        <v>8</v>
      </c>
      <c r="L798" s="55">
        <v>805</v>
      </c>
      <c r="M798" s="55">
        <v>105.5</v>
      </c>
      <c r="N798" s="55">
        <v>382</v>
      </c>
      <c r="O798" s="55">
        <v>57</v>
      </c>
      <c r="P798" s="55">
        <v>775</v>
      </c>
      <c r="Q798" s="55">
        <v>98</v>
      </c>
      <c r="R798" s="55">
        <v>641</v>
      </c>
      <c r="S798" s="55"/>
      <c r="T798" s="55"/>
      <c r="U798" s="55">
        <v>59</v>
      </c>
      <c r="V798" s="55">
        <v>76</v>
      </c>
      <c r="W798" s="55"/>
      <c r="X798" s="55"/>
      <c r="Y798" s="55"/>
      <c r="Z798" s="55">
        <v>68.5</v>
      </c>
      <c r="AA798" s="55">
        <v>78</v>
      </c>
      <c r="AB798" s="55">
        <v>366</v>
      </c>
      <c r="AC798" s="55">
        <v>53.5</v>
      </c>
      <c r="AD798" s="55">
        <v>76</v>
      </c>
      <c r="AE798" s="55">
        <v>181</v>
      </c>
      <c r="AF798" s="55"/>
      <c r="AG798" s="55"/>
      <c r="AH798" s="55"/>
      <c r="AI798" s="55" t="s">
        <v>1448</v>
      </c>
      <c r="AJ798" s="55">
        <v>36</v>
      </c>
      <c r="AK798" s="55"/>
      <c r="AL798" s="55" t="s">
        <v>1143</v>
      </c>
      <c r="AM798" s="55"/>
      <c r="AN798" s="55"/>
      <c r="AO798" s="55">
        <v>81</v>
      </c>
      <c r="AP798" s="55">
        <v>110</v>
      </c>
      <c r="AQ798" s="55">
        <v>96</v>
      </c>
      <c r="AR798" s="55">
        <v>100</v>
      </c>
      <c r="AS798" s="55">
        <v>102</v>
      </c>
      <c r="AT798" s="55">
        <v>92</v>
      </c>
    </row>
    <row r="799" spans="1:46">
      <c r="A799" s="55" t="s">
        <v>1664</v>
      </c>
      <c r="B799" s="55">
        <v>1315231837</v>
      </c>
      <c r="C799" s="55" t="s">
        <v>1665</v>
      </c>
      <c r="D799" s="55" t="s">
        <v>133</v>
      </c>
      <c r="E799" s="55" t="s">
        <v>1436</v>
      </c>
      <c r="F799" s="55"/>
      <c r="G799" s="55">
        <v>18</v>
      </c>
      <c r="H799" s="55">
        <v>413</v>
      </c>
      <c r="I799" s="55">
        <v>457</v>
      </c>
      <c r="J799" s="55">
        <v>102</v>
      </c>
      <c r="K799" s="55">
        <v>8</v>
      </c>
      <c r="L799" s="55">
        <v>1040</v>
      </c>
      <c r="M799" s="55">
        <v>101.5</v>
      </c>
      <c r="N799" s="55">
        <v>544</v>
      </c>
      <c r="O799" s="55">
        <v>62</v>
      </c>
      <c r="P799" s="55">
        <v>763</v>
      </c>
      <c r="Q799" s="55">
        <v>100</v>
      </c>
      <c r="R799" s="55">
        <v>604</v>
      </c>
      <c r="S799" s="55"/>
      <c r="T799" s="55"/>
      <c r="U799" s="55">
        <v>55.5</v>
      </c>
      <c r="V799" s="55">
        <v>87</v>
      </c>
      <c r="W799" s="55"/>
      <c r="X799" s="55"/>
      <c r="Y799" s="55"/>
      <c r="Z799" s="55"/>
      <c r="AA799" s="55"/>
      <c r="AB799" s="55"/>
      <c r="AC799" s="55">
        <v>53</v>
      </c>
      <c r="AD799" s="55">
        <v>75</v>
      </c>
      <c r="AE799" s="55">
        <v>184</v>
      </c>
      <c r="AF799" s="55">
        <v>41</v>
      </c>
      <c r="AG799" s="55">
        <v>63</v>
      </c>
      <c r="AH799" s="55">
        <v>222</v>
      </c>
      <c r="AI799" s="55" t="s">
        <v>1437</v>
      </c>
      <c r="AJ799" s="55">
        <v>37</v>
      </c>
      <c r="AK799" s="55"/>
      <c r="AL799" s="55"/>
      <c r="AM799" s="55"/>
      <c r="AN799" s="55" t="s">
        <v>1599</v>
      </c>
      <c r="AO799" s="55">
        <v>112</v>
      </c>
      <c r="AP799" s="55">
        <v>113</v>
      </c>
      <c r="AQ799" s="55">
        <v>108</v>
      </c>
      <c r="AR799" s="55">
        <v>110</v>
      </c>
      <c r="AS799" s="55">
        <v>109</v>
      </c>
      <c r="AT799" s="55">
        <v>102</v>
      </c>
    </row>
    <row r="800" spans="1:46">
      <c r="A800" s="55" t="s">
        <v>1666</v>
      </c>
      <c r="B800" s="55">
        <v>1315231838</v>
      </c>
      <c r="C800" s="55" t="s">
        <v>1667</v>
      </c>
      <c r="D800" s="55" t="s">
        <v>133</v>
      </c>
      <c r="E800" s="55" t="s">
        <v>1436</v>
      </c>
      <c r="F800" s="55"/>
      <c r="G800" s="55">
        <v>18</v>
      </c>
      <c r="H800" s="55">
        <v>447.5</v>
      </c>
      <c r="I800" s="55">
        <v>479</v>
      </c>
      <c r="J800" s="55">
        <v>89</v>
      </c>
      <c r="K800" s="55">
        <v>-22</v>
      </c>
      <c r="L800" s="55">
        <v>723</v>
      </c>
      <c r="M800" s="55">
        <v>111</v>
      </c>
      <c r="N800" s="55">
        <v>172</v>
      </c>
      <c r="O800" s="55">
        <v>45</v>
      </c>
      <c r="P800" s="55">
        <v>796</v>
      </c>
      <c r="Q800" s="55">
        <v>99</v>
      </c>
      <c r="R800" s="55">
        <v>617</v>
      </c>
      <c r="S800" s="55"/>
      <c r="T800" s="55"/>
      <c r="U800" s="55">
        <v>64</v>
      </c>
      <c r="V800" s="55">
        <v>52</v>
      </c>
      <c r="W800" s="55"/>
      <c r="X800" s="55"/>
      <c r="Y800" s="55"/>
      <c r="Z800" s="55">
        <v>62</v>
      </c>
      <c r="AA800" s="55">
        <v>71</v>
      </c>
      <c r="AB800" s="55">
        <v>430</v>
      </c>
      <c r="AC800" s="55">
        <v>66.5</v>
      </c>
      <c r="AD800" s="55">
        <v>89</v>
      </c>
      <c r="AE800" s="55">
        <v>48</v>
      </c>
      <c r="AF800" s="55"/>
      <c r="AG800" s="55"/>
      <c r="AH800" s="55"/>
      <c r="AI800" s="55" t="s">
        <v>1448</v>
      </c>
      <c r="AJ800" s="55">
        <v>38</v>
      </c>
      <c r="AK800" s="55"/>
      <c r="AL800" s="55" t="s">
        <v>1143</v>
      </c>
      <c r="AM800" s="55"/>
      <c r="AN800" s="55"/>
      <c r="AO800" s="55">
        <v>52</v>
      </c>
      <c r="AP800" s="55">
        <v>54</v>
      </c>
      <c r="AQ800" s="55">
        <v>57</v>
      </c>
      <c r="AR800" s="55">
        <v>67</v>
      </c>
      <c r="AS800" s="55">
        <v>77</v>
      </c>
      <c r="AT800" s="55">
        <v>89</v>
      </c>
    </row>
    <row r="801" spans="1:46">
      <c r="A801" s="55" t="s">
        <v>1668</v>
      </c>
      <c r="B801" s="55">
        <v>1315231839</v>
      </c>
      <c r="C801" s="55" t="s">
        <v>1669</v>
      </c>
      <c r="D801" s="55" t="s">
        <v>133</v>
      </c>
      <c r="E801" s="55" t="s">
        <v>1436</v>
      </c>
      <c r="F801" s="55"/>
      <c r="G801" s="55">
        <v>18</v>
      </c>
      <c r="H801" s="55">
        <v>458</v>
      </c>
      <c r="I801" s="55">
        <v>490.5</v>
      </c>
      <c r="J801" s="55">
        <v>81</v>
      </c>
      <c r="K801" s="55">
        <v>8</v>
      </c>
      <c r="L801" s="55">
        <v>585</v>
      </c>
      <c r="M801" s="55">
        <v>98.5</v>
      </c>
      <c r="N801" s="55">
        <v>653</v>
      </c>
      <c r="O801" s="55">
        <v>96.5</v>
      </c>
      <c r="P801" s="55">
        <v>342</v>
      </c>
      <c r="Q801" s="55">
        <v>74</v>
      </c>
      <c r="R801" s="55">
        <v>783</v>
      </c>
      <c r="S801" s="55"/>
      <c r="T801" s="55"/>
      <c r="U801" s="55">
        <v>61.5</v>
      </c>
      <c r="V801" s="55">
        <v>59</v>
      </c>
      <c r="W801" s="55"/>
      <c r="X801" s="55"/>
      <c r="Y801" s="55"/>
      <c r="Z801" s="55">
        <v>64</v>
      </c>
      <c r="AA801" s="55">
        <v>73</v>
      </c>
      <c r="AB801" s="55">
        <v>417</v>
      </c>
      <c r="AC801" s="55">
        <v>63.5</v>
      </c>
      <c r="AD801" s="55">
        <v>87</v>
      </c>
      <c r="AE801" s="55">
        <v>82</v>
      </c>
      <c r="AF801" s="55"/>
      <c r="AG801" s="55"/>
      <c r="AH801" s="55"/>
      <c r="AI801" s="55" t="s">
        <v>1448</v>
      </c>
      <c r="AJ801" s="55">
        <v>39</v>
      </c>
      <c r="AK801" s="55"/>
      <c r="AL801" s="55" t="s">
        <v>1143</v>
      </c>
      <c r="AM801" s="55"/>
      <c r="AN801" s="55"/>
      <c r="AO801" s="55">
        <v>107</v>
      </c>
      <c r="AP801" s="55">
        <v>93</v>
      </c>
      <c r="AQ801" s="55">
        <v>88</v>
      </c>
      <c r="AR801" s="55">
        <v>89</v>
      </c>
      <c r="AS801" s="55">
        <v>94</v>
      </c>
      <c r="AT801" s="55">
        <v>81</v>
      </c>
    </row>
    <row r="802" spans="1:46">
      <c r="A802" s="55" t="s">
        <v>1670</v>
      </c>
      <c r="B802" s="55">
        <v>1315231840</v>
      </c>
      <c r="C802" s="55" t="s">
        <v>1671</v>
      </c>
      <c r="D802" s="55" t="s">
        <v>133</v>
      </c>
      <c r="E802" s="55" t="s">
        <v>1436</v>
      </c>
      <c r="F802" s="55"/>
      <c r="G802" s="55">
        <v>18</v>
      </c>
      <c r="H802" s="55">
        <v>425.25</v>
      </c>
      <c r="I802" s="55">
        <v>471.5</v>
      </c>
      <c r="J802" s="55">
        <v>94</v>
      </c>
      <c r="K802" s="55">
        <v>-10</v>
      </c>
      <c r="L802" s="55">
        <v>833</v>
      </c>
      <c r="M802" s="55">
        <v>97.5</v>
      </c>
      <c r="N802" s="55">
        <v>678</v>
      </c>
      <c r="O802" s="55">
        <v>63.5</v>
      </c>
      <c r="P802" s="55">
        <v>757</v>
      </c>
      <c r="Q802" s="55">
        <v>112.5</v>
      </c>
      <c r="R802" s="55">
        <v>350</v>
      </c>
      <c r="S802" s="55"/>
      <c r="T802" s="55"/>
      <c r="U802" s="55">
        <v>50</v>
      </c>
      <c r="V802" s="55">
        <v>108</v>
      </c>
      <c r="W802" s="55"/>
      <c r="X802" s="55"/>
      <c r="Y802" s="55"/>
      <c r="Z802" s="55"/>
      <c r="AA802" s="55"/>
      <c r="AB802" s="55"/>
      <c r="AC802" s="55">
        <v>59.25</v>
      </c>
      <c r="AD802" s="55">
        <v>83</v>
      </c>
      <c r="AE802" s="55">
        <v>127</v>
      </c>
      <c r="AF802" s="55">
        <v>42.5</v>
      </c>
      <c r="AG802" s="55">
        <v>65</v>
      </c>
      <c r="AH802" s="55">
        <v>216</v>
      </c>
      <c r="AI802" s="55" t="s">
        <v>1437</v>
      </c>
      <c r="AJ802" s="55">
        <v>40</v>
      </c>
      <c r="AK802" s="55"/>
      <c r="AL802" s="55"/>
      <c r="AM802" s="55"/>
      <c r="AN802" s="55" t="s">
        <v>1599</v>
      </c>
      <c r="AO802" s="55">
        <v>82</v>
      </c>
      <c r="AP802" s="55">
        <v>98</v>
      </c>
      <c r="AQ802" s="55">
        <v>61</v>
      </c>
      <c r="AR802" s="55">
        <v>84</v>
      </c>
      <c r="AS802" s="55">
        <v>75</v>
      </c>
      <c r="AT802" s="55">
        <v>94</v>
      </c>
    </row>
    <row r="803" spans="1:46">
      <c r="A803" s="55" t="s">
        <v>1672</v>
      </c>
      <c r="B803" s="55">
        <v>1315231841</v>
      </c>
      <c r="C803" s="55" t="s">
        <v>1673</v>
      </c>
      <c r="D803" s="55" t="s">
        <v>133</v>
      </c>
      <c r="E803" s="55" t="s">
        <v>1436</v>
      </c>
      <c r="F803" s="55"/>
      <c r="G803" s="55">
        <v>18</v>
      </c>
      <c r="H803" s="55">
        <v>397.75</v>
      </c>
      <c r="I803" s="55">
        <v>444.5</v>
      </c>
      <c r="J803" s="55">
        <v>106</v>
      </c>
      <c r="K803" s="55">
        <v>3</v>
      </c>
      <c r="L803" s="55">
        <v>1244</v>
      </c>
      <c r="M803" s="55">
        <v>95</v>
      </c>
      <c r="N803" s="55">
        <v>730</v>
      </c>
      <c r="O803" s="55">
        <v>52</v>
      </c>
      <c r="P803" s="55">
        <v>789</v>
      </c>
      <c r="Q803" s="55">
        <v>98.5</v>
      </c>
      <c r="R803" s="55">
        <v>627</v>
      </c>
      <c r="S803" s="55"/>
      <c r="T803" s="55"/>
      <c r="U803" s="55">
        <v>52</v>
      </c>
      <c r="V803" s="55">
        <v>101</v>
      </c>
      <c r="W803" s="55"/>
      <c r="X803" s="55"/>
      <c r="Y803" s="55"/>
      <c r="Z803" s="55"/>
      <c r="AA803" s="55"/>
      <c r="AB803" s="55"/>
      <c r="AC803" s="55">
        <v>51.25</v>
      </c>
      <c r="AD803" s="55">
        <v>73</v>
      </c>
      <c r="AE803" s="55">
        <v>194</v>
      </c>
      <c r="AF803" s="55">
        <v>49</v>
      </c>
      <c r="AG803" s="55">
        <v>74</v>
      </c>
      <c r="AH803" s="55">
        <v>183</v>
      </c>
      <c r="AI803" s="55" t="s">
        <v>1437</v>
      </c>
      <c r="AJ803" s="55">
        <v>41</v>
      </c>
      <c r="AK803" s="55"/>
      <c r="AL803" s="55"/>
      <c r="AM803" s="55"/>
      <c r="AN803" s="55" t="s">
        <v>1599</v>
      </c>
      <c r="AO803" s="55">
        <v>96</v>
      </c>
      <c r="AP803" s="55">
        <v>112</v>
      </c>
      <c r="AQ803" s="55">
        <v>109</v>
      </c>
      <c r="AR803" s="55">
        <v>109</v>
      </c>
      <c r="AS803" s="55">
        <v>111</v>
      </c>
      <c r="AT803" s="55">
        <v>106</v>
      </c>
    </row>
    <row r="804" spans="1:46">
      <c r="A804" s="55" t="s">
        <v>1674</v>
      </c>
      <c r="B804" s="55">
        <v>1315231842</v>
      </c>
      <c r="C804" s="55" t="s">
        <v>1675</v>
      </c>
      <c r="D804" s="55" t="s">
        <v>133</v>
      </c>
      <c r="E804" s="55" t="s">
        <v>1436</v>
      </c>
      <c r="F804" s="55"/>
      <c r="G804" s="55">
        <v>18</v>
      </c>
      <c r="H804" s="55">
        <v>429</v>
      </c>
      <c r="I804" s="55">
        <v>473.5</v>
      </c>
      <c r="J804" s="55">
        <v>92</v>
      </c>
      <c r="K804" s="55">
        <v>-7</v>
      </c>
      <c r="L804" s="55">
        <v>805</v>
      </c>
      <c r="M804" s="55">
        <v>112.5</v>
      </c>
      <c r="N804" s="55">
        <v>128</v>
      </c>
      <c r="O804" s="55">
        <v>77</v>
      </c>
      <c r="P804" s="55">
        <v>657</v>
      </c>
      <c r="Q804" s="55">
        <v>92.5</v>
      </c>
      <c r="R804" s="55">
        <v>702</v>
      </c>
      <c r="S804" s="55"/>
      <c r="T804" s="55"/>
      <c r="U804" s="55">
        <v>54.5</v>
      </c>
      <c r="V804" s="55">
        <v>91</v>
      </c>
      <c r="W804" s="55"/>
      <c r="X804" s="55"/>
      <c r="Y804" s="55"/>
      <c r="Z804" s="55"/>
      <c r="AA804" s="55"/>
      <c r="AB804" s="55"/>
      <c r="AC804" s="55">
        <v>51</v>
      </c>
      <c r="AD804" s="55">
        <v>73</v>
      </c>
      <c r="AE804" s="55">
        <v>195</v>
      </c>
      <c r="AF804" s="55">
        <v>41.5</v>
      </c>
      <c r="AG804" s="55">
        <v>64</v>
      </c>
      <c r="AH804" s="55">
        <v>220</v>
      </c>
      <c r="AI804" s="55" t="s">
        <v>1437</v>
      </c>
      <c r="AJ804" s="55">
        <v>42</v>
      </c>
      <c r="AK804" s="55"/>
      <c r="AL804" s="55"/>
      <c r="AM804" s="55"/>
      <c r="AN804" s="55" t="s">
        <v>1599</v>
      </c>
      <c r="AO804" s="55">
        <v>95</v>
      </c>
      <c r="AP804" s="55">
        <v>100</v>
      </c>
      <c r="AQ804" s="55">
        <v>98</v>
      </c>
      <c r="AR804" s="55">
        <v>85</v>
      </c>
      <c r="AS804" s="55">
        <v>82</v>
      </c>
      <c r="AT804" s="55">
        <v>92</v>
      </c>
    </row>
    <row r="805" spans="1:46">
      <c r="A805" s="55" t="s">
        <v>1676</v>
      </c>
      <c r="B805" s="55">
        <v>7035231844</v>
      </c>
      <c r="C805" s="55" t="s">
        <v>1677</v>
      </c>
      <c r="D805" s="55" t="s">
        <v>328</v>
      </c>
      <c r="E805" s="55" t="s">
        <v>1436</v>
      </c>
      <c r="F805" s="55" t="s">
        <v>233</v>
      </c>
      <c r="G805" s="55">
        <v>18</v>
      </c>
      <c r="H805" s="55">
        <v>373.5</v>
      </c>
      <c r="I805" s="55">
        <v>417.5</v>
      </c>
      <c r="J805" s="55">
        <v>110</v>
      </c>
      <c r="K805" s="55">
        <v>-90</v>
      </c>
      <c r="L805" s="55">
        <v>1624</v>
      </c>
      <c r="M805" s="55">
        <v>92</v>
      </c>
      <c r="N805" s="55">
        <v>769</v>
      </c>
      <c r="O805" s="55">
        <v>63</v>
      </c>
      <c r="P805" s="55">
        <v>760</v>
      </c>
      <c r="Q805" s="55">
        <v>80.5</v>
      </c>
      <c r="R805" s="55">
        <v>771</v>
      </c>
      <c r="S805" s="55"/>
      <c r="T805" s="55"/>
      <c r="U805" s="55">
        <v>44</v>
      </c>
      <c r="V805" s="55">
        <v>111</v>
      </c>
      <c r="W805" s="55"/>
      <c r="X805" s="55"/>
      <c r="Y805" s="55"/>
      <c r="Z805" s="55"/>
      <c r="AA805" s="55"/>
      <c r="AB805" s="55"/>
      <c r="AC805" s="55">
        <v>49</v>
      </c>
      <c r="AD805" s="55">
        <v>69</v>
      </c>
      <c r="AE805" s="55">
        <v>205</v>
      </c>
      <c r="AF805" s="55">
        <v>45</v>
      </c>
      <c r="AG805" s="55">
        <v>69</v>
      </c>
      <c r="AH805" s="55">
        <v>207</v>
      </c>
      <c r="AI805" s="55" t="s">
        <v>1437</v>
      </c>
      <c r="AJ805" s="55">
        <v>44</v>
      </c>
      <c r="AK805" s="55"/>
      <c r="AL805" s="55"/>
      <c r="AM805" s="55"/>
      <c r="AN805" s="55" t="s">
        <v>1599</v>
      </c>
      <c r="AO805" s="55">
        <v>112</v>
      </c>
      <c r="AP805" s="55">
        <v>42</v>
      </c>
      <c r="AQ805" s="55">
        <v>25</v>
      </c>
      <c r="AR805" s="55">
        <v>20</v>
      </c>
      <c r="AS805" s="55">
        <v>89</v>
      </c>
      <c r="AT805" s="55">
        <v>110</v>
      </c>
    </row>
    <row r="806" spans="1:46">
      <c r="A806" s="55" t="s">
        <v>1678</v>
      </c>
      <c r="B806" s="55">
        <v>7035231845</v>
      </c>
      <c r="C806" s="55" t="s">
        <v>1679</v>
      </c>
      <c r="D806" s="55" t="s">
        <v>328</v>
      </c>
      <c r="E806" s="55" t="s">
        <v>1436</v>
      </c>
      <c r="F806" s="55" t="s">
        <v>233</v>
      </c>
      <c r="G806" s="55">
        <v>18</v>
      </c>
      <c r="H806" s="55">
        <v>441.5</v>
      </c>
      <c r="I806" s="55">
        <v>491.5</v>
      </c>
      <c r="J806" s="55">
        <v>80</v>
      </c>
      <c r="K806" s="55">
        <v>23</v>
      </c>
      <c r="L806" s="55">
        <v>571</v>
      </c>
      <c r="M806" s="55">
        <v>112</v>
      </c>
      <c r="N806" s="55">
        <v>138</v>
      </c>
      <c r="O806" s="55">
        <v>64</v>
      </c>
      <c r="P806" s="55">
        <v>754</v>
      </c>
      <c r="Q806" s="55">
        <v>95.5</v>
      </c>
      <c r="R806" s="55">
        <v>672</v>
      </c>
      <c r="S806" s="55"/>
      <c r="T806" s="55"/>
      <c r="U806" s="55">
        <v>58</v>
      </c>
      <c r="V806" s="55">
        <v>81</v>
      </c>
      <c r="W806" s="55"/>
      <c r="X806" s="55"/>
      <c r="Y806" s="55"/>
      <c r="Z806" s="55"/>
      <c r="AA806" s="55"/>
      <c r="AB806" s="55"/>
      <c r="AC806" s="55">
        <v>62</v>
      </c>
      <c r="AD806" s="55">
        <v>86</v>
      </c>
      <c r="AE806" s="55">
        <v>104</v>
      </c>
      <c r="AF806" s="55">
        <v>50</v>
      </c>
      <c r="AG806" s="55">
        <v>76</v>
      </c>
      <c r="AH806" s="55">
        <v>175</v>
      </c>
      <c r="AI806" s="55" t="s">
        <v>1437</v>
      </c>
      <c r="AJ806" s="55">
        <v>45</v>
      </c>
      <c r="AK806" s="55"/>
      <c r="AL806" s="55"/>
      <c r="AM806" s="55"/>
      <c r="AN806" s="55" t="s">
        <v>1599</v>
      </c>
      <c r="AO806" s="55">
        <v>107</v>
      </c>
      <c r="AP806" s="55">
        <v>102</v>
      </c>
      <c r="AQ806" s="55">
        <v>93</v>
      </c>
      <c r="AR806" s="55">
        <v>103</v>
      </c>
      <c r="AS806" s="55">
        <v>90</v>
      </c>
      <c r="AT806" s="55">
        <v>80</v>
      </c>
    </row>
    <row r="807" spans="1:46">
      <c r="A807" s="55" t="s">
        <v>1680</v>
      </c>
      <c r="B807" s="55">
        <v>7035231846</v>
      </c>
      <c r="C807" s="55" t="s">
        <v>1681</v>
      </c>
      <c r="D807" s="55" t="s">
        <v>328</v>
      </c>
      <c r="E807" s="55" t="s">
        <v>1436</v>
      </c>
      <c r="F807" s="55" t="s">
        <v>233</v>
      </c>
      <c r="G807" s="55">
        <v>18</v>
      </c>
      <c r="H807" s="55">
        <v>464</v>
      </c>
      <c r="I807" s="55">
        <v>513</v>
      </c>
      <c r="J807" s="55">
        <v>59</v>
      </c>
      <c r="K807" s="55">
        <v>2</v>
      </c>
      <c r="L807" s="55">
        <v>336</v>
      </c>
      <c r="M807" s="55">
        <v>111</v>
      </c>
      <c r="N807" s="55">
        <v>172</v>
      </c>
      <c r="O807" s="55">
        <v>74</v>
      </c>
      <c r="P807" s="55">
        <v>688</v>
      </c>
      <c r="Q807" s="55">
        <v>90</v>
      </c>
      <c r="R807" s="55">
        <v>728</v>
      </c>
      <c r="S807" s="55"/>
      <c r="T807" s="55"/>
      <c r="U807" s="55">
        <v>69</v>
      </c>
      <c r="V807" s="55">
        <v>25</v>
      </c>
      <c r="W807" s="55"/>
      <c r="X807" s="55"/>
      <c r="Y807" s="55"/>
      <c r="Z807" s="55"/>
      <c r="AA807" s="55"/>
      <c r="AB807" s="55"/>
      <c r="AC807" s="55">
        <v>58</v>
      </c>
      <c r="AD807" s="55">
        <v>81</v>
      </c>
      <c r="AE807" s="55">
        <v>149</v>
      </c>
      <c r="AF807" s="55">
        <v>62</v>
      </c>
      <c r="AG807" s="55">
        <v>88</v>
      </c>
      <c r="AH807" s="55">
        <v>52</v>
      </c>
      <c r="AI807" s="55" t="s">
        <v>1437</v>
      </c>
      <c r="AJ807" s="55">
        <v>46</v>
      </c>
      <c r="AK807" s="55"/>
      <c r="AL807" s="55"/>
      <c r="AM807" s="55"/>
      <c r="AN807" s="55" t="s">
        <v>1599</v>
      </c>
      <c r="AO807" s="55">
        <v>61</v>
      </c>
      <c r="AP807" s="55">
        <v>88</v>
      </c>
      <c r="AQ807" s="55">
        <v>59</v>
      </c>
      <c r="AR807" s="55">
        <v>61</v>
      </c>
      <c r="AS807" s="55">
        <v>61</v>
      </c>
      <c r="AT807" s="55">
        <v>59</v>
      </c>
    </row>
    <row r="808" spans="1:46">
      <c r="A808" s="55" t="s">
        <v>1682</v>
      </c>
      <c r="B808" s="55">
        <v>1315231901</v>
      </c>
      <c r="C808" s="55" t="s">
        <v>1683</v>
      </c>
      <c r="D808" s="55" t="s">
        <v>52</v>
      </c>
      <c r="E808" s="55" t="s">
        <v>53</v>
      </c>
      <c r="F808" s="55"/>
      <c r="G808" s="55">
        <v>19</v>
      </c>
      <c r="H808" s="55">
        <v>620.5</v>
      </c>
      <c r="I808" s="55">
        <v>633</v>
      </c>
      <c r="J808" s="55">
        <v>18</v>
      </c>
      <c r="K808" s="55">
        <v>-12</v>
      </c>
      <c r="L808" s="55">
        <v>79</v>
      </c>
      <c r="M808" s="55">
        <v>113.5</v>
      </c>
      <c r="N808" s="56">
        <v>101</v>
      </c>
      <c r="O808" s="55">
        <v>110.5</v>
      </c>
      <c r="P808" s="55">
        <v>96</v>
      </c>
      <c r="Q808" s="55">
        <v>126.5</v>
      </c>
      <c r="R808" s="55">
        <v>74</v>
      </c>
      <c r="S808" s="55">
        <v>87.5</v>
      </c>
      <c r="T808" s="55">
        <v>27</v>
      </c>
      <c r="U808" s="55"/>
      <c r="V808" s="55"/>
      <c r="W808" s="55">
        <v>89</v>
      </c>
      <c r="X808" s="55">
        <v>97</v>
      </c>
      <c r="Y808" s="55">
        <v>5</v>
      </c>
      <c r="Z808" s="55">
        <v>93.5</v>
      </c>
      <c r="AA808" s="55">
        <v>98</v>
      </c>
      <c r="AB808" s="55">
        <v>3</v>
      </c>
      <c r="AC808" s="55"/>
      <c r="AD808" s="55"/>
      <c r="AE808" s="55"/>
      <c r="AF808" s="55"/>
      <c r="AG808" s="55"/>
      <c r="AH808" s="55"/>
      <c r="AI808" s="55" t="s">
        <v>54</v>
      </c>
      <c r="AJ808" s="55">
        <v>1</v>
      </c>
      <c r="AK808" s="55"/>
      <c r="AL808" s="55"/>
      <c r="AM808" s="55"/>
      <c r="AN808" s="55"/>
      <c r="AO808" s="55">
        <v>13</v>
      </c>
      <c r="AP808" s="55">
        <v>6</v>
      </c>
      <c r="AQ808" s="55">
        <v>52</v>
      </c>
      <c r="AR808" s="55">
        <v>6</v>
      </c>
      <c r="AS808" s="55">
        <v>40</v>
      </c>
      <c r="AT808" s="55">
        <v>18</v>
      </c>
    </row>
    <row r="809" spans="1:46">
      <c r="A809" s="55" t="s">
        <v>1684</v>
      </c>
      <c r="B809" s="55">
        <v>1315231902</v>
      </c>
      <c r="C809" s="55" t="s">
        <v>1685</v>
      </c>
      <c r="D809" s="55" t="s">
        <v>52</v>
      </c>
      <c r="E809" s="55" t="s">
        <v>53</v>
      </c>
      <c r="F809" s="55"/>
      <c r="G809" s="55">
        <v>19</v>
      </c>
      <c r="H809" s="55">
        <v>572.5</v>
      </c>
      <c r="I809" s="55">
        <v>597.5</v>
      </c>
      <c r="J809" s="55">
        <v>94</v>
      </c>
      <c r="K809" s="55">
        <v>-30</v>
      </c>
      <c r="L809" s="55">
        <v>395</v>
      </c>
      <c r="M809" s="55">
        <v>116.5</v>
      </c>
      <c r="N809" s="55">
        <v>40</v>
      </c>
      <c r="O809" s="55">
        <v>101.5</v>
      </c>
      <c r="P809" s="55">
        <v>235</v>
      </c>
      <c r="Q809" s="55">
        <v>137</v>
      </c>
      <c r="R809" s="55">
        <v>1</v>
      </c>
      <c r="S809" s="55">
        <v>63.5</v>
      </c>
      <c r="T809" s="56">
        <v>342</v>
      </c>
      <c r="U809" s="55"/>
      <c r="V809" s="55"/>
      <c r="W809" s="55">
        <v>74</v>
      </c>
      <c r="X809" s="55">
        <v>91</v>
      </c>
      <c r="Y809" s="55">
        <v>110</v>
      </c>
      <c r="Z809" s="55">
        <v>80</v>
      </c>
      <c r="AA809" s="55">
        <v>88</v>
      </c>
      <c r="AB809" s="55">
        <v>152</v>
      </c>
      <c r="AC809" s="55"/>
      <c r="AD809" s="55"/>
      <c r="AE809" s="55"/>
      <c r="AF809" s="55"/>
      <c r="AG809" s="55"/>
      <c r="AH809" s="55"/>
      <c r="AI809" s="55" t="s">
        <v>54</v>
      </c>
      <c r="AJ809" s="55">
        <v>2</v>
      </c>
      <c r="AK809" s="55"/>
      <c r="AL809" s="55"/>
      <c r="AM809" s="55"/>
      <c r="AN809" s="55"/>
      <c r="AO809" s="55">
        <v>13</v>
      </c>
      <c r="AP809" s="55">
        <v>154</v>
      </c>
      <c r="AQ809" s="55">
        <v>91</v>
      </c>
      <c r="AR809" s="55">
        <v>64</v>
      </c>
      <c r="AS809" s="55">
        <v>73</v>
      </c>
      <c r="AT809" s="55">
        <v>94</v>
      </c>
    </row>
    <row r="810" spans="1:46">
      <c r="A810" s="55" t="s">
        <v>1686</v>
      </c>
      <c r="B810" s="55">
        <v>1315231903</v>
      </c>
      <c r="C810" s="55" t="s">
        <v>1687</v>
      </c>
      <c r="D810" s="55" t="s">
        <v>52</v>
      </c>
      <c r="E810" s="55" t="s">
        <v>53</v>
      </c>
      <c r="F810" s="55"/>
      <c r="G810" s="55">
        <v>19</v>
      </c>
      <c r="H810" s="55">
        <v>602</v>
      </c>
      <c r="I810" s="55">
        <v>624</v>
      </c>
      <c r="J810" s="55">
        <v>29</v>
      </c>
      <c r="K810" s="55">
        <v>-13</v>
      </c>
      <c r="L810" s="55">
        <v>127</v>
      </c>
      <c r="M810" s="55">
        <v>119</v>
      </c>
      <c r="N810" s="55">
        <v>21</v>
      </c>
      <c r="O810" s="55">
        <v>111</v>
      </c>
      <c r="P810" s="55">
        <v>91</v>
      </c>
      <c r="Q810" s="55">
        <v>130.5</v>
      </c>
      <c r="R810" s="55">
        <v>32</v>
      </c>
      <c r="S810" s="55">
        <v>80.5</v>
      </c>
      <c r="T810" s="55">
        <v>81</v>
      </c>
      <c r="U810" s="55"/>
      <c r="V810" s="55"/>
      <c r="W810" s="55">
        <v>79.5</v>
      </c>
      <c r="X810" s="55">
        <v>93</v>
      </c>
      <c r="Y810" s="55">
        <v>43</v>
      </c>
      <c r="Z810" s="55">
        <v>81.5</v>
      </c>
      <c r="AA810" s="55">
        <v>90</v>
      </c>
      <c r="AB810" s="55">
        <v>122</v>
      </c>
      <c r="AC810" s="55"/>
      <c r="AD810" s="55"/>
      <c r="AE810" s="55"/>
      <c r="AF810" s="55"/>
      <c r="AG810" s="55"/>
      <c r="AH810" s="55"/>
      <c r="AI810" s="55" t="s">
        <v>54</v>
      </c>
      <c r="AJ810" s="55">
        <v>3</v>
      </c>
      <c r="AK810" s="55"/>
      <c r="AL810" s="55"/>
      <c r="AM810" s="55"/>
      <c r="AN810" s="55"/>
      <c r="AO810" s="55">
        <v>26</v>
      </c>
      <c r="AP810" s="55">
        <v>25</v>
      </c>
      <c r="AQ810" s="55">
        <v>9</v>
      </c>
      <c r="AR810" s="55">
        <v>16</v>
      </c>
      <c r="AS810" s="55">
        <v>17</v>
      </c>
      <c r="AT810" s="55">
        <v>29</v>
      </c>
    </row>
    <row r="811" spans="1:46">
      <c r="A811" s="55" t="s">
        <v>1688</v>
      </c>
      <c r="B811" s="55">
        <v>1315231904</v>
      </c>
      <c r="C811" s="55" t="s">
        <v>1689</v>
      </c>
      <c r="D811" s="55" t="s">
        <v>52</v>
      </c>
      <c r="E811" s="55" t="s">
        <v>53</v>
      </c>
      <c r="F811" s="55"/>
      <c r="G811" s="55">
        <v>19</v>
      </c>
      <c r="H811" s="55">
        <v>613</v>
      </c>
      <c r="I811" s="55">
        <v>632.5</v>
      </c>
      <c r="J811" s="55">
        <v>19</v>
      </c>
      <c r="K811" s="55">
        <v>29</v>
      </c>
      <c r="L811" s="55">
        <v>81</v>
      </c>
      <c r="M811" s="55">
        <v>109.5</v>
      </c>
      <c r="N811" s="56">
        <v>226</v>
      </c>
      <c r="O811" s="55">
        <v>123.5</v>
      </c>
      <c r="P811" s="55">
        <v>12</v>
      </c>
      <c r="Q811" s="55">
        <v>119.5</v>
      </c>
      <c r="R811" s="56">
        <v>200</v>
      </c>
      <c r="S811" s="55">
        <v>96</v>
      </c>
      <c r="T811" s="55">
        <v>3</v>
      </c>
      <c r="U811" s="55"/>
      <c r="V811" s="55"/>
      <c r="W811" s="55">
        <v>83</v>
      </c>
      <c r="X811" s="55">
        <v>94</v>
      </c>
      <c r="Y811" s="55">
        <v>22</v>
      </c>
      <c r="Z811" s="55">
        <v>81.5</v>
      </c>
      <c r="AA811" s="55">
        <v>90</v>
      </c>
      <c r="AB811" s="56">
        <v>122</v>
      </c>
      <c r="AC811" s="55"/>
      <c r="AD811" s="55"/>
      <c r="AE811" s="55"/>
      <c r="AF811" s="55"/>
      <c r="AG811" s="55"/>
      <c r="AH811" s="55"/>
      <c r="AI811" s="55" t="s">
        <v>54</v>
      </c>
      <c r="AJ811" s="55">
        <v>4</v>
      </c>
      <c r="AK811" s="55"/>
      <c r="AL811" s="55"/>
      <c r="AM811" s="55"/>
      <c r="AN811" s="55"/>
      <c r="AO811" s="55">
        <v>9</v>
      </c>
      <c r="AP811" s="55">
        <v>37</v>
      </c>
      <c r="AQ811" s="55">
        <v>19</v>
      </c>
      <c r="AR811" s="55">
        <v>48</v>
      </c>
      <c r="AS811" s="55">
        <v>60</v>
      </c>
      <c r="AT811" s="55">
        <v>19</v>
      </c>
    </row>
    <row r="812" spans="1:46">
      <c r="A812" s="55" t="s">
        <v>1690</v>
      </c>
      <c r="B812" s="55">
        <v>1315231905</v>
      </c>
      <c r="C812" s="55" t="s">
        <v>1691</v>
      </c>
      <c r="D812" s="55" t="s">
        <v>52</v>
      </c>
      <c r="E812" s="55" t="s">
        <v>53</v>
      </c>
      <c r="F812" s="55"/>
      <c r="G812" s="55">
        <v>19</v>
      </c>
      <c r="H812" s="55">
        <v>594.5</v>
      </c>
      <c r="I812" s="55">
        <v>618.5</v>
      </c>
      <c r="J812" s="55">
        <v>37</v>
      </c>
      <c r="K812" s="55">
        <v>11</v>
      </c>
      <c r="L812" s="55">
        <v>166</v>
      </c>
      <c r="M812" s="55">
        <v>110</v>
      </c>
      <c r="N812" s="56">
        <v>209</v>
      </c>
      <c r="O812" s="55">
        <v>118.5</v>
      </c>
      <c r="P812" s="55">
        <v>38</v>
      </c>
      <c r="Q812" s="55">
        <v>126.5</v>
      </c>
      <c r="R812" s="55">
        <v>74</v>
      </c>
      <c r="S812" s="55">
        <v>84.5</v>
      </c>
      <c r="T812" s="55">
        <v>45</v>
      </c>
      <c r="U812" s="55"/>
      <c r="V812" s="55"/>
      <c r="W812" s="55">
        <v>75</v>
      </c>
      <c r="X812" s="55">
        <v>91</v>
      </c>
      <c r="Y812" s="55">
        <v>88</v>
      </c>
      <c r="Z812" s="55">
        <v>80</v>
      </c>
      <c r="AA812" s="55">
        <v>88</v>
      </c>
      <c r="AB812" s="55">
        <v>152</v>
      </c>
      <c r="AC812" s="55"/>
      <c r="AD812" s="55"/>
      <c r="AE812" s="55"/>
      <c r="AF812" s="55"/>
      <c r="AG812" s="55"/>
      <c r="AH812" s="55"/>
      <c r="AI812" s="55" t="s">
        <v>54</v>
      </c>
      <c r="AJ812" s="55">
        <v>5</v>
      </c>
      <c r="AK812" s="55"/>
      <c r="AL812" s="55"/>
      <c r="AM812" s="55"/>
      <c r="AN812" s="55"/>
      <c r="AO812" s="55">
        <v>111</v>
      </c>
      <c r="AP812" s="55">
        <v>60</v>
      </c>
      <c r="AQ812" s="55">
        <v>8</v>
      </c>
      <c r="AR812" s="55">
        <v>48</v>
      </c>
      <c r="AS812" s="55">
        <v>37</v>
      </c>
      <c r="AT812" s="55">
        <v>37</v>
      </c>
    </row>
    <row r="813" spans="1:46">
      <c r="A813" s="55" t="s">
        <v>1692</v>
      </c>
      <c r="B813" s="55">
        <v>1315231906</v>
      </c>
      <c r="C813" s="55" t="s">
        <v>1693</v>
      </c>
      <c r="D813" s="55" t="s">
        <v>52</v>
      </c>
      <c r="E813" s="55" t="s">
        <v>53</v>
      </c>
      <c r="F813" s="55"/>
      <c r="G813" s="55">
        <v>19</v>
      </c>
      <c r="H813" s="55">
        <v>602.5</v>
      </c>
      <c r="I813" s="55">
        <v>625.5</v>
      </c>
      <c r="J813" s="55">
        <v>26</v>
      </c>
      <c r="K813" s="55">
        <v>34</v>
      </c>
      <c r="L813" s="55">
        <v>116</v>
      </c>
      <c r="M813" s="55">
        <v>119</v>
      </c>
      <c r="N813" s="55">
        <v>21</v>
      </c>
      <c r="O813" s="55">
        <v>120.5</v>
      </c>
      <c r="P813" s="55">
        <v>23</v>
      </c>
      <c r="Q813" s="55">
        <v>133.5</v>
      </c>
      <c r="R813" s="55">
        <v>9</v>
      </c>
      <c r="S813" s="55">
        <v>69.5</v>
      </c>
      <c r="T813" s="56">
        <v>241</v>
      </c>
      <c r="U813" s="55"/>
      <c r="V813" s="55"/>
      <c r="W813" s="55">
        <v>74.5</v>
      </c>
      <c r="X813" s="55">
        <v>91</v>
      </c>
      <c r="Y813" s="55">
        <v>102</v>
      </c>
      <c r="Z813" s="55">
        <v>85.5</v>
      </c>
      <c r="AA813" s="55">
        <v>92</v>
      </c>
      <c r="AB813" s="55">
        <v>50</v>
      </c>
      <c r="AC813" s="55"/>
      <c r="AD813" s="55"/>
      <c r="AE813" s="55"/>
      <c r="AF813" s="55"/>
      <c r="AG813" s="55"/>
      <c r="AH813" s="55"/>
      <c r="AI813" s="55" t="s">
        <v>54</v>
      </c>
      <c r="AJ813" s="55">
        <v>6</v>
      </c>
      <c r="AK813" s="55"/>
      <c r="AL813" s="55"/>
      <c r="AM813" s="55"/>
      <c r="AN813" s="55"/>
      <c r="AO813" s="55">
        <v>68</v>
      </c>
      <c r="AP813" s="55">
        <v>26</v>
      </c>
      <c r="AQ813" s="55">
        <v>51</v>
      </c>
      <c r="AR813" s="55">
        <v>60</v>
      </c>
      <c r="AS813" s="55">
        <v>89</v>
      </c>
      <c r="AT813" s="55">
        <v>26</v>
      </c>
    </row>
    <row r="814" spans="1:46">
      <c r="A814" s="55" t="s">
        <v>1694</v>
      </c>
      <c r="B814" s="55">
        <v>1315231907</v>
      </c>
      <c r="C814" s="55" t="s">
        <v>1695</v>
      </c>
      <c r="D814" s="55" t="s">
        <v>52</v>
      </c>
      <c r="E814" s="55" t="s">
        <v>53</v>
      </c>
      <c r="F814" s="55"/>
      <c r="G814" s="55">
        <v>19</v>
      </c>
      <c r="H814" s="55">
        <v>625.5</v>
      </c>
      <c r="I814" s="55">
        <v>641.5</v>
      </c>
      <c r="J814" s="55">
        <v>10</v>
      </c>
      <c r="K814" s="55">
        <v>-7</v>
      </c>
      <c r="L814" s="55">
        <v>38</v>
      </c>
      <c r="M814" s="55">
        <v>113.5</v>
      </c>
      <c r="N814" s="56">
        <v>101</v>
      </c>
      <c r="O814" s="55">
        <v>118</v>
      </c>
      <c r="P814" s="55">
        <v>44</v>
      </c>
      <c r="Q814" s="55">
        <v>129</v>
      </c>
      <c r="R814" s="55">
        <v>49</v>
      </c>
      <c r="S814" s="55">
        <v>93</v>
      </c>
      <c r="T814" s="55">
        <v>12</v>
      </c>
      <c r="U814" s="55"/>
      <c r="V814" s="55"/>
      <c r="W814" s="55">
        <v>86</v>
      </c>
      <c r="X814" s="55">
        <v>95</v>
      </c>
      <c r="Y814" s="55">
        <v>10</v>
      </c>
      <c r="Z814" s="55">
        <v>86</v>
      </c>
      <c r="AA814" s="55">
        <v>93</v>
      </c>
      <c r="AB814" s="55">
        <v>43</v>
      </c>
      <c r="AC814" s="55"/>
      <c r="AD814" s="55"/>
      <c r="AE814" s="55"/>
      <c r="AF814" s="55"/>
      <c r="AG814" s="55"/>
      <c r="AH814" s="55"/>
      <c r="AI814" s="55" t="s">
        <v>54</v>
      </c>
      <c r="AJ814" s="55">
        <v>7</v>
      </c>
      <c r="AK814" s="55"/>
      <c r="AL814" s="55"/>
      <c r="AM814" s="55"/>
      <c r="AN814" s="55"/>
      <c r="AO814" s="55">
        <v>19</v>
      </c>
      <c r="AP814" s="55">
        <v>2</v>
      </c>
      <c r="AQ814" s="55">
        <v>6</v>
      </c>
      <c r="AR814" s="55">
        <v>3</v>
      </c>
      <c r="AS814" s="55">
        <v>35</v>
      </c>
      <c r="AT814" s="55">
        <v>10</v>
      </c>
    </row>
    <row r="815" spans="1:46">
      <c r="A815" s="55" t="s">
        <v>1696</v>
      </c>
      <c r="B815" s="55">
        <v>1315231908</v>
      </c>
      <c r="C815" s="55" t="s">
        <v>1697</v>
      </c>
      <c r="D815" s="55" t="s">
        <v>52</v>
      </c>
      <c r="E815" s="55" t="s">
        <v>53</v>
      </c>
      <c r="F815" s="55"/>
      <c r="G815" s="55">
        <v>19</v>
      </c>
      <c r="H815" s="55">
        <v>555.5</v>
      </c>
      <c r="I815" s="55">
        <v>585.5</v>
      </c>
      <c r="J815" s="55">
        <v>123</v>
      </c>
      <c r="K815" s="55">
        <v>28</v>
      </c>
      <c r="L815" s="55">
        <v>580</v>
      </c>
      <c r="M815" s="55">
        <v>102.5</v>
      </c>
      <c r="N815" s="55">
        <v>511</v>
      </c>
      <c r="O815" s="55">
        <v>105.5</v>
      </c>
      <c r="P815" s="55">
        <v>170</v>
      </c>
      <c r="Q815" s="55">
        <v>117</v>
      </c>
      <c r="R815" s="55">
        <v>264</v>
      </c>
      <c r="S815" s="55">
        <v>83.5</v>
      </c>
      <c r="T815" s="55">
        <v>50</v>
      </c>
      <c r="U815" s="55"/>
      <c r="V815" s="55"/>
      <c r="W815" s="55">
        <v>64.5</v>
      </c>
      <c r="X815" s="55">
        <v>87</v>
      </c>
      <c r="Y815" s="55">
        <v>258</v>
      </c>
      <c r="Z815" s="55">
        <v>82.5</v>
      </c>
      <c r="AA815" s="55">
        <v>90</v>
      </c>
      <c r="AB815" s="55">
        <v>99</v>
      </c>
      <c r="AC815" s="55"/>
      <c r="AD815" s="55"/>
      <c r="AE815" s="55"/>
      <c r="AF815" s="55"/>
      <c r="AG815" s="55"/>
      <c r="AH815" s="55"/>
      <c r="AI815" s="55" t="s">
        <v>54</v>
      </c>
      <c r="AJ815" s="55">
        <v>8</v>
      </c>
      <c r="AK815" s="55"/>
      <c r="AL815" s="55"/>
      <c r="AM815" s="55"/>
      <c r="AN815" s="55"/>
      <c r="AO815" s="55">
        <v>51</v>
      </c>
      <c r="AP815" s="55">
        <v>114</v>
      </c>
      <c r="AQ815" s="55">
        <v>43</v>
      </c>
      <c r="AR815" s="55">
        <v>151</v>
      </c>
      <c r="AS815" s="55">
        <v>178</v>
      </c>
      <c r="AT815" s="55">
        <v>123</v>
      </c>
    </row>
    <row r="816" spans="1:46">
      <c r="A816" s="55" t="s">
        <v>1698</v>
      </c>
      <c r="B816" s="55">
        <v>1315231909</v>
      </c>
      <c r="C816" s="55" t="s">
        <v>1699</v>
      </c>
      <c r="D816" s="55" t="s">
        <v>52</v>
      </c>
      <c r="E816" s="55" t="s">
        <v>53</v>
      </c>
      <c r="F816" s="55"/>
      <c r="G816" s="55">
        <v>19</v>
      </c>
      <c r="H816" s="55">
        <v>628.5</v>
      </c>
      <c r="I816" s="55">
        <v>643.5</v>
      </c>
      <c r="J816" s="55">
        <v>7</v>
      </c>
      <c r="K816" s="55">
        <v>48</v>
      </c>
      <c r="L816" s="55">
        <v>33</v>
      </c>
      <c r="M816" s="55">
        <v>121</v>
      </c>
      <c r="N816" s="55">
        <v>9</v>
      </c>
      <c r="O816" s="55">
        <v>123</v>
      </c>
      <c r="P816" s="55">
        <v>13</v>
      </c>
      <c r="Q816" s="55">
        <v>131</v>
      </c>
      <c r="R816" s="55">
        <v>29</v>
      </c>
      <c r="S816" s="55">
        <v>78.5</v>
      </c>
      <c r="T816" s="55">
        <v>100</v>
      </c>
      <c r="U816" s="55"/>
      <c r="V816" s="55"/>
      <c r="W816" s="55">
        <v>86.5</v>
      </c>
      <c r="X816" s="55">
        <v>96</v>
      </c>
      <c r="Y816" s="55">
        <v>7</v>
      </c>
      <c r="Z816" s="55">
        <v>88.5</v>
      </c>
      <c r="AA816" s="55">
        <v>94</v>
      </c>
      <c r="AB816" s="55">
        <v>20</v>
      </c>
      <c r="AC816" s="55"/>
      <c r="AD816" s="55"/>
      <c r="AE816" s="55"/>
      <c r="AF816" s="55"/>
      <c r="AG816" s="55"/>
      <c r="AH816" s="55"/>
      <c r="AI816" s="55" t="s">
        <v>54</v>
      </c>
      <c r="AJ816" s="55">
        <v>9</v>
      </c>
      <c r="AK816" s="55"/>
      <c r="AL816" s="55"/>
      <c r="AM816" s="55"/>
      <c r="AN816" s="55"/>
      <c r="AO816" s="55">
        <v>21</v>
      </c>
      <c r="AP816" s="55">
        <v>132</v>
      </c>
      <c r="AQ816" s="55">
        <v>12</v>
      </c>
      <c r="AR816" s="55">
        <v>55</v>
      </c>
      <c r="AS816" s="55">
        <v>45</v>
      </c>
      <c r="AT816" s="55">
        <v>7</v>
      </c>
    </row>
    <row r="817" spans="1:46">
      <c r="A817" s="55" t="s">
        <v>1700</v>
      </c>
      <c r="B817" s="55">
        <v>1315231910</v>
      </c>
      <c r="C817" s="55" t="s">
        <v>1701</v>
      </c>
      <c r="D817" s="55" t="s">
        <v>52</v>
      </c>
      <c r="E817" s="55" t="s">
        <v>53</v>
      </c>
      <c r="F817" s="55"/>
      <c r="G817" s="55">
        <v>19</v>
      </c>
      <c r="H817" s="55">
        <v>629</v>
      </c>
      <c r="I817" s="55">
        <v>648.5</v>
      </c>
      <c r="J817" s="55">
        <v>3</v>
      </c>
      <c r="K817" s="55">
        <v>24</v>
      </c>
      <c r="L817" s="55">
        <v>25</v>
      </c>
      <c r="M817" s="55">
        <v>119</v>
      </c>
      <c r="N817" s="55">
        <v>21</v>
      </c>
      <c r="O817" s="55">
        <v>119.5</v>
      </c>
      <c r="P817" s="55">
        <v>33</v>
      </c>
      <c r="Q817" s="55">
        <v>131</v>
      </c>
      <c r="R817" s="55">
        <v>29</v>
      </c>
      <c r="S817" s="55">
        <v>91</v>
      </c>
      <c r="T817" s="55">
        <v>17</v>
      </c>
      <c r="U817" s="55"/>
      <c r="V817" s="55"/>
      <c r="W817" s="55">
        <v>79</v>
      </c>
      <c r="X817" s="55">
        <v>93</v>
      </c>
      <c r="Y817" s="55">
        <v>50</v>
      </c>
      <c r="Z817" s="55">
        <v>89.5</v>
      </c>
      <c r="AA817" s="55">
        <v>95</v>
      </c>
      <c r="AB817" s="55">
        <v>16</v>
      </c>
      <c r="AC817" s="55"/>
      <c r="AD817" s="55"/>
      <c r="AE817" s="55"/>
      <c r="AF817" s="55"/>
      <c r="AG817" s="55"/>
      <c r="AH817" s="55"/>
      <c r="AI817" s="55" t="s">
        <v>54</v>
      </c>
      <c r="AJ817" s="55">
        <v>10</v>
      </c>
      <c r="AK817" s="55"/>
      <c r="AL817" s="55"/>
      <c r="AM817" s="55"/>
      <c r="AN817" s="55"/>
      <c r="AO817" s="55">
        <v>12</v>
      </c>
      <c r="AP817" s="55">
        <v>8</v>
      </c>
      <c r="AQ817" s="55">
        <v>18</v>
      </c>
      <c r="AR817" s="55">
        <v>27</v>
      </c>
      <c r="AS817" s="55">
        <v>29</v>
      </c>
      <c r="AT817" s="55">
        <v>3</v>
      </c>
    </row>
    <row r="818" spans="1:46">
      <c r="A818" s="55" t="s">
        <v>1702</v>
      </c>
      <c r="B818" s="55">
        <v>1315231911</v>
      </c>
      <c r="C818" s="55" t="s">
        <v>1703</v>
      </c>
      <c r="D818" s="55" t="s">
        <v>52</v>
      </c>
      <c r="E818" s="55" t="s">
        <v>53</v>
      </c>
      <c r="F818" s="55"/>
      <c r="G818" s="55">
        <v>19</v>
      </c>
      <c r="H818" s="55">
        <v>617</v>
      </c>
      <c r="I818" s="55">
        <v>627</v>
      </c>
      <c r="J818" s="55">
        <v>23</v>
      </c>
      <c r="K818" s="55">
        <v>8</v>
      </c>
      <c r="L818" s="55">
        <v>104</v>
      </c>
      <c r="M818" s="55">
        <v>113.5</v>
      </c>
      <c r="N818" s="55">
        <v>101</v>
      </c>
      <c r="O818" s="55">
        <v>119</v>
      </c>
      <c r="P818" s="55">
        <v>36</v>
      </c>
      <c r="Q818" s="55">
        <v>129.5</v>
      </c>
      <c r="R818" s="55">
        <v>46</v>
      </c>
      <c r="S818" s="55">
        <v>70</v>
      </c>
      <c r="T818" s="56">
        <v>226</v>
      </c>
      <c r="U818" s="55"/>
      <c r="V818" s="55"/>
      <c r="W818" s="55">
        <v>91</v>
      </c>
      <c r="X818" s="55">
        <v>97</v>
      </c>
      <c r="Y818" s="55">
        <v>4</v>
      </c>
      <c r="Z818" s="55">
        <v>94</v>
      </c>
      <c r="AA818" s="55">
        <v>98</v>
      </c>
      <c r="AB818" s="55">
        <v>1</v>
      </c>
      <c r="AC818" s="55"/>
      <c r="AD818" s="55"/>
      <c r="AE818" s="55"/>
      <c r="AF818" s="55"/>
      <c r="AG818" s="55"/>
      <c r="AH818" s="55"/>
      <c r="AI818" s="55" t="s">
        <v>54</v>
      </c>
      <c r="AJ818" s="55">
        <v>11</v>
      </c>
      <c r="AK818" s="55"/>
      <c r="AL818" s="55"/>
      <c r="AM818" s="55"/>
      <c r="AN818" s="55"/>
      <c r="AO818" s="55">
        <v>8</v>
      </c>
      <c r="AP818" s="55">
        <v>21</v>
      </c>
      <c r="AQ818" s="55">
        <v>30</v>
      </c>
      <c r="AR818" s="55">
        <v>31</v>
      </c>
      <c r="AS818" s="55">
        <v>11</v>
      </c>
      <c r="AT818" s="55">
        <v>23</v>
      </c>
    </row>
    <row r="819" spans="1:46">
      <c r="A819" s="55" t="s">
        <v>1704</v>
      </c>
      <c r="B819" s="55">
        <v>1315231912</v>
      </c>
      <c r="C819" s="55" t="s">
        <v>1705</v>
      </c>
      <c r="D819" s="55" t="s">
        <v>52</v>
      </c>
      <c r="E819" s="55" t="s">
        <v>53</v>
      </c>
      <c r="F819" s="55"/>
      <c r="G819" s="55">
        <v>19</v>
      </c>
      <c r="H819" s="55">
        <v>605.5</v>
      </c>
      <c r="I819" s="55">
        <v>629</v>
      </c>
      <c r="J819" s="55">
        <v>21</v>
      </c>
      <c r="K819" s="55">
        <v>-14</v>
      </c>
      <c r="L819" s="55">
        <v>96</v>
      </c>
      <c r="M819" s="55">
        <v>111.5</v>
      </c>
      <c r="N819" s="55">
        <v>155</v>
      </c>
      <c r="O819" s="55">
        <v>120</v>
      </c>
      <c r="P819" s="55">
        <v>26</v>
      </c>
      <c r="Q819" s="55">
        <v>127.5</v>
      </c>
      <c r="R819" s="55">
        <v>60</v>
      </c>
      <c r="S819" s="55">
        <v>87</v>
      </c>
      <c r="T819" s="55">
        <v>32</v>
      </c>
      <c r="U819" s="55"/>
      <c r="V819" s="55"/>
      <c r="W819" s="55">
        <v>71</v>
      </c>
      <c r="X819" s="55">
        <v>89</v>
      </c>
      <c r="Y819" s="55">
        <v>149</v>
      </c>
      <c r="Z819" s="55">
        <v>88.5</v>
      </c>
      <c r="AA819" s="55">
        <v>94</v>
      </c>
      <c r="AB819" s="55">
        <v>20</v>
      </c>
      <c r="AC819" s="55"/>
      <c r="AD819" s="55"/>
      <c r="AE819" s="55"/>
      <c r="AF819" s="55"/>
      <c r="AG819" s="55"/>
      <c r="AH819" s="55"/>
      <c r="AI819" s="55" t="s">
        <v>54</v>
      </c>
      <c r="AJ819" s="55">
        <v>12</v>
      </c>
      <c r="AK819" s="55"/>
      <c r="AL819" s="55"/>
      <c r="AM819" s="55"/>
      <c r="AN819" s="55"/>
      <c r="AO819" s="55">
        <v>3</v>
      </c>
      <c r="AP819" s="55">
        <v>13</v>
      </c>
      <c r="AQ819" s="55">
        <v>11</v>
      </c>
      <c r="AR819" s="55">
        <v>7</v>
      </c>
      <c r="AS819" s="55">
        <v>35</v>
      </c>
      <c r="AT819" s="55">
        <v>21</v>
      </c>
    </row>
    <row r="820" spans="1:46">
      <c r="A820" s="55" t="s">
        <v>1706</v>
      </c>
      <c r="B820" s="55">
        <v>1315231913</v>
      </c>
      <c r="C820" s="55" t="s">
        <v>1707</v>
      </c>
      <c r="D820" s="55" t="s">
        <v>52</v>
      </c>
      <c r="E820" s="55" t="s">
        <v>53</v>
      </c>
      <c r="F820" s="55"/>
      <c r="G820" s="55">
        <v>19</v>
      </c>
      <c r="H820" s="55">
        <v>604</v>
      </c>
      <c r="I820" s="55">
        <v>624.5</v>
      </c>
      <c r="J820" s="55">
        <v>27</v>
      </c>
      <c r="K820" s="55">
        <v>-5</v>
      </c>
      <c r="L820" s="55">
        <v>121</v>
      </c>
      <c r="M820" s="55">
        <v>113.5</v>
      </c>
      <c r="N820" s="55">
        <v>101</v>
      </c>
      <c r="O820" s="55">
        <v>110.5</v>
      </c>
      <c r="P820" s="55">
        <v>96</v>
      </c>
      <c r="Q820" s="55">
        <v>129</v>
      </c>
      <c r="R820" s="55">
        <v>49</v>
      </c>
      <c r="S820" s="55">
        <v>83.5</v>
      </c>
      <c r="T820" s="55">
        <v>50</v>
      </c>
      <c r="U820" s="55"/>
      <c r="V820" s="55"/>
      <c r="W820" s="55">
        <v>76.5</v>
      </c>
      <c r="X820" s="55">
        <v>92</v>
      </c>
      <c r="Y820" s="55">
        <v>66</v>
      </c>
      <c r="Z820" s="55">
        <v>91</v>
      </c>
      <c r="AA820" s="55">
        <v>96</v>
      </c>
      <c r="AB820" s="55">
        <v>9</v>
      </c>
      <c r="AC820" s="55"/>
      <c r="AD820" s="55"/>
      <c r="AE820" s="55"/>
      <c r="AF820" s="55"/>
      <c r="AG820" s="55"/>
      <c r="AH820" s="55"/>
      <c r="AI820" s="55" t="s">
        <v>54</v>
      </c>
      <c r="AJ820" s="55">
        <v>13</v>
      </c>
      <c r="AK820" s="55"/>
      <c r="AL820" s="55"/>
      <c r="AM820" s="55"/>
      <c r="AN820" s="55"/>
      <c r="AO820" s="55">
        <v>76</v>
      </c>
      <c r="AP820" s="55">
        <v>31</v>
      </c>
      <c r="AQ820" s="55">
        <v>25</v>
      </c>
      <c r="AR820" s="55">
        <v>22</v>
      </c>
      <c r="AS820" s="55">
        <v>30</v>
      </c>
      <c r="AT820" s="55">
        <v>27</v>
      </c>
    </row>
    <row r="821" spans="1:46">
      <c r="A821" s="55" t="s">
        <v>1708</v>
      </c>
      <c r="B821" s="55">
        <v>1315231914</v>
      </c>
      <c r="C821" s="55" t="s">
        <v>1709</v>
      </c>
      <c r="D821" s="55" t="s">
        <v>52</v>
      </c>
      <c r="E821" s="55" t="s">
        <v>53</v>
      </c>
      <c r="F821" s="55"/>
      <c r="G821" s="55">
        <v>19</v>
      </c>
      <c r="H821" s="55">
        <v>619</v>
      </c>
      <c r="I821" s="55">
        <v>642</v>
      </c>
      <c r="J821" s="55">
        <v>8</v>
      </c>
      <c r="K821" s="55">
        <v>-3</v>
      </c>
      <c r="L821" s="55">
        <v>36</v>
      </c>
      <c r="M821" s="55">
        <v>119.5</v>
      </c>
      <c r="N821" s="55">
        <v>17</v>
      </c>
      <c r="O821" s="55">
        <v>125.5</v>
      </c>
      <c r="P821" s="55">
        <v>7</v>
      </c>
      <c r="Q821" s="55">
        <v>133</v>
      </c>
      <c r="R821" s="55">
        <v>12</v>
      </c>
      <c r="S821" s="55">
        <v>82</v>
      </c>
      <c r="T821" s="55">
        <v>65</v>
      </c>
      <c r="U821" s="55"/>
      <c r="V821" s="55"/>
      <c r="W821" s="55">
        <v>73.5</v>
      </c>
      <c r="X821" s="55">
        <v>90</v>
      </c>
      <c r="Y821" s="56">
        <v>116</v>
      </c>
      <c r="Z821" s="55">
        <v>85.5</v>
      </c>
      <c r="AA821" s="55">
        <v>92</v>
      </c>
      <c r="AB821" s="55">
        <v>50</v>
      </c>
      <c r="AC821" s="55"/>
      <c r="AD821" s="55"/>
      <c r="AE821" s="55"/>
      <c r="AF821" s="55"/>
      <c r="AG821" s="55"/>
      <c r="AH821" s="55"/>
      <c r="AI821" s="55" t="s">
        <v>54</v>
      </c>
      <c r="AJ821" s="55">
        <v>14</v>
      </c>
      <c r="AK821" s="55"/>
      <c r="AL821" s="55"/>
      <c r="AM821" s="55"/>
      <c r="AN821" s="55"/>
      <c r="AO821" s="55">
        <v>21</v>
      </c>
      <c r="AP821" s="55">
        <v>3</v>
      </c>
      <c r="AQ821" s="55">
        <v>10</v>
      </c>
      <c r="AR821" s="55">
        <v>5</v>
      </c>
      <c r="AS821" s="55">
        <v>7</v>
      </c>
      <c r="AT821" s="55">
        <v>8</v>
      </c>
    </row>
    <row r="822" spans="1:46">
      <c r="A822" s="55" t="s">
        <v>1710</v>
      </c>
      <c r="B822" s="55">
        <v>1315231915</v>
      </c>
      <c r="C822" s="55" t="s">
        <v>1711</v>
      </c>
      <c r="D822" s="55" t="s">
        <v>52</v>
      </c>
      <c r="E822" s="55" t="s">
        <v>53</v>
      </c>
      <c r="F822" s="55"/>
      <c r="G822" s="55">
        <v>19</v>
      </c>
      <c r="H822" s="55">
        <v>588</v>
      </c>
      <c r="I822" s="55">
        <v>610.5</v>
      </c>
      <c r="J822" s="55">
        <v>55</v>
      </c>
      <c r="K822" s="55">
        <v>-2</v>
      </c>
      <c r="L822" s="55">
        <v>231</v>
      </c>
      <c r="M822" s="55">
        <v>103</v>
      </c>
      <c r="N822" s="56">
        <v>487</v>
      </c>
      <c r="O822" s="55">
        <v>108.5</v>
      </c>
      <c r="P822" s="55">
        <v>110</v>
      </c>
      <c r="Q822" s="55">
        <v>134.5</v>
      </c>
      <c r="R822" s="55">
        <v>7</v>
      </c>
      <c r="S822" s="55">
        <v>83.5</v>
      </c>
      <c r="T822" s="55">
        <v>50</v>
      </c>
      <c r="U822" s="55"/>
      <c r="V822" s="55"/>
      <c r="W822" s="55">
        <v>78</v>
      </c>
      <c r="X822" s="55">
        <v>92</v>
      </c>
      <c r="Y822" s="55">
        <v>54</v>
      </c>
      <c r="Z822" s="55">
        <v>80.5</v>
      </c>
      <c r="AA822" s="55">
        <v>89</v>
      </c>
      <c r="AB822" s="55">
        <v>144</v>
      </c>
      <c r="AC822" s="55"/>
      <c r="AD822" s="55"/>
      <c r="AE822" s="55"/>
      <c r="AF822" s="55"/>
      <c r="AG822" s="55"/>
      <c r="AH822" s="55"/>
      <c r="AI822" s="55" t="s">
        <v>54</v>
      </c>
      <c r="AJ822" s="55">
        <v>15</v>
      </c>
      <c r="AK822" s="55"/>
      <c r="AL822" s="55" t="s">
        <v>863</v>
      </c>
      <c r="AM822" s="55"/>
      <c r="AN822" s="55"/>
      <c r="AO822" s="55">
        <v>53</v>
      </c>
      <c r="AP822" s="55">
        <v>45</v>
      </c>
      <c r="AQ822" s="55">
        <v>37</v>
      </c>
      <c r="AR822" s="55">
        <v>53</v>
      </c>
      <c r="AS822" s="55">
        <v>52</v>
      </c>
      <c r="AT822" s="55">
        <v>55</v>
      </c>
    </row>
    <row r="823" spans="1:46">
      <c r="A823" s="55" t="s">
        <v>1712</v>
      </c>
      <c r="B823" s="55">
        <v>1315231916</v>
      </c>
      <c r="C823" s="55" t="s">
        <v>1713</v>
      </c>
      <c r="D823" s="55" t="s">
        <v>52</v>
      </c>
      <c r="E823" s="55" t="s">
        <v>53</v>
      </c>
      <c r="F823" s="55"/>
      <c r="G823" s="55">
        <v>19</v>
      </c>
      <c r="H823" s="55">
        <v>631</v>
      </c>
      <c r="I823" s="55">
        <v>649</v>
      </c>
      <c r="J823" s="55">
        <v>2</v>
      </c>
      <c r="K823" s="55">
        <v>11</v>
      </c>
      <c r="L823" s="55">
        <v>23</v>
      </c>
      <c r="M823" s="55">
        <v>118.5</v>
      </c>
      <c r="N823" s="55">
        <v>28</v>
      </c>
      <c r="O823" s="55">
        <v>117.5</v>
      </c>
      <c r="P823" s="55">
        <v>46</v>
      </c>
      <c r="Q823" s="55">
        <v>132.5</v>
      </c>
      <c r="R823" s="55">
        <v>21</v>
      </c>
      <c r="S823" s="55">
        <v>94.5</v>
      </c>
      <c r="T823" s="55">
        <v>6</v>
      </c>
      <c r="U823" s="55"/>
      <c r="V823" s="55"/>
      <c r="W823" s="55">
        <v>83.5</v>
      </c>
      <c r="X823" s="55">
        <v>94</v>
      </c>
      <c r="Y823" s="55">
        <v>21</v>
      </c>
      <c r="Z823" s="55">
        <v>84.5</v>
      </c>
      <c r="AA823" s="55">
        <v>92</v>
      </c>
      <c r="AB823" s="55">
        <v>66</v>
      </c>
      <c r="AC823" s="55"/>
      <c r="AD823" s="55"/>
      <c r="AE823" s="55"/>
      <c r="AF823" s="55"/>
      <c r="AG823" s="55"/>
      <c r="AH823" s="55"/>
      <c r="AI823" s="55" t="s">
        <v>54</v>
      </c>
      <c r="AJ823" s="55">
        <v>16</v>
      </c>
      <c r="AK823" s="55"/>
      <c r="AL823" s="55"/>
      <c r="AM823" s="55"/>
      <c r="AN823" s="55"/>
      <c r="AO823" s="55">
        <v>15</v>
      </c>
      <c r="AP823" s="55">
        <v>1</v>
      </c>
      <c r="AQ823" s="55">
        <v>2</v>
      </c>
      <c r="AR823" s="55">
        <v>13</v>
      </c>
      <c r="AS823" s="55">
        <v>4</v>
      </c>
      <c r="AT823" s="55">
        <v>2</v>
      </c>
    </row>
    <row r="824" spans="1:46">
      <c r="A824" s="55" t="s">
        <v>1714</v>
      </c>
      <c r="B824" s="55">
        <v>1315231917</v>
      </c>
      <c r="C824" s="55" t="s">
        <v>1715</v>
      </c>
      <c r="D824" s="55" t="s">
        <v>52</v>
      </c>
      <c r="E824" s="55" t="s">
        <v>53</v>
      </c>
      <c r="F824" s="55"/>
      <c r="G824" s="55">
        <v>19</v>
      </c>
      <c r="H824" s="55">
        <v>605</v>
      </c>
      <c r="I824" s="55">
        <v>619.5</v>
      </c>
      <c r="J824" s="55">
        <v>35</v>
      </c>
      <c r="K824" s="55">
        <v>-24</v>
      </c>
      <c r="L824" s="55">
        <v>154</v>
      </c>
      <c r="M824" s="55">
        <v>109</v>
      </c>
      <c r="N824" s="56">
        <v>245</v>
      </c>
      <c r="O824" s="55">
        <v>107.5</v>
      </c>
      <c r="P824" s="55">
        <v>129</v>
      </c>
      <c r="Q824" s="55">
        <v>133.5</v>
      </c>
      <c r="R824" s="55">
        <v>9</v>
      </c>
      <c r="S824" s="55">
        <v>77.5</v>
      </c>
      <c r="T824" s="55">
        <v>116</v>
      </c>
      <c r="U824" s="55"/>
      <c r="V824" s="55"/>
      <c r="W824" s="55">
        <v>87</v>
      </c>
      <c r="X824" s="55">
        <v>96</v>
      </c>
      <c r="Y824" s="55">
        <v>6</v>
      </c>
      <c r="Z824" s="55">
        <v>90.5</v>
      </c>
      <c r="AA824" s="55">
        <v>96</v>
      </c>
      <c r="AB824" s="55">
        <v>10</v>
      </c>
      <c r="AC824" s="55"/>
      <c r="AD824" s="55"/>
      <c r="AE824" s="55"/>
      <c r="AF824" s="55"/>
      <c r="AG824" s="55"/>
      <c r="AH824" s="55"/>
      <c r="AI824" s="55" t="s">
        <v>54</v>
      </c>
      <c r="AJ824" s="55">
        <v>17</v>
      </c>
      <c r="AK824" s="55"/>
      <c r="AL824" s="55"/>
      <c r="AM824" s="55"/>
      <c r="AN824" s="55"/>
      <c r="AO824" s="55">
        <v>7</v>
      </c>
      <c r="AP824" s="55">
        <v>11</v>
      </c>
      <c r="AQ824" s="55">
        <v>5</v>
      </c>
      <c r="AR824" s="55">
        <v>11</v>
      </c>
      <c r="AS824" s="55">
        <v>8</v>
      </c>
      <c r="AT824" s="55">
        <v>35</v>
      </c>
    </row>
    <row r="825" spans="1:46">
      <c r="A825" s="55" t="s">
        <v>1716</v>
      </c>
      <c r="B825" s="55">
        <v>1315231918</v>
      </c>
      <c r="C825" s="55" t="s">
        <v>1717</v>
      </c>
      <c r="D825" s="55" t="s">
        <v>52</v>
      </c>
      <c r="E825" s="55" t="s">
        <v>53</v>
      </c>
      <c r="F825" s="55"/>
      <c r="G825" s="55">
        <v>19</v>
      </c>
      <c r="H825" s="55">
        <v>621</v>
      </c>
      <c r="I825" s="55">
        <v>640</v>
      </c>
      <c r="J825" s="55">
        <v>13</v>
      </c>
      <c r="K825" s="55">
        <v>8</v>
      </c>
      <c r="L825" s="55">
        <v>48</v>
      </c>
      <c r="M825" s="55">
        <v>112</v>
      </c>
      <c r="N825" s="56">
        <v>138</v>
      </c>
      <c r="O825" s="55">
        <v>128</v>
      </c>
      <c r="P825" s="55">
        <v>4</v>
      </c>
      <c r="Q825" s="55">
        <v>125</v>
      </c>
      <c r="R825" s="55">
        <v>92</v>
      </c>
      <c r="S825" s="55">
        <v>88</v>
      </c>
      <c r="T825" s="55">
        <v>24</v>
      </c>
      <c r="U825" s="55"/>
      <c r="V825" s="55"/>
      <c r="W825" s="55">
        <v>78</v>
      </c>
      <c r="X825" s="55">
        <v>92</v>
      </c>
      <c r="Y825" s="55">
        <v>54</v>
      </c>
      <c r="Z825" s="55">
        <v>90</v>
      </c>
      <c r="AA825" s="55">
        <v>95</v>
      </c>
      <c r="AB825" s="55">
        <v>13</v>
      </c>
      <c r="AC825" s="55"/>
      <c r="AD825" s="55"/>
      <c r="AE825" s="55"/>
      <c r="AF825" s="55"/>
      <c r="AG825" s="55"/>
      <c r="AH825" s="55"/>
      <c r="AI825" s="55" t="s">
        <v>54</v>
      </c>
      <c r="AJ825" s="55">
        <v>18</v>
      </c>
      <c r="AK825" s="55"/>
      <c r="AL825" s="55"/>
      <c r="AM825" s="55"/>
      <c r="AN825" s="55"/>
      <c r="AO825" s="55">
        <v>54</v>
      </c>
      <c r="AP825" s="55">
        <v>10</v>
      </c>
      <c r="AQ825" s="55">
        <v>7</v>
      </c>
      <c r="AR825" s="55">
        <v>21</v>
      </c>
      <c r="AS825" s="55">
        <v>5</v>
      </c>
      <c r="AT825" s="55">
        <v>13</v>
      </c>
    </row>
    <row r="826" spans="1:46">
      <c r="A826" s="55" t="s">
        <v>1718</v>
      </c>
      <c r="B826" s="55">
        <v>1315231920</v>
      </c>
      <c r="C826" s="55" t="s">
        <v>1719</v>
      </c>
      <c r="D826" s="55" t="s">
        <v>52</v>
      </c>
      <c r="E826" s="55" t="s">
        <v>53</v>
      </c>
      <c r="F826" s="55"/>
      <c r="G826" s="55">
        <v>19</v>
      </c>
      <c r="H826" s="55">
        <v>625</v>
      </c>
      <c r="I826" s="55">
        <v>642</v>
      </c>
      <c r="J826" s="55">
        <v>8</v>
      </c>
      <c r="K826" s="55">
        <v>33</v>
      </c>
      <c r="L826" s="55">
        <v>36</v>
      </c>
      <c r="M826" s="55">
        <v>115.5</v>
      </c>
      <c r="N826" s="55">
        <v>55</v>
      </c>
      <c r="O826" s="55">
        <v>120</v>
      </c>
      <c r="P826" s="55">
        <v>26</v>
      </c>
      <c r="Q826" s="55">
        <v>136.5</v>
      </c>
      <c r="R826" s="55">
        <v>2</v>
      </c>
      <c r="S826" s="55">
        <v>84</v>
      </c>
      <c r="T826" s="55">
        <v>48</v>
      </c>
      <c r="U826" s="55"/>
      <c r="V826" s="55"/>
      <c r="W826" s="55">
        <v>86.5</v>
      </c>
      <c r="X826" s="55">
        <v>96</v>
      </c>
      <c r="Y826" s="55">
        <v>7</v>
      </c>
      <c r="Z826" s="55">
        <v>82.5</v>
      </c>
      <c r="AA826" s="55">
        <v>90</v>
      </c>
      <c r="AB826" s="55">
        <v>99</v>
      </c>
      <c r="AC826" s="55"/>
      <c r="AD826" s="55"/>
      <c r="AE826" s="55"/>
      <c r="AF826" s="55"/>
      <c r="AG826" s="55"/>
      <c r="AH826" s="55"/>
      <c r="AI826" s="55" t="s">
        <v>54</v>
      </c>
      <c r="AJ826" s="55">
        <v>20</v>
      </c>
      <c r="AK826" s="55"/>
      <c r="AL826" s="55"/>
      <c r="AM826" s="55"/>
      <c r="AN826" s="55"/>
      <c r="AO826" s="55">
        <v>11</v>
      </c>
      <c r="AP826" s="55">
        <v>33</v>
      </c>
      <c r="AQ826" s="55">
        <v>15</v>
      </c>
      <c r="AR826" s="55">
        <v>41</v>
      </c>
      <c r="AS826" s="55">
        <v>22</v>
      </c>
      <c r="AT826" s="55">
        <v>8</v>
      </c>
    </row>
    <row r="827" spans="1:46">
      <c r="A827" s="55" t="s">
        <v>1720</v>
      </c>
      <c r="B827" s="55">
        <v>1315231921</v>
      </c>
      <c r="C827" s="55" t="s">
        <v>1721</v>
      </c>
      <c r="D827" s="55" t="s">
        <v>52</v>
      </c>
      <c r="E827" s="55" t="s">
        <v>53</v>
      </c>
      <c r="F827" s="55"/>
      <c r="G827" s="55">
        <v>19</v>
      </c>
      <c r="H827" s="55">
        <v>588</v>
      </c>
      <c r="I827" s="55">
        <v>612.5</v>
      </c>
      <c r="J827" s="55">
        <v>50</v>
      </c>
      <c r="K827" s="55">
        <v>-30</v>
      </c>
      <c r="L827" s="55">
        <v>215</v>
      </c>
      <c r="M827" s="55">
        <v>108.5</v>
      </c>
      <c r="N827" s="56">
        <v>258</v>
      </c>
      <c r="O827" s="55">
        <v>107.5</v>
      </c>
      <c r="P827" s="55">
        <v>129</v>
      </c>
      <c r="Q827" s="55">
        <v>125.5</v>
      </c>
      <c r="R827" s="55">
        <v>89</v>
      </c>
      <c r="S827" s="55">
        <v>89</v>
      </c>
      <c r="T827" s="55">
        <v>20</v>
      </c>
      <c r="U827" s="55"/>
      <c r="V827" s="55"/>
      <c r="W827" s="55">
        <v>72.5</v>
      </c>
      <c r="X827" s="55">
        <v>90</v>
      </c>
      <c r="Y827" s="55">
        <v>129</v>
      </c>
      <c r="Z827" s="55">
        <v>85</v>
      </c>
      <c r="AA827" s="55">
        <v>92</v>
      </c>
      <c r="AB827" s="55">
        <v>57</v>
      </c>
      <c r="AC827" s="55"/>
      <c r="AD827" s="55"/>
      <c r="AE827" s="55"/>
      <c r="AF827" s="55"/>
      <c r="AG827" s="55"/>
      <c r="AH827" s="55"/>
      <c r="AI827" s="55" t="s">
        <v>54</v>
      </c>
      <c r="AJ827" s="55">
        <v>21</v>
      </c>
      <c r="AK827" s="55"/>
      <c r="AL827" s="55"/>
      <c r="AM827" s="55"/>
      <c r="AN827" s="55"/>
      <c r="AO827" s="55">
        <v>90</v>
      </c>
      <c r="AP827" s="55">
        <v>62</v>
      </c>
      <c r="AQ827" s="55">
        <v>23</v>
      </c>
      <c r="AR827" s="55">
        <v>20</v>
      </c>
      <c r="AS827" s="55">
        <v>49</v>
      </c>
      <c r="AT827" s="55">
        <v>50</v>
      </c>
    </row>
    <row r="828" spans="1:46">
      <c r="A828" s="55" t="s">
        <v>1722</v>
      </c>
      <c r="B828" s="55">
        <v>1315231922</v>
      </c>
      <c r="C828" s="55" t="s">
        <v>1723</v>
      </c>
      <c r="D828" s="55" t="s">
        <v>52</v>
      </c>
      <c r="E828" s="55" t="s">
        <v>53</v>
      </c>
      <c r="F828" s="55"/>
      <c r="G828" s="55">
        <v>19</v>
      </c>
      <c r="H828" s="55">
        <v>610.5</v>
      </c>
      <c r="I828" s="55">
        <v>628.5</v>
      </c>
      <c r="J828" s="55">
        <v>22</v>
      </c>
      <c r="K828" s="55">
        <v>17</v>
      </c>
      <c r="L828" s="55">
        <v>98</v>
      </c>
      <c r="M828" s="55">
        <v>113</v>
      </c>
      <c r="N828" s="55">
        <v>112</v>
      </c>
      <c r="O828" s="55">
        <v>123</v>
      </c>
      <c r="P828" s="55">
        <v>13</v>
      </c>
      <c r="Q828" s="55">
        <v>111.5</v>
      </c>
      <c r="R828" s="56">
        <v>371</v>
      </c>
      <c r="S828" s="55">
        <v>94</v>
      </c>
      <c r="T828" s="55">
        <v>8</v>
      </c>
      <c r="U828" s="55"/>
      <c r="V828" s="55"/>
      <c r="W828" s="55">
        <v>84.5</v>
      </c>
      <c r="X828" s="55">
        <v>95</v>
      </c>
      <c r="Y828" s="55">
        <v>14</v>
      </c>
      <c r="Z828" s="55">
        <v>84.5</v>
      </c>
      <c r="AA828" s="55">
        <v>92</v>
      </c>
      <c r="AB828" s="55">
        <v>66</v>
      </c>
      <c r="AC828" s="55"/>
      <c r="AD828" s="55"/>
      <c r="AE828" s="55"/>
      <c r="AF828" s="55"/>
      <c r="AG828" s="55"/>
      <c r="AH828" s="55"/>
      <c r="AI828" s="55" t="s">
        <v>54</v>
      </c>
      <c r="AJ828" s="55">
        <v>22</v>
      </c>
      <c r="AK828" s="55"/>
      <c r="AL828" s="55" t="s">
        <v>863</v>
      </c>
      <c r="AM828" s="55"/>
      <c r="AN828" s="55"/>
      <c r="AO828" s="55">
        <v>39</v>
      </c>
      <c r="AP828" s="55">
        <v>33</v>
      </c>
      <c r="AQ828" s="55">
        <v>22</v>
      </c>
      <c r="AR828" s="55">
        <v>39</v>
      </c>
      <c r="AS828" s="55">
        <v>17</v>
      </c>
      <c r="AT828" s="55">
        <v>22</v>
      </c>
    </row>
    <row r="829" spans="1:46">
      <c r="A829" s="55" t="s">
        <v>1724</v>
      </c>
      <c r="B829" s="55">
        <v>1315231923</v>
      </c>
      <c r="C829" s="55" t="s">
        <v>1725</v>
      </c>
      <c r="D829" s="55" t="s">
        <v>52</v>
      </c>
      <c r="E829" s="55" t="s">
        <v>53</v>
      </c>
      <c r="F829" s="55"/>
      <c r="G829" s="55">
        <v>19</v>
      </c>
      <c r="H829" s="55">
        <v>621</v>
      </c>
      <c r="I829" s="55">
        <v>641.5</v>
      </c>
      <c r="J829" s="55">
        <v>10</v>
      </c>
      <c r="K829" s="55">
        <v>19</v>
      </c>
      <c r="L829" s="55">
        <v>38</v>
      </c>
      <c r="M829" s="55">
        <v>116</v>
      </c>
      <c r="N829" s="55">
        <v>51</v>
      </c>
      <c r="O829" s="55">
        <v>115.5</v>
      </c>
      <c r="P829" s="55">
        <v>57</v>
      </c>
      <c r="Q829" s="55">
        <v>129.5</v>
      </c>
      <c r="R829" s="55">
        <v>46</v>
      </c>
      <c r="S829" s="55">
        <v>92.5</v>
      </c>
      <c r="T829" s="55">
        <v>13</v>
      </c>
      <c r="U829" s="55"/>
      <c r="V829" s="55"/>
      <c r="W829" s="55">
        <v>77</v>
      </c>
      <c r="X829" s="55">
        <v>92</v>
      </c>
      <c r="Y829" s="55">
        <v>62</v>
      </c>
      <c r="Z829" s="55">
        <v>90.5</v>
      </c>
      <c r="AA829" s="55">
        <v>96</v>
      </c>
      <c r="AB829" s="55">
        <v>10</v>
      </c>
      <c r="AC829" s="55"/>
      <c r="AD829" s="55"/>
      <c r="AE829" s="55"/>
      <c r="AF829" s="55"/>
      <c r="AG829" s="55"/>
      <c r="AH829" s="55"/>
      <c r="AI829" s="55" t="s">
        <v>54</v>
      </c>
      <c r="AJ829" s="55">
        <v>23</v>
      </c>
      <c r="AK829" s="55"/>
      <c r="AL829" s="55"/>
      <c r="AM829" s="55"/>
      <c r="AN829" s="55"/>
      <c r="AO829" s="55">
        <v>6</v>
      </c>
      <c r="AP829" s="55">
        <v>44</v>
      </c>
      <c r="AQ829" s="55">
        <v>21</v>
      </c>
      <c r="AR829" s="55">
        <v>29</v>
      </c>
      <c r="AS829" s="55">
        <v>6</v>
      </c>
      <c r="AT829" s="55">
        <v>10</v>
      </c>
    </row>
    <row r="830" spans="1:46">
      <c r="A830" s="55" t="s">
        <v>1726</v>
      </c>
      <c r="B830" s="55">
        <v>1315231924</v>
      </c>
      <c r="C830" s="55" t="s">
        <v>1727</v>
      </c>
      <c r="D830" s="55" t="s">
        <v>52</v>
      </c>
      <c r="E830" s="55" t="s">
        <v>53</v>
      </c>
      <c r="F830" s="55"/>
      <c r="G830" s="55">
        <v>19</v>
      </c>
      <c r="H830" s="55">
        <v>622.5</v>
      </c>
      <c r="I830" s="55">
        <v>646.5</v>
      </c>
      <c r="J830" s="55">
        <v>4</v>
      </c>
      <c r="K830" s="55">
        <v>25</v>
      </c>
      <c r="L830" s="55">
        <v>28</v>
      </c>
      <c r="M830" s="55">
        <v>119</v>
      </c>
      <c r="N830" s="55">
        <v>21</v>
      </c>
      <c r="O830" s="55">
        <v>137.5</v>
      </c>
      <c r="P830" s="55">
        <v>1</v>
      </c>
      <c r="Q830" s="55">
        <v>123</v>
      </c>
      <c r="R830" s="56">
        <v>123</v>
      </c>
      <c r="S830" s="55">
        <v>85</v>
      </c>
      <c r="T830" s="55">
        <v>42</v>
      </c>
      <c r="U830" s="55"/>
      <c r="V830" s="55"/>
      <c r="W830" s="55">
        <v>74</v>
      </c>
      <c r="X830" s="55">
        <v>91</v>
      </c>
      <c r="Y830" s="56">
        <v>110</v>
      </c>
      <c r="Z830" s="55">
        <v>84</v>
      </c>
      <c r="AA830" s="55">
        <v>91</v>
      </c>
      <c r="AB830" s="55">
        <v>75</v>
      </c>
      <c r="AC830" s="55"/>
      <c r="AD830" s="55"/>
      <c r="AE830" s="55"/>
      <c r="AF830" s="55"/>
      <c r="AG830" s="55"/>
      <c r="AH830" s="55"/>
      <c r="AI830" s="55" t="s">
        <v>54</v>
      </c>
      <c r="AJ830" s="55">
        <v>24</v>
      </c>
      <c r="AK830" s="55"/>
      <c r="AL830" s="55"/>
      <c r="AM830" s="55"/>
      <c r="AN830" s="55"/>
      <c r="AO830" s="55">
        <v>18</v>
      </c>
      <c r="AP830" s="55">
        <v>67</v>
      </c>
      <c r="AQ830" s="55">
        <v>46</v>
      </c>
      <c r="AR830" s="55">
        <v>29</v>
      </c>
      <c r="AS830" s="55">
        <v>63</v>
      </c>
      <c r="AT830" s="55">
        <v>4</v>
      </c>
    </row>
    <row r="831" spans="1:46">
      <c r="A831" s="55" t="s">
        <v>1728</v>
      </c>
      <c r="B831" s="55">
        <v>1315231925</v>
      </c>
      <c r="C831" s="55" t="s">
        <v>1729</v>
      </c>
      <c r="D831" s="55" t="s">
        <v>52</v>
      </c>
      <c r="E831" s="55" t="s">
        <v>53</v>
      </c>
      <c r="F831" s="55"/>
      <c r="G831" s="55">
        <v>19</v>
      </c>
      <c r="H831" s="55">
        <v>646</v>
      </c>
      <c r="I831" s="55">
        <v>669.5</v>
      </c>
      <c r="J831" s="55">
        <v>1</v>
      </c>
      <c r="K831" s="55">
        <v>3</v>
      </c>
      <c r="L831" s="55">
        <v>2</v>
      </c>
      <c r="M831" s="55">
        <v>115</v>
      </c>
      <c r="N831" s="55">
        <v>66</v>
      </c>
      <c r="O831" s="55">
        <v>131.5</v>
      </c>
      <c r="P831" s="55">
        <v>3</v>
      </c>
      <c r="Q831" s="55">
        <v>136</v>
      </c>
      <c r="R831" s="55">
        <v>3</v>
      </c>
      <c r="S831" s="55">
        <v>99</v>
      </c>
      <c r="T831" s="55">
        <v>2</v>
      </c>
      <c r="U831" s="55"/>
      <c r="V831" s="55"/>
      <c r="W831" s="55">
        <v>71.5</v>
      </c>
      <c r="X831" s="55">
        <v>90</v>
      </c>
      <c r="Y831" s="56">
        <v>144</v>
      </c>
      <c r="Z831" s="55">
        <v>93</v>
      </c>
      <c r="AA831" s="55">
        <v>98</v>
      </c>
      <c r="AB831" s="55">
        <v>4</v>
      </c>
      <c r="AC831" s="55"/>
      <c r="AD831" s="55"/>
      <c r="AE831" s="55"/>
      <c r="AF831" s="55"/>
      <c r="AG831" s="55"/>
      <c r="AH831" s="55"/>
      <c r="AI831" s="55" t="s">
        <v>54</v>
      </c>
      <c r="AJ831" s="55">
        <v>25</v>
      </c>
      <c r="AK831" s="55"/>
      <c r="AL831" s="55"/>
      <c r="AM831" s="55"/>
      <c r="AN831" s="55"/>
      <c r="AO831" s="55">
        <v>1</v>
      </c>
      <c r="AP831" s="55">
        <v>3</v>
      </c>
      <c r="AQ831" s="55">
        <v>1</v>
      </c>
      <c r="AR831" s="55">
        <v>4</v>
      </c>
      <c r="AS831" s="55">
        <v>11</v>
      </c>
      <c r="AT831" s="55">
        <v>1</v>
      </c>
    </row>
    <row r="832" spans="1:46">
      <c r="A832" s="55" t="s">
        <v>1730</v>
      </c>
      <c r="B832" s="55">
        <v>1315231926</v>
      </c>
      <c r="C832" s="55" t="s">
        <v>1731</v>
      </c>
      <c r="D832" s="55" t="s">
        <v>52</v>
      </c>
      <c r="E832" s="55" t="s">
        <v>53</v>
      </c>
      <c r="F832" s="55"/>
      <c r="G832" s="55">
        <v>19</v>
      </c>
      <c r="H832" s="55">
        <v>593</v>
      </c>
      <c r="I832" s="55">
        <v>621.5</v>
      </c>
      <c r="J832" s="55">
        <v>31</v>
      </c>
      <c r="K832" s="55">
        <v>1</v>
      </c>
      <c r="L832" s="55">
        <v>138</v>
      </c>
      <c r="M832" s="55">
        <v>107.5</v>
      </c>
      <c r="N832" s="56">
        <v>300</v>
      </c>
      <c r="O832" s="55">
        <v>128</v>
      </c>
      <c r="P832" s="55">
        <v>4</v>
      </c>
      <c r="Q832" s="55">
        <v>124.5</v>
      </c>
      <c r="R832" s="55">
        <v>100</v>
      </c>
      <c r="S832" s="55">
        <v>87.5</v>
      </c>
      <c r="T832" s="55">
        <v>27</v>
      </c>
      <c r="U832" s="55"/>
      <c r="V832" s="55"/>
      <c r="W832" s="55">
        <v>68.5</v>
      </c>
      <c r="X832" s="55">
        <v>88</v>
      </c>
      <c r="Y832" s="55">
        <v>182</v>
      </c>
      <c r="Z832" s="55">
        <v>77</v>
      </c>
      <c r="AA832" s="55">
        <v>86</v>
      </c>
      <c r="AB832" s="56">
        <v>212</v>
      </c>
      <c r="AC832" s="55"/>
      <c r="AD832" s="55"/>
      <c r="AE832" s="55"/>
      <c r="AF832" s="55"/>
      <c r="AG832" s="55"/>
      <c r="AH832" s="55"/>
      <c r="AI832" s="55" t="s">
        <v>54</v>
      </c>
      <c r="AJ832" s="55">
        <v>26</v>
      </c>
      <c r="AK832" s="55"/>
      <c r="AL832" s="55"/>
      <c r="AM832" s="55"/>
      <c r="AN832" s="55"/>
      <c r="AO832" s="55">
        <v>16</v>
      </c>
      <c r="AP832" s="55">
        <v>22</v>
      </c>
      <c r="AQ832" s="55">
        <v>13</v>
      </c>
      <c r="AR832" s="55">
        <v>32</v>
      </c>
      <c r="AS832" s="55">
        <v>10</v>
      </c>
      <c r="AT832" s="55">
        <v>31</v>
      </c>
    </row>
    <row r="833" spans="1:46">
      <c r="A833" s="55" t="s">
        <v>1732</v>
      </c>
      <c r="B833" s="55">
        <v>1315231927</v>
      </c>
      <c r="C833" s="55" t="s">
        <v>1733</v>
      </c>
      <c r="D833" s="55" t="s">
        <v>52</v>
      </c>
      <c r="E833" s="55" t="s">
        <v>53</v>
      </c>
      <c r="F833" s="55"/>
      <c r="G833" s="55">
        <v>19</v>
      </c>
      <c r="H833" s="55">
        <v>591</v>
      </c>
      <c r="I833" s="55">
        <v>614</v>
      </c>
      <c r="J833" s="55">
        <v>46</v>
      </c>
      <c r="K833" s="55">
        <v>13</v>
      </c>
      <c r="L833" s="55">
        <v>201</v>
      </c>
      <c r="M833" s="55">
        <v>119</v>
      </c>
      <c r="N833" s="55">
        <v>21</v>
      </c>
      <c r="O833" s="55">
        <v>115.5</v>
      </c>
      <c r="P833" s="55">
        <v>57</v>
      </c>
      <c r="Q833" s="55">
        <v>121</v>
      </c>
      <c r="R833" s="55">
        <v>168</v>
      </c>
      <c r="S833" s="55">
        <v>77.5</v>
      </c>
      <c r="T833" s="55">
        <v>116</v>
      </c>
      <c r="U833" s="55"/>
      <c r="V833" s="55"/>
      <c r="W833" s="55">
        <v>75.5</v>
      </c>
      <c r="X833" s="55">
        <v>91</v>
      </c>
      <c r="Y833" s="55">
        <v>79</v>
      </c>
      <c r="Z833" s="55">
        <v>82.5</v>
      </c>
      <c r="AA833" s="55">
        <v>90</v>
      </c>
      <c r="AB833" s="55">
        <v>99</v>
      </c>
      <c r="AC833" s="55"/>
      <c r="AD833" s="55"/>
      <c r="AE833" s="55"/>
      <c r="AF833" s="55"/>
      <c r="AG833" s="55"/>
      <c r="AH833" s="55"/>
      <c r="AI833" s="55" t="s">
        <v>54</v>
      </c>
      <c r="AJ833" s="55">
        <v>27</v>
      </c>
      <c r="AK833" s="55"/>
      <c r="AL833" s="55"/>
      <c r="AM833" s="55"/>
      <c r="AN833" s="55"/>
      <c r="AO833" s="55">
        <v>31</v>
      </c>
      <c r="AP833" s="55">
        <v>65</v>
      </c>
      <c r="AQ833" s="55">
        <v>29</v>
      </c>
      <c r="AR833" s="55">
        <v>59</v>
      </c>
      <c r="AS833" s="55">
        <v>49</v>
      </c>
      <c r="AT833" s="55">
        <v>46</v>
      </c>
    </row>
    <row r="834" spans="1:46">
      <c r="A834" s="55" t="s">
        <v>1734</v>
      </c>
      <c r="B834" s="55">
        <v>1315231928</v>
      </c>
      <c r="C834" s="55" t="s">
        <v>1735</v>
      </c>
      <c r="D834" s="55" t="s">
        <v>52</v>
      </c>
      <c r="E834" s="55" t="s">
        <v>53</v>
      </c>
      <c r="F834" s="55"/>
      <c r="G834" s="55">
        <v>19</v>
      </c>
      <c r="H834" s="55">
        <v>593.5</v>
      </c>
      <c r="I834" s="55">
        <v>614.5</v>
      </c>
      <c r="J834" s="55">
        <v>43</v>
      </c>
      <c r="K834" s="55">
        <v>3</v>
      </c>
      <c r="L834" s="55">
        <v>195</v>
      </c>
      <c r="M834" s="55">
        <v>97.5</v>
      </c>
      <c r="N834" s="56">
        <v>678</v>
      </c>
      <c r="O834" s="55">
        <v>115.5</v>
      </c>
      <c r="P834" s="55">
        <v>57</v>
      </c>
      <c r="Q834" s="55">
        <v>120</v>
      </c>
      <c r="R834" s="55">
        <v>195</v>
      </c>
      <c r="S834" s="55">
        <v>95.5</v>
      </c>
      <c r="T834" s="55">
        <v>5</v>
      </c>
      <c r="U834" s="55"/>
      <c r="V834" s="55"/>
      <c r="W834" s="55">
        <v>76.5</v>
      </c>
      <c r="X834" s="55">
        <v>92</v>
      </c>
      <c r="Y834" s="55">
        <v>66</v>
      </c>
      <c r="Z834" s="55">
        <v>88.5</v>
      </c>
      <c r="AA834" s="55">
        <v>94</v>
      </c>
      <c r="AB834" s="55">
        <v>20</v>
      </c>
      <c r="AC834" s="55"/>
      <c r="AD834" s="55"/>
      <c r="AE834" s="55"/>
      <c r="AF834" s="55"/>
      <c r="AG834" s="55"/>
      <c r="AH834" s="55"/>
      <c r="AI834" s="55" t="s">
        <v>54</v>
      </c>
      <c r="AJ834" s="55">
        <v>28</v>
      </c>
      <c r="AK834" s="55"/>
      <c r="AL834" s="55"/>
      <c r="AM834" s="55"/>
      <c r="AN834" s="55"/>
      <c r="AO834" s="55">
        <v>32</v>
      </c>
      <c r="AP834" s="55">
        <v>56</v>
      </c>
      <c r="AQ834" s="55">
        <v>35</v>
      </c>
      <c r="AR834" s="55">
        <v>46</v>
      </c>
      <c r="AS834" s="55">
        <v>31</v>
      </c>
      <c r="AT834" s="55">
        <v>43</v>
      </c>
    </row>
    <row r="835" spans="1:46">
      <c r="A835" s="55" t="s">
        <v>1736</v>
      </c>
      <c r="B835" s="55">
        <v>1315231929</v>
      </c>
      <c r="C835" s="55" t="s">
        <v>1737</v>
      </c>
      <c r="D835" s="55" t="s">
        <v>52</v>
      </c>
      <c r="E835" s="55" t="s">
        <v>53</v>
      </c>
      <c r="F835" s="55"/>
      <c r="G835" s="55">
        <v>19</v>
      </c>
      <c r="H835" s="55">
        <v>611.5</v>
      </c>
      <c r="I835" s="55">
        <v>634</v>
      </c>
      <c r="J835" s="55">
        <v>17</v>
      </c>
      <c r="K835" s="55">
        <v>61</v>
      </c>
      <c r="L835" s="55">
        <v>74</v>
      </c>
      <c r="M835" s="55">
        <v>116.5</v>
      </c>
      <c r="N835" s="55">
        <v>40</v>
      </c>
      <c r="O835" s="55">
        <v>122</v>
      </c>
      <c r="P835" s="55">
        <v>16</v>
      </c>
      <c r="Q835" s="55">
        <v>125.5</v>
      </c>
      <c r="R835" s="55">
        <v>89</v>
      </c>
      <c r="S835" s="55">
        <v>85</v>
      </c>
      <c r="T835" s="55">
        <v>42</v>
      </c>
      <c r="U835" s="55"/>
      <c r="V835" s="55"/>
      <c r="W835" s="55">
        <v>74.5</v>
      </c>
      <c r="X835" s="55">
        <v>91</v>
      </c>
      <c r="Y835" s="56">
        <v>102</v>
      </c>
      <c r="Z835" s="55">
        <v>88</v>
      </c>
      <c r="AA835" s="55">
        <v>94</v>
      </c>
      <c r="AB835" s="55">
        <v>28</v>
      </c>
      <c r="AC835" s="55"/>
      <c r="AD835" s="55"/>
      <c r="AE835" s="55"/>
      <c r="AF835" s="55"/>
      <c r="AG835" s="55"/>
      <c r="AH835" s="55"/>
      <c r="AI835" s="55" t="s">
        <v>54</v>
      </c>
      <c r="AJ835" s="55">
        <v>29</v>
      </c>
      <c r="AK835" s="55"/>
      <c r="AL835" s="55"/>
      <c r="AM835" s="55"/>
      <c r="AN835" s="55"/>
      <c r="AO835" s="55">
        <v>32</v>
      </c>
      <c r="AP835" s="55">
        <v>8</v>
      </c>
      <c r="AQ835" s="55">
        <v>24</v>
      </c>
      <c r="AR835" s="55">
        <v>78</v>
      </c>
      <c r="AS835" s="55">
        <v>2</v>
      </c>
      <c r="AT835" s="55">
        <v>17</v>
      </c>
    </row>
    <row r="836" spans="1:46">
      <c r="A836" s="55" t="s">
        <v>1738</v>
      </c>
      <c r="B836" s="55">
        <v>1315231930</v>
      </c>
      <c r="C836" s="55" t="s">
        <v>1739</v>
      </c>
      <c r="D836" s="55" t="s">
        <v>52</v>
      </c>
      <c r="E836" s="55" t="s">
        <v>53</v>
      </c>
      <c r="F836" s="55"/>
      <c r="G836" s="55">
        <v>19</v>
      </c>
      <c r="H836" s="55">
        <v>574.5</v>
      </c>
      <c r="I836" s="55">
        <v>597</v>
      </c>
      <c r="J836" s="55">
        <v>96</v>
      </c>
      <c r="K836" s="55">
        <v>-52</v>
      </c>
      <c r="L836" s="55">
        <v>403</v>
      </c>
      <c r="M836" s="55">
        <v>109</v>
      </c>
      <c r="N836" s="55">
        <v>245</v>
      </c>
      <c r="O836" s="55">
        <v>98.5</v>
      </c>
      <c r="P836" s="55">
        <v>298</v>
      </c>
      <c r="Q836" s="55">
        <v>124.5</v>
      </c>
      <c r="R836" s="55">
        <v>100</v>
      </c>
      <c r="S836" s="55">
        <v>82</v>
      </c>
      <c r="T836" s="55">
        <v>65</v>
      </c>
      <c r="U836" s="55"/>
      <c r="V836" s="55"/>
      <c r="W836" s="55">
        <v>76</v>
      </c>
      <c r="X836" s="55">
        <v>91</v>
      </c>
      <c r="Y836" s="55">
        <v>71</v>
      </c>
      <c r="Z836" s="55">
        <v>84.5</v>
      </c>
      <c r="AA836" s="55">
        <v>92</v>
      </c>
      <c r="AB836" s="55">
        <v>66</v>
      </c>
      <c r="AC836" s="55"/>
      <c r="AD836" s="55"/>
      <c r="AE836" s="55"/>
      <c r="AF836" s="55"/>
      <c r="AG836" s="55"/>
      <c r="AH836" s="55"/>
      <c r="AI836" s="55" t="s">
        <v>54</v>
      </c>
      <c r="AJ836" s="55">
        <v>30</v>
      </c>
      <c r="AK836" s="55"/>
      <c r="AL836" s="55"/>
      <c r="AM836" s="55"/>
      <c r="AN836" s="55"/>
      <c r="AO836" s="55">
        <v>41</v>
      </c>
      <c r="AP836" s="55">
        <v>18</v>
      </c>
      <c r="AQ836" s="55">
        <v>14</v>
      </c>
      <c r="AR836" s="55">
        <v>44</v>
      </c>
      <c r="AS836" s="55">
        <v>9</v>
      </c>
      <c r="AT836" s="55">
        <v>96</v>
      </c>
    </row>
    <row r="837" spans="1:46">
      <c r="A837" s="55" t="s">
        <v>1740</v>
      </c>
      <c r="B837" s="55">
        <v>1315231931</v>
      </c>
      <c r="C837" s="55" t="s">
        <v>1741</v>
      </c>
      <c r="D837" s="55" t="s">
        <v>52</v>
      </c>
      <c r="E837" s="55" t="s">
        <v>53</v>
      </c>
      <c r="F837" s="55"/>
      <c r="G837" s="55">
        <v>19</v>
      </c>
      <c r="H837" s="55">
        <v>631.5</v>
      </c>
      <c r="I837" s="55">
        <v>646.5</v>
      </c>
      <c r="J837" s="55">
        <v>4</v>
      </c>
      <c r="K837" s="55">
        <v>8</v>
      </c>
      <c r="L837" s="55">
        <v>28</v>
      </c>
      <c r="M837" s="55">
        <v>113.5</v>
      </c>
      <c r="N837" s="56">
        <v>101</v>
      </c>
      <c r="O837" s="55">
        <v>120</v>
      </c>
      <c r="P837" s="55">
        <v>26</v>
      </c>
      <c r="Q837" s="55">
        <v>133</v>
      </c>
      <c r="R837" s="55">
        <v>12</v>
      </c>
      <c r="S837" s="55">
        <v>94</v>
      </c>
      <c r="T837" s="55">
        <v>8</v>
      </c>
      <c r="U837" s="55"/>
      <c r="V837" s="55"/>
      <c r="W837" s="55">
        <v>92</v>
      </c>
      <c r="X837" s="55">
        <v>98</v>
      </c>
      <c r="Y837" s="55">
        <v>2</v>
      </c>
      <c r="Z837" s="55">
        <v>79</v>
      </c>
      <c r="AA837" s="55">
        <v>88</v>
      </c>
      <c r="AB837" s="56">
        <v>171</v>
      </c>
      <c r="AC837" s="55"/>
      <c r="AD837" s="55"/>
      <c r="AE837" s="55"/>
      <c r="AF837" s="55"/>
      <c r="AG837" s="55"/>
      <c r="AH837" s="55"/>
      <c r="AI837" s="55" t="s">
        <v>54</v>
      </c>
      <c r="AJ837" s="55">
        <v>31</v>
      </c>
      <c r="AK837" s="55"/>
      <c r="AL837" s="55"/>
      <c r="AM837" s="55"/>
      <c r="AN837" s="55"/>
      <c r="AO837" s="55">
        <v>29</v>
      </c>
      <c r="AP837" s="55">
        <v>16</v>
      </c>
      <c r="AQ837" s="55">
        <v>16</v>
      </c>
      <c r="AR837" s="55">
        <v>12</v>
      </c>
      <c r="AS837" s="55">
        <v>14</v>
      </c>
      <c r="AT837" s="55">
        <v>4</v>
      </c>
    </row>
    <row r="838" spans="1:46">
      <c r="A838" s="55" t="s">
        <v>1742</v>
      </c>
      <c r="B838" s="55">
        <v>1315231932</v>
      </c>
      <c r="C838" s="55" t="s">
        <v>1743</v>
      </c>
      <c r="D838" s="55" t="s">
        <v>52</v>
      </c>
      <c r="E838" s="55" t="s">
        <v>53</v>
      </c>
      <c r="F838" s="55"/>
      <c r="G838" s="55">
        <v>19</v>
      </c>
      <c r="H838" s="55">
        <v>627.5</v>
      </c>
      <c r="I838" s="55">
        <v>641.5</v>
      </c>
      <c r="J838" s="55">
        <v>10</v>
      </c>
      <c r="K838" s="55">
        <v>-8</v>
      </c>
      <c r="L838" s="55">
        <v>38</v>
      </c>
      <c r="M838" s="55">
        <v>108.5</v>
      </c>
      <c r="N838" s="56">
        <v>258</v>
      </c>
      <c r="O838" s="55">
        <v>115</v>
      </c>
      <c r="P838" s="55">
        <v>64</v>
      </c>
      <c r="Q838" s="55">
        <v>136</v>
      </c>
      <c r="R838" s="55">
        <v>3</v>
      </c>
      <c r="S838" s="55">
        <v>89</v>
      </c>
      <c r="T838" s="55">
        <v>20</v>
      </c>
      <c r="U838" s="55"/>
      <c r="V838" s="55"/>
      <c r="W838" s="55">
        <v>85</v>
      </c>
      <c r="X838" s="55">
        <v>95</v>
      </c>
      <c r="Y838" s="55">
        <v>12</v>
      </c>
      <c r="Z838" s="55">
        <v>94</v>
      </c>
      <c r="AA838" s="55">
        <v>98</v>
      </c>
      <c r="AB838" s="55">
        <v>1</v>
      </c>
      <c r="AC838" s="55"/>
      <c r="AD838" s="55"/>
      <c r="AE838" s="55"/>
      <c r="AF838" s="55"/>
      <c r="AG838" s="55"/>
      <c r="AH838" s="55"/>
      <c r="AI838" s="55" t="s">
        <v>54</v>
      </c>
      <c r="AJ838" s="55">
        <v>32</v>
      </c>
      <c r="AK838" s="55"/>
      <c r="AL838" s="55"/>
      <c r="AM838" s="55"/>
      <c r="AN838" s="55"/>
      <c r="AO838" s="55">
        <v>73</v>
      </c>
      <c r="AP838" s="55">
        <v>23</v>
      </c>
      <c r="AQ838" s="55">
        <v>4</v>
      </c>
      <c r="AR838" s="55">
        <v>2</v>
      </c>
      <c r="AS838" s="55">
        <v>15</v>
      </c>
      <c r="AT838" s="55">
        <v>10</v>
      </c>
    </row>
    <row r="839" spans="1:46">
      <c r="A839" s="55" t="s">
        <v>1744</v>
      </c>
      <c r="B839" s="55">
        <v>1315231933</v>
      </c>
      <c r="C839" s="55" t="s">
        <v>1745</v>
      </c>
      <c r="D839" s="55" t="s">
        <v>52</v>
      </c>
      <c r="E839" s="55" t="s">
        <v>53</v>
      </c>
      <c r="F839" s="55"/>
      <c r="G839" s="55">
        <v>19</v>
      </c>
      <c r="H839" s="55">
        <v>615.5</v>
      </c>
      <c r="I839" s="55">
        <v>637.5</v>
      </c>
      <c r="J839" s="55">
        <v>15</v>
      </c>
      <c r="K839" s="55">
        <v>-14</v>
      </c>
      <c r="L839" s="55">
        <v>58</v>
      </c>
      <c r="M839" s="55">
        <v>114.5</v>
      </c>
      <c r="N839" s="55">
        <v>74</v>
      </c>
      <c r="O839" s="55">
        <v>114</v>
      </c>
      <c r="P839" s="55">
        <v>69</v>
      </c>
      <c r="Q839" s="55">
        <v>130.5</v>
      </c>
      <c r="R839" s="55">
        <v>32</v>
      </c>
      <c r="S839" s="55">
        <v>94.5</v>
      </c>
      <c r="T839" s="55">
        <v>6</v>
      </c>
      <c r="U839" s="55"/>
      <c r="V839" s="55"/>
      <c r="W839" s="55">
        <v>75</v>
      </c>
      <c r="X839" s="55">
        <v>91</v>
      </c>
      <c r="Y839" s="55">
        <v>88</v>
      </c>
      <c r="Z839" s="55">
        <v>87</v>
      </c>
      <c r="AA839" s="55">
        <v>93</v>
      </c>
      <c r="AB839" s="55">
        <v>34</v>
      </c>
      <c r="AC839" s="55"/>
      <c r="AD839" s="55"/>
      <c r="AE839" s="55"/>
      <c r="AF839" s="55"/>
      <c r="AG839" s="55"/>
      <c r="AH839" s="55"/>
      <c r="AI839" s="55" t="s">
        <v>54</v>
      </c>
      <c r="AJ839" s="55">
        <v>33</v>
      </c>
      <c r="AK839" s="55"/>
      <c r="AL839" s="55"/>
      <c r="AM839" s="55"/>
      <c r="AN839" s="55"/>
      <c r="AO839" s="55">
        <v>4</v>
      </c>
      <c r="AP839" s="55">
        <v>15</v>
      </c>
      <c r="AQ839" s="55">
        <v>3</v>
      </c>
      <c r="AR839" s="55">
        <v>1</v>
      </c>
      <c r="AS839" s="55">
        <v>1</v>
      </c>
      <c r="AT839" s="55">
        <v>15</v>
      </c>
    </row>
  </sheetData>
  <sortState ref="A2:AT839">
    <sortCondition ref="G2:G839"/>
    <sortCondition ref="AJ2:AJ839"/>
  </sortState>
  <conditionalFormatting sqref="K1">
    <cfRule type="cellIs" dxfId="0" priority="2" operator="lessThan">
      <formula>0</formula>
    </cfRule>
    <cfRule type="cellIs" dxfId="1" priority="1" operator="greaterThan">
      <formula>100</formula>
    </cfRule>
  </conditionalFormatting>
  <pageMargins left="0.75" right="0.75" top="1" bottom="1" header="0.5" footer="0.5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839"/>
  <sheetViews>
    <sheetView workbookViewId="0">
      <selection activeCell="G9" sqref="A1:AT839"/>
    </sheetView>
  </sheetViews>
  <sheetFormatPr defaultColWidth="9" defaultRowHeight="16.8"/>
  <cols>
    <col min="2" max="2" width="11.7692307692308"/>
    <col min="8" max="9" width="6.69230769230769" customWidth="1"/>
    <col min="11" max="36" width="6.69230769230769" customWidth="1"/>
  </cols>
  <sheetData>
    <row r="1" ht="51" spans="1:46">
      <c r="A1" s="53" t="s">
        <v>2</v>
      </c>
      <c r="B1" s="53" t="s">
        <v>16</v>
      </c>
      <c r="C1" s="53" t="s">
        <v>17</v>
      </c>
      <c r="D1" s="53" t="s">
        <v>18</v>
      </c>
      <c r="E1" s="53" t="s">
        <v>19</v>
      </c>
      <c r="F1" s="53" t="s">
        <v>20</v>
      </c>
      <c r="G1" s="53" t="s">
        <v>1</v>
      </c>
      <c r="H1" s="53" t="s">
        <v>12</v>
      </c>
      <c r="I1" s="53" t="s">
        <v>21</v>
      </c>
      <c r="J1" s="53" t="s">
        <v>22</v>
      </c>
      <c r="K1" s="53" t="s">
        <v>23</v>
      </c>
      <c r="L1" s="53" t="s">
        <v>24</v>
      </c>
      <c r="M1" s="53" t="s">
        <v>3</v>
      </c>
      <c r="N1" s="53" t="s">
        <v>25</v>
      </c>
      <c r="O1" s="53" t="s">
        <v>4</v>
      </c>
      <c r="P1" s="53" t="s">
        <v>26</v>
      </c>
      <c r="Q1" s="53" t="s">
        <v>5</v>
      </c>
      <c r="R1" s="53" t="s">
        <v>27</v>
      </c>
      <c r="S1" s="53" t="s">
        <v>6</v>
      </c>
      <c r="T1" s="53" t="s">
        <v>28</v>
      </c>
      <c r="U1" s="53" t="s">
        <v>10</v>
      </c>
      <c r="V1" s="53" t="s">
        <v>29</v>
      </c>
      <c r="W1" s="53" t="s">
        <v>7</v>
      </c>
      <c r="X1" s="53" t="s">
        <v>30</v>
      </c>
      <c r="Y1" s="53" t="s">
        <v>31</v>
      </c>
      <c r="Z1" s="53" t="s">
        <v>8</v>
      </c>
      <c r="AA1" s="53" t="s">
        <v>32</v>
      </c>
      <c r="AB1" s="53" t="s">
        <v>33</v>
      </c>
      <c r="AC1" s="53" t="s">
        <v>9</v>
      </c>
      <c r="AD1" s="53" t="s">
        <v>34</v>
      </c>
      <c r="AE1" s="53" t="s">
        <v>35</v>
      </c>
      <c r="AF1" s="53" t="s">
        <v>11</v>
      </c>
      <c r="AG1" s="53" t="s">
        <v>36</v>
      </c>
      <c r="AH1" s="53" t="s">
        <v>37</v>
      </c>
      <c r="AI1" s="53" t="s">
        <v>38</v>
      </c>
      <c r="AJ1" s="53" t="s">
        <v>39</v>
      </c>
      <c r="AK1" s="53" t="s">
        <v>40</v>
      </c>
      <c r="AL1" s="53" t="s">
        <v>41</v>
      </c>
      <c r="AM1" s="53" t="s">
        <v>42</v>
      </c>
      <c r="AN1" s="53" t="s">
        <v>43</v>
      </c>
      <c r="AO1" s="53" t="s">
        <v>44</v>
      </c>
      <c r="AP1" s="53" t="s">
        <v>45</v>
      </c>
      <c r="AQ1" s="53" t="s">
        <v>46</v>
      </c>
      <c r="AR1" s="53" t="s">
        <v>47</v>
      </c>
      <c r="AS1" s="53" t="s">
        <v>48</v>
      </c>
      <c r="AT1" s="53" t="s">
        <v>49</v>
      </c>
    </row>
    <row r="2" spans="1:46">
      <c r="A2" s="55" t="s">
        <v>1728</v>
      </c>
      <c r="B2" s="55">
        <v>1315231925</v>
      </c>
      <c r="C2" s="55" t="s">
        <v>1729</v>
      </c>
      <c r="D2" s="55" t="s">
        <v>52</v>
      </c>
      <c r="E2" s="55" t="s">
        <v>53</v>
      </c>
      <c r="F2" s="55"/>
      <c r="G2" s="55">
        <v>19</v>
      </c>
      <c r="H2" s="55">
        <v>646</v>
      </c>
      <c r="I2" s="55">
        <v>669.5</v>
      </c>
      <c r="J2" s="55">
        <v>1</v>
      </c>
      <c r="K2" s="55">
        <v>3</v>
      </c>
      <c r="L2" s="55">
        <v>2</v>
      </c>
      <c r="M2" s="55">
        <v>115</v>
      </c>
      <c r="N2" s="55">
        <v>66</v>
      </c>
      <c r="O2" s="55">
        <v>131.5</v>
      </c>
      <c r="P2" s="55">
        <v>3</v>
      </c>
      <c r="Q2" s="55">
        <v>136</v>
      </c>
      <c r="R2" s="55">
        <v>3</v>
      </c>
      <c r="S2" s="55">
        <v>99</v>
      </c>
      <c r="T2" s="55">
        <v>2</v>
      </c>
      <c r="U2" s="55"/>
      <c r="V2" s="55"/>
      <c r="W2" s="55">
        <v>71.5</v>
      </c>
      <c r="X2" s="55">
        <v>90</v>
      </c>
      <c r="Y2" s="56">
        <v>144</v>
      </c>
      <c r="Z2" s="55">
        <v>93</v>
      </c>
      <c r="AA2" s="55">
        <v>98</v>
      </c>
      <c r="AB2" s="55">
        <v>4</v>
      </c>
      <c r="AC2" s="55"/>
      <c r="AD2" s="55"/>
      <c r="AE2" s="55"/>
      <c r="AF2" s="55"/>
      <c r="AG2" s="55"/>
      <c r="AH2" s="55"/>
      <c r="AI2" s="55" t="s">
        <v>54</v>
      </c>
      <c r="AJ2" s="55">
        <v>25</v>
      </c>
      <c r="AK2" s="55"/>
      <c r="AL2" s="55"/>
      <c r="AM2" s="55"/>
      <c r="AN2" s="55"/>
      <c r="AO2" s="55">
        <v>1</v>
      </c>
      <c r="AP2" s="55">
        <v>3</v>
      </c>
      <c r="AQ2" s="55">
        <v>1</v>
      </c>
      <c r="AR2" s="55">
        <v>4</v>
      </c>
      <c r="AS2" s="55">
        <v>11</v>
      </c>
      <c r="AT2" s="55">
        <v>1</v>
      </c>
    </row>
    <row r="3" spans="1:46">
      <c r="A3" s="55" t="s">
        <v>1712</v>
      </c>
      <c r="B3" s="55">
        <v>1315231916</v>
      </c>
      <c r="C3" s="55" t="s">
        <v>1713</v>
      </c>
      <c r="D3" s="55" t="s">
        <v>52</v>
      </c>
      <c r="E3" s="55" t="s">
        <v>53</v>
      </c>
      <c r="F3" s="55"/>
      <c r="G3" s="55">
        <v>19</v>
      </c>
      <c r="H3" s="55">
        <v>631</v>
      </c>
      <c r="I3" s="55">
        <v>649</v>
      </c>
      <c r="J3" s="55">
        <v>2</v>
      </c>
      <c r="K3" s="55">
        <v>11</v>
      </c>
      <c r="L3" s="55">
        <v>23</v>
      </c>
      <c r="M3" s="55">
        <v>118.5</v>
      </c>
      <c r="N3" s="55">
        <v>28</v>
      </c>
      <c r="O3" s="55">
        <v>117.5</v>
      </c>
      <c r="P3" s="55">
        <v>46</v>
      </c>
      <c r="Q3" s="55">
        <v>132.5</v>
      </c>
      <c r="R3" s="55">
        <v>21</v>
      </c>
      <c r="S3" s="55">
        <v>94.5</v>
      </c>
      <c r="T3" s="55">
        <v>6</v>
      </c>
      <c r="U3" s="55"/>
      <c r="V3" s="55"/>
      <c r="W3" s="55">
        <v>83.5</v>
      </c>
      <c r="X3" s="55">
        <v>94</v>
      </c>
      <c r="Y3" s="55">
        <v>21</v>
      </c>
      <c r="Z3" s="55">
        <v>84.5</v>
      </c>
      <c r="AA3" s="55">
        <v>92</v>
      </c>
      <c r="AB3" s="55">
        <v>66</v>
      </c>
      <c r="AC3" s="55"/>
      <c r="AD3" s="55"/>
      <c r="AE3" s="55"/>
      <c r="AF3" s="55"/>
      <c r="AG3" s="55"/>
      <c r="AH3" s="55"/>
      <c r="AI3" s="55" t="s">
        <v>54</v>
      </c>
      <c r="AJ3" s="55">
        <v>16</v>
      </c>
      <c r="AK3" s="55"/>
      <c r="AL3" s="55"/>
      <c r="AM3" s="55"/>
      <c r="AN3" s="55"/>
      <c r="AO3" s="55">
        <v>15</v>
      </c>
      <c r="AP3" s="55">
        <v>1</v>
      </c>
      <c r="AQ3" s="55">
        <v>2</v>
      </c>
      <c r="AR3" s="55">
        <v>13</v>
      </c>
      <c r="AS3" s="55">
        <v>4</v>
      </c>
      <c r="AT3" s="55">
        <v>2</v>
      </c>
    </row>
    <row r="4" spans="1:46">
      <c r="A4" s="55" t="s">
        <v>1700</v>
      </c>
      <c r="B4" s="55">
        <v>1315231910</v>
      </c>
      <c r="C4" s="55" t="s">
        <v>1701</v>
      </c>
      <c r="D4" s="55" t="s">
        <v>52</v>
      </c>
      <c r="E4" s="55" t="s">
        <v>53</v>
      </c>
      <c r="F4" s="55"/>
      <c r="G4" s="55">
        <v>19</v>
      </c>
      <c r="H4" s="55">
        <v>629</v>
      </c>
      <c r="I4" s="55">
        <v>648.5</v>
      </c>
      <c r="J4" s="55">
        <v>3</v>
      </c>
      <c r="K4" s="55">
        <v>24</v>
      </c>
      <c r="L4" s="55">
        <v>25</v>
      </c>
      <c r="M4" s="55">
        <v>119</v>
      </c>
      <c r="N4" s="55">
        <v>21</v>
      </c>
      <c r="O4" s="55">
        <v>119.5</v>
      </c>
      <c r="P4" s="55">
        <v>33</v>
      </c>
      <c r="Q4" s="55">
        <v>131</v>
      </c>
      <c r="R4" s="55">
        <v>29</v>
      </c>
      <c r="S4" s="55">
        <v>91</v>
      </c>
      <c r="T4" s="55">
        <v>17</v>
      </c>
      <c r="U4" s="55"/>
      <c r="V4" s="55"/>
      <c r="W4" s="55">
        <v>79</v>
      </c>
      <c r="X4" s="55">
        <v>93</v>
      </c>
      <c r="Y4" s="55">
        <v>50</v>
      </c>
      <c r="Z4" s="55">
        <v>89.5</v>
      </c>
      <c r="AA4" s="55">
        <v>95</v>
      </c>
      <c r="AB4" s="55">
        <v>16</v>
      </c>
      <c r="AC4" s="55"/>
      <c r="AD4" s="55"/>
      <c r="AE4" s="55"/>
      <c r="AF4" s="55"/>
      <c r="AG4" s="55"/>
      <c r="AH4" s="55"/>
      <c r="AI4" s="55" t="s">
        <v>54</v>
      </c>
      <c r="AJ4" s="55">
        <v>10</v>
      </c>
      <c r="AK4" s="55"/>
      <c r="AL4" s="55"/>
      <c r="AM4" s="55"/>
      <c r="AN4" s="55"/>
      <c r="AO4" s="55">
        <v>12</v>
      </c>
      <c r="AP4" s="55">
        <v>8</v>
      </c>
      <c r="AQ4" s="55">
        <v>18</v>
      </c>
      <c r="AR4" s="55">
        <v>27</v>
      </c>
      <c r="AS4" s="55">
        <v>29</v>
      </c>
      <c r="AT4" s="55">
        <v>3</v>
      </c>
    </row>
    <row r="5" spans="1:46">
      <c r="A5" s="55" t="s">
        <v>1740</v>
      </c>
      <c r="B5" s="55">
        <v>1315231931</v>
      </c>
      <c r="C5" s="55" t="s">
        <v>1741</v>
      </c>
      <c r="D5" s="55" t="s">
        <v>52</v>
      </c>
      <c r="E5" s="55" t="s">
        <v>53</v>
      </c>
      <c r="F5" s="55"/>
      <c r="G5" s="55">
        <v>19</v>
      </c>
      <c r="H5" s="55">
        <v>631.5</v>
      </c>
      <c r="I5" s="55">
        <v>646.5</v>
      </c>
      <c r="J5" s="55">
        <v>4</v>
      </c>
      <c r="K5" s="55">
        <v>8</v>
      </c>
      <c r="L5" s="55">
        <v>28</v>
      </c>
      <c r="M5" s="55">
        <v>113.5</v>
      </c>
      <c r="N5" s="56">
        <v>101</v>
      </c>
      <c r="O5" s="55">
        <v>120</v>
      </c>
      <c r="P5" s="55">
        <v>26</v>
      </c>
      <c r="Q5" s="55">
        <v>133</v>
      </c>
      <c r="R5" s="55">
        <v>12</v>
      </c>
      <c r="S5" s="55">
        <v>94</v>
      </c>
      <c r="T5" s="55">
        <v>8</v>
      </c>
      <c r="U5" s="55"/>
      <c r="V5" s="55"/>
      <c r="W5" s="55">
        <v>92</v>
      </c>
      <c r="X5" s="55">
        <v>98</v>
      </c>
      <c r="Y5" s="55">
        <v>2</v>
      </c>
      <c r="Z5" s="55">
        <v>79</v>
      </c>
      <c r="AA5" s="55">
        <v>88</v>
      </c>
      <c r="AB5" s="56">
        <v>171</v>
      </c>
      <c r="AC5" s="55"/>
      <c r="AD5" s="55"/>
      <c r="AE5" s="55"/>
      <c r="AF5" s="55"/>
      <c r="AG5" s="55"/>
      <c r="AH5" s="55"/>
      <c r="AI5" s="55" t="s">
        <v>54</v>
      </c>
      <c r="AJ5" s="55">
        <v>31</v>
      </c>
      <c r="AK5" s="55"/>
      <c r="AL5" s="55"/>
      <c r="AM5" s="55"/>
      <c r="AN5" s="55"/>
      <c r="AO5" s="55">
        <v>29</v>
      </c>
      <c r="AP5" s="55">
        <v>16</v>
      </c>
      <c r="AQ5" s="55">
        <v>16</v>
      </c>
      <c r="AR5" s="55">
        <v>12</v>
      </c>
      <c r="AS5" s="55">
        <v>14</v>
      </c>
      <c r="AT5" s="55">
        <v>4</v>
      </c>
    </row>
    <row r="6" spans="1:46">
      <c r="A6" s="55" t="s">
        <v>1726</v>
      </c>
      <c r="B6" s="55">
        <v>1315231924</v>
      </c>
      <c r="C6" s="55" t="s">
        <v>1727</v>
      </c>
      <c r="D6" s="55" t="s">
        <v>52</v>
      </c>
      <c r="E6" s="55" t="s">
        <v>53</v>
      </c>
      <c r="F6" s="55"/>
      <c r="G6" s="55">
        <v>19</v>
      </c>
      <c r="H6" s="55">
        <v>622.5</v>
      </c>
      <c r="I6" s="55">
        <v>646.5</v>
      </c>
      <c r="J6" s="55">
        <v>4</v>
      </c>
      <c r="K6" s="55">
        <v>25</v>
      </c>
      <c r="L6" s="55">
        <v>28</v>
      </c>
      <c r="M6" s="55">
        <v>119</v>
      </c>
      <c r="N6" s="55">
        <v>21</v>
      </c>
      <c r="O6" s="55">
        <v>137.5</v>
      </c>
      <c r="P6" s="55">
        <v>1</v>
      </c>
      <c r="Q6" s="55">
        <v>123</v>
      </c>
      <c r="R6" s="56">
        <v>123</v>
      </c>
      <c r="S6" s="55">
        <v>85</v>
      </c>
      <c r="T6" s="55">
        <v>42</v>
      </c>
      <c r="U6" s="55"/>
      <c r="V6" s="55"/>
      <c r="W6" s="55">
        <v>74</v>
      </c>
      <c r="X6" s="55">
        <v>91</v>
      </c>
      <c r="Y6" s="56">
        <v>110</v>
      </c>
      <c r="Z6" s="55">
        <v>84</v>
      </c>
      <c r="AA6" s="55">
        <v>91</v>
      </c>
      <c r="AB6" s="55">
        <v>75</v>
      </c>
      <c r="AC6" s="55"/>
      <c r="AD6" s="55"/>
      <c r="AE6" s="55"/>
      <c r="AF6" s="55"/>
      <c r="AG6" s="55"/>
      <c r="AH6" s="55"/>
      <c r="AI6" s="55" t="s">
        <v>54</v>
      </c>
      <c r="AJ6" s="55">
        <v>24</v>
      </c>
      <c r="AK6" s="55"/>
      <c r="AL6" s="55"/>
      <c r="AM6" s="55"/>
      <c r="AN6" s="55"/>
      <c r="AO6" s="55">
        <v>18</v>
      </c>
      <c r="AP6" s="55">
        <v>67</v>
      </c>
      <c r="AQ6" s="55">
        <v>46</v>
      </c>
      <c r="AR6" s="55">
        <v>29</v>
      </c>
      <c r="AS6" s="55">
        <v>63</v>
      </c>
      <c r="AT6" s="55">
        <v>4</v>
      </c>
    </row>
    <row r="7" spans="1:46">
      <c r="A7" s="55" t="s">
        <v>883</v>
      </c>
      <c r="B7" s="55">
        <v>1315231010</v>
      </c>
      <c r="C7" s="55" t="s">
        <v>884</v>
      </c>
      <c r="D7" s="55" t="s">
        <v>52</v>
      </c>
      <c r="E7" s="55" t="s">
        <v>53</v>
      </c>
      <c r="F7" s="55"/>
      <c r="G7" s="55">
        <v>10</v>
      </c>
      <c r="H7" s="55">
        <v>625.5</v>
      </c>
      <c r="I7" s="55">
        <v>644</v>
      </c>
      <c r="J7" s="55">
        <v>6</v>
      </c>
      <c r="K7" s="55">
        <v>18</v>
      </c>
      <c r="L7" s="55">
        <v>31</v>
      </c>
      <c r="M7" s="55">
        <v>107.5</v>
      </c>
      <c r="N7" s="56">
        <v>300</v>
      </c>
      <c r="O7" s="55">
        <v>132</v>
      </c>
      <c r="P7" s="55">
        <v>2</v>
      </c>
      <c r="Q7" s="55">
        <v>121</v>
      </c>
      <c r="R7" s="56">
        <v>168</v>
      </c>
      <c r="S7" s="55">
        <v>99.5</v>
      </c>
      <c r="T7" s="55">
        <v>1</v>
      </c>
      <c r="U7" s="55"/>
      <c r="V7" s="55"/>
      <c r="W7" s="55">
        <v>84.5</v>
      </c>
      <c r="X7" s="55">
        <v>95</v>
      </c>
      <c r="Y7" s="55">
        <v>14</v>
      </c>
      <c r="Z7" s="55">
        <v>81</v>
      </c>
      <c r="AA7" s="55">
        <v>89</v>
      </c>
      <c r="AB7" s="56">
        <v>132</v>
      </c>
      <c r="AC7" s="55"/>
      <c r="AD7" s="55"/>
      <c r="AE7" s="55"/>
      <c r="AF7" s="55"/>
      <c r="AG7" s="55"/>
      <c r="AH7" s="55"/>
      <c r="AI7" s="55" t="s">
        <v>54</v>
      </c>
      <c r="AJ7" s="55">
        <v>10</v>
      </c>
      <c r="AK7" s="55"/>
      <c r="AL7" s="55" t="s">
        <v>863</v>
      </c>
      <c r="AM7" s="55"/>
      <c r="AN7" s="55"/>
      <c r="AO7" s="55">
        <v>41</v>
      </c>
      <c r="AP7" s="55">
        <v>48</v>
      </c>
      <c r="AQ7" s="55">
        <v>37</v>
      </c>
      <c r="AR7" s="55">
        <v>24</v>
      </c>
      <c r="AS7" s="55">
        <v>3</v>
      </c>
      <c r="AT7" s="55">
        <v>6</v>
      </c>
    </row>
    <row r="8" spans="1:46">
      <c r="A8" s="55" t="s">
        <v>1698</v>
      </c>
      <c r="B8" s="55">
        <v>1315231909</v>
      </c>
      <c r="C8" s="55" t="s">
        <v>1699</v>
      </c>
      <c r="D8" s="55" t="s">
        <v>52</v>
      </c>
      <c r="E8" s="55" t="s">
        <v>53</v>
      </c>
      <c r="F8" s="55"/>
      <c r="G8" s="55">
        <v>19</v>
      </c>
      <c r="H8" s="55">
        <v>628.5</v>
      </c>
      <c r="I8" s="55">
        <v>643.5</v>
      </c>
      <c r="J8" s="55">
        <v>7</v>
      </c>
      <c r="K8" s="55">
        <v>48</v>
      </c>
      <c r="L8" s="55">
        <v>33</v>
      </c>
      <c r="M8" s="55">
        <v>121</v>
      </c>
      <c r="N8" s="55">
        <v>9</v>
      </c>
      <c r="O8" s="55">
        <v>123</v>
      </c>
      <c r="P8" s="55">
        <v>13</v>
      </c>
      <c r="Q8" s="55">
        <v>131</v>
      </c>
      <c r="R8" s="55">
        <v>29</v>
      </c>
      <c r="S8" s="55">
        <v>78.5</v>
      </c>
      <c r="T8" s="55">
        <v>100</v>
      </c>
      <c r="U8" s="55"/>
      <c r="V8" s="55"/>
      <c r="W8" s="55">
        <v>86.5</v>
      </c>
      <c r="X8" s="55">
        <v>96</v>
      </c>
      <c r="Y8" s="55">
        <v>7</v>
      </c>
      <c r="Z8" s="55">
        <v>88.5</v>
      </c>
      <c r="AA8" s="55">
        <v>94</v>
      </c>
      <c r="AB8" s="55">
        <v>20</v>
      </c>
      <c r="AC8" s="55"/>
      <c r="AD8" s="55"/>
      <c r="AE8" s="55"/>
      <c r="AF8" s="55"/>
      <c r="AG8" s="55"/>
      <c r="AH8" s="55"/>
      <c r="AI8" s="55" t="s">
        <v>54</v>
      </c>
      <c r="AJ8" s="55">
        <v>9</v>
      </c>
      <c r="AK8" s="55"/>
      <c r="AL8" s="55"/>
      <c r="AM8" s="55"/>
      <c r="AN8" s="55"/>
      <c r="AO8" s="55">
        <v>21</v>
      </c>
      <c r="AP8" s="55">
        <v>132</v>
      </c>
      <c r="AQ8" s="55">
        <v>12</v>
      </c>
      <c r="AR8" s="55">
        <v>55</v>
      </c>
      <c r="AS8" s="55">
        <v>45</v>
      </c>
      <c r="AT8" s="55">
        <v>7</v>
      </c>
    </row>
    <row r="9" spans="1:46">
      <c r="A9" s="55" t="s">
        <v>1718</v>
      </c>
      <c r="B9" s="55">
        <v>1315231920</v>
      </c>
      <c r="C9" s="55" t="s">
        <v>1719</v>
      </c>
      <c r="D9" s="55" t="s">
        <v>52</v>
      </c>
      <c r="E9" s="55" t="s">
        <v>53</v>
      </c>
      <c r="F9" s="55"/>
      <c r="G9" s="55">
        <v>19</v>
      </c>
      <c r="H9" s="55">
        <v>625</v>
      </c>
      <c r="I9" s="55">
        <v>642</v>
      </c>
      <c r="J9" s="55">
        <v>8</v>
      </c>
      <c r="K9" s="55">
        <v>33</v>
      </c>
      <c r="L9" s="55">
        <v>36</v>
      </c>
      <c r="M9" s="55">
        <v>115.5</v>
      </c>
      <c r="N9" s="55">
        <v>55</v>
      </c>
      <c r="O9" s="55">
        <v>120</v>
      </c>
      <c r="P9" s="55">
        <v>26</v>
      </c>
      <c r="Q9" s="55">
        <v>136.5</v>
      </c>
      <c r="R9" s="55">
        <v>2</v>
      </c>
      <c r="S9" s="55">
        <v>84</v>
      </c>
      <c r="T9" s="55">
        <v>48</v>
      </c>
      <c r="U9" s="55"/>
      <c r="V9" s="55"/>
      <c r="W9" s="55">
        <v>86.5</v>
      </c>
      <c r="X9" s="55">
        <v>96</v>
      </c>
      <c r="Y9" s="55">
        <v>7</v>
      </c>
      <c r="Z9" s="55">
        <v>82.5</v>
      </c>
      <c r="AA9" s="55">
        <v>90</v>
      </c>
      <c r="AB9" s="55">
        <v>99</v>
      </c>
      <c r="AC9" s="55"/>
      <c r="AD9" s="55"/>
      <c r="AE9" s="55"/>
      <c r="AF9" s="55"/>
      <c r="AG9" s="55"/>
      <c r="AH9" s="55"/>
      <c r="AI9" s="55" t="s">
        <v>54</v>
      </c>
      <c r="AJ9" s="55">
        <v>20</v>
      </c>
      <c r="AK9" s="55"/>
      <c r="AL9" s="55"/>
      <c r="AM9" s="55"/>
      <c r="AN9" s="55"/>
      <c r="AO9" s="55">
        <v>11</v>
      </c>
      <c r="AP9" s="55">
        <v>33</v>
      </c>
      <c r="AQ9" s="55">
        <v>15</v>
      </c>
      <c r="AR9" s="55">
        <v>41</v>
      </c>
      <c r="AS9" s="55">
        <v>22</v>
      </c>
      <c r="AT9" s="55">
        <v>8</v>
      </c>
    </row>
    <row r="10" spans="1:46">
      <c r="A10" s="55" t="s">
        <v>1708</v>
      </c>
      <c r="B10" s="55">
        <v>1315231914</v>
      </c>
      <c r="C10" s="55" t="s">
        <v>1709</v>
      </c>
      <c r="D10" s="55" t="s">
        <v>52</v>
      </c>
      <c r="E10" s="55" t="s">
        <v>53</v>
      </c>
      <c r="F10" s="55"/>
      <c r="G10" s="55">
        <v>19</v>
      </c>
      <c r="H10" s="55">
        <v>619</v>
      </c>
      <c r="I10" s="55">
        <v>642</v>
      </c>
      <c r="J10" s="55">
        <v>8</v>
      </c>
      <c r="K10" s="55">
        <v>-3</v>
      </c>
      <c r="L10" s="55">
        <v>36</v>
      </c>
      <c r="M10" s="55">
        <v>119.5</v>
      </c>
      <c r="N10" s="55">
        <v>17</v>
      </c>
      <c r="O10" s="55">
        <v>125.5</v>
      </c>
      <c r="P10" s="55">
        <v>7</v>
      </c>
      <c r="Q10" s="55">
        <v>133</v>
      </c>
      <c r="R10" s="55">
        <v>12</v>
      </c>
      <c r="S10" s="55">
        <v>82</v>
      </c>
      <c r="T10" s="55">
        <v>65</v>
      </c>
      <c r="U10" s="55"/>
      <c r="V10" s="55"/>
      <c r="W10" s="55">
        <v>73.5</v>
      </c>
      <c r="X10" s="55">
        <v>90</v>
      </c>
      <c r="Y10" s="56">
        <v>116</v>
      </c>
      <c r="Z10" s="55">
        <v>85.5</v>
      </c>
      <c r="AA10" s="55">
        <v>92</v>
      </c>
      <c r="AB10" s="55">
        <v>50</v>
      </c>
      <c r="AC10" s="55"/>
      <c r="AD10" s="55"/>
      <c r="AE10" s="55"/>
      <c r="AF10" s="55"/>
      <c r="AG10" s="55"/>
      <c r="AH10" s="55"/>
      <c r="AI10" s="55" t="s">
        <v>54</v>
      </c>
      <c r="AJ10" s="55">
        <v>14</v>
      </c>
      <c r="AK10" s="55"/>
      <c r="AL10" s="55"/>
      <c r="AM10" s="55"/>
      <c r="AN10" s="55"/>
      <c r="AO10" s="55">
        <v>21</v>
      </c>
      <c r="AP10" s="55">
        <v>3</v>
      </c>
      <c r="AQ10" s="55">
        <v>10</v>
      </c>
      <c r="AR10" s="55">
        <v>5</v>
      </c>
      <c r="AS10" s="55">
        <v>7</v>
      </c>
      <c r="AT10" s="55">
        <v>8</v>
      </c>
    </row>
    <row r="11" spans="1:46">
      <c r="A11" s="55" t="s">
        <v>1724</v>
      </c>
      <c r="B11" s="55">
        <v>1315231923</v>
      </c>
      <c r="C11" s="55" t="s">
        <v>1725</v>
      </c>
      <c r="D11" s="55" t="s">
        <v>52</v>
      </c>
      <c r="E11" s="55" t="s">
        <v>53</v>
      </c>
      <c r="F11" s="55"/>
      <c r="G11" s="55">
        <v>19</v>
      </c>
      <c r="H11" s="55">
        <v>621</v>
      </c>
      <c r="I11" s="55">
        <v>641.5</v>
      </c>
      <c r="J11" s="55">
        <v>10</v>
      </c>
      <c r="K11" s="55">
        <v>19</v>
      </c>
      <c r="L11" s="55">
        <v>38</v>
      </c>
      <c r="M11" s="55">
        <v>116</v>
      </c>
      <c r="N11" s="55">
        <v>51</v>
      </c>
      <c r="O11" s="55">
        <v>115.5</v>
      </c>
      <c r="P11" s="55">
        <v>57</v>
      </c>
      <c r="Q11" s="55">
        <v>129.5</v>
      </c>
      <c r="R11" s="55">
        <v>46</v>
      </c>
      <c r="S11" s="55">
        <v>92.5</v>
      </c>
      <c r="T11" s="55">
        <v>13</v>
      </c>
      <c r="U11" s="55"/>
      <c r="V11" s="55"/>
      <c r="W11" s="55">
        <v>77</v>
      </c>
      <c r="X11" s="55">
        <v>92</v>
      </c>
      <c r="Y11" s="55">
        <v>62</v>
      </c>
      <c r="Z11" s="55">
        <v>90.5</v>
      </c>
      <c r="AA11" s="55">
        <v>96</v>
      </c>
      <c r="AB11" s="55">
        <v>10</v>
      </c>
      <c r="AC11" s="55"/>
      <c r="AD11" s="55"/>
      <c r="AE11" s="55"/>
      <c r="AF11" s="55"/>
      <c r="AG11" s="55"/>
      <c r="AH11" s="55"/>
      <c r="AI11" s="55" t="s">
        <v>54</v>
      </c>
      <c r="AJ11" s="55">
        <v>23</v>
      </c>
      <c r="AK11" s="55"/>
      <c r="AL11" s="55"/>
      <c r="AM11" s="55"/>
      <c r="AN11" s="55"/>
      <c r="AO11" s="55">
        <v>6</v>
      </c>
      <c r="AP11" s="55">
        <v>44</v>
      </c>
      <c r="AQ11" s="55">
        <v>21</v>
      </c>
      <c r="AR11" s="55">
        <v>29</v>
      </c>
      <c r="AS11" s="55">
        <v>6</v>
      </c>
      <c r="AT11" s="55">
        <v>10</v>
      </c>
    </row>
    <row r="12" spans="1:46">
      <c r="A12" s="55" t="s">
        <v>1742</v>
      </c>
      <c r="B12" s="55">
        <v>1315231932</v>
      </c>
      <c r="C12" s="55" t="s">
        <v>1743</v>
      </c>
      <c r="D12" s="55" t="s">
        <v>52</v>
      </c>
      <c r="E12" s="55" t="s">
        <v>53</v>
      </c>
      <c r="F12" s="55"/>
      <c r="G12" s="55">
        <v>19</v>
      </c>
      <c r="H12" s="55">
        <v>627.5</v>
      </c>
      <c r="I12" s="55">
        <v>641.5</v>
      </c>
      <c r="J12" s="55">
        <v>10</v>
      </c>
      <c r="K12" s="55">
        <v>-8</v>
      </c>
      <c r="L12" s="55">
        <v>38</v>
      </c>
      <c r="M12" s="55">
        <v>108.5</v>
      </c>
      <c r="N12" s="56">
        <v>258</v>
      </c>
      <c r="O12" s="55">
        <v>115</v>
      </c>
      <c r="P12" s="55">
        <v>64</v>
      </c>
      <c r="Q12" s="55">
        <v>136</v>
      </c>
      <c r="R12" s="55">
        <v>3</v>
      </c>
      <c r="S12" s="55">
        <v>89</v>
      </c>
      <c r="T12" s="55">
        <v>20</v>
      </c>
      <c r="U12" s="55"/>
      <c r="V12" s="55"/>
      <c r="W12" s="55">
        <v>85</v>
      </c>
      <c r="X12" s="55">
        <v>95</v>
      </c>
      <c r="Y12" s="55">
        <v>12</v>
      </c>
      <c r="Z12" s="55">
        <v>94</v>
      </c>
      <c r="AA12" s="55">
        <v>98</v>
      </c>
      <c r="AB12" s="55">
        <v>1</v>
      </c>
      <c r="AC12" s="55"/>
      <c r="AD12" s="55"/>
      <c r="AE12" s="55"/>
      <c r="AF12" s="55"/>
      <c r="AG12" s="55"/>
      <c r="AH12" s="55"/>
      <c r="AI12" s="55" t="s">
        <v>54</v>
      </c>
      <c r="AJ12" s="55">
        <v>32</v>
      </c>
      <c r="AK12" s="55"/>
      <c r="AL12" s="55"/>
      <c r="AM12" s="55"/>
      <c r="AN12" s="55"/>
      <c r="AO12" s="55">
        <v>73</v>
      </c>
      <c r="AP12" s="55">
        <v>23</v>
      </c>
      <c r="AQ12" s="55">
        <v>4</v>
      </c>
      <c r="AR12" s="55">
        <v>2</v>
      </c>
      <c r="AS12" s="55">
        <v>15</v>
      </c>
      <c r="AT12" s="55">
        <v>10</v>
      </c>
    </row>
    <row r="13" spans="1:46">
      <c r="A13" s="55" t="s">
        <v>1694</v>
      </c>
      <c r="B13" s="55">
        <v>1315231907</v>
      </c>
      <c r="C13" s="55" t="s">
        <v>1695</v>
      </c>
      <c r="D13" s="55" t="s">
        <v>52</v>
      </c>
      <c r="E13" s="55" t="s">
        <v>53</v>
      </c>
      <c r="F13" s="55"/>
      <c r="G13" s="55">
        <v>19</v>
      </c>
      <c r="H13" s="55">
        <v>625.5</v>
      </c>
      <c r="I13" s="55">
        <v>641.5</v>
      </c>
      <c r="J13" s="55">
        <v>10</v>
      </c>
      <c r="K13" s="55">
        <v>-7</v>
      </c>
      <c r="L13" s="55">
        <v>38</v>
      </c>
      <c r="M13" s="55">
        <v>113.5</v>
      </c>
      <c r="N13" s="56">
        <v>101</v>
      </c>
      <c r="O13" s="55">
        <v>118</v>
      </c>
      <c r="P13" s="55">
        <v>44</v>
      </c>
      <c r="Q13" s="55">
        <v>129</v>
      </c>
      <c r="R13" s="55">
        <v>49</v>
      </c>
      <c r="S13" s="55">
        <v>93</v>
      </c>
      <c r="T13" s="55">
        <v>12</v>
      </c>
      <c r="U13" s="55"/>
      <c r="V13" s="55"/>
      <c r="W13" s="55">
        <v>86</v>
      </c>
      <c r="X13" s="55">
        <v>95</v>
      </c>
      <c r="Y13" s="55">
        <v>10</v>
      </c>
      <c r="Z13" s="55">
        <v>86</v>
      </c>
      <c r="AA13" s="55">
        <v>93</v>
      </c>
      <c r="AB13" s="55">
        <v>43</v>
      </c>
      <c r="AC13" s="55"/>
      <c r="AD13" s="55"/>
      <c r="AE13" s="55"/>
      <c r="AF13" s="55"/>
      <c r="AG13" s="55"/>
      <c r="AH13" s="55"/>
      <c r="AI13" s="55" t="s">
        <v>54</v>
      </c>
      <c r="AJ13" s="55">
        <v>7</v>
      </c>
      <c r="AK13" s="55"/>
      <c r="AL13" s="55"/>
      <c r="AM13" s="55"/>
      <c r="AN13" s="55"/>
      <c r="AO13" s="55">
        <v>19</v>
      </c>
      <c r="AP13" s="55">
        <v>2</v>
      </c>
      <c r="AQ13" s="55">
        <v>6</v>
      </c>
      <c r="AR13" s="55">
        <v>3</v>
      </c>
      <c r="AS13" s="55">
        <v>35</v>
      </c>
      <c r="AT13" s="55">
        <v>10</v>
      </c>
    </row>
    <row r="14" spans="1:46">
      <c r="A14" s="55" t="s">
        <v>1716</v>
      </c>
      <c r="B14" s="55">
        <v>1315231918</v>
      </c>
      <c r="C14" s="55" t="s">
        <v>1717</v>
      </c>
      <c r="D14" s="55" t="s">
        <v>52</v>
      </c>
      <c r="E14" s="55" t="s">
        <v>53</v>
      </c>
      <c r="F14" s="55"/>
      <c r="G14" s="55">
        <v>19</v>
      </c>
      <c r="H14" s="55">
        <v>621</v>
      </c>
      <c r="I14" s="55">
        <v>640</v>
      </c>
      <c r="J14" s="55">
        <v>13</v>
      </c>
      <c r="K14" s="55">
        <v>8</v>
      </c>
      <c r="L14" s="55">
        <v>48</v>
      </c>
      <c r="M14" s="55">
        <v>112</v>
      </c>
      <c r="N14" s="56">
        <v>138</v>
      </c>
      <c r="O14" s="55">
        <v>128</v>
      </c>
      <c r="P14" s="55">
        <v>4</v>
      </c>
      <c r="Q14" s="55">
        <v>125</v>
      </c>
      <c r="R14" s="55">
        <v>92</v>
      </c>
      <c r="S14" s="55">
        <v>88</v>
      </c>
      <c r="T14" s="55">
        <v>24</v>
      </c>
      <c r="U14" s="55"/>
      <c r="V14" s="55"/>
      <c r="W14" s="55">
        <v>78</v>
      </c>
      <c r="X14" s="55">
        <v>92</v>
      </c>
      <c r="Y14" s="55">
        <v>54</v>
      </c>
      <c r="Z14" s="55">
        <v>90</v>
      </c>
      <c r="AA14" s="55">
        <v>95</v>
      </c>
      <c r="AB14" s="55">
        <v>13</v>
      </c>
      <c r="AC14" s="55"/>
      <c r="AD14" s="55"/>
      <c r="AE14" s="55"/>
      <c r="AF14" s="55"/>
      <c r="AG14" s="55"/>
      <c r="AH14" s="55"/>
      <c r="AI14" s="55" t="s">
        <v>54</v>
      </c>
      <c r="AJ14" s="55">
        <v>18</v>
      </c>
      <c r="AK14" s="55"/>
      <c r="AL14" s="55"/>
      <c r="AM14" s="55"/>
      <c r="AN14" s="55"/>
      <c r="AO14" s="55">
        <v>54</v>
      </c>
      <c r="AP14" s="55">
        <v>10</v>
      </c>
      <c r="AQ14" s="55">
        <v>7</v>
      </c>
      <c r="AR14" s="55">
        <v>21</v>
      </c>
      <c r="AS14" s="55">
        <v>5</v>
      </c>
      <c r="AT14" s="55">
        <v>13</v>
      </c>
    </row>
    <row r="15" spans="1:46">
      <c r="A15" s="55" t="s">
        <v>817</v>
      </c>
      <c r="B15" s="55">
        <v>1315230923</v>
      </c>
      <c r="C15" s="55" t="s">
        <v>818</v>
      </c>
      <c r="D15" s="55" t="s">
        <v>52</v>
      </c>
      <c r="E15" s="55" t="s">
        <v>53</v>
      </c>
      <c r="F15" s="55"/>
      <c r="G15" s="55">
        <v>9</v>
      </c>
      <c r="H15" s="55">
        <v>622</v>
      </c>
      <c r="I15" s="55">
        <v>639</v>
      </c>
      <c r="J15" s="55">
        <v>14</v>
      </c>
      <c r="K15" s="55">
        <v>30</v>
      </c>
      <c r="L15" s="55">
        <v>52</v>
      </c>
      <c r="M15" s="55">
        <v>112</v>
      </c>
      <c r="N15" s="56">
        <v>138</v>
      </c>
      <c r="O15" s="55">
        <v>122</v>
      </c>
      <c r="P15" s="55">
        <v>16</v>
      </c>
      <c r="Q15" s="55">
        <v>136</v>
      </c>
      <c r="R15" s="55">
        <v>3</v>
      </c>
      <c r="S15" s="55">
        <v>81</v>
      </c>
      <c r="T15" s="55">
        <v>76</v>
      </c>
      <c r="U15" s="55"/>
      <c r="V15" s="55"/>
      <c r="W15" s="55">
        <v>82.5</v>
      </c>
      <c r="X15" s="55">
        <v>94</v>
      </c>
      <c r="Y15" s="55">
        <v>26</v>
      </c>
      <c r="Z15" s="55">
        <v>88.5</v>
      </c>
      <c r="AA15" s="55">
        <v>94</v>
      </c>
      <c r="AB15" s="55">
        <v>20</v>
      </c>
      <c r="AC15" s="55"/>
      <c r="AD15" s="55"/>
      <c r="AE15" s="55"/>
      <c r="AF15" s="55"/>
      <c r="AG15" s="55"/>
      <c r="AH15" s="55"/>
      <c r="AI15" s="55" t="s">
        <v>54</v>
      </c>
      <c r="AJ15" s="55">
        <v>23</v>
      </c>
      <c r="AK15" s="55"/>
      <c r="AL15" s="55"/>
      <c r="AM15" s="55"/>
      <c r="AN15" s="55"/>
      <c r="AO15" s="55">
        <v>36</v>
      </c>
      <c r="AP15" s="55">
        <v>27</v>
      </c>
      <c r="AQ15" s="55">
        <v>63</v>
      </c>
      <c r="AR15" s="55">
        <v>44</v>
      </c>
      <c r="AS15" s="55">
        <v>31</v>
      </c>
      <c r="AT15" s="55">
        <v>14</v>
      </c>
    </row>
    <row r="16" spans="1:46">
      <c r="A16" s="55" t="s">
        <v>1744</v>
      </c>
      <c r="B16" s="55">
        <v>1315231933</v>
      </c>
      <c r="C16" s="55" t="s">
        <v>1745</v>
      </c>
      <c r="D16" s="55" t="s">
        <v>52</v>
      </c>
      <c r="E16" s="55" t="s">
        <v>53</v>
      </c>
      <c r="F16" s="55"/>
      <c r="G16" s="55">
        <v>19</v>
      </c>
      <c r="H16" s="55">
        <v>615.5</v>
      </c>
      <c r="I16" s="55">
        <v>637.5</v>
      </c>
      <c r="J16" s="55">
        <v>15</v>
      </c>
      <c r="K16" s="55">
        <v>-14</v>
      </c>
      <c r="L16" s="55">
        <v>58</v>
      </c>
      <c r="M16" s="55">
        <v>114.5</v>
      </c>
      <c r="N16" s="55">
        <v>74</v>
      </c>
      <c r="O16" s="55">
        <v>114</v>
      </c>
      <c r="P16" s="55">
        <v>69</v>
      </c>
      <c r="Q16" s="55">
        <v>130.5</v>
      </c>
      <c r="R16" s="55">
        <v>32</v>
      </c>
      <c r="S16" s="55">
        <v>94.5</v>
      </c>
      <c r="T16" s="55">
        <v>6</v>
      </c>
      <c r="U16" s="55"/>
      <c r="V16" s="55"/>
      <c r="W16" s="55">
        <v>75</v>
      </c>
      <c r="X16" s="55">
        <v>91</v>
      </c>
      <c r="Y16" s="55">
        <v>88</v>
      </c>
      <c r="Z16" s="55">
        <v>87</v>
      </c>
      <c r="AA16" s="55">
        <v>93</v>
      </c>
      <c r="AB16" s="55">
        <v>34</v>
      </c>
      <c r="AC16" s="55"/>
      <c r="AD16" s="55"/>
      <c r="AE16" s="55"/>
      <c r="AF16" s="55"/>
      <c r="AG16" s="55"/>
      <c r="AH16" s="55"/>
      <c r="AI16" s="55" t="s">
        <v>54</v>
      </c>
      <c r="AJ16" s="55">
        <v>33</v>
      </c>
      <c r="AK16" s="55"/>
      <c r="AL16" s="55"/>
      <c r="AM16" s="55"/>
      <c r="AN16" s="55"/>
      <c r="AO16" s="55">
        <v>4</v>
      </c>
      <c r="AP16" s="55">
        <v>15</v>
      </c>
      <c r="AQ16" s="55">
        <v>3</v>
      </c>
      <c r="AR16" s="55">
        <v>1</v>
      </c>
      <c r="AS16" s="55">
        <v>1</v>
      </c>
      <c r="AT16" s="55">
        <v>15</v>
      </c>
    </row>
    <row r="17" spans="1:46">
      <c r="A17" s="55" t="s">
        <v>845</v>
      </c>
      <c r="B17" s="55">
        <v>1315230937</v>
      </c>
      <c r="C17" s="55" t="s">
        <v>846</v>
      </c>
      <c r="D17" s="55" t="s">
        <v>52</v>
      </c>
      <c r="E17" s="55" t="s">
        <v>53</v>
      </c>
      <c r="F17" s="55"/>
      <c r="G17" s="55">
        <v>9</v>
      </c>
      <c r="H17" s="55">
        <v>621.5</v>
      </c>
      <c r="I17" s="55">
        <v>634.5</v>
      </c>
      <c r="J17" s="55">
        <v>16</v>
      </c>
      <c r="K17" s="55">
        <v>1</v>
      </c>
      <c r="L17" s="55">
        <v>70</v>
      </c>
      <c r="M17" s="55">
        <v>111</v>
      </c>
      <c r="N17" s="56">
        <v>172</v>
      </c>
      <c r="O17" s="55">
        <v>117.5</v>
      </c>
      <c r="P17" s="55">
        <v>46</v>
      </c>
      <c r="Q17" s="55">
        <v>127</v>
      </c>
      <c r="R17" s="55">
        <v>68</v>
      </c>
      <c r="S17" s="55">
        <v>88</v>
      </c>
      <c r="T17" s="55">
        <v>24</v>
      </c>
      <c r="U17" s="55"/>
      <c r="V17" s="55"/>
      <c r="W17" s="55">
        <v>92</v>
      </c>
      <c r="X17" s="55">
        <v>98</v>
      </c>
      <c r="Y17" s="55">
        <v>2</v>
      </c>
      <c r="Z17" s="55">
        <v>86</v>
      </c>
      <c r="AA17" s="55">
        <v>93</v>
      </c>
      <c r="AB17" s="55">
        <v>43</v>
      </c>
      <c r="AC17" s="55"/>
      <c r="AD17" s="55"/>
      <c r="AE17" s="55"/>
      <c r="AF17" s="55"/>
      <c r="AG17" s="55"/>
      <c r="AH17" s="55"/>
      <c r="AI17" s="55" t="s">
        <v>54</v>
      </c>
      <c r="AJ17" s="55">
        <v>37</v>
      </c>
      <c r="AK17" s="55"/>
      <c r="AL17" s="55"/>
      <c r="AM17" s="55"/>
      <c r="AN17" s="55"/>
      <c r="AO17" s="55">
        <v>2</v>
      </c>
      <c r="AP17" s="55">
        <v>7</v>
      </c>
      <c r="AQ17" s="55">
        <v>19</v>
      </c>
      <c r="AR17" s="55">
        <v>17</v>
      </c>
      <c r="AS17" s="55">
        <v>56</v>
      </c>
      <c r="AT17" s="55">
        <v>16</v>
      </c>
    </row>
    <row r="18" spans="1:46">
      <c r="A18" s="55" t="s">
        <v>1736</v>
      </c>
      <c r="B18" s="55">
        <v>1315231929</v>
      </c>
      <c r="C18" s="55" t="s">
        <v>1737</v>
      </c>
      <c r="D18" s="55" t="s">
        <v>52</v>
      </c>
      <c r="E18" s="55" t="s">
        <v>53</v>
      </c>
      <c r="F18" s="55"/>
      <c r="G18" s="55">
        <v>19</v>
      </c>
      <c r="H18" s="55">
        <v>611.5</v>
      </c>
      <c r="I18" s="55">
        <v>634</v>
      </c>
      <c r="J18" s="55">
        <v>17</v>
      </c>
      <c r="K18" s="55">
        <v>61</v>
      </c>
      <c r="L18" s="55">
        <v>74</v>
      </c>
      <c r="M18" s="55">
        <v>116.5</v>
      </c>
      <c r="N18" s="55">
        <v>40</v>
      </c>
      <c r="O18" s="55">
        <v>122</v>
      </c>
      <c r="P18" s="55">
        <v>16</v>
      </c>
      <c r="Q18" s="55">
        <v>125.5</v>
      </c>
      <c r="R18" s="55">
        <v>89</v>
      </c>
      <c r="S18" s="55">
        <v>85</v>
      </c>
      <c r="T18" s="55">
        <v>42</v>
      </c>
      <c r="U18" s="55"/>
      <c r="V18" s="55"/>
      <c r="W18" s="55">
        <v>74.5</v>
      </c>
      <c r="X18" s="55">
        <v>91</v>
      </c>
      <c r="Y18" s="56">
        <v>102</v>
      </c>
      <c r="Z18" s="55">
        <v>88</v>
      </c>
      <c r="AA18" s="55">
        <v>94</v>
      </c>
      <c r="AB18" s="55">
        <v>28</v>
      </c>
      <c r="AC18" s="55"/>
      <c r="AD18" s="55"/>
      <c r="AE18" s="55"/>
      <c r="AF18" s="55"/>
      <c r="AG18" s="55"/>
      <c r="AH18" s="55"/>
      <c r="AI18" s="55" t="s">
        <v>54</v>
      </c>
      <c r="AJ18" s="55">
        <v>29</v>
      </c>
      <c r="AK18" s="55"/>
      <c r="AL18" s="55"/>
      <c r="AM18" s="55"/>
      <c r="AN18" s="55"/>
      <c r="AO18" s="55">
        <v>32</v>
      </c>
      <c r="AP18" s="55">
        <v>8</v>
      </c>
      <c r="AQ18" s="55">
        <v>24</v>
      </c>
      <c r="AR18" s="55">
        <v>78</v>
      </c>
      <c r="AS18" s="55">
        <v>2</v>
      </c>
      <c r="AT18" s="55">
        <v>17</v>
      </c>
    </row>
    <row r="19" spans="1:46">
      <c r="A19" s="55" t="s">
        <v>1682</v>
      </c>
      <c r="B19" s="55">
        <v>1315231901</v>
      </c>
      <c r="C19" s="55" t="s">
        <v>1683</v>
      </c>
      <c r="D19" s="55" t="s">
        <v>52</v>
      </c>
      <c r="E19" s="55" t="s">
        <v>53</v>
      </c>
      <c r="F19" s="55"/>
      <c r="G19" s="55">
        <v>19</v>
      </c>
      <c r="H19" s="55">
        <v>620.5</v>
      </c>
      <c r="I19" s="55">
        <v>633</v>
      </c>
      <c r="J19" s="55">
        <v>18</v>
      </c>
      <c r="K19" s="55">
        <v>-12</v>
      </c>
      <c r="L19" s="55">
        <v>79</v>
      </c>
      <c r="M19" s="55">
        <v>113.5</v>
      </c>
      <c r="N19" s="56">
        <v>101</v>
      </c>
      <c r="O19" s="55">
        <v>110.5</v>
      </c>
      <c r="P19" s="55">
        <v>96</v>
      </c>
      <c r="Q19" s="55">
        <v>126.5</v>
      </c>
      <c r="R19" s="55">
        <v>74</v>
      </c>
      <c r="S19" s="55">
        <v>87.5</v>
      </c>
      <c r="T19" s="55">
        <v>27</v>
      </c>
      <c r="U19" s="55"/>
      <c r="V19" s="55"/>
      <c r="W19" s="55">
        <v>89</v>
      </c>
      <c r="X19" s="55">
        <v>97</v>
      </c>
      <c r="Y19" s="55">
        <v>5</v>
      </c>
      <c r="Z19" s="55">
        <v>93.5</v>
      </c>
      <c r="AA19" s="55">
        <v>98</v>
      </c>
      <c r="AB19" s="55">
        <v>3</v>
      </c>
      <c r="AC19" s="55"/>
      <c r="AD19" s="55"/>
      <c r="AE19" s="55"/>
      <c r="AF19" s="55"/>
      <c r="AG19" s="55"/>
      <c r="AH19" s="55"/>
      <c r="AI19" s="55" t="s">
        <v>54</v>
      </c>
      <c r="AJ19" s="55">
        <v>1</v>
      </c>
      <c r="AK19" s="55"/>
      <c r="AL19" s="55"/>
      <c r="AM19" s="55"/>
      <c r="AN19" s="55"/>
      <c r="AO19" s="55">
        <v>13</v>
      </c>
      <c r="AP19" s="55">
        <v>6</v>
      </c>
      <c r="AQ19" s="55">
        <v>52</v>
      </c>
      <c r="AR19" s="55">
        <v>6</v>
      </c>
      <c r="AS19" s="55">
        <v>40</v>
      </c>
      <c r="AT19" s="55">
        <v>18</v>
      </c>
    </row>
    <row r="20" spans="1:46">
      <c r="A20" s="55" t="s">
        <v>1688</v>
      </c>
      <c r="B20" s="55">
        <v>1315231904</v>
      </c>
      <c r="C20" s="55" t="s">
        <v>1689</v>
      </c>
      <c r="D20" s="55" t="s">
        <v>52</v>
      </c>
      <c r="E20" s="55" t="s">
        <v>53</v>
      </c>
      <c r="F20" s="55"/>
      <c r="G20" s="55">
        <v>19</v>
      </c>
      <c r="H20" s="55">
        <v>613</v>
      </c>
      <c r="I20" s="55">
        <v>632.5</v>
      </c>
      <c r="J20" s="55">
        <v>19</v>
      </c>
      <c r="K20" s="55">
        <v>29</v>
      </c>
      <c r="L20" s="55">
        <v>81</v>
      </c>
      <c r="M20" s="55">
        <v>109.5</v>
      </c>
      <c r="N20" s="56">
        <v>226</v>
      </c>
      <c r="O20" s="55">
        <v>123.5</v>
      </c>
      <c r="P20" s="55">
        <v>12</v>
      </c>
      <c r="Q20" s="55">
        <v>119.5</v>
      </c>
      <c r="R20" s="56">
        <v>200</v>
      </c>
      <c r="S20" s="55">
        <v>96</v>
      </c>
      <c r="T20" s="55">
        <v>3</v>
      </c>
      <c r="U20" s="55"/>
      <c r="V20" s="55"/>
      <c r="W20" s="55">
        <v>83</v>
      </c>
      <c r="X20" s="55">
        <v>94</v>
      </c>
      <c r="Y20" s="55">
        <v>22</v>
      </c>
      <c r="Z20" s="55">
        <v>81.5</v>
      </c>
      <c r="AA20" s="55">
        <v>90</v>
      </c>
      <c r="AB20" s="56">
        <v>122</v>
      </c>
      <c r="AC20" s="55"/>
      <c r="AD20" s="55"/>
      <c r="AE20" s="55"/>
      <c r="AF20" s="55"/>
      <c r="AG20" s="55"/>
      <c r="AH20" s="55"/>
      <c r="AI20" s="55" t="s">
        <v>54</v>
      </c>
      <c r="AJ20" s="55">
        <v>4</v>
      </c>
      <c r="AK20" s="55"/>
      <c r="AL20" s="55"/>
      <c r="AM20" s="55"/>
      <c r="AN20" s="55"/>
      <c r="AO20" s="55">
        <v>9</v>
      </c>
      <c r="AP20" s="55">
        <v>37</v>
      </c>
      <c r="AQ20" s="55">
        <v>19</v>
      </c>
      <c r="AR20" s="55">
        <v>48</v>
      </c>
      <c r="AS20" s="55">
        <v>60</v>
      </c>
      <c r="AT20" s="55">
        <v>19</v>
      </c>
    </row>
    <row r="21" spans="1:46">
      <c r="A21" s="55" t="s">
        <v>777</v>
      </c>
      <c r="B21" s="55">
        <v>1315230902</v>
      </c>
      <c r="C21" s="55" t="s">
        <v>778</v>
      </c>
      <c r="D21" s="55" t="s">
        <v>52</v>
      </c>
      <c r="E21" s="55" t="s">
        <v>53</v>
      </c>
      <c r="F21" s="55"/>
      <c r="G21" s="55">
        <v>9</v>
      </c>
      <c r="H21" s="55">
        <v>604.5</v>
      </c>
      <c r="I21" s="55">
        <v>629.5</v>
      </c>
      <c r="J21" s="55">
        <v>20</v>
      </c>
      <c r="K21" s="55">
        <v>48</v>
      </c>
      <c r="L21" s="55">
        <v>92</v>
      </c>
      <c r="M21" s="55">
        <v>114.5</v>
      </c>
      <c r="N21" s="55">
        <v>74</v>
      </c>
      <c r="O21" s="55">
        <v>125</v>
      </c>
      <c r="P21" s="55">
        <v>8</v>
      </c>
      <c r="Q21" s="55">
        <v>123.5</v>
      </c>
      <c r="R21" s="56">
        <v>117</v>
      </c>
      <c r="S21" s="55">
        <v>87.5</v>
      </c>
      <c r="T21" s="55">
        <v>27</v>
      </c>
      <c r="U21" s="55"/>
      <c r="V21" s="55"/>
      <c r="W21" s="55">
        <v>75</v>
      </c>
      <c r="X21" s="55">
        <v>91</v>
      </c>
      <c r="Y21" s="55">
        <v>88</v>
      </c>
      <c r="Z21" s="55">
        <v>79</v>
      </c>
      <c r="AA21" s="55">
        <v>88</v>
      </c>
      <c r="AB21" s="56">
        <v>171</v>
      </c>
      <c r="AC21" s="55"/>
      <c r="AD21" s="55"/>
      <c r="AE21" s="55"/>
      <c r="AF21" s="55"/>
      <c r="AG21" s="55"/>
      <c r="AH21" s="55"/>
      <c r="AI21" s="55" t="s">
        <v>54</v>
      </c>
      <c r="AJ21" s="55">
        <v>2</v>
      </c>
      <c r="AK21" s="55"/>
      <c r="AL21" s="55"/>
      <c r="AM21" s="55"/>
      <c r="AN21" s="55"/>
      <c r="AO21" s="55">
        <v>50</v>
      </c>
      <c r="AP21" s="55">
        <v>18</v>
      </c>
      <c r="AQ21" s="55">
        <v>27</v>
      </c>
      <c r="AR21" s="55">
        <v>68</v>
      </c>
      <c r="AS21" s="55">
        <v>59</v>
      </c>
      <c r="AT21" s="55">
        <v>20</v>
      </c>
    </row>
    <row r="22" spans="1:46">
      <c r="A22" s="55" t="s">
        <v>1704</v>
      </c>
      <c r="B22" s="55">
        <v>1315231912</v>
      </c>
      <c r="C22" s="55" t="s">
        <v>1705</v>
      </c>
      <c r="D22" s="55" t="s">
        <v>52</v>
      </c>
      <c r="E22" s="55" t="s">
        <v>53</v>
      </c>
      <c r="F22" s="55"/>
      <c r="G22" s="55">
        <v>19</v>
      </c>
      <c r="H22" s="55">
        <v>605.5</v>
      </c>
      <c r="I22" s="55">
        <v>629</v>
      </c>
      <c r="J22" s="55">
        <v>21</v>
      </c>
      <c r="K22" s="55">
        <v>-14</v>
      </c>
      <c r="L22" s="55">
        <v>96</v>
      </c>
      <c r="M22" s="55">
        <v>111.5</v>
      </c>
      <c r="N22" s="55">
        <v>155</v>
      </c>
      <c r="O22" s="55">
        <v>120</v>
      </c>
      <c r="P22" s="55">
        <v>26</v>
      </c>
      <c r="Q22" s="55">
        <v>127.5</v>
      </c>
      <c r="R22" s="55">
        <v>60</v>
      </c>
      <c r="S22" s="55">
        <v>87</v>
      </c>
      <c r="T22" s="55">
        <v>32</v>
      </c>
      <c r="U22" s="55"/>
      <c r="V22" s="55"/>
      <c r="W22" s="55">
        <v>71</v>
      </c>
      <c r="X22" s="55">
        <v>89</v>
      </c>
      <c r="Y22" s="55">
        <v>149</v>
      </c>
      <c r="Z22" s="55">
        <v>88.5</v>
      </c>
      <c r="AA22" s="55">
        <v>94</v>
      </c>
      <c r="AB22" s="55">
        <v>20</v>
      </c>
      <c r="AC22" s="55"/>
      <c r="AD22" s="55"/>
      <c r="AE22" s="55"/>
      <c r="AF22" s="55"/>
      <c r="AG22" s="55"/>
      <c r="AH22" s="55"/>
      <c r="AI22" s="55" t="s">
        <v>54</v>
      </c>
      <c r="AJ22" s="55">
        <v>12</v>
      </c>
      <c r="AK22" s="55"/>
      <c r="AL22" s="55"/>
      <c r="AM22" s="55"/>
      <c r="AN22" s="55"/>
      <c r="AO22" s="55">
        <v>3</v>
      </c>
      <c r="AP22" s="55">
        <v>13</v>
      </c>
      <c r="AQ22" s="55">
        <v>11</v>
      </c>
      <c r="AR22" s="55">
        <v>7</v>
      </c>
      <c r="AS22" s="55">
        <v>35</v>
      </c>
      <c r="AT22" s="55">
        <v>21</v>
      </c>
    </row>
    <row r="23" spans="1:46">
      <c r="A23" s="55" t="s">
        <v>1722</v>
      </c>
      <c r="B23" s="55">
        <v>1315231922</v>
      </c>
      <c r="C23" s="55" t="s">
        <v>1723</v>
      </c>
      <c r="D23" s="55" t="s">
        <v>52</v>
      </c>
      <c r="E23" s="55" t="s">
        <v>53</v>
      </c>
      <c r="F23" s="55"/>
      <c r="G23" s="55">
        <v>19</v>
      </c>
      <c r="H23" s="55">
        <v>610.5</v>
      </c>
      <c r="I23" s="55">
        <v>628.5</v>
      </c>
      <c r="J23" s="55">
        <v>22</v>
      </c>
      <c r="K23" s="55">
        <v>17</v>
      </c>
      <c r="L23" s="55">
        <v>98</v>
      </c>
      <c r="M23" s="55">
        <v>113</v>
      </c>
      <c r="N23" s="55">
        <v>112</v>
      </c>
      <c r="O23" s="55">
        <v>123</v>
      </c>
      <c r="P23" s="55">
        <v>13</v>
      </c>
      <c r="Q23" s="55">
        <v>111.5</v>
      </c>
      <c r="R23" s="56">
        <v>371</v>
      </c>
      <c r="S23" s="55">
        <v>94</v>
      </c>
      <c r="T23" s="55">
        <v>8</v>
      </c>
      <c r="U23" s="55"/>
      <c r="V23" s="55"/>
      <c r="W23" s="55">
        <v>84.5</v>
      </c>
      <c r="X23" s="55">
        <v>95</v>
      </c>
      <c r="Y23" s="55">
        <v>14</v>
      </c>
      <c r="Z23" s="55">
        <v>84.5</v>
      </c>
      <c r="AA23" s="55">
        <v>92</v>
      </c>
      <c r="AB23" s="55">
        <v>66</v>
      </c>
      <c r="AC23" s="55"/>
      <c r="AD23" s="55"/>
      <c r="AE23" s="55"/>
      <c r="AF23" s="55"/>
      <c r="AG23" s="55"/>
      <c r="AH23" s="55"/>
      <c r="AI23" s="55" t="s">
        <v>54</v>
      </c>
      <c r="AJ23" s="55">
        <v>22</v>
      </c>
      <c r="AK23" s="55"/>
      <c r="AL23" s="55" t="s">
        <v>863</v>
      </c>
      <c r="AM23" s="55"/>
      <c r="AN23" s="55"/>
      <c r="AO23" s="55">
        <v>39</v>
      </c>
      <c r="AP23" s="55">
        <v>33</v>
      </c>
      <c r="AQ23" s="55">
        <v>22</v>
      </c>
      <c r="AR23" s="55">
        <v>39</v>
      </c>
      <c r="AS23" s="55">
        <v>17</v>
      </c>
      <c r="AT23" s="55">
        <v>22</v>
      </c>
    </row>
    <row r="24" spans="1:46">
      <c r="A24" s="55" t="s">
        <v>1702</v>
      </c>
      <c r="B24" s="55">
        <v>1315231911</v>
      </c>
      <c r="C24" s="55" t="s">
        <v>1703</v>
      </c>
      <c r="D24" s="55" t="s">
        <v>52</v>
      </c>
      <c r="E24" s="55" t="s">
        <v>53</v>
      </c>
      <c r="F24" s="55"/>
      <c r="G24" s="55">
        <v>19</v>
      </c>
      <c r="H24" s="55">
        <v>617</v>
      </c>
      <c r="I24" s="55">
        <v>627</v>
      </c>
      <c r="J24" s="55">
        <v>23</v>
      </c>
      <c r="K24" s="55">
        <v>8</v>
      </c>
      <c r="L24" s="55">
        <v>104</v>
      </c>
      <c r="M24" s="55">
        <v>113.5</v>
      </c>
      <c r="N24" s="55">
        <v>101</v>
      </c>
      <c r="O24" s="55">
        <v>119</v>
      </c>
      <c r="P24" s="55">
        <v>36</v>
      </c>
      <c r="Q24" s="55">
        <v>129.5</v>
      </c>
      <c r="R24" s="55">
        <v>46</v>
      </c>
      <c r="S24" s="55">
        <v>70</v>
      </c>
      <c r="T24" s="56">
        <v>226</v>
      </c>
      <c r="U24" s="55"/>
      <c r="V24" s="55"/>
      <c r="W24" s="55">
        <v>91</v>
      </c>
      <c r="X24" s="55">
        <v>97</v>
      </c>
      <c r="Y24" s="55">
        <v>4</v>
      </c>
      <c r="Z24" s="55">
        <v>94</v>
      </c>
      <c r="AA24" s="55">
        <v>98</v>
      </c>
      <c r="AB24" s="55">
        <v>1</v>
      </c>
      <c r="AC24" s="55"/>
      <c r="AD24" s="55"/>
      <c r="AE24" s="55"/>
      <c r="AF24" s="55"/>
      <c r="AG24" s="55"/>
      <c r="AH24" s="55"/>
      <c r="AI24" s="55" t="s">
        <v>54</v>
      </c>
      <c r="AJ24" s="55">
        <v>11</v>
      </c>
      <c r="AK24" s="55"/>
      <c r="AL24" s="55"/>
      <c r="AM24" s="55"/>
      <c r="AN24" s="55"/>
      <c r="AO24" s="55">
        <v>8</v>
      </c>
      <c r="AP24" s="55">
        <v>21</v>
      </c>
      <c r="AQ24" s="55">
        <v>30</v>
      </c>
      <c r="AR24" s="55">
        <v>31</v>
      </c>
      <c r="AS24" s="55">
        <v>11</v>
      </c>
      <c r="AT24" s="55">
        <v>23</v>
      </c>
    </row>
    <row r="25" spans="1:46">
      <c r="A25" s="55" t="s">
        <v>893</v>
      </c>
      <c r="B25" s="55">
        <v>1315231015</v>
      </c>
      <c r="C25" s="55" t="s">
        <v>894</v>
      </c>
      <c r="D25" s="55" t="s">
        <v>52</v>
      </c>
      <c r="E25" s="55" t="s">
        <v>53</v>
      </c>
      <c r="F25" s="55"/>
      <c r="G25" s="55">
        <v>10</v>
      </c>
      <c r="H25" s="55">
        <v>592.75</v>
      </c>
      <c r="I25" s="55">
        <v>627</v>
      </c>
      <c r="J25" s="55">
        <v>23</v>
      </c>
      <c r="K25" s="55">
        <v>28</v>
      </c>
      <c r="L25" s="55">
        <v>104</v>
      </c>
      <c r="M25" s="55">
        <v>116.5</v>
      </c>
      <c r="N25" s="55">
        <v>40</v>
      </c>
      <c r="O25" s="55">
        <v>105.5</v>
      </c>
      <c r="P25" s="55">
        <v>170</v>
      </c>
      <c r="Q25" s="55">
        <v>133</v>
      </c>
      <c r="R25" s="55">
        <v>12</v>
      </c>
      <c r="S25" s="55">
        <v>87</v>
      </c>
      <c r="T25" s="55">
        <v>32</v>
      </c>
      <c r="U25" s="55"/>
      <c r="V25" s="55"/>
      <c r="W25" s="55">
        <v>77</v>
      </c>
      <c r="X25" s="55">
        <v>92</v>
      </c>
      <c r="Y25" s="55">
        <v>62</v>
      </c>
      <c r="Z25" s="55"/>
      <c r="AA25" s="55"/>
      <c r="AB25" s="55"/>
      <c r="AC25" s="55">
        <v>73.75</v>
      </c>
      <c r="AD25" s="55">
        <v>93</v>
      </c>
      <c r="AE25" s="55">
        <v>12</v>
      </c>
      <c r="AF25" s="55"/>
      <c r="AG25" s="55"/>
      <c r="AH25" s="55"/>
      <c r="AI25" s="55" t="s">
        <v>880</v>
      </c>
      <c r="AJ25" s="55">
        <v>15</v>
      </c>
      <c r="AK25" s="55"/>
      <c r="AL25" s="55"/>
      <c r="AM25" s="55"/>
      <c r="AN25" s="55"/>
      <c r="AO25" s="55">
        <v>10</v>
      </c>
      <c r="AP25" s="55">
        <v>35</v>
      </c>
      <c r="AQ25" s="55">
        <v>49</v>
      </c>
      <c r="AR25" s="55">
        <v>51</v>
      </c>
      <c r="AS25" s="55">
        <v>51</v>
      </c>
      <c r="AT25" s="55">
        <v>23</v>
      </c>
    </row>
    <row r="26" spans="1:46">
      <c r="A26" s="55" t="s">
        <v>813</v>
      </c>
      <c r="B26" s="55">
        <v>1315230921</v>
      </c>
      <c r="C26" s="55" t="s">
        <v>814</v>
      </c>
      <c r="D26" s="55" t="s">
        <v>52</v>
      </c>
      <c r="E26" s="55" t="s">
        <v>53</v>
      </c>
      <c r="F26" s="55"/>
      <c r="G26" s="55">
        <v>9</v>
      </c>
      <c r="H26" s="55">
        <v>605</v>
      </c>
      <c r="I26" s="55">
        <v>626</v>
      </c>
      <c r="J26" s="55">
        <v>25</v>
      </c>
      <c r="K26" s="55">
        <v>78</v>
      </c>
      <c r="L26" s="55">
        <v>111</v>
      </c>
      <c r="M26" s="55">
        <v>116.5</v>
      </c>
      <c r="N26" s="55">
        <v>40</v>
      </c>
      <c r="O26" s="55">
        <v>116</v>
      </c>
      <c r="P26" s="55">
        <v>54</v>
      </c>
      <c r="Q26" s="55">
        <v>120.5</v>
      </c>
      <c r="R26" s="55">
        <v>180</v>
      </c>
      <c r="S26" s="55">
        <v>87</v>
      </c>
      <c r="T26" s="55">
        <v>32</v>
      </c>
      <c r="U26" s="55"/>
      <c r="V26" s="55"/>
      <c r="W26" s="55">
        <v>75</v>
      </c>
      <c r="X26" s="55">
        <v>91</v>
      </c>
      <c r="Y26" s="55">
        <v>88</v>
      </c>
      <c r="Z26" s="55">
        <v>90</v>
      </c>
      <c r="AA26" s="55">
        <v>95</v>
      </c>
      <c r="AB26" s="55">
        <v>13</v>
      </c>
      <c r="AC26" s="55"/>
      <c r="AD26" s="55"/>
      <c r="AE26" s="55"/>
      <c r="AF26" s="55"/>
      <c r="AG26" s="55"/>
      <c r="AH26" s="55"/>
      <c r="AI26" s="55" t="s">
        <v>54</v>
      </c>
      <c r="AJ26" s="55">
        <v>21</v>
      </c>
      <c r="AK26" s="55"/>
      <c r="AL26" s="55"/>
      <c r="AM26" s="55"/>
      <c r="AN26" s="55"/>
      <c r="AO26" s="55">
        <v>43</v>
      </c>
      <c r="AP26" s="55">
        <v>12</v>
      </c>
      <c r="AQ26" s="55">
        <v>39</v>
      </c>
      <c r="AR26" s="55">
        <v>103</v>
      </c>
      <c r="AS26" s="55">
        <v>43</v>
      </c>
      <c r="AT26" s="55">
        <v>25</v>
      </c>
    </row>
    <row r="27" spans="1:46">
      <c r="A27" s="55" t="s">
        <v>1692</v>
      </c>
      <c r="B27" s="55">
        <v>1315231906</v>
      </c>
      <c r="C27" s="55" t="s">
        <v>1693</v>
      </c>
      <c r="D27" s="55" t="s">
        <v>52</v>
      </c>
      <c r="E27" s="55" t="s">
        <v>53</v>
      </c>
      <c r="F27" s="55"/>
      <c r="G27" s="55">
        <v>19</v>
      </c>
      <c r="H27" s="55">
        <v>602.5</v>
      </c>
      <c r="I27" s="55">
        <v>625.5</v>
      </c>
      <c r="J27" s="55">
        <v>26</v>
      </c>
      <c r="K27" s="55">
        <v>34</v>
      </c>
      <c r="L27" s="55">
        <v>116</v>
      </c>
      <c r="M27" s="55">
        <v>119</v>
      </c>
      <c r="N27" s="55">
        <v>21</v>
      </c>
      <c r="O27" s="55">
        <v>120.5</v>
      </c>
      <c r="P27" s="55">
        <v>23</v>
      </c>
      <c r="Q27" s="55">
        <v>133.5</v>
      </c>
      <c r="R27" s="55">
        <v>9</v>
      </c>
      <c r="S27" s="55">
        <v>69.5</v>
      </c>
      <c r="T27" s="56">
        <v>241</v>
      </c>
      <c r="U27" s="55"/>
      <c r="V27" s="55"/>
      <c r="W27" s="55">
        <v>74.5</v>
      </c>
      <c r="X27" s="55">
        <v>91</v>
      </c>
      <c r="Y27" s="55">
        <v>102</v>
      </c>
      <c r="Z27" s="55">
        <v>85.5</v>
      </c>
      <c r="AA27" s="55">
        <v>92</v>
      </c>
      <c r="AB27" s="55">
        <v>50</v>
      </c>
      <c r="AC27" s="55"/>
      <c r="AD27" s="55"/>
      <c r="AE27" s="55"/>
      <c r="AF27" s="55"/>
      <c r="AG27" s="55"/>
      <c r="AH27" s="55"/>
      <c r="AI27" s="55" t="s">
        <v>54</v>
      </c>
      <c r="AJ27" s="55">
        <v>6</v>
      </c>
      <c r="AK27" s="55"/>
      <c r="AL27" s="55"/>
      <c r="AM27" s="55"/>
      <c r="AN27" s="55"/>
      <c r="AO27" s="55">
        <v>68</v>
      </c>
      <c r="AP27" s="55">
        <v>26</v>
      </c>
      <c r="AQ27" s="55">
        <v>51</v>
      </c>
      <c r="AR27" s="55">
        <v>60</v>
      </c>
      <c r="AS27" s="55">
        <v>89</v>
      </c>
      <c r="AT27" s="55">
        <v>26</v>
      </c>
    </row>
    <row r="28" spans="1:46">
      <c r="A28" s="55" t="s">
        <v>1706</v>
      </c>
      <c r="B28" s="55">
        <v>1315231913</v>
      </c>
      <c r="C28" s="55" t="s">
        <v>1707</v>
      </c>
      <c r="D28" s="55" t="s">
        <v>52</v>
      </c>
      <c r="E28" s="55" t="s">
        <v>53</v>
      </c>
      <c r="F28" s="55"/>
      <c r="G28" s="55">
        <v>19</v>
      </c>
      <c r="H28" s="55">
        <v>604</v>
      </c>
      <c r="I28" s="55">
        <v>624.5</v>
      </c>
      <c r="J28" s="55">
        <v>27</v>
      </c>
      <c r="K28" s="55">
        <v>-5</v>
      </c>
      <c r="L28" s="55">
        <v>121</v>
      </c>
      <c r="M28" s="55">
        <v>113.5</v>
      </c>
      <c r="N28" s="55">
        <v>101</v>
      </c>
      <c r="O28" s="55">
        <v>110.5</v>
      </c>
      <c r="P28" s="55">
        <v>96</v>
      </c>
      <c r="Q28" s="55">
        <v>129</v>
      </c>
      <c r="R28" s="55">
        <v>49</v>
      </c>
      <c r="S28" s="55">
        <v>83.5</v>
      </c>
      <c r="T28" s="55">
        <v>50</v>
      </c>
      <c r="U28" s="55"/>
      <c r="V28" s="55"/>
      <c r="W28" s="55">
        <v>76.5</v>
      </c>
      <c r="X28" s="55">
        <v>92</v>
      </c>
      <c r="Y28" s="55">
        <v>66</v>
      </c>
      <c r="Z28" s="55">
        <v>91</v>
      </c>
      <c r="AA28" s="55">
        <v>96</v>
      </c>
      <c r="AB28" s="55">
        <v>9</v>
      </c>
      <c r="AC28" s="55"/>
      <c r="AD28" s="55"/>
      <c r="AE28" s="55"/>
      <c r="AF28" s="55"/>
      <c r="AG28" s="55"/>
      <c r="AH28" s="55"/>
      <c r="AI28" s="55" t="s">
        <v>54</v>
      </c>
      <c r="AJ28" s="55">
        <v>13</v>
      </c>
      <c r="AK28" s="55"/>
      <c r="AL28" s="55"/>
      <c r="AM28" s="55"/>
      <c r="AN28" s="55"/>
      <c r="AO28" s="55">
        <v>76</v>
      </c>
      <c r="AP28" s="55">
        <v>31</v>
      </c>
      <c r="AQ28" s="55">
        <v>25</v>
      </c>
      <c r="AR28" s="55">
        <v>22</v>
      </c>
      <c r="AS28" s="55">
        <v>30</v>
      </c>
      <c r="AT28" s="55">
        <v>27</v>
      </c>
    </row>
    <row r="29" spans="1:46">
      <c r="A29" s="55" t="s">
        <v>955</v>
      </c>
      <c r="B29" s="55">
        <v>1315231046</v>
      </c>
      <c r="C29" s="55" t="s">
        <v>956</v>
      </c>
      <c r="D29" s="55" t="s">
        <v>52</v>
      </c>
      <c r="E29" s="55" t="s">
        <v>53</v>
      </c>
      <c r="F29" s="55"/>
      <c r="G29" s="55">
        <v>10</v>
      </c>
      <c r="H29" s="55">
        <v>599.5</v>
      </c>
      <c r="I29" s="55">
        <v>624.5</v>
      </c>
      <c r="J29" s="55">
        <v>27</v>
      </c>
      <c r="K29" s="55">
        <v>51</v>
      </c>
      <c r="L29" s="55">
        <v>121</v>
      </c>
      <c r="M29" s="55">
        <v>123</v>
      </c>
      <c r="N29" s="55">
        <v>3</v>
      </c>
      <c r="O29" s="55">
        <v>94</v>
      </c>
      <c r="P29" s="56">
        <v>381</v>
      </c>
      <c r="Q29" s="55">
        <v>131</v>
      </c>
      <c r="R29" s="55">
        <v>29</v>
      </c>
      <c r="S29" s="55">
        <v>84.5</v>
      </c>
      <c r="T29" s="55">
        <v>45</v>
      </c>
      <c r="U29" s="55"/>
      <c r="V29" s="55"/>
      <c r="W29" s="55">
        <v>84</v>
      </c>
      <c r="X29" s="55">
        <v>95</v>
      </c>
      <c r="Y29" s="55">
        <v>17</v>
      </c>
      <c r="Z29" s="55"/>
      <c r="AA29" s="55"/>
      <c r="AB29" s="55"/>
      <c r="AC29" s="55"/>
      <c r="AD29" s="55"/>
      <c r="AE29" s="55"/>
      <c r="AF29" s="55">
        <v>83</v>
      </c>
      <c r="AG29" s="55">
        <v>97</v>
      </c>
      <c r="AH29" s="55">
        <v>1</v>
      </c>
      <c r="AI29" s="55" t="s">
        <v>866</v>
      </c>
      <c r="AJ29" s="55">
        <v>46</v>
      </c>
      <c r="AK29" s="55"/>
      <c r="AL29" s="55"/>
      <c r="AM29" s="55"/>
      <c r="AN29" s="55" t="s">
        <v>867</v>
      </c>
      <c r="AO29" s="55">
        <v>5</v>
      </c>
      <c r="AP29" s="55">
        <v>110</v>
      </c>
      <c r="AQ29" s="55">
        <v>674</v>
      </c>
      <c r="AR29" s="55">
        <v>78</v>
      </c>
      <c r="AS29" s="55">
        <v>27</v>
      </c>
      <c r="AT29" s="55">
        <v>27</v>
      </c>
    </row>
    <row r="30" spans="1:46">
      <c r="A30" s="55" t="s">
        <v>1686</v>
      </c>
      <c r="B30" s="55">
        <v>1315231903</v>
      </c>
      <c r="C30" s="55" t="s">
        <v>1687</v>
      </c>
      <c r="D30" s="55" t="s">
        <v>52</v>
      </c>
      <c r="E30" s="55" t="s">
        <v>53</v>
      </c>
      <c r="F30" s="55"/>
      <c r="G30" s="55">
        <v>19</v>
      </c>
      <c r="H30" s="55">
        <v>602</v>
      </c>
      <c r="I30" s="55">
        <v>624</v>
      </c>
      <c r="J30" s="55">
        <v>29</v>
      </c>
      <c r="K30" s="55">
        <v>-13</v>
      </c>
      <c r="L30" s="55">
        <v>127</v>
      </c>
      <c r="M30" s="55">
        <v>119</v>
      </c>
      <c r="N30" s="55">
        <v>21</v>
      </c>
      <c r="O30" s="55">
        <v>111</v>
      </c>
      <c r="P30" s="55">
        <v>91</v>
      </c>
      <c r="Q30" s="55">
        <v>130.5</v>
      </c>
      <c r="R30" s="55">
        <v>32</v>
      </c>
      <c r="S30" s="55">
        <v>80.5</v>
      </c>
      <c r="T30" s="55">
        <v>81</v>
      </c>
      <c r="U30" s="55"/>
      <c r="V30" s="55"/>
      <c r="W30" s="55">
        <v>79.5</v>
      </c>
      <c r="X30" s="55">
        <v>93</v>
      </c>
      <c r="Y30" s="55">
        <v>43</v>
      </c>
      <c r="Z30" s="55">
        <v>81.5</v>
      </c>
      <c r="AA30" s="55">
        <v>90</v>
      </c>
      <c r="AB30" s="55">
        <v>122</v>
      </c>
      <c r="AC30" s="55"/>
      <c r="AD30" s="55"/>
      <c r="AE30" s="55"/>
      <c r="AF30" s="55"/>
      <c r="AG30" s="55"/>
      <c r="AH30" s="55"/>
      <c r="AI30" s="55" t="s">
        <v>54</v>
      </c>
      <c r="AJ30" s="55">
        <v>3</v>
      </c>
      <c r="AK30" s="55"/>
      <c r="AL30" s="55"/>
      <c r="AM30" s="55"/>
      <c r="AN30" s="55"/>
      <c r="AO30" s="55">
        <v>26</v>
      </c>
      <c r="AP30" s="55">
        <v>25</v>
      </c>
      <c r="AQ30" s="55">
        <v>9</v>
      </c>
      <c r="AR30" s="55">
        <v>16</v>
      </c>
      <c r="AS30" s="55">
        <v>17</v>
      </c>
      <c r="AT30" s="55">
        <v>29</v>
      </c>
    </row>
    <row r="31" spans="1:46">
      <c r="A31" s="55" t="s">
        <v>821</v>
      </c>
      <c r="B31" s="55">
        <v>1315230925</v>
      </c>
      <c r="C31" s="55" t="s">
        <v>822</v>
      </c>
      <c r="D31" s="55" t="s">
        <v>52</v>
      </c>
      <c r="E31" s="55" t="s">
        <v>53</v>
      </c>
      <c r="F31" s="55"/>
      <c r="G31" s="55">
        <v>9</v>
      </c>
      <c r="H31" s="55">
        <v>604</v>
      </c>
      <c r="I31" s="55">
        <v>623.5</v>
      </c>
      <c r="J31" s="55">
        <v>30</v>
      </c>
      <c r="K31" s="55">
        <v>-12</v>
      </c>
      <c r="L31" s="55">
        <v>129</v>
      </c>
      <c r="M31" s="55">
        <v>109.5</v>
      </c>
      <c r="N31" s="56">
        <v>226</v>
      </c>
      <c r="O31" s="55">
        <v>113.5</v>
      </c>
      <c r="P31" s="55">
        <v>77</v>
      </c>
      <c r="Q31" s="55">
        <v>119.5</v>
      </c>
      <c r="R31" s="55">
        <v>200</v>
      </c>
      <c r="S31" s="55">
        <v>96</v>
      </c>
      <c r="T31" s="55">
        <v>3</v>
      </c>
      <c r="U31" s="55"/>
      <c r="V31" s="55"/>
      <c r="W31" s="55">
        <v>81</v>
      </c>
      <c r="X31" s="55">
        <v>93</v>
      </c>
      <c r="Y31" s="55">
        <v>35</v>
      </c>
      <c r="Z31" s="55">
        <v>84.5</v>
      </c>
      <c r="AA31" s="55">
        <v>92</v>
      </c>
      <c r="AB31" s="55">
        <v>66</v>
      </c>
      <c r="AC31" s="55"/>
      <c r="AD31" s="55"/>
      <c r="AE31" s="55"/>
      <c r="AF31" s="55"/>
      <c r="AG31" s="55"/>
      <c r="AH31" s="55"/>
      <c r="AI31" s="55" t="s">
        <v>54</v>
      </c>
      <c r="AJ31" s="55">
        <v>25</v>
      </c>
      <c r="AK31" s="55"/>
      <c r="AL31" s="55"/>
      <c r="AM31" s="55"/>
      <c r="AN31" s="55"/>
      <c r="AO31" s="55">
        <v>47</v>
      </c>
      <c r="AP31" s="55">
        <v>14</v>
      </c>
      <c r="AQ31" s="55">
        <v>17</v>
      </c>
      <c r="AR31" s="55">
        <v>18</v>
      </c>
      <c r="AS31" s="55">
        <v>16</v>
      </c>
      <c r="AT31" s="55">
        <v>30</v>
      </c>
    </row>
    <row r="32" spans="1:46">
      <c r="A32" s="55" t="s">
        <v>969</v>
      </c>
      <c r="B32" s="55">
        <v>7035231052</v>
      </c>
      <c r="C32" s="55" t="s">
        <v>970</v>
      </c>
      <c r="D32" s="55" t="s">
        <v>511</v>
      </c>
      <c r="E32" s="55" t="s">
        <v>53</v>
      </c>
      <c r="F32" s="55" t="s">
        <v>233</v>
      </c>
      <c r="G32" s="55">
        <v>10</v>
      </c>
      <c r="H32" s="55">
        <v>601</v>
      </c>
      <c r="I32" s="55">
        <v>621</v>
      </c>
      <c r="J32" s="55">
        <v>31</v>
      </c>
      <c r="K32" s="55">
        <v>-21</v>
      </c>
      <c r="L32" s="55">
        <v>138</v>
      </c>
      <c r="M32" s="55">
        <v>103</v>
      </c>
      <c r="N32" s="56">
        <v>487</v>
      </c>
      <c r="O32" s="55">
        <v>127</v>
      </c>
      <c r="P32" s="55">
        <v>4</v>
      </c>
      <c r="Q32" s="55">
        <v>112</v>
      </c>
      <c r="R32" s="56">
        <v>360</v>
      </c>
      <c r="S32" s="55">
        <v>96</v>
      </c>
      <c r="T32" s="55">
        <v>3</v>
      </c>
      <c r="U32" s="55"/>
      <c r="V32" s="55"/>
      <c r="W32" s="55">
        <v>82</v>
      </c>
      <c r="X32" s="55">
        <v>94</v>
      </c>
      <c r="Y32" s="55">
        <v>29</v>
      </c>
      <c r="Z32" s="55">
        <v>81</v>
      </c>
      <c r="AA32" s="55">
        <v>89</v>
      </c>
      <c r="AB32" s="55">
        <v>132</v>
      </c>
      <c r="AC32" s="55"/>
      <c r="AD32" s="55"/>
      <c r="AE32" s="55"/>
      <c r="AF32" s="55"/>
      <c r="AG32" s="55"/>
      <c r="AH32" s="55"/>
      <c r="AI32" s="55"/>
      <c r="AJ32" s="55">
        <v>60</v>
      </c>
      <c r="AK32" s="55"/>
      <c r="AL32" s="55"/>
      <c r="AM32" s="55"/>
      <c r="AN32" s="55"/>
      <c r="AO32" s="55"/>
      <c r="AP32" s="55">
        <v>147</v>
      </c>
      <c r="AQ32" s="55">
        <v>59</v>
      </c>
      <c r="AR32" s="55">
        <v>10</v>
      </c>
      <c r="AS32" s="55"/>
      <c r="AT32" s="55">
        <v>31</v>
      </c>
    </row>
    <row r="33" spans="1:46">
      <c r="A33" s="55" t="s">
        <v>1730</v>
      </c>
      <c r="B33" s="55">
        <v>1315231926</v>
      </c>
      <c r="C33" s="55" t="s">
        <v>1731</v>
      </c>
      <c r="D33" s="55" t="s">
        <v>52</v>
      </c>
      <c r="E33" s="55" t="s">
        <v>53</v>
      </c>
      <c r="F33" s="55"/>
      <c r="G33" s="55">
        <v>19</v>
      </c>
      <c r="H33" s="55">
        <v>593</v>
      </c>
      <c r="I33" s="55">
        <v>621.5</v>
      </c>
      <c r="J33" s="55">
        <v>31</v>
      </c>
      <c r="K33" s="55">
        <v>1</v>
      </c>
      <c r="L33" s="55">
        <v>138</v>
      </c>
      <c r="M33" s="55">
        <v>107.5</v>
      </c>
      <c r="N33" s="56">
        <v>300</v>
      </c>
      <c r="O33" s="55">
        <v>128</v>
      </c>
      <c r="P33" s="55">
        <v>4</v>
      </c>
      <c r="Q33" s="55">
        <v>124.5</v>
      </c>
      <c r="R33" s="55">
        <v>100</v>
      </c>
      <c r="S33" s="55">
        <v>87.5</v>
      </c>
      <c r="T33" s="55">
        <v>27</v>
      </c>
      <c r="U33" s="55"/>
      <c r="V33" s="55"/>
      <c r="W33" s="55">
        <v>68.5</v>
      </c>
      <c r="X33" s="55">
        <v>88</v>
      </c>
      <c r="Y33" s="55">
        <v>182</v>
      </c>
      <c r="Z33" s="55">
        <v>77</v>
      </c>
      <c r="AA33" s="55">
        <v>86</v>
      </c>
      <c r="AB33" s="56">
        <v>212</v>
      </c>
      <c r="AC33" s="55"/>
      <c r="AD33" s="55"/>
      <c r="AE33" s="55"/>
      <c r="AF33" s="55"/>
      <c r="AG33" s="55"/>
      <c r="AH33" s="55"/>
      <c r="AI33" s="55" t="s">
        <v>54</v>
      </c>
      <c r="AJ33" s="55">
        <v>26</v>
      </c>
      <c r="AK33" s="55"/>
      <c r="AL33" s="55"/>
      <c r="AM33" s="55"/>
      <c r="AN33" s="55"/>
      <c r="AO33" s="55">
        <v>16</v>
      </c>
      <c r="AP33" s="55">
        <v>22</v>
      </c>
      <c r="AQ33" s="55">
        <v>13</v>
      </c>
      <c r="AR33" s="55">
        <v>32</v>
      </c>
      <c r="AS33" s="55">
        <v>10</v>
      </c>
      <c r="AT33" s="55">
        <v>31</v>
      </c>
    </row>
    <row r="34" spans="1:46">
      <c r="A34" s="55" t="s">
        <v>797</v>
      </c>
      <c r="B34" s="55">
        <v>1315230913</v>
      </c>
      <c r="C34" s="55" t="s">
        <v>798</v>
      </c>
      <c r="D34" s="55" t="s">
        <v>52</v>
      </c>
      <c r="E34" s="55" t="s">
        <v>53</v>
      </c>
      <c r="F34" s="55"/>
      <c r="G34" s="55">
        <v>9</v>
      </c>
      <c r="H34" s="55">
        <v>602.5</v>
      </c>
      <c r="I34" s="55">
        <v>620.5</v>
      </c>
      <c r="J34" s="55">
        <v>32</v>
      </c>
      <c r="K34" s="55">
        <v>-22</v>
      </c>
      <c r="L34" s="55">
        <v>145</v>
      </c>
      <c r="M34" s="55">
        <v>108</v>
      </c>
      <c r="N34" s="56">
        <v>278</v>
      </c>
      <c r="O34" s="55">
        <v>119.5</v>
      </c>
      <c r="P34" s="55">
        <v>33</v>
      </c>
      <c r="Q34" s="55">
        <v>130.5</v>
      </c>
      <c r="R34" s="55">
        <v>32</v>
      </c>
      <c r="S34" s="55">
        <v>75.5</v>
      </c>
      <c r="T34" s="55">
        <v>151</v>
      </c>
      <c r="U34" s="55"/>
      <c r="V34" s="55"/>
      <c r="W34" s="55">
        <v>84.5</v>
      </c>
      <c r="X34" s="55">
        <v>95</v>
      </c>
      <c r="Y34" s="55">
        <v>14</v>
      </c>
      <c r="Z34" s="55">
        <v>84.5</v>
      </c>
      <c r="AA34" s="55">
        <v>92</v>
      </c>
      <c r="AB34" s="55">
        <v>66</v>
      </c>
      <c r="AC34" s="55"/>
      <c r="AD34" s="55"/>
      <c r="AE34" s="55"/>
      <c r="AF34" s="55"/>
      <c r="AG34" s="55"/>
      <c r="AH34" s="55"/>
      <c r="AI34" s="55" t="s">
        <v>54</v>
      </c>
      <c r="AJ34" s="55">
        <v>13</v>
      </c>
      <c r="AK34" s="55"/>
      <c r="AL34" s="55"/>
      <c r="AM34" s="55"/>
      <c r="AN34" s="55"/>
      <c r="AO34" s="55">
        <v>105</v>
      </c>
      <c r="AP34" s="55">
        <v>17</v>
      </c>
      <c r="AQ34" s="55">
        <v>41</v>
      </c>
      <c r="AR34" s="55">
        <v>10</v>
      </c>
      <c r="AS34" s="55">
        <v>23</v>
      </c>
      <c r="AT34" s="55">
        <v>32</v>
      </c>
    </row>
    <row r="35" spans="1:46">
      <c r="A35" s="55" t="s">
        <v>781</v>
      </c>
      <c r="B35" s="55">
        <v>1315230904</v>
      </c>
      <c r="C35" s="55" t="s">
        <v>782</v>
      </c>
      <c r="D35" s="55" t="s">
        <v>52</v>
      </c>
      <c r="E35" s="55" t="s">
        <v>53</v>
      </c>
      <c r="F35" s="55"/>
      <c r="G35" s="55">
        <v>9</v>
      </c>
      <c r="H35" s="55">
        <v>599.75</v>
      </c>
      <c r="I35" s="55">
        <v>620.5</v>
      </c>
      <c r="J35" s="55">
        <v>32</v>
      </c>
      <c r="K35" s="55">
        <v>58</v>
      </c>
      <c r="L35" s="55">
        <v>145</v>
      </c>
      <c r="M35" s="55">
        <v>114.5</v>
      </c>
      <c r="N35" s="55">
        <v>74</v>
      </c>
      <c r="O35" s="55">
        <v>107.5</v>
      </c>
      <c r="P35" s="55">
        <v>129</v>
      </c>
      <c r="Q35" s="55">
        <v>133.5</v>
      </c>
      <c r="R35" s="55">
        <v>9</v>
      </c>
      <c r="S35" s="55">
        <v>78</v>
      </c>
      <c r="T35" s="55">
        <v>109</v>
      </c>
      <c r="U35" s="55"/>
      <c r="V35" s="55"/>
      <c r="W35" s="55">
        <v>76.5</v>
      </c>
      <c r="X35" s="55">
        <v>92</v>
      </c>
      <c r="Y35" s="55">
        <v>66</v>
      </c>
      <c r="Z35" s="55">
        <v>89.75</v>
      </c>
      <c r="AA35" s="55">
        <v>95</v>
      </c>
      <c r="AB35" s="55">
        <v>15</v>
      </c>
      <c r="AC35" s="55"/>
      <c r="AD35" s="55"/>
      <c r="AE35" s="55"/>
      <c r="AF35" s="55"/>
      <c r="AG35" s="55"/>
      <c r="AH35" s="55"/>
      <c r="AI35" s="55" t="s">
        <v>54</v>
      </c>
      <c r="AJ35" s="55">
        <v>4</v>
      </c>
      <c r="AK35" s="55"/>
      <c r="AL35" s="55"/>
      <c r="AM35" s="55"/>
      <c r="AN35" s="55"/>
      <c r="AO35" s="55">
        <v>30</v>
      </c>
      <c r="AP35" s="55">
        <v>77</v>
      </c>
      <c r="AQ35" s="55">
        <v>98</v>
      </c>
      <c r="AR35" s="55">
        <v>90</v>
      </c>
      <c r="AS35" s="55">
        <v>27</v>
      </c>
      <c r="AT35" s="55">
        <v>32</v>
      </c>
    </row>
    <row r="36" spans="1:46">
      <c r="A36" s="55" t="s">
        <v>775</v>
      </c>
      <c r="B36" s="55">
        <v>1315230901</v>
      </c>
      <c r="C36" s="55" t="s">
        <v>776</v>
      </c>
      <c r="D36" s="55" t="s">
        <v>52</v>
      </c>
      <c r="E36" s="55" t="s">
        <v>53</v>
      </c>
      <c r="F36" s="55"/>
      <c r="G36" s="55">
        <v>9</v>
      </c>
      <c r="H36" s="55">
        <v>598</v>
      </c>
      <c r="I36" s="55">
        <v>620</v>
      </c>
      <c r="J36" s="55">
        <v>34</v>
      </c>
      <c r="K36" s="55">
        <v>26</v>
      </c>
      <c r="L36" s="55">
        <v>148</v>
      </c>
      <c r="M36" s="55">
        <v>114</v>
      </c>
      <c r="N36" s="55">
        <v>84</v>
      </c>
      <c r="O36" s="55">
        <v>120.5</v>
      </c>
      <c r="P36" s="55">
        <v>23</v>
      </c>
      <c r="Q36" s="55">
        <v>119</v>
      </c>
      <c r="R36" s="56">
        <v>212</v>
      </c>
      <c r="S36" s="55">
        <v>81.5</v>
      </c>
      <c r="T36" s="55">
        <v>71</v>
      </c>
      <c r="U36" s="55"/>
      <c r="V36" s="55"/>
      <c r="W36" s="55">
        <v>75.5</v>
      </c>
      <c r="X36" s="55">
        <v>91</v>
      </c>
      <c r="Y36" s="55">
        <v>79</v>
      </c>
      <c r="Z36" s="55">
        <v>87.5</v>
      </c>
      <c r="AA36" s="55">
        <v>94</v>
      </c>
      <c r="AB36" s="55">
        <v>32</v>
      </c>
      <c r="AC36" s="55"/>
      <c r="AD36" s="55"/>
      <c r="AE36" s="55"/>
      <c r="AF36" s="55"/>
      <c r="AG36" s="55"/>
      <c r="AH36" s="55"/>
      <c r="AI36" s="55" t="s">
        <v>54</v>
      </c>
      <c r="AJ36" s="55">
        <v>1</v>
      </c>
      <c r="AK36" s="55"/>
      <c r="AL36" s="55"/>
      <c r="AM36" s="55"/>
      <c r="AN36" s="55"/>
      <c r="AO36" s="55">
        <v>24</v>
      </c>
      <c r="AP36" s="55">
        <v>43</v>
      </c>
      <c r="AQ36" s="55">
        <v>67</v>
      </c>
      <c r="AR36" s="55">
        <v>60</v>
      </c>
      <c r="AS36" s="55">
        <v>63</v>
      </c>
      <c r="AT36" s="55">
        <v>34</v>
      </c>
    </row>
    <row r="37" spans="1:46">
      <c r="A37" s="55" t="s">
        <v>1714</v>
      </c>
      <c r="B37" s="55">
        <v>1315231917</v>
      </c>
      <c r="C37" s="55" t="s">
        <v>1715</v>
      </c>
      <c r="D37" s="55" t="s">
        <v>52</v>
      </c>
      <c r="E37" s="55" t="s">
        <v>53</v>
      </c>
      <c r="F37" s="55"/>
      <c r="G37" s="55">
        <v>19</v>
      </c>
      <c r="H37" s="55">
        <v>605</v>
      </c>
      <c r="I37" s="55">
        <v>619.5</v>
      </c>
      <c r="J37" s="55">
        <v>35</v>
      </c>
      <c r="K37" s="55">
        <v>-24</v>
      </c>
      <c r="L37" s="55">
        <v>154</v>
      </c>
      <c r="M37" s="55">
        <v>109</v>
      </c>
      <c r="N37" s="56">
        <v>245</v>
      </c>
      <c r="O37" s="55">
        <v>107.5</v>
      </c>
      <c r="P37" s="55">
        <v>129</v>
      </c>
      <c r="Q37" s="55">
        <v>133.5</v>
      </c>
      <c r="R37" s="55">
        <v>9</v>
      </c>
      <c r="S37" s="55">
        <v>77.5</v>
      </c>
      <c r="T37" s="55">
        <v>116</v>
      </c>
      <c r="U37" s="55"/>
      <c r="V37" s="55"/>
      <c r="W37" s="55">
        <v>87</v>
      </c>
      <c r="X37" s="55">
        <v>96</v>
      </c>
      <c r="Y37" s="55">
        <v>6</v>
      </c>
      <c r="Z37" s="55">
        <v>90.5</v>
      </c>
      <c r="AA37" s="55">
        <v>96</v>
      </c>
      <c r="AB37" s="55">
        <v>10</v>
      </c>
      <c r="AC37" s="55"/>
      <c r="AD37" s="55"/>
      <c r="AE37" s="55"/>
      <c r="AF37" s="55"/>
      <c r="AG37" s="55"/>
      <c r="AH37" s="55"/>
      <c r="AI37" s="55" t="s">
        <v>54</v>
      </c>
      <c r="AJ37" s="55">
        <v>17</v>
      </c>
      <c r="AK37" s="55"/>
      <c r="AL37" s="55"/>
      <c r="AM37" s="55"/>
      <c r="AN37" s="55"/>
      <c r="AO37" s="55">
        <v>7</v>
      </c>
      <c r="AP37" s="55">
        <v>11</v>
      </c>
      <c r="AQ37" s="55">
        <v>5</v>
      </c>
      <c r="AR37" s="55">
        <v>11</v>
      </c>
      <c r="AS37" s="55">
        <v>8</v>
      </c>
      <c r="AT37" s="55">
        <v>35</v>
      </c>
    </row>
    <row r="38" spans="1:46">
      <c r="A38" s="55" t="s">
        <v>853</v>
      </c>
      <c r="B38" s="55">
        <v>1315230941</v>
      </c>
      <c r="C38" s="55" t="s">
        <v>854</v>
      </c>
      <c r="D38" s="55" t="s">
        <v>52</v>
      </c>
      <c r="E38" s="55" t="s">
        <v>53</v>
      </c>
      <c r="F38" s="55"/>
      <c r="G38" s="55">
        <v>9</v>
      </c>
      <c r="H38" s="55">
        <v>595.5</v>
      </c>
      <c r="I38" s="55">
        <v>619</v>
      </c>
      <c r="J38" s="55">
        <v>36</v>
      </c>
      <c r="K38" s="55">
        <v>-4</v>
      </c>
      <c r="L38" s="55">
        <v>160</v>
      </c>
      <c r="M38" s="55">
        <v>115.5</v>
      </c>
      <c r="N38" s="55">
        <v>55</v>
      </c>
      <c r="O38" s="55">
        <v>115</v>
      </c>
      <c r="P38" s="55">
        <v>64</v>
      </c>
      <c r="Q38" s="55">
        <v>115.5</v>
      </c>
      <c r="R38" s="56">
        <v>288</v>
      </c>
      <c r="S38" s="55">
        <v>90</v>
      </c>
      <c r="T38" s="55">
        <v>19</v>
      </c>
      <c r="U38" s="55"/>
      <c r="V38" s="55"/>
      <c r="W38" s="55">
        <v>74.5</v>
      </c>
      <c r="X38" s="55">
        <v>91</v>
      </c>
      <c r="Y38" s="55">
        <v>102</v>
      </c>
      <c r="Z38" s="55">
        <v>85</v>
      </c>
      <c r="AA38" s="55">
        <v>92</v>
      </c>
      <c r="AB38" s="55">
        <v>57</v>
      </c>
      <c r="AC38" s="55"/>
      <c r="AD38" s="55"/>
      <c r="AE38" s="55"/>
      <c r="AF38" s="55"/>
      <c r="AG38" s="55"/>
      <c r="AH38" s="55"/>
      <c r="AI38" s="55" t="s">
        <v>54</v>
      </c>
      <c r="AJ38" s="55">
        <v>41</v>
      </c>
      <c r="AK38" s="55"/>
      <c r="AL38" s="55"/>
      <c r="AM38" s="55"/>
      <c r="AN38" s="55"/>
      <c r="AO38" s="55">
        <v>185</v>
      </c>
      <c r="AP38" s="55">
        <v>70</v>
      </c>
      <c r="AQ38" s="55">
        <v>142</v>
      </c>
      <c r="AR38" s="55">
        <v>32</v>
      </c>
      <c r="AS38" s="55">
        <v>128</v>
      </c>
      <c r="AT38" s="55">
        <v>36</v>
      </c>
    </row>
    <row r="39" spans="1:46">
      <c r="A39" s="55" t="s">
        <v>783</v>
      </c>
      <c r="B39" s="55">
        <v>1315230905</v>
      </c>
      <c r="C39" s="55" t="s">
        <v>784</v>
      </c>
      <c r="D39" s="55" t="s">
        <v>52</v>
      </c>
      <c r="E39" s="55" t="s">
        <v>53</v>
      </c>
      <c r="F39" s="55"/>
      <c r="G39" s="55">
        <v>9</v>
      </c>
      <c r="H39" s="55">
        <v>594.5</v>
      </c>
      <c r="I39" s="55">
        <v>618.5</v>
      </c>
      <c r="J39" s="55">
        <v>37</v>
      </c>
      <c r="K39" s="55">
        <v>126</v>
      </c>
      <c r="L39" s="55">
        <v>166</v>
      </c>
      <c r="M39" s="55">
        <v>117</v>
      </c>
      <c r="N39" s="55">
        <v>39</v>
      </c>
      <c r="O39" s="55">
        <v>120.5</v>
      </c>
      <c r="P39" s="55">
        <v>23</v>
      </c>
      <c r="Q39" s="55">
        <v>130.5</v>
      </c>
      <c r="R39" s="55">
        <v>32</v>
      </c>
      <c r="S39" s="55">
        <v>67.5</v>
      </c>
      <c r="T39" s="56">
        <v>275</v>
      </c>
      <c r="U39" s="55"/>
      <c r="V39" s="55"/>
      <c r="W39" s="55">
        <v>70.5</v>
      </c>
      <c r="X39" s="55">
        <v>89</v>
      </c>
      <c r="Y39" s="55">
        <v>152</v>
      </c>
      <c r="Z39" s="55">
        <v>88.5</v>
      </c>
      <c r="AA39" s="55">
        <v>94</v>
      </c>
      <c r="AB39" s="55">
        <v>20</v>
      </c>
      <c r="AC39" s="55"/>
      <c r="AD39" s="55"/>
      <c r="AE39" s="55"/>
      <c r="AF39" s="55"/>
      <c r="AG39" s="55"/>
      <c r="AH39" s="55"/>
      <c r="AI39" s="55" t="s">
        <v>54</v>
      </c>
      <c r="AJ39" s="55">
        <v>5</v>
      </c>
      <c r="AK39" s="55"/>
      <c r="AL39" s="55"/>
      <c r="AM39" s="55"/>
      <c r="AN39" s="55"/>
      <c r="AO39" s="55">
        <v>86</v>
      </c>
      <c r="AP39" s="55">
        <v>177</v>
      </c>
      <c r="AQ39" s="55">
        <v>95</v>
      </c>
      <c r="AR39" s="55">
        <v>163</v>
      </c>
      <c r="AS39" s="55">
        <v>79</v>
      </c>
      <c r="AT39" s="55">
        <v>37</v>
      </c>
    </row>
    <row r="40" spans="1:46">
      <c r="A40" s="55" t="s">
        <v>1690</v>
      </c>
      <c r="B40" s="55">
        <v>1315231905</v>
      </c>
      <c r="C40" s="55" t="s">
        <v>1691</v>
      </c>
      <c r="D40" s="55" t="s">
        <v>52</v>
      </c>
      <c r="E40" s="55" t="s">
        <v>53</v>
      </c>
      <c r="F40" s="55"/>
      <c r="G40" s="55">
        <v>19</v>
      </c>
      <c r="H40" s="55">
        <v>594.5</v>
      </c>
      <c r="I40" s="55">
        <v>618.5</v>
      </c>
      <c r="J40" s="55">
        <v>37</v>
      </c>
      <c r="K40" s="55">
        <v>11</v>
      </c>
      <c r="L40" s="55">
        <v>166</v>
      </c>
      <c r="M40" s="55">
        <v>110</v>
      </c>
      <c r="N40" s="56">
        <v>209</v>
      </c>
      <c r="O40" s="55">
        <v>118.5</v>
      </c>
      <c r="P40" s="55">
        <v>38</v>
      </c>
      <c r="Q40" s="55">
        <v>126.5</v>
      </c>
      <c r="R40" s="55">
        <v>74</v>
      </c>
      <c r="S40" s="55">
        <v>84.5</v>
      </c>
      <c r="T40" s="55">
        <v>45</v>
      </c>
      <c r="U40" s="55"/>
      <c r="V40" s="55"/>
      <c r="W40" s="55">
        <v>75</v>
      </c>
      <c r="X40" s="55">
        <v>91</v>
      </c>
      <c r="Y40" s="55">
        <v>88</v>
      </c>
      <c r="Z40" s="55">
        <v>80</v>
      </c>
      <c r="AA40" s="55">
        <v>88</v>
      </c>
      <c r="AB40" s="55">
        <v>152</v>
      </c>
      <c r="AC40" s="55"/>
      <c r="AD40" s="55"/>
      <c r="AE40" s="55"/>
      <c r="AF40" s="55"/>
      <c r="AG40" s="55"/>
      <c r="AH40" s="55"/>
      <c r="AI40" s="55" t="s">
        <v>54</v>
      </c>
      <c r="AJ40" s="55">
        <v>5</v>
      </c>
      <c r="AK40" s="55"/>
      <c r="AL40" s="55"/>
      <c r="AM40" s="55"/>
      <c r="AN40" s="55"/>
      <c r="AO40" s="55">
        <v>111</v>
      </c>
      <c r="AP40" s="55">
        <v>60</v>
      </c>
      <c r="AQ40" s="55">
        <v>8</v>
      </c>
      <c r="AR40" s="55">
        <v>48</v>
      </c>
      <c r="AS40" s="55">
        <v>37</v>
      </c>
      <c r="AT40" s="55">
        <v>37</v>
      </c>
    </row>
    <row r="41" spans="1:46">
      <c r="A41" s="55" t="s">
        <v>803</v>
      </c>
      <c r="B41" s="55">
        <v>1315230916</v>
      </c>
      <c r="C41" s="55" t="s">
        <v>804</v>
      </c>
      <c r="D41" s="55" t="s">
        <v>52</v>
      </c>
      <c r="E41" s="55" t="s">
        <v>53</v>
      </c>
      <c r="F41" s="55"/>
      <c r="G41" s="55">
        <v>9</v>
      </c>
      <c r="H41" s="55">
        <v>593.5</v>
      </c>
      <c r="I41" s="55">
        <v>617.5</v>
      </c>
      <c r="J41" s="55">
        <v>39</v>
      </c>
      <c r="K41" s="55">
        <v>77</v>
      </c>
      <c r="L41" s="55">
        <v>171</v>
      </c>
      <c r="M41" s="55">
        <v>109.5</v>
      </c>
      <c r="N41" s="56">
        <v>226</v>
      </c>
      <c r="O41" s="55">
        <v>122.5</v>
      </c>
      <c r="P41" s="55">
        <v>15</v>
      </c>
      <c r="Q41" s="55">
        <v>122</v>
      </c>
      <c r="R41" s="55">
        <v>142</v>
      </c>
      <c r="S41" s="55">
        <v>80.5</v>
      </c>
      <c r="T41" s="55">
        <v>81</v>
      </c>
      <c r="U41" s="55"/>
      <c r="V41" s="55"/>
      <c r="W41" s="55">
        <v>74.5</v>
      </c>
      <c r="X41" s="55">
        <v>91</v>
      </c>
      <c r="Y41" s="55">
        <v>102</v>
      </c>
      <c r="Z41" s="55">
        <v>84.5</v>
      </c>
      <c r="AA41" s="55">
        <v>92</v>
      </c>
      <c r="AB41" s="55">
        <v>66</v>
      </c>
      <c r="AC41" s="55"/>
      <c r="AD41" s="55"/>
      <c r="AE41" s="55"/>
      <c r="AF41" s="55"/>
      <c r="AG41" s="55"/>
      <c r="AH41" s="55"/>
      <c r="AI41" s="55" t="s">
        <v>54</v>
      </c>
      <c r="AJ41" s="55">
        <v>16</v>
      </c>
      <c r="AK41" s="55"/>
      <c r="AL41" s="55"/>
      <c r="AM41" s="55"/>
      <c r="AN41" s="55"/>
      <c r="AO41" s="55">
        <v>125</v>
      </c>
      <c r="AP41" s="55">
        <v>53</v>
      </c>
      <c r="AQ41" s="55">
        <v>80</v>
      </c>
      <c r="AR41" s="55">
        <v>116</v>
      </c>
      <c r="AS41" s="55">
        <v>20</v>
      </c>
      <c r="AT41" s="55">
        <v>39</v>
      </c>
    </row>
    <row r="42" spans="1:46">
      <c r="A42" s="55" t="s">
        <v>847</v>
      </c>
      <c r="B42" s="55">
        <v>1315230938</v>
      </c>
      <c r="C42" s="55" t="s">
        <v>848</v>
      </c>
      <c r="D42" s="55" t="s">
        <v>52</v>
      </c>
      <c r="E42" s="55" t="s">
        <v>53</v>
      </c>
      <c r="F42" s="55"/>
      <c r="G42" s="55">
        <v>9</v>
      </c>
      <c r="H42" s="55">
        <v>605</v>
      </c>
      <c r="I42" s="55">
        <v>617</v>
      </c>
      <c r="J42" s="55">
        <v>40</v>
      </c>
      <c r="K42" s="55">
        <v>-27</v>
      </c>
      <c r="L42" s="55">
        <v>177</v>
      </c>
      <c r="M42" s="55">
        <v>104</v>
      </c>
      <c r="N42" s="56">
        <v>450</v>
      </c>
      <c r="O42" s="55">
        <v>117.5</v>
      </c>
      <c r="P42" s="55">
        <v>46</v>
      </c>
      <c r="Q42" s="55">
        <v>121</v>
      </c>
      <c r="R42" s="55">
        <v>168</v>
      </c>
      <c r="S42" s="55">
        <v>82.5</v>
      </c>
      <c r="T42" s="55">
        <v>60</v>
      </c>
      <c r="U42" s="55"/>
      <c r="V42" s="55"/>
      <c r="W42" s="55">
        <v>94</v>
      </c>
      <c r="X42" s="55">
        <v>99</v>
      </c>
      <c r="Y42" s="55">
        <v>1</v>
      </c>
      <c r="Z42" s="55">
        <v>86</v>
      </c>
      <c r="AA42" s="55">
        <v>93</v>
      </c>
      <c r="AB42" s="55">
        <v>43</v>
      </c>
      <c r="AC42" s="55"/>
      <c r="AD42" s="55"/>
      <c r="AE42" s="55"/>
      <c r="AF42" s="55"/>
      <c r="AG42" s="55"/>
      <c r="AH42" s="55"/>
      <c r="AI42" s="55" t="s">
        <v>54</v>
      </c>
      <c r="AJ42" s="55">
        <v>38</v>
      </c>
      <c r="AK42" s="55"/>
      <c r="AL42" s="55"/>
      <c r="AM42" s="55"/>
      <c r="AN42" s="55"/>
      <c r="AO42" s="55">
        <v>38</v>
      </c>
      <c r="AP42" s="55">
        <v>39</v>
      </c>
      <c r="AQ42" s="55">
        <v>31</v>
      </c>
      <c r="AR42" s="55">
        <v>13</v>
      </c>
      <c r="AS42" s="55">
        <v>74</v>
      </c>
      <c r="AT42" s="55">
        <v>40</v>
      </c>
    </row>
    <row r="43" spans="1:46">
      <c r="A43" s="55" t="s">
        <v>861</v>
      </c>
      <c r="B43" s="55">
        <v>1315231001</v>
      </c>
      <c r="C43" s="55" t="s">
        <v>862</v>
      </c>
      <c r="D43" s="55" t="s">
        <v>52</v>
      </c>
      <c r="E43" s="55" t="s">
        <v>53</v>
      </c>
      <c r="F43" s="55"/>
      <c r="G43" s="55">
        <v>10</v>
      </c>
      <c r="H43" s="55">
        <v>598</v>
      </c>
      <c r="I43" s="55">
        <v>616</v>
      </c>
      <c r="J43" s="55">
        <v>41</v>
      </c>
      <c r="K43" s="55">
        <v>59</v>
      </c>
      <c r="L43" s="55">
        <v>185</v>
      </c>
      <c r="M43" s="55">
        <v>105</v>
      </c>
      <c r="N43" s="56">
        <v>406</v>
      </c>
      <c r="O43" s="55">
        <v>119</v>
      </c>
      <c r="P43" s="55">
        <v>36</v>
      </c>
      <c r="Q43" s="55">
        <v>115.5</v>
      </c>
      <c r="R43" s="56">
        <v>288</v>
      </c>
      <c r="S43" s="55">
        <v>91.5</v>
      </c>
      <c r="T43" s="55">
        <v>16</v>
      </c>
      <c r="U43" s="55"/>
      <c r="V43" s="55"/>
      <c r="W43" s="55">
        <v>83</v>
      </c>
      <c r="X43" s="55">
        <v>94</v>
      </c>
      <c r="Y43" s="55">
        <v>22</v>
      </c>
      <c r="Z43" s="55">
        <v>84</v>
      </c>
      <c r="AA43" s="55">
        <v>91</v>
      </c>
      <c r="AB43" s="55">
        <v>75</v>
      </c>
      <c r="AC43" s="55"/>
      <c r="AD43" s="55"/>
      <c r="AE43" s="55"/>
      <c r="AF43" s="55"/>
      <c r="AG43" s="55"/>
      <c r="AH43" s="55"/>
      <c r="AI43" s="55" t="s">
        <v>54</v>
      </c>
      <c r="AJ43" s="55">
        <v>1</v>
      </c>
      <c r="AK43" s="55"/>
      <c r="AL43" s="55" t="s">
        <v>863</v>
      </c>
      <c r="AM43" s="55"/>
      <c r="AN43" s="55"/>
      <c r="AO43" s="55">
        <v>39</v>
      </c>
      <c r="AP43" s="55">
        <v>20</v>
      </c>
      <c r="AQ43" s="55">
        <v>33</v>
      </c>
      <c r="AR43" s="55">
        <v>100</v>
      </c>
      <c r="AS43" s="55">
        <v>52</v>
      </c>
      <c r="AT43" s="55">
        <v>41</v>
      </c>
    </row>
    <row r="44" spans="1:46">
      <c r="A44" s="55" t="s">
        <v>941</v>
      </c>
      <c r="B44" s="55">
        <v>1315231039</v>
      </c>
      <c r="C44" s="55" t="s">
        <v>942</v>
      </c>
      <c r="D44" s="55" t="s">
        <v>52</v>
      </c>
      <c r="E44" s="55" t="s">
        <v>53</v>
      </c>
      <c r="F44" s="55"/>
      <c r="G44" s="55">
        <v>10</v>
      </c>
      <c r="H44" s="55">
        <v>576.25</v>
      </c>
      <c r="I44" s="55">
        <v>615</v>
      </c>
      <c r="J44" s="55">
        <v>42</v>
      </c>
      <c r="K44" s="55">
        <v>29</v>
      </c>
      <c r="L44" s="55">
        <v>192</v>
      </c>
      <c r="M44" s="55">
        <v>107.5</v>
      </c>
      <c r="N44" s="56">
        <v>300</v>
      </c>
      <c r="O44" s="55">
        <v>124</v>
      </c>
      <c r="P44" s="55">
        <v>9</v>
      </c>
      <c r="Q44" s="55">
        <v>127</v>
      </c>
      <c r="R44" s="55">
        <v>68</v>
      </c>
      <c r="S44" s="55">
        <v>77.5</v>
      </c>
      <c r="T44" s="55">
        <v>116</v>
      </c>
      <c r="U44" s="55"/>
      <c r="V44" s="55"/>
      <c r="W44" s="55">
        <v>76.5</v>
      </c>
      <c r="X44" s="55">
        <v>92</v>
      </c>
      <c r="Y44" s="55">
        <v>66</v>
      </c>
      <c r="Z44" s="55"/>
      <c r="AA44" s="55"/>
      <c r="AB44" s="55"/>
      <c r="AC44" s="55">
        <v>63.75</v>
      </c>
      <c r="AD44" s="55">
        <v>87</v>
      </c>
      <c r="AE44" s="55">
        <v>80</v>
      </c>
      <c r="AF44" s="55"/>
      <c r="AG44" s="55"/>
      <c r="AH44" s="55"/>
      <c r="AI44" s="55" t="s">
        <v>880</v>
      </c>
      <c r="AJ44" s="55">
        <v>39</v>
      </c>
      <c r="AK44" s="55"/>
      <c r="AL44" s="55"/>
      <c r="AM44" s="55"/>
      <c r="AN44" s="55"/>
      <c r="AO44" s="55">
        <v>113</v>
      </c>
      <c r="AP44" s="55">
        <v>41</v>
      </c>
      <c r="AQ44" s="55">
        <v>119</v>
      </c>
      <c r="AR44" s="55">
        <v>71</v>
      </c>
      <c r="AS44" s="55">
        <v>58</v>
      </c>
      <c r="AT44" s="55">
        <v>42</v>
      </c>
    </row>
    <row r="45" spans="1:46">
      <c r="A45" s="55" t="s">
        <v>835</v>
      </c>
      <c r="B45" s="55">
        <v>1315230932</v>
      </c>
      <c r="C45" s="55" t="s">
        <v>836</v>
      </c>
      <c r="D45" s="55" t="s">
        <v>52</v>
      </c>
      <c r="E45" s="55" t="s">
        <v>53</v>
      </c>
      <c r="F45" s="55"/>
      <c r="G45" s="55">
        <v>9</v>
      </c>
      <c r="H45" s="55">
        <v>587.5</v>
      </c>
      <c r="I45" s="55">
        <v>614.5</v>
      </c>
      <c r="J45" s="55">
        <v>43</v>
      </c>
      <c r="K45" s="55">
        <v>66</v>
      </c>
      <c r="L45" s="55">
        <v>195</v>
      </c>
      <c r="M45" s="55">
        <v>108</v>
      </c>
      <c r="N45" s="56">
        <v>278</v>
      </c>
      <c r="O45" s="55">
        <v>120</v>
      </c>
      <c r="P45" s="55">
        <v>26</v>
      </c>
      <c r="Q45" s="55">
        <v>124.5</v>
      </c>
      <c r="R45" s="55">
        <v>100</v>
      </c>
      <c r="S45" s="55">
        <v>85</v>
      </c>
      <c r="T45" s="55">
        <v>42</v>
      </c>
      <c r="U45" s="55"/>
      <c r="V45" s="55"/>
      <c r="W45" s="55">
        <v>70.5</v>
      </c>
      <c r="X45" s="55">
        <v>89</v>
      </c>
      <c r="Y45" s="55">
        <v>152</v>
      </c>
      <c r="Z45" s="55">
        <v>79.5</v>
      </c>
      <c r="AA45" s="55">
        <v>88</v>
      </c>
      <c r="AB45" s="55">
        <v>165</v>
      </c>
      <c r="AC45" s="55"/>
      <c r="AD45" s="55"/>
      <c r="AE45" s="55"/>
      <c r="AF45" s="55"/>
      <c r="AG45" s="55"/>
      <c r="AH45" s="55"/>
      <c r="AI45" s="55" t="s">
        <v>54</v>
      </c>
      <c r="AJ45" s="55">
        <v>32</v>
      </c>
      <c r="AK45" s="55"/>
      <c r="AL45" s="55"/>
      <c r="AM45" s="55"/>
      <c r="AN45" s="55"/>
      <c r="AO45" s="55">
        <v>73</v>
      </c>
      <c r="AP45" s="55">
        <v>65</v>
      </c>
      <c r="AQ45" s="55">
        <v>45</v>
      </c>
      <c r="AR45" s="55">
        <v>109</v>
      </c>
      <c r="AS45" s="55">
        <v>71</v>
      </c>
      <c r="AT45" s="55">
        <v>43</v>
      </c>
    </row>
    <row r="46" spans="1:46">
      <c r="A46" s="55" t="s">
        <v>951</v>
      </c>
      <c r="B46" s="55">
        <v>1315231044</v>
      </c>
      <c r="C46" s="55" t="s">
        <v>952</v>
      </c>
      <c r="D46" s="55" t="s">
        <v>52</v>
      </c>
      <c r="E46" s="55" t="s">
        <v>53</v>
      </c>
      <c r="F46" s="55"/>
      <c r="G46" s="55">
        <v>10</v>
      </c>
      <c r="H46" s="55">
        <v>571.5</v>
      </c>
      <c r="I46" s="55">
        <v>614.5</v>
      </c>
      <c r="J46" s="55">
        <v>43</v>
      </c>
      <c r="K46" s="55">
        <v>81</v>
      </c>
      <c r="L46" s="55">
        <v>195</v>
      </c>
      <c r="M46" s="55">
        <v>118.5</v>
      </c>
      <c r="N46" s="55">
        <v>28</v>
      </c>
      <c r="O46" s="55">
        <v>117.5</v>
      </c>
      <c r="P46" s="55">
        <v>46</v>
      </c>
      <c r="Q46" s="55">
        <v>122.5</v>
      </c>
      <c r="R46" s="55">
        <v>130</v>
      </c>
      <c r="S46" s="55">
        <v>77</v>
      </c>
      <c r="T46" s="55">
        <v>124</v>
      </c>
      <c r="U46" s="55"/>
      <c r="V46" s="55"/>
      <c r="W46" s="55">
        <v>64.5</v>
      </c>
      <c r="X46" s="55">
        <v>87</v>
      </c>
      <c r="Y46" s="56">
        <v>258</v>
      </c>
      <c r="Z46" s="55"/>
      <c r="AA46" s="55"/>
      <c r="AB46" s="55"/>
      <c r="AC46" s="55"/>
      <c r="AD46" s="55"/>
      <c r="AE46" s="55"/>
      <c r="AF46" s="55">
        <v>71.5</v>
      </c>
      <c r="AG46" s="55">
        <v>92</v>
      </c>
      <c r="AH46" s="55">
        <v>5</v>
      </c>
      <c r="AI46" s="55" t="s">
        <v>866</v>
      </c>
      <c r="AJ46" s="55">
        <v>44</v>
      </c>
      <c r="AK46" s="55"/>
      <c r="AL46" s="55"/>
      <c r="AM46" s="55"/>
      <c r="AN46" s="55" t="s">
        <v>867</v>
      </c>
      <c r="AO46" s="55"/>
      <c r="AP46" s="55">
        <v>152</v>
      </c>
      <c r="AQ46" s="55">
        <v>81</v>
      </c>
      <c r="AR46" s="55">
        <v>124</v>
      </c>
      <c r="AS46" s="55">
        <v>108</v>
      </c>
      <c r="AT46" s="55">
        <v>43</v>
      </c>
    </row>
    <row r="47" spans="1:46">
      <c r="A47" s="55" t="s">
        <v>1734</v>
      </c>
      <c r="B47" s="55">
        <v>1315231928</v>
      </c>
      <c r="C47" s="55" t="s">
        <v>1735</v>
      </c>
      <c r="D47" s="55" t="s">
        <v>52</v>
      </c>
      <c r="E47" s="55" t="s">
        <v>53</v>
      </c>
      <c r="F47" s="55"/>
      <c r="G47" s="55">
        <v>19</v>
      </c>
      <c r="H47" s="55">
        <v>593.5</v>
      </c>
      <c r="I47" s="55">
        <v>614.5</v>
      </c>
      <c r="J47" s="55">
        <v>43</v>
      </c>
      <c r="K47" s="55">
        <v>3</v>
      </c>
      <c r="L47" s="55">
        <v>195</v>
      </c>
      <c r="M47" s="55">
        <v>97.5</v>
      </c>
      <c r="N47" s="56">
        <v>678</v>
      </c>
      <c r="O47" s="55">
        <v>115.5</v>
      </c>
      <c r="P47" s="55">
        <v>57</v>
      </c>
      <c r="Q47" s="55">
        <v>120</v>
      </c>
      <c r="R47" s="55">
        <v>195</v>
      </c>
      <c r="S47" s="55">
        <v>95.5</v>
      </c>
      <c r="T47" s="55">
        <v>5</v>
      </c>
      <c r="U47" s="55"/>
      <c r="V47" s="55"/>
      <c r="W47" s="55">
        <v>76.5</v>
      </c>
      <c r="X47" s="55">
        <v>92</v>
      </c>
      <c r="Y47" s="55">
        <v>66</v>
      </c>
      <c r="Z47" s="55">
        <v>88.5</v>
      </c>
      <c r="AA47" s="55">
        <v>94</v>
      </c>
      <c r="AB47" s="55">
        <v>20</v>
      </c>
      <c r="AC47" s="55"/>
      <c r="AD47" s="55"/>
      <c r="AE47" s="55"/>
      <c r="AF47" s="55"/>
      <c r="AG47" s="55"/>
      <c r="AH47" s="55"/>
      <c r="AI47" s="55" t="s">
        <v>54</v>
      </c>
      <c r="AJ47" s="55">
        <v>28</v>
      </c>
      <c r="AK47" s="55"/>
      <c r="AL47" s="55"/>
      <c r="AM47" s="55"/>
      <c r="AN47" s="55"/>
      <c r="AO47" s="55">
        <v>32</v>
      </c>
      <c r="AP47" s="55">
        <v>56</v>
      </c>
      <c r="AQ47" s="55">
        <v>35</v>
      </c>
      <c r="AR47" s="55">
        <v>46</v>
      </c>
      <c r="AS47" s="55">
        <v>31</v>
      </c>
      <c r="AT47" s="55">
        <v>43</v>
      </c>
    </row>
    <row r="48" spans="1:46">
      <c r="A48" s="55" t="s">
        <v>1732</v>
      </c>
      <c r="B48" s="55">
        <v>1315231927</v>
      </c>
      <c r="C48" s="55" t="s">
        <v>1733</v>
      </c>
      <c r="D48" s="55" t="s">
        <v>52</v>
      </c>
      <c r="E48" s="55" t="s">
        <v>53</v>
      </c>
      <c r="F48" s="55"/>
      <c r="G48" s="55">
        <v>19</v>
      </c>
      <c r="H48" s="55">
        <v>591</v>
      </c>
      <c r="I48" s="55">
        <v>614</v>
      </c>
      <c r="J48" s="55">
        <v>46</v>
      </c>
      <c r="K48" s="55">
        <v>13</v>
      </c>
      <c r="L48" s="55">
        <v>201</v>
      </c>
      <c r="M48" s="55">
        <v>119</v>
      </c>
      <c r="N48" s="55">
        <v>21</v>
      </c>
      <c r="O48" s="55">
        <v>115.5</v>
      </c>
      <c r="P48" s="55">
        <v>57</v>
      </c>
      <c r="Q48" s="55">
        <v>121</v>
      </c>
      <c r="R48" s="55">
        <v>168</v>
      </c>
      <c r="S48" s="55">
        <v>77.5</v>
      </c>
      <c r="T48" s="55">
        <v>116</v>
      </c>
      <c r="U48" s="55"/>
      <c r="V48" s="55"/>
      <c r="W48" s="55">
        <v>75.5</v>
      </c>
      <c r="X48" s="55">
        <v>91</v>
      </c>
      <c r="Y48" s="55">
        <v>79</v>
      </c>
      <c r="Z48" s="55">
        <v>82.5</v>
      </c>
      <c r="AA48" s="55">
        <v>90</v>
      </c>
      <c r="AB48" s="55">
        <v>99</v>
      </c>
      <c r="AC48" s="55"/>
      <c r="AD48" s="55"/>
      <c r="AE48" s="55"/>
      <c r="AF48" s="55"/>
      <c r="AG48" s="55"/>
      <c r="AH48" s="55"/>
      <c r="AI48" s="55" t="s">
        <v>54</v>
      </c>
      <c r="AJ48" s="55">
        <v>27</v>
      </c>
      <c r="AK48" s="55"/>
      <c r="AL48" s="55"/>
      <c r="AM48" s="55"/>
      <c r="AN48" s="55"/>
      <c r="AO48" s="55">
        <v>31</v>
      </c>
      <c r="AP48" s="55">
        <v>65</v>
      </c>
      <c r="AQ48" s="55">
        <v>29</v>
      </c>
      <c r="AR48" s="55">
        <v>59</v>
      </c>
      <c r="AS48" s="55">
        <v>49</v>
      </c>
      <c r="AT48" s="55">
        <v>46</v>
      </c>
    </row>
    <row r="49" spans="1:46">
      <c r="A49" s="55" t="s">
        <v>903</v>
      </c>
      <c r="B49" s="55">
        <v>1315231020</v>
      </c>
      <c r="C49" s="55" t="s">
        <v>904</v>
      </c>
      <c r="D49" s="55" t="s">
        <v>52</v>
      </c>
      <c r="E49" s="55" t="s">
        <v>53</v>
      </c>
      <c r="F49" s="55"/>
      <c r="G49" s="55">
        <v>10</v>
      </c>
      <c r="H49" s="55">
        <v>581.25</v>
      </c>
      <c r="I49" s="55">
        <v>614</v>
      </c>
      <c r="J49" s="55">
        <v>46</v>
      </c>
      <c r="K49" s="55">
        <v>-27</v>
      </c>
      <c r="L49" s="55">
        <v>201</v>
      </c>
      <c r="M49" s="55">
        <v>111</v>
      </c>
      <c r="N49" s="55">
        <v>172</v>
      </c>
      <c r="O49" s="55">
        <v>118</v>
      </c>
      <c r="P49" s="55">
        <v>44</v>
      </c>
      <c r="Q49" s="55">
        <v>117.5</v>
      </c>
      <c r="R49" s="56">
        <v>253</v>
      </c>
      <c r="S49" s="55">
        <v>83.5</v>
      </c>
      <c r="T49" s="55">
        <v>50</v>
      </c>
      <c r="U49" s="55"/>
      <c r="V49" s="55"/>
      <c r="W49" s="55">
        <v>82</v>
      </c>
      <c r="X49" s="55">
        <v>94</v>
      </c>
      <c r="Y49" s="55">
        <v>29</v>
      </c>
      <c r="Z49" s="55"/>
      <c r="AA49" s="55"/>
      <c r="AB49" s="55"/>
      <c r="AC49" s="55">
        <v>69.25</v>
      </c>
      <c r="AD49" s="55">
        <v>90</v>
      </c>
      <c r="AE49" s="55">
        <v>28</v>
      </c>
      <c r="AF49" s="55"/>
      <c r="AG49" s="55"/>
      <c r="AH49" s="55"/>
      <c r="AI49" s="55" t="s">
        <v>880</v>
      </c>
      <c r="AJ49" s="55">
        <v>20</v>
      </c>
      <c r="AK49" s="55"/>
      <c r="AL49" s="55"/>
      <c r="AM49" s="55"/>
      <c r="AN49" s="55"/>
      <c r="AO49" s="55">
        <v>44</v>
      </c>
      <c r="AP49" s="55">
        <v>57</v>
      </c>
      <c r="AQ49" s="55">
        <v>26</v>
      </c>
      <c r="AR49" s="55">
        <v>19</v>
      </c>
      <c r="AS49" s="55">
        <v>24</v>
      </c>
      <c r="AT49" s="55">
        <v>46</v>
      </c>
    </row>
    <row r="50" spans="1:46">
      <c r="A50" s="55" t="s">
        <v>823</v>
      </c>
      <c r="B50" s="55">
        <v>1315230926</v>
      </c>
      <c r="C50" s="55" t="s">
        <v>824</v>
      </c>
      <c r="D50" s="55" t="s">
        <v>52</v>
      </c>
      <c r="E50" s="55" t="s">
        <v>53</v>
      </c>
      <c r="F50" s="55"/>
      <c r="G50" s="55">
        <v>9</v>
      </c>
      <c r="H50" s="55">
        <v>598.5</v>
      </c>
      <c r="I50" s="55">
        <v>614</v>
      </c>
      <c r="J50" s="55">
        <v>46</v>
      </c>
      <c r="K50" s="55">
        <v>66</v>
      </c>
      <c r="L50" s="55">
        <v>201</v>
      </c>
      <c r="M50" s="55">
        <v>112</v>
      </c>
      <c r="N50" s="55">
        <v>138</v>
      </c>
      <c r="O50" s="55">
        <v>112</v>
      </c>
      <c r="P50" s="55">
        <v>87</v>
      </c>
      <c r="Q50" s="55">
        <v>124</v>
      </c>
      <c r="R50" s="55">
        <v>106</v>
      </c>
      <c r="S50" s="55">
        <v>78</v>
      </c>
      <c r="T50" s="55">
        <v>109</v>
      </c>
      <c r="U50" s="55"/>
      <c r="V50" s="55"/>
      <c r="W50" s="55">
        <v>85.5</v>
      </c>
      <c r="X50" s="55">
        <v>95</v>
      </c>
      <c r="Y50" s="55">
        <v>11</v>
      </c>
      <c r="Z50" s="55">
        <v>87</v>
      </c>
      <c r="AA50" s="55">
        <v>93</v>
      </c>
      <c r="AB50" s="55">
        <v>34</v>
      </c>
      <c r="AC50" s="55"/>
      <c r="AD50" s="55"/>
      <c r="AE50" s="55"/>
      <c r="AF50" s="55"/>
      <c r="AG50" s="55"/>
      <c r="AH50" s="55"/>
      <c r="AI50" s="55" t="s">
        <v>54</v>
      </c>
      <c r="AJ50" s="55">
        <v>26</v>
      </c>
      <c r="AK50" s="55"/>
      <c r="AL50" s="55"/>
      <c r="AM50" s="55"/>
      <c r="AN50" s="55"/>
      <c r="AO50" s="55">
        <v>34</v>
      </c>
      <c r="AP50" s="55">
        <v>46</v>
      </c>
      <c r="AQ50" s="55">
        <v>49</v>
      </c>
      <c r="AR50" s="55">
        <v>112</v>
      </c>
      <c r="AS50" s="55">
        <v>25</v>
      </c>
      <c r="AT50" s="55">
        <v>46</v>
      </c>
    </row>
    <row r="51" spans="1:46">
      <c r="A51" s="55" t="s">
        <v>949</v>
      </c>
      <c r="B51" s="55">
        <v>1315231043</v>
      </c>
      <c r="C51" s="55" t="s">
        <v>950</v>
      </c>
      <c r="D51" s="55" t="s">
        <v>52</v>
      </c>
      <c r="E51" s="55" t="s">
        <v>53</v>
      </c>
      <c r="F51" s="55"/>
      <c r="G51" s="55">
        <v>10</v>
      </c>
      <c r="H51" s="55">
        <v>592.5</v>
      </c>
      <c r="I51" s="55">
        <v>613.5</v>
      </c>
      <c r="J51" s="55">
        <v>49</v>
      </c>
      <c r="K51" s="55">
        <v>-13</v>
      </c>
      <c r="L51" s="55">
        <v>209</v>
      </c>
      <c r="M51" s="55">
        <v>99</v>
      </c>
      <c r="N51" s="56">
        <v>635</v>
      </c>
      <c r="O51" s="55">
        <v>124</v>
      </c>
      <c r="P51" s="55">
        <v>9</v>
      </c>
      <c r="Q51" s="55">
        <v>112.5</v>
      </c>
      <c r="R51" s="56">
        <v>350</v>
      </c>
      <c r="S51" s="55">
        <v>94</v>
      </c>
      <c r="T51" s="55">
        <v>8</v>
      </c>
      <c r="U51" s="55"/>
      <c r="V51" s="55"/>
      <c r="W51" s="55">
        <v>79.5</v>
      </c>
      <c r="X51" s="55">
        <v>93</v>
      </c>
      <c r="Y51" s="55">
        <v>43</v>
      </c>
      <c r="Z51" s="55">
        <v>83.5</v>
      </c>
      <c r="AA51" s="55">
        <v>91</v>
      </c>
      <c r="AB51" s="55">
        <v>86</v>
      </c>
      <c r="AC51" s="55"/>
      <c r="AD51" s="55"/>
      <c r="AE51" s="55"/>
      <c r="AF51" s="55"/>
      <c r="AG51" s="55"/>
      <c r="AH51" s="55"/>
      <c r="AI51" s="55" t="s">
        <v>54</v>
      </c>
      <c r="AJ51" s="55">
        <v>43</v>
      </c>
      <c r="AK51" s="55"/>
      <c r="AL51" s="55" t="s">
        <v>863</v>
      </c>
      <c r="AM51" s="55"/>
      <c r="AN51" s="55"/>
      <c r="AO51" s="55">
        <v>125</v>
      </c>
      <c r="AP51" s="55">
        <v>61</v>
      </c>
      <c r="AQ51" s="55">
        <v>60</v>
      </c>
      <c r="AR51" s="55">
        <v>36</v>
      </c>
      <c r="AS51" s="55">
        <v>25</v>
      </c>
      <c r="AT51" s="55">
        <v>49</v>
      </c>
    </row>
    <row r="52" spans="1:46">
      <c r="A52" s="55" t="s">
        <v>945</v>
      </c>
      <c r="B52" s="55">
        <v>1315231041</v>
      </c>
      <c r="C52" s="55" t="s">
        <v>946</v>
      </c>
      <c r="D52" s="55" t="s">
        <v>52</v>
      </c>
      <c r="E52" s="55" t="s">
        <v>53</v>
      </c>
      <c r="F52" s="55"/>
      <c r="G52" s="55">
        <v>10</v>
      </c>
      <c r="H52" s="55">
        <v>576</v>
      </c>
      <c r="I52" s="55">
        <v>612.5</v>
      </c>
      <c r="J52" s="55">
        <v>50</v>
      </c>
      <c r="K52" s="55"/>
      <c r="L52" s="55">
        <v>215</v>
      </c>
      <c r="M52" s="55">
        <v>120</v>
      </c>
      <c r="N52" s="55">
        <v>14</v>
      </c>
      <c r="O52" s="55">
        <v>99.5</v>
      </c>
      <c r="P52" s="56">
        <v>270</v>
      </c>
      <c r="Q52" s="55">
        <v>134</v>
      </c>
      <c r="R52" s="55">
        <v>8</v>
      </c>
      <c r="S52" s="55">
        <v>77</v>
      </c>
      <c r="T52" s="55">
        <v>124</v>
      </c>
      <c r="U52" s="55"/>
      <c r="V52" s="55"/>
      <c r="W52" s="55">
        <v>79.5</v>
      </c>
      <c r="X52" s="55">
        <v>93</v>
      </c>
      <c r="Y52" s="55">
        <v>43</v>
      </c>
      <c r="Z52" s="55"/>
      <c r="AA52" s="55"/>
      <c r="AB52" s="55"/>
      <c r="AC52" s="55">
        <v>66</v>
      </c>
      <c r="AD52" s="55">
        <v>89</v>
      </c>
      <c r="AE52" s="55">
        <v>54</v>
      </c>
      <c r="AF52" s="55"/>
      <c r="AG52" s="55"/>
      <c r="AH52" s="55"/>
      <c r="AI52" s="55" t="s">
        <v>880</v>
      </c>
      <c r="AJ52" s="55">
        <v>41</v>
      </c>
      <c r="AK52" s="55"/>
      <c r="AL52" s="55"/>
      <c r="AM52" s="55"/>
      <c r="AN52" s="55"/>
      <c r="AO52" s="55">
        <v>59</v>
      </c>
      <c r="AP52" s="55">
        <v>39</v>
      </c>
      <c r="AQ52" s="55">
        <v>57</v>
      </c>
      <c r="AR52" s="55">
        <v>50</v>
      </c>
      <c r="AS52" s="55">
        <v>13</v>
      </c>
      <c r="AT52" s="55">
        <v>50</v>
      </c>
    </row>
    <row r="53" spans="1:46">
      <c r="A53" s="55" t="s">
        <v>819</v>
      </c>
      <c r="B53" s="55">
        <v>1315230924</v>
      </c>
      <c r="C53" s="55" t="s">
        <v>820</v>
      </c>
      <c r="D53" s="55" t="s">
        <v>52</v>
      </c>
      <c r="E53" s="55" t="s">
        <v>53</v>
      </c>
      <c r="F53" s="55"/>
      <c r="G53" s="55">
        <v>9</v>
      </c>
      <c r="H53" s="55">
        <v>589.5</v>
      </c>
      <c r="I53" s="55">
        <v>612.5</v>
      </c>
      <c r="J53" s="55">
        <v>50</v>
      </c>
      <c r="K53" s="55">
        <v>18</v>
      </c>
      <c r="L53" s="55">
        <v>215</v>
      </c>
      <c r="M53" s="55">
        <v>111.5</v>
      </c>
      <c r="N53" s="55">
        <v>155</v>
      </c>
      <c r="O53" s="55">
        <v>104.5</v>
      </c>
      <c r="P53" s="55">
        <v>186</v>
      </c>
      <c r="Q53" s="55">
        <v>124.5</v>
      </c>
      <c r="R53" s="55">
        <v>100</v>
      </c>
      <c r="S53" s="55">
        <v>88</v>
      </c>
      <c r="T53" s="55">
        <v>24</v>
      </c>
      <c r="U53" s="55"/>
      <c r="V53" s="55"/>
      <c r="W53" s="55">
        <v>73.5</v>
      </c>
      <c r="X53" s="55">
        <v>90</v>
      </c>
      <c r="Y53" s="55">
        <v>116</v>
      </c>
      <c r="Z53" s="55">
        <v>87.5</v>
      </c>
      <c r="AA53" s="55">
        <v>94</v>
      </c>
      <c r="AB53" s="55">
        <v>32</v>
      </c>
      <c r="AC53" s="55"/>
      <c r="AD53" s="55"/>
      <c r="AE53" s="55"/>
      <c r="AF53" s="55"/>
      <c r="AG53" s="55"/>
      <c r="AH53" s="55"/>
      <c r="AI53" s="55" t="s">
        <v>54</v>
      </c>
      <c r="AJ53" s="55">
        <v>24</v>
      </c>
      <c r="AK53" s="55"/>
      <c r="AL53" s="55"/>
      <c r="AM53" s="55"/>
      <c r="AN53" s="55"/>
      <c r="AO53" s="55">
        <v>25</v>
      </c>
      <c r="AP53" s="55">
        <v>5</v>
      </c>
      <c r="AQ53" s="55">
        <v>48</v>
      </c>
      <c r="AR53" s="55">
        <v>68</v>
      </c>
      <c r="AS53" s="55">
        <v>19</v>
      </c>
      <c r="AT53" s="55">
        <v>50</v>
      </c>
    </row>
    <row r="54" spans="1:46">
      <c r="A54" s="55" t="s">
        <v>1720</v>
      </c>
      <c r="B54" s="55">
        <v>1315231921</v>
      </c>
      <c r="C54" s="55" t="s">
        <v>1721</v>
      </c>
      <c r="D54" s="55" t="s">
        <v>52</v>
      </c>
      <c r="E54" s="55" t="s">
        <v>53</v>
      </c>
      <c r="F54" s="55"/>
      <c r="G54" s="55">
        <v>19</v>
      </c>
      <c r="H54" s="55">
        <v>588</v>
      </c>
      <c r="I54" s="55">
        <v>612.5</v>
      </c>
      <c r="J54" s="55">
        <v>50</v>
      </c>
      <c r="K54" s="55">
        <v>-30</v>
      </c>
      <c r="L54" s="55">
        <v>215</v>
      </c>
      <c r="M54" s="55">
        <v>108.5</v>
      </c>
      <c r="N54" s="56">
        <v>258</v>
      </c>
      <c r="O54" s="55">
        <v>107.5</v>
      </c>
      <c r="P54" s="55">
        <v>129</v>
      </c>
      <c r="Q54" s="55">
        <v>125.5</v>
      </c>
      <c r="R54" s="55">
        <v>89</v>
      </c>
      <c r="S54" s="55">
        <v>89</v>
      </c>
      <c r="T54" s="55">
        <v>20</v>
      </c>
      <c r="U54" s="55"/>
      <c r="V54" s="55"/>
      <c r="W54" s="55">
        <v>72.5</v>
      </c>
      <c r="X54" s="55">
        <v>90</v>
      </c>
      <c r="Y54" s="55">
        <v>129</v>
      </c>
      <c r="Z54" s="55">
        <v>85</v>
      </c>
      <c r="AA54" s="55">
        <v>92</v>
      </c>
      <c r="AB54" s="55">
        <v>57</v>
      </c>
      <c r="AC54" s="55"/>
      <c r="AD54" s="55"/>
      <c r="AE54" s="55"/>
      <c r="AF54" s="55"/>
      <c r="AG54" s="55"/>
      <c r="AH54" s="55"/>
      <c r="AI54" s="55" t="s">
        <v>54</v>
      </c>
      <c r="AJ54" s="55">
        <v>21</v>
      </c>
      <c r="AK54" s="55"/>
      <c r="AL54" s="55"/>
      <c r="AM54" s="55"/>
      <c r="AN54" s="55"/>
      <c r="AO54" s="55">
        <v>90</v>
      </c>
      <c r="AP54" s="55">
        <v>62</v>
      </c>
      <c r="AQ54" s="55">
        <v>23</v>
      </c>
      <c r="AR54" s="55">
        <v>20</v>
      </c>
      <c r="AS54" s="55">
        <v>49</v>
      </c>
      <c r="AT54" s="55">
        <v>50</v>
      </c>
    </row>
    <row r="55" spans="1:46">
      <c r="A55" s="55" t="s">
        <v>885</v>
      </c>
      <c r="B55" s="55">
        <v>1315231011</v>
      </c>
      <c r="C55" s="55" t="s">
        <v>886</v>
      </c>
      <c r="D55" s="55" t="s">
        <v>52</v>
      </c>
      <c r="E55" s="55" t="s">
        <v>53</v>
      </c>
      <c r="F55" s="55"/>
      <c r="G55" s="55">
        <v>10</v>
      </c>
      <c r="H55" s="55">
        <v>574.5</v>
      </c>
      <c r="I55" s="55">
        <v>612</v>
      </c>
      <c r="J55" s="55">
        <v>53</v>
      </c>
      <c r="K55" s="55">
        <v>-11</v>
      </c>
      <c r="L55" s="55">
        <v>220</v>
      </c>
      <c r="M55" s="55">
        <v>111.5</v>
      </c>
      <c r="N55" s="55">
        <v>155</v>
      </c>
      <c r="O55" s="55">
        <v>117.5</v>
      </c>
      <c r="P55" s="55">
        <v>46</v>
      </c>
      <c r="Q55" s="55">
        <v>124</v>
      </c>
      <c r="R55" s="55">
        <v>106</v>
      </c>
      <c r="S55" s="55">
        <v>77</v>
      </c>
      <c r="T55" s="55">
        <v>124</v>
      </c>
      <c r="U55" s="55"/>
      <c r="V55" s="55"/>
      <c r="W55" s="55">
        <v>75.5</v>
      </c>
      <c r="X55" s="55">
        <v>91</v>
      </c>
      <c r="Y55" s="55">
        <v>79</v>
      </c>
      <c r="Z55" s="55"/>
      <c r="AA55" s="55"/>
      <c r="AB55" s="55"/>
      <c r="AC55" s="55"/>
      <c r="AD55" s="55"/>
      <c r="AE55" s="55"/>
      <c r="AF55" s="55">
        <v>69</v>
      </c>
      <c r="AG55" s="55">
        <v>91</v>
      </c>
      <c r="AH55" s="55">
        <v>17</v>
      </c>
      <c r="AI55" s="55" t="s">
        <v>866</v>
      </c>
      <c r="AJ55" s="55">
        <v>11</v>
      </c>
      <c r="AK55" s="55"/>
      <c r="AL55" s="55"/>
      <c r="AM55" s="55"/>
      <c r="AN55" s="55" t="s">
        <v>867</v>
      </c>
      <c r="AO55" s="55">
        <v>85</v>
      </c>
      <c r="AP55" s="55">
        <v>62</v>
      </c>
      <c r="AQ55" s="55">
        <v>74</v>
      </c>
      <c r="AR55" s="55">
        <v>42</v>
      </c>
      <c r="AS55" s="55">
        <v>112</v>
      </c>
      <c r="AT55" s="55">
        <v>53</v>
      </c>
    </row>
    <row r="56" spans="1:46">
      <c r="A56" s="55" t="s">
        <v>839</v>
      </c>
      <c r="B56" s="55">
        <v>1315230934</v>
      </c>
      <c r="C56" s="55" t="s">
        <v>840</v>
      </c>
      <c r="D56" s="55" t="s">
        <v>52</v>
      </c>
      <c r="E56" s="55" t="s">
        <v>53</v>
      </c>
      <c r="F56" s="55"/>
      <c r="G56" s="55">
        <v>9</v>
      </c>
      <c r="H56" s="55">
        <v>584</v>
      </c>
      <c r="I56" s="55">
        <v>611</v>
      </c>
      <c r="J56" s="55">
        <v>54</v>
      </c>
      <c r="K56" s="55">
        <v>84</v>
      </c>
      <c r="L56" s="55">
        <v>226</v>
      </c>
      <c r="M56" s="55">
        <v>112</v>
      </c>
      <c r="N56" s="55">
        <v>138</v>
      </c>
      <c r="O56" s="55">
        <v>116.5</v>
      </c>
      <c r="P56" s="55">
        <v>51</v>
      </c>
      <c r="Q56" s="55">
        <v>127.5</v>
      </c>
      <c r="R56" s="55">
        <v>60</v>
      </c>
      <c r="S56" s="55">
        <v>73</v>
      </c>
      <c r="T56" s="55">
        <v>181</v>
      </c>
      <c r="U56" s="55"/>
      <c r="V56" s="55"/>
      <c r="W56" s="55">
        <v>69</v>
      </c>
      <c r="X56" s="55">
        <v>89</v>
      </c>
      <c r="Y56" s="55">
        <v>170</v>
      </c>
      <c r="Z56" s="55">
        <v>86</v>
      </c>
      <c r="AA56" s="55">
        <v>93</v>
      </c>
      <c r="AB56" s="55">
        <v>43</v>
      </c>
      <c r="AC56" s="55"/>
      <c r="AD56" s="55"/>
      <c r="AE56" s="55"/>
      <c r="AF56" s="55"/>
      <c r="AG56" s="55"/>
      <c r="AH56" s="55"/>
      <c r="AI56" s="55" t="s">
        <v>54</v>
      </c>
      <c r="AJ56" s="55">
        <v>34</v>
      </c>
      <c r="AK56" s="55"/>
      <c r="AL56" s="55" t="s">
        <v>512</v>
      </c>
      <c r="AM56" s="55"/>
      <c r="AN56" s="55"/>
      <c r="AO56" s="55">
        <v>141</v>
      </c>
      <c r="AP56" s="55">
        <v>154</v>
      </c>
      <c r="AQ56" s="55">
        <v>162</v>
      </c>
      <c r="AR56" s="55">
        <v>138</v>
      </c>
      <c r="AS56" s="55">
        <v>69</v>
      </c>
      <c r="AT56" s="55">
        <v>54</v>
      </c>
    </row>
    <row r="57" spans="1:46">
      <c r="A57" s="55" t="s">
        <v>843</v>
      </c>
      <c r="B57" s="55">
        <v>1315230936</v>
      </c>
      <c r="C57" s="55" t="s">
        <v>844</v>
      </c>
      <c r="D57" s="55" t="s">
        <v>52</v>
      </c>
      <c r="E57" s="55" t="s">
        <v>53</v>
      </c>
      <c r="F57" s="55"/>
      <c r="G57" s="55">
        <v>9</v>
      </c>
      <c r="H57" s="55">
        <v>583.5</v>
      </c>
      <c r="I57" s="55">
        <v>610.5</v>
      </c>
      <c r="J57" s="55">
        <v>55</v>
      </c>
      <c r="K57" s="55">
        <v>41</v>
      </c>
      <c r="L57" s="55">
        <v>231</v>
      </c>
      <c r="M57" s="55">
        <v>109.5</v>
      </c>
      <c r="N57" s="55">
        <v>226</v>
      </c>
      <c r="O57" s="55">
        <v>122</v>
      </c>
      <c r="P57" s="55">
        <v>16</v>
      </c>
      <c r="Q57" s="55">
        <v>124</v>
      </c>
      <c r="R57" s="55">
        <v>106</v>
      </c>
      <c r="S57" s="55">
        <v>82</v>
      </c>
      <c r="T57" s="55">
        <v>65</v>
      </c>
      <c r="U57" s="55"/>
      <c r="V57" s="55"/>
      <c r="W57" s="55">
        <v>72</v>
      </c>
      <c r="X57" s="55">
        <v>90</v>
      </c>
      <c r="Y57" s="55">
        <v>137</v>
      </c>
      <c r="Z57" s="55">
        <v>74</v>
      </c>
      <c r="AA57" s="55">
        <v>83</v>
      </c>
      <c r="AB57" s="55">
        <v>265</v>
      </c>
      <c r="AC57" s="55"/>
      <c r="AD57" s="55"/>
      <c r="AE57" s="55"/>
      <c r="AF57" s="55"/>
      <c r="AG57" s="55"/>
      <c r="AH57" s="55"/>
      <c r="AI57" s="55" t="s">
        <v>54</v>
      </c>
      <c r="AJ57" s="55">
        <v>36</v>
      </c>
      <c r="AK57" s="55"/>
      <c r="AL57" s="55"/>
      <c r="AM57" s="55"/>
      <c r="AN57" s="55"/>
      <c r="AO57" s="55">
        <v>63</v>
      </c>
      <c r="AP57" s="55">
        <v>28</v>
      </c>
      <c r="AQ57" s="55">
        <v>98</v>
      </c>
      <c r="AR57" s="55">
        <v>96</v>
      </c>
      <c r="AS57" s="55">
        <v>143</v>
      </c>
      <c r="AT57" s="55">
        <v>55</v>
      </c>
    </row>
    <row r="58" spans="1:46">
      <c r="A58" s="55" t="s">
        <v>1710</v>
      </c>
      <c r="B58" s="55">
        <v>1315231915</v>
      </c>
      <c r="C58" s="55" t="s">
        <v>1711</v>
      </c>
      <c r="D58" s="55" t="s">
        <v>52</v>
      </c>
      <c r="E58" s="55" t="s">
        <v>53</v>
      </c>
      <c r="F58" s="55"/>
      <c r="G58" s="55">
        <v>19</v>
      </c>
      <c r="H58" s="55">
        <v>588</v>
      </c>
      <c r="I58" s="55">
        <v>610.5</v>
      </c>
      <c r="J58" s="55">
        <v>55</v>
      </c>
      <c r="K58" s="55">
        <v>-2</v>
      </c>
      <c r="L58" s="55">
        <v>231</v>
      </c>
      <c r="M58" s="55">
        <v>103</v>
      </c>
      <c r="N58" s="56">
        <v>487</v>
      </c>
      <c r="O58" s="55">
        <v>108.5</v>
      </c>
      <c r="P58" s="55">
        <v>110</v>
      </c>
      <c r="Q58" s="55">
        <v>134.5</v>
      </c>
      <c r="R58" s="55">
        <v>7</v>
      </c>
      <c r="S58" s="55">
        <v>83.5</v>
      </c>
      <c r="T58" s="55">
        <v>50</v>
      </c>
      <c r="U58" s="55"/>
      <c r="V58" s="55"/>
      <c r="W58" s="55">
        <v>78</v>
      </c>
      <c r="X58" s="55">
        <v>92</v>
      </c>
      <c r="Y58" s="55">
        <v>54</v>
      </c>
      <c r="Z58" s="55">
        <v>80.5</v>
      </c>
      <c r="AA58" s="55">
        <v>89</v>
      </c>
      <c r="AB58" s="55">
        <v>144</v>
      </c>
      <c r="AC58" s="55"/>
      <c r="AD58" s="55"/>
      <c r="AE58" s="55"/>
      <c r="AF58" s="55"/>
      <c r="AG58" s="55"/>
      <c r="AH58" s="55"/>
      <c r="AI58" s="55" t="s">
        <v>54</v>
      </c>
      <c r="AJ58" s="55">
        <v>15</v>
      </c>
      <c r="AK58" s="55"/>
      <c r="AL58" s="55" t="s">
        <v>863</v>
      </c>
      <c r="AM58" s="55"/>
      <c r="AN58" s="55"/>
      <c r="AO58" s="55">
        <v>53</v>
      </c>
      <c r="AP58" s="55">
        <v>45</v>
      </c>
      <c r="AQ58" s="55">
        <v>37</v>
      </c>
      <c r="AR58" s="55">
        <v>53</v>
      </c>
      <c r="AS58" s="55">
        <v>52</v>
      </c>
      <c r="AT58" s="55">
        <v>55</v>
      </c>
    </row>
    <row r="59" spans="1:46">
      <c r="A59" s="55" t="s">
        <v>805</v>
      </c>
      <c r="B59" s="55">
        <v>1315230917</v>
      </c>
      <c r="C59" s="55" t="s">
        <v>806</v>
      </c>
      <c r="D59" s="55" t="s">
        <v>52</v>
      </c>
      <c r="E59" s="55" t="s">
        <v>53</v>
      </c>
      <c r="F59" s="55"/>
      <c r="G59" s="55">
        <v>9</v>
      </c>
      <c r="H59" s="55">
        <v>587.5</v>
      </c>
      <c r="I59" s="55">
        <v>609</v>
      </c>
      <c r="J59" s="55">
        <v>57</v>
      </c>
      <c r="K59" s="55">
        <v>-29</v>
      </c>
      <c r="L59" s="55">
        <v>246</v>
      </c>
      <c r="M59" s="55">
        <v>113</v>
      </c>
      <c r="N59" s="55">
        <v>112</v>
      </c>
      <c r="O59" s="55">
        <v>109</v>
      </c>
      <c r="P59" s="55">
        <v>108</v>
      </c>
      <c r="Q59" s="55">
        <v>122</v>
      </c>
      <c r="R59" s="55">
        <v>142</v>
      </c>
      <c r="S59" s="55">
        <v>82</v>
      </c>
      <c r="T59" s="55">
        <v>65</v>
      </c>
      <c r="U59" s="55"/>
      <c r="V59" s="55"/>
      <c r="W59" s="55">
        <v>80</v>
      </c>
      <c r="X59" s="55">
        <v>93</v>
      </c>
      <c r="Y59" s="55">
        <v>40</v>
      </c>
      <c r="Z59" s="55">
        <v>81.5</v>
      </c>
      <c r="AA59" s="55">
        <v>90</v>
      </c>
      <c r="AB59" s="55">
        <v>122</v>
      </c>
      <c r="AC59" s="55"/>
      <c r="AD59" s="55"/>
      <c r="AE59" s="55"/>
      <c r="AF59" s="55"/>
      <c r="AG59" s="55"/>
      <c r="AH59" s="55"/>
      <c r="AI59" s="55" t="s">
        <v>54</v>
      </c>
      <c r="AJ59" s="55">
        <v>17</v>
      </c>
      <c r="AK59" s="55"/>
      <c r="AL59" s="55"/>
      <c r="AM59" s="55"/>
      <c r="AN59" s="55"/>
      <c r="AO59" s="55">
        <v>27</v>
      </c>
      <c r="AP59" s="55">
        <v>67</v>
      </c>
      <c r="AQ59" s="55">
        <v>28</v>
      </c>
      <c r="AR59" s="55">
        <v>28</v>
      </c>
      <c r="AS59" s="55">
        <v>91</v>
      </c>
      <c r="AT59" s="55">
        <v>57</v>
      </c>
    </row>
    <row r="60" spans="1:46">
      <c r="A60" s="55" t="s">
        <v>935</v>
      </c>
      <c r="B60" s="55">
        <v>1315231036</v>
      </c>
      <c r="C60" s="55" t="s">
        <v>936</v>
      </c>
      <c r="D60" s="55" t="s">
        <v>52</v>
      </c>
      <c r="E60" s="55" t="s">
        <v>53</v>
      </c>
      <c r="F60" s="55"/>
      <c r="G60" s="55">
        <v>10</v>
      </c>
      <c r="H60" s="55">
        <v>581</v>
      </c>
      <c r="I60" s="55">
        <v>609</v>
      </c>
      <c r="J60" s="55">
        <v>57</v>
      </c>
      <c r="K60" s="55">
        <v>-25</v>
      </c>
      <c r="L60" s="55">
        <v>246</v>
      </c>
      <c r="M60" s="55">
        <v>107.5</v>
      </c>
      <c r="N60" s="55">
        <v>300</v>
      </c>
      <c r="O60" s="55">
        <v>121</v>
      </c>
      <c r="P60" s="55">
        <v>21</v>
      </c>
      <c r="Q60" s="55">
        <v>119</v>
      </c>
      <c r="R60" s="55">
        <v>212</v>
      </c>
      <c r="S60" s="55">
        <v>83.5</v>
      </c>
      <c r="T60" s="55">
        <v>50</v>
      </c>
      <c r="U60" s="55"/>
      <c r="V60" s="55"/>
      <c r="W60" s="55">
        <v>67.5</v>
      </c>
      <c r="X60" s="55">
        <v>88</v>
      </c>
      <c r="Y60" s="55">
        <v>207</v>
      </c>
      <c r="Z60" s="55">
        <v>82.5</v>
      </c>
      <c r="AA60" s="55">
        <v>90</v>
      </c>
      <c r="AB60" s="55">
        <v>99</v>
      </c>
      <c r="AC60" s="55"/>
      <c r="AD60" s="55"/>
      <c r="AE60" s="55"/>
      <c r="AF60" s="55"/>
      <c r="AG60" s="55"/>
      <c r="AH60" s="55"/>
      <c r="AI60" s="55" t="s">
        <v>54</v>
      </c>
      <c r="AJ60" s="55">
        <v>36</v>
      </c>
      <c r="AK60" s="55"/>
      <c r="AL60" s="55" t="s">
        <v>863</v>
      </c>
      <c r="AM60" s="55"/>
      <c r="AN60" s="55"/>
      <c r="AO60" s="55">
        <v>58</v>
      </c>
      <c r="AP60" s="55">
        <v>42</v>
      </c>
      <c r="AQ60" s="55">
        <v>27</v>
      </c>
      <c r="AR60" s="55">
        <v>32</v>
      </c>
      <c r="AS60" s="55">
        <v>60</v>
      </c>
      <c r="AT60" s="55">
        <v>57</v>
      </c>
    </row>
    <row r="61" spans="1:46">
      <c r="A61" s="55" t="s">
        <v>517</v>
      </c>
      <c r="B61" s="55">
        <v>1315230605</v>
      </c>
      <c r="C61" s="55" t="s">
        <v>518</v>
      </c>
      <c r="D61" s="55" t="s">
        <v>52</v>
      </c>
      <c r="E61" s="55" t="s">
        <v>53</v>
      </c>
      <c r="F61" s="55"/>
      <c r="G61" s="55">
        <v>6</v>
      </c>
      <c r="H61" s="55">
        <v>581</v>
      </c>
      <c r="I61" s="55">
        <v>608.5</v>
      </c>
      <c r="J61" s="55">
        <v>59</v>
      </c>
      <c r="K61" s="55">
        <v>37</v>
      </c>
      <c r="L61" s="55">
        <v>256</v>
      </c>
      <c r="M61" s="55">
        <v>114</v>
      </c>
      <c r="N61" s="55">
        <v>84</v>
      </c>
      <c r="O61" s="55">
        <v>121</v>
      </c>
      <c r="P61" s="55">
        <v>21</v>
      </c>
      <c r="Q61" s="55">
        <v>116.5</v>
      </c>
      <c r="R61" s="55">
        <v>274</v>
      </c>
      <c r="S61" s="55">
        <v>79</v>
      </c>
      <c r="T61" s="55">
        <v>94</v>
      </c>
      <c r="U61" s="55"/>
      <c r="V61" s="55"/>
      <c r="W61" s="55">
        <v>68</v>
      </c>
      <c r="X61" s="55">
        <v>88</v>
      </c>
      <c r="Y61" s="55">
        <v>197</v>
      </c>
      <c r="Z61" s="55">
        <v>82.5</v>
      </c>
      <c r="AA61" s="55">
        <v>90</v>
      </c>
      <c r="AB61" s="55">
        <v>99</v>
      </c>
      <c r="AC61" s="55"/>
      <c r="AD61" s="55"/>
      <c r="AE61" s="55"/>
      <c r="AF61" s="55"/>
      <c r="AG61" s="55"/>
      <c r="AH61" s="55"/>
      <c r="AI61" s="55" t="s">
        <v>54</v>
      </c>
      <c r="AJ61" s="55">
        <v>5</v>
      </c>
      <c r="AK61" s="55"/>
      <c r="AL61" s="55" t="s">
        <v>512</v>
      </c>
      <c r="AM61" s="55"/>
      <c r="AN61" s="55"/>
      <c r="AO61" s="55">
        <v>207</v>
      </c>
      <c r="AP61" s="55">
        <v>215</v>
      </c>
      <c r="AQ61" s="55">
        <v>166</v>
      </c>
      <c r="AR61" s="55">
        <v>96</v>
      </c>
      <c r="AS61" s="55">
        <v>121</v>
      </c>
      <c r="AT61" s="55">
        <v>59</v>
      </c>
    </row>
    <row r="62" spans="1:46">
      <c r="A62" s="55" t="s">
        <v>927</v>
      </c>
      <c r="B62" s="55">
        <v>1315231032</v>
      </c>
      <c r="C62" s="55" t="s">
        <v>928</v>
      </c>
      <c r="D62" s="55" t="s">
        <v>52</v>
      </c>
      <c r="E62" s="55" t="s">
        <v>53</v>
      </c>
      <c r="F62" s="55"/>
      <c r="G62" s="55">
        <v>10</v>
      </c>
      <c r="H62" s="55">
        <v>582</v>
      </c>
      <c r="I62" s="55">
        <v>608</v>
      </c>
      <c r="J62" s="55">
        <v>60</v>
      </c>
      <c r="K62" s="55">
        <v>11</v>
      </c>
      <c r="L62" s="55">
        <v>261</v>
      </c>
      <c r="M62" s="55">
        <v>108</v>
      </c>
      <c r="N62" s="55">
        <v>278</v>
      </c>
      <c r="O62" s="55">
        <v>109.5</v>
      </c>
      <c r="P62" s="55">
        <v>105</v>
      </c>
      <c r="Q62" s="55">
        <v>132.5</v>
      </c>
      <c r="R62" s="55">
        <v>21</v>
      </c>
      <c r="S62" s="55">
        <v>78</v>
      </c>
      <c r="T62" s="55">
        <v>109</v>
      </c>
      <c r="U62" s="55"/>
      <c r="V62" s="55"/>
      <c r="W62" s="55">
        <v>68.5</v>
      </c>
      <c r="X62" s="55">
        <v>88</v>
      </c>
      <c r="Y62" s="55">
        <v>182</v>
      </c>
      <c r="Z62" s="55">
        <v>85.5</v>
      </c>
      <c r="AA62" s="55">
        <v>92</v>
      </c>
      <c r="AB62" s="55">
        <v>50</v>
      </c>
      <c r="AC62" s="55"/>
      <c r="AD62" s="55"/>
      <c r="AE62" s="55"/>
      <c r="AF62" s="55"/>
      <c r="AG62" s="55"/>
      <c r="AH62" s="55"/>
      <c r="AI62" s="55" t="s">
        <v>54</v>
      </c>
      <c r="AJ62" s="55">
        <v>32</v>
      </c>
      <c r="AK62" s="55"/>
      <c r="AL62" s="55"/>
      <c r="AM62" s="55"/>
      <c r="AN62" s="55"/>
      <c r="AO62" s="55">
        <v>93</v>
      </c>
      <c r="AP62" s="55">
        <v>71</v>
      </c>
      <c r="AQ62" s="55">
        <v>53</v>
      </c>
      <c r="AR62" s="55">
        <v>71</v>
      </c>
      <c r="AS62" s="55">
        <v>21</v>
      </c>
      <c r="AT62" s="55">
        <v>60</v>
      </c>
    </row>
    <row r="63" spans="1:46">
      <c r="A63" s="55" t="s">
        <v>807</v>
      </c>
      <c r="B63" s="55">
        <v>1315230918</v>
      </c>
      <c r="C63" s="55" t="s">
        <v>808</v>
      </c>
      <c r="D63" s="55" t="s">
        <v>52</v>
      </c>
      <c r="E63" s="55" t="s">
        <v>53</v>
      </c>
      <c r="F63" s="55"/>
      <c r="G63" s="55">
        <v>9</v>
      </c>
      <c r="H63" s="55">
        <v>578.5</v>
      </c>
      <c r="I63" s="55">
        <v>608</v>
      </c>
      <c r="J63" s="55">
        <v>60</v>
      </c>
      <c r="K63" s="55">
        <v>6</v>
      </c>
      <c r="L63" s="55">
        <v>261</v>
      </c>
      <c r="M63" s="55">
        <v>118.5</v>
      </c>
      <c r="N63" s="55">
        <v>28</v>
      </c>
      <c r="O63" s="55">
        <v>101</v>
      </c>
      <c r="P63" s="55">
        <v>245</v>
      </c>
      <c r="Q63" s="55">
        <v>122</v>
      </c>
      <c r="R63" s="55">
        <v>142</v>
      </c>
      <c r="S63" s="55">
        <v>86.5</v>
      </c>
      <c r="T63" s="55">
        <v>37</v>
      </c>
      <c r="U63" s="55"/>
      <c r="V63" s="55"/>
      <c r="W63" s="55">
        <v>64</v>
      </c>
      <c r="X63" s="55">
        <v>87</v>
      </c>
      <c r="Y63" s="55">
        <v>269</v>
      </c>
      <c r="Z63" s="55">
        <v>86.5</v>
      </c>
      <c r="AA63" s="55">
        <v>93</v>
      </c>
      <c r="AB63" s="55">
        <v>41</v>
      </c>
      <c r="AC63" s="55"/>
      <c r="AD63" s="55"/>
      <c r="AE63" s="55"/>
      <c r="AF63" s="55"/>
      <c r="AG63" s="55"/>
      <c r="AH63" s="55"/>
      <c r="AI63" s="55" t="s">
        <v>54</v>
      </c>
      <c r="AJ63" s="55">
        <v>18</v>
      </c>
      <c r="AK63" s="55"/>
      <c r="AL63" s="55"/>
      <c r="AM63" s="55"/>
      <c r="AN63" s="55"/>
      <c r="AO63" s="55">
        <v>46</v>
      </c>
      <c r="AP63" s="55">
        <v>37</v>
      </c>
      <c r="AQ63" s="55">
        <v>53</v>
      </c>
      <c r="AR63" s="55">
        <v>66</v>
      </c>
      <c r="AS63" s="55">
        <v>57</v>
      </c>
      <c r="AT63" s="55">
        <v>60</v>
      </c>
    </row>
    <row r="64" spans="1:46">
      <c r="A64" s="55" t="s">
        <v>815</v>
      </c>
      <c r="B64" s="55">
        <v>1315230922</v>
      </c>
      <c r="C64" s="55" t="s">
        <v>816</v>
      </c>
      <c r="D64" s="55" t="s">
        <v>52</v>
      </c>
      <c r="E64" s="55" t="s">
        <v>53</v>
      </c>
      <c r="F64" s="55"/>
      <c r="G64" s="55">
        <v>9</v>
      </c>
      <c r="H64" s="55">
        <v>590.5</v>
      </c>
      <c r="I64" s="55">
        <v>607.5</v>
      </c>
      <c r="J64" s="55">
        <v>62</v>
      </c>
      <c r="K64" s="55">
        <v>-37</v>
      </c>
      <c r="L64" s="55">
        <v>266</v>
      </c>
      <c r="M64" s="55">
        <v>103</v>
      </c>
      <c r="N64" s="56">
        <v>487</v>
      </c>
      <c r="O64" s="55">
        <v>103.5</v>
      </c>
      <c r="P64" s="55">
        <v>207</v>
      </c>
      <c r="Q64" s="55">
        <v>124</v>
      </c>
      <c r="R64" s="55">
        <v>106</v>
      </c>
      <c r="S64" s="55">
        <v>86</v>
      </c>
      <c r="T64" s="55">
        <v>40</v>
      </c>
      <c r="U64" s="55"/>
      <c r="V64" s="55"/>
      <c r="W64" s="55">
        <v>82</v>
      </c>
      <c r="X64" s="55">
        <v>94</v>
      </c>
      <c r="Y64" s="55">
        <v>29</v>
      </c>
      <c r="Z64" s="55">
        <v>92</v>
      </c>
      <c r="AA64" s="55">
        <v>97</v>
      </c>
      <c r="AB64" s="55">
        <v>6</v>
      </c>
      <c r="AC64" s="55"/>
      <c r="AD64" s="55"/>
      <c r="AE64" s="55"/>
      <c r="AF64" s="55"/>
      <c r="AG64" s="55"/>
      <c r="AH64" s="55"/>
      <c r="AI64" s="55" t="s">
        <v>54</v>
      </c>
      <c r="AJ64" s="55">
        <v>22</v>
      </c>
      <c r="AK64" s="55"/>
      <c r="AL64" s="55"/>
      <c r="AM64" s="55"/>
      <c r="AN64" s="55"/>
      <c r="AO64" s="55">
        <v>83</v>
      </c>
      <c r="AP64" s="55">
        <v>75</v>
      </c>
      <c r="AQ64" s="55">
        <v>81</v>
      </c>
      <c r="AR64" s="55">
        <v>25</v>
      </c>
      <c r="AS64" s="55">
        <v>38</v>
      </c>
      <c r="AT64" s="55">
        <v>62</v>
      </c>
    </row>
    <row r="65" spans="1:46">
      <c r="A65" s="55" t="s">
        <v>909</v>
      </c>
      <c r="B65" s="55">
        <v>1315231023</v>
      </c>
      <c r="C65" s="55" t="s">
        <v>910</v>
      </c>
      <c r="D65" s="55" t="s">
        <v>52</v>
      </c>
      <c r="E65" s="55" t="s">
        <v>53</v>
      </c>
      <c r="F65" s="55"/>
      <c r="G65" s="55">
        <v>10</v>
      </c>
      <c r="H65" s="55">
        <v>581.5</v>
      </c>
      <c r="I65" s="55">
        <v>607.5</v>
      </c>
      <c r="J65" s="55">
        <v>62</v>
      </c>
      <c r="K65" s="55">
        <v>2</v>
      </c>
      <c r="L65" s="55">
        <v>266</v>
      </c>
      <c r="M65" s="55">
        <v>102.5</v>
      </c>
      <c r="N65" s="56">
        <v>511</v>
      </c>
      <c r="O65" s="55">
        <v>118.5</v>
      </c>
      <c r="P65" s="55">
        <v>38</v>
      </c>
      <c r="Q65" s="55">
        <v>127.5</v>
      </c>
      <c r="R65" s="55">
        <v>60</v>
      </c>
      <c r="S65" s="55">
        <v>77</v>
      </c>
      <c r="T65" s="55">
        <v>124</v>
      </c>
      <c r="U65" s="55"/>
      <c r="V65" s="55"/>
      <c r="W65" s="55">
        <v>69</v>
      </c>
      <c r="X65" s="55">
        <v>89</v>
      </c>
      <c r="Y65" s="55">
        <v>170</v>
      </c>
      <c r="Z65" s="55">
        <v>87</v>
      </c>
      <c r="AA65" s="55">
        <v>93</v>
      </c>
      <c r="AB65" s="55">
        <v>34</v>
      </c>
      <c r="AC65" s="55"/>
      <c r="AD65" s="55"/>
      <c r="AE65" s="55"/>
      <c r="AF65" s="55"/>
      <c r="AG65" s="55"/>
      <c r="AH65" s="55"/>
      <c r="AI65" s="55" t="s">
        <v>54</v>
      </c>
      <c r="AJ65" s="55">
        <v>23</v>
      </c>
      <c r="AK65" s="55"/>
      <c r="AL65" s="55" t="s">
        <v>863</v>
      </c>
      <c r="AM65" s="55"/>
      <c r="AN65" s="55"/>
      <c r="AO65" s="55">
        <v>68</v>
      </c>
      <c r="AP65" s="55">
        <v>57</v>
      </c>
      <c r="AQ65" s="55">
        <v>81</v>
      </c>
      <c r="AR65" s="55">
        <v>64</v>
      </c>
      <c r="AS65" s="55">
        <v>141</v>
      </c>
      <c r="AT65" s="55">
        <v>62</v>
      </c>
    </row>
    <row r="66" spans="1:46">
      <c r="A66" s="55" t="s">
        <v>833</v>
      </c>
      <c r="B66" s="55">
        <v>1315230931</v>
      </c>
      <c r="C66" s="55" t="s">
        <v>834</v>
      </c>
      <c r="D66" s="55" t="s">
        <v>52</v>
      </c>
      <c r="E66" s="55" t="s">
        <v>53</v>
      </c>
      <c r="F66" s="55"/>
      <c r="G66" s="55">
        <v>9</v>
      </c>
      <c r="H66" s="55">
        <v>587.5</v>
      </c>
      <c r="I66" s="55">
        <v>607.5</v>
      </c>
      <c r="J66" s="55">
        <v>62</v>
      </c>
      <c r="K66" s="55">
        <v>-5</v>
      </c>
      <c r="L66" s="55">
        <v>266</v>
      </c>
      <c r="M66" s="55">
        <v>113</v>
      </c>
      <c r="N66" s="55">
        <v>112</v>
      </c>
      <c r="O66" s="55">
        <v>101</v>
      </c>
      <c r="P66" s="55">
        <v>245</v>
      </c>
      <c r="Q66" s="55">
        <v>121.5</v>
      </c>
      <c r="R66" s="55">
        <v>152</v>
      </c>
      <c r="S66" s="55">
        <v>89</v>
      </c>
      <c r="T66" s="55">
        <v>20</v>
      </c>
      <c r="U66" s="55"/>
      <c r="V66" s="55"/>
      <c r="W66" s="55">
        <v>84</v>
      </c>
      <c r="X66" s="55">
        <v>95</v>
      </c>
      <c r="Y66" s="55">
        <v>17</v>
      </c>
      <c r="Z66" s="55">
        <v>79</v>
      </c>
      <c r="AA66" s="55">
        <v>88</v>
      </c>
      <c r="AB66" s="55">
        <v>171</v>
      </c>
      <c r="AC66" s="55"/>
      <c r="AD66" s="55"/>
      <c r="AE66" s="55"/>
      <c r="AF66" s="55"/>
      <c r="AG66" s="55"/>
      <c r="AH66" s="55"/>
      <c r="AI66" s="55" t="s">
        <v>54</v>
      </c>
      <c r="AJ66" s="55">
        <v>31</v>
      </c>
      <c r="AK66" s="55"/>
      <c r="AL66" s="55"/>
      <c r="AM66" s="55"/>
      <c r="AN66" s="55"/>
      <c r="AO66" s="55">
        <v>122</v>
      </c>
      <c r="AP66" s="55">
        <v>96</v>
      </c>
      <c r="AQ66" s="55">
        <v>122</v>
      </c>
      <c r="AR66" s="55">
        <v>57</v>
      </c>
      <c r="AS66" s="55">
        <v>83</v>
      </c>
      <c r="AT66" s="55">
        <v>62</v>
      </c>
    </row>
    <row r="67" spans="1:46">
      <c r="A67" s="55" t="s">
        <v>870</v>
      </c>
      <c r="B67" s="55">
        <v>1315231004</v>
      </c>
      <c r="C67" s="55" t="s">
        <v>871</v>
      </c>
      <c r="D67" s="55" t="s">
        <v>52</v>
      </c>
      <c r="E67" s="55" t="s">
        <v>53</v>
      </c>
      <c r="F67" s="55"/>
      <c r="G67" s="55">
        <v>10</v>
      </c>
      <c r="H67" s="55">
        <v>586.5</v>
      </c>
      <c r="I67" s="55">
        <v>607.5</v>
      </c>
      <c r="J67" s="55">
        <v>62</v>
      </c>
      <c r="K67" s="55">
        <v>-26</v>
      </c>
      <c r="L67" s="55">
        <v>266</v>
      </c>
      <c r="M67" s="55">
        <v>122</v>
      </c>
      <c r="N67" s="55">
        <v>5</v>
      </c>
      <c r="O67" s="55">
        <v>114</v>
      </c>
      <c r="P67" s="55">
        <v>69</v>
      </c>
      <c r="Q67" s="55">
        <v>118.5</v>
      </c>
      <c r="R67" s="55">
        <v>221</v>
      </c>
      <c r="S67" s="55">
        <v>72</v>
      </c>
      <c r="T67" s="55">
        <v>195</v>
      </c>
      <c r="U67" s="55"/>
      <c r="V67" s="55"/>
      <c r="W67" s="55">
        <v>82</v>
      </c>
      <c r="X67" s="55">
        <v>94</v>
      </c>
      <c r="Y67" s="55">
        <v>29</v>
      </c>
      <c r="Z67" s="55">
        <v>78</v>
      </c>
      <c r="AA67" s="55">
        <v>87</v>
      </c>
      <c r="AB67" s="55">
        <v>195</v>
      </c>
      <c r="AC67" s="55"/>
      <c r="AD67" s="55"/>
      <c r="AE67" s="55"/>
      <c r="AF67" s="55"/>
      <c r="AG67" s="55"/>
      <c r="AH67" s="55"/>
      <c r="AI67" s="55" t="s">
        <v>54</v>
      </c>
      <c r="AJ67" s="55">
        <v>4</v>
      </c>
      <c r="AK67" s="55"/>
      <c r="AL67" s="55" t="s">
        <v>863</v>
      </c>
      <c r="AM67" s="55"/>
      <c r="AN67" s="55"/>
      <c r="AO67" s="55">
        <v>65</v>
      </c>
      <c r="AP67" s="55">
        <v>53</v>
      </c>
      <c r="AQ67" s="55">
        <v>65</v>
      </c>
      <c r="AR67" s="55">
        <v>36</v>
      </c>
      <c r="AS67" s="55">
        <v>45</v>
      </c>
      <c r="AT67" s="55">
        <v>62</v>
      </c>
    </row>
    <row r="68" spans="1:46">
      <c r="A68" s="55" t="s">
        <v>1216</v>
      </c>
      <c r="B68" s="55">
        <v>1315231340</v>
      </c>
      <c r="C68" s="55" t="s">
        <v>1217</v>
      </c>
      <c r="D68" s="55" t="s">
        <v>52</v>
      </c>
      <c r="E68" s="55" t="s">
        <v>53</v>
      </c>
      <c r="F68" s="55"/>
      <c r="G68" s="55">
        <v>13</v>
      </c>
      <c r="H68" s="55">
        <v>571</v>
      </c>
      <c r="I68" s="55">
        <v>606.5</v>
      </c>
      <c r="J68" s="55">
        <v>66</v>
      </c>
      <c r="K68" s="55">
        <v>-12</v>
      </c>
      <c r="L68" s="55">
        <v>283</v>
      </c>
      <c r="M68" s="55">
        <v>112</v>
      </c>
      <c r="N68" s="55">
        <v>138</v>
      </c>
      <c r="O68" s="55">
        <v>109</v>
      </c>
      <c r="P68" s="55">
        <v>108</v>
      </c>
      <c r="Q68" s="55">
        <v>128</v>
      </c>
      <c r="R68" s="55">
        <v>54</v>
      </c>
      <c r="S68" s="55">
        <v>74.5</v>
      </c>
      <c r="T68" s="55">
        <v>159</v>
      </c>
      <c r="U68" s="55"/>
      <c r="V68" s="55"/>
      <c r="W68" s="55">
        <v>78</v>
      </c>
      <c r="X68" s="55">
        <v>92</v>
      </c>
      <c r="Y68" s="55">
        <v>54</v>
      </c>
      <c r="Z68" s="55"/>
      <c r="AA68" s="55"/>
      <c r="AB68" s="55"/>
      <c r="AC68" s="55"/>
      <c r="AD68" s="55"/>
      <c r="AE68" s="55"/>
      <c r="AF68" s="55">
        <v>69.5</v>
      </c>
      <c r="AG68" s="55">
        <v>91</v>
      </c>
      <c r="AH68" s="55">
        <v>13</v>
      </c>
      <c r="AI68" s="55" t="s">
        <v>866</v>
      </c>
      <c r="AJ68" s="55">
        <v>40</v>
      </c>
      <c r="AK68" s="55"/>
      <c r="AL68" s="55"/>
      <c r="AM68" s="55"/>
      <c r="AN68" s="55" t="s">
        <v>867</v>
      </c>
      <c r="AO68" s="55">
        <v>171</v>
      </c>
      <c r="AP68" s="55">
        <v>52</v>
      </c>
      <c r="AQ68" s="55">
        <v>117</v>
      </c>
      <c r="AR68" s="55">
        <v>54</v>
      </c>
      <c r="AS68" s="55">
        <v>68</v>
      </c>
      <c r="AT68" s="55">
        <v>66</v>
      </c>
    </row>
    <row r="69" spans="1:46">
      <c r="A69" s="55" t="s">
        <v>1110</v>
      </c>
      <c r="B69" s="55">
        <v>1315231226</v>
      </c>
      <c r="C69" s="55" t="s">
        <v>1111</v>
      </c>
      <c r="D69" s="55" t="s">
        <v>52</v>
      </c>
      <c r="E69" s="55" t="s">
        <v>53</v>
      </c>
      <c r="F69" s="55"/>
      <c r="G69" s="55">
        <v>12</v>
      </c>
      <c r="H69" s="55">
        <v>569.5</v>
      </c>
      <c r="I69" s="55">
        <v>606</v>
      </c>
      <c r="J69" s="55">
        <v>67</v>
      </c>
      <c r="K69" s="55">
        <v>21</v>
      </c>
      <c r="L69" s="55">
        <v>291</v>
      </c>
      <c r="M69" s="55">
        <v>103</v>
      </c>
      <c r="N69" s="56">
        <v>487</v>
      </c>
      <c r="O69" s="55">
        <v>112.5</v>
      </c>
      <c r="P69" s="55">
        <v>84</v>
      </c>
      <c r="Q69" s="55">
        <v>119</v>
      </c>
      <c r="R69" s="55">
        <v>212</v>
      </c>
      <c r="S69" s="55">
        <v>87.5</v>
      </c>
      <c r="T69" s="55">
        <v>27</v>
      </c>
      <c r="U69" s="55"/>
      <c r="V69" s="55"/>
      <c r="W69" s="55">
        <v>69</v>
      </c>
      <c r="X69" s="55">
        <v>89</v>
      </c>
      <c r="Y69" s="55">
        <v>170</v>
      </c>
      <c r="Z69" s="55"/>
      <c r="AA69" s="55"/>
      <c r="AB69" s="55"/>
      <c r="AC69" s="55"/>
      <c r="AD69" s="55"/>
      <c r="AE69" s="55"/>
      <c r="AF69" s="55">
        <v>78.5</v>
      </c>
      <c r="AG69" s="55">
        <v>95</v>
      </c>
      <c r="AH69" s="55">
        <v>2</v>
      </c>
      <c r="AI69" s="55" t="s">
        <v>866</v>
      </c>
      <c r="AJ69" s="55">
        <v>27</v>
      </c>
      <c r="AK69" s="55"/>
      <c r="AL69" s="55"/>
      <c r="AM69" s="55"/>
      <c r="AN69" s="55"/>
      <c r="AO69" s="55">
        <v>93</v>
      </c>
      <c r="AP69" s="55">
        <v>82</v>
      </c>
      <c r="AQ69" s="55">
        <v>113</v>
      </c>
      <c r="AR69" s="55">
        <v>88</v>
      </c>
      <c r="AS69" s="55">
        <v>90</v>
      </c>
      <c r="AT69" s="55">
        <v>67</v>
      </c>
    </row>
    <row r="70" spans="1:46">
      <c r="A70" s="55" t="s">
        <v>891</v>
      </c>
      <c r="B70" s="55">
        <v>1315231014</v>
      </c>
      <c r="C70" s="55" t="s">
        <v>892</v>
      </c>
      <c r="D70" s="55" t="s">
        <v>52</v>
      </c>
      <c r="E70" s="55" t="s">
        <v>53</v>
      </c>
      <c r="F70" s="55"/>
      <c r="G70" s="55">
        <v>10</v>
      </c>
      <c r="H70" s="55">
        <v>578.5</v>
      </c>
      <c r="I70" s="55">
        <v>606</v>
      </c>
      <c r="J70" s="55">
        <v>67</v>
      </c>
      <c r="K70" s="55">
        <v>113</v>
      </c>
      <c r="L70" s="55">
        <v>291</v>
      </c>
      <c r="M70" s="55">
        <v>111</v>
      </c>
      <c r="N70" s="55">
        <v>172</v>
      </c>
      <c r="O70" s="55">
        <v>115.5</v>
      </c>
      <c r="P70" s="55">
        <v>57</v>
      </c>
      <c r="Q70" s="55">
        <v>124</v>
      </c>
      <c r="R70" s="55">
        <v>106</v>
      </c>
      <c r="S70" s="55">
        <v>79.5</v>
      </c>
      <c r="T70" s="55">
        <v>89</v>
      </c>
      <c r="U70" s="55"/>
      <c r="V70" s="55"/>
      <c r="W70" s="55">
        <v>72</v>
      </c>
      <c r="X70" s="55">
        <v>90</v>
      </c>
      <c r="Y70" s="55">
        <v>137</v>
      </c>
      <c r="Z70" s="55">
        <v>76.5</v>
      </c>
      <c r="AA70" s="55">
        <v>86</v>
      </c>
      <c r="AB70" s="55">
        <v>222</v>
      </c>
      <c r="AC70" s="55"/>
      <c r="AD70" s="55"/>
      <c r="AE70" s="55"/>
      <c r="AF70" s="55"/>
      <c r="AG70" s="55"/>
      <c r="AH70" s="55"/>
      <c r="AI70" s="55" t="s">
        <v>54</v>
      </c>
      <c r="AJ70" s="55">
        <v>14</v>
      </c>
      <c r="AK70" s="55"/>
      <c r="AL70" s="55" t="s">
        <v>863</v>
      </c>
      <c r="AM70" s="55"/>
      <c r="AN70" s="55"/>
      <c r="AO70" s="55">
        <v>66</v>
      </c>
      <c r="AP70" s="55">
        <v>80</v>
      </c>
      <c r="AQ70" s="55">
        <v>39</v>
      </c>
      <c r="AR70" s="55">
        <v>180</v>
      </c>
      <c r="AS70" s="55">
        <v>91</v>
      </c>
      <c r="AT70" s="55">
        <v>67</v>
      </c>
    </row>
    <row r="71" spans="1:46">
      <c r="A71" s="55" t="s">
        <v>719</v>
      </c>
      <c r="B71" s="55">
        <v>1315230814</v>
      </c>
      <c r="C71" s="55" t="s">
        <v>720</v>
      </c>
      <c r="D71" s="55" t="s">
        <v>52</v>
      </c>
      <c r="E71" s="55" t="s">
        <v>53</v>
      </c>
      <c r="F71" s="55"/>
      <c r="G71" s="55">
        <v>8</v>
      </c>
      <c r="H71" s="55">
        <v>580</v>
      </c>
      <c r="I71" s="55">
        <v>606</v>
      </c>
      <c r="J71" s="55">
        <v>67</v>
      </c>
      <c r="K71" s="55">
        <v>9</v>
      </c>
      <c r="L71" s="55">
        <v>291</v>
      </c>
      <c r="M71" s="55">
        <v>114.5</v>
      </c>
      <c r="N71" s="55">
        <v>74</v>
      </c>
      <c r="O71" s="55">
        <v>114</v>
      </c>
      <c r="P71" s="55">
        <v>69</v>
      </c>
      <c r="Q71" s="55">
        <v>114</v>
      </c>
      <c r="R71" s="56">
        <v>313</v>
      </c>
      <c r="S71" s="55">
        <v>81.5</v>
      </c>
      <c r="T71" s="55">
        <v>71</v>
      </c>
      <c r="U71" s="55"/>
      <c r="V71" s="55"/>
      <c r="W71" s="55">
        <v>67.5</v>
      </c>
      <c r="X71" s="55">
        <v>88</v>
      </c>
      <c r="Y71" s="55">
        <v>207</v>
      </c>
      <c r="Z71" s="55">
        <v>88.5</v>
      </c>
      <c r="AA71" s="55">
        <v>94</v>
      </c>
      <c r="AB71" s="55">
        <v>20</v>
      </c>
      <c r="AC71" s="55"/>
      <c r="AD71" s="55"/>
      <c r="AE71" s="55"/>
      <c r="AF71" s="55"/>
      <c r="AG71" s="55"/>
      <c r="AH71" s="55"/>
      <c r="AI71" s="55" t="s">
        <v>54</v>
      </c>
      <c r="AJ71" s="55">
        <v>15</v>
      </c>
      <c r="AK71" s="55"/>
      <c r="AL71" s="55"/>
      <c r="AM71" s="55"/>
      <c r="AN71" s="55"/>
      <c r="AO71" s="55">
        <v>118</v>
      </c>
      <c r="AP71" s="55">
        <v>288</v>
      </c>
      <c r="AQ71" s="55">
        <v>77</v>
      </c>
      <c r="AR71" s="55">
        <v>76</v>
      </c>
      <c r="AS71" s="55">
        <v>72</v>
      </c>
      <c r="AT71" s="55">
        <v>67</v>
      </c>
    </row>
    <row r="72" spans="1:46">
      <c r="A72" s="55" t="s">
        <v>864</v>
      </c>
      <c r="B72" s="55">
        <v>1315231002</v>
      </c>
      <c r="C72" s="55" t="s">
        <v>865</v>
      </c>
      <c r="D72" s="55" t="s">
        <v>52</v>
      </c>
      <c r="E72" s="55" t="s">
        <v>53</v>
      </c>
      <c r="F72" s="55"/>
      <c r="G72" s="55">
        <v>10</v>
      </c>
      <c r="H72" s="55">
        <v>562</v>
      </c>
      <c r="I72" s="55">
        <v>605.5</v>
      </c>
      <c r="J72" s="55">
        <v>70</v>
      </c>
      <c r="K72" s="55">
        <v>81</v>
      </c>
      <c r="L72" s="55">
        <v>296</v>
      </c>
      <c r="M72" s="55">
        <v>114</v>
      </c>
      <c r="N72" s="55">
        <v>84</v>
      </c>
      <c r="O72" s="55">
        <v>110</v>
      </c>
      <c r="P72" s="55">
        <v>100</v>
      </c>
      <c r="Q72" s="55">
        <v>118</v>
      </c>
      <c r="R72" s="55">
        <v>236</v>
      </c>
      <c r="S72" s="55">
        <v>85.5</v>
      </c>
      <c r="T72" s="55">
        <v>41</v>
      </c>
      <c r="U72" s="55"/>
      <c r="V72" s="55"/>
      <c r="W72" s="55">
        <v>70</v>
      </c>
      <c r="X72" s="55">
        <v>89</v>
      </c>
      <c r="Y72" s="55">
        <v>159</v>
      </c>
      <c r="Z72" s="55"/>
      <c r="AA72" s="55"/>
      <c r="AB72" s="55"/>
      <c r="AC72" s="55"/>
      <c r="AD72" s="55"/>
      <c r="AE72" s="55"/>
      <c r="AF72" s="55">
        <v>64.5</v>
      </c>
      <c r="AG72" s="55">
        <v>89</v>
      </c>
      <c r="AH72" s="55">
        <v>37</v>
      </c>
      <c r="AI72" s="55" t="s">
        <v>866</v>
      </c>
      <c r="AJ72" s="55">
        <v>2</v>
      </c>
      <c r="AK72" s="55"/>
      <c r="AL72" s="55"/>
      <c r="AM72" s="55"/>
      <c r="AN72" s="55" t="s">
        <v>867</v>
      </c>
      <c r="AO72" s="55">
        <v>97</v>
      </c>
      <c r="AP72" s="55">
        <v>162</v>
      </c>
      <c r="AQ72" s="55">
        <v>107</v>
      </c>
      <c r="AR72" s="55">
        <v>151</v>
      </c>
      <c r="AS72" s="55">
        <v>114</v>
      </c>
      <c r="AT72" s="55">
        <v>70</v>
      </c>
    </row>
    <row r="73" spans="1:46">
      <c r="A73" s="55" t="s">
        <v>872</v>
      </c>
      <c r="B73" s="55">
        <v>1315231005</v>
      </c>
      <c r="C73" s="55" t="s">
        <v>873</v>
      </c>
      <c r="D73" s="55" t="s">
        <v>52</v>
      </c>
      <c r="E73" s="55" t="s">
        <v>53</v>
      </c>
      <c r="F73" s="55"/>
      <c r="G73" s="55">
        <v>10</v>
      </c>
      <c r="H73" s="55">
        <v>565</v>
      </c>
      <c r="I73" s="55">
        <v>605.5</v>
      </c>
      <c r="J73" s="55">
        <v>70</v>
      </c>
      <c r="K73" s="55">
        <v>13</v>
      </c>
      <c r="L73" s="55">
        <v>296</v>
      </c>
      <c r="M73" s="55">
        <v>113.5</v>
      </c>
      <c r="N73" s="55">
        <v>101</v>
      </c>
      <c r="O73" s="55">
        <v>108.5</v>
      </c>
      <c r="P73" s="55">
        <v>110</v>
      </c>
      <c r="Q73" s="55">
        <v>125</v>
      </c>
      <c r="R73" s="55">
        <v>92</v>
      </c>
      <c r="S73" s="55">
        <v>79.5</v>
      </c>
      <c r="T73" s="55">
        <v>89</v>
      </c>
      <c r="U73" s="55"/>
      <c r="V73" s="55"/>
      <c r="W73" s="55">
        <v>75.5</v>
      </c>
      <c r="X73" s="55">
        <v>91</v>
      </c>
      <c r="Y73" s="55">
        <v>79</v>
      </c>
      <c r="Z73" s="55"/>
      <c r="AA73" s="55"/>
      <c r="AB73" s="55"/>
      <c r="AC73" s="55"/>
      <c r="AD73" s="55"/>
      <c r="AE73" s="55"/>
      <c r="AF73" s="55">
        <v>63</v>
      </c>
      <c r="AG73" s="55">
        <v>88</v>
      </c>
      <c r="AH73" s="55">
        <v>46</v>
      </c>
      <c r="AI73" s="55" t="s">
        <v>866</v>
      </c>
      <c r="AJ73" s="55">
        <v>5</v>
      </c>
      <c r="AK73" s="55"/>
      <c r="AL73" s="55"/>
      <c r="AM73" s="55"/>
      <c r="AN73" s="55" t="s">
        <v>867</v>
      </c>
      <c r="AO73" s="55">
        <v>87</v>
      </c>
      <c r="AP73" s="55">
        <v>73</v>
      </c>
      <c r="AQ73" s="55">
        <v>75</v>
      </c>
      <c r="AR73" s="55">
        <v>83</v>
      </c>
      <c r="AS73" s="55">
        <v>110</v>
      </c>
      <c r="AT73" s="55">
        <v>70</v>
      </c>
    </row>
    <row r="74" spans="1:46">
      <c r="A74" s="55" t="s">
        <v>795</v>
      </c>
      <c r="B74" s="55">
        <v>1315230912</v>
      </c>
      <c r="C74" s="55" t="s">
        <v>796</v>
      </c>
      <c r="D74" s="55" t="s">
        <v>52</v>
      </c>
      <c r="E74" s="55" t="s">
        <v>53</v>
      </c>
      <c r="F74" s="55"/>
      <c r="G74" s="55">
        <v>9</v>
      </c>
      <c r="H74" s="55">
        <v>585</v>
      </c>
      <c r="I74" s="55">
        <v>605.5</v>
      </c>
      <c r="J74" s="55">
        <v>70</v>
      </c>
      <c r="K74" s="55">
        <v>15</v>
      </c>
      <c r="L74" s="55">
        <v>296</v>
      </c>
      <c r="M74" s="55">
        <v>109.5</v>
      </c>
      <c r="N74" s="55">
        <v>226</v>
      </c>
      <c r="O74" s="55">
        <v>99</v>
      </c>
      <c r="P74" s="55">
        <v>285</v>
      </c>
      <c r="Q74" s="55">
        <v>127</v>
      </c>
      <c r="R74" s="55">
        <v>68</v>
      </c>
      <c r="S74" s="55">
        <v>84</v>
      </c>
      <c r="T74" s="55">
        <v>48</v>
      </c>
      <c r="U74" s="55"/>
      <c r="V74" s="55"/>
      <c r="W74" s="55">
        <v>76</v>
      </c>
      <c r="X74" s="55">
        <v>91</v>
      </c>
      <c r="Y74" s="55">
        <v>71</v>
      </c>
      <c r="Z74" s="55">
        <v>89.5</v>
      </c>
      <c r="AA74" s="55">
        <v>95</v>
      </c>
      <c r="AB74" s="55">
        <v>16</v>
      </c>
      <c r="AC74" s="55"/>
      <c r="AD74" s="55"/>
      <c r="AE74" s="55"/>
      <c r="AF74" s="55"/>
      <c r="AG74" s="55"/>
      <c r="AH74" s="55"/>
      <c r="AI74" s="55" t="s">
        <v>54</v>
      </c>
      <c r="AJ74" s="55">
        <v>12</v>
      </c>
      <c r="AK74" s="55"/>
      <c r="AL74" s="55"/>
      <c r="AM74" s="55"/>
      <c r="AN74" s="55"/>
      <c r="AO74" s="55">
        <v>70</v>
      </c>
      <c r="AP74" s="55">
        <v>35</v>
      </c>
      <c r="AQ74" s="55">
        <v>46</v>
      </c>
      <c r="AR74" s="55">
        <v>85</v>
      </c>
      <c r="AS74" s="55">
        <v>52</v>
      </c>
      <c r="AT74" s="55">
        <v>70</v>
      </c>
    </row>
    <row r="75" spans="1:46">
      <c r="A75" s="55" t="s">
        <v>787</v>
      </c>
      <c r="B75" s="55">
        <v>1315230907</v>
      </c>
      <c r="C75" s="55" t="s">
        <v>788</v>
      </c>
      <c r="D75" s="55" t="s">
        <v>52</v>
      </c>
      <c r="E75" s="55" t="s">
        <v>53</v>
      </c>
      <c r="F75" s="55"/>
      <c r="G75" s="55">
        <v>9</v>
      </c>
      <c r="H75" s="55">
        <v>579.5</v>
      </c>
      <c r="I75" s="55">
        <v>605.5</v>
      </c>
      <c r="J75" s="55">
        <v>70</v>
      </c>
      <c r="K75" s="55">
        <v>-48</v>
      </c>
      <c r="L75" s="55">
        <v>296</v>
      </c>
      <c r="M75" s="55">
        <v>115.5</v>
      </c>
      <c r="N75" s="55">
        <v>55</v>
      </c>
      <c r="O75" s="55">
        <v>106.5</v>
      </c>
      <c r="P75" s="55">
        <v>153</v>
      </c>
      <c r="Q75" s="55">
        <v>126.5</v>
      </c>
      <c r="R75" s="55">
        <v>74</v>
      </c>
      <c r="S75" s="55">
        <v>76</v>
      </c>
      <c r="T75" s="55">
        <v>142</v>
      </c>
      <c r="U75" s="55"/>
      <c r="V75" s="55"/>
      <c r="W75" s="55">
        <v>71.5</v>
      </c>
      <c r="X75" s="55">
        <v>90</v>
      </c>
      <c r="Y75" s="55">
        <v>144</v>
      </c>
      <c r="Z75" s="55">
        <v>83.5</v>
      </c>
      <c r="AA75" s="55">
        <v>91</v>
      </c>
      <c r="AB75" s="55">
        <v>86</v>
      </c>
      <c r="AC75" s="55"/>
      <c r="AD75" s="55"/>
      <c r="AE75" s="55"/>
      <c r="AF75" s="55"/>
      <c r="AG75" s="55"/>
      <c r="AH75" s="55"/>
      <c r="AI75" s="55" t="s">
        <v>54</v>
      </c>
      <c r="AJ75" s="55">
        <v>7</v>
      </c>
      <c r="AK75" s="55"/>
      <c r="AL75" s="55"/>
      <c r="AM75" s="55"/>
      <c r="AN75" s="55"/>
      <c r="AO75" s="55">
        <v>82</v>
      </c>
      <c r="AP75" s="55">
        <v>32</v>
      </c>
      <c r="AQ75" s="55">
        <v>53</v>
      </c>
      <c r="AR75" s="55">
        <v>22</v>
      </c>
      <c r="AS75" s="55">
        <v>47</v>
      </c>
      <c r="AT75" s="55">
        <v>70</v>
      </c>
    </row>
    <row r="76" spans="1:46">
      <c r="A76" s="55" t="s">
        <v>1007</v>
      </c>
      <c r="B76" s="55">
        <v>1315231119</v>
      </c>
      <c r="C76" s="55" t="s">
        <v>1008</v>
      </c>
      <c r="D76" s="55" t="s">
        <v>52</v>
      </c>
      <c r="E76" s="55" t="s">
        <v>53</v>
      </c>
      <c r="F76" s="55"/>
      <c r="G76" s="55">
        <v>11</v>
      </c>
      <c r="H76" s="55">
        <v>563.5</v>
      </c>
      <c r="I76" s="55">
        <v>604.5</v>
      </c>
      <c r="J76" s="55">
        <v>74</v>
      </c>
      <c r="K76" s="55">
        <v>31</v>
      </c>
      <c r="L76" s="55">
        <v>310</v>
      </c>
      <c r="M76" s="55">
        <v>112.5</v>
      </c>
      <c r="N76" s="55">
        <v>128</v>
      </c>
      <c r="O76" s="55">
        <v>106</v>
      </c>
      <c r="P76" s="55">
        <v>160</v>
      </c>
      <c r="Q76" s="55">
        <v>127</v>
      </c>
      <c r="R76" s="55">
        <v>68</v>
      </c>
      <c r="S76" s="55">
        <v>80</v>
      </c>
      <c r="T76" s="55">
        <v>85</v>
      </c>
      <c r="U76" s="55"/>
      <c r="V76" s="55"/>
      <c r="W76" s="55">
        <v>68.5</v>
      </c>
      <c r="X76" s="55">
        <v>88</v>
      </c>
      <c r="Y76" s="55">
        <v>182</v>
      </c>
      <c r="Z76" s="55"/>
      <c r="AA76" s="55"/>
      <c r="AB76" s="55"/>
      <c r="AC76" s="55"/>
      <c r="AD76" s="55"/>
      <c r="AE76" s="55"/>
      <c r="AF76" s="55">
        <v>69.5</v>
      </c>
      <c r="AG76" s="55">
        <v>91</v>
      </c>
      <c r="AH76" s="55">
        <v>13</v>
      </c>
      <c r="AI76" s="55" t="s">
        <v>866</v>
      </c>
      <c r="AJ76" s="55">
        <v>19</v>
      </c>
      <c r="AK76" s="55"/>
      <c r="AL76" s="55"/>
      <c r="AM76" s="55"/>
      <c r="AN76" s="55"/>
      <c r="AO76" s="55">
        <v>130</v>
      </c>
      <c r="AP76" s="55">
        <v>258</v>
      </c>
      <c r="AQ76" s="55">
        <v>90</v>
      </c>
      <c r="AR76" s="55">
        <v>105</v>
      </c>
      <c r="AS76" s="55">
        <v>103</v>
      </c>
      <c r="AT76" s="55">
        <v>74</v>
      </c>
    </row>
    <row r="77" spans="1:46">
      <c r="A77" s="55" t="s">
        <v>857</v>
      </c>
      <c r="B77" s="55">
        <v>1315230943</v>
      </c>
      <c r="C77" s="55" t="s">
        <v>858</v>
      </c>
      <c r="D77" s="55" t="s">
        <v>52</v>
      </c>
      <c r="E77" s="55" t="s">
        <v>53</v>
      </c>
      <c r="F77" s="55"/>
      <c r="G77" s="55">
        <v>9</v>
      </c>
      <c r="H77" s="55">
        <v>579</v>
      </c>
      <c r="I77" s="55">
        <v>604</v>
      </c>
      <c r="J77" s="55">
        <v>75</v>
      </c>
      <c r="K77" s="55">
        <v>-15</v>
      </c>
      <c r="L77" s="55">
        <v>313</v>
      </c>
      <c r="M77" s="55">
        <v>122</v>
      </c>
      <c r="N77" s="55">
        <v>5</v>
      </c>
      <c r="O77" s="55">
        <v>94.5</v>
      </c>
      <c r="P77" s="56">
        <v>374</v>
      </c>
      <c r="Q77" s="55">
        <v>135</v>
      </c>
      <c r="R77" s="55">
        <v>6</v>
      </c>
      <c r="S77" s="55">
        <v>71.5</v>
      </c>
      <c r="T77" s="55">
        <v>200</v>
      </c>
      <c r="U77" s="55"/>
      <c r="V77" s="55"/>
      <c r="W77" s="55">
        <v>74.5</v>
      </c>
      <c r="X77" s="55">
        <v>91</v>
      </c>
      <c r="Y77" s="55">
        <v>102</v>
      </c>
      <c r="Z77" s="55">
        <v>81.5</v>
      </c>
      <c r="AA77" s="55">
        <v>90</v>
      </c>
      <c r="AB77" s="55">
        <v>122</v>
      </c>
      <c r="AC77" s="55"/>
      <c r="AD77" s="55"/>
      <c r="AE77" s="55"/>
      <c r="AF77" s="55"/>
      <c r="AG77" s="55"/>
      <c r="AH77" s="55"/>
      <c r="AI77" s="55" t="s">
        <v>54</v>
      </c>
      <c r="AJ77" s="55">
        <v>43</v>
      </c>
      <c r="AK77" s="55"/>
      <c r="AL77" s="55" t="s">
        <v>512</v>
      </c>
      <c r="AM77" s="55"/>
      <c r="AN77" s="55"/>
      <c r="AO77" s="55">
        <v>78</v>
      </c>
      <c r="AP77" s="55">
        <v>90</v>
      </c>
      <c r="AQ77" s="55">
        <v>66</v>
      </c>
      <c r="AR77" s="55">
        <v>60</v>
      </c>
      <c r="AS77" s="55">
        <v>114</v>
      </c>
      <c r="AT77" s="55">
        <v>75</v>
      </c>
    </row>
    <row r="78" spans="1:46">
      <c r="A78" s="55" t="s">
        <v>943</v>
      </c>
      <c r="B78" s="55">
        <v>1315231040</v>
      </c>
      <c r="C78" s="55" t="s">
        <v>944</v>
      </c>
      <c r="D78" s="55" t="s">
        <v>52</v>
      </c>
      <c r="E78" s="55" t="s">
        <v>53</v>
      </c>
      <c r="F78" s="55"/>
      <c r="G78" s="55">
        <v>10</v>
      </c>
      <c r="H78" s="55">
        <v>561.75</v>
      </c>
      <c r="I78" s="55">
        <v>603.5</v>
      </c>
      <c r="J78" s="55">
        <v>76</v>
      </c>
      <c r="K78" s="55">
        <v>92</v>
      </c>
      <c r="L78" s="55">
        <v>315</v>
      </c>
      <c r="M78" s="55">
        <v>120.5</v>
      </c>
      <c r="N78" s="55">
        <v>12</v>
      </c>
      <c r="O78" s="55">
        <v>100.5</v>
      </c>
      <c r="P78" s="55">
        <v>253</v>
      </c>
      <c r="Q78" s="55">
        <v>118</v>
      </c>
      <c r="R78" s="55">
        <v>236</v>
      </c>
      <c r="S78" s="55">
        <v>86.5</v>
      </c>
      <c r="T78" s="55">
        <v>37</v>
      </c>
      <c r="U78" s="55"/>
      <c r="V78" s="55"/>
      <c r="W78" s="55">
        <v>69.5</v>
      </c>
      <c r="X78" s="55">
        <v>89</v>
      </c>
      <c r="Y78" s="55">
        <v>165</v>
      </c>
      <c r="Z78" s="55"/>
      <c r="AA78" s="55"/>
      <c r="AB78" s="55"/>
      <c r="AC78" s="55">
        <v>66.75</v>
      </c>
      <c r="AD78" s="55">
        <v>89</v>
      </c>
      <c r="AE78" s="55">
        <v>46</v>
      </c>
      <c r="AF78" s="55"/>
      <c r="AG78" s="55"/>
      <c r="AH78" s="55"/>
      <c r="AI78" s="55" t="s">
        <v>880</v>
      </c>
      <c r="AJ78" s="55">
        <v>40</v>
      </c>
      <c r="AK78" s="55"/>
      <c r="AL78" s="55"/>
      <c r="AM78" s="55"/>
      <c r="AN78" s="55"/>
      <c r="AO78" s="55">
        <v>150</v>
      </c>
      <c r="AP78" s="55">
        <v>217</v>
      </c>
      <c r="AQ78" s="55">
        <v>151</v>
      </c>
      <c r="AR78" s="55">
        <v>168</v>
      </c>
      <c r="AS78" s="55">
        <v>171</v>
      </c>
      <c r="AT78" s="55">
        <v>76</v>
      </c>
    </row>
    <row r="79" spans="1:46">
      <c r="A79" s="55" t="s">
        <v>929</v>
      </c>
      <c r="B79" s="55">
        <v>1315231033</v>
      </c>
      <c r="C79" s="55" t="s">
        <v>930</v>
      </c>
      <c r="D79" s="55" t="s">
        <v>52</v>
      </c>
      <c r="E79" s="55" t="s">
        <v>53</v>
      </c>
      <c r="F79" s="55"/>
      <c r="G79" s="55">
        <v>10</v>
      </c>
      <c r="H79" s="55">
        <v>563.5</v>
      </c>
      <c r="I79" s="55">
        <v>603.5</v>
      </c>
      <c r="J79" s="55">
        <v>76</v>
      </c>
      <c r="K79" s="55">
        <v>65</v>
      </c>
      <c r="L79" s="55">
        <v>315</v>
      </c>
      <c r="M79" s="55">
        <v>111</v>
      </c>
      <c r="N79" s="55">
        <v>172</v>
      </c>
      <c r="O79" s="55">
        <v>116</v>
      </c>
      <c r="P79" s="55">
        <v>54</v>
      </c>
      <c r="Q79" s="55">
        <v>117.5</v>
      </c>
      <c r="R79" s="55">
        <v>253</v>
      </c>
      <c r="S79" s="55">
        <v>77</v>
      </c>
      <c r="T79" s="55">
        <v>124</v>
      </c>
      <c r="U79" s="55"/>
      <c r="V79" s="55"/>
      <c r="W79" s="55">
        <v>66.5</v>
      </c>
      <c r="X79" s="55">
        <v>88</v>
      </c>
      <c r="Y79" s="55">
        <v>220</v>
      </c>
      <c r="Z79" s="55"/>
      <c r="AA79" s="55"/>
      <c r="AB79" s="55"/>
      <c r="AC79" s="55">
        <v>75.5</v>
      </c>
      <c r="AD79" s="55">
        <v>94</v>
      </c>
      <c r="AE79" s="55">
        <v>7</v>
      </c>
      <c r="AF79" s="55"/>
      <c r="AG79" s="55"/>
      <c r="AH79" s="55"/>
      <c r="AI79" s="55" t="s">
        <v>880</v>
      </c>
      <c r="AJ79" s="55">
        <v>33</v>
      </c>
      <c r="AK79" s="55"/>
      <c r="AL79" s="55"/>
      <c r="AM79" s="55"/>
      <c r="AN79" s="55"/>
      <c r="AO79" s="55">
        <v>122</v>
      </c>
      <c r="AP79" s="55">
        <v>78</v>
      </c>
      <c r="AQ79" s="55">
        <v>84</v>
      </c>
      <c r="AR79" s="55">
        <v>141</v>
      </c>
      <c r="AS79" s="55">
        <v>205</v>
      </c>
      <c r="AT79" s="55">
        <v>76</v>
      </c>
    </row>
    <row r="80" spans="1:46">
      <c r="A80" s="55" t="s">
        <v>868</v>
      </c>
      <c r="B80" s="55">
        <v>1315231003</v>
      </c>
      <c r="C80" s="55" t="s">
        <v>869</v>
      </c>
      <c r="D80" s="55" t="s">
        <v>52</v>
      </c>
      <c r="E80" s="55" t="s">
        <v>53</v>
      </c>
      <c r="F80" s="55"/>
      <c r="G80" s="55">
        <v>10</v>
      </c>
      <c r="H80" s="55">
        <v>573.5</v>
      </c>
      <c r="I80" s="55">
        <v>602.5</v>
      </c>
      <c r="J80" s="55">
        <v>78</v>
      </c>
      <c r="K80" s="55">
        <v>262</v>
      </c>
      <c r="L80" s="55">
        <v>326</v>
      </c>
      <c r="M80" s="55">
        <v>109.5</v>
      </c>
      <c r="N80" s="55">
        <v>226</v>
      </c>
      <c r="O80" s="55">
        <v>111</v>
      </c>
      <c r="P80" s="55">
        <v>91</v>
      </c>
      <c r="Q80" s="55">
        <v>123.5</v>
      </c>
      <c r="R80" s="55">
        <v>117</v>
      </c>
      <c r="S80" s="55">
        <v>79.5</v>
      </c>
      <c r="T80" s="55">
        <v>89</v>
      </c>
      <c r="U80" s="55"/>
      <c r="V80" s="55"/>
      <c r="W80" s="55">
        <v>67</v>
      </c>
      <c r="X80" s="55">
        <v>88</v>
      </c>
      <c r="Y80" s="55">
        <v>216</v>
      </c>
      <c r="Z80" s="55">
        <v>83</v>
      </c>
      <c r="AA80" s="55">
        <v>91</v>
      </c>
      <c r="AB80" s="55">
        <v>91</v>
      </c>
      <c r="AC80" s="55"/>
      <c r="AD80" s="55"/>
      <c r="AE80" s="55"/>
      <c r="AF80" s="55"/>
      <c r="AG80" s="55"/>
      <c r="AH80" s="55"/>
      <c r="AI80" s="55" t="s">
        <v>54</v>
      </c>
      <c r="AJ80" s="55">
        <v>3</v>
      </c>
      <c r="AK80" s="55"/>
      <c r="AL80" s="55" t="s">
        <v>863</v>
      </c>
      <c r="AM80" s="55"/>
      <c r="AN80" s="55"/>
      <c r="AO80" s="55">
        <v>231</v>
      </c>
      <c r="AP80" s="55">
        <v>99</v>
      </c>
      <c r="AQ80" s="55">
        <v>75</v>
      </c>
      <c r="AR80" s="55">
        <v>340</v>
      </c>
      <c r="AS80" s="55">
        <v>148</v>
      </c>
      <c r="AT80" s="55">
        <v>78</v>
      </c>
    </row>
    <row r="81" spans="1:46">
      <c r="A81" s="55" t="s">
        <v>827</v>
      </c>
      <c r="B81" s="55">
        <v>1315230928</v>
      </c>
      <c r="C81" s="55" t="s">
        <v>828</v>
      </c>
      <c r="D81" s="55" t="s">
        <v>52</v>
      </c>
      <c r="E81" s="55" t="s">
        <v>53</v>
      </c>
      <c r="F81" s="55"/>
      <c r="G81" s="55">
        <v>9</v>
      </c>
      <c r="H81" s="55">
        <v>577</v>
      </c>
      <c r="I81" s="55">
        <v>602</v>
      </c>
      <c r="J81" s="55">
        <v>79</v>
      </c>
      <c r="K81" s="55">
        <v>-64</v>
      </c>
      <c r="L81" s="55">
        <v>332</v>
      </c>
      <c r="M81" s="55">
        <v>116.5</v>
      </c>
      <c r="N81" s="55">
        <v>40</v>
      </c>
      <c r="O81" s="55">
        <v>97</v>
      </c>
      <c r="P81" s="56">
        <v>330</v>
      </c>
      <c r="Q81" s="55">
        <v>132.5</v>
      </c>
      <c r="R81" s="55">
        <v>21</v>
      </c>
      <c r="S81" s="55">
        <v>77</v>
      </c>
      <c r="T81" s="55">
        <v>124</v>
      </c>
      <c r="U81" s="55"/>
      <c r="V81" s="55"/>
      <c r="W81" s="55">
        <v>73.5</v>
      </c>
      <c r="X81" s="55">
        <v>90</v>
      </c>
      <c r="Y81" s="55">
        <v>116</v>
      </c>
      <c r="Z81" s="55">
        <v>80.5</v>
      </c>
      <c r="AA81" s="55">
        <v>89</v>
      </c>
      <c r="AB81" s="55">
        <v>144</v>
      </c>
      <c r="AC81" s="55"/>
      <c r="AD81" s="55"/>
      <c r="AE81" s="55"/>
      <c r="AF81" s="55"/>
      <c r="AG81" s="55"/>
      <c r="AH81" s="55"/>
      <c r="AI81" s="55" t="s">
        <v>54</v>
      </c>
      <c r="AJ81" s="55">
        <v>28</v>
      </c>
      <c r="AK81" s="55"/>
      <c r="AL81" s="55"/>
      <c r="AM81" s="55"/>
      <c r="AN81" s="55"/>
      <c r="AO81" s="55">
        <v>59</v>
      </c>
      <c r="AP81" s="55">
        <v>28</v>
      </c>
      <c r="AQ81" s="55">
        <v>61</v>
      </c>
      <c r="AR81" s="55">
        <v>15</v>
      </c>
      <c r="AS81" s="55">
        <v>31</v>
      </c>
      <c r="AT81" s="55">
        <v>79</v>
      </c>
    </row>
    <row r="82" spans="1:46">
      <c r="A82" s="55" t="s">
        <v>851</v>
      </c>
      <c r="B82" s="55">
        <v>1315230940</v>
      </c>
      <c r="C82" s="55" t="s">
        <v>852</v>
      </c>
      <c r="D82" s="55" t="s">
        <v>52</v>
      </c>
      <c r="E82" s="55" t="s">
        <v>53</v>
      </c>
      <c r="F82" s="55"/>
      <c r="G82" s="55">
        <v>9</v>
      </c>
      <c r="H82" s="55">
        <v>572.5</v>
      </c>
      <c r="I82" s="55">
        <v>601.5</v>
      </c>
      <c r="J82" s="55">
        <v>80</v>
      </c>
      <c r="K82" s="55">
        <v>35</v>
      </c>
      <c r="L82" s="55">
        <v>337</v>
      </c>
      <c r="M82" s="55">
        <v>106.5</v>
      </c>
      <c r="N82" s="56">
        <v>346</v>
      </c>
      <c r="O82" s="55">
        <v>99.5</v>
      </c>
      <c r="P82" s="55">
        <v>270</v>
      </c>
      <c r="Q82" s="55">
        <v>124</v>
      </c>
      <c r="R82" s="55">
        <v>106</v>
      </c>
      <c r="S82" s="55">
        <v>92.5</v>
      </c>
      <c r="T82" s="55">
        <v>13</v>
      </c>
      <c r="U82" s="55"/>
      <c r="V82" s="55"/>
      <c r="W82" s="55">
        <v>66.5</v>
      </c>
      <c r="X82" s="55">
        <v>88</v>
      </c>
      <c r="Y82" s="55">
        <v>220</v>
      </c>
      <c r="Z82" s="55">
        <v>83.5</v>
      </c>
      <c r="AA82" s="55">
        <v>91</v>
      </c>
      <c r="AB82" s="55">
        <v>86</v>
      </c>
      <c r="AC82" s="55"/>
      <c r="AD82" s="55"/>
      <c r="AE82" s="55"/>
      <c r="AF82" s="55"/>
      <c r="AG82" s="55"/>
      <c r="AH82" s="55"/>
      <c r="AI82" s="55" t="s">
        <v>54</v>
      </c>
      <c r="AJ82" s="55">
        <v>40</v>
      </c>
      <c r="AK82" s="55"/>
      <c r="AL82" s="55"/>
      <c r="AM82" s="55"/>
      <c r="AN82" s="55"/>
      <c r="AO82" s="55">
        <v>95</v>
      </c>
      <c r="AP82" s="55">
        <v>139</v>
      </c>
      <c r="AQ82" s="55">
        <v>111</v>
      </c>
      <c r="AR82" s="55">
        <v>115</v>
      </c>
      <c r="AS82" s="55">
        <v>95</v>
      </c>
      <c r="AT82" s="55">
        <v>80</v>
      </c>
    </row>
    <row r="83" spans="1:46">
      <c r="A83" s="55" t="s">
        <v>899</v>
      </c>
      <c r="B83" s="55">
        <v>1315231018</v>
      </c>
      <c r="C83" s="55" t="s">
        <v>900</v>
      </c>
      <c r="D83" s="55" t="s">
        <v>52</v>
      </c>
      <c r="E83" s="55" t="s">
        <v>53</v>
      </c>
      <c r="F83" s="55"/>
      <c r="G83" s="55">
        <v>10</v>
      </c>
      <c r="H83" s="55">
        <v>581.5</v>
      </c>
      <c r="I83" s="55">
        <v>601.5</v>
      </c>
      <c r="J83" s="55">
        <v>80</v>
      </c>
      <c r="K83" s="55">
        <v>-42</v>
      </c>
      <c r="L83" s="55">
        <v>337</v>
      </c>
      <c r="M83" s="55">
        <v>101</v>
      </c>
      <c r="N83" s="56">
        <v>561</v>
      </c>
      <c r="O83" s="55">
        <v>115.5</v>
      </c>
      <c r="P83" s="55">
        <v>57</v>
      </c>
      <c r="Q83" s="55">
        <v>109.5</v>
      </c>
      <c r="R83" s="56">
        <v>424</v>
      </c>
      <c r="S83" s="55">
        <v>92.5</v>
      </c>
      <c r="T83" s="55">
        <v>13</v>
      </c>
      <c r="U83" s="55"/>
      <c r="V83" s="55"/>
      <c r="W83" s="55">
        <v>81</v>
      </c>
      <c r="X83" s="55">
        <v>93</v>
      </c>
      <c r="Y83" s="55">
        <v>35</v>
      </c>
      <c r="Z83" s="55">
        <v>82</v>
      </c>
      <c r="AA83" s="55">
        <v>90</v>
      </c>
      <c r="AB83" s="55">
        <v>111</v>
      </c>
      <c r="AC83" s="55"/>
      <c r="AD83" s="55"/>
      <c r="AE83" s="55"/>
      <c r="AF83" s="55"/>
      <c r="AG83" s="55"/>
      <c r="AH83" s="55"/>
      <c r="AI83" s="55" t="s">
        <v>54</v>
      </c>
      <c r="AJ83" s="55">
        <v>18</v>
      </c>
      <c r="AK83" s="55"/>
      <c r="AL83" s="55" t="s">
        <v>863</v>
      </c>
      <c r="AM83" s="55"/>
      <c r="AN83" s="55"/>
      <c r="AO83" s="55">
        <v>113</v>
      </c>
      <c r="AP83" s="55">
        <v>50</v>
      </c>
      <c r="AQ83" s="55">
        <v>33</v>
      </c>
      <c r="AR83" s="55">
        <v>38</v>
      </c>
      <c r="AS83" s="55">
        <v>101</v>
      </c>
      <c r="AT83" s="55">
        <v>80</v>
      </c>
    </row>
    <row r="84" spans="1:46">
      <c r="A84" s="55" t="s">
        <v>1172</v>
      </c>
      <c r="B84" s="55">
        <v>1315231318</v>
      </c>
      <c r="C84" s="55" t="s">
        <v>1173</v>
      </c>
      <c r="D84" s="55" t="s">
        <v>52</v>
      </c>
      <c r="E84" s="55" t="s">
        <v>53</v>
      </c>
      <c r="F84" s="55"/>
      <c r="G84" s="55">
        <v>13</v>
      </c>
      <c r="H84" s="55">
        <v>562</v>
      </c>
      <c r="I84" s="55">
        <v>601</v>
      </c>
      <c r="J84" s="55">
        <v>82</v>
      </c>
      <c r="K84" s="55">
        <v>-1</v>
      </c>
      <c r="L84" s="55">
        <v>340</v>
      </c>
      <c r="M84" s="55">
        <v>108</v>
      </c>
      <c r="N84" s="55">
        <v>278</v>
      </c>
      <c r="O84" s="55">
        <v>102.5</v>
      </c>
      <c r="P84" s="55">
        <v>220</v>
      </c>
      <c r="Q84" s="55">
        <v>123.5</v>
      </c>
      <c r="R84" s="55">
        <v>117</v>
      </c>
      <c r="S84" s="55">
        <v>87</v>
      </c>
      <c r="T84" s="55">
        <v>32</v>
      </c>
      <c r="U84" s="55"/>
      <c r="V84" s="55"/>
      <c r="W84" s="55">
        <v>75.5</v>
      </c>
      <c r="X84" s="55">
        <v>91</v>
      </c>
      <c r="Y84" s="55">
        <v>79</v>
      </c>
      <c r="Z84" s="55"/>
      <c r="AA84" s="55"/>
      <c r="AB84" s="55"/>
      <c r="AC84" s="55"/>
      <c r="AD84" s="55"/>
      <c r="AE84" s="55"/>
      <c r="AF84" s="55">
        <v>65.5</v>
      </c>
      <c r="AG84" s="55">
        <v>89</v>
      </c>
      <c r="AH84" s="55">
        <v>30</v>
      </c>
      <c r="AI84" s="55" t="s">
        <v>866</v>
      </c>
      <c r="AJ84" s="55">
        <v>18</v>
      </c>
      <c r="AK84" s="55"/>
      <c r="AL84" s="55"/>
      <c r="AM84" s="55"/>
      <c r="AN84" s="55"/>
      <c r="AO84" s="55">
        <v>134</v>
      </c>
      <c r="AP84" s="55">
        <v>51</v>
      </c>
      <c r="AQ84" s="55">
        <v>86</v>
      </c>
      <c r="AR84" s="55">
        <v>81</v>
      </c>
      <c r="AS84" s="55">
        <v>173</v>
      </c>
      <c r="AT84" s="55">
        <v>82</v>
      </c>
    </row>
    <row r="85" spans="1:46">
      <c r="A85" s="55" t="s">
        <v>793</v>
      </c>
      <c r="B85" s="55">
        <v>1315230911</v>
      </c>
      <c r="C85" s="55" t="s">
        <v>794</v>
      </c>
      <c r="D85" s="55" t="s">
        <v>52</v>
      </c>
      <c r="E85" s="55" t="s">
        <v>53</v>
      </c>
      <c r="F85" s="55"/>
      <c r="G85" s="55">
        <v>9</v>
      </c>
      <c r="H85" s="55">
        <v>577.5</v>
      </c>
      <c r="I85" s="55">
        <v>600.5</v>
      </c>
      <c r="J85" s="55">
        <v>83</v>
      </c>
      <c r="K85" s="55">
        <v>22</v>
      </c>
      <c r="L85" s="55">
        <v>343</v>
      </c>
      <c r="M85" s="55">
        <v>108</v>
      </c>
      <c r="N85" s="55">
        <v>278</v>
      </c>
      <c r="O85" s="55">
        <v>120</v>
      </c>
      <c r="P85" s="55">
        <v>26</v>
      </c>
      <c r="Q85" s="55">
        <v>121.5</v>
      </c>
      <c r="R85" s="55">
        <v>152</v>
      </c>
      <c r="S85" s="55">
        <v>72</v>
      </c>
      <c r="T85" s="55">
        <v>195</v>
      </c>
      <c r="U85" s="55"/>
      <c r="V85" s="55"/>
      <c r="W85" s="55">
        <v>77.5</v>
      </c>
      <c r="X85" s="55">
        <v>92</v>
      </c>
      <c r="Y85" s="55">
        <v>60</v>
      </c>
      <c r="Z85" s="55">
        <v>78.5</v>
      </c>
      <c r="AA85" s="55">
        <v>87</v>
      </c>
      <c r="AB85" s="55">
        <v>181</v>
      </c>
      <c r="AC85" s="55"/>
      <c r="AD85" s="55"/>
      <c r="AE85" s="55"/>
      <c r="AF85" s="55"/>
      <c r="AG85" s="55"/>
      <c r="AH85" s="55"/>
      <c r="AI85" s="55" t="s">
        <v>54</v>
      </c>
      <c r="AJ85" s="55">
        <v>11</v>
      </c>
      <c r="AK85" s="55"/>
      <c r="AL85" s="55"/>
      <c r="AM85" s="55"/>
      <c r="AN85" s="55"/>
      <c r="AO85" s="55">
        <v>63</v>
      </c>
      <c r="AP85" s="55">
        <v>57</v>
      </c>
      <c r="AQ85" s="55">
        <v>133</v>
      </c>
      <c r="AR85" s="55">
        <v>105</v>
      </c>
      <c r="AS85" s="55">
        <v>83</v>
      </c>
      <c r="AT85" s="55">
        <v>83</v>
      </c>
    </row>
    <row r="86" spans="1:46">
      <c r="A86" s="55" t="s">
        <v>887</v>
      </c>
      <c r="B86" s="55">
        <v>1315231012</v>
      </c>
      <c r="C86" s="55" t="s">
        <v>888</v>
      </c>
      <c r="D86" s="55" t="s">
        <v>52</v>
      </c>
      <c r="E86" s="55" t="s">
        <v>53</v>
      </c>
      <c r="F86" s="55"/>
      <c r="G86" s="55">
        <v>10</v>
      </c>
      <c r="H86" s="55">
        <v>558.75</v>
      </c>
      <c r="I86" s="55">
        <v>600</v>
      </c>
      <c r="J86" s="55">
        <v>84</v>
      </c>
      <c r="K86" s="55">
        <v>1</v>
      </c>
      <c r="L86" s="55">
        <v>355</v>
      </c>
      <c r="M86" s="55">
        <v>105</v>
      </c>
      <c r="N86" s="56">
        <v>406</v>
      </c>
      <c r="O86" s="55">
        <v>104.5</v>
      </c>
      <c r="P86" s="55">
        <v>186</v>
      </c>
      <c r="Q86" s="55">
        <v>126</v>
      </c>
      <c r="R86" s="55">
        <v>83</v>
      </c>
      <c r="S86" s="55">
        <v>86.5</v>
      </c>
      <c r="T86" s="55">
        <v>37</v>
      </c>
      <c r="U86" s="55"/>
      <c r="V86" s="55"/>
      <c r="W86" s="55">
        <v>72</v>
      </c>
      <c r="X86" s="55">
        <v>90</v>
      </c>
      <c r="Y86" s="55">
        <v>137</v>
      </c>
      <c r="Z86" s="55"/>
      <c r="AA86" s="55"/>
      <c r="AB86" s="55"/>
      <c r="AC86" s="55">
        <v>64.75</v>
      </c>
      <c r="AD86" s="55">
        <v>88</v>
      </c>
      <c r="AE86" s="55">
        <v>68</v>
      </c>
      <c r="AF86" s="55"/>
      <c r="AG86" s="55"/>
      <c r="AH86" s="55"/>
      <c r="AI86" s="55" t="s">
        <v>880</v>
      </c>
      <c r="AJ86" s="55">
        <v>12</v>
      </c>
      <c r="AK86" s="55"/>
      <c r="AL86" s="55"/>
      <c r="AM86" s="55"/>
      <c r="AN86" s="55"/>
      <c r="AO86" s="55">
        <v>162</v>
      </c>
      <c r="AP86" s="55">
        <v>179</v>
      </c>
      <c r="AQ86" s="55">
        <v>71</v>
      </c>
      <c r="AR86" s="55">
        <v>85</v>
      </c>
      <c r="AS86" s="55">
        <v>248</v>
      </c>
      <c r="AT86" s="55">
        <v>84</v>
      </c>
    </row>
    <row r="87" spans="1:46">
      <c r="A87" s="55" t="s">
        <v>905</v>
      </c>
      <c r="B87" s="55">
        <v>1315231021</v>
      </c>
      <c r="C87" s="55" t="s">
        <v>906</v>
      </c>
      <c r="D87" s="55" t="s">
        <v>52</v>
      </c>
      <c r="E87" s="55" t="s">
        <v>53</v>
      </c>
      <c r="F87" s="55"/>
      <c r="G87" s="55">
        <v>10</v>
      </c>
      <c r="H87" s="55">
        <v>557</v>
      </c>
      <c r="I87" s="55">
        <v>600</v>
      </c>
      <c r="J87" s="55">
        <v>84</v>
      </c>
      <c r="K87" s="55">
        <v>72</v>
      </c>
      <c r="L87" s="55">
        <v>355</v>
      </c>
      <c r="M87" s="55">
        <v>116.5</v>
      </c>
      <c r="N87" s="55">
        <v>40</v>
      </c>
      <c r="O87" s="55">
        <v>122</v>
      </c>
      <c r="P87" s="55">
        <v>16</v>
      </c>
      <c r="Q87" s="55">
        <v>117</v>
      </c>
      <c r="R87" s="55">
        <v>264</v>
      </c>
      <c r="S87" s="55">
        <v>67.5</v>
      </c>
      <c r="T87" s="55">
        <v>275</v>
      </c>
      <c r="U87" s="55"/>
      <c r="V87" s="55"/>
      <c r="W87" s="55">
        <v>61</v>
      </c>
      <c r="X87" s="55">
        <v>84</v>
      </c>
      <c r="Y87" s="56">
        <v>332</v>
      </c>
      <c r="Z87" s="55"/>
      <c r="AA87" s="55"/>
      <c r="AB87" s="55"/>
      <c r="AC87" s="55">
        <v>73</v>
      </c>
      <c r="AD87" s="55">
        <v>93</v>
      </c>
      <c r="AE87" s="55">
        <v>15</v>
      </c>
      <c r="AF87" s="55"/>
      <c r="AG87" s="55"/>
      <c r="AH87" s="55"/>
      <c r="AI87" s="55" t="s">
        <v>880</v>
      </c>
      <c r="AJ87" s="55">
        <v>21</v>
      </c>
      <c r="AK87" s="55"/>
      <c r="AL87" s="55"/>
      <c r="AM87" s="55"/>
      <c r="AN87" s="55"/>
      <c r="AO87" s="55">
        <v>166</v>
      </c>
      <c r="AP87" s="55">
        <v>94</v>
      </c>
      <c r="AQ87" s="55">
        <v>162</v>
      </c>
      <c r="AR87" s="55">
        <v>156</v>
      </c>
      <c r="AS87" s="55">
        <v>230</v>
      </c>
      <c r="AT87" s="55">
        <v>84</v>
      </c>
    </row>
    <row r="88" spans="1:46">
      <c r="A88" s="55" t="s">
        <v>874</v>
      </c>
      <c r="B88" s="55">
        <v>1315231006</v>
      </c>
      <c r="C88" s="55" t="s">
        <v>875</v>
      </c>
      <c r="D88" s="55" t="s">
        <v>52</v>
      </c>
      <c r="E88" s="55" t="s">
        <v>53</v>
      </c>
      <c r="F88" s="55"/>
      <c r="G88" s="55">
        <v>10</v>
      </c>
      <c r="H88" s="55">
        <v>578.5</v>
      </c>
      <c r="I88" s="55">
        <v>599.5</v>
      </c>
      <c r="J88" s="55">
        <v>86</v>
      </c>
      <c r="K88" s="55">
        <v>-46</v>
      </c>
      <c r="L88" s="55">
        <v>362</v>
      </c>
      <c r="M88" s="55">
        <v>112.5</v>
      </c>
      <c r="N88" s="55">
        <v>128</v>
      </c>
      <c r="O88" s="55">
        <v>107</v>
      </c>
      <c r="P88" s="55">
        <v>142</v>
      </c>
      <c r="Q88" s="55">
        <v>124</v>
      </c>
      <c r="R88" s="55">
        <v>106</v>
      </c>
      <c r="S88" s="55">
        <v>73</v>
      </c>
      <c r="T88" s="55">
        <v>181</v>
      </c>
      <c r="U88" s="55"/>
      <c r="V88" s="55"/>
      <c r="W88" s="55">
        <v>78</v>
      </c>
      <c r="X88" s="55">
        <v>92</v>
      </c>
      <c r="Y88" s="55">
        <v>54</v>
      </c>
      <c r="Z88" s="55">
        <v>84</v>
      </c>
      <c r="AA88" s="55">
        <v>91</v>
      </c>
      <c r="AB88" s="55">
        <v>75</v>
      </c>
      <c r="AC88" s="55"/>
      <c r="AD88" s="55"/>
      <c r="AE88" s="55"/>
      <c r="AF88" s="55"/>
      <c r="AG88" s="55"/>
      <c r="AH88" s="55"/>
      <c r="AI88" s="55" t="s">
        <v>54</v>
      </c>
      <c r="AJ88" s="55">
        <v>6</v>
      </c>
      <c r="AK88" s="55"/>
      <c r="AL88" s="55" t="s">
        <v>863</v>
      </c>
      <c r="AM88" s="55"/>
      <c r="AN88" s="55"/>
      <c r="AO88" s="55">
        <v>90</v>
      </c>
      <c r="AP88" s="55">
        <v>46</v>
      </c>
      <c r="AQ88" s="55">
        <v>61</v>
      </c>
      <c r="AR88" s="55">
        <v>40</v>
      </c>
      <c r="AS88" s="55">
        <v>62</v>
      </c>
      <c r="AT88" s="55">
        <v>86</v>
      </c>
    </row>
    <row r="89" spans="1:46">
      <c r="A89" s="55" t="s">
        <v>925</v>
      </c>
      <c r="B89" s="55">
        <v>1315231031</v>
      </c>
      <c r="C89" s="55" t="s">
        <v>926</v>
      </c>
      <c r="D89" s="55" t="s">
        <v>52</v>
      </c>
      <c r="E89" s="55" t="s">
        <v>53</v>
      </c>
      <c r="F89" s="55"/>
      <c r="G89" s="55">
        <v>10</v>
      </c>
      <c r="H89" s="55">
        <v>579</v>
      </c>
      <c r="I89" s="55">
        <v>599.5</v>
      </c>
      <c r="J89" s="55">
        <v>86</v>
      </c>
      <c r="K89" s="55">
        <v>-39</v>
      </c>
      <c r="L89" s="55">
        <v>362</v>
      </c>
      <c r="M89" s="55">
        <v>109</v>
      </c>
      <c r="N89" s="55">
        <v>245</v>
      </c>
      <c r="O89" s="55">
        <v>107.5</v>
      </c>
      <c r="P89" s="55">
        <v>129</v>
      </c>
      <c r="Q89" s="55">
        <v>120.5</v>
      </c>
      <c r="R89" s="55">
        <v>180</v>
      </c>
      <c r="S89" s="55">
        <v>77.5</v>
      </c>
      <c r="T89" s="55">
        <v>116</v>
      </c>
      <c r="U89" s="55"/>
      <c r="V89" s="55"/>
      <c r="W89" s="55">
        <v>79.5</v>
      </c>
      <c r="X89" s="55">
        <v>93</v>
      </c>
      <c r="Y89" s="55">
        <v>43</v>
      </c>
      <c r="Z89" s="55">
        <v>85</v>
      </c>
      <c r="AA89" s="55">
        <v>92</v>
      </c>
      <c r="AB89" s="55">
        <v>57</v>
      </c>
      <c r="AC89" s="55"/>
      <c r="AD89" s="55"/>
      <c r="AE89" s="55"/>
      <c r="AF89" s="55"/>
      <c r="AG89" s="55"/>
      <c r="AH89" s="55"/>
      <c r="AI89" s="55" t="s">
        <v>54</v>
      </c>
      <c r="AJ89" s="55">
        <v>31</v>
      </c>
      <c r="AK89" s="55"/>
      <c r="AL89" s="55" t="s">
        <v>863</v>
      </c>
      <c r="AM89" s="55"/>
      <c r="AN89" s="55"/>
      <c r="AO89" s="55">
        <v>35</v>
      </c>
      <c r="AP89" s="55">
        <v>128</v>
      </c>
      <c r="AQ89" s="55">
        <v>53</v>
      </c>
      <c r="AR89" s="55">
        <v>47</v>
      </c>
      <c r="AS89" s="55">
        <v>86</v>
      </c>
      <c r="AT89" s="55">
        <v>86</v>
      </c>
    </row>
    <row r="90" spans="1:46">
      <c r="A90" s="55" t="s">
        <v>703</v>
      </c>
      <c r="B90" s="55">
        <v>1315230806</v>
      </c>
      <c r="C90" s="55" t="s">
        <v>704</v>
      </c>
      <c r="D90" s="55" t="s">
        <v>52</v>
      </c>
      <c r="E90" s="55" t="s">
        <v>53</v>
      </c>
      <c r="F90" s="55"/>
      <c r="G90" s="55">
        <v>8</v>
      </c>
      <c r="H90" s="55">
        <v>571</v>
      </c>
      <c r="I90" s="55">
        <v>599.5</v>
      </c>
      <c r="J90" s="55">
        <v>86</v>
      </c>
      <c r="K90" s="55">
        <v>-44</v>
      </c>
      <c r="L90" s="55">
        <v>362</v>
      </c>
      <c r="M90" s="55">
        <v>112</v>
      </c>
      <c r="N90" s="55">
        <v>138</v>
      </c>
      <c r="O90" s="55">
        <v>108.5</v>
      </c>
      <c r="P90" s="55">
        <v>110</v>
      </c>
      <c r="Q90" s="55">
        <v>119</v>
      </c>
      <c r="R90" s="55">
        <v>212</v>
      </c>
      <c r="S90" s="55">
        <v>81</v>
      </c>
      <c r="T90" s="55">
        <v>76</v>
      </c>
      <c r="U90" s="55"/>
      <c r="V90" s="55"/>
      <c r="W90" s="55">
        <v>66</v>
      </c>
      <c r="X90" s="55">
        <v>87</v>
      </c>
      <c r="Y90" s="55">
        <v>232</v>
      </c>
      <c r="Z90" s="55">
        <v>84.5</v>
      </c>
      <c r="AA90" s="55">
        <v>92</v>
      </c>
      <c r="AB90" s="55">
        <v>66</v>
      </c>
      <c r="AC90" s="55"/>
      <c r="AD90" s="55"/>
      <c r="AE90" s="55"/>
      <c r="AF90" s="55"/>
      <c r="AG90" s="55"/>
      <c r="AH90" s="55"/>
      <c r="AI90" s="55" t="s">
        <v>54</v>
      </c>
      <c r="AJ90" s="55">
        <v>6</v>
      </c>
      <c r="AK90" s="55"/>
      <c r="AL90" s="55"/>
      <c r="AM90" s="55"/>
      <c r="AN90" s="55"/>
      <c r="AO90" s="55">
        <v>45</v>
      </c>
      <c r="AP90" s="55">
        <v>191</v>
      </c>
      <c r="AQ90" s="55">
        <v>100</v>
      </c>
      <c r="AR90" s="55">
        <v>42</v>
      </c>
      <c r="AS90" s="55">
        <v>112</v>
      </c>
      <c r="AT90" s="55">
        <v>86</v>
      </c>
    </row>
    <row r="91" spans="1:46">
      <c r="A91" s="55" t="s">
        <v>801</v>
      </c>
      <c r="B91" s="55">
        <v>1315230915</v>
      </c>
      <c r="C91" s="55" t="s">
        <v>802</v>
      </c>
      <c r="D91" s="55" t="s">
        <v>52</v>
      </c>
      <c r="E91" s="55" t="s">
        <v>53</v>
      </c>
      <c r="F91" s="55"/>
      <c r="G91" s="55">
        <v>9</v>
      </c>
      <c r="H91" s="55">
        <v>570.5</v>
      </c>
      <c r="I91" s="55">
        <v>599</v>
      </c>
      <c r="J91" s="55">
        <v>89</v>
      </c>
      <c r="K91" s="55">
        <v>4</v>
      </c>
      <c r="L91" s="55">
        <v>371</v>
      </c>
      <c r="M91" s="55">
        <v>111.5</v>
      </c>
      <c r="N91" s="55">
        <v>155</v>
      </c>
      <c r="O91" s="55">
        <v>118.5</v>
      </c>
      <c r="P91" s="55">
        <v>38</v>
      </c>
      <c r="Q91" s="55">
        <v>110</v>
      </c>
      <c r="R91" s="56">
        <v>408</v>
      </c>
      <c r="S91" s="55">
        <v>81</v>
      </c>
      <c r="T91" s="55">
        <v>76</v>
      </c>
      <c r="U91" s="55"/>
      <c r="V91" s="55"/>
      <c r="W91" s="55">
        <v>67</v>
      </c>
      <c r="X91" s="55">
        <v>88</v>
      </c>
      <c r="Y91" s="55">
        <v>216</v>
      </c>
      <c r="Z91" s="55">
        <v>82.5</v>
      </c>
      <c r="AA91" s="55">
        <v>90</v>
      </c>
      <c r="AB91" s="55">
        <v>99</v>
      </c>
      <c r="AC91" s="55"/>
      <c r="AD91" s="55"/>
      <c r="AE91" s="55"/>
      <c r="AF91" s="55"/>
      <c r="AG91" s="55"/>
      <c r="AH91" s="55"/>
      <c r="AI91" s="55" t="s">
        <v>54</v>
      </c>
      <c r="AJ91" s="55">
        <v>15</v>
      </c>
      <c r="AK91" s="55"/>
      <c r="AL91" s="55"/>
      <c r="AM91" s="55"/>
      <c r="AN91" s="55"/>
      <c r="AO91" s="55">
        <v>51</v>
      </c>
      <c r="AP91" s="55">
        <v>75</v>
      </c>
      <c r="AQ91" s="55">
        <v>101</v>
      </c>
      <c r="AR91" s="55">
        <v>93</v>
      </c>
      <c r="AS91" s="55">
        <v>146</v>
      </c>
      <c r="AT91" s="55">
        <v>89</v>
      </c>
    </row>
    <row r="92" spans="1:46">
      <c r="A92" s="55" t="s">
        <v>789</v>
      </c>
      <c r="B92" s="55">
        <v>1315230908</v>
      </c>
      <c r="C92" s="55" t="s">
        <v>790</v>
      </c>
      <c r="D92" s="55" t="s">
        <v>52</v>
      </c>
      <c r="E92" s="55" t="s">
        <v>53</v>
      </c>
      <c r="F92" s="55"/>
      <c r="G92" s="55">
        <v>9</v>
      </c>
      <c r="H92" s="55">
        <v>576</v>
      </c>
      <c r="I92" s="55">
        <v>599</v>
      </c>
      <c r="J92" s="55">
        <v>89</v>
      </c>
      <c r="K92" s="55">
        <v>13</v>
      </c>
      <c r="L92" s="55">
        <v>371</v>
      </c>
      <c r="M92" s="55">
        <v>115</v>
      </c>
      <c r="N92" s="55">
        <v>66</v>
      </c>
      <c r="O92" s="55">
        <v>96.5</v>
      </c>
      <c r="P92" s="56">
        <v>342</v>
      </c>
      <c r="Q92" s="55">
        <v>126.5</v>
      </c>
      <c r="R92" s="55">
        <v>74</v>
      </c>
      <c r="S92" s="55">
        <v>80</v>
      </c>
      <c r="T92" s="55">
        <v>85</v>
      </c>
      <c r="U92" s="55"/>
      <c r="V92" s="55"/>
      <c r="W92" s="55">
        <v>76</v>
      </c>
      <c r="X92" s="55">
        <v>91</v>
      </c>
      <c r="Y92" s="55">
        <v>71</v>
      </c>
      <c r="Z92" s="55">
        <v>82</v>
      </c>
      <c r="AA92" s="55">
        <v>90</v>
      </c>
      <c r="AB92" s="55">
        <v>111</v>
      </c>
      <c r="AC92" s="55"/>
      <c r="AD92" s="55"/>
      <c r="AE92" s="55"/>
      <c r="AF92" s="55"/>
      <c r="AG92" s="55"/>
      <c r="AH92" s="55"/>
      <c r="AI92" s="55" t="s">
        <v>54</v>
      </c>
      <c r="AJ92" s="55">
        <v>8</v>
      </c>
      <c r="AK92" s="55"/>
      <c r="AL92" s="55"/>
      <c r="AM92" s="55"/>
      <c r="AN92" s="55"/>
      <c r="AO92" s="55">
        <v>110</v>
      </c>
      <c r="AP92" s="55">
        <v>28</v>
      </c>
      <c r="AQ92" s="55">
        <v>157</v>
      </c>
      <c r="AR92" s="55">
        <v>102</v>
      </c>
      <c r="AS92" s="55">
        <v>80</v>
      </c>
      <c r="AT92" s="55">
        <v>89</v>
      </c>
    </row>
    <row r="93" spans="1:46">
      <c r="A93" s="55" t="s">
        <v>571</v>
      </c>
      <c r="B93" s="55">
        <v>1315230632</v>
      </c>
      <c r="C93" s="55" t="s">
        <v>572</v>
      </c>
      <c r="D93" s="55" t="s">
        <v>52</v>
      </c>
      <c r="E93" s="55" t="s">
        <v>53</v>
      </c>
      <c r="F93" s="55"/>
      <c r="G93" s="55">
        <v>6</v>
      </c>
      <c r="H93" s="55">
        <v>567</v>
      </c>
      <c r="I93" s="55">
        <v>599</v>
      </c>
      <c r="J93" s="55">
        <v>89</v>
      </c>
      <c r="K93" s="55">
        <v>111</v>
      </c>
      <c r="L93" s="55">
        <v>371</v>
      </c>
      <c r="M93" s="55">
        <v>107</v>
      </c>
      <c r="N93" s="56">
        <v>325</v>
      </c>
      <c r="O93" s="55">
        <v>128</v>
      </c>
      <c r="P93" s="55">
        <v>4</v>
      </c>
      <c r="Q93" s="55">
        <v>120.5</v>
      </c>
      <c r="R93" s="55">
        <v>180</v>
      </c>
      <c r="S93" s="55">
        <v>75.5</v>
      </c>
      <c r="T93" s="55">
        <v>151</v>
      </c>
      <c r="U93" s="55"/>
      <c r="V93" s="55"/>
      <c r="W93" s="55">
        <v>62</v>
      </c>
      <c r="X93" s="55">
        <v>85</v>
      </c>
      <c r="Y93" s="56">
        <v>312</v>
      </c>
      <c r="Z93" s="55">
        <v>74</v>
      </c>
      <c r="AA93" s="55">
        <v>83</v>
      </c>
      <c r="AB93" s="55">
        <v>265</v>
      </c>
      <c r="AC93" s="55"/>
      <c r="AD93" s="55"/>
      <c r="AE93" s="55"/>
      <c r="AF93" s="55"/>
      <c r="AG93" s="55"/>
      <c r="AH93" s="55"/>
      <c r="AI93" s="55" t="s">
        <v>54</v>
      </c>
      <c r="AJ93" s="55">
        <v>32</v>
      </c>
      <c r="AK93" s="55"/>
      <c r="AL93" s="55" t="s">
        <v>512</v>
      </c>
      <c r="AM93" s="55"/>
      <c r="AN93" s="55"/>
      <c r="AO93" s="55">
        <v>145</v>
      </c>
      <c r="AP93" s="55">
        <v>147</v>
      </c>
      <c r="AQ93" s="55">
        <v>136</v>
      </c>
      <c r="AR93" s="55">
        <v>200</v>
      </c>
      <c r="AS93" s="55">
        <v>294</v>
      </c>
      <c r="AT93" s="55">
        <v>89</v>
      </c>
    </row>
    <row r="94" spans="1:46">
      <c r="A94" s="55" t="s">
        <v>499</v>
      </c>
      <c r="B94" s="55">
        <v>1315230543</v>
      </c>
      <c r="C94" s="55" t="s">
        <v>500</v>
      </c>
      <c r="D94" s="55" t="s">
        <v>52</v>
      </c>
      <c r="E94" s="55" t="s">
        <v>53</v>
      </c>
      <c r="F94" s="55"/>
      <c r="G94" s="55">
        <v>5</v>
      </c>
      <c r="H94" s="55">
        <v>577.5</v>
      </c>
      <c r="I94" s="55">
        <v>598.5</v>
      </c>
      <c r="J94" s="55">
        <v>92</v>
      </c>
      <c r="K94" s="55">
        <v>-16</v>
      </c>
      <c r="L94" s="55">
        <v>380</v>
      </c>
      <c r="M94" s="55">
        <v>110</v>
      </c>
      <c r="N94" s="55">
        <v>209</v>
      </c>
      <c r="O94" s="55">
        <v>108</v>
      </c>
      <c r="P94" s="55">
        <v>119</v>
      </c>
      <c r="Q94" s="55">
        <v>121.5</v>
      </c>
      <c r="R94" s="55">
        <v>152</v>
      </c>
      <c r="S94" s="55">
        <v>75</v>
      </c>
      <c r="T94" s="55">
        <v>156</v>
      </c>
      <c r="U94" s="55"/>
      <c r="V94" s="55"/>
      <c r="W94" s="55">
        <v>78</v>
      </c>
      <c r="X94" s="55">
        <v>92</v>
      </c>
      <c r="Y94" s="55">
        <v>54</v>
      </c>
      <c r="Z94" s="55">
        <v>85</v>
      </c>
      <c r="AA94" s="55">
        <v>92</v>
      </c>
      <c r="AB94" s="55">
        <v>57</v>
      </c>
      <c r="AC94" s="55"/>
      <c r="AD94" s="55"/>
      <c r="AE94" s="55"/>
      <c r="AF94" s="55"/>
      <c r="AG94" s="55"/>
      <c r="AH94" s="55"/>
      <c r="AI94" s="55" t="s">
        <v>54</v>
      </c>
      <c r="AJ94" s="55">
        <v>43</v>
      </c>
      <c r="AK94" s="55"/>
      <c r="AL94" s="55"/>
      <c r="AM94" s="55"/>
      <c r="AN94" s="55"/>
      <c r="AO94" s="55">
        <v>111</v>
      </c>
      <c r="AP94" s="55">
        <v>118</v>
      </c>
      <c r="AQ94" s="55">
        <v>149</v>
      </c>
      <c r="AR94" s="55">
        <v>76</v>
      </c>
      <c r="AS94" s="55">
        <v>43</v>
      </c>
      <c r="AT94" s="55">
        <v>92</v>
      </c>
    </row>
    <row r="95" spans="1:46">
      <c r="A95" s="55" t="s">
        <v>785</v>
      </c>
      <c r="B95" s="55">
        <v>1315230906</v>
      </c>
      <c r="C95" s="55" t="s">
        <v>786</v>
      </c>
      <c r="D95" s="55" t="s">
        <v>52</v>
      </c>
      <c r="E95" s="55" t="s">
        <v>53</v>
      </c>
      <c r="F95" s="55"/>
      <c r="G95" s="55">
        <v>9</v>
      </c>
      <c r="H95" s="55">
        <v>575.5</v>
      </c>
      <c r="I95" s="55">
        <v>598.5</v>
      </c>
      <c r="J95" s="55">
        <v>92</v>
      </c>
      <c r="K95" s="55">
        <v>112</v>
      </c>
      <c r="L95" s="55">
        <v>380</v>
      </c>
      <c r="M95" s="55">
        <v>106.5</v>
      </c>
      <c r="N95" s="56">
        <v>346</v>
      </c>
      <c r="O95" s="55">
        <v>109.5</v>
      </c>
      <c r="P95" s="55">
        <v>105</v>
      </c>
      <c r="Q95" s="55">
        <v>122.5</v>
      </c>
      <c r="R95" s="55">
        <v>130</v>
      </c>
      <c r="S95" s="55">
        <v>77</v>
      </c>
      <c r="T95" s="55">
        <v>124</v>
      </c>
      <c r="U95" s="55"/>
      <c r="V95" s="55"/>
      <c r="W95" s="55">
        <v>75</v>
      </c>
      <c r="X95" s="55">
        <v>91</v>
      </c>
      <c r="Y95" s="55">
        <v>88</v>
      </c>
      <c r="Z95" s="55">
        <v>85</v>
      </c>
      <c r="AA95" s="55">
        <v>92</v>
      </c>
      <c r="AB95" s="55">
        <v>57</v>
      </c>
      <c r="AC95" s="55"/>
      <c r="AD95" s="55"/>
      <c r="AE95" s="55"/>
      <c r="AF95" s="55"/>
      <c r="AG95" s="55"/>
      <c r="AH95" s="55"/>
      <c r="AI95" s="55" t="s">
        <v>54</v>
      </c>
      <c r="AJ95" s="55">
        <v>6</v>
      </c>
      <c r="AK95" s="55"/>
      <c r="AL95" s="55"/>
      <c r="AM95" s="55"/>
      <c r="AN95" s="55"/>
      <c r="AO95" s="55">
        <v>17</v>
      </c>
      <c r="AP95" s="55">
        <v>67</v>
      </c>
      <c r="AQ95" s="55">
        <v>230</v>
      </c>
      <c r="AR95" s="55">
        <v>204</v>
      </c>
      <c r="AS95" s="55">
        <v>157</v>
      </c>
      <c r="AT95" s="55">
        <v>92</v>
      </c>
    </row>
    <row r="96" spans="1:46">
      <c r="A96" s="55" t="s">
        <v>855</v>
      </c>
      <c r="B96" s="55">
        <v>1315230942</v>
      </c>
      <c r="C96" s="55" t="s">
        <v>856</v>
      </c>
      <c r="D96" s="55" t="s">
        <v>52</v>
      </c>
      <c r="E96" s="55" t="s">
        <v>53</v>
      </c>
      <c r="F96" s="55"/>
      <c r="G96" s="55">
        <v>9</v>
      </c>
      <c r="H96" s="55">
        <v>575</v>
      </c>
      <c r="I96" s="55">
        <v>597.5</v>
      </c>
      <c r="J96" s="55">
        <v>94</v>
      </c>
      <c r="K96" s="55">
        <v>-62</v>
      </c>
      <c r="L96" s="55">
        <v>395</v>
      </c>
      <c r="M96" s="55">
        <v>103</v>
      </c>
      <c r="N96" s="56">
        <v>487</v>
      </c>
      <c r="O96" s="55">
        <v>104</v>
      </c>
      <c r="P96" s="55">
        <v>193</v>
      </c>
      <c r="Q96" s="55">
        <v>130.5</v>
      </c>
      <c r="R96" s="55">
        <v>32</v>
      </c>
      <c r="S96" s="55">
        <v>87</v>
      </c>
      <c r="T96" s="55">
        <v>32</v>
      </c>
      <c r="U96" s="55"/>
      <c r="V96" s="55"/>
      <c r="W96" s="55">
        <v>79</v>
      </c>
      <c r="X96" s="55">
        <v>93</v>
      </c>
      <c r="Y96" s="55">
        <v>50</v>
      </c>
      <c r="Z96" s="55">
        <v>71.5</v>
      </c>
      <c r="AA96" s="55">
        <v>80</v>
      </c>
      <c r="AB96" s="56">
        <v>310</v>
      </c>
      <c r="AC96" s="55"/>
      <c r="AD96" s="55"/>
      <c r="AE96" s="55"/>
      <c r="AF96" s="55"/>
      <c r="AG96" s="55"/>
      <c r="AH96" s="55"/>
      <c r="AI96" s="55" t="s">
        <v>54</v>
      </c>
      <c r="AJ96" s="55">
        <v>42</v>
      </c>
      <c r="AK96" s="55"/>
      <c r="AL96" s="55"/>
      <c r="AM96" s="55"/>
      <c r="AN96" s="55"/>
      <c r="AO96" s="55">
        <v>28</v>
      </c>
      <c r="AP96" s="55">
        <v>85</v>
      </c>
      <c r="AQ96" s="55">
        <v>70</v>
      </c>
      <c r="AR96" s="55">
        <v>32</v>
      </c>
      <c r="AS96" s="55">
        <v>69</v>
      </c>
      <c r="AT96" s="55">
        <v>94</v>
      </c>
    </row>
    <row r="97" spans="1:46">
      <c r="A97" s="55" t="s">
        <v>1684</v>
      </c>
      <c r="B97" s="55">
        <v>1315231902</v>
      </c>
      <c r="C97" s="55" t="s">
        <v>1685</v>
      </c>
      <c r="D97" s="55" t="s">
        <v>52</v>
      </c>
      <c r="E97" s="55" t="s">
        <v>53</v>
      </c>
      <c r="F97" s="55"/>
      <c r="G97" s="55">
        <v>19</v>
      </c>
      <c r="H97" s="55">
        <v>572.5</v>
      </c>
      <c r="I97" s="55">
        <v>597.5</v>
      </c>
      <c r="J97" s="55">
        <v>94</v>
      </c>
      <c r="K97" s="55">
        <v>-30</v>
      </c>
      <c r="L97" s="55">
        <v>395</v>
      </c>
      <c r="M97" s="55">
        <v>116.5</v>
      </c>
      <c r="N97" s="55">
        <v>40</v>
      </c>
      <c r="O97" s="55">
        <v>101.5</v>
      </c>
      <c r="P97" s="55">
        <v>235</v>
      </c>
      <c r="Q97" s="55">
        <v>137</v>
      </c>
      <c r="R97" s="55">
        <v>1</v>
      </c>
      <c r="S97" s="55">
        <v>63.5</v>
      </c>
      <c r="T97" s="56">
        <v>342</v>
      </c>
      <c r="U97" s="55"/>
      <c r="V97" s="55"/>
      <c r="W97" s="55">
        <v>74</v>
      </c>
      <c r="X97" s="55">
        <v>91</v>
      </c>
      <c r="Y97" s="55">
        <v>110</v>
      </c>
      <c r="Z97" s="55">
        <v>80</v>
      </c>
      <c r="AA97" s="55">
        <v>88</v>
      </c>
      <c r="AB97" s="55">
        <v>152</v>
      </c>
      <c r="AC97" s="55"/>
      <c r="AD97" s="55"/>
      <c r="AE97" s="55"/>
      <c r="AF97" s="55"/>
      <c r="AG97" s="55"/>
      <c r="AH97" s="55"/>
      <c r="AI97" s="55" t="s">
        <v>54</v>
      </c>
      <c r="AJ97" s="55">
        <v>2</v>
      </c>
      <c r="AK97" s="55"/>
      <c r="AL97" s="55"/>
      <c r="AM97" s="55"/>
      <c r="AN97" s="55"/>
      <c r="AO97" s="55">
        <v>13</v>
      </c>
      <c r="AP97" s="55">
        <v>154</v>
      </c>
      <c r="AQ97" s="55">
        <v>91</v>
      </c>
      <c r="AR97" s="55">
        <v>64</v>
      </c>
      <c r="AS97" s="55">
        <v>73</v>
      </c>
      <c r="AT97" s="55">
        <v>94</v>
      </c>
    </row>
    <row r="98" spans="1:46">
      <c r="A98" s="55" t="s">
        <v>1738</v>
      </c>
      <c r="B98" s="55">
        <v>1315231930</v>
      </c>
      <c r="C98" s="55" t="s">
        <v>1739</v>
      </c>
      <c r="D98" s="55" t="s">
        <v>52</v>
      </c>
      <c r="E98" s="55" t="s">
        <v>53</v>
      </c>
      <c r="F98" s="55"/>
      <c r="G98" s="55">
        <v>19</v>
      </c>
      <c r="H98" s="55">
        <v>574.5</v>
      </c>
      <c r="I98" s="55">
        <v>597</v>
      </c>
      <c r="J98" s="55">
        <v>96</v>
      </c>
      <c r="K98" s="55">
        <v>-52</v>
      </c>
      <c r="L98" s="55">
        <v>403</v>
      </c>
      <c r="M98" s="55">
        <v>109</v>
      </c>
      <c r="N98" s="55">
        <v>245</v>
      </c>
      <c r="O98" s="55">
        <v>98.5</v>
      </c>
      <c r="P98" s="55">
        <v>298</v>
      </c>
      <c r="Q98" s="55">
        <v>124.5</v>
      </c>
      <c r="R98" s="55">
        <v>100</v>
      </c>
      <c r="S98" s="55">
        <v>82</v>
      </c>
      <c r="T98" s="55">
        <v>65</v>
      </c>
      <c r="U98" s="55"/>
      <c r="V98" s="55"/>
      <c r="W98" s="55">
        <v>76</v>
      </c>
      <c r="X98" s="55">
        <v>91</v>
      </c>
      <c r="Y98" s="55">
        <v>71</v>
      </c>
      <c r="Z98" s="55">
        <v>84.5</v>
      </c>
      <c r="AA98" s="55">
        <v>92</v>
      </c>
      <c r="AB98" s="55">
        <v>66</v>
      </c>
      <c r="AC98" s="55"/>
      <c r="AD98" s="55"/>
      <c r="AE98" s="55"/>
      <c r="AF98" s="55"/>
      <c r="AG98" s="55"/>
      <c r="AH98" s="55"/>
      <c r="AI98" s="55" t="s">
        <v>54</v>
      </c>
      <c r="AJ98" s="55">
        <v>30</v>
      </c>
      <c r="AK98" s="55"/>
      <c r="AL98" s="55"/>
      <c r="AM98" s="55"/>
      <c r="AN98" s="55"/>
      <c r="AO98" s="55">
        <v>41</v>
      </c>
      <c r="AP98" s="55">
        <v>18</v>
      </c>
      <c r="AQ98" s="55">
        <v>14</v>
      </c>
      <c r="AR98" s="55">
        <v>44</v>
      </c>
      <c r="AS98" s="55">
        <v>9</v>
      </c>
      <c r="AT98" s="55">
        <v>96</v>
      </c>
    </row>
    <row r="99" spans="1:46">
      <c r="A99" s="55" t="s">
        <v>829</v>
      </c>
      <c r="B99" s="55">
        <v>1315230929</v>
      </c>
      <c r="C99" s="55" t="s">
        <v>830</v>
      </c>
      <c r="D99" s="55" t="s">
        <v>52</v>
      </c>
      <c r="E99" s="55" t="s">
        <v>53</v>
      </c>
      <c r="F99" s="55"/>
      <c r="G99" s="55">
        <v>9</v>
      </c>
      <c r="H99" s="55">
        <v>565</v>
      </c>
      <c r="I99" s="55">
        <v>597</v>
      </c>
      <c r="J99" s="55">
        <v>96</v>
      </c>
      <c r="K99" s="55">
        <v>5</v>
      </c>
      <c r="L99" s="55">
        <v>403</v>
      </c>
      <c r="M99" s="55">
        <v>116</v>
      </c>
      <c r="N99" s="55">
        <v>51</v>
      </c>
      <c r="O99" s="55">
        <v>113.5</v>
      </c>
      <c r="P99" s="55">
        <v>77</v>
      </c>
      <c r="Q99" s="55">
        <v>127.5</v>
      </c>
      <c r="R99" s="55">
        <v>60</v>
      </c>
      <c r="S99" s="55">
        <v>69</v>
      </c>
      <c r="T99" s="55">
        <v>251</v>
      </c>
      <c r="U99" s="55"/>
      <c r="V99" s="55"/>
      <c r="W99" s="55">
        <v>58</v>
      </c>
      <c r="X99" s="55">
        <v>82</v>
      </c>
      <c r="Y99" s="56">
        <v>385</v>
      </c>
      <c r="Z99" s="55">
        <v>81</v>
      </c>
      <c r="AA99" s="55">
        <v>89</v>
      </c>
      <c r="AB99" s="55">
        <v>132</v>
      </c>
      <c r="AC99" s="55"/>
      <c r="AD99" s="55"/>
      <c r="AE99" s="55"/>
      <c r="AF99" s="55"/>
      <c r="AG99" s="55"/>
      <c r="AH99" s="55"/>
      <c r="AI99" s="55" t="s">
        <v>54</v>
      </c>
      <c r="AJ99" s="55">
        <v>29</v>
      </c>
      <c r="AK99" s="55"/>
      <c r="AL99" s="55"/>
      <c r="AM99" s="55"/>
      <c r="AN99" s="55"/>
      <c r="AO99" s="55">
        <v>155</v>
      </c>
      <c r="AP99" s="55">
        <v>90</v>
      </c>
      <c r="AQ99" s="55">
        <v>101</v>
      </c>
      <c r="AR99" s="55">
        <v>101</v>
      </c>
      <c r="AS99" s="55">
        <v>93</v>
      </c>
      <c r="AT99" s="55">
        <v>96</v>
      </c>
    </row>
    <row r="100" spans="1:46">
      <c r="A100" s="55" t="s">
        <v>831</v>
      </c>
      <c r="B100" s="55">
        <v>1315230930</v>
      </c>
      <c r="C100" s="55" t="s">
        <v>832</v>
      </c>
      <c r="D100" s="55" t="s">
        <v>52</v>
      </c>
      <c r="E100" s="55" t="s">
        <v>53</v>
      </c>
      <c r="F100" s="55"/>
      <c r="G100" s="55">
        <v>9</v>
      </c>
      <c r="H100" s="55">
        <v>578</v>
      </c>
      <c r="I100" s="55">
        <v>597</v>
      </c>
      <c r="J100" s="55">
        <v>96</v>
      </c>
      <c r="K100" s="55">
        <v>-18</v>
      </c>
      <c r="L100" s="55">
        <v>403</v>
      </c>
      <c r="M100" s="55">
        <v>103.5</v>
      </c>
      <c r="N100" s="56">
        <v>470</v>
      </c>
      <c r="O100" s="55">
        <v>110</v>
      </c>
      <c r="P100" s="55">
        <v>100</v>
      </c>
      <c r="Q100" s="55">
        <v>116.5</v>
      </c>
      <c r="R100" s="55">
        <v>274</v>
      </c>
      <c r="S100" s="55">
        <v>79</v>
      </c>
      <c r="T100" s="55">
        <v>94</v>
      </c>
      <c r="U100" s="55"/>
      <c r="V100" s="55"/>
      <c r="W100" s="55">
        <v>79.5</v>
      </c>
      <c r="X100" s="55">
        <v>93</v>
      </c>
      <c r="Y100" s="55">
        <v>43</v>
      </c>
      <c r="Z100" s="55">
        <v>89.5</v>
      </c>
      <c r="AA100" s="55">
        <v>95</v>
      </c>
      <c r="AB100" s="55">
        <v>16</v>
      </c>
      <c r="AC100" s="55"/>
      <c r="AD100" s="55"/>
      <c r="AE100" s="55"/>
      <c r="AF100" s="55"/>
      <c r="AG100" s="55"/>
      <c r="AH100" s="55"/>
      <c r="AI100" s="55" t="s">
        <v>54</v>
      </c>
      <c r="AJ100" s="55">
        <v>30</v>
      </c>
      <c r="AK100" s="55"/>
      <c r="AL100" s="55"/>
      <c r="AM100" s="55"/>
      <c r="AN100" s="55"/>
      <c r="AO100" s="55">
        <v>78</v>
      </c>
      <c r="AP100" s="55">
        <v>93</v>
      </c>
      <c r="AQ100" s="55">
        <v>84</v>
      </c>
      <c r="AR100" s="55">
        <v>78</v>
      </c>
      <c r="AS100" s="55">
        <v>143</v>
      </c>
      <c r="AT100" s="55">
        <v>96</v>
      </c>
    </row>
    <row r="101" spans="1:46">
      <c r="A101" s="55" t="s">
        <v>339</v>
      </c>
      <c r="B101" s="55">
        <v>1315230404</v>
      </c>
      <c r="C101" s="55" t="s">
        <v>340</v>
      </c>
      <c r="D101" s="55" t="s">
        <v>52</v>
      </c>
      <c r="E101" s="55" t="s">
        <v>53</v>
      </c>
      <c r="F101" s="55"/>
      <c r="G101" s="55">
        <v>4</v>
      </c>
      <c r="H101" s="55">
        <v>569.5</v>
      </c>
      <c r="I101" s="55">
        <v>596.5</v>
      </c>
      <c r="J101" s="55">
        <v>99</v>
      </c>
      <c r="K101" s="55">
        <v>96</v>
      </c>
      <c r="L101" s="55">
        <v>409</v>
      </c>
      <c r="M101" s="55">
        <v>111</v>
      </c>
      <c r="N101" s="55">
        <v>172</v>
      </c>
      <c r="O101" s="55">
        <v>108</v>
      </c>
      <c r="P101" s="55">
        <v>119</v>
      </c>
      <c r="Q101" s="55">
        <v>119.5</v>
      </c>
      <c r="R101" s="55">
        <v>200</v>
      </c>
      <c r="S101" s="55">
        <v>81</v>
      </c>
      <c r="T101" s="55">
        <v>76</v>
      </c>
      <c r="U101" s="55"/>
      <c r="V101" s="55"/>
      <c r="W101" s="55">
        <v>72.5</v>
      </c>
      <c r="X101" s="55">
        <v>90</v>
      </c>
      <c r="Y101" s="55">
        <v>129</v>
      </c>
      <c r="Z101" s="55">
        <v>77.5</v>
      </c>
      <c r="AA101" s="55">
        <v>87</v>
      </c>
      <c r="AB101" s="55">
        <v>204</v>
      </c>
      <c r="AC101" s="55"/>
      <c r="AD101" s="55"/>
      <c r="AE101" s="55"/>
      <c r="AF101" s="55"/>
      <c r="AG101" s="55"/>
      <c r="AH101" s="55"/>
      <c r="AI101" s="55" t="s">
        <v>54</v>
      </c>
      <c r="AJ101" s="55">
        <v>4</v>
      </c>
      <c r="AK101" s="55"/>
      <c r="AL101" s="55"/>
      <c r="AM101" s="55"/>
      <c r="AN101" s="55"/>
      <c r="AO101" s="55">
        <v>127</v>
      </c>
      <c r="AP101" s="55">
        <v>160</v>
      </c>
      <c r="AQ101" s="55">
        <v>147</v>
      </c>
      <c r="AR101" s="55">
        <v>195</v>
      </c>
      <c r="AS101" s="55">
        <v>162</v>
      </c>
      <c r="AT101" s="55">
        <v>99</v>
      </c>
    </row>
    <row r="102" spans="1:46">
      <c r="A102" s="55" t="s">
        <v>667</v>
      </c>
      <c r="B102" s="55">
        <v>1315230736</v>
      </c>
      <c r="C102" s="55" t="s">
        <v>668</v>
      </c>
      <c r="D102" s="55" t="s">
        <v>52</v>
      </c>
      <c r="E102" s="55" t="s">
        <v>53</v>
      </c>
      <c r="F102" s="55"/>
      <c r="G102" s="55">
        <v>7</v>
      </c>
      <c r="H102" s="55">
        <v>571.25</v>
      </c>
      <c r="I102" s="55">
        <v>596</v>
      </c>
      <c r="J102" s="55">
        <v>100</v>
      </c>
      <c r="K102" s="55">
        <v>-42</v>
      </c>
      <c r="L102" s="55">
        <v>416</v>
      </c>
      <c r="M102" s="55">
        <v>106</v>
      </c>
      <c r="N102" s="56">
        <v>361</v>
      </c>
      <c r="O102" s="55">
        <v>107.5</v>
      </c>
      <c r="P102" s="55">
        <v>129</v>
      </c>
      <c r="Q102" s="55">
        <v>117</v>
      </c>
      <c r="R102" s="55">
        <v>264</v>
      </c>
      <c r="S102" s="55">
        <v>87.5</v>
      </c>
      <c r="T102" s="55">
        <v>27</v>
      </c>
      <c r="U102" s="55"/>
      <c r="V102" s="55"/>
      <c r="W102" s="55">
        <v>75.5</v>
      </c>
      <c r="X102" s="55">
        <v>91</v>
      </c>
      <c r="Y102" s="55">
        <v>79</v>
      </c>
      <c r="Z102" s="55">
        <v>77.75</v>
      </c>
      <c r="AA102" s="55">
        <v>87</v>
      </c>
      <c r="AB102" s="55">
        <v>203</v>
      </c>
      <c r="AC102" s="55"/>
      <c r="AD102" s="55"/>
      <c r="AE102" s="55"/>
      <c r="AF102" s="55"/>
      <c r="AG102" s="55"/>
      <c r="AH102" s="55"/>
      <c r="AI102" s="55" t="s">
        <v>54</v>
      </c>
      <c r="AJ102" s="55">
        <v>36</v>
      </c>
      <c r="AK102" s="55"/>
      <c r="AL102" s="55"/>
      <c r="AM102" s="55"/>
      <c r="AN102" s="55"/>
      <c r="AO102" s="55">
        <v>130</v>
      </c>
      <c r="AP102" s="55">
        <v>147</v>
      </c>
      <c r="AQ102" s="55">
        <v>41</v>
      </c>
      <c r="AR102" s="55">
        <v>58</v>
      </c>
      <c r="AS102" s="55">
        <v>78</v>
      </c>
      <c r="AT102" s="55">
        <v>100</v>
      </c>
    </row>
    <row r="103" spans="1:46">
      <c r="A103" s="55" t="s">
        <v>567</v>
      </c>
      <c r="B103" s="55">
        <v>1315230630</v>
      </c>
      <c r="C103" s="55" t="s">
        <v>568</v>
      </c>
      <c r="D103" s="55" t="s">
        <v>52</v>
      </c>
      <c r="E103" s="55" t="s">
        <v>53</v>
      </c>
      <c r="F103" s="55"/>
      <c r="G103" s="55">
        <v>6</v>
      </c>
      <c r="H103" s="55">
        <v>568</v>
      </c>
      <c r="I103" s="55">
        <v>596</v>
      </c>
      <c r="J103" s="55">
        <v>100</v>
      </c>
      <c r="K103" s="55">
        <v>21</v>
      </c>
      <c r="L103" s="55">
        <v>416</v>
      </c>
      <c r="M103" s="55">
        <v>111.5</v>
      </c>
      <c r="N103" s="55">
        <v>155</v>
      </c>
      <c r="O103" s="55">
        <v>104</v>
      </c>
      <c r="P103" s="55">
        <v>193</v>
      </c>
      <c r="Q103" s="55">
        <v>132.5</v>
      </c>
      <c r="R103" s="55">
        <v>21</v>
      </c>
      <c r="S103" s="55">
        <v>69</v>
      </c>
      <c r="T103" s="55">
        <v>251</v>
      </c>
      <c r="U103" s="55"/>
      <c r="V103" s="55"/>
      <c r="W103" s="55">
        <v>68</v>
      </c>
      <c r="X103" s="55">
        <v>88</v>
      </c>
      <c r="Y103" s="55">
        <v>197</v>
      </c>
      <c r="Z103" s="55">
        <v>83</v>
      </c>
      <c r="AA103" s="55">
        <v>91</v>
      </c>
      <c r="AB103" s="55">
        <v>91</v>
      </c>
      <c r="AC103" s="55"/>
      <c r="AD103" s="55"/>
      <c r="AE103" s="55"/>
      <c r="AF103" s="55"/>
      <c r="AG103" s="55"/>
      <c r="AH103" s="55"/>
      <c r="AI103" s="55" t="s">
        <v>54</v>
      </c>
      <c r="AJ103" s="55">
        <v>30</v>
      </c>
      <c r="AK103" s="55"/>
      <c r="AL103" s="55" t="s">
        <v>512</v>
      </c>
      <c r="AM103" s="55"/>
      <c r="AN103" s="55"/>
      <c r="AO103" s="55">
        <v>67</v>
      </c>
      <c r="AP103" s="55">
        <v>236</v>
      </c>
      <c r="AQ103" s="55">
        <v>88</v>
      </c>
      <c r="AR103" s="55">
        <v>121</v>
      </c>
      <c r="AS103" s="55">
        <v>234</v>
      </c>
      <c r="AT103" s="55">
        <v>100</v>
      </c>
    </row>
    <row r="104" spans="1:46">
      <c r="A104" s="55" t="s">
        <v>67</v>
      </c>
      <c r="B104" s="55">
        <v>1315230108</v>
      </c>
      <c r="C104" s="55" t="s">
        <v>68</v>
      </c>
      <c r="D104" s="55" t="s">
        <v>52</v>
      </c>
      <c r="E104" s="55" t="s">
        <v>53</v>
      </c>
      <c r="F104" s="55"/>
      <c r="G104" s="55">
        <v>1</v>
      </c>
      <c r="H104" s="55">
        <v>575.5</v>
      </c>
      <c r="I104" s="55">
        <v>596</v>
      </c>
      <c r="J104" s="55">
        <v>100</v>
      </c>
      <c r="K104" s="55">
        <v>-26</v>
      </c>
      <c r="L104" s="55">
        <v>416</v>
      </c>
      <c r="M104" s="55">
        <v>107</v>
      </c>
      <c r="N104" s="56">
        <v>325</v>
      </c>
      <c r="O104" s="55">
        <v>112.5</v>
      </c>
      <c r="P104" s="55">
        <v>84</v>
      </c>
      <c r="Q104" s="55">
        <v>123</v>
      </c>
      <c r="R104" s="55">
        <v>123</v>
      </c>
      <c r="S104" s="55">
        <v>70.5</v>
      </c>
      <c r="T104" s="55">
        <v>217</v>
      </c>
      <c r="U104" s="55"/>
      <c r="V104" s="55"/>
      <c r="W104" s="55">
        <v>80</v>
      </c>
      <c r="X104" s="55">
        <v>93</v>
      </c>
      <c r="Y104" s="55">
        <v>40</v>
      </c>
      <c r="Z104" s="55">
        <v>82.5</v>
      </c>
      <c r="AA104" s="55">
        <v>90</v>
      </c>
      <c r="AB104" s="55">
        <v>99</v>
      </c>
      <c r="AC104" s="55"/>
      <c r="AD104" s="55"/>
      <c r="AE104" s="55"/>
      <c r="AF104" s="55"/>
      <c r="AG104" s="55"/>
      <c r="AH104" s="55"/>
      <c r="AI104" s="55" t="s">
        <v>54</v>
      </c>
      <c r="AJ104" s="55">
        <v>8</v>
      </c>
      <c r="AK104" s="55"/>
      <c r="AL104" s="55"/>
      <c r="AM104" s="55"/>
      <c r="AN104" s="55"/>
      <c r="AO104" s="55">
        <v>49</v>
      </c>
      <c r="AP104" s="55">
        <v>79</v>
      </c>
      <c r="AQ104" s="55">
        <v>72</v>
      </c>
      <c r="AR104" s="55">
        <v>74</v>
      </c>
      <c r="AS104" s="55">
        <v>47</v>
      </c>
      <c r="AT104" s="55">
        <v>100</v>
      </c>
    </row>
    <row r="105" spans="1:46">
      <c r="A105" s="55" t="s">
        <v>811</v>
      </c>
      <c r="B105" s="55">
        <v>1315230920</v>
      </c>
      <c r="C105" s="55" t="s">
        <v>812</v>
      </c>
      <c r="D105" s="55" t="s">
        <v>52</v>
      </c>
      <c r="E105" s="55" t="s">
        <v>53</v>
      </c>
      <c r="F105" s="55"/>
      <c r="G105" s="55">
        <v>9</v>
      </c>
      <c r="H105" s="55">
        <v>573</v>
      </c>
      <c r="I105" s="55">
        <v>594.5</v>
      </c>
      <c r="J105" s="55">
        <v>103</v>
      </c>
      <c r="K105" s="55">
        <v>127</v>
      </c>
      <c r="L105" s="55">
        <v>428</v>
      </c>
      <c r="M105" s="55">
        <v>113</v>
      </c>
      <c r="N105" s="55">
        <v>112</v>
      </c>
      <c r="O105" s="55">
        <v>97</v>
      </c>
      <c r="P105" s="55">
        <v>330</v>
      </c>
      <c r="Q105" s="55">
        <v>119</v>
      </c>
      <c r="R105" s="55">
        <v>212</v>
      </c>
      <c r="S105" s="55">
        <v>78.5</v>
      </c>
      <c r="T105" s="55">
        <v>100</v>
      </c>
      <c r="U105" s="55"/>
      <c r="V105" s="55"/>
      <c r="W105" s="55">
        <v>75</v>
      </c>
      <c r="X105" s="55">
        <v>91</v>
      </c>
      <c r="Y105" s="55">
        <v>88</v>
      </c>
      <c r="Z105" s="55">
        <v>90.5</v>
      </c>
      <c r="AA105" s="55">
        <v>96</v>
      </c>
      <c r="AB105" s="55">
        <v>10</v>
      </c>
      <c r="AC105" s="55"/>
      <c r="AD105" s="55"/>
      <c r="AE105" s="55"/>
      <c r="AF105" s="55"/>
      <c r="AG105" s="55"/>
      <c r="AH105" s="55"/>
      <c r="AI105" s="55" t="s">
        <v>54</v>
      </c>
      <c r="AJ105" s="55">
        <v>20</v>
      </c>
      <c r="AK105" s="55"/>
      <c r="AL105" s="55"/>
      <c r="AM105" s="55"/>
      <c r="AN105" s="55"/>
      <c r="AO105" s="55">
        <v>70</v>
      </c>
      <c r="AP105" s="55">
        <v>55</v>
      </c>
      <c r="AQ105" s="55">
        <v>59</v>
      </c>
      <c r="AR105" s="55">
        <v>230</v>
      </c>
      <c r="AS105" s="55">
        <v>124</v>
      </c>
      <c r="AT105" s="55">
        <v>103</v>
      </c>
    </row>
    <row r="106" spans="1:46">
      <c r="A106" s="55" t="s">
        <v>837</v>
      </c>
      <c r="B106" s="55">
        <v>1315230933</v>
      </c>
      <c r="C106" s="55" t="s">
        <v>838</v>
      </c>
      <c r="D106" s="55" t="s">
        <v>52</v>
      </c>
      <c r="E106" s="55" t="s">
        <v>53</v>
      </c>
      <c r="F106" s="55"/>
      <c r="G106" s="55">
        <v>9</v>
      </c>
      <c r="H106" s="55">
        <v>560.5</v>
      </c>
      <c r="I106" s="55">
        <v>594</v>
      </c>
      <c r="J106" s="55">
        <v>104</v>
      </c>
      <c r="K106" s="55">
        <v>-44</v>
      </c>
      <c r="L106" s="55">
        <v>434</v>
      </c>
      <c r="M106" s="55">
        <v>121</v>
      </c>
      <c r="N106" s="55">
        <v>9</v>
      </c>
      <c r="O106" s="55">
        <v>108.5</v>
      </c>
      <c r="P106" s="55">
        <v>110</v>
      </c>
      <c r="Q106" s="55">
        <v>127.5</v>
      </c>
      <c r="R106" s="55">
        <v>60</v>
      </c>
      <c r="S106" s="55">
        <v>79</v>
      </c>
      <c r="T106" s="55">
        <v>94</v>
      </c>
      <c r="U106" s="55"/>
      <c r="V106" s="55"/>
      <c r="W106" s="55">
        <v>52</v>
      </c>
      <c r="X106" s="55">
        <v>77</v>
      </c>
      <c r="Y106" s="55">
        <v>493</v>
      </c>
      <c r="Z106" s="55">
        <v>72.5</v>
      </c>
      <c r="AA106" s="55">
        <v>81</v>
      </c>
      <c r="AB106" s="55">
        <v>289</v>
      </c>
      <c r="AC106" s="55"/>
      <c r="AD106" s="55"/>
      <c r="AE106" s="55"/>
      <c r="AF106" s="55"/>
      <c r="AG106" s="55"/>
      <c r="AH106" s="55"/>
      <c r="AI106" s="55" t="s">
        <v>54</v>
      </c>
      <c r="AJ106" s="55">
        <v>33</v>
      </c>
      <c r="AK106" s="55"/>
      <c r="AL106" s="55"/>
      <c r="AM106" s="55"/>
      <c r="AN106" s="55"/>
      <c r="AO106" s="55">
        <v>196</v>
      </c>
      <c r="AP106" s="55">
        <v>147</v>
      </c>
      <c r="AQ106" s="55">
        <v>139</v>
      </c>
      <c r="AR106" s="55">
        <v>60</v>
      </c>
      <c r="AS106" s="55">
        <v>114</v>
      </c>
      <c r="AT106" s="55">
        <v>104</v>
      </c>
    </row>
    <row r="107" spans="1:46">
      <c r="A107" s="55" t="s">
        <v>168</v>
      </c>
      <c r="B107" s="55">
        <v>1315230211</v>
      </c>
      <c r="C107" s="55" t="s">
        <v>169</v>
      </c>
      <c r="D107" s="55" t="s">
        <v>52</v>
      </c>
      <c r="E107" s="55" t="s">
        <v>53</v>
      </c>
      <c r="F107" s="55"/>
      <c r="G107" s="55">
        <v>2</v>
      </c>
      <c r="H107" s="55">
        <v>574.5</v>
      </c>
      <c r="I107" s="55">
        <v>593.5</v>
      </c>
      <c r="J107" s="55">
        <v>105</v>
      </c>
      <c r="K107" s="55">
        <v>-34</v>
      </c>
      <c r="L107" s="55">
        <v>440</v>
      </c>
      <c r="M107" s="55">
        <v>111</v>
      </c>
      <c r="N107" s="55">
        <v>172</v>
      </c>
      <c r="O107" s="55">
        <v>107</v>
      </c>
      <c r="P107" s="55">
        <v>142</v>
      </c>
      <c r="Q107" s="55">
        <v>118.5</v>
      </c>
      <c r="R107" s="55">
        <v>221</v>
      </c>
      <c r="S107" s="55">
        <v>73</v>
      </c>
      <c r="T107" s="55">
        <v>181</v>
      </c>
      <c r="U107" s="55"/>
      <c r="V107" s="55"/>
      <c r="W107" s="55">
        <v>84</v>
      </c>
      <c r="X107" s="55">
        <v>95</v>
      </c>
      <c r="Y107" s="55">
        <v>17</v>
      </c>
      <c r="Z107" s="55">
        <v>81</v>
      </c>
      <c r="AA107" s="55">
        <v>89</v>
      </c>
      <c r="AB107" s="55">
        <v>132</v>
      </c>
      <c r="AC107" s="55"/>
      <c r="AD107" s="55"/>
      <c r="AE107" s="55"/>
      <c r="AF107" s="55"/>
      <c r="AG107" s="55"/>
      <c r="AH107" s="55"/>
      <c r="AI107" s="55" t="s">
        <v>54</v>
      </c>
      <c r="AJ107" s="55">
        <v>11</v>
      </c>
      <c r="AK107" s="55"/>
      <c r="AL107" s="55"/>
      <c r="AM107" s="55"/>
      <c r="AN107" s="55"/>
      <c r="AO107" s="55">
        <v>146</v>
      </c>
      <c r="AP107" s="55">
        <v>85</v>
      </c>
      <c r="AQ107" s="55">
        <v>107</v>
      </c>
      <c r="AR107" s="55">
        <v>71</v>
      </c>
      <c r="AS107" s="55">
        <v>76</v>
      </c>
      <c r="AT107" s="55">
        <v>105</v>
      </c>
    </row>
    <row r="108" spans="1:46">
      <c r="A108" s="55" t="s">
        <v>401</v>
      </c>
      <c r="B108" s="55">
        <v>1315230435</v>
      </c>
      <c r="C108" s="55" t="s">
        <v>402</v>
      </c>
      <c r="D108" s="55" t="s">
        <v>52</v>
      </c>
      <c r="E108" s="55" t="s">
        <v>53</v>
      </c>
      <c r="F108" s="55"/>
      <c r="G108" s="55">
        <v>4</v>
      </c>
      <c r="H108" s="55">
        <v>564</v>
      </c>
      <c r="I108" s="55">
        <v>592.5</v>
      </c>
      <c r="J108" s="55">
        <v>106</v>
      </c>
      <c r="K108" s="55">
        <v>572</v>
      </c>
      <c r="L108" s="55">
        <v>450</v>
      </c>
      <c r="M108" s="55">
        <v>110</v>
      </c>
      <c r="N108" s="55">
        <v>209</v>
      </c>
      <c r="O108" s="55">
        <v>108.5</v>
      </c>
      <c r="P108" s="55">
        <v>110</v>
      </c>
      <c r="Q108" s="55">
        <v>120.5</v>
      </c>
      <c r="R108" s="55">
        <v>180</v>
      </c>
      <c r="S108" s="55">
        <v>69.5</v>
      </c>
      <c r="T108" s="55">
        <v>241</v>
      </c>
      <c r="U108" s="55"/>
      <c r="V108" s="55"/>
      <c r="W108" s="55">
        <v>64</v>
      </c>
      <c r="X108" s="55">
        <v>87</v>
      </c>
      <c r="Y108" s="55">
        <v>269</v>
      </c>
      <c r="Z108" s="55">
        <v>91.5</v>
      </c>
      <c r="AA108" s="55">
        <v>97</v>
      </c>
      <c r="AB108" s="55">
        <v>8</v>
      </c>
      <c r="AC108" s="55"/>
      <c r="AD108" s="55"/>
      <c r="AE108" s="55"/>
      <c r="AF108" s="55"/>
      <c r="AG108" s="55"/>
      <c r="AH108" s="55"/>
      <c r="AI108" s="55" t="s">
        <v>54</v>
      </c>
      <c r="AJ108" s="55">
        <v>35</v>
      </c>
      <c r="AK108" s="55"/>
      <c r="AL108" s="55"/>
      <c r="AM108" s="55"/>
      <c r="AN108" s="55"/>
      <c r="AO108" s="55">
        <v>122</v>
      </c>
      <c r="AP108" s="55">
        <v>123</v>
      </c>
      <c r="AQ108" s="55">
        <v>121</v>
      </c>
      <c r="AR108" s="55">
        <v>678</v>
      </c>
      <c r="AS108" s="55">
        <v>96</v>
      </c>
      <c r="AT108" s="55">
        <v>106</v>
      </c>
    </row>
    <row r="109" spans="1:46">
      <c r="A109" s="55" t="s">
        <v>242</v>
      </c>
      <c r="B109" s="55">
        <v>1315230302</v>
      </c>
      <c r="C109" s="55" t="s">
        <v>243</v>
      </c>
      <c r="D109" s="55" t="s">
        <v>52</v>
      </c>
      <c r="E109" s="55" t="s">
        <v>53</v>
      </c>
      <c r="F109" s="55"/>
      <c r="G109" s="55">
        <v>3</v>
      </c>
      <c r="H109" s="55">
        <v>562.5</v>
      </c>
      <c r="I109" s="55">
        <v>592</v>
      </c>
      <c r="J109" s="55">
        <v>107</v>
      </c>
      <c r="K109" s="55">
        <v>295</v>
      </c>
      <c r="L109" s="55">
        <v>459</v>
      </c>
      <c r="M109" s="55">
        <v>104</v>
      </c>
      <c r="N109" s="55">
        <v>450</v>
      </c>
      <c r="O109" s="55">
        <v>112.5</v>
      </c>
      <c r="P109" s="55">
        <v>84</v>
      </c>
      <c r="Q109" s="55">
        <v>109</v>
      </c>
      <c r="R109" s="55">
        <v>434</v>
      </c>
      <c r="S109" s="55">
        <v>88.5</v>
      </c>
      <c r="T109" s="55">
        <v>23</v>
      </c>
      <c r="U109" s="55"/>
      <c r="V109" s="55"/>
      <c r="W109" s="55">
        <v>64.5</v>
      </c>
      <c r="X109" s="55">
        <v>87</v>
      </c>
      <c r="Y109" s="55">
        <v>258</v>
      </c>
      <c r="Z109" s="55">
        <v>84</v>
      </c>
      <c r="AA109" s="55">
        <v>91</v>
      </c>
      <c r="AB109" s="55">
        <v>75</v>
      </c>
      <c r="AC109" s="55"/>
      <c r="AD109" s="55"/>
      <c r="AE109" s="55"/>
      <c r="AF109" s="55"/>
      <c r="AG109" s="55"/>
      <c r="AH109" s="55"/>
      <c r="AI109" s="55" t="s">
        <v>54</v>
      </c>
      <c r="AJ109" s="55">
        <v>2</v>
      </c>
      <c r="AK109" s="55"/>
      <c r="AL109" s="55"/>
      <c r="AM109" s="55"/>
      <c r="AN109" s="55"/>
      <c r="AO109" s="55">
        <v>501</v>
      </c>
      <c r="AP109" s="55">
        <v>308</v>
      </c>
      <c r="AQ109" s="55">
        <v>346</v>
      </c>
      <c r="AR109" s="55">
        <v>402</v>
      </c>
      <c r="AS109" s="55">
        <v>314</v>
      </c>
      <c r="AT109" s="55">
        <v>107</v>
      </c>
    </row>
    <row r="110" spans="1:46">
      <c r="A110" s="55" t="s">
        <v>889</v>
      </c>
      <c r="B110" s="55">
        <v>1315231013</v>
      </c>
      <c r="C110" s="55" t="s">
        <v>890</v>
      </c>
      <c r="D110" s="55" t="s">
        <v>52</v>
      </c>
      <c r="E110" s="55" t="s">
        <v>53</v>
      </c>
      <c r="F110" s="55"/>
      <c r="G110" s="55">
        <v>10</v>
      </c>
      <c r="H110" s="55">
        <v>546.75</v>
      </c>
      <c r="I110" s="55">
        <v>592</v>
      </c>
      <c r="J110" s="55">
        <v>107</v>
      </c>
      <c r="K110" s="55">
        <v>140</v>
      </c>
      <c r="L110" s="55">
        <v>459</v>
      </c>
      <c r="M110" s="55">
        <v>111</v>
      </c>
      <c r="N110" s="55">
        <v>172</v>
      </c>
      <c r="O110" s="55">
        <v>106</v>
      </c>
      <c r="P110" s="55">
        <v>160</v>
      </c>
      <c r="Q110" s="55">
        <v>125</v>
      </c>
      <c r="R110" s="55">
        <v>92</v>
      </c>
      <c r="S110" s="55">
        <v>76</v>
      </c>
      <c r="T110" s="55">
        <v>142</v>
      </c>
      <c r="U110" s="55"/>
      <c r="V110" s="55"/>
      <c r="W110" s="55">
        <v>65.5</v>
      </c>
      <c r="X110" s="55">
        <v>87</v>
      </c>
      <c r="Y110" s="55">
        <v>239</v>
      </c>
      <c r="Z110" s="55"/>
      <c r="AA110" s="55"/>
      <c r="AB110" s="55"/>
      <c r="AC110" s="55">
        <v>63.25</v>
      </c>
      <c r="AD110" s="55">
        <v>87</v>
      </c>
      <c r="AE110" s="55">
        <v>86</v>
      </c>
      <c r="AF110" s="55"/>
      <c r="AG110" s="55"/>
      <c r="AH110" s="55"/>
      <c r="AI110" s="55" t="s">
        <v>880</v>
      </c>
      <c r="AJ110" s="55">
        <v>13</v>
      </c>
      <c r="AK110" s="55"/>
      <c r="AL110" s="55"/>
      <c r="AM110" s="55"/>
      <c r="AN110" s="55"/>
      <c r="AO110" s="55">
        <v>121</v>
      </c>
      <c r="AP110" s="55">
        <v>145</v>
      </c>
      <c r="AQ110" s="55">
        <v>140</v>
      </c>
      <c r="AR110" s="55">
        <v>247</v>
      </c>
      <c r="AS110" s="55">
        <v>268</v>
      </c>
      <c r="AT110" s="55">
        <v>107</v>
      </c>
    </row>
    <row r="111" spans="1:46">
      <c r="A111" s="55" t="s">
        <v>111</v>
      </c>
      <c r="B111" s="55">
        <v>1315230130</v>
      </c>
      <c r="C111" s="55" t="s">
        <v>112</v>
      </c>
      <c r="D111" s="55" t="s">
        <v>52</v>
      </c>
      <c r="E111" s="55" t="s">
        <v>53</v>
      </c>
      <c r="F111" s="55"/>
      <c r="G111" s="55">
        <v>1</v>
      </c>
      <c r="H111" s="55">
        <v>573.5</v>
      </c>
      <c r="I111" s="55">
        <v>591.5</v>
      </c>
      <c r="J111" s="55">
        <v>109</v>
      </c>
      <c r="K111" s="55">
        <v>-58</v>
      </c>
      <c r="L111" s="55">
        <v>466</v>
      </c>
      <c r="M111" s="55">
        <v>107.5</v>
      </c>
      <c r="N111" s="55">
        <v>300</v>
      </c>
      <c r="O111" s="55">
        <v>101.5</v>
      </c>
      <c r="P111" s="55">
        <v>235</v>
      </c>
      <c r="Q111" s="55">
        <v>121.5</v>
      </c>
      <c r="R111" s="55">
        <v>152</v>
      </c>
      <c r="S111" s="55">
        <v>73</v>
      </c>
      <c r="T111" s="55">
        <v>181</v>
      </c>
      <c r="U111" s="55"/>
      <c r="V111" s="55"/>
      <c r="W111" s="55">
        <v>82</v>
      </c>
      <c r="X111" s="55">
        <v>94</v>
      </c>
      <c r="Y111" s="55">
        <v>29</v>
      </c>
      <c r="Z111" s="55">
        <v>88</v>
      </c>
      <c r="AA111" s="55">
        <v>94</v>
      </c>
      <c r="AB111" s="55">
        <v>28</v>
      </c>
      <c r="AC111" s="55"/>
      <c r="AD111" s="55"/>
      <c r="AE111" s="55"/>
      <c r="AF111" s="55"/>
      <c r="AG111" s="55"/>
      <c r="AH111" s="55"/>
      <c r="AI111" s="55" t="s">
        <v>54</v>
      </c>
      <c r="AJ111" s="55">
        <v>30</v>
      </c>
      <c r="AK111" s="55"/>
      <c r="AL111" s="55"/>
      <c r="AM111" s="55"/>
      <c r="AN111" s="55"/>
      <c r="AO111" s="55">
        <v>55</v>
      </c>
      <c r="AP111" s="55">
        <v>88</v>
      </c>
      <c r="AQ111" s="55">
        <v>111</v>
      </c>
      <c r="AR111" s="55">
        <v>51</v>
      </c>
      <c r="AS111" s="55">
        <v>80</v>
      </c>
      <c r="AT111" s="55">
        <v>109</v>
      </c>
    </row>
    <row r="112" spans="1:46">
      <c r="A112" s="55" t="s">
        <v>491</v>
      </c>
      <c r="B112" s="55">
        <v>1315230539</v>
      </c>
      <c r="C112" s="55" t="s">
        <v>492</v>
      </c>
      <c r="D112" s="55" t="s">
        <v>52</v>
      </c>
      <c r="E112" s="55" t="s">
        <v>53</v>
      </c>
      <c r="F112" s="55"/>
      <c r="G112" s="55">
        <v>5</v>
      </c>
      <c r="H112" s="55">
        <v>567</v>
      </c>
      <c r="I112" s="55">
        <v>591.5</v>
      </c>
      <c r="J112" s="55">
        <v>109</v>
      </c>
      <c r="K112" s="55">
        <v>109</v>
      </c>
      <c r="L112" s="55">
        <v>466</v>
      </c>
      <c r="M112" s="55">
        <v>111.5</v>
      </c>
      <c r="N112" s="55">
        <v>155</v>
      </c>
      <c r="O112" s="55">
        <v>115.5</v>
      </c>
      <c r="P112" s="55">
        <v>57</v>
      </c>
      <c r="Q112" s="55">
        <v>113.5</v>
      </c>
      <c r="R112" s="55">
        <v>327</v>
      </c>
      <c r="S112" s="55">
        <v>76</v>
      </c>
      <c r="T112" s="55">
        <v>142</v>
      </c>
      <c r="U112" s="55"/>
      <c r="V112" s="55"/>
      <c r="W112" s="55">
        <v>75.5</v>
      </c>
      <c r="X112" s="55">
        <v>91</v>
      </c>
      <c r="Y112" s="55">
        <v>79</v>
      </c>
      <c r="Z112" s="55">
        <v>75</v>
      </c>
      <c r="AA112" s="55">
        <v>84</v>
      </c>
      <c r="AB112" s="55">
        <v>248</v>
      </c>
      <c r="AC112" s="55"/>
      <c r="AD112" s="55"/>
      <c r="AE112" s="55"/>
      <c r="AF112" s="55"/>
      <c r="AG112" s="55"/>
      <c r="AH112" s="55"/>
      <c r="AI112" s="55" t="s">
        <v>54</v>
      </c>
      <c r="AJ112" s="55">
        <v>39</v>
      </c>
      <c r="AK112" s="55"/>
      <c r="AL112" s="55"/>
      <c r="AM112" s="55"/>
      <c r="AN112" s="55"/>
      <c r="AO112" s="55">
        <v>160</v>
      </c>
      <c r="AP112" s="55">
        <v>179</v>
      </c>
      <c r="AQ112" s="55">
        <v>150</v>
      </c>
      <c r="AR112" s="55">
        <v>218</v>
      </c>
      <c r="AS112" s="55">
        <v>272</v>
      </c>
      <c r="AT112" s="55">
        <v>109</v>
      </c>
    </row>
    <row r="113" spans="1:46">
      <c r="A113" s="55" t="s">
        <v>204</v>
      </c>
      <c r="B113" s="55">
        <v>1315230230</v>
      </c>
      <c r="C113" s="55" t="s">
        <v>205</v>
      </c>
      <c r="D113" s="55" t="s">
        <v>52</v>
      </c>
      <c r="E113" s="55" t="s">
        <v>53</v>
      </c>
      <c r="F113" s="55"/>
      <c r="G113" s="55">
        <v>2</v>
      </c>
      <c r="H113" s="55">
        <v>575.5</v>
      </c>
      <c r="I113" s="55">
        <v>591</v>
      </c>
      <c r="J113" s="55">
        <v>111</v>
      </c>
      <c r="K113" s="55">
        <v>-30</v>
      </c>
      <c r="L113" s="55">
        <v>472</v>
      </c>
      <c r="M113" s="55">
        <v>106</v>
      </c>
      <c r="N113" s="55">
        <v>361</v>
      </c>
      <c r="O113" s="55">
        <v>101.5</v>
      </c>
      <c r="P113" s="55">
        <v>235</v>
      </c>
      <c r="Q113" s="55">
        <v>121</v>
      </c>
      <c r="R113" s="55">
        <v>168</v>
      </c>
      <c r="S113" s="55">
        <v>73.5</v>
      </c>
      <c r="T113" s="55">
        <v>172</v>
      </c>
      <c r="U113" s="55"/>
      <c r="V113" s="55"/>
      <c r="W113" s="55">
        <v>86.5</v>
      </c>
      <c r="X113" s="55">
        <v>96</v>
      </c>
      <c r="Y113" s="55">
        <v>7</v>
      </c>
      <c r="Z113" s="55">
        <v>87</v>
      </c>
      <c r="AA113" s="55">
        <v>93</v>
      </c>
      <c r="AB113" s="55">
        <v>34</v>
      </c>
      <c r="AC113" s="55"/>
      <c r="AD113" s="55"/>
      <c r="AE113" s="55"/>
      <c r="AF113" s="55"/>
      <c r="AG113" s="55"/>
      <c r="AH113" s="55"/>
      <c r="AI113" s="55" t="s">
        <v>54</v>
      </c>
      <c r="AJ113" s="55">
        <v>30</v>
      </c>
      <c r="AK113" s="55"/>
      <c r="AL113" s="55"/>
      <c r="AM113" s="55"/>
      <c r="AN113" s="55"/>
      <c r="AO113" s="55">
        <v>139</v>
      </c>
      <c r="AP113" s="55">
        <v>195</v>
      </c>
      <c r="AQ113" s="55">
        <v>107</v>
      </c>
      <c r="AR113" s="55">
        <v>81</v>
      </c>
      <c r="AS113" s="55">
        <v>93</v>
      </c>
      <c r="AT113" s="55">
        <v>111</v>
      </c>
    </row>
    <row r="114" spans="1:46">
      <c r="A114" s="55" t="s">
        <v>373</v>
      </c>
      <c r="B114" s="55">
        <v>1315230421</v>
      </c>
      <c r="C114" s="55" t="s">
        <v>374</v>
      </c>
      <c r="D114" s="55" t="s">
        <v>52</v>
      </c>
      <c r="E114" s="55" t="s">
        <v>53</v>
      </c>
      <c r="F114" s="55"/>
      <c r="G114" s="55">
        <v>4</v>
      </c>
      <c r="H114" s="55">
        <v>564.5</v>
      </c>
      <c r="I114" s="55">
        <v>590.5</v>
      </c>
      <c r="J114" s="55">
        <v>112</v>
      </c>
      <c r="K114" s="55">
        <v>50</v>
      </c>
      <c r="L114" s="55">
        <v>479</v>
      </c>
      <c r="M114" s="55">
        <v>97.5</v>
      </c>
      <c r="N114" s="55">
        <v>678</v>
      </c>
      <c r="O114" s="55">
        <v>105.5</v>
      </c>
      <c r="P114" s="55">
        <v>170</v>
      </c>
      <c r="Q114" s="55">
        <v>118</v>
      </c>
      <c r="R114" s="55">
        <v>236</v>
      </c>
      <c r="S114" s="55">
        <v>93.5</v>
      </c>
      <c r="T114" s="55">
        <v>11</v>
      </c>
      <c r="U114" s="55"/>
      <c r="V114" s="55"/>
      <c r="W114" s="55">
        <v>73.5</v>
      </c>
      <c r="X114" s="55">
        <v>90</v>
      </c>
      <c r="Y114" s="55">
        <v>116</v>
      </c>
      <c r="Z114" s="55">
        <v>76.5</v>
      </c>
      <c r="AA114" s="55">
        <v>86</v>
      </c>
      <c r="AB114" s="55">
        <v>222</v>
      </c>
      <c r="AC114" s="55"/>
      <c r="AD114" s="55"/>
      <c r="AE114" s="55"/>
      <c r="AF114" s="55"/>
      <c r="AG114" s="55"/>
      <c r="AH114" s="55"/>
      <c r="AI114" s="55" t="s">
        <v>54</v>
      </c>
      <c r="AJ114" s="55">
        <v>21</v>
      </c>
      <c r="AK114" s="55"/>
      <c r="AL114" s="55"/>
      <c r="AM114" s="55"/>
      <c r="AN114" s="55"/>
      <c r="AO114" s="55">
        <v>275</v>
      </c>
      <c r="AP114" s="55">
        <v>64</v>
      </c>
      <c r="AQ114" s="55">
        <v>124</v>
      </c>
      <c r="AR114" s="55">
        <v>162</v>
      </c>
      <c r="AS114" s="55">
        <v>277</v>
      </c>
      <c r="AT114" s="55">
        <v>112</v>
      </c>
    </row>
    <row r="115" spans="1:46">
      <c r="A115" s="55" t="s">
        <v>663</v>
      </c>
      <c r="B115" s="55">
        <v>1315230734</v>
      </c>
      <c r="C115" s="55" t="s">
        <v>664</v>
      </c>
      <c r="D115" s="55" t="s">
        <v>52</v>
      </c>
      <c r="E115" s="55" t="s">
        <v>53</v>
      </c>
      <c r="F115" s="55"/>
      <c r="G115" s="55">
        <v>7</v>
      </c>
      <c r="H115" s="55">
        <v>560</v>
      </c>
      <c r="I115" s="55">
        <v>589.5</v>
      </c>
      <c r="J115" s="55">
        <v>113</v>
      </c>
      <c r="K115" s="55">
        <v>-105</v>
      </c>
      <c r="L115" s="55">
        <v>499</v>
      </c>
      <c r="M115" s="55">
        <v>116.5</v>
      </c>
      <c r="N115" s="55">
        <v>40</v>
      </c>
      <c r="O115" s="55">
        <v>100.5</v>
      </c>
      <c r="P115" s="55">
        <v>253</v>
      </c>
      <c r="Q115" s="55">
        <v>114</v>
      </c>
      <c r="R115" s="55">
        <v>313</v>
      </c>
      <c r="S115" s="55">
        <v>79.5</v>
      </c>
      <c r="T115" s="55">
        <v>89</v>
      </c>
      <c r="U115" s="55"/>
      <c r="V115" s="55"/>
      <c r="W115" s="55">
        <v>66.5</v>
      </c>
      <c r="X115" s="55">
        <v>88</v>
      </c>
      <c r="Y115" s="55">
        <v>220</v>
      </c>
      <c r="Z115" s="55">
        <v>83</v>
      </c>
      <c r="AA115" s="55">
        <v>91</v>
      </c>
      <c r="AB115" s="55">
        <v>91</v>
      </c>
      <c r="AC115" s="55"/>
      <c r="AD115" s="55"/>
      <c r="AE115" s="55"/>
      <c r="AF115" s="55"/>
      <c r="AG115" s="55"/>
      <c r="AH115" s="55"/>
      <c r="AI115" s="55" t="s">
        <v>54</v>
      </c>
      <c r="AJ115" s="55">
        <v>34</v>
      </c>
      <c r="AK115" s="55"/>
      <c r="AL115" s="55"/>
      <c r="AM115" s="55"/>
      <c r="AN115" s="55"/>
      <c r="AO115" s="55">
        <v>95</v>
      </c>
      <c r="AP115" s="55">
        <v>121</v>
      </c>
      <c r="AQ115" s="55">
        <v>168</v>
      </c>
      <c r="AR115" s="55">
        <v>8</v>
      </c>
      <c r="AS115" s="55">
        <v>152</v>
      </c>
      <c r="AT115" s="55">
        <v>113</v>
      </c>
    </row>
    <row r="116" spans="1:46">
      <c r="A116" s="55" t="s">
        <v>79</v>
      </c>
      <c r="B116" s="55">
        <v>1315230114</v>
      </c>
      <c r="C116" s="55" t="s">
        <v>80</v>
      </c>
      <c r="D116" s="55" t="s">
        <v>52</v>
      </c>
      <c r="E116" s="55" t="s">
        <v>53</v>
      </c>
      <c r="F116" s="55"/>
      <c r="G116" s="55">
        <v>1</v>
      </c>
      <c r="H116" s="55">
        <v>571</v>
      </c>
      <c r="I116" s="55">
        <v>589.5</v>
      </c>
      <c r="J116" s="55">
        <v>113</v>
      </c>
      <c r="K116" s="55">
        <v>19</v>
      </c>
      <c r="L116" s="55">
        <v>499</v>
      </c>
      <c r="M116" s="55">
        <v>105.5</v>
      </c>
      <c r="N116" s="55">
        <v>382</v>
      </c>
      <c r="O116" s="55">
        <v>108.5</v>
      </c>
      <c r="P116" s="55">
        <v>110</v>
      </c>
      <c r="Q116" s="55">
        <v>107.5</v>
      </c>
      <c r="R116" s="55">
        <v>463</v>
      </c>
      <c r="S116" s="55">
        <v>83</v>
      </c>
      <c r="T116" s="55">
        <v>58</v>
      </c>
      <c r="U116" s="55"/>
      <c r="V116" s="55"/>
      <c r="W116" s="55">
        <v>81</v>
      </c>
      <c r="X116" s="55">
        <v>93</v>
      </c>
      <c r="Y116" s="55">
        <v>35</v>
      </c>
      <c r="Z116" s="55">
        <v>85.5</v>
      </c>
      <c r="AA116" s="55">
        <v>92</v>
      </c>
      <c r="AB116" s="55">
        <v>50</v>
      </c>
      <c r="AC116" s="55"/>
      <c r="AD116" s="55"/>
      <c r="AE116" s="55"/>
      <c r="AF116" s="55"/>
      <c r="AG116" s="55"/>
      <c r="AH116" s="55"/>
      <c r="AI116" s="55" t="s">
        <v>54</v>
      </c>
      <c r="AJ116" s="55">
        <v>14</v>
      </c>
      <c r="AK116" s="55"/>
      <c r="AL116" s="55"/>
      <c r="AM116" s="55"/>
      <c r="AN116" s="55"/>
      <c r="AO116" s="55">
        <v>135</v>
      </c>
      <c r="AP116" s="55">
        <v>283</v>
      </c>
      <c r="AQ116" s="55">
        <v>218</v>
      </c>
      <c r="AR116" s="55">
        <v>132</v>
      </c>
      <c r="AS116" s="55">
        <v>202</v>
      </c>
      <c r="AT116" s="55">
        <v>113</v>
      </c>
    </row>
    <row r="117" spans="1:46">
      <c r="A117" s="55" t="s">
        <v>107</v>
      </c>
      <c r="B117" s="55">
        <v>1315230128</v>
      </c>
      <c r="C117" s="55" t="s">
        <v>108</v>
      </c>
      <c r="D117" s="55" t="s">
        <v>52</v>
      </c>
      <c r="E117" s="55" t="s">
        <v>53</v>
      </c>
      <c r="F117" s="55"/>
      <c r="G117" s="55">
        <v>1</v>
      </c>
      <c r="H117" s="55">
        <v>563.5</v>
      </c>
      <c r="I117" s="55">
        <v>589.5</v>
      </c>
      <c r="J117" s="55">
        <v>113</v>
      </c>
      <c r="K117" s="55">
        <v>13</v>
      </c>
      <c r="L117" s="55">
        <v>499</v>
      </c>
      <c r="M117" s="55">
        <v>108.5</v>
      </c>
      <c r="N117" s="55">
        <v>258</v>
      </c>
      <c r="O117" s="55">
        <v>114</v>
      </c>
      <c r="P117" s="55">
        <v>69</v>
      </c>
      <c r="Q117" s="55">
        <v>113.5</v>
      </c>
      <c r="R117" s="55">
        <v>327</v>
      </c>
      <c r="S117" s="55">
        <v>75.5</v>
      </c>
      <c r="T117" s="55">
        <v>151</v>
      </c>
      <c r="U117" s="55"/>
      <c r="V117" s="55"/>
      <c r="W117" s="55">
        <v>71</v>
      </c>
      <c r="X117" s="55">
        <v>89</v>
      </c>
      <c r="Y117" s="55">
        <v>149</v>
      </c>
      <c r="Z117" s="55">
        <v>81</v>
      </c>
      <c r="AA117" s="55">
        <v>89</v>
      </c>
      <c r="AB117" s="55">
        <v>132</v>
      </c>
      <c r="AC117" s="55"/>
      <c r="AD117" s="55"/>
      <c r="AE117" s="55"/>
      <c r="AF117" s="55"/>
      <c r="AG117" s="55"/>
      <c r="AH117" s="55"/>
      <c r="AI117" s="55" t="s">
        <v>54</v>
      </c>
      <c r="AJ117" s="55">
        <v>28</v>
      </c>
      <c r="AK117" s="55"/>
      <c r="AL117" s="55"/>
      <c r="AM117" s="55"/>
      <c r="AN117" s="55"/>
      <c r="AO117" s="55">
        <v>37</v>
      </c>
      <c r="AP117" s="55">
        <v>72</v>
      </c>
      <c r="AQ117" s="55">
        <v>131</v>
      </c>
      <c r="AR117" s="55">
        <v>126</v>
      </c>
      <c r="AS117" s="55">
        <v>121</v>
      </c>
      <c r="AT117" s="55">
        <v>113</v>
      </c>
    </row>
    <row r="118" spans="1:46">
      <c r="A118" s="55" t="s">
        <v>324</v>
      </c>
      <c r="B118" s="55">
        <v>1315230343</v>
      </c>
      <c r="C118" s="55" t="s">
        <v>325</v>
      </c>
      <c r="D118" s="55" t="s">
        <v>133</v>
      </c>
      <c r="E118" s="55" t="s">
        <v>53</v>
      </c>
      <c r="F118" s="55"/>
      <c r="G118" s="55">
        <v>3</v>
      </c>
      <c r="H118" s="55">
        <v>560.5</v>
      </c>
      <c r="I118" s="55">
        <v>589</v>
      </c>
      <c r="J118" s="55">
        <v>116</v>
      </c>
      <c r="K118" s="55">
        <v>-49</v>
      </c>
      <c r="L118" s="55">
        <v>515</v>
      </c>
      <c r="M118" s="55">
        <v>109.5</v>
      </c>
      <c r="N118" s="55">
        <v>226</v>
      </c>
      <c r="O118" s="55">
        <v>120</v>
      </c>
      <c r="P118" s="55">
        <v>26</v>
      </c>
      <c r="Q118" s="55">
        <v>112.5</v>
      </c>
      <c r="R118" s="55">
        <v>350</v>
      </c>
      <c r="S118" s="55">
        <v>71</v>
      </c>
      <c r="T118" s="55">
        <v>205</v>
      </c>
      <c r="U118" s="55"/>
      <c r="V118" s="55"/>
      <c r="W118" s="55">
        <v>68</v>
      </c>
      <c r="X118" s="55">
        <v>88</v>
      </c>
      <c r="Y118" s="55">
        <v>197</v>
      </c>
      <c r="Z118" s="55">
        <v>79.5</v>
      </c>
      <c r="AA118" s="55">
        <v>88</v>
      </c>
      <c r="AB118" s="55">
        <v>165</v>
      </c>
      <c r="AC118" s="55"/>
      <c r="AD118" s="55"/>
      <c r="AE118" s="55"/>
      <c r="AF118" s="55"/>
      <c r="AG118" s="55"/>
      <c r="AH118" s="55"/>
      <c r="AI118" s="55" t="s">
        <v>54</v>
      </c>
      <c r="AJ118" s="55">
        <v>43</v>
      </c>
      <c r="AK118" s="55"/>
      <c r="AL118" s="55"/>
      <c r="AM118" s="55"/>
      <c r="AN118" s="55"/>
      <c r="AO118" s="55">
        <v>155</v>
      </c>
      <c r="AP118" s="55">
        <v>97</v>
      </c>
      <c r="AQ118" s="55">
        <v>78</v>
      </c>
      <c r="AR118" s="55">
        <v>67</v>
      </c>
      <c r="AS118" s="55">
        <v>38</v>
      </c>
      <c r="AT118" s="55">
        <v>116</v>
      </c>
    </row>
    <row r="119" spans="1:46">
      <c r="A119" s="55" t="s">
        <v>563</v>
      </c>
      <c r="B119" s="55">
        <v>1315230628</v>
      </c>
      <c r="C119" s="55" t="s">
        <v>564</v>
      </c>
      <c r="D119" s="55" t="s">
        <v>52</v>
      </c>
      <c r="E119" s="55" t="s">
        <v>53</v>
      </c>
      <c r="F119" s="55"/>
      <c r="G119" s="55">
        <v>6</v>
      </c>
      <c r="H119" s="55">
        <v>565.5</v>
      </c>
      <c r="I119" s="55">
        <v>589</v>
      </c>
      <c r="J119" s="55">
        <v>116</v>
      </c>
      <c r="K119" s="55">
        <v>-24</v>
      </c>
      <c r="L119" s="55">
        <v>515</v>
      </c>
      <c r="M119" s="55">
        <v>108.5</v>
      </c>
      <c r="N119" s="55">
        <v>258</v>
      </c>
      <c r="O119" s="55">
        <v>120</v>
      </c>
      <c r="P119" s="55">
        <v>26</v>
      </c>
      <c r="Q119" s="55">
        <v>104.5</v>
      </c>
      <c r="R119" s="55">
        <v>532</v>
      </c>
      <c r="S119" s="55">
        <v>78</v>
      </c>
      <c r="T119" s="55">
        <v>109</v>
      </c>
      <c r="U119" s="55"/>
      <c r="V119" s="55"/>
      <c r="W119" s="55">
        <v>78</v>
      </c>
      <c r="X119" s="55">
        <v>92</v>
      </c>
      <c r="Y119" s="55">
        <v>54</v>
      </c>
      <c r="Z119" s="55">
        <v>76.5</v>
      </c>
      <c r="AA119" s="55">
        <v>86</v>
      </c>
      <c r="AB119" s="55">
        <v>222</v>
      </c>
      <c r="AC119" s="55"/>
      <c r="AD119" s="55"/>
      <c r="AE119" s="55"/>
      <c r="AF119" s="55"/>
      <c r="AG119" s="55"/>
      <c r="AH119" s="55"/>
      <c r="AI119" s="55" t="s">
        <v>54</v>
      </c>
      <c r="AJ119" s="55">
        <v>28</v>
      </c>
      <c r="AK119" s="55"/>
      <c r="AL119" s="55" t="s">
        <v>512</v>
      </c>
      <c r="AM119" s="55"/>
      <c r="AN119" s="55"/>
      <c r="AO119" s="55">
        <v>100</v>
      </c>
      <c r="AP119" s="55">
        <v>90</v>
      </c>
      <c r="AQ119" s="55">
        <v>94</v>
      </c>
      <c r="AR119" s="55">
        <v>92</v>
      </c>
      <c r="AS119" s="55">
        <v>106</v>
      </c>
      <c r="AT119" s="55">
        <v>116</v>
      </c>
    </row>
    <row r="120" spans="1:46">
      <c r="A120" s="55" t="s">
        <v>1381</v>
      </c>
      <c r="B120" s="55">
        <v>1315231525</v>
      </c>
      <c r="C120" s="55" t="s">
        <v>1382</v>
      </c>
      <c r="D120" s="55" t="s">
        <v>52</v>
      </c>
      <c r="E120" s="55" t="s">
        <v>53</v>
      </c>
      <c r="F120" s="55"/>
      <c r="G120" s="55">
        <v>15</v>
      </c>
      <c r="H120" s="55">
        <v>549.5</v>
      </c>
      <c r="I120" s="55">
        <v>588</v>
      </c>
      <c r="J120" s="55">
        <v>118</v>
      </c>
      <c r="K120" s="55">
        <v>39</v>
      </c>
      <c r="L120" s="55">
        <v>537</v>
      </c>
      <c r="M120" s="55">
        <v>101.5</v>
      </c>
      <c r="N120" s="55">
        <v>544</v>
      </c>
      <c r="O120" s="55">
        <v>106.5</v>
      </c>
      <c r="P120" s="55">
        <v>153</v>
      </c>
      <c r="Q120" s="55">
        <v>130</v>
      </c>
      <c r="R120" s="55">
        <v>40</v>
      </c>
      <c r="S120" s="55">
        <v>69</v>
      </c>
      <c r="T120" s="55">
        <v>251</v>
      </c>
      <c r="U120" s="55"/>
      <c r="V120" s="55"/>
      <c r="W120" s="55">
        <v>68</v>
      </c>
      <c r="X120" s="55">
        <v>88</v>
      </c>
      <c r="Y120" s="55">
        <v>197</v>
      </c>
      <c r="Z120" s="55"/>
      <c r="AA120" s="55"/>
      <c r="AB120" s="55"/>
      <c r="AC120" s="55">
        <v>74.5</v>
      </c>
      <c r="AD120" s="55">
        <v>93</v>
      </c>
      <c r="AE120" s="55">
        <v>10</v>
      </c>
      <c r="AF120" s="55"/>
      <c r="AG120" s="55"/>
      <c r="AH120" s="55"/>
      <c r="AI120" s="55" t="s">
        <v>880</v>
      </c>
      <c r="AJ120" s="55">
        <v>25</v>
      </c>
      <c r="AK120" s="55"/>
      <c r="AL120" s="55"/>
      <c r="AM120" s="55"/>
      <c r="AN120" s="55"/>
      <c r="AO120" s="55">
        <v>213</v>
      </c>
      <c r="AP120" s="55">
        <v>390</v>
      </c>
      <c r="AQ120" s="55">
        <v>230</v>
      </c>
      <c r="AR120" s="55">
        <v>157</v>
      </c>
      <c r="AS120" s="55">
        <v>206</v>
      </c>
      <c r="AT120" s="55">
        <v>118</v>
      </c>
    </row>
    <row r="121" spans="1:46">
      <c r="A121" s="55" t="s">
        <v>246</v>
      </c>
      <c r="B121" s="55">
        <v>1315230304</v>
      </c>
      <c r="C121" s="55" t="s">
        <v>247</v>
      </c>
      <c r="D121" s="55" t="s">
        <v>52</v>
      </c>
      <c r="E121" s="55" t="s">
        <v>53</v>
      </c>
      <c r="F121" s="55"/>
      <c r="G121" s="55">
        <v>3</v>
      </c>
      <c r="H121" s="55">
        <v>560</v>
      </c>
      <c r="I121" s="55">
        <v>587.5</v>
      </c>
      <c r="J121" s="55">
        <v>119</v>
      </c>
      <c r="K121" s="55">
        <v>-20</v>
      </c>
      <c r="L121" s="55">
        <v>549</v>
      </c>
      <c r="M121" s="55">
        <v>106.5</v>
      </c>
      <c r="N121" s="55">
        <v>346</v>
      </c>
      <c r="O121" s="55">
        <v>105.5</v>
      </c>
      <c r="P121" s="55">
        <v>170</v>
      </c>
      <c r="Q121" s="55">
        <v>111.5</v>
      </c>
      <c r="R121" s="55">
        <v>371</v>
      </c>
      <c r="S121" s="55">
        <v>91</v>
      </c>
      <c r="T121" s="55">
        <v>17</v>
      </c>
      <c r="U121" s="55"/>
      <c r="V121" s="55"/>
      <c r="W121" s="55">
        <v>71.5</v>
      </c>
      <c r="X121" s="55">
        <v>90</v>
      </c>
      <c r="Y121" s="55">
        <v>144</v>
      </c>
      <c r="Z121" s="55">
        <v>74</v>
      </c>
      <c r="AA121" s="55">
        <v>83</v>
      </c>
      <c r="AB121" s="55">
        <v>265</v>
      </c>
      <c r="AC121" s="55"/>
      <c r="AD121" s="55"/>
      <c r="AE121" s="55"/>
      <c r="AF121" s="55"/>
      <c r="AG121" s="55"/>
      <c r="AH121" s="55"/>
      <c r="AI121" s="55" t="s">
        <v>54</v>
      </c>
      <c r="AJ121" s="55">
        <v>4</v>
      </c>
      <c r="AK121" s="55"/>
      <c r="AL121" s="55"/>
      <c r="AM121" s="55"/>
      <c r="AN121" s="55"/>
      <c r="AO121" s="55">
        <v>151</v>
      </c>
      <c r="AP121" s="55">
        <v>122</v>
      </c>
      <c r="AQ121" s="55">
        <v>153</v>
      </c>
      <c r="AR121" s="55">
        <v>99</v>
      </c>
      <c r="AS121" s="55">
        <v>181</v>
      </c>
      <c r="AT121" s="55">
        <v>119</v>
      </c>
    </row>
    <row r="122" spans="1:46">
      <c r="A122" s="55" t="s">
        <v>939</v>
      </c>
      <c r="B122" s="55">
        <v>1315231038</v>
      </c>
      <c r="C122" s="55" t="s">
        <v>940</v>
      </c>
      <c r="D122" s="55" t="s">
        <v>52</v>
      </c>
      <c r="E122" s="55" t="s">
        <v>53</v>
      </c>
      <c r="F122" s="55"/>
      <c r="G122" s="55">
        <v>10</v>
      </c>
      <c r="H122" s="55">
        <v>557.5</v>
      </c>
      <c r="I122" s="55">
        <v>586.5</v>
      </c>
      <c r="J122" s="55">
        <v>120</v>
      </c>
      <c r="K122" s="55">
        <v>112</v>
      </c>
      <c r="L122" s="55">
        <v>565</v>
      </c>
      <c r="M122" s="55">
        <v>114.5</v>
      </c>
      <c r="N122" s="55">
        <v>74</v>
      </c>
      <c r="O122" s="55">
        <v>107.5</v>
      </c>
      <c r="P122" s="55">
        <v>129</v>
      </c>
      <c r="Q122" s="55">
        <v>116.5</v>
      </c>
      <c r="R122" s="55">
        <v>274</v>
      </c>
      <c r="S122" s="55">
        <v>70</v>
      </c>
      <c r="T122" s="55">
        <v>226</v>
      </c>
      <c r="U122" s="55"/>
      <c r="V122" s="55"/>
      <c r="W122" s="55">
        <v>66.5</v>
      </c>
      <c r="X122" s="55">
        <v>88</v>
      </c>
      <c r="Y122" s="55">
        <v>220</v>
      </c>
      <c r="Z122" s="55">
        <v>82.5</v>
      </c>
      <c r="AA122" s="55">
        <v>90</v>
      </c>
      <c r="AB122" s="55">
        <v>99</v>
      </c>
      <c r="AC122" s="55"/>
      <c r="AD122" s="55"/>
      <c r="AE122" s="55"/>
      <c r="AF122" s="55"/>
      <c r="AG122" s="55"/>
      <c r="AH122" s="55"/>
      <c r="AI122" s="55" t="s">
        <v>54</v>
      </c>
      <c r="AJ122" s="55">
        <v>38</v>
      </c>
      <c r="AK122" s="55"/>
      <c r="AL122" s="55"/>
      <c r="AM122" s="55"/>
      <c r="AN122" s="55"/>
      <c r="AO122" s="55">
        <v>194</v>
      </c>
      <c r="AP122" s="55">
        <v>288</v>
      </c>
      <c r="AQ122" s="55">
        <v>341</v>
      </c>
      <c r="AR122" s="55">
        <v>232</v>
      </c>
      <c r="AS122" s="55">
        <v>243</v>
      </c>
      <c r="AT122" s="55">
        <v>120</v>
      </c>
    </row>
    <row r="123" spans="1:46">
      <c r="A123" s="55" t="s">
        <v>341</v>
      </c>
      <c r="B123" s="55">
        <v>1315230405</v>
      </c>
      <c r="C123" s="55" t="s">
        <v>342</v>
      </c>
      <c r="D123" s="55" t="s">
        <v>52</v>
      </c>
      <c r="E123" s="55" t="s">
        <v>53</v>
      </c>
      <c r="F123" s="55"/>
      <c r="G123" s="55">
        <v>4</v>
      </c>
      <c r="H123" s="55">
        <v>567</v>
      </c>
      <c r="I123" s="55">
        <v>586</v>
      </c>
      <c r="J123" s="55">
        <v>121</v>
      </c>
      <c r="K123" s="55">
        <v>-95</v>
      </c>
      <c r="L123" s="55">
        <v>572</v>
      </c>
      <c r="M123" s="55">
        <v>106</v>
      </c>
      <c r="N123" s="55">
        <v>361</v>
      </c>
      <c r="O123" s="55">
        <v>94</v>
      </c>
      <c r="P123" s="55">
        <v>381</v>
      </c>
      <c r="Q123" s="55">
        <v>124</v>
      </c>
      <c r="R123" s="55">
        <v>106</v>
      </c>
      <c r="S123" s="55">
        <v>78</v>
      </c>
      <c r="T123" s="55">
        <v>109</v>
      </c>
      <c r="U123" s="55"/>
      <c r="V123" s="55"/>
      <c r="W123" s="55">
        <v>83</v>
      </c>
      <c r="X123" s="55">
        <v>94</v>
      </c>
      <c r="Y123" s="55">
        <v>22</v>
      </c>
      <c r="Z123" s="55">
        <v>82</v>
      </c>
      <c r="AA123" s="55">
        <v>90</v>
      </c>
      <c r="AB123" s="55">
        <v>111</v>
      </c>
      <c r="AC123" s="55"/>
      <c r="AD123" s="55"/>
      <c r="AE123" s="55"/>
      <c r="AF123" s="55"/>
      <c r="AG123" s="55"/>
      <c r="AH123" s="55"/>
      <c r="AI123" s="55" t="s">
        <v>54</v>
      </c>
      <c r="AJ123" s="55">
        <v>5</v>
      </c>
      <c r="AK123" s="55"/>
      <c r="AL123" s="55"/>
      <c r="AM123" s="55"/>
      <c r="AN123" s="55"/>
      <c r="AO123" s="55">
        <v>55</v>
      </c>
      <c r="AP123" s="55">
        <v>102</v>
      </c>
      <c r="AQ123" s="55">
        <v>86</v>
      </c>
      <c r="AR123" s="55">
        <v>26</v>
      </c>
      <c r="AS123" s="55">
        <v>82</v>
      </c>
      <c r="AT123" s="55">
        <v>121</v>
      </c>
    </row>
    <row r="124" spans="1:46">
      <c r="A124" s="55" t="s">
        <v>465</v>
      </c>
      <c r="B124" s="55">
        <v>1315230526</v>
      </c>
      <c r="C124" s="55" t="s">
        <v>466</v>
      </c>
      <c r="D124" s="55" t="s">
        <v>52</v>
      </c>
      <c r="E124" s="55" t="s">
        <v>53</v>
      </c>
      <c r="F124" s="55"/>
      <c r="G124" s="55">
        <v>5</v>
      </c>
      <c r="H124" s="55">
        <v>562.25</v>
      </c>
      <c r="I124" s="55">
        <v>586</v>
      </c>
      <c r="J124" s="55">
        <v>121</v>
      </c>
      <c r="K124" s="55">
        <v>12</v>
      </c>
      <c r="L124" s="55">
        <v>572</v>
      </c>
      <c r="M124" s="55">
        <v>108.5</v>
      </c>
      <c r="N124" s="55">
        <v>258</v>
      </c>
      <c r="O124" s="55">
        <v>114</v>
      </c>
      <c r="P124" s="55">
        <v>69</v>
      </c>
      <c r="Q124" s="55">
        <v>111.5</v>
      </c>
      <c r="R124" s="55">
        <v>371</v>
      </c>
      <c r="S124" s="55">
        <v>71</v>
      </c>
      <c r="T124" s="55">
        <v>205</v>
      </c>
      <c r="U124" s="55"/>
      <c r="V124" s="55"/>
      <c r="W124" s="55">
        <v>73</v>
      </c>
      <c r="X124" s="55">
        <v>90</v>
      </c>
      <c r="Y124" s="55">
        <v>125</v>
      </c>
      <c r="Z124" s="55">
        <v>84.25</v>
      </c>
      <c r="AA124" s="55">
        <v>91</v>
      </c>
      <c r="AB124" s="55">
        <v>74</v>
      </c>
      <c r="AC124" s="55"/>
      <c r="AD124" s="55"/>
      <c r="AE124" s="55"/>
      <c r="AF124" s="55"/>
      <c r="AG124" s="55"/>
      <c r="AH124" s="55"/>
      <c r="AI124" s="55" t="s">
        <v>54</v>
      </c>
      <c r="AJ124" s="55">
        <v>26</v>
      </c>
      <c r="AK124" s="55"/>
      <c r="AL124" s="55"/>
      <c r="AM124" s="55"/>
      <c r="AN124" s="55"/>
      <c r="AO124" s="55">
        <v>250</v>
      </c>
      <c r="AP124" s="55">
        <v>185</v>
      </c>
      <c r="AQ124" s="55">
        <v>224</v>
      </c>
      <c r="AR124" s="55">
        <v>133</v>
      </c>
      <c r="AS124" s="55">
        <v>156</v>
      </c>
      <c r="AT124" s="55">
        <v>121</v>
      </c>
    </row>
    <row r="125" spans="1:46">
      <c r="A125" s="55" t="s">
        <v>966</v>
      </c>
      <c r="B125" s="55">
        <v>7035231051</v>
      </c>
      <c r="C125" s="55" t="s">
        <v>967</v>
      </c>
      <c r="D125" s="55" t="s">
        <v>968</v>
      </c>
      <c r="E125" s="55" t="s">
        <v>53</v>
      </c>
      <c r="F125" s="55" t="s">
        <v>233</v>
      </c>
      <c r="G125" s="55">
        <v>10</v>
      </c>
      <c r="H125" s="55">
        <v>555.5</v>
      </c>
      <c r="I125" s="55">
        <v>585.5</v>
      </c>
      <c r="J125" s="55">
        <v>123</v>
      </c>
      <c r="K125" s="55">
        <v>12</v>
      </c>
      <c r="L125" s="55">
        <v>580</v>
      </c>
      <c r="M125" s="55">
        <v>107</v>
      </c>
      <c r="N125" s="55">
        <v>325</v>
      </c>
      <c r="O125" s="55">
        <v>107</v>
      </c>
      <c r="P125" s="55">
        <v>142</v>
      </c>
      <c r="Q125" s="55">
        <v>116.5</v>
      </c>
      <c r="R125" s="55">
        <v>274</v>
      </c>
      <c r="S125" s="55">
        <v>68</v>
      </c>
      <c r="T125" s="55">
        <v>269</v>
      </c>
      <c r="U125" s="55"/>
      <c r="V125" s="55"/>
      <c r="W125" s="55">
        <v>81</v>
      </c>
      <c r="X125" s="55">
        <v>93</v>
      </c>
      <c r="Y125" s="55">
        <v>35</v>
      </c>
      <c r="Z125" s="55"/>
      <c r="AA125" s="55"/>
      <c r="AB125" s="55"/>
      <c r="AC125" s="55"/>
      <c r="AD125" s="55"/>
      <c r="AE125" s="55"/>
      <c r="AF125" s="55">
        <v>76</v>
      </c>
      <c r="AG125" s="55">
        <v>94</v>
      </c>
      <c r="AH125" s="55">
        <v>4</v>
      </c>
      <c r="AI125" s="55" t="s">
        <v>866</v>
      </c>
      <c r="AJ125" s="55">
        <v>51</v>
      </c>
      <c r="AK125" s="55"/>
      <c r="AL125" s="55"/>
      <c r="AM125" s="55"/>
      <c r="AN125" s="55"/>
      <c r="AO125" s="55"/>
      <c r="AP125" s="55">
        <v>291</v>
      </c>
      <c r="AQ125" s="55">
        <v>146</v>
      </c>
      <c r="AR125" s="55">
        <v>135</v>
      </c>
      <c r="AS125" s="55">
        <v>234</v>
      </c>
      <c r="AT125" s="55">
        <v>123</v>
      </c>
    </row>
    <row r="126" spans="1:46">
      <c r="A126" s="55" t="s">
        <v>959</v>
      </c>
      <c r="B126" s="55">
        <v>1315231048</v>
      </c>
      <c r="C126" s="55" t="s">
        <v>960</v>
      </c>
      <c r="D126" s="55" t="s">
        <v>52</v>
      </c>
      <c r="E126" s="55" t="s">
        <v>53</v>
      </c>
      <c r="F126" s="55"/>
      <c r="G126" s="55">
        <v>10</v>
      </c>
      <c r="H126" s="55">
        <v>542.5</v>
      </c>
      <c r="I126" s="55">
        <v>585.5</v>
      </c>
      <c r="J126" s="55">
        <v>123</v>
      </c>
      <c r="K126" s="55">
        <v>47</v>
      </c>
      <c r="L126" s="55">
        <v>580</v>
      </c>
      <c r="M126" s="55">
        <v>106.5</v>
      </c>
      <c r="N126" s="55">
        <v>346</v>
      </c>
      <c r="O126" s="55">
        <v>111</v>
      </c>
      <c r="P126" s="55">
        <v>91</v>
      </c>
      <c r="Q126" s="55">
        <v>114.5</v>
      </c>
      <c r="R126" s="55">
        <v>303</v>
      </c>
      <c r="S126" s="55">
        <v>78.5</v>
      </c>
      <c r="T126" s="55">
        <v>100</v>
      </c>
      <c r="U126" s="55"/>
      <c r="V126" s="55"/>
      <c r="W126" s="55">
        <v>60</v>
      </c>
      <c r="X126" s="55">
        <v>83</v>
      </c>
      <c r="Y126" s="55">
        <v>352</v>
      </c>
      <c r="Z126" s="55"/>
      <c r="AA126" s="55"/>
      <c r="AB126" s="55"/>
      <c r="AC126" s="55">
        <v>72</v>
      </c>
      <c r="AD126" s="55">
        <v>92</v>
      </c>
      <c r="AE126" s="55">
        <v>18</v>
      </c>
      <c r="AF126" s="55"/>
      <c r="AG126" s="55"/>
      <c r="AH126" s="55"/>
      <c r="AI126" s="55" t="s">
        <v>880</v>
      </c>
      <c r="AJ126" s="55">
        <v>48</v>
      </c>
      <c r="AK126" s="55"/>
      <c r="AL126" s="55"/>
      <c r="AM126" s="55"/>
      <c r="AN126" s="55"/>
      <c r="AO126" s="55">
        <v>183</v>
      </c>
      <c r="AP126" s="55">
        <v>127</v>
      </c>
      <c r="AQ126" s="55">
        <v>233</v>
      </c>
      <c r="AR126" s="55">
        <v>170</v>
      </c>
      <c r="AS126" s="55">
        <v>149</v>
      </c>
      <c r="AT126" s="55">
        <v>123</v>
      </c>
    </row>
    <row r="127" spans="1:46">
      <c r="A127" s="55" t="s">
        <v>1696</v>
      </c>
      <c r="B127" s="55">
        <v>1315231908</v>
      </c>
      <c r="C127" s="55" t="s">
        <v>1697</v>
      </c>
      <c r="D127" s="55" t="s">
        <v>52</v>
      </c>
      <c r="E127" s="55" t="s">
        <v>53</v>
      </c>
      <c r="F127" s="55"/>
      <c r="G127" s="55">
        <v>19</v>
      </c>
      <c r="H127" s="55">
        <v>555.5</v>
      </c>
      <c r="I127" s="55">
        <v>585.5</v>
      </c>
      <c r="J127" s="55">
        <v>123</v>
      </c>
      <c r="K127" s="55">
        <v>28</v>
      </c>
      <c r="L127" s="55">
        <v>580</v>
      </c>
      <c r="M127" s="55">
        <v>102.5</v>
      </c>
      <c r="N127" s="55">
        <v>511</v>
      </c>
      <c r="O127" s="55">
        <v>105.5</v>
      </c>
      <c r="P127" s="55">
        <v>170</v>
      </c>
      <c r="Q127" s="55">
        <v>117</v>
      </c>
      <c r="R127" s="55">
        <v>264</v>
      </c>
      <c r="S127" s="55">
        <v>83.5</v>
      </c>
      <c r="T127" s="55">
        <v>50</v>
      </c>
      <c r="U127" s="55"/>
      <c r="V127" s="55"/>
      <c r="W127" s="55">
        <v>64.5</v>
      </c>
      <c r="X127" s="55">
        <v>87</v>
      </c>
      <c r="Y127" s="55">
        <v>258</v>
      </c>
      <c r="Z127" s="55">
        <v>82.5</v>
      </c>
      <c r="AA127" s="55">
        <v>90</v>
      </c>
      <c r="AB127" s="55">
        <v>99</v>
      </c>
      <c r="AC127" s="55"/>
      <c r="AD127" s="55"/>
      <c r="AE127" s="55"/>
      <c r="AF127" s="55"/>
      <c r="AG127" s="55"/>
      <c r="AH127" s="55"/>
      <c r="AI127" s="55" t="s">
        <v>54</v>
      </c>
      <c r="AJ127" s="55">
        <v>8</v>
      </c>
      <c r="AK127" s="55"/>
      <c r="AL127" s="55"/>
      <c r="AM127" s="55"/>
      <c r="AN127" s="55"/>
      <c r="AO127" s="55">
        <v>51</v>
      </c>
      <c r="AP127" s="55">
        <v>114</v>
      </c>
      <c r="AQ127" s="55">
        <v>43</v>
      </c>
      <c r="AR127" s="55">
        <v>151</v>
      </c>
      <c r="AS127" s="55">
        <v>178</v>
      </c>
      <c r="AT127" s="55">
        <v>123</v>
      </c>
    </row>
    <row r="128" spans="1:46">
      <c r="A128" s="55" t="s">
        <v>881</v>
      </c>
      <c r="B128" s="55">
        <v>1315231009</v>
      </c>
      <c r="C128" s="55" t="s">
        <v>882</v>
      </c>
      <c r="D128" s="55" t="s">
        <v>52</v>
      </c>
      <c r="E128" s="55" t="s">
        <v>53</v>
      </c>
      <c r="F128" s="55"/>
      <c r="G128" s="55">
        <v>10</v>
      </c>
      <c r="H128" s="55">
        <v>540</v>
      </c>
      <c r="I128" s="55">
        <v>584.5</v>
      </c>
      <c r="J128" s="55">
        <v>125</v>
      </c>
      <c r="K128" s="55">
        <v>4</v>
      </c>
      <c r="L128" s="55">
        <v>592</v>
      </c>
      <c r="M128" s="55">
        <v>105.5</v>
      </c>
      <c r="N128" s="55">
        <v>382</v>
      </c>
      <c r="O128" s="55">
        <v>105.5</v>
      </c>
      <c r="P128" s="55">
        <v>170</v>
      </c>
      <c r="Q128" s="55">
        <v>121</v>
      </c>
      <c r="R128" s="55">
        <v>168</v>
      </c>
      <c r="S128" s="55">
        <v>74.5</v>
      </c>
      <c r="T128" s="55">
        <v>159</v>
      </c>
      <c r="U128" s="55"/>
      <c r="V128" s="55"/>
      <c r="W128" s="55">
        <v>64</v>
      </c>
      <c r="X128" s="55">
        <v>87</v>
      </c>
      <c r="Y128" s="55">
        <v>269</v>
      </c>
      <c r="Z128" s="55"/>
      <c r="AA128" s="55"/>
      <c r="AB128" s="55"/>
      <c r="AC128" s="55"/>
      <c r="AD128" s="55"/>
      <c r="AE128" s="55"/>
      <c r="AF128" s="55">
        <v>69.5</v>
      </c>
      <c r="AG128" s="55">
        <v>91</v>
      </c>
      <c r="AH128" s="55">
        <v>13</v>
      </c>
      <c r="AI128" s="55" t="s">
        <v>866</v>
      </c>
      <c r="AJ128" s="55">
        <v>9</v>
      </c>
      <c r="AK128" s="55"/>
      <c r="AL128" s="55"/>
      <c r="AM128" s="55"/>
      <c r="AN128" s="55" t="s">
        <v>867</v>
      </c>
      <c r="AO128" s="55">
        <v>103</v>
      </c>
      <c r="AP128" s="55">
        <v>97</v>
      </c>
      <c r="AQ128" s="55">
        <v>131</v>
      </c>
      <c r="AR128" s="55">
        <v>129</v>
      </c>
      <c r="AS128" s="55">
        <v>149</v>
      </c>
      <c r="AT128" s="55">
        <v>125</v>
      </c>
    </row>
    <row r="129" spans="1:46">
      <c r="A129" s="55" t="s">
        <v>809</v>
      </c>
      <c r="B129" s="55">
        <v>1315230919</v>
      </c>
      <c r="C129" s="55" t="s">
        <v>810</v>
      </c>
      <c r="D129" s="55" t="s">
        <v>52</v>
      </c>
      <c r="E129" s="55" t="s">
        <v>53</v>
      </c>
      <c r="F129" s="55"/>
      <c r="G129" s="55">
        <v>9</v>
      </c>
      <c r="H129" s="55">
        <v>568</v>
      </c>
      <c r="I129" s="55">
        <v>584.5</v>
      </c>
      <c r="J129" s="55">
        <v>125</v>
      </c>
      <c r="K129" s="55">
        <v>-116</v>
      </c>
      <c r="L129" s="55">
        <v>592</v>
      </c>
      <c r="M129" s="55">
        <v>110</v>
      </c>
      <c r="N129" s="55">
        <v>209</v>
      </c>
      <c r="O129" s="55">
        <v>86</v>
      </c>
      <c r="P129" s="55">
        <v>522</v>
      </c>
      <c r="Q129" s="55">
        <v>119</v>
      </c>
      <c r="R129" s="55">
        <v>212</v>
      </c>
      <c r="S129" s="55">
        <v>82.5</v>
      </c>
      <c r="T129" s="55">
        <v>60</v>
      </c>
      <c r="U129" s="55"/>
      <c r="V129" s="55"/>
      <c r="W129" s="55">
        <v>85</v>
      </c>
      <c r="X129" s="55">
        <v>95</v>
      </c>
      <c r="Y129" s="55">
        <v>12</v>
      </c>
      <c r="Z129" s="55">
        <v>85.5</v>
      </c>
      <c r="AA129" s="55">
        <v>92</v>
      </c>
      <c r="AB129" s="55">
        <v>50</v>
      </c>
      <c r="AC129" s="55"/>
      <c r="AD129" s="55"/>
      <c r="AE129" s="55"/>
      <c r="AF129" s="55"/>
      <c r="AG129" s="55"/>
      <c r="AH129" s="55"/>
      <c r="AI129" s="55" t="s">
        <v>54</v>
      </c>
      <c r="AJ129" s="55">
        <v>19</v>
      </c>
      <c r="AK129" s="55"/>
      <c r="AL129" s="55"/>
      <c r="AM129" s="55"/>
      <c r="AN129" s="55"/>
      <c r="AO129" s="55">
        <v>20</v>
      </c>
      <c r="AP129" s="55">
        <v>82</v>
      </c>
      <c r="AQ129" s="55">
        <v>35</v>
      </c>
      <c r="AR129" s="55">
        <v>9</v>
      </c>
      <c r="AS129" s="55">
        <v>41</v>
      </c>
      <c r="AT129" s="55">
        <v>125</v>
      </c>
    </row>
    <row r="130" spans="1:46">
      <c r="A130" s="55" t="s">
        <v>1012</v>
      </c>
      <c r="B130" s="55">
        <v>1315231122</v>
      </c>
      <c r="C130" s="55" t="s">
        <v>1013</v>
      </c>
      <c r="D130" s="55" t="s">
        <v>52</v>
      </c>
      <c r="E130" s="55" t="s">
        <v>53</v>
      </c>
      <c r="F130" s="55"/>
      <c r="G130" s="55">
        <v>11</v>
      </c>
      <c r="H130" s="55">
        <v>534.5</v>
      </c>
      <c r="I130" s="55">
        <v>584.5</v>
      </c>
      <c r="J130" s="55">
        <v>125</v>
      </c>
      <c r="K130" s="55">
        <v>10</v>
      </c>
      <c r="L130" s="55">
        <v>592</v>
      </c>
      <c r="M130" s="55">
        <v>121.5</v>
      </c>
      <c r="N130" s="55">
        <v>7</v>
      </c>
      <c r="O130" s="55">
        <v>103</v>
      </c>
      <c r="P130" s="55">
        <v>214</v>
      </c>
      <c r="Q130" s="55">
        <v>118.5</v>
      </c>
      <c r="R130" s="55">
        <v>221</v>
      </c>
      <c r="S130" s="55">
        <v>68.5</v>
      </c>
      <c r="T130" s="55">
        <v>257</v>
      </c>
      <c r="U130" s="55"/>
      <c r="V130" s="55"/>
      <c r="W130" s="55">
        <v>65.5</v>
      </c>
      <c r="X130" s="55">
        <v>87</v>
      </c>
      <c r="Y130" s="55">
        <v>239</v>
      </c>
      <c r="Z130" s="55"/>
      <c r="AA130" s="55"/>
      <c r="AB130" s="55"/>
      <c r="AC130" s="55"/>
      <c r="AD130" s="55"/>
      <c r="AE130" s="55"/>
      <c r="AF130" s="55">
        <v>57.5</v>
      </c>
      <c r="AG130" s="55">
        <v>86</v>
      </c>
      <c r="AH130" s="55">
        <v>91</v>
      </c>
      <c r="AI130" s="55" t="s">
        <v>866</v>
      </c>
      <c r="AJ130" s="55">
        <v>22</v>
      </c>
      <c r="AK130" s="55"/>
      <c r="AL130" s="55"/>
      <c r="AM130" s="55"/>
      <c r="AN130" s="55"/>
      <c r="AO130" s="55">
        <v>174</v>
      </c>
      <c r="AP130" s="55">
        <v>168</v>
      </c>
      <c r="AQ130" s="55">
        <v>216</v>
      </c>
      <c r="AR130" s="55">
        <v>135</v>
      </c>
      <c r="AS130" s="55">
        <v>250</v>
      </c>
      <c r="AT130" s="55">
        <v>125</v>
      </c>
    </row>
    <row r="131" spans="1:46">
      <c r="A131" s="55" t="s">
        <v>266</v>
      </c>
      <c r="B131" s="55">
        <v>1315230314</v>
      </c>
      <c r="C131" s="55" t="s">
        <v>267</v>
      </c>
      <c r="D131" s="55" t="s">
        <v>52</v>
      </c>
      <c r="E131" s="55" t="s">
        <v>53</v>
      </c>
      <c r="F131" s="55"/>
      <c r="G131" s="55">
        <v>3</v>
      </c>
      <c r="H131" s="55">
        <v>559.5</v>
      </c>
      <c r="I131" s="55">
        <v>584</v>
      </c>
      <c r="J131" s="55">
        <v>128</v>
      </c>
      <c r="K131" s="55">
        <v>48</v>
      </c>
      <c r="L131" s="55">
        <v>599</v>
      </c>
      <c r="M131" s="55">
        <v>112.5</v>
      </c>
      <c r="N131" s="55">
        <v>128</v>
      </c>
      <c r="O131" s="55">
        <v>96</v>
      </c>
      <c r="P131" s="55">
        <v>353</v>
      </c>
      <c r="Q131" s="55">
        <v>121</v>
      </c>
      <c r="R131" s="55">
        <v>168</v>
      </c>
      <c r="S131" s="55">
        <v>74.5</v>
      </c>
      <c r="T131" s="55">
        <v>159</v>
      </c>
      <c r="U131" s="55"/>
      <c r="V131" s="55"/>
      <c r="W131" s="55">
        <v>74.5</v>
      </c>
      <c r="X131" s="55">
        <v>91</v>
      </c>
      <c r="Y131" s="55">
        <v>102</v>
      </c>
      <c r="Z131" s="55">
        <v>81</v>
      </c>
      <c r="AA131" s="55">
        <v>89</v>
      </c>
      <c r="AB131" s="55">
        <v>132</v>
      </c>
      <c r="AC131" s="55"/>
      <c r="AD131" s="55"/>
      <c r="AE131" s="55"/>
      <c r="AF131" s="55"/>
      <c r="AG131" s="55"/>
      <c r="AH131" s="55"/>
      <c r="AI131" s="55" t="s">
        <v>54</v>
      </c>
      <c r="AJ131" s="55">
        <v>14</v>
      </c>
      <c r="AK131" s="55"/>
      <c r="AL131" s="55"/>
      <c r="AM131" s="55"/>
      <c r="AN131" s="55"/>
      <c r="AO131" s="55">
        <v>146</v>
      </c>
      <c r="AP131" s="55">
        <v>114</v>
      </c>
      <c r="AQ131" s="55">
        <v>113</v>
      </c>
      <c r="AR131" s="55">
        <v>176</v>
      </c>
      <c r="AS131" s="55">
        <v>65</v>
      </c>
      <c r="AT131" s="55">
        <v>128</v>
      </c>
    </row>
    <row r="132" spans="1:46">
      <c r="A132" s="55" t="s">
        <v>876</v>
      </c>
      <c r="B132" s="55">
        <v>1315231007</v>
      </c>
      <c r="C132" s="55" t="s">
        <v>877</v>
      </c>
      <c r="D132" s="55" t="s">
        <v>52</v>
      </c>
      <c r="E132" s="55" t="s">
        <v>53</v>
      </c>
      <c r="F132" s="55"/>
      <c r="G132" s="55">
        <v>10</v>
      </c>
      <c r="H132" s="55">
        <v>556.5</v>
      </c>
      <c r="I132" s="55">
        <v>583.5</v>
      </c>
      <c r="J132" s="55">
        <v>129</v>
      </c>
      <c r="K132" s="55">
        <v>83</v>
      </c>
      <c r="L132" s="55">
        <v>609</v>
      </c>
      <c r="M132" s="55">
        <v>105.5</v>
      </c>
      <c r="N132" s="55">
        <v>382</v>
      </c>
      <c r="O132" s="55">
        <v>99</v>
      </c>
      <c r="P132" s="55">
        <v>285</v>
      </c>
      <c r="Q132" s="55">
        <v>122</v>
      </c>
      <c r="R132" s="55">
        <v>142</v>
      </c>
      <c r="S132" s="55">
        <v>76</v>
      </c>
      <c r="T132" s="55">
        <v>142</v>
      </c>
      <c r="U132" s="55"/>
      <c r="V132" s="55"/>
      <c r="W132" s="55">
        <v>68</v>
      </c>
      <c r="X132" s="55">
        <v>88</v>
      </c>
      <c r="Y132" s="55">
        <v>197</v>
      </c>
      <c r="Z132" s="55">
        <v>86</v>
      </c>
      <c r="AA132" s="55">
        <v>93</v>
      </c>
      <c r="AB132" s="55">
        <v>43</v>
      </c>
      <c r="AC132" s="55"/>
      <c r="AD132" s="55"/>
      <c r="AE132" s="55"/>
      <c r="AF132" s="55"/>
      <c r="AG132" s="55"/>
      <c r="AH132" s="55"/>
      <c r="AI132" s="55" t="s">
        <v>54</v>
      </c>
      <c r="AJ132" s="55">
        <v>7</v>
      </c>
      <c r="AK132" s="55"/>
      <c r="AL132" s="55" t="s">
        <v>863</v>
      </c>
      <c r="AM132" s="55"/>
      <c r="AN132" s="55"/>
      <c r="AO132" s="55">
        <v>113</v>
      </c>
      <c r="AP132" s="55">
        <v>99</v>
      </c>
      <c r="AQ132" s="55">
        <v>185</v>
      </c>
      <c r="AR132" s="55">
        <v>212</v>
      </c>
      <c r="AS132" s="55">
        <v>114</v>
      </c>
      <c r="AT132" s="55">
        <v>129</v>
      </c>
    </row>
    <row r="133" spans="1:46">
      <c r="A133" s="55" t="s">
        <v>825</v>
      </c>
      <c r="B133" s="55">
        <v>1315230927</v>
      </c>
      <c r="C133" s="55" t="s">
        <v>826</v>
      </c>
      <c r="D133" s="55" t="s">
        <v>52</v>
      </c>
      <c r="E133" s="55" t="s">
        <v>53</v>
      </c>
      <c r="F133" s="55"/>
      <c r="G133" s="55">
        <v>9</v>
      </c>
      <c r="H133" s="55">
        <v>561.5</v>
      </c>
      <c r="I133" s="55">
        <v>583.5</v>
      </c>
      <c r="J133" s="55">
        <v>129</v>
      </c>
      <c r="K133" s="55">
        <v>-7</v>
      </c>
      <c r="L133" s="55">
        <v>609</v>
      </c>
      <c r="M133" s="55">
        <v>107</v>
      </c>
      <c r="N133" s="55">
        <v>325</v>
      </c>
      <c r="O133" s="55">
        <v>94</v>
      </c>
      <c r="P133" s="55">
        <v>381</v>
      </c>
      <c r="Q133" s="55">
        <v>126.5</v>
      </c>
      <c r="R133" s="55">
        <v>74</v>
      </c>
      <c r="S133" s="55">
        <v>73</v>
      </c>
      <c r="T133" s="55">
        <v>181</v>
      </c>
      <c r="U133" s="55"/>
      <c r="V133" s="55"/>
      <c r="W133" s="55">
        <v>79.5</v>
      </c>
      <c r="X133" s="55">
        <v>93</v>
      </c>
      <c r="Y133" s="55">
        <v>43</v>
      </c>
      <c r="Z133" s="55">
        <v>81.5</v>
      </c>
      <c r="AA133" s="55">
        <v>90</v>
      </c>
      <c r="AB133" s="55">
        <v>122</v>
      </c>
      <c r="AC133" s="55"/>
      <c r="AD133" s="55"/>
      <c r="AE133" s="55"/>
      <c r="AF133" s="55"/>
      <c r="AG133" s="55"/>
      <c r="AH133" s="55"/>
      <c r="AI133" s="55" t="s">
        <v>54</v>
      </c>
      <c r="AJ133" s="55">
        <v>27</v>
      </c>
      <c r="AK133" s="55"/>
      <c r="AL133" s="55"/>
      <c r="AM133" s="55"/>
      <c r="AN133" s="55"/>
      <c r="AO133" s="55">
        <v>92</v>
      </c>
      <c r="AP133" s="55">
        <v>99</v>
      </c>
      <c r="AQ133" s="55">
        <v>180</v>
      </c>
      <c r="AR133" s="55">
        <v>122</v>
      </c>
      <c r="AS133" s="55">
        <v>106</v>
      </c>
      <c r="AT133" s="55">
        <v>129</v>
      </c>
    </row>
    <row r="134" spans="1:46">
      <c r="A134" s="55" t="s">
        <v>270</v>
      </c>
      <c r="B134" s="55">
        <v>1315230316</v>
      </c>
      <c r="C134" s="55" t="s">
        <v>271</v>
      </c>
      <c r="D134" s="55" t="s">
        <v>52</v>
      </c>
      <c r="E134" s="55" t="s">
        <v>53</v>
      </c>
      <c r="F134" s="55"/>
      <c r="G134" s="55">
        <v>3</v>
      </c>
      <c r="H134" s="55">
        <v>555</v>
      </c>
      <c r="I134" s="55">
        <v>583</v>
      </c>
      <c r="J134" s="55">
        <v>131</v>
      </c>
      <c r="K134" s="55">
        <v>129</v>
      </c>
      <c r="L134" s="55">
        <v>621</v>
      </c>
      <c r="M134" s="55">
        <v>101</v>
      </c>
      <c r="N134" s="55">
        <v>561</v>
      </c>
      <c r="O134" s="55">
        <v>110</v>
      </c>
      <c r="P134" s="55">
        <v>100</v>
      </c>
      <c r="Q134" s="55">
        <v>119.5</v>
      </c>
      <c r="R134" s="55">
        <v>200</v>
      </c>
      <c r="S134" s="55">
        <v>73.5</v>
      </c>
      <c r="T134" s="55">
        <v>172</v>
      </c>
      <c r="U134" s="55"/>
      <c r="V134" s="55"/>
      <c r="W134" s="55">
        <v>67.5</v>
      </c>
      <c r="X134" s="55">
        <v>88</v>
      </c>
      <c r="Y134" s="55">
        <v>207</v>
      </c>
      <c r="Z134" s="55">
        <v>83.5</v>
      </c>
      <c r="AA134" s="55">
        <v>91</v>
      </c>
      <c r="AB134" s="55">
        <v>86</v>
      </c>
      <c r="AC134" s="55"/>
      <c r="AD134" s="55"/>
      <c r="AE134" s="55"/>
      <c r="AF134" s="55"/>
      <c r="AG134" s="55"/>
      <c r="AH134" s="55"/>
      <c r="AI134" s="55" t="s">
        <v>54</v>
      </c>
      <c r="AJ134" s="55">
        <v>16</v>
      </c>
      <c r="AK134" s="55"/>
      <c r="AL134" s="55"/>
      <c r="AM134" s="55"/>
      <c r="AN134" s="55"/>
      <c r="AO134" s="55">
        <v>243</v>
      </c>
      <c r="AP134" s="55">
        <v>211</v>
      </c>
      <c r="AQ134" s="55">
        <v>153</v>
      </c>
      <c r="AR134" s="55">
        <v>260</v>
      </c>
      <c r="AS134" s="55">
        <v>175</v>
      </c>
      <c r="AT134" s="55">
        <v>131</v>
      </c>
    </row>
    <row r="135" spans="1:46">
      <c r="A135" s="55" t="s">
        <v>278</v>
      </c>
      <c r="B135" s="55">
        <v>1315230320</v>
      </c>
      <c r="C135" s="55" t="s">
        <v>279</v>
      </c>
      <c r="D135" s="55" t="s">
        <v>52</v>
      </c>
      <c r="E135" s="55" t="s">
        <v>53</v>
      </c>
      <c r="F135" s="55"/>
      <c r="G135" s="55">
        <v>3</v>
      </c>
      <c r="H135" s="55">
        <v>556.5</v>
      </c>
      <c r="I135" s="55">
        <v>582.5</v>
      </c>
      <c r="J135" s="55">
        <v>132</v>
      </c>
      <c r="K135" s="55">
        <v>115</v>
      </c>
      <c r="L135" s="55">
        <v>627</v>
      </c>
      <c r="M135" s="55">
        <v>107</v>
      </c>
      <c r="N135" s="55">
        <v>325</v>
      </c>
      <c r="O135" s="55">
        <v>100</v>
      </c>
      <c r="P135" s="55">
        <v>262</v>
      </c>
      <c r="Q135" s="55">
        <v>114</v>
      </c>
      <c r="R135" s="55">
        <v>313</v>
      </c>
      <c r="S135" s="55">
        <v>83.5</v>
      </c>
      <c r="T135" s="55">
        <v>50</v>
      </c>
      <c r="U135" s="55"/>
      <c r="V135" s="55"/>
      <c r="W135" s="55">
        <v>73</v>
      </c>
      <c r="X135" s="55">
        <v>90</v>
      </c>
      <c r="Y135" s="55">
        <v>125</v>
      </c>
      <c r="Z135" s="55">
        <v>79</v>
      </c>
      <c r="AA135" s="55">
        <v>88</v>
      </c>
      <c r="AB135" s="55">
        <v>171</v>
      </c>
      <c r="AC135" s="55"/>
      <c r="AD135" s="55"/>
      <c r="AE135" s="55"/>
      <c r="AF135" s="55"/>
      <c r="AG135" s="55"/>
      <c r="AH135" s="55"/>
      <c r="AI135" s="55" t="s">
        <v>54</v>
      </c>
      <c r="AJ135" s="55">
        <v>20</v>
      </c>
      <c r="AK135" s="55"/>
      <c r="AL135" s="55"/>
      <c r="AM135" s="55"/>
      <c r="AN135" s="55"/>
      <c r="AO135" s="55">
        <v>247</v>
      </c>
      <c r="AP135" s="55">
        <v>342</v>
      </c>
      <c r="AQ135" s="55">
        <v>341</v>
      </c>
      <c r="AR135" s="55">
        <v>247</v>
      </c>
      <c r="AS135" s="55">
        <v>238</v>
      </c>
      <c r="AT135" s="55">
        <v>132</v>
      </c>
    </row>
    <row r="136" spans="1:46">
      <c r="A136" s="55" t="s">
        <v>240</v>
      </c>
      <c r="B136" s="55">
        <v>1315230301</v>
      </c>
      <c r="C136" s="55" t="s">
        <v>241</v>
      </c>
      <c r="D136" s="55" t="s">
        <v>52</v>
      </c>
      <c r="E136" s="55" t="s">
        <v>53</v>
      </c>
      <c r="F136" s="55"/>
      <c r="G136" s="55">
        <v>3</v>
      </c>
      <c r="H136" s="55">
        <v>560</v>
      </c>
      <c r="I136" s="55">
        <v>582</v>
      </c>
      <c r="J136" s="55">
        <v>133</v>
      </c>
      <c r="K136" s="55">
        <v>-48</v>
      </c>
      <c r="L136" s="55">
        <v>638</v>
      </c>
      <c r="M136" s="55">
        <v>110</v>
      </c>
      <c r="N136" s="55">
        <v>209</v>
      </c>
      <c r="O136" s="55">
        <v>94.5</v>
      </c>
      <c r="P136" s="55">
        <v>374</v>
      </c>
      <c r="Q136" s="55">
        <v>115</v>
      </c>
      <c r="R136" s="55">
        <v>294</v>
      </c>
      <c r="S136" s="55">
        <v>78.5</v>
      </c>
      <c r="T136" s="55">
        <v>100</v>
      </c>
      <c r="U136" s="55"/>
      <c r="V136" s="55"/>
      <c r="W136" s="55">
        <v>75.5</v>
      </c>
      <c r="X136" s="55">
        <v>91</v>
      </c>
      <c r="Y136" s="55">
        <v>79</v>
      </c>
      <c r="Z136" s="55">
        <v>86.5</v>
      </c>
      <c r="AA136" s="55">
        <v>93</v>
      </c>
      <c r="AB136" s="55">
        <v>41</v>
      </c>
      <c r="AC136" s="55"/>
      <c r="AD136" s="55"/>
      <c r="AE136" s="55"/>
      <c r="AF136" s="55"/>
      <c r="AG136" s="55"/>
      <c r="AH136" s="55"/>
      <c r="AI136" s="55" t="s">
        <v>54</v>
      </c>
      <c r="AJ136" s="55">
        <v>1</v>
      </c>
      <c r="AK136" s="55"/>
      <c r="AL136" s="55"/>
      <c r="AM136" s="55"/>
      <c r="AN136" s="55"/>
      <c r="AO136" s="55">
        <v>84</v>
      </c>
      <c r="AP136" s="55">
        <v>173</v>
      </c>
      <c r="AQ136" s="55">
        <v>113</v>
      </c>
      <c r="AR136" s="55">
        <v>85</v>
      </c>
      <c r="AS136" s="55">
        <v>202</v>
      </c>
      <c r="AT136" s="55">
        <v>133</v>
      </c>
    </row>
    <row r="137" spans="1:46">
      <c r="A137" s="55" t="s">
        <v>208</v>
      </c>
      <c r="B137" s="55">
        <v>1315230232</v>
      </c>
      <c r="C137" s="55" t="s">
        <v>209</v>
      </c>
      <c r="D137" s="55" t="s">
        <v>52</v>
      </c>
      <c r="E137" s="55" t="s">
        <v>53</v>
      </c>
      <c r="F137" s="55"/>
      <c r="G137" s="55">
        <v>2</v>
      </c>
      <c r="H137" s="55">
        <v>559.5</v>
      </c>
      <c r="I137" s="55">
        <v>582</v>
      </c>
      <c r="J137" s="55">
        <v>133</v>
      </c>
      <c r="K137" s="55">
        <v>-16</v>
      </c>
      <c r="L137" s="55">
        <v>638</v>
      </c>
      <c r="M137" s="55">
        <v>101.5</v>
      </c>
      <c r="N137" s="55">
        <v>544</v>
      </c>
      <c r="O137" s="55">
        <v>107.5</v>
      </c>
      <c r="P137" s="55">
        <v>129</v>
      </c>
      <c r="Q137" s="55">
        <v>123</v>
      </c>
      <c r="R137" s="55">
        <v>123</v>
      </c>
      <c r="S137" s="55">
        <v>66</v>
      </c>
      <c r="T137" s="55">
        <v>301</v>
      </c>
      <c r="U137" s="55"/>
      <c r="V137" s="55"/>
      <c r="W137" s="55">
        <v>74.5</v>
      </c>
      <c r="X137" s="55">
        <v>91</v>
      </c>
      <c r="Y137" s="55">
        <v>102</v>
      </c>
      <c r="Z137" s="55">
        <v>87</v>
      </c>
      <c r="AA137" s="55">
        <v>93</v>
      </c>
      <c r="AB137" s="55">
        <v>34</v>
      </c>
      <c r="AC137" s="55"/>
      <c r="AD137" s="55"/>
      <c r="AE137" s="55"/>
      <c r="AF137" s="55"/>
      <c r="AG137" s="55"/>
      <c r="AH137" s="55"/>
      <c r="AI137" s="55" t="s">
        <v>54</v>
      </c>
      <c r="AJ137" s="55">
        <v>32</v>
      </c>
      <c r="AK137" s="55"/>
      <c r="AL137" s="55"/>
      <c r="AM137" s="55"/>
      <c r="AN137" s="55"/>
      <c r="AO137" s="55">
        <v>62</v>
      </c>
      <c r="AP137" s="55">
        <v>184</v>
      </c>
      <c r="AQ137" s="55">
        <v>208</v>
      </c>
      <c r="AR137" s="55">
        <v>117</v>
      </c>
      <c r="AS137" s="55">
        <v>136</v>
      </c>
      <c r="AT137" s="55">
        <v>133</v>
      </c>
    </row>
    <row r="138" spans="1:46">
      <c r="A138" s="55" t="s">
        <v>963</v>
      </c>
      <c r="B138" s="55">
        <v>7035231050</v>
      </c>
      <c r="C138" s="55" t="s">
        <v>964</v>
      </c>
      <c r="D138" s="55" t="s">
        <v>965</v>
      </c>
      <c r="E138" s="55" t="s">
        <v>53</v>
      </c>
      <c r="F138" s="55" t="s">
        <v>233</v>
      </c>
      <c r="G138" s="55">
        <v>10</v>
      </c>
      <c r="H138" s="55">
        <v>557.5</v>
      </c>
      <c r="I138" s="55">
        <v>581.5</v>
      </c>
      <c r="J138" s="55">
        <v>135</v>
      </c>
      <c r="K138" s="55">
        <v>-75</v>
      </c>
      <c r="L138" s="55">
        <v>644</v>
      </c>
      <c r="M138" s="55">
        <v>105</v>
      </c>
      <c r="N138" s="55">
        <v>406</v>
      </c>
      <c r="O138" s="55">
        <v>117</v>
      </c>
      <c r="P138" s="55">
        <v>46</v>
      </c>
      <c r="Q138" s="55">
        <v>101.5</v>
      </c>
      <c r="R138" s="55">
        <v>583</v>
      </c>
      <c r="S138" s="55">
        <v>91</v>
      </c>
      <c r="T138" s="55">
        <v>17</v>
      </c>
      <c r="U138" s="55"/>
      <c r="V138" s="55"/>
      <c r="W138" s="55">
        <v>76</v>
      </c>
      <c r="X138" s="55">
        <v>91</v>
      </c>
      <c r="Y138" s="55">
        <v>71</v>
      </c>
      <c r="Z138" s="55">
        <v>67</v>
      </c>
      <c r="AA138" s="55">
        <v>76</v>
      </c>
      <c r="AB138" s="55">
        <v>392</v>
      </c>
      <c r="AC138" s="55"/>
      <c r="AD138" s="55"/>
      <c r="AE138" s="55"/>
      <c r="AF138" s="55"/>
      <c r="AG138" s="55"/>
      <c r="AH138" s="55"/>
      <c r="AI138" s="55" t="s">
        <v>54</v>
      </c>
      <c r="AJ138" s="55">
        <v>50</v>
      </c>
      <c r="AK138" s="55"/>
      <c r="AL138" s="55" t="s">
        <v>863</v>
      </c>
      <c r="AM138" s="55"/>
      <c r="AN138" s="55"/>
      <c r="AO138" s="55">
        <v>105</v>
      </c>
      <c r="AP138" s="55">
        <v>118</v>
      </c>
      <c r="AQ138" s="55">
        <v>100</v>
      </c>
      <c r="AR138" s="55">
        <v>60</v>
      </c>
      <c r="AS138" s="55">
        <v>152</v>
      </c>
      <c r="AT138" s="55">
        <v>135</v>
      </c>
    </row>
    <row r="139" spans="1:46">
      <c r="A139" s="55" t="s">
        <v>150</v>
      </c>
      <c r="B139" s="55">
        <v>1315230203</v>
      </c>
      <c r="C139" s="55" t="s">
        <v>151</v>
      </c>
      <c r="D139" s="55" t="s">
        <v>52</v>
      </c>
      <c r="E139" s="55" t="s">
        <v>53</v>
      </c>
      <c r="F139" s="55"/>
      <c r="G139" s="55">
        <v>2</v>
      </c>
      <c r="H139" s="55">
        <v>551</v>
      </c>
      <c r="I139" s="55">
        <v>581.5</v>
      </c>
      <c r="J139" s="55">
        <v>135</v>
      </c>
      <c r="K139" s="55">
        <v>-23</v>
      </c>
      <c r="L139" s="55">
        <v>644</v>
      </c>
      <c r="M139" s="55">
        <v>109.5</v>
      </c>
      <c r="N139" s="55">
        <v>226</v>
      </c>
      <c r="O139" s="55">
        <v>99</v>
      </c>
      <c r="P139" s="55">
        <v>285</v>
      </c>
      <c r="Q139" s="55">
        <v>120.5</v>
      </c>
      <c r="R139" s="55">
        <v>180</v>
      </c>
      <c r="S139" s="55">
        <v>78.5</v>
      </c>
      <c r="T139" s="55">
        <v>100</v>
      </c>
      <c r="U139" s="55"/>
      <c r="V139" s="55"/>
      <c r="W139" s="55">
        <v>66.5</v>
      </c>
      <c r="X139" s="55">
        <v>88</v>
      </c>
      <c r="Y139" s="55">
        <v>220</v>
      </c>
      <c r="Z139" s="55">
        <v>77</v>
      </c>
      <c r="AA139" s="55">
        <v>86</v>
      </c>
      <c r="AB139" s="55">
        <v>212</v>
      </c>
      <c r="AC139" s="55"/>
      <c r="AD139" s="55"/>
      <c r="AE139" s="55"/>
      <c r="AF139" s="55"/>
      <c r="AG139" s="55"/>
      <c r="AH139" s="55"/>
      <c r="AI139" s="55" t="s">
        <v>54</v>
      </c>
      <c r="AJ139" s="55">
        <v>3</v>
      </c>
      <c r="AK139" s="55"/>
      <c r="AL139" s="55"/>
      <c r="AM139" s="55"/>
      <c r="AN139" s="55"/>
      <c r="AO139" s="55">
        <v>108</v>
      </c>
      <c r="AP139" s="55">
        <v>328</v>
      </c>
      <c r="AQ139" s="55">
        <v>101</v>
      </c>
      <c r="AR139" s="55">
        <v>112</v>
      </c>
      <c r="AS139" s="55">
        <v>132</v>
      </c>
      <c r="AT139" s="55">
        <v>135</v>
      </c>
    </row>
    <row r="140" spans="1:46">
      <c r="A140" s="55" t="s">
        <v>923</v>
      </c>
      <c r="B140" s="55">
        <v>1315231030</v>
      </c>
      <c r="C140" s="55" t="s">
        <v>924</v>
      </c>
      <c r="D140" s="55" t="s">
        <v>52</v>
      </c>
      <c r="E140" s="55" t="s">
        <v>53</v>
      </c>
      <c r="F140" s="55"/>
      <c r="G140" s="55">
        <v>10</v>
      </c>
      <c r="H140" s="55">
        <v>557</v>
      </c>
      <c r="I140" s="55">
        <v>581.5</v>
      </c>
      <c r="J140" s="55">
        <v>135</v>
      </c>
      <c r="K140" s="55">
        <v>63</v>
      </c>
      <c r="L140" s="55">
        <v>644</v>
      </c>
      <c r="M140" s="55">
        <v>110</v>
      </c>
      <c r="N140" s="55">
        <v>209</v>
      </c>
      <c r="O140" s="55">
        <v>107.5</v>
      </c>
      <c r="P140" s="55">
        <v>129</v>
      </c>
      <c r="Q140" s="55">
        <v>113</v>
      </c>
      <c r="R140" s="55">
        <v>337</v>
      </c>
      <c r="S140" s="55">
        <v>71</v>
      </c>
      <c r="T140" s="55">
        <v>205</v>
      </c>
      <c r="U140" s="55"/>
      <c r="V140" s="55"/>
      <c r="W140" s="55">
        <v>73</v>
      </c>
      <c r="X140" s="55">
        <v>90</v>
      </c>
      <c r="Y140" s="55">
        <v>125</v>
      </c>
      <c r="Z140" s="55">
        <v>82.5</v>
      </c>
      <c r="AA140" s="55">
        <v>90</v>
      </c>
      <c r="AB140" s="55">
        <v>99</v>
      </c>
      <c r="AC140" s="55"/>
      <c r="AD140" s="55"/>
      <c r="AE140" s="55"/>
      <c r="AF140" s="55"/>
      <c r="AG140" s="55"/>
      <c r="AH140" s="55"/>
      <c r="AI140" s="55" t="s">
        <v>54</v>
      </c>
      <c r="AJ140" s="55">
        <v>30</v>
      </c>
      <c r="AK140" s="55"/>
      <c r="AL140" s="55"/>
      <c r="AM140" s="55"/>
      <c r="AN140" s="55"/>
      <c r="AO140" s="55">
        <v>47</v>
      </c>
      <c r="AP140" s="55">
        <v>110</v>
      </c>
      <c r="AQ140" s="55">
        <v>91</v>
      </c>
      <c r="AR140" s="55">
        <v>198</v>
      </c>
      <c r="AS140" s="55">
        <v>166</v>
      </c>
      <c r="AT140" s="55">
        <v>135</v>
      </c>
    </row>
    <row r="141" spans="1:46">
      <c r="A141" s="55" t="s">
        <v>799</v>
      </c>
      <c r="B141" s="55">
        <v>1315230914</v>
      </c>
      <c r="C141" s="55" t="s">
        <v>800</v>
      </c>
      <c r="D141" s="55" t="s">
        <v>52</v>
      </c>
      <c r="E141" s="55" t="s">
        <v>53</v>
      </c>
      <c r="F141" s="55"/>
      <c r="G141" s="55">
        <v>9</v>
      </c>
      <c r="H141" s="55">
        <v>554.5</v>
      </c>
      <c r="I141" s="55">
        <v>581</v>
      </c>
      <c r="J141" s="55">
        <v>137</v>
      </c>
      <c r="K141" s="55">
        <v>-11</v>
      </c>
      <c r="L141" s="55">
        <v>648</v>
      </c>
      <c r="M141" s="55">
        <v>109</v>
      </c>
      <c r="N141" s="55">
        <v>245</v>
      </c>
      <c r="O141" s="55">
        <v>103.5</v>
      </c>
      <c r="P141" s="55">
        <v>207</v>
      </c>
      <c r="Q141" s="55">
        <v>120.5</v>
      </c>
      <c r="R141" s="55">
        <v>180</v>
      </c>
      <c r="S141" s="55">
        <v>71</v>
      </c>
      <c r="T141" s="55">
        <v>205</v>
      </c>
      <c r="U141" s="55"/>
      <c r="V141" s="55"/>
      <c r="W141" s="55">
        <v>74</v>
      </c>
      <c r="X141" s="55">
        <v>91</v>
      </c>
      <c r="Y141" s="55">
        <v>110</v>
      </c>
      <c r="Z141" s="55">
        <v>76.5</v>
      </c>
      <c r="AA141" s="55">
        <v>86</v>
      </c>
      <c r="AB141" s="55">
        <v>222</v>
      </c>
      <c r="AC141" s="55"/>
      <c r="AD141" s="55"/>
      <c r="AE141" s="55"/>
      <c r="AF141" s="55"/>
      <c r="AG141" s="55"/>
      <c r="AH141" s="55"/>
      <c r="AI141" s="55" t="s">
        <v>54</v>
      </c>
      <c r="AJ141" s="55">
        <v>14</v>
      </c>
      <c r="AK141" s="55"/>
      <c r="AL141" s="55"/>
      <c r="AM141" s="55"/>
      <c r="AN141" s="55"/>
      <c r="AO141" s="55">
        <v>89</v>
      </c>
      <c r="AP141" s="55">
        <v>107</v>
      </c>
      <c r="AQ141" s="55">
        <v>72</v>
      </c>
      <c r="AR141" s="55">
        <v>126</v>
      </c>
      <c r="AS141" s="55">
        <v>99</v>
      </c>
      <c r="AT141" s="55">
        <v>137</v>
      </c>
    </row>
    <row r="142" spans="1:46">
      <c r="A142" s="55" t="s">
        <v>1266</v>
      </c>
      <c r="B142" s="55">
        <v>1315231417</v>
      </c>
      <c r="C142" s="55" t="s">
        <v>1267</v>
      </c>
      <c r="D142" s="55" t="s">
        <v>52</v>
      </c>
      <c r="E142" s="55" t="s">
        <v>53</v>
      </c>
      <c r="F142" s="55"/>
      <c r="G142" s="55">
        <v>14</v>
      </c>
      <c r="H142" s="55">
        <v>539.75</v>
      </c>
      <c r="I142" s="55">
        <v>581</v>
      </c>
      <c r="J142" s="55">
        <v>137</v>
      </c>
      <c r="K142" s="55">
        <v>85</v>
      </c>
      <c r="L142" s="55">
        <v>648</v>
      </c>
      <c r="M142" s="55">
        <v>113</v>
      </c>
      <c r="N142" s="55">
        <v>112</v>
      </c>
      <c r="O142" s="55">
        <v>103.5</v>
      </c>
      <c r="P142" s="55">
        <v>207</v>
      </c>
      <c r="Q142" s="55">
        <v>117.5</v>
      </c>
      <c r="R142" s="55">
        <v>253</v>
      </c>
      <c r="S142" s="55">
        <v>70</v>
      </c>
      <c r="T142" s="55">
        <v>226</v>
      </c>
      <c r="U142" s="55"/>
      <c r="V142" s="55"/>
      <c r="W142" s="55">
        <v>68.5</v>
      </c>
      <c r="X142" s="55">
        <v>88</v>
      </c>
      <c r="Y142" s="55">
        <v>182</v>
      </c>
      <c r="Z142" s="55"/>
      <c r="AA142" s="55"/>
      <c r="AB142" s="55"/>
      <c r="AC142" s="55">
        <v>67.25</v>
      </c>
      <c r="AD142" s="55">
        <v>89</v>
      </c>
      <c r="AE142" s="55">
        <v>43</v>
      </c>
      <c r="AF142" s="55"/>
      <c r="AG142" s="55"/>
      <c r="AH142" s="55"/>
      <c r="AI142" s="55" t="s">
        <v>880</v>
      </c>
      <c r="AJ142" s="55">
        <v>18</v>
      </c>
      <c r="AK142" s="55"/>
      <c r="AL142" s="55"/>
      <c r="AM142" s="55"/>
      <c r="AN142" s="55"/>
      <c r="AO142" s="55">
        <v>164</v>
      </c>
      <c r="AP142" s="55">
        <v>205</v>
      </c>
      <c r="AQ142" s="55">
        <v>267</v>
      </c>
      <c r="AR142" s="55">
        <v>222</v>
      </c>
      <c r="AS142" s="55">
        <v>294</v>
      </c>
      <c r="AT142" s="55">
        <v>137</v>
      </c>
    </row>
    <row r="143" spans="1:46">
      <c r="A143" s="55" t="s">
        <v>617</v>
      </c>
      <c r="B143" s="55">
        <v>1315230710</v>
      </c>
      <c r="C143" s="55" t="s">
        <v>618</v>
      </c>
      <c r="D143" s="55" t="s">
        <v>52</v>
      </c>
      <c r="E143" s="55" t="s">
        <v>53</v>
      </c>
      <c r="F143" s="55"/>
      <c r="G143" s="55">
        <v>7</v>
      </c>
      <c r="H143" s="55">
        <v>554.5</v>
      </c>
      <c r="I143" s="55">
        <v>580.5</v>
      </c>
      <c r="J143" s="55">
        <v>139</v>
      </c>
      <c r="K143" s="55">
        <v>47</v>
      </c>
      <c r="L143" s="55">
        <v>663</v>
      </c>
      <c r="M143" s="55">
        <v>103</v>
      </c>
      <c r="N143" s="55">
        <v>487</v>
      </c>
      <c r="O143" s="55">
        <v>108</v>
      </c>
      <c r="P143" s="55">
        <v>119</v>
      </c>
      <c r="Q143" s="55">
        <v>107</v>
      </c>
      <c r="R143" s="55">
        <v>474</v>
      </c>
      <c r="S143" s="55">
        <v>81.5</v>
      </c>
      <c r="T143" s="55">
        <v>71</v>
      </c>
      <c r="U143" s="55"/>
      <c r="V143" s="55"/>
      <c r="W143" s="55">
        <v>69.5</v>
      </c>
      <c r="X143" s="55">
        <v>89</v>
      </c>
      <c r="Y143" s="55">
        <v>165</v>
      </c>
      <c r="Z143" s="55">
        <v>85.5</v>
      </c>
      <c r="AA143" s="55">
        <v>92</v>
      </c>
      <c r="AB143" s="55">
        <v>50</v>
      </c>
      <c r="AC143" s="55"/>
      <c r="AD143" s="55"/>
      <c r="AE143" s="55"/>
      <c r="AF143" s="55"/>
      <c r="AG143" s="55"/>
      <c r="AH143" s="55"/>
      <c r="AI143" s="55" t="s">
        <v>54</v>
      </c>
      <c r="AJ143" s="55">
        <v>10</v>
      </c>
      <c r="AK143" s="55"/>
      <c r="AL143" s="55"/>
      <c r="AM143" s="55"/>
      <c r="AN143" s="55"/>
      <c r="AO143" s="55">
        <v>185</v>
      </c>
      <c r="AP143" s="55">
        <v>221</v>
      </c>
      <c r="AQ143" s="55">
        <v>119</v>
      </c>
      <c r="AR143" s="55">
        <v>186</v>
      </c>
      <c r="AS143" s="55">
        <v>185</v>
      </c>
      <c r="AT143" s="55">
        <v>139</v>
      </c>
    </row>
    <row r="144" spans="1:46">
      <c r="A144" s="55" t="s">
        <v>73</v>
      </c>
      <c r="B144" s="55">
        <v>1315230111</v>
      </c>
      <c r="C144" s="55" t="s">
        <v>74</v>
      </c>
      <c r="D144" s="55" t="s">
        <v>52</v>
      </c>
      <c r="E144" s="55" t="s">
        <v>53</v>
      </c>
      <c r="F144" s="55"/>
      <c r="G144" s="55">
        <v>1</v>
      </c>
      <c r="H144" s="55">
        <v>552.25</v>
      </c>
      <c r="I144" s="55">
        <v>580.5</v>
      </c>
      <c r="J144" s="55">
        <v>139</v>
      </c>
      <c r="K144" s="55">
        <v>50</v>
      </c>
      <c r="L144" s="55">
        <v>663</v>
      </c>
      <c r="M144" s="55">
        <v>118.5</v>
      </c>
      <c r="N144" s="55">
        <v>28</v>
      </c>
      <c r="O144" s="55">
        <v>104</v>
      </c>
      <c r="P144" s="55">
        <v>193</v>
      </c>
      <c r="Q144" s="55">
        <v>121</v>
      </c>
      <c r="R144" s="55">
        <v>168</v>
      </c>
      <c r="S144" s="55">
        <v>60</v>
      </c>
      <c r="T144" s="55">
        <v>413</v>
      </c>
      <c r="U144" s="55"/>
      <c r="V144" s="55"/>
      <c r="W144" s="55">
        <v>69.5</v>
      </c>
      <c r="X144" s="55">
        <v>89</v>
      </c>
      <c r="Y144" s="55">
        <v>165</v>
      </c>
      <c r="Z144" s="55">
        <v>79.25</v>
      </c>
      <c r="AA144" s="55">
        <v>88</v>
      </c>
      <c r="AB144" s="55">
        <v>170</v>
      </c>
      <c r="AC144" s="55"/>
      <c r="AD144" s="55"/>
      <c r="AE144" s="55"/>
      <c r="AF144" s="55"/>
      <c r="AG144" s="55"/>
      <c r="AH144" s="55"/>
      <c r="AI144" s="55" t="s">
        <v>54</v>
      </c>
      <c r="AJ144" s="55">
        <v>11</v>
      </c>
      <c r="AK144" s="55"/>
      <c r="AL144" s="55"/>
      <c r="AM144" s="55"/>
      <c r="AN144" s="55"/>
      <c r="AO144" s="55">
        <v>309</v>
      </c>
      <c r="AP144" s="55">
        <v>118</v>
      </c>
      <c r="AQ144" s="55">
        <v>199</v>
      </c>
      <c r="AR144" s="55">
        <v>189</v>
      </c>
      <c r="AS144" s="55">
        <v>346</v>
      </c>
      <c r="AT144" s="55">
        <v>139</v>
      </c>
    </row>
    <row r="145" spans="1:46">
      <c r="A145" s="55" t="s">
        <v>160</v>
      </c>
      <c r="B145" s="55">
        <v>1315230208</v>
      </c>
      <c r="C145" s="55" t="s">
        <v>161</v>
      </c>
      <c r="D145" s="55" t="s">
        <v>52</v>
      </c>
      <c r="E145" s="55" t="s">
        <v>53</v>
      </c>
      <c r="F145" s="55"/>
      <c r="G145" s="55">
        <v>2</v>
      </c>
      <c r="H145" s="55">
        <v>556</v>
      </c>
      <c r="I145" s="55">
        <v>580</v>
      </c>
      <c r="J145" s="55">
        <v>141</v>
      </c>
      <c r="K145" s="55">
        <v>-1</v>
      </c>
      <c r="L145" s="55">
        <v>674</v>
      </c>
      <c r="M145" s="55">
        <v>112.5</v>
      </c>
      <c r="N145" s="55">
        <v>128</v>
      </c>
      <c r="O145" s="55">
        <v>103</v>
      </c>
      <c r="P145" s="55">
        <v>214</v>
      </c>
      <c r="Q145" s="55">
        <v>110</v>
      </c>
      <c r="R145" s="55">
        <v>408</v>
      </c>
      <c r="S145" s="55">
        <v>82.5</v>
      </c>
      <c r="T145" s="55">
        <v>60</v>
      </c>
      <c r="U145" s="55"/>
      <c r="V145" s="55"/>
      <c r="W145" s="55">
        <v>77.5</v>
      </c>
      <c r="X145" s="55">
        <v>92</v>
      </c>
      <c r="Y145" s="55">
        <v>60</v>
      </c>
      <c r="Z145" s="55">
        <v>70.5</v>
      </c>
      <c r="AA145" s="55">
        <v>80</v>
      </c>
      <c r="AB145" s="55">
        <v>328</v>
      </c>
      <c r="AC145" s="55"/>
      <c r="AD145" s="55"/>
      <c r="AE145" s="55"/>
      <c r="AF145" s="55"/>
      <c r="AG145" s="55"/>
      <c r="AH145" s="55"/>
      <c r="AI145" s="55" t="s">
        <v>54</v>
      </c>
      <c r="AJ145" s="55">
        <v>8</v>
      </c>
      <c r="AK145" s="55"/>
      <c r="AL145" s="55"/>
      <c r="AM145" s="55"/>
      <c r="AN145" s="55"/>
      <c r="AO145" s="55">
        <v>295</v>
      </c>
      <c r="AP145" s="55">
        <v>108</v>
      </c>
      <c r="AQ145" s="55">
        <v>135</v>
      </c>
      <c r="AR145" s="55">
        <v>140</v>
      </c>
      <c r="AS145" s="55">
        <v>126</v>
      </c>
      <c r="AT145" s="55">
        <v>141</v>
      </c>
    </row>
    <row r="146" spans="1:46">
      <c r="A146" s="55" t="s">
        <v>298</v>
      </c>
      <c r="B146" s="55">
        <v>1315230330</v>
      </c>
      <c r="C146" s="55" t="s">
        <v>299</v>
      </c>
      <c r="D146" s="55" t="s">
        <v>52</v>
      </c>
      <c r="E146" s="55" t="s">
        <v>53</v>
      </c>
      <c r="F146" s="55"/>
      <c r="G146" s="55">
        <v>3</v>
      </c>
      <c r="H146" s="55">
        <v>557.5</v>
      </c>
      <c r="I146" s="55">
        <v>579.5</v>
      </c>
      <c r="J146" s="55">
        <v>142</v>
      </c>
      <c r="K146" s="55">
        <v>100</v>
      </c>
      <c r="L146" s="55">
        <v>689</v>
      </c>
      <c r="M146" s="55">
        <v>99</v>
      </c>
      <c r="N146" s="55">
        <v>635</v>
      </c>
      <c r="O146" s="55">
        <v>121.5</v>
      </c>
      <c r="P146" s="55">
        <v>20</v>
      </c>
      <c r="Q146" s="55">
        <v>110</v>
      </c>
      <c r="R146" s="55">
        <v>408</v>
      </c>
      <c r="S146" s="55">
        <v>82</v>
      </c>
      <c r="T146" s="55">
        <v>65</v>
      </c>
      <c r="U146" s="55"/>
      <c r="V146" s="55"/>
      <c r="W146" s="55">
        <v>80</v>
      </c>
      <c r="X146" s="55">
        <v>93</v>
      </c>
      <c r="Y146" s="55">
        <v>40</v>
      </c>
      <c r="Z146" s="55">
        <v>65</v>
      </c>
      <c r="AA146" s="55">
        <v>74</v>
      </c>
      <c r="AB146" s="55">
        <v>412</v>
      </c>
      <c r="AC146" s="55"/>
      <c r="AD146" s="55"/>
      <c r="AE146" s="55"/>
      <c r="AF146" s="55"/>
      <c r="AG146" s="55"/>
      <c r="AH146" s="55"/>
      <c r="AI146" s="55" t="s">
        <v>54</v>
      </c>
      <c r="AJ146" s="55">
        <v>30</v>
      </c>
      <c r="AK146" s="55"/>
      <c r="AL146" s="55"/>
      <c r="AM146" s="55"/>
      <c r="AN146" s="55"/>
      <c r="AO146" s="55">
        <v>205</v>
      </c>
      <c r="AP146" s="55">
        <v>154</v>
      </c>
      <c r="AQ146" s="55">
        <v>281</v>
      </c>
      <c r="AR146" s="55">
        <v>242</v>
      </c>
      <c r="AS146" s="55">
        <v>99</v>
      </c>
      <c r="AT146" s="55">
        <v>142</v>
      </c>
    </row>
    <row r="147" spans="1:46">
      <c r="A147" s="55" t="s">
        <v>337</v>
      </c>
      <c r="B147" s="55">
        <v>1315230403</v>
      </c>
      <c r="C147" s="55" t="s">
        <v>338</v>
      </c>
      <c r="D147" s="55" t="s">
        <v>52</v>
      </c>
      <c r="E147" s="55" t="s">
        <v>53</v>
      </c>
      <c r="F147" s="55"/>
      <c r="G147" s="55">
        <v>4</v>
      </c>
      <c r="H147" s="55">
        <v>552</v>
      </c>
      <c r="I147" s="55">
        <v>578.5</v>
      </c>
      <c r="J147" s="55">
        <v>143</v>
      </c>
      <c r="K147" s="55">
        <v>2</v>
      </c>
      <c r="L147" s="55">
        <v>711</v>
      </c>
      <c r="M147" s="55">
        <v>103</v>
      </c>
      <c r="N147" s="55">
        <v>487</v>
      </c>
      <c r="O147" s="55">
        <v>110.5</v>
      </c>
      <c r="P147" s="55">
        <v>96</v>
      </c>
      <c r="Q147" s="55">
        <v>118</v>
      </c>
      <c r="R147" s="55">
        <v>236</v>
      </c>
      <c r="S147" s="55">
        <v>79</v>
      </c>
      <c r="T147" s="55">
        <v>94</v>
      </c>
      <c r="U147" s="55"/>
      <c r="V147" s="55"/>
      <c r="W147" s="55">
        <v>72.5</v>
      </c>
      <c r="X147" s="55">
        <v>90</v>
      </c>
      <c r="Y147" s="55">
        <v>129</v>
      </c>
      <c r="Z147" s="55">
        <v>69</v>
      </c>
      <c r="AA147" s="55">
        <v>78</v>
      </c>
      <c r="AB147" s="55">
        <v>354</v>
      </c>
      <c r="AC147" s="55"/>
      <c r="AD147" s="55"/>
      <c r="AE147" s="55"/>
      <c r="AF147" s="55"/>
      <c r="AG147" s="55"/>
      <c r="AH147" s="55"/>
      <c r="AI147" s="55" t="s">
        <v>54</v>
      </c>
      <c r="AJ147" s="55">
        <v>3</v>
      </c>
      <c r="AK147" s="55"/>
      <c r="AL147" s="55"/>
      <c r="AM147" s="55"/>
      <c r="AN147" s="55"/>
      <c r="AO147" s="55">
        <v>199</v>
      </c>
      <c r="AP147" s="55">
        <v>23</v>
      </c>
      <c r="AQ147" s="55">
        <v>58</v>
      </c>
      <c r="AR147" s="55">
        <v>145</v>
      </c>
      <c r="AS147" s="55">
        <v>66</v>
      </c>
      <c r="AT147" s="55">
        <v>143</v>
      </c>
    </row>
    <row r="148" spans="1:46">
      <c r="A148" s="55" t="s">
        <v>581</v>
      </c>
      <c r="B148" s="55">
        <v>1315230638</v>
      </c>
      <c r="C148" s="55" t="s">
        <v>582</v>
      </c>
      <c r="D148" s="55" t="s">
        <v>52</v>
      </c>
      <c r="E148" s="55" t="s">
        <v>53</v>
      </c>
      <c r="F148" s="55"/>
      <c r="G148" s="55">
        <v>6</v>
      </c>
      <c r="H148" s="55">
        <v>547.5</v>
      </c>
      <c r="I148" s="55">
        <v>578.5</v>
      </c>
      <c r="J148" s="55">
        <v>143</v>
      </c>
      <c r="K148" s="55">
        <v>43</v>
      </c>
      <c r="L148" s="55">
        <v>711</v>
      </c>
      <c r="M148" s="55">
        <v>120</v>
      </c>
      <c r="N148" s="55">
        <v>14</v>
      </c>
      <c r="O148" s="55">
        <v>108</v>
      </c>
      <c r="P148" s="55">
        <v>119</v>
      </c>
      <c r="Q148" s="55">
        <v>112.5</v>
      </c>
      <c r="R148" s="55">
        <v>350</v>
      </c>
      <c r="S148" s="55">
        <v>63</v>
      </c>
      <c r="T148" s="55">
        <v>353</v>
      </c>
      <c r="U148" s="55"/>
      <c r="V148" s="55"/>
      <c r="W148" s="55">
        <v>63.5</v>
      </c>
      <c r="X148" s="55">
        <v>86</v>
      </c>
      <c r="Y148" s="55">
        <v>283</v>
      </c>
      <c r="Z148" s="55">
        <v>80.5</v>
      </c>
      <c r="AA148" s="55">
        <v>89</v>
      </c>
      <c r="AB148" s="55">
        <v>144</v>
      </c>
      <c r="AC148" s="55"/>
      <c r="AD148" s="55"/>
      <c r="AE148" s="55"/>
      <c r="AF148" s="55"/>
      <c r="AG148" s="55"/>
      <c r="AH148" s="55"/>
      <c r="AI148" s="55" t="s">
        <v>54</v>
      </c>
      <c r="AJ148" s="55">
        <v>38</v>
      </c>
      <c r="AK148" s="55"/>
      <c r="AL148" s="55" t="s">
        <v>512</v>
      </c>
      <c r="AM148" s="55"/>
      <c r="AN148" s="55"/>
      <c r="AO148" s="55">
        <v>290</v>
      </c>
      <c r="AP148" s="55">
        <v>125</v>
      </c>
      <c r="AQ148" s="55">
        <v>205</v>
      </c>
      <c r="AR148" s="55">
        <v>186</v>
      </c>
      <c r="AS148" s="55">
        <v>237</v>
      </c>
      <c r="AT148" s="55">
        <v>143</v>
      </c>
    </row>
    <row r="149" spans="1:46">
      <c r="A149" s="55" t="s">
        <v>611</v>
      </c>
      <c r="B149" s="55">
        <v>1315230707</v>
      </c>
      <c r="C149" s="55" t="s">
        <v>612</v>
      </c>
      <c r="D149" s="55" t="s">
        <v>52</v>
      </c>
      <c r="E149" s="55" t="s">
        <v>53</v>
      </c>
      <c r="F149" s="55"/>
      <c r="G149" s="55">
        <v>7</v>
      </c>
      <c r="H149" s="55">
        <v>546</v>
      </c>
      <c r="I149" s="55">
        <v>578.5</v>
      </c>
      <c r="J149" s="55">
        <v>143</v>
      </c>
      <c r="K149" s="55">
        <v>-87</v>
      </c>
      <c r="L149" s="55">
        <v>711</v>
      </c>
      <c r="M149" s="55">
        <v>110.5</v>
      </c>
      <c r="N149" s="55">
        <v>196</v>
      </c>
      <c r="O149" s="55">
        <v>105</v>
      </c>
      <c r="P149" s="55">
        <v>178</v>
      </c>
      <c r="Q149" s="55">
        <v>130</v>
      </c>
      <c r="R149" s="55">
        <v>40</v>
      </c>
      <c r="S149" s="55">
        <v>72</v>
      </c>
      <c r="T149" s="55">
        <v>195</v>
      </c>
      <c r="U149" s="55"/>
      <c r="V149" s="55"/>
      <c r="W149" s="55">
        <v>56</v>
      </c>
      <c r="X149" s="55">
        <v>80</v>
      </c>
      <c r="Y149" s="55">
        <v>426</v>
      </c>
      <c r="Z149" s="55">
        <v>72.5</v>
      </c>
      <c r="AA149" s="55">
        <v>81</v>
      </c>
      <c r="AB149" s="55">
        <v>289</v>
      </c>
      <c r="AC149" s="55"/>
      <c r="AD149" s="55"/>
      <c r="AE149" s="55"/>
      <c r="AF149" s="55"/>
      <c r="AG149" s="55"/>
      <c r="AH149" s="55"/>
      <c r="AI149" s="55" t="s">
        <v>54</v>
      </c>
      <c r="AJ149" s="55">
        <v>7</v>
      </c>
      <c r="AK149" s="55"/>
      <c r="AL149" s="55"/>
      <c r="AM149" s="55"/>
      <c r="AN149" s="55"/>
      <c r="AO149" s="55">
        <v>55</v>
      </c>
      <c r="AP149" s="55">
        <v>73</v>
      </c>
      <c r="AQ149" s="55">
        <v>160</v>
      </c>
      <c r="AR149" s="55">
        <v>56</v>
      </c>
      <c r="AS149" s="55">
        <v>75</v>
      </c>
      <c r="AT149" s="55">
        <v>143</v>
      </c>
    </row>
    <row r="150" spans="1:46">
      <c r="A150" s="55" t="s">
        <v>961</v>
      </c>
      <c r="B150" s="55">
        <v>1315231049</v>
      </c>
      <c r="C150" s="55" t="s">
        <v>962</v>
      </c>
      <c r="D150" s="55" t="s">
        <v>52</v>
      </c>
      <c r="E150" s="55" t="s">
        <v>53</v>
      </c>
      <c r="F150" s="55"/>
      <c r="G150" s="55">
        <v>10</v>
      </c>
      <c r="H150" s="55">
        <v>545.5</v>
      </c>
      <c r="I150" s="55">
        <v>578.5</v>
      </c>
      <c r="J150" s="55">
        <v>143</v>
      </c>
      <c r="K150" s="55">
        <v>57</v>
      </c>
      <c r="L150" s="55">
        <v>711</v>
      </c>
      <c r="M150" s="55">
        <v>112</v>
      </c>
      <c r="N150" s="55">
        <v>138</v>
      </c>
      <c r="O150" s="55">
        <v>97.5</v>
      </c>
      <c r="P150" s="55">
        <v>321</v>
      </c>
      <c r="Q150" s="55">
        <v>128.5</v>
      </c>
      <c r="R150" s="55">
        <v>52</v>
      </c>
      <c r="S150" s="55">
        <v>70.5</v>
      </c>
      <c r="T150" s="55">
        <v>217</v>
      </c>
      <c r="U150" s="55"/>
      <c r="V150" s="55"/>
      <c r="W150" s="55">
        <v>59.5</v>
      </c>
      <c r="X150" s="55">
        <v>83</v>
      </c>
      <c r="Y150" s="55">
        <v>362</v>
      </c>
      <c r="Z150" s="55">
        <v>77.5</v>
      </c>
      <c r="AA150" s="55">
        <v>87</v>
      </c>
      <c r="AB150" s="55">
        <v>204</v>
      </c>
      <c r="AC150" s="55"/>
      <c r="AD150" s="55"/>
      <c r="AE150" s="55"/>
      <c r="AF150" s="55"/>
      <c r="AG150" s="55"/>
      <c r="AH150" s="55"/>
      <c r="AI150" s="55" t="s">
        <v>54</v>
      </c>
      <c r="AJ150" s="55">
        <v>49</v>
      </c>
      <c r="AK150" s="55"/>
      <c r="AL150" s="55" t="s">
        <v>512</v>
      </c>
      <c r="AM150" s="55"/>
      <c r="AN150" s="55"/>
      <c r="AO150" s="55">
        <v>266</v>
      </c>
      <c r="AP150" s="55">
        <v>170</v>
      </c>
      <c r="AQ150" s="55">
        <v>236</v>
      </c>
      <c r="AR150" s="55">
        <v>200</v>
      </c>
      <c r="AS150" s="55">
        <v>136</v>
      </c>
      <c r="AT150" s="55">
        <v>143</v>
      </c>
    </row>
    <row r="151" spans="1:46">
      <c r="A151" s="55" t="s">
        <v>901</v>
      </c>
      <c r="B151" s="55">
        <v>1315231019</v>
      </c>
      <c r="C151" s="55" t="s">
        <v>902</v>
      </c>
      <c r="D151" s="55" t="s">
        <v>52</v>
      </c>
      <c r="E151" s="55" t="s">
        <v>53</v>
      </c>
      <c r="F151" s="55"/>
      <c r="G151" s="55">
        <v>10</v>
      </c>
      <c r="H151" s="55">
        <v>539.5</v>
      </c>
      <c r="I151" s="55">
        <v>578.5</v>
      </c>
      <c r="J151" s="55">
        <v>143</v>
      </c>
      <c r="K151" s="55">
        <v>87</v>
      </c>
      <c r="L151" s="55">
        <v>711</v>
      </c>
      <c r="M151" s="55">
        <v>111</v>
      </c>
      <c r="N151" s="55">
        <v>172</v>
      </c>
      <c r="O151" s="55">
        <v>104</v>
      </c>
      <c r="P151" s="55">
        <v>193</v>
      </c>
      <c r="Q151" s="55">
        <v>108</v>
      </c>
      <c r="R151" s="55">
        <v>453</v>
      </c>
      <c r="S151" s="55">
        <v>73.5</v>
      </c>
      <c r="T151" s="55">
        <v>172</v>
      </c>
      <c r="U151" s="55"/>
      <c r="V151" s="55"/>
      <c r="W151" s="55">
        <v>84</v>
      </c>
      <c r="X151" s="55">
        <v>95</v>
      </c>
      <c r="Y151" s="55">
        <v>17</v>
      </c>
      <c r="Z151" s="55"/>
      <c r="AA151" s="55"/>
      <c r="AB151" s="55"/>
      <c r="AC151" s="55"/>
      <c r="AD151" s="55"/>
      <c r="AE151" s="55"/>
      <c r="AF151" s="55">
        <v>59</v>
      </c>
      <c r="AG151" s="55">
        <v>87</v>
      </c>
      <c r="AH151" s="55">
        <v>73</v>
      </c>
      <c r="AI151" s="55" t="s">
        <v>866</v>
      </c>
      <c r="AJ151" s="55">
        <v>19</v>
      </c>
      <c r="AK151" s="55"/>
      <c r="AL151" s="55"/>
      <c r="AM151" s="55"/>
      <c r="AN151" s="55" t="s">
        <v>867</v>
      </c>
      <c r="AO151" s="55">
        <v>81</v>
      </c>
      <c r="AP151" s="55">
        <v>132</v>
      </c>
      <c r="AQ151" s="55">
        <v>144</v>
      </c>
      <c r="AR151" s="55">
        <v>230</v>
      </c>
      <c r="AS151" s="55">
        <v>136</v>
      </c>
      <c r="AT151" s="55">
        <v>143</v>
      </c>
    </row>
    <row r="152" spans="1:46">
      <c r="A152" s="55" t="s">
        <v>461</v>
      </c>
      <c r="B152" s="55">
        <v>1315230524</v>
      </c>
      <c r="C152" s="55" t="s">
        <v>462</v>
      </c>
      <c r="D152" s="55" t="s">
        <v>52</v>
      </c>
      <c r="E152" s="55" t="s">
        <v>53</v>
      </c>
      <c r="F152" s="55"/>
      <c r="G152" s="55">
        <v>5</v>
      </c>
      <c r="H152" s="55">
        <v>552</v>
      </c>
      <c r="I152" s="55">
        <v>578</v>
      </c>
      <c r="J152" s="55">
        <v>148</v>
      </c>
      <c r="K152" s="55">
        <v>52</v>
      </c>
      <c r="L152" s="55">
        <v>725</v>
      </c>
      <c r="M152" s="55">
        <v>106.5</v>
      </c>
      <c r="N152" s="55">
        <v>346</v>
      </c>
      <c r="O152" s="55">
        <v>103</v>
      </c>
      <c r="P152" s="55">
        <v>214</v>
      </c>
      <c r="Q152" s="55">
        <v>121.5</v>
      </c>
      <c r="R152" s="55">
        <v>152</v>
      </c>
      <c r="S152" s="55">
        <v>65</v>
      </c>
      <c r="T152" s="55">
        <v>319</v>
      </c>
      <c r="U152" s="55"/>
      <c r="V152" s="55"/>
      <c r="W152" s="55">
        <v>67.5</v>
      </c>
      <c r="X152" s="55">
        <v>88</v>
      </c>
      <c r="Y152" s="55">
        <v>207</v>
      </c>
      <c r="Z152" s="55">
        <v>88.5</v>
      </c>
      <c r="AA152" s="55">
        <v>94</v>
      </c>
      <c r="AB152" s="55">
        <v>20</v>
      </c>
      <c r="AC152" s="55"/>
      <c r="AD152" s="55"/>
      <c r="AE152" s="55"/>
      <c r="AF152" s="55"/>
      <c r="AG152" s="55"/>
      <c r="AH152" s="55"/>
      <c r="AI152" s="55" t="s">
        <v>54</v>
      </c>
      <c r="AJ152" s="55">
        <v>24</v>
      </c>
      <c r="AK152" s="55"/>
      <c r="AL152" s="55"/>
      <c r="AM152" s="55"/>
      <c r="AN152" s="55"/>
      <c r="AO152" s="55">
        <v>166</v>
      </c>
      <c r="AP152" s="55">
        <v>238</v>
      </c>
      <c r="AQ152" s="55">
        <v>305</v>
      </c>
      <c r="AR152" s="55">
        <v>200</v>
      </c>
      <c r="AS152" s="55">
        <v>102</v>
      </c>
      <c r="AT152" s="55">
        <v>148</v>
      </c>
    </row>
    <row r="153" spans="1:46">
      <c r="A153" s="55" t="s">
        <v>186</v>
      </c>
      <c r="B153" s="55">
        <v>1315230221</v>
      </c>
      <c r="C153" s="55" t="s">
        <v>187</v>
      </c>
      <c r="D153" s="55" t="s">
        <v>52</v>
      </c>
      <c r="E153" s="55" t="s">
        <v>53</v>
      </c>
      <c r="F153" s="55"/>
      <c r="G153" s="55">
        <v>2</v>
      </c>
      <c r="H153" s="55">
        <v>552.5</v>
      </c>
      <c r="I153" s="55">
        <v>577</v>
      </c>
      <c r="J153" s="55">
        <v>149</v>
      </c>
      <c r="K153" s="55">
        <v>-44</v>
      </c>
      <c r="L153" s="55">
        <v>737</v>
      </c>
      <c r="M153" s="55">
        <v>111.5</v>
      </c>
      <c r="N153" s="55">
        <v>155</v>
      </c>
      <c r="O153" s="55">
        <v>92</v>
      </c>
      <c r="P153" s="55">
        <v>419</v>
      </c>
      <c r="Q153" s="55">
        <v>120.5</v>
      </c>
      <c r="R153" s="55">
        <v>180</v>
      </c>
      <c r="S153" s="55">
        <v>76</v>
      </c>
      <c r="T153" s="55">
        <v>142</v>
      </c>
      <c r="U153" s="55"/>
      <c r="V153" s="55"/>
      <c r="W153" s="55">
        <v>76.5</v>
      </c>
      <c r="X153" s="55">
        <v>92</v>
      </c>
      <c r="Y153" s="55">
        <v>66</v>
      </c>
      <c r="Z153" s="55">
        <v>76</v>
      </c>
      <c r="AA153" s="55">
        <v>85</v>
      </c>
      <c r="AB153" s="55">
        <v>231</v>
      </c>
      <c r="AC153" s="55"/>
      <c r="AD153" s="55"/>
      <c r="AE153" s="55"/>
      <c r="AF153" s="55"/>
      <c r="AG153" s="55"/>
      <c r="AH153" s="55"/>
      <c r="AI153" s="55" t="s">
        <v>54</v>
      </c>
      <c r="AJ153" s="55">
        <v>21</v>
      </c>
      <c r="AK153" s="55"/>
      <c r="AL153" s="55"/>
      <c r="AM153" s="55"/>
      <c r="AN153" s="55"/>
      <c r="AO153" s="55">
        <v>190</v>
      </c>
      <c r="AP153" s="55">
        <v>85</v>
      </c>
      <c r="AQ153" s="55">
        <v>228</v>
      </c>
      <c r="AR153" s="55">
        <v>105</v>
      </c>
      <c r="AS153" s="55">
        <v>229</v>
      </c>
      <c r="AT153" s="55">
        <v>149</v>
      </c>
    </row>
    <row r="154" spans="1:46">
      <c r="A154" s="55" t="s">
        <v>623</v>
      </c>
      <c r="B154" s="55">
        <v>1315230713</v>
      </c>
      <c r="C154" s="55" t="s">
        <v>624</v>
      </c>
      <c r="D154" s="55" t="s">
        <v>52</v>
      </c>
      <c r="E154" s="55" t="s">
        <v>53</v>
      </c>
      <c r="F154" s="55"/>
      <c r="G154" s="55">
        <v>7</v>
      </c>
      <c r="H154" s="55">
        <v>545.5</v>
      </c>
      <c r="I154" s="55">
        <v>576.5</v>
      </c>
      <c r="J154" s="55">
        <v>150</v>
      </c>
      <c r="K154" s="55">
        <v>1</v>
      </c>
      <c r="L154" s="55">
        <v>749</v>
      </c>
      <c r="M154" s="55">
        <v>121.5</v>
      </c>
      <c r="N154" s="55">
        <v>7</v>
      </c>
      <c r="O154" s="55">
        <v>98.5</v>
      </c>
      <c r="P154" s="55">
        <v>298</v>
      </c>
      <c r="Q154" s="55">
        <v>124.5</v>
      </c>
      <c r="R154" s="55">
        <v>100</v>
      </c>
      <c r="S154" s="55">
        <v>62</v>
      </c>
      <c r="T154" s="55">
        <v>373</v>
      </c>
      <c r="U154" s="55"/>
      <c r="V154" s="55"/>
      <c r="W154" s="55">
        <v>64.5</v>
      </c>
      <c r="X154" s="55">
        <v>87</v>
      </c>
      <c r="Y154" s="55">
        <v>258</v>
      </c>
      <c r="Z154" s="55">
        <v>74.5</v>
      </c>
      <c r="AA154" s="55">
        <v>83</v>
      </c>
      <c r="AB154" s="55">
        <v>253</v>
      </c>
      <c r="AC154" s="55"/>
      <c r="AD154" s="55"/>
      <c r="AE154" s="55"/>
      <c r="AF154" s="55"/>
      <c r="AG154" s="55"/>
      <c r="AH154" s="55"/>
      <c r="AI154" s="55" t="s">
        <v>54</v>
      </c>
      <c r="AJ154" s="55">
        <v>13</v>
      </c>
      <c r="AK154" s="55"/>
      <c r="AL154" s="55"/>
      <c r="AM154" s="55"/>
      <c r="AN154" s="55"/>
      <c r="AO154" s="55">
        <v>221</v>
      </c>
      <c r="AP154" s="55">
        <v>162</v>
      </c>
      <c r="AQ154" s="55">
        <v>157</v>
      </c>
      <c r="AR154" s="55">
        <v>151</v>
      </c>
      <c r="AS154" s="55">
        <v>352</v>
      </c>
      <c r="AT154" s="55">
        <v>150</v>
      </c>
    </row>
    <row r="155" spans="1:46">
      <c r="A155" s="55" t="s">
        <v>148</v>
      </c>
      <c r="B155" s="55">
        <v>1315230202</v>
      </c>
      <c r="C155" s="55" t="s">
        <v>149</v>
      </c>
      <c r="D155" s="55" t="s">
        <v>52</v>
      </c>
      <c r="E155" s="55" t="s">
        <v>53</v>
      </c>
      <c r="F155" s="55"/>
      <c r="G155" s="55">
        <v>2</v>
      </c>
      <c r="H155" s="55">
        <v>543.5</v>
      </c>
      <c r="I155" s="55">
        <v>576</v>
      </c>
      <c r="J155" s="55">
        <v>151</v>
      </c>
      <c r="K155" s="55">
        <v>72</v>
      </c>
      <c r="L155" s="55">
        <v>764</v>
      </c>
      <c r="M155" s="55">
        <v>105.5</v>
      </c>
      <c r="N155" s="55">
        <v>382</v>
      </c>
      <c r="O155" s="55">
        <v>118.5</v>
      </c>
      <c r="P155" s="55">
        <v>38</v>
      </c>
      <c r="Q155" s="55">
        <v>104</v>
      </c>
      <c r="R155" s="55">
        <v>541</v>
      </c>
      <c r="S155" s="55">
        <v>82</v>
      </c>
      <c r="T155" s="55">
        <v>65</v>
      </c>
      <c r="U155" s="55"/>
      <c r="V155" s="55"/>
      <c r="W155" s="55">
        <v>64</v>
      </c>
      <c r="X155" s="55">
        <v>87</v>
      </c>
      <c r="Y155" s="55">
        <v>269</v>
      </c>
      <c r="Z155" s="55">
        <v>69.5</v>
      </c>
      <c r="AA155" s="55">
        <v>79</v>
      </c>
      <c r="AB155" s="55">
        <v>346</v>
      </c>
      <c r="AC155" s="55"/>
      <c r="AD155" s="55"/>
      <c r="AE155" s="55"/>
      <c r="AF155" s="55"/>
      <c r="AG155" s="55"/>
      <c r="AH155" s="55"/>
      <c r="AI155" s="55" t="s">
        <v>54</v>
      </c>
      <c r="AJ155" s="55">
        <v>2</v>
      </c>
      <c r="AK155" s="55"/>
      <c r="AL155" s="55"/>
      <c r="AM155" s="55"/>
      <c r="AN155" s="55"/>
      <c r="AO155" s="55">
        <v>155</v>
      </c>
      <c r="AP155" s="55">
        <v>142</v>
      </c>
      <c r="AQ155" s="55">
        <v>170</v>
      </c>
      <c r="AR155" s="55">
        <v>223</v>
      </c>
      <c r="AS155" s="55">
        <v>195</v>
      </c>
      <c r="AT155" s="55">
        <v>151</v>
      </c>
    </row>
    <row r="156" spans="1:46">
      <c r="A156" s="55" t="s">
        <v>300</v>
      </c>
      <c r="B156" s="55">
        <v>1315230331</v>
      </c>
      <c r="C156" s="55" t="s">
        <v>301</v>
      </c>
      <c r="D156" s="55" t="s">
        <v>52</v>
      </c>
      <c r="E156" s="55" t="s">
        <v>53</v>
      </c>
      <c r="F156" s="55"/>
      <c r="G156" s="55">
        <v>3</v>
      </c>
      <c r="H156" s="55">
        <v>543</v>
      </c>
      <c r="I156" s="55">
        <v>576</v>
      </c>
      <c r="J156" s="55">
        <v>151</v>
      </c>
      <c r="K156" s="55">
        <v>38</v>
      </c>
      <c r="L156" s="55">
        <v>764</v>
      </c>
      <c r="M156" s="55">
        <v>108.5</v>
      </c>
      <c r="N156" s="55">
        <v>258</v>
      </c>
      <c r="O156" s="55">
        <v>110</v>
      </c>
      <c r="P156" s="55">
        <v>100</v>
      </c>
      <c r="Q156" s="55">
        <v>128</v>
      </c>
      <c r="R156" s="55">
        <v>54</v>
      </c>
      <c r="S156" s="55">
        <v>64.5</v>
      </c>
      <c r="T156" s="55">
        <v>325</v>
      </c>
      <c r="U156" s="55"/>
      <c r="V156" s="55"/>
      <c r="W156" s="55">
        <v>58</v>
      </c>
      <c r="X156" s="55">
        <v>82</v>
      </c>
      <c r="Y156" s="55">
        <v>385</v>
      </c>
      <c r="Z156" s="55">
        <v>74</v>
      </c>
      <c r="AA156" s="55">
        <v>83</v>
      </c>
      <c r="AB156" s="55">
        <v>265</v>
      </c>
      <c r="AC156" s="55"/>
      <c r="AD156" s="55"/>
      <c r="AE156" s="55"/>
      <c r="AF156" s="55"/>
      <c r="AG156" s="55"/>
      <c r="AH156" s="55"/>
      <c r="AI156" s="55" t="s">
        <v>54</v>
      </c>
      <c r="AJ156" s="55">
        <v>31</v>
      </c>
      <c r="AK156" s="55"/>
      <c r="AL156" s="55"/>
      <c r="AM156" s="55"/>
      <c r="AN156" s="55"/>
      <c r="AO156" s="55">
        <v>72</v>
      </c>
      <c r="AP156" s="55">
        <v>266</v>
      </c>
      <c r="AQ156" s="55">
        <v>104</v>
      </c>
      <c r="AR156" s="55">
        <v>189</v>
      </c>
      <c r="AS156" s="55">
        <v>250</v>
      </c>
      <c r="AT156" s="55">
        <v>151</v>
      </c>
    </row>
    <row r="157" spans="1:46">
      <c r="A157" s="55" t="s">
        <v>1367</v>
      </c>
      <c r="B157" s="55">
        <v>1315231518</v>
      </c>
      <c r="C157" s="55" t="s">
        <v>1368</v>
      </c>
      <c r="D157" s="55" t="s">
        <v>52</v>
      </c>
      <c r="E157" s="55" t="s">
        <v>53</v>
      </c>
      <c r="F157" s="55"/>
      <c r="G157" s="55">
        <v>15</v>
      </c>
      <c r="H157" s="55">
        <v>538</v>
      </c>
      <c r="I157" s="55">
        <v>576</v>
      </c>
      <c r="J157" s="55">
        <v>151</v>
      </c>
      <c r="K157" s="55">
        <v>89</v>
      </c>
      <c r="L157" s="55">
        <v>764</v>
      </c>
      <c r="M157" s="55">
        <v>105</v>
      </c>
      <c r="N157" s="55">
        <v>406</v>
      </c>
      <c r="O157" s="55">
        <v>102.5</v>
      </c>
      <c r="P157" s="55">
        <v>220</v>
      </c>
      <c r="Q157" s="55">
        <v>115</v>
      </c>
      <c r="R157" s="55">
        <v>294</v>
      </c>
      <c r="S157" s="55">
        <v>74.5</v>
      </c>
      <c r="T157" s="55">
        <v>159</v>
      </c>
      <c r="U157" s="55"/>
      <c r="V157" s="55"/>
      <c r="W157" s="55">
        <v>76</v>
      </c>
      <c r="X157" s="55">
        <v>91</v>
      </c>
      <c r="Y157" s="55">
        <v>71</v>
      </c>
      <c r="Z157" s="55"/>
      <c r="AA157" s="55"/>
      <c r="AB157" s="55"/>
      <c r="AC157" s="55">
        <v>65</v>
      </c>
      <c r="AD157" s="55">
        <v>88</v>
      </c>
      <c r="AE157" s="55">
        <v>63</v>
      </c>
      <c r="AF157" s="55"/>
      <c r="AG157" s="55"/>
      <c r="AH157" s="55"/>
      <c r="AI157" s="55" t="s">
        <v>880</v>
      </c>
      <c r="AJ157" s="55">
        <v>18</v>
      </c>
      <c r="AK157" s="55"/>
      <c r="AL157" s="55"/>
      <c r="AM157" s="55"/>
      <c r="AN157" s="55"/>
      <c r="AO157" s="55">
        <v>207</v>
      </c>
      <c r="AP157" s="55">
        <v>137</v>
      </c>
      <c r="AQ157" s="55">
        <v>93</v>
      </c>
      <c r="AR157" s="55">
        <v>240</v>
      </c>
      <c r="AS157" s="55">
        <v>114</v>
      </c>
      <c r="AT157" s="55">
        <v>151</v>
      </c>
    </row>
    <row r="158" spans="1:46">
      <c r="A158" s="55" t="s">
        <v>953</v>
      </c>
      <c r="B158" s="55">
        <v>1315231045</v>
      </c>
      <c r="C158" s="55" t="s">
        <v>954</v>
      </c>
      <c r="D158" s="55" t="s">
        <v>52</v>
      </c>
      <c r="E158" s="55" t="s">
        <v>53</v>
      </c>
      <c r="F158" s="55"/>
      <c r="G158" s="55">
        <v>10</v>
      </c>
      <c r="H158" s="55">
        <v>528</v>
      </c>
      <c r="I158" s="55">
        <v>575.5</v>
      </c>
      <c r="J158" s="55">
        <v>154</v>
      </c>
      <c r="K158" s="55">
        <v>-45</v>
      </c>
      <c r="L158" s="55">
        <v>775</v>
      </c>
      <c r="M158" s="55">
        <v>105</v>
      </c>
      <c r="N158" s="55">
        <v>406</v>
      </c>
      <c r="O158" s="55">
        <v>111</v>
      </c>
      <c r="P158" s="55">
        <v>91</v>
      </c>
      <c r="Q158" s="55">
        <v>121</v>
      </c>
      <c r="R158" s="55">
        <v>168</v>
      </c>
      <c r="S158" s="55">
        <v>67.5</v>
      </c>
      <c r="T158" s="55">
        <v>275</v>
      </c>
      <c r="U158" s="55"/>
      <c r="V158" s="55"/>
      <c r="W158" s="55">
        <v>60.5</v>
      </c>
      <c r="X158" s="55">
        <v>84</v>
      </c>
      <c r="Y158" s="55">
        <v>341</v>
      </c>
      <c r="Z158" s="55"/>
      <c r="AA158" s="55"/>
      <c r="AB158" s="55"/>
      <c r="AC158" s="55">
        <v>63</v>
      </c>
      <c r="AD158" s="55">
        <v>87</v>
      </c>
      <c r="AE158" s="55">
        <v>88</v>
      </c>
      <c r="AF158" s="55"/>
      <c r="AG158" s="55"/>
      <c r="AH158" s="55"/>
      <c r="AI158" s="55" t="s">
        <v>880</v>
      </c>
      <c r="AJ158" s="55">
        <v>45</v>
      </c>
      <c r="AK158" s="55"/>
      <c r="AL158" s="55"/>
      <c r="AM158" s="55"/>
      <c r="AN158" s="55"/>
      <c r="AO158" s="55">
        <v>100</v>
      </c>
      <c r="AP158" s="55">
        <v>112</v>
      </c>
      <c r="AQ158" s="55">
        <v>147</v>
      </c>
      <c r="AR158" s="55">
        <v>109</v>
      </c>
      <c r="AS158" s="55">
        <v>152</v>
      </c>
      <c r="AT158" s="55">
        <v>154</v>
      </c>
    </row>
    <row r="159" spans="1:46">
      <c r="A159" s="55" t="s">
        <v>878</v>
      </c>
      <c r="B159" s="55">
        <v>1315231008</v>
      </c>
      <c r="C159" s="55" t="s">
        <v>879</v>
      </c>
      <c r="D159" s="55" t="s">
        <v>52</v>
      </c>
      <c r="E159" s="55" t="s">
        <v>53</v>
      </c>
      <c r="F159" s="55"/>
      <c r="G159" s="55">
        <v>10</v>
      </c>
      <c r="H159" s="55">
        <v>530.25</v>
      </c>
      <c r="I159" s="55">
        <v>575</v>
      </c>
      <c r="J159" s="55">
        <v>155</v>
      </c>
      <c r="K159" s="55">
        <v>-22</v>
      </c>
      <c r="L159" s="55">
        <v>782</v>
      </c>
      <c r="M159" s="55">
        <v>106</v>
      </c>
      <c r="N159" s="55">
        <v>361</v>
      </c>
      <c r="O159" s="55">
        <v>104</v>
      </c>
      <c r="P159" s="55">
        <v>193</v>
      </c>
      <c r="Q159" s="55">
        <v>133</v>
      </c>
      <c r="R159" s="55">
        <v>12</v>
      </c>
      <c r="S159" s="55">
        <v>61</v>
      </c>
      <c r="T159" s="55">
        <v>396</v>
      </c>
      <c r="U159" s="55"/>
      <c r="V159" s="55"/>
      <c r="W159" s="55">
        <v>65.5</v>
      </c>
      <c r="X159" s="55">
        <v>87</v>
      </c>
      <c r="Y159" s="55">
        <v>239</v>
      </c>
      <c r="Z159" s="55"/>
      <c r="AA159" s="55"/>
      <c r="AB159" s="55"/>
      <c r="AC159" s="55">
        <v>60.75</v>
      </c>
      <c r="AD159" s="55">
        <v>84</v>
      </c>
      <c r="AE159" s="55">
        <v>120</v>
      </c>
      <c r="AF159" s="55"/>
      <c r="AG159" s="55"/>
      <c r="AH159" s="55"/>
      <c r="AI159" s="55" t="s">
        <v>880</v>
      </c>
      <c r="AJ159" s="55">
        <v>8</v>
      </c>
      <c r="AK159" s="55"/>
      <c r="AL159" s="55"/>
      <c r="AM159" s="55"/>
      <c r="AN159" s="55"/>
      <c r="AO159" s="55">
        <v>141</v>
      </c>
      <c r="AP159" s="55">
        <v>112</v>
      </c>
      <c r="AQ159" s="55">
        <v>31</v>
      </c>
      <c r="AR159" s="55">
        <v>133</v>
      </c>
      <c r="AS159" s="55">
        <v>185</v>
      </c>
      <c r="AT159" s="55">
        <v>155</v>
      </c>
    </row>
    <row r="160" spans="1:46">
      <c r="A160" s="55" t="s">
        <v>601</v>
      </c>
      <c r="B160" s="55">
        <v>1315230702</v>
      </c>
      <c r="C160" s="55" t="s">
        <v>602</v>
      </c>
      <c r="D160" s="55" t="s">
        <v>52</v>
      </c>
      <c r="E160" s="55" t="s">
        <v>53</v>
      </c>
      <c r="F160" s="55"/>
      <c r="G160" s="55">
        <v>7</v>
      </c>
      <c r="H160" s="55">
        <v>543.5</v>
      </c>
      <c r="I160" s="55">
        <v>575</v>
      </c>
      <c r="J160" s="55">
        <v>155</v>
      </c>
      <c r="K160" s="55">
        <v>139</v>
      </c>
      <c r="L160" s="55">
        <v>782</v>
      </c>
      <c r="M160" s="55">
        <v>104.5</v>
      </c>
      <c r="N160" s="55">
        <v>433</v>
      </c>
      <c r="O160" s="55">
        <v>115</v>
      </c>
      <c r="P160" s="55">
        <v>64</v>
      </c>
      <c r="Q160" s="55">
        <v>111</v>
      </c>
      <c r="R160" s="55">
        <v>385</v>
      </c>
      <c r="S160" s="55">
        <v>70.5</v>
      </c>
      <c r="T160" s="55">
        <v>217</v>
      </c>
      <c r="U160" s="55"/>
      <c r="V160" s="55"/>
      <c r="W160" s="55">
        <v>62</v>
      </c>
      <c r="X160" s="55">
        <v>85</v>
      </c>
      <c r="Y160" s="55">
        <v>312</v>
      </c>
      <c r="Z160" s="55">
        <v>80.5</v>
      </c>
      <c r="AA160" s="55">
        <v>89</v>
      </c>
      <c r="AB160" s="55">
        <v>144</v>
      </c>
      <c r="AC160" s="55"/>
      <c r="AD160" s="55"/>
      <c r="AE160" s="55"/>
      <c r="AF160" s="55"/>
      <c r="AG160" s="55"/>
      <c r="AH160" s="55"/>
      <c r="AI160" s="55" t="s">
        <v>54</v>
      </c>
      <c r="AJ160" s="55">
        <v>2</v>
      </c>
      <c r="AK160" s="55"/>
      <c r="AL160" s="55"/>
      <c r="AM160" s="55"/>
      <c r="AN160" s="55"/>
      <c r="AO160" s="55">
        <v>250</v>
      </c>
      <c r="AP160" s="55">
        <v>430</v>
      </c>
      <c r="AQ160" s="55">
        <v>313</v>
      </c>
      <c r="AR160" s="55">
        <v>294</v>
      </c>
      <c r="AS160" s="55">
        <v>263</v>
      </c>
      <c r="AT160" s="55">
        <v>155</v>
      </c>
    </row>
    <row r="161" spans="1:46">
      <c r="A161" s="55" t="s">
        <v>737</v>
      </c>
      <c r="B161" s="55">
        <v>1315230823</v>
      </c>
      <c r="C161" s="55" t="s">
        <v>738</v>
      </c>
      <c r="D161" s="55" t="s">
        <v>52</v>
      </c>
      <c r="E161" s="55" t="s">
        <v>53</v>
      </c>
      <c r="F161" s="55"/>
      <c r="G161" s="55">
        <v>8</v>
      </c>
      <c r="H161" s="55">
        <v>546</v>
      </c>
      <c r="I161" s="55">
        <v>575</v>
      </c>
      <c r="J161" s="55">
        <v>155</v>
      </c>
      <c r="K161" s="55">
        <v>179</v>
      </c>
      <c r="L161" s="55">
        <v>782</v>
      </c>
      <c r="M161" s="55">
        <v>115.5</v>
      </c>
      <c r="N161" s="55">
        <v>55</v>
      </c>
      <c r="O161" s="55">
        <v>98.5</v>
      </c>
      <c r="P161" s="55">
        <v>298</v>
      </c>
      <c r="Q161" s="55">
        <v>121.5</v>
      </c>
      <c r="R161" s="55">
        <v>152</v>
      </c>
      <c r="S161" s="55">
        <v>64.5</v>
      </c>
      <c r="T161" s="55">
        <v>325</v>
      </c>
      <c r="U161" s="55"/>
      <c r="V161" s="55"/>
      <c r="W161" s="55">
        <v>69</v>
      </c>
      <c r="X161" s="55">
        <v>89</v>
      </c>
      <c r="Y161" s="55">
        <v>170</v>
      </c>
      <c r="Z161" s="55">
        <v>77</v>
      </c>
      <c r="AA161" s="55">
        <v>86</v>
      </c>
      <c r="AB161" s="55">
        <v>212</v>
      </c>
      <c r="AC161" s="55"/>
      <c r="AD161" s="55"/>
      <c r="AE161" s="55"/>
      <c r="AF161" s="55"/>
      <c r="AG161" s="55"/>
      <c r="AH161" s="55"/>
      <c r="AI161" s="55" t="s">
        <v>54</v>
      </c>
      <c r="AJ161" s="55">
        <v>24</v>
      </c>
      <c r="AK161" s="55"/>
      <c r="AL161" s="55"/>
      <c r="AM161" s="55"/>
      <c r="AN161" s="55"/>
      <c r="AO161" s="55">
        <v>361</v>
      </c>
      <c r="AP161" s="55">
        <v>243</v>
      </c>
      <c r="AQ161" s="55">
        <v>251</v>
      </c>
      <c r="AR161" s="55">
        <v>334</v>
      </c>
      <c r="AS161" s="55">
        <v>292</v>
      </c>
      <c r="AT161" s="55">
        <v>155</v>
      </c>
    </row>
    <row r="162" spans="1:46">
      <c r="A162" s="55" t="s">
        <v>109</v>
      </c>
      <c r="B162" s="55">
        <v>1315230129</v>
      </c>
      <c r="C162" s="55" t="s">
        <v>110</v>
      </c>
      <c r="D162" s="55" t="s">
        <v>52</v>
      </c>
      <c r="E162" s="55" t="s">
        <v>53</v>
      </c>
      <c r="F162" s="55"/>
      <c r="G162" s="55">
        <v>1</v>
      </c>
      <c r="H162" s="55">
        <v>547</v>
      </c>
      <c r="I162" s="55">
        <v>574.5</v>
      </c>
      <c r="J162" s="55">
        <v>158</v>
      </c>
      <c r="K162" s="55">
        <v>-32</v>
      </c>
      <c r="L162" s="55">
        <v>795</v>
      </c>
      <c r="M162" s="55">
        <v>113</v>
      </c>
      <c r="N162" s="55">
        <v>112</v>
      </c>
      <c r="O162" s="55">
        <v>107</v>
      </c>
      <c r="P162" s="55">
        <v>142</v>
      </c>
      <c r="Q162" s="55">
        <v>119.5</v>
      </c>
      <c r="R162" s="55">
        <v>200</v>
      </c>
      <c r="S162" s="55">
        <v>57</v>
      </c>
      <c r="T162" s="55">
        <v>462</v>
      </c>
      <c r="U162" s="55"/>
      <c r="V162" s="55"/>
      <c r="W162" s="55">
        <v>70</v>
      </c>
      <c r="X162" s="55">
        <v>89</v>
      </c>
      <c r="Y162" s="55">
        <v>159</v>
      </c>
      <c r="Z162" s="55">
        <v>80.5</v>
      </c>
      <c r="AA162" s="55">
        <v>89</v>
      </c>
      <c r="AB162" s="55">
        <v>144</v>
      </c>
      <c r="AC162" s="55"/>
      <c r="AD162" s="55"/>
      <c r="AE162" s="55"/>
      <c r="AF162" s="55"/>
      <c r="AG162" s="55"/>
      <c r="AH162" s="55"/>
      <c r="AI162" s="55" t="s">
        <v>54</v>
      </c>
      <c r="AJ162" s="55">
        <v>29</v>
      </c>
      <c r="AK162" s="55"/>
      <c r="AL162" s="55"/>
      <c r="AM162" s="55"/>
      <c r="AN162" s="55"/>
      <c r="AO162" s="55">
        <v>171</v>
      </c>
      <c r="AP162" s="55">
        <v>181</v>
      </c>
      <c r="AQ162" s="55">
        <v>79</v>
      </c>
      <c r="AR162" s="55">
        <v>126</v>
      </c>
      <c r="AS162" s="55">
        <v>52</v>
      </c>
      <c r="AT162" s="55">
        <v>158</v>
      </c>
    </row>
    <row r="163" spans="1:46">
      <c r="A163" s="55" t="s">
        <v>65</v>
      </c>
      <c r="B163" s="55">
        <v>1315230107</v>
      </c>
      <c r="C163" s="55" t="s">
        <v>66</v>
      </c>
      <c r="D163" s="55" t="s">
        <v>52</v>
      </c>
      <c r="E163" s="55" t="s">
        <v>53</v>
      </c>
      <c r="F163" s="55"/>
      <c r="G163" s="55">
        <v>1</v>
      </c>
      <c r="H163" s="55">
        <v>546.5</v>
      </c>
      <c r="I163" s="55">
        <v>574.5</v>
      </c>
      <c r="J163" s="55">
        <v>158</v>
      </c>
      <c r="K163" s="55">
        <v>16</v>
      </c>
      <c r="L163" s="55">
        <v>795</v>
      </c>
      <c r="M163" s="55">
        <v>106</v>
      </c>
      <c r="N163" s="55">
        <v>361</v>
      </c>
      <c r="O163" s="55">
        <v>107</v>
      </c>
      <c r="P163" s="55">
        <v>142</v>
      </c>
      <c r="Q163" s="55">
        <v>107.5</v>
      </c>
      <c r="R163" s="55">
        <v>463</v>
      </c>
      <c r="S163" s="55">
        <v>78</v>
      </c>
      <c r="T163" s="55">
        <v>109</v>
      </c>
      <c r="U163" s="55"/>
      <c r="V163" s="55"/>
      <c r="W163" s="55">
        <v>69.5</v>
      </c>
      <c r="X163" s="55">
        <v>89</v>
      </c>
      <c r="Y163" s="55">
        <v>165</v>
      </c>
      <c r="Z163" s="55">
        <v>78.5</v>
      </c>
      <c r="AA163" s="55">
        <v>87</v>
      </c>
      <c r="AB163" s="55">
        <v>181</v>
      </c>
      <c r="AC163" s="55"/>
      <c r="AD163" s="55"/>
      <c r="AE163" s="55"/>
      <c r="AF163" s="55"/>
      <c r="AG163" s="55"/>
      <c r="AH163" s="55"/>
      <c r="AI163" s="55" t="s">
        <v>54</v>
      </c>
      <c r="AJ163" s="55">
        <v>7</v>
      </c>
      <c r="AK163" s="55"/>
      <c r="AL163" s="55"/>
      <c r="AM163" s="55"/>
      <c r="AN163" s="55"/>
      <c r="AO163" s="55">
        <v>271</v>
      </c>
      <c r="AP163" s="55">
        <v>262</v>
      </c>
      <c r="AQ163" s="55">
        <v>281</v>
      </c>
      <c r="AR163" s="55">
        <v>174</v>
      </c>
      <c r="AS163" s="55">
        <v>375</v>
      </c>
      <c r="AT163" s="55">
        <v>158</v>
      </c>
    </row>
    <row r="164" spans="1:46">
      <c r="A164" s="55" t="s">
        <v>549</v>
      </c>
      <c r="B164" s="55">
        <v>1315230621</v>
      </c>
      <c r="C164" s="55" t="s">
        <v>550</v>
      </c>
      <c r="D164" s="55" t="s">
        <v>52</v>
      </c>
      <c r="E164" s="55" t="s">
        <v>53</v>
      </c>
      <c r="F164" s="55"/>
      <c r="G164" s="55">
        <v>6</v>
      </c>
      <c r="H164" s="55">
        <v>550.5</v>
      </c>
      <c r="I164" s="55">
        <v>574</v>
      </c>
      <c r="J164" s="55">
        <v>160</v>
      </c>
      <c r="K164" s="55">
        <v>58</v>
      </c>
      <c r="L164" s="55">
        <v>808</v>
      </c>
      <c r="M164" s="55">
        <v>106</v>
      </c>
      <c r="N164" s="55">
        <v>361</v>
      </c>
      <c r="O164" s="55">
        <v>104.5</v>
      </c>
      <c r="P164" s="55">
        <v>186</v>
      </c>
      <c r="Q164" s="55">
        <v>116</v>
      </c>
      <c r="R164" s="55">
        <v>283</v>
      </c>
      <c r="S164" s="55">
        <v>69.5</v>
      </c>
      <c r="T164" s="55">
        <v>241</v>
      </c>
      <c r="U164" s="55"/>
      <c r="V164" s="55"/>
      <c r="W164" s="55">
        <v>76</v>
      </c>
      <c r="X164" s="55">
        <v>91</v>
      </c>
      <c r="Y164" s="55">
        <v>71</v>
      </c>
      <c r="Z164" s="55">
        <v>78.5</v>
      </c>
      <c r="AA164" s="55">
        <v>87</v>
      </c>
      <c r="AB164" s="55">
        <v>181</v>
      </c>
      <c r="AC164" s="55"/>
      <c r="AD164" s="55"/>
      <c r="AE164" s="55"/>
      <c r="AF164" s="55"/>
      <c r="AG164" s="55"/>
      <c r="AH164" s="55"/>
      <c r="AI164" s="55" t="s">
        <v>54</v>
      </c>
      <c r="AJ164" s="55">
        <v>21</v>
      </c>
      <c r="AK164" s="55"/>
      <c r="AL164" s="55" t="s">
        <v>512</v>
      </c>
      <c r="AM164" s="55"/>
      <c r="AN164" s="55"/>
      <c r="AO164" s="55">
        <v>249</v>
      </c>
      <c r="AP164" s="55">
        <v>190</v>
      </c>
      <c r="AQ164" s="55">
        <v>174</v>
      </c>
      <c r="AR164" s="55">
        <v>218</v>
      </c>
      <c r="AS164" s="55">
        <v>41</v>
      </c>
      <c r="AT164" s="55">
        <v>160</v>
      </c>
    </row>
    <row r="165" spans="1:46">
      <c r="A165" s="55" t="s">
        <v>731</v>
      </c>
      <c r="B165" s="55">
        <v>1315230820</v>
      </c>
      <c r="C165" s="55" t="s">
        <v>732</v>
      </c>
      <c r="D165" s="55" t="s">
        <v>52</v>
      </c>
      <c r="E165" s="55" t="s">
        <v>53</v>
      </c>
      <c r="F165" s="55"/>
      <c r="G165" s="55">
        <v>8</v>
      </c>
      <c r="H165" s="55">
        <v>548.5</v>
      </c>
      <c r="I165" s="55">
        <v>574</v>
      </c>
      <c r="J165" s="55">
        <v>160</v>
      </c>
      <c r="K165" s="55">
        <v>-66</v>
      </c>
      <c r="L165" s="55">
        <v>808</v>
      </c>
      <c r="M165" s="55">
        <v>111</v>
      </c>
      <c r="N165" s="55">
        <v>172</v>
      </c>
      <c r="O165" s="55">
        <v>111</v>
      </c>
      <c r="P165" s="55">
        <v>91</v>
      </c>
      <c r="Q165" s="55">
        <v>102</v>
      </c>
      <c r="R165" s="55">
        <v>575</v>
      </c>
      <c r="S165" s="55">
        <v>74</v>
      </c>
      <c r="T165" s="55">
        <v>166</v>
      </c>
      <c r="U165" s="55"/>
      <c r="V165" s="55"/>
      <c r="W165" s="55">
        <v>73.5</v>
      </c>
      <c r="X165" s="55">
        <v>90</v>
      </c>
      <c r="Y165" s="55">
        <v>116</v>
      </c>
      <c r="Z165" s="55">
        <v>77</v>
      </c>
      <c r="AA165" s="55">
        <v>86</v>
      </c>
      <c r="AB165" s="55">
        <v>212</v>
      </c>
      <c r="AC165" s="55"/>
      <c r="AD165" s="55"/>
      <c r="AE165" s="55"/>
      <c r="AF165" s="55"/>
      <c r="AG165" s="55"/>
      <c r="AH165" s="55"/>
      <c r="AI165" s="55" t="s">
        <v>54</v>
      </c>
      <c r="AJ165" s="55">
        <v>21</v>
      </c>
      <c r="AK165" s="55"/>
      <c r="AL165" s="55"/>
      <c r="AM165" s="55"/>
      <c r="AN165" s="55"/>
      <c r="AO165" s="55">
        <v>182</v>
      </c>
      <c r="AP165" s="55">
        <v>158</v>
      </c>
      <c r="AQ165" s="55">
        <v>203</v>
      </c>
      <c r="AR165" s="55">
        <v>94</v>
      </c>
      <c r="AS165" s="55">
        <v>76</v>
      </c>
      <c r="AT165" s="55">
        <v>160</v>
      </c>
    </row>
    <row r="166" spans="1:46">
      <c r="A166" s="55" t="s">
        <v>615</v>
      </c>
      <c r="B166" s="55">
        <v>1315230709</v>
      </c>
      <c r="C166" s="55" t="s">
        <v>616</v>
      </c>
      <c r="D166" s="55" t="s">
        <v>52</v>
      </c>
      <c r="E166" s="55" t="s">
        <v>53</v>
      </c>
      <c r="F166" s="55"/>
      <c r="G166" s="55">
        <v>7</v>
      </c>
      <c r="H166" s="55">
        <v>543</v>
      </c>
      <c r="I166" s="55">
        <v>574</v>
      </c>
      <c r="J166" s="55">
        <v>160</v>
      </c>
      <c r="K166" s="55">
        <v>66</v>
      </c>
      <c r="L166" s="55">
        <v>808</v>
      </c>
      <c r="M166" s="55">
        <v>113</v>
      </c>
      <c r="N166" s="55">
        <v>112</v>
      </c>
      <c r="O166" s="55">
        <v>83.5</v>
      </c>
      <c r="P166" s="55">
        <v>577</v>
      </c>
      <c r="Q166" s="55">
        <v>127</v>
      </c>
      <c r="R166" s="55">
        <v>68</v>
      </c>
      <c r="S166" s="55">
        <v>81.5</v>
      </c>
      <c r="T166" s="55">
        <v>71</v>
      </c>
      <c r="U166" s="55"/>
      <c r="V166" s="55"/>
      <c r="W166" s="55">
        <v>64.5</v>
      </c>
      <c r="X166" s="55">
        <v>87</v>
      </c>
      <c r="Y166" s="55">
        <v>258</v>
      </c>
      <c r="Z166" s="55">
        <v>73.5</v>
      </c>
      <c r="AA166" s="55">
        <v>82</v>
      </c>
      <c r="AB166" s="55">
        <v>273</v>
      </c>
      <c r="AC166" s="55"/>
      <c r="AD166" s="55"/>
      <c r="AE166" s="55"/>
      <c r="AF166" s="55"/>
      <c r="AG166" s="55"/>
      <c r="AH166" s="55"/>
      <c r="AI166" s="55" t="s">
        <v>54</v>
      </c>
      <c r="AJ166" s="55">
        <v>9</v>
      </c>
      <c r="AK166" s="55"/>
      <c r="AL166" s="55"/>
      <c r="AM166" s="55"/>
      <c r="AN166" s="55"/>
      <c r="AO166" s="55">
        <v>234</v>
      </c>
      <c r="AP166" s="55">
        <v>135</v>
      </c>
      <c r="AQ166" s="55">
        <v>155</v>
      </c>
      <c r="AR166" s="55">
        <v>226</v>
      </c>
      <c r="AS166" s="55">
        <v>178</v>
      </c>
      <c r="AT166" s="55">
        <v>160</v>
      </c>
    </row>
    <row r="167" spans="1:46">
      <c r="A167" s="55" t="s">
        <v>669</v>
      </c>
      <c r="B167" s="55">
        <v>1315230737</v>
      </c>
      <c r="C167" s="55" t="s">
        <v>670</v>
      </c>
      <c r="D167" s="55" t="s">
        <v>52</v>
      </c>
      <c r="E167" s="55" t="s">
        <v>53</v>
      </c>
      <c r="F167" s="55"/>
      <c r="G167" s="55">
        <v>7</v>
      </c>
      <c r="H167" s="55">
        <v>541</v>
      </c>
      <c r="I167" s="55">
        <v>573.5</v>
      </c>
      <c r="J167" s="55">
        <v>163</v>
      </c>
      <c r="K167" s="55">
        <v>-12</v>
      </c>
      <c r="L167" s="55">
        <v>817</v>
      </c>
      <c r="M167" s="55">
        <v>112</v>
      </c>
      <c r="N167" s="55">
        <v>138</v>
      </c>
      <c r="O167" s="55">
        <v>100.5</v>
      </c>
      <c r="P167" s="55">
        <v>253</v>
      </c>
      <c r="Q167" s="55">
        <v>114</v>
      </c>
      <c r="R167" s="55">
        <v>313</v>
      </c>
      <c r="S167" s="55">
        <v>74</v>
      </c>
      <c r="T167" s="55">
        <v>166</v>
      </c>
      <c r="U167" s="55"/>
      <c r="V167" s="55"/>
      <c r="W167" s="55">
        <v>63</v>
      </c>
      <c r="X167" s="55">
        <v>86</v>
      </c>
      <c r="Y167" s="55">
        <v>297</v>
      </c>
      <c r="Z167" s="55">
        <v>77.5</v>
      </c>
      <c r="AA167" s="55">
        <v>87</v>
      </c>
      <c r="AB167" s="55">
        <v>204</v>
      </c>
      <c r="AC167" s="55"/>
      <c r="AD167" s="55"/>
      <c r="AE167" s="55"/>
      <c r="AF167" s="55"/>
      <c r="AG167" s="55"/>
      <c r="AH167" s="55"/>
      <c r="AI167" s="55" t="s">
        <v>54</v>
      </c>
      <c r="AJ167" s="55">
        <v>37</v>
      </c>
      <c r="AK167" s="55"/>
      <c r="AL167" s="55"/>
      <c r="AM167" s="55"/>
      <c r="AN167" s="55"/>
      <c r="AO167" s="55">
        <v>191</v>
      </c>
      <c r="AP167" s="55">
        <v>217</v>
      </c>
      <c r="AQ167" s="55">
        <v>97</v>
      </c>
      <c r="AR167" s="55">
        <v>151</v>
      </c>
      <c r="AS167" s="55">
        <v>187</v>
      </c>
      <c r="AT167" s="55">
        <v>163</v>
      </c>
    </row>
    <row r="168" spans="1:46">
      <c r="A168" s="55" t="s">
        <v>699</v>
      </c>
      <c r="B168" s="55">
        <v>1315230804</v>
      </c>
      <c r="C168" s="55" t="s">
        <v>700</v>
      </c>
      <c r="D168" s="55" t="s">
        <v>52</v>
      </c>
      <c r="E168" s="55" t="s">
        <v>53</v>
      </c>
      <c r="F168" s="55"/>
      <c r="G168" s="55">
        <v>8</v>
      </c>
      <c r="H168" s="55">
        <v>546.5</v>
      </c>
      <c r="I168" s="55">
        <v>573</v>
      </c>
      <c r="J168" s="55">
        <v>164</v>
      </c>
      <c r="K168" s="55">
        <v>146</v>
      </c>
      <c r="L168" s="55">
        <v>829</v>
      </c>
      <c r="M168" s="55">
        <v>108</v>
      </c>
      <c r="N168" s="55">
        <v>278</v>
      </c>
      <c r="O168" s="55">
        <v>109.5</v>
      </c>
      <c r="P168" s="55">
        <v>105</v>
      </c>
      <c r="Q168" s="55">
        <v>120.5</v>
      </c>
      <c r="R168" s="55">
        <v>180</v>
      </c>
      <c r="S168" s="55">
        <v>64</v>
      </c>
      <c r="T168" s="55">
        <v>332</v>
      </c>
      <c r="U168" s="55"/>
      <c r="V168" s="55"/>
      <c r="W168" s="55">
        <v>72</v>
      </c>
      <c r="X168" s="55">
        <v>90</v>
      </c>
      <c r="Y168" s="55">
        <v>137</v>
      </c>
      <c r="Z168" s="55">
        <v>72.5</v>
      </c>
      <c r="AA168" s="55">
        <v>81</v>
      </c>
      <c r="AB168" s="55">
        <v>289</v>
      </c>
      <c r="AC168" s="55"/>
      <c r="AD168" s="55"/>
      <c r="AE168" s="55"/>
      <c r="AF168" s="55"/>
      <c r="AG168" s="55"/>
      <c r="AH168" s="55"/>
      <c r="AI168" s="55" t="s">
        <v>54</v>
      </c>
      <c r="AJ168" s="55">
        <v>4</v>
      </c>
      <c r="AK168" s="55"/>
      <c r="AL168" s="55"/>
      <c r="AM168" s="55"/>
      <c r="AN168" s="55"/>
      <c r="AO168" s="55">
        <v>264</v>
      </c>
      <c r="AP168" s="55">
        <v>304</v>
      </c>
      <c r="AQ168" s="55">
        <v>202</v>
      </c>
      <c r="AR168" s="55">
        <v>310</v>
      </c>
      <c r="AS168" s="55">
        <v>124</v>
      </c>
      <c r="AT168" s="55">
        <v>164</v>
      </c>
    </row>
    <row r="169" spans="1:46">
      <c r="A169" s="55" t="s">
        <v>537</v>
      </c>
      <c r="B169" s="55">
        <v>1315230615</v>
      </c>
      <c r="C169" s="55" t="s">
        <v>538</v>
      </c>
      <c r="D169" s="55" t="s">
        <v>52</v>
      </c>
      <c r="E169" s="55" t="s">
        <v>53</v>
      </c>
      <c r="F169" s="55"/>
      <c r="G169" s="55">
        <v>6</v>
      </c>
      <c r="H169" s="55">
        <v>546</v>
      </c>
      <c r="I169" s="55">
        <v>573</v>
      </c>
      <c r="J169" s="55">
        <v>164</v>
      </c>
      <c r="K169" s="55">
        <v>163</v>
      </c>
      <c r="L169" s="55">
        <v>829</v>
      </c>
      <c r="M169" s="55">
        <v>108.5</v>
      </c>
      <c r="N169" s="55">
        <v>258</v>
      </c>
      <c r="O169" s="55">
        <v>113.5</v>
      </c>
      <c r="P169" s="55">
        <v>77</v>
      </c>
      <c r="Q169" s="55">
        <v>106.5</v>
      </c>
      <c r="R169" s="55">
        <v>487</v>
      </c>
      <c r="S169" s="55">
        <v>66.5</v>
      </c>
      <c r="T169" s="55">
        <v>292</v>
      </c>
      <c r="U169" s="55"/>
      <c r="V169" s="55"/>
      <c r="W169" s="55">
        <v>70.5</v>
      </c>
      <c r="X169" s="55">
        <v>89</v>
      </c>
      <c r="Y169" s="55">
        <v>152</v>
      </c>
      <c r="Z169" s="55">
        <v>80.5</v>
      </c>
      <c r="AA169" s="55">
        <v>89</v>
      </c>
      <c r="AB169" s="55">
        <v>144</v>
      </c>
      <c r="AC169" s="55"/>
      <c r="AD169" s="55"/>
      <c r="AE169" s="55"/>
      <c r="AF169" s="55"/>
      <c r="AG169" s="55"/>
      <c r="AH169" s="55"/>
      <c r="AI169" s="55" t="s">
        <v>54</v>
      </c>
      <c r="AJ169" s="55">
        <v>15</v>
      </c>
      <c r="AK169" s="55"/>
      <c r="AL169" s="55" t="s">
        <v>512</v>
      </c>
      <c r="AM169" s="55"/>
      <c r="AN169" s="55"/>
      <c r="AO169" s="55">
        <v>354</v>
      </c>
      <c r="AP169" s="55">
        <v>292</v>
      </c>
      <c r="AQ169" s="55">
        <v>449</v>
      </c>
      <c r="AR169" s="55">
        <v>327</v>
      </c>
      <c r="AS169" s="55">
        <v>387</v>
      </c>
      <c r="AT169" s="55">
        <v>164</v>
      </c>
    </row>
    <row r="170" spans="1:46">
      <c r="A170" s="55" t="s">
        <v>513</v>
      </c>
      <c r="B170" s="55">
        <v>1315230602</v>
      </c>
      <c r="C170" s="55" t="s">
        <v>514</v>
      </c>
      <c r="D170" s="55" t="s">
        <v>52</v>
      </c>
      <c r="E170" s="55" t="s">
        <v>53</v>
      </c>
      <c r="F170" s="55"/>
      <c r="G170" s="55">
        <v>6</v>
      </c>
      <c r="H170" s="55">
        <v>552</v>
      </c>
      <c r="I170" s="55">
        <v>572.5</v>
      </c>
      <c r="J170" s="55">
        <v>166</v>
      </c>
      <c r="K170" s="55">
        <v>-61</v>
      </c>
      <c r="L170" s="55">
        <v>836</v>
      </c>
      <c r="M170" s="55">
        <v>106</v>
      </c>
      <c r="N170" s="55">
        <v>361</v>
      </c>
      <c r="O170" s="55">
        <v>92.5</v>
      </c>
      <c r="P170" s="55">
        <v>409</v>
      </c>
      <c r="Q170" s="55">
        <v>118</v>
      </c>
      <c r="R170" s="55">
        <v>236</v>
      </c>
      <c r="S170" s="55">
        <v>75</v>
      </c>
      <c r="T170" s="55">
        <v>156</v>
      </c>
      <c r="U170" s="55"/>
      <c r="V170" s="55"/>
      <c r="W170" s="55">
        <v>80.5</v>
      </c>
      <c r="X170" s="55">
        <v>93</v>
      </c>
      <c r="Y170" s="55">
        <v>38</v>
      </c>
      <c r="Z170" s="55">
        <v>80</v>
      </c>
      <c r="AA170" s="55">
        <v>88</v>
      </c>
      <c r="AB170" s="55">
        <v>152</v>
      </c>
      <c r="AC170" s="55"/>
      <c r="AD170" s="55"/>
      <c r="AE170" s="55"/>
      <c r="AF170" s="55"/>
      <c r="AG170" s="55"/>
      <c r="AH170" s="55"/>
      <c r="AI170" s="55" t="s">
        <v>54</v>
      </c>
      <c r="AJ170" s="55">
        <v>2</v>
      </c>
      <c r="AK170" s="55"/>
      <c r="AL170" s="55" t="s">
        <v>512</v>
      </c>
      <c r="AM170" s="55"/>
      <c r="AN170" s="55"/>
      <c r="AO170" s="55">
        <v>107</v>
      </c>
      <c r="AP170" s="55">
        <v>80</v>
      </c>
      <c r="AQ170" s="55">
        <v>63</v>
      </c>
      <c r="AR170" s="55">
        <v>105</v>
      </c>
      <c r="AS170" s="55">
        <v>103</v>
      </c>
      <c r="AT170" s="55">
        <v>166</v>
      </c>
    </row>
    <row r="171" spans="1:46">
      <c r="A171" s="55" t="s">
        <v>505</v>
      </c>
      <c r="B171" s="55">
        <v>1315230547</v>
      </c>
      <c r="C171" s="55" t="s">
        <v>506</v>
      </c>
      <c r="D171" s="55" t="s">
        <v>133</v>
      </c>
      <c r="E171" s="55" t="s">
        <v>53</v>
      </c>
      <c r="F171" s="55"/>
      <c r="G171" s="55">
        <v>5</v>
      </c>
      <c r="H171" s="55">
        <v>541</v>
      </c>
      <c r="I171" s="55">
        <v>572.5</v>
      </c>
      <c r="J171" s="55">
        <v>166</v>
      </c>
      <c r="K171" s="55">
        <v>135</v>
      </c>
      <c r="L171" s="55">
        <v>836</v>
      </c>
      <c r="M171" s="55">
        <v>106</v>
      </c>
      <c r="N171" s="55">
        <v>361</v>
      </c>
      <c r="O171" s="55">
        <v>115.5</v>
      </c>
      <c r="P171" s="55">
        <v>57</v>
      </c>
      <c r="Q171" s="55">
        <v>103.5</v>
      </c>
      <c r="R171" s="55">
        <v>551</v>
      </c>
      <c r="S171" s="55">
        <v>74.5</v>
      </c>
      <c r="T171" s="55">
        <v>159</v>
      </c>
      <c r="U171" s="55"/>
      <c r="V171" s="55"/>
      <c r="W171" s="55">
        <v>63</v>
      </c>
      <c r="X171" s="55">
        <v>86</v>
      </c>
      <c r="Y171" s="55">
        <v>297</v>
      </c>
      <c r="Z171" s="55">
        <v>78.5</v>
      </c>
      <c r="AA171" s="55">
        <v>87</v>
      </c>
      <c r="AB171" s="55">
        <v>181</v>
      </c>
      <c r="AC171" s="55"/>
      <c r="AD171" s="55"/>
      <c r="AE171" s="55"/>
      <c r="AF171" s="55"/>
      <c r="AG171" s="55"/>
      <c r="AH171" s="55"/>
      <c r="AI171" s="55" t="s">
        <v>54</v>
      </c>
      <c r="AJ171" s="55">
        <v>47</v>
      </c>
      <c r="AK171" s="55"/>
      <c r="AL171" s="55"/>
      <c r="AM171" s="55"/>
      <c r="AN171" s="55"/>
      <c r="AO171" s="55">
        <v>333</v>
      </c>
      <c r="AP171" s="55">
        <v>390</v>
      </c>
      <c r="AQ171" s="55">
        <v>221</v>
      </c>
      <c r="AR171" s="55">
        <v>301</v>
      </c>
      <c r="AS171" s="55">
        <v>325</v>
      </c>
      <c r="AT171" s="55">
        <v>166</v>
      </c>
    </row>
    <row r="172" spans="1:46">
      <c r="A172" s="55" t="s">
        <v>859</v>
      </c>
      <c r="B172" s="55">
        <v>1315230944</v>
      </c>
      <c r="C172" s="55" t="s">
        <v>860</v>
      </c>
      <c r="D172" s="55" t="s">
        <v>52</v>
      </c>
      <c r="E172" s="55" t="s">
        <v>53</v>
      </c>
      <c r="F172" s="55"/>
      <c r="G172" s="55">
        <v>9</v>
      </c>
      <c r="H172" s="55">
        <v>548</v>
      </c>
      <c r="I172" s="55">
        <v>572.5</v>
      </c>
      <c r="J172" s="55">
        <v>166</v>
      </c>
      <c r="K172" s="55">
        <v>-83</v>
      </c>
      <c r="L172" s="55">
        <v>836</v>
      </c>
      <c r="M172" s="55">
        <v>116</v>
      </c>
      <c r="N172" s="55">
        <v>51</v>
      </c>
      <c r="O172" s="55">
        <v>91</v>
      </c>
      <c r="P172" s="55">
        <v>436</v>
      </c>
      <c r="Q172" s="55">
        <v>125</v>
      </c>
      <c r="R172" s="55">
        <v>92</v>
      </c>
      <c r="S172" s="55">
        <v>63.5</v>
      </c>
      <c r="T172" s="55">
        <v>342</v>
      </c>
      <c r="U172" s="55"/>
      <c r="V172" s="55"/>
      <c r="W172" s="55">
        <v>76</v>
      </c>
      <c r="X172" s="55">
        <v>91</v>
      </c>
      <c r="Y172" s="55">
        <v>71</v>
      </c>
      <c r="Z172" s="55">
        <v>76.5</v>
      </c>
      <c r="AA172" s="55">
        <v>86</v>
      </c>
      <c r="AB172" s="55">
        <v>222</v>
      </c>
      <c r="AC172" s="55"/>
      <c r="AD172" s="55"/>
      <c r="AE172" s="55"/>
      <c r="AF172" s="55"/>
      <c r="AG172" s="55"/>
      <c r="AH172" s="55"/>
      <c r="AI172" s="55" t="s">
        <v>54</v>
      </c>
      <c r="AJ172" s="55">
        <v>44</v>
      </c>
      <c r="AK172" s="55"/>
      <c r="AL172" s="55"/>
      <c r="AM172" s="55"/>
      <c r="AN172" s="55"/>
      <c r="AO172" s="55">
        <v>149</v>
      </c>
      <c r="AP172" s="55">
        <v>123</v>
      </c>
      <c r="AQ172" s="55">
        <v>305</v>
      </c>
      <c r="AR172" s="55">
        <v>83</v>
      </c>
      <c r="AS172" s="55">
        <v>218</v>
      </c>
      <c r="AT172" s="55">
        <v>166</v>
      </c>
    </row>
    <row r="173" spans="1:46">
      <c r="A173" s="55" t="s">
        <v>921</v>
      </c>
      <c r="B173" s="55">
        <v>1315237001</v>
      </c>
      <c r="C173" s="55" t="s">
        <v>922</v>
      </c>
      <c r="D173" s="55" t="s">
        <v>52</v>
      </c>
      <c r="E173" s="55" t="s">
        <v>53</v>
      </c>
      <c r="F173" s="55"/>
      <c r="G173" s="55">
        <v>10</v>
      </c>
      <c r="H173" s="55">
        <v>541</v>
      </c>
      <c r="I173" s="55">
        <v>572.5</v>
      </c>
      <c r="J173" s="55">
        <v>166</v>
      </c>
      <c r="K173" s="55">
        <v>186</v>
      </c>
      <c r="L173" s="55">
        <v>836</v>
      </c>
      <c r="M173" s="55">
        <v>104.5</v>
      </c>
      <c r="N173" s="55">
        <v>433</v>
      </c>
      <c r="O173" s="55">
        <v>116.5</v>
      </c>
      <c r="P173" s="55">
        <v>51</v>
      </c>
      <c r="Q173" s="55">
        <v>122.5</v>
      </c>
      <c r="R173" s="55">
        <v>130</v>
      </c>
      <c r="S173" s="55">
        <v>58</v>
      </c>
      <c r="T173" s="55">
        <v>447</v>
      </c>
      <c r="U173" s="55"/>
      <c r="V173" s="55"/>
      <c r="W173" s="55">
        <v>64</v>
      </c>
      <c r="X173" s="55">
        <v>87</v>
      </c>
      <c r="Y173" s="55">
        <v>269</v>
      </c>
      <c r="Z173" s="55">
        <v>75.5</v>
      </c>
      <c r="AA173" s="55">
        <v>84</v>
      </c>
      <c r="AB173" s="55">
        <v>235</v>
      </c>
      <c r="AC173" s="55"/>
      <c r="AD173" s="55"/>
      <c r="AE173" s="55"/>
      <c r="AF173" s="55"/>
      <c r="AG173" s="55"/>
      <c r="AH173" s="55"/>
      <c r="AI173" s="55" t="s">
        <v>54</v>
      </c>
      <c r="AJ173" s="55">
        <v>29</v>
      </c>
      <c r="AK173" s="55"/>
      <c r="AL173" s="55" t="s">
        <v>512</v>
      </c>
      <c r="AM173" s="55"/>
      <c r="AN173" s="55"/>
      <c r="AO173" s="55">
        <v>108</v>
      </c>
      <c r="AP173" s="55">
        <v>189</v>
      </c>
      <c r="AQ173" s="55">
        <v>129</v>
      </c>
      <c r="AR173" s="55">
        <v>352</v>
      </c>
      <c r="AS173" s="55">
        <v>195</v>
      </c>
      <c r="AT173" s="55">
        <v>166</v>
      </c>
    </row>
    <row r="174" spans="1:46">
      <c r="A174" s="55" t="s">
        <v>1352</v>
      </c>
      <c r="B174" s="55">
        <v>1315231511</v>
      </c>
      <c r="C174" s="55" t="s">
        <v>1353</v>
      </c>
      <c r="D174" s="55" t="s">
        <v>52</v>
      </c>
      <c r="E174" s="55" t="s">
        <v>53</v>
      </c>
      <c r="F174" s="55"/>
      <c r="G174" s="55">
        <v>15</v>
      </c>
      <c r="H174" s="55">
        <v>530.25</v>
      </c>
      <c r="I174" s="55">
        <v>572.5</v>
      </c>
      <c r="J174" s="55">
        <v>166</v>
      </c>
      <c r="K174" s="55">
        <v>23</v>
      </c>
      <c r="L174" s="55">
        <v>836</v>
      </c>
      <c r="M174" s="55">
        <v>98</v>
      </c>
      <c r="N174" s="55">
        <v>668</v>
      </c>
      <c r="O174" s="55">
        <v>118.5</v>
      </c>
      <c r="P174" s="55">
        <v>38</v>
      </c>
      <c r="Q174" s="55">
        <v>118.5</v>
      </c>
      <c r="R174" s="55">
        <v>221</v>
      </c>
      <c r="S174" s="55">
        <v>58.5</v>
      </c>
      <c r="T174" s="55">
        <v>441</v>
      </c>
      <c r="U174" s="55"/>
      <c r="V174" s="55"/>
      <c r="W174" s="55">
        <v>67</v>
      </c>
      <c r="X174" s="55">
        <v>88</v>
      </c>
      <c r="Y174" s="55">
        <v>216</v>
      </c>
      <c r="Z174" s="55"/>
      <c r="AA174" s="55"/>
      <c r="AB174" s="55"/>
      <c r="AC174" s="55">
        <v>69.75</v>
      </c>
      <c r="AD174" s="55">
        <v>91</v>
      </c>
      <c r="AE174" s="55">
        <v>25</v>
      </c>
      <c r="AF174" s="55"/>
      <c r="AG174" s="55"/>
      <c r="AH174" s="55"/>
      <c r="AI174" s="55" t="s">
        <v>880</v>
      </c>
      <c r="AJ174" s="55">
        <v>11</v>
      </c>
      <c r="AK174" s="55"/>
      <c r="AL174" s="55"/>
      <c r="AM174" s="55"/>
      <c r="AN174" s="55"/>
      <c r="AO174" s="55"/>
      <c r="AP174" s="55">
        <v>650</v>
      </c>
      <c r="AQ174" s="55">
        <v>577</v>
      </c>
      <c r="AR174" s="55">
        <v>189</v>
      </c>
      <c r="AS174" s="55">
        <v>678</v>
      </c>
      <c r="AT174" s="55">
        <v>166</v>
      </c>
    </row>
    <row r="175" spans="1:46">
      <c r="A175" s="55" t="s">
        <v>1252</v>
      </c>
      <c r="B175" s="55">
        <v>1315231410</v>
      </c>
      <c r="C175" s="55" t="s">
        <v>1253</v>
      </c>
      <c r="D175" s="55" t="s">
        <v>52</v>
      </c>
      <c r="E175" s="55" t="s">
        <v>53</v>
      </c>
      <c r="F175" s="55"/>
      <c r="G175" s="55">
        <v>14</v>
      </c>
      <c r="H175" s="55">
        <v>524.5</v>
      </c>
      <c r="I175" s="55">
        <v>572.5</v>
      </c>
      <c r="J175" s="55">
        <v>166</v>
      </c>
      <c r="K175" s="55">
        <v>30</v>
      </c>
      <c r="L175" s="55">
        <v>836</v>
      </c>
      <c r="M175" s="55">
        <v>110.5</v>
      </c>
      <c r="N175" s="55">
        <v>196</v>
      </c>
      <c r="O175" s="55">
        <v>102.5</v>
      </c>
      <c r="P175" s="55">
        <v>220</v>
      </c>
      <c r="Q175" s="55">
        <v>115</v>
      </c>
      <c r="R175" s="55">
        <v>294</v>
      </c>
      <c r="S175" s="55">
        <v>76.5</v>
      </c>
      <c r="T175" s="55">
        <v>137</v>
      </c>
      <c r="U175" s="55"/>
      <c r="V175" s="55"/>
      <c r="W175" s="55">
        <v>55</v>
      </c>
      <c r="X175" s="55">
        <v>80</v>
      </c>
      <c r="Y175" s="55">
        <v>444</v>
      </c>
      <c r="Z175" s="55"/>
      <c r="AA175" s="55"/>
      <c r="AB175" s="55"/>
      <c r="AC175" s="55">
        <v>65</v>
      </c>
      <c r="AD175" s="55">
        <v>88</v>
      </c>
      <c r="AE175" s="55">
        <v>63</v>
      </c>
      <c r="AF175" s="55"/>
      <c r="AG175" s="55"/>
      <c r="AH175" s="55"/>
      <c r="AI175" s="55" t="s">
        <v>880</v>
      </c>
      <c r="AJ175" s="55">
        <v>11</v>
      </c>
      <c r="AK175" s="55"/>
      <c r="AL175" s="55"/>
      <c r="AM175" s="55"/>
      <c r="AN175" s="55"/>
      <c r="AO175" s="55">
        <v>309</v>
      </c>
      <c r="AP175" s="55">
        <v>103</v>
      </c>
      <c r="AQ175" s="55">
        <v>243</v>
      </c>
      <c r="AR175" s="55">
        <v>196</v>
      </c>
      <c r="AS175" s="55">
        <v>304</v>
      </c>
      <c r="AT175" s="55">
        <v>166</v>
      </c>
    </row>
    <row r="176" spans="1:46">
      <c r="A176" s="55" t="s">
        <v>1236</v>
      </c>
      <c r="B176" s="55">
        <v>1315231402</v>
      </c>
      <c r="C176" s="55" t="s">
        <v>1237</v>
      </c>
      <c r="D176" s="55" t="s">
        <v>52</v>
      </c>
      <c r="E176" s="55" t="s">
        <v>53</v>
      </c>
      <c r="F176" s="55"/>
      <c r="G176" s="55">
        <v>14</v>
      </c>
      <c r="H176" s="55">
        <v>530.5</v>
      </c>
      <c r="I176" s="55">
        <v>572</v>
      </c>
      <c r="J176" s="55">
        <v>172</v>
      </c>
      <c r="K176" s="55">
        <v>168</v>
      </c>
      <c r="L176" s="55">
        <v>846</v>
      </c>
      <c r="M176" s="55">
        <v>104.5</v>
      </c>
      <c r="N176" s="55">
        <v>433</v>
      </c>
      <c r="O176" s="55">
        <v>108</v>
      </c>
      <c r="P176" s="55">
        <v>119</v>
      </c>
      <c r="Q176" s="55">
        <v>112.5</v>
      </c>
      <c r="R176" s="55">
        <v>350</v>
      </c>
      <c r="S176" s="55">
        <v>69</v>
      </c>
      <c r="T176" s="55">
        <v>251</v>
      </c>
      <c r="U176" s="55"/>
      <c r="V176" s="55"/>
      <c r="W176" s="55">
        <v>59</v>
      </c>
      <c r="X176" s="55">
        <v>83</v>
      </c>
      <c r="Y176" s="55">
        <v>369</v>
      </c>
      <c r="Z176" s="55"/>
      <c r="AA176" s="55"/>
      <c r="AB176" s="55"/>
      <c r="AC176" s="55">
        <v>77.5</v>
      </c>
      <c r="AD176" s="55">
        <v>95</v>
      </c>
      <c r="AE176" s="55">
        <v>3</v>
      </c>
      <c r="AF176" s="55"/>
      <c r="AG176" s="55"/>
      <c r="AH176" s="55"/>
      <c r="AI176" s="55" t="s">
        <v>880</v>
      </c>
      <c r="AJ176" s="55">
        <v>2</v>
      </c>
      <c r="AK176" s="55"/>
      <c r="AL176" s="55"/>
      <c r="AM176" s="55"/>
      <c r="AN176" s="55"/>
      <c r="AO176" s="55">
        <v>271</v>
      </c>
      <c r="AP176" s="55">
        <v>291</v>
      </c>
      <c r="AQ176" s="55">
        <v>274</v>
      </c>
      <c r="AR176" s="55">
        <v>340</v>
      </c>
      <c r="AS176" s="55">
        <v>164</v>
      </c>
      <c r="AT176" s="55">
        <v>172</v>
      </c>
    </row>
    <row r="177" spans="1:46">
      <c r="A177" s="55" t="s">
        <v>561</v>
      </c>
      <c r="B177" s="55">
        <v>1315230627</v>
      </c>
      <c r="C177" s="55" t="s">
        <v>562</v>
      </c>
      <c r="D177" s="55" t="s">
        <v>52</v>
      </c>
      <c r="E177" s="55" t="s">
        <v>53</v>
      </c>
      <c r="F177" s="55"/>
      <c r="G177" s="55">
        <v>6</v>
      </c>
      <c r="H177" s="55">
        <v>550.5</v>
      </c>
      <c r="I177" s="55">
        <v>572</v>
      </c>
      <c r="J177" s="55">
        <v>172</v>
      </c>
      <c r="K177" s="55">
        <v>12</v>
      </c>
      <c r="L177" s="55">
        <v>846</v>
      </c>
      <c r="M177" s="55">
        <v>102.5</v>
      </c>
      <c r="N177" s="55">
        <v>511</v>
      </c>
      <c r="O177" s="55">
        <v>107.5</v>
      </c>
      <c r="P177" s="55">
        <v>129</v>
      </c>
      <c r="Q177" s="55">
        <v>114.5</v>
      </c>
      <c r="R177" s="55">
        <v>303</v>
      </c>
      <c r="S177" s="55">
        <v>66.5</v>
      </c>
      <c r="T177" s="55">
        <v>292</v>
      </c>
      <c r="U177" s="55"/>
      <c r="V177" s="55"/>
      <c r="W177" s="55">
        <v>81.5</v>
      </c>
      <c r="X177" s="55">
        <v>94</v>
      </c>
      <c r="Y177" s="55">
        <v>33</v>
      </c>
      <c r="Z177" s="55">
        <v>78</v>
      </c>
      <c r="AA177" s="55">
        <v>87</v>
      </c>
      <c r="AB177" s="55">
        <v>195</v>
      </c>
      <c r="AC177" s="55"/>
      <c r="AD177" s="55"/>
      <c r="AE177" s="55"/>
      <c r="AF177" s="55"/>
      <c r="AG177" s="55"/>
      <c r="AH177" s="55"/>
      <c r="AI177" s="55" t="s">
        <v>54</v>
      </c>
      <c r="AJ177" s="55">
        <v>27</v>
      </c>
      <c r="AK177" s="55"/>
      <c r="AL177" s="55" t="s">
        <v>512</v>
      </c>
      <c r="AM177" s="55"/>
      <c r="AN177" s="55"/>
      <c r="AO177" s="55">
        <v>162</v>
      </c>
      <c r="AP177" s="55">
        <v>200</v>
      </c>
      <c r="AQ177" s="55">
        <v>328</v>
      </c>
      <c r="AR177" s="55">
        <v>184</v>
      </c>
      <c r="AS177" s="55">
        <v>213</v>
      </c>
      <c r="AT177" s="55">
        <v>172</v>
      </c>
    </row>
    <row r="178" spans="1:46">
      <c r="A178" s="55" t="s">
        <v>531</v>
      </c>
      <c r="B178" s="55">
        <v>1315230612</v>
      </c>
      <c r="C178" s="55" t="s">
        <v>532</v>
      </c>
      <c r="D178" s="55" t="s">
        <v>52</v>
      </c>
      <c r="E178" s="55" t="s">
        <v>53</v>
      </c>
      <c r="F178" s="55"/>
      <c r="G178" s="55">
        <v>6</v>
      </c>
      <c r="H178" s="55">
        <v>540</v>
      </c>
      <c r="I178" s="55">
        <v>572</v>
      </c>
      <c r="J178" s="55">
        <v>172</v>
      </c>
      <c r="K178" s="55">
        <v>2</v>
      </c>
      <c r="L178" s="55">
        <v>846</v>
      </c>
      <c r="M178" s="55">
        <v>108</v>
      </c>
      <c r="N178" s="55">
        <v>278</v>
      </c>
      <c r="O178" s="55">
        <v>108</v>
      </c>
      <c r="P178" s="55">
        <v>119</v>
      </c>
      <c r="Q178" s="55">
        <v>121.5</v>
      </c>
      <c r="R178" s="55">
        <v>152</v>
      </c>
      <c r="S178" s="55">
        <v>61.5</v>
      </c>
      <c r="T178" s="55">
        <v>381</v>
      </c>
      <c r="U178" s="55"/>
      <c r="V178" s="55"/>
      <c r="W178" s="55">
        <v>63.5</v>
      </c>
      <c r="X178" s="55">
        <v>86</v>
      </c>
      <c r="Y178" s="55">
        <v>283</v>
      </c>
      <c r="Z178" s="55">
        <v>77.5</v>
      </c>
      <c r="AA178" s="55">
        <v>87</v>
      </c>
      <c r="AB178" s="55">
        <v>204</v>
      </c>
      <c r="AC178" s="55"/>
      <c r="AD178" s="55"/>
      <c r="AE178" s="55"/>
      <c r="AF178" s="55"/>
      <c r="AG178" s="55"/>
      <c r="AH178" s="55"/>
      <c r="AI178" s="55" t="s">
        <v>54</v>
      </c>
      <c r="AJ178" s="55">
        <v>12</v>
      </c>
      <c r="AK178" s="55"/>
      <c r="AL178" s="55" t="s">
        <v>512</v>
      </c>
      <c r="AM178" s="55"/>
      <c r="AN178" s="55"/>
      <c r="AO178" s="55">
        <v>191</v>
      </c>
      <c r="AP178" s="55">
        <v>246</v>
      </c>
      <c r="AQ178" s="55">
        <v>191</v>
      </c>
      <c r="AR178" s="55">
        <v>174</v>
      </c>
      <c r="AS178" s="55">
        <v>195</v>
      </c>
      <c r="AT178" s="55">
        <v>172</v>
      </c>
    </row>
    <row r="179" spans="1:46">
      <c r="A179" s="55" t="s">
        <v>268</v>
      </c>
      <c r="B179" s="55">
        <v>1315230315</v>
      </c>
      <c r="C179" s="55" t="s">
        <v>269</v>
      </c>
      <c r="D179" s="55" t="s">
        <v>52</v>
      </c>
      <c r="E179" s="55" t="s">
        <v>53</v>
      </c>
      <c r="F179" s="55"/>
      <c r="G179" s="55">
        <v>3</v>
      </c>
      <c r="H179" s="55">
        <v>540</v>
      </c>
      <c r="I179" s="55">
        <v>571.5</v>
      </c>
      <c r="J179" s="55">
        <v>175</v>
      </c>
      <c r="K179" s="55">
        <v>-40</v>
      </c>
      <c r="L179" s="55">
        <v>859</v>
      </c>
      <c r="M179" s="55">
        <v>98</v>
      </c>
      <c r="N179" s="55">
        <v>668</v>
      </c>
      <c r="O179" s="55">
        <v>114</v>
      </c>
      <c r="P179" s="55">
        <v>69</v>
      </c>
      <c r="Q179" s="55">
        <v>119.5</v>
      </c>
      <c r="R179" s="55">
        <v>200</v>
      </c>
      <c r="S179" s="55">
        <v>77</v>
      </c>
      <c r="T179" s="55">
        <v>124</v>
      </c>
      <c r="U179" s="55"/>
      <c r="V179" s="55"/>
      <c r="W179" s="55">
        <v>63.5</v>
      </c>
      <c r="X179" s="55">
        <v>86</v>
      </c>
      <c r="Y179" s="55">
        <v>283</v>
      </c>
      <c r="Z179" s="55">
        <v>68</v>
      </c>
      <c r="AA179" s="55">
        <v>77</v>
      </c>
      <c r="AB179" s="55">
        <v>372</v>
      </c>
      <c r="AC179" s="55"/>
      <c r="AD179" s="55"/>
      <c r="AE179" s="55"/>
      <c r="AF179" s="55"/>
      <c r="AG179" s="55"/>
      <c r="AH179" s="55"/>
      <c r="AI179" s="55" t="s">
        <v>54</v>
      </c>
      <c r="AJ179" s="55">
        <v>15</v>
      </c>
      <c r="AK179" s="55"/>
      <c r="AL179" s="55"/>
      <c r="AM179" s="55"/>
      <c r="AN179" s="55"/>
      <c r="AO179" s="55">
        <v>307</v>
      </c>
      <c r="AP179" s="55">
        <v>130</v>
      </c>
      <c r="AQ179" s="55">
        <v>313</v>
      </c>
      <c r="AR179" s="55">
        <v>135</v>
      </c>
      <c r="AS179" s="55">
        <v>310</v>
      </c>
      <c r="AT179" s="55">
        <v>175</v>
      </c>
    </row>
    <row r="180" spans="1:46">
      <c r="A180" s="55" t="s">
        <v>174</v>
      </c>
      <c r="B180" s="55">
        <v>1315230214</v>
      </c>
      <c r="C180" s="55" t="s">
        <v>175</v>
      </c>
      <c r="D180" s="55" t="s">
        <v>52</v>
      </c>
      <c r="E180" s="55" t="s">
        <v>53</v>
      </c>
      <c r="F180" s="55"/>
      <c r="G180" s="55">
        <v>2</v>
      </c>
      <c r="H180" s="55">
        <v>540</v>
      </c>
      <c r="I180" s="55">
        <v>571.5</v>
      </c>
      <c r="J180" s="55">
        <v>175</v>
      </c>
      <c r="K180" s="55">
        <v>57</v>
      </c>
      <c r="L180" s="55">
        <v>859</v>
      </c>
      <c r="M180" s="55">
        <v>99</v>
      </c>
      <c r="N180" s="55">
        <v>635</v>
      </c>
      <c r="O180" s="55">
        <v>104</v>
      </c>
      <c r="P180" s="55">
        <v>193</v>
      </c>
      <c r="Q180" s="55">
        <v>126</v>
      </c>
      <c r="R180" s="55">
        <v>83</v>
      </c>
      <c r="S180" s="55">
        <v>78.5</v>
      </c>
      <c r="T180" s="55">
        <v>100</v>
      </c>
      <c r="U180" s="55"/>
      <c r="V180" s="55"/>
      <c r="W180" s="55">
        <v>61</v>
      </c>
      <c r="X180" s="55">
        <v>84</v>
      </c>
      <c r="Y180" s="55">
        <v>332</v>
      </c>
      <c r="Z180" s="55">
        <v>71.5</v>
      </c>
      <c r="AA180" s="55">
        <v>80</v>
      </c>
      <c r="AB180" s="55">
        <v>310</v>
      </c>
      <c r="AC180" s="55"/>
      <c r="AD180" s="55"/>
      <c r="AE180" s="55"/>
      <c r="AF180" s="55"/>
      <c r="AG180" s="55"/>
      <c r="AH180" s="55"/>
      <c r="AI180" s="55" t="s">
        <v>54</v>
      </c>
      <c r="AJ180" s="55">
        <v>14</v>
      </c>
      <c r="AK180" s="55"/>
      <c r="AL180" s="55"/>
      <c r="AM180" s="55"/>
      <c r="AN180" s="55"/>
      <c r="AO180" s="55">
        <v>303</v>
      </c>
      <c r="AP180" s="55">
        <v>353</v>
      </c>
      <c r="AQ180" s="55">
        <v>492</v>
      </c>
      <c r="AR180" s="55">
        <v>232</v>
      </c>
      <c r="AS180" s="55">
        <v>224</v>
      </c>
      <c r="AT180" s="55">
        <v>175</v>
      </c>
    </row>
    <row r="181" spans="1:46">
      <c r="A181" s="55" t="s">
        <v>751</v>
      </c>
      <c r="B181" s="55">
        <v>1315230830</v>
      </c>
      <c r="C181" s="55" t="s">
        <v>752</v>
      </c>
      <c r="D181" s="55" t="s">
        <v>52</v>
      </c>
      <c r="E181" s="55" t="s">
        <v>53</v>
      </c>
      <c r="F181" s="55"/>
      <c r="G181" s="55">
        <v>8</v>
      </c>
      <c r="H181" s="55">
        <v>539.5</v>
      </c>
      <c r="I181" s="55">
        <v>571.5</v>
      </c>
      <c r="J181" s="55">
        <v>175</v>
      </c>
      <c r="K181" s="55">
        <v>1</v>
      </c>
      <c r="L181" s="55">
        <v>859</v>
      </c>
      <c r="M181" s="55">
        <v>112</v>
      </c>
      <c r="N181" s="55">
        <v>138</v>
      </c>
      <c r="O181" s="55">
        <v>93</v>
      </c>
      <c r="P181" s="55">
        <v>404</v>
      </c>
      <c r="Q181" s="55">
        <v>117.5</v>
      </c>
      <c r="R181" s="55">
        <v>253</v>
      </c>
      <c r="S181" s="55">
        <v>77</v>
      </c>
      <c r="T181" s="55">
        <v>124</v>
      </c>
      <c r="U181" s="55"/>
      <c r="V181" s="55"/>
      <c r="W181" s="55">
        <v>61.5</v>
      </c>
      <c r="X181" s="55">
        <v>85</v>
      </c>
      <c r="Y181" s="55">
        <v>322</v>
      </c>
      <c r="Z181" s="55">
        <v>78.5</v>
      </c>
      <c r="AA181" s="55">
        <v>87</v>
      </c>
      <c r="AB181" s="55">
        <v>181</v>
      </c>
      <c r="AC181" s="55"/>
      <c r="AD181" s="55"/>
      <c r="AE181" s="55"/>
      <c r="AF181" s="55"/>
      <c r="AG181" s="55"/>
      <c r="AH181" s="55"/>
      <c r="AI181" s="55" t="s">
        <v>54</v>
      </c>
      <c r="AJ181" s="55">
        <v>31</v>
      </c>
      <c r="AK181" s="55"/>
      <c r="AL181" s="55"/>
      <c r="AM181" s="55"/>
      <c r="AN181" s="55"/>
      <c r="AO181" s="55">
        <v>377</v>
      </c>
      <c r="AP181" s="55">
        <v>363</v>
      </c>
      <c r="AQ181" s="55">
        <v>302</v>
      </c>
      <c r="AR181" s="55">
        <v>176</v>
      </c>
      <c r="AS181" s="55">
        <v>288</v>
      </c>
      <c r="AT181" s="55">
        <v>175</v>
      </c>
    </row>
    <row r="182" spans="1:46">
      <c r="A182" s="55" t="s">
        <v>603</v>
      </c>
      <c r="B182" s="55">
        <v>1315230703</v>
      </c>
      <c r="C182" s="55" t="s">
        <v>604</v>
      </c>
      <c r="D182" s="55" t="s">
        <v>52</v>
      </c>
      <c r="E182" s="55" t="s">
        <v>53</v>
      </c>
      <c r="F182" s="55"/>
      <c r="G182" s="55">
        <v>7</v>
      </c>
      <c r="H182" s="55">
        <v>547.5</v>
      </c>
      <c r="I182" s="55">
        <v>571.5</v>
      </c>
      <c r="J182" s="55">
        <v>175</v>
      </c>
      <c r="K182" s="55">
        <v>224</v>
      </c>
      <c r="L182" s="55">
        <v>859</v>
      </c>
      <c r="M182" s="55">
        <v>105</v>
      </c>
      <c r="N182" s="55">
        <v>406</v>
      </c>
      <c r="O182" s="55">
        <v>95</v>
      </c>
      <c r="P182" s="55">
        <v>362</v>
      </c>
      <c r="Q182" s="55">
        <v>118.5</v>
      </c>
      <c r="R182" s="55">
        <v>221</v>
      </c>
      <c r="S182" s="55">
        <v>72</v>
      </c>
      <c r="T182" s="55">
        <v>195</v>
      </c>
      <c r="U182" s="55"/>
      <c r="V182" s="55"/>
      <c r="W182" s="55">
        <v>75</v>
      </c>
      <c r="X182" s="55">
        <v>91</v>
      </c>
      <c r="Y182" s="55">
        <v>88</v>
      </c>
      <c r="Z182" s="55">
        <v>82</v>
      </c>
      <c r="AA182" s="55">
        <v>90</v>
      </c>
      <c r="AB182" s="55">
        <v>111</v>
      </c>
      <c r="AC182" s="55"/>
      <c r="AD182" s="55"/>
      <c r="AE182" s="55"/>
      <c r="AF182" s="55"/>
      <c r="AG182" s="55"/>
      <c r="AH182" s="55"/>
      <c r="AI182" s="55" t="s">
        <v>54</v>
      </c>
      <c r="AJ182" s="55">
        <v>3</v>
      </c>
      <c r="AK182" s="55"/>
      <c r="AL182" s="55"/>
      <c r="AM182" s="55"/>
      <c r="AN182" s="55"/>
      <c r="AO182" s="55">
        <v>250</v>
      </c>
      <c r="AP182" s="55">
        <v>299</v>
      </c>
      <c r="AQ182" s="55">
        <v>259</v>
      </c>
      <c r="AR182" s="55">
        <v>399</v>
      </c>
      <c r="AS182" s="55">
        <v>114</v>
      </c>
      <c r="AT182" s="55">
        <v>175</v>
      </c>
    </row>
    <row r="183" spans="1:46">
      <c r="A183" s="55" t="s">
        <v>791</v>
      </c>
      <c r="B183" s="55">
        <v>1315230910</v>
      </c>
      <c r="C183" s="55" t="s">
        <v>792</v>
      </c>
      <c r="D183" s="55" t="s">
        <v>52</v>
      </c>
      <c r="E183" s="55" t="s">
        <v>53</v>
      </c>
      <c r="F183" s="55"/>
      <c r="G183" s="55">
        <v>9</v>
      </c>
      <c r="H183" s="55">
        <v>551.5</v>
      </c>
      <c r="I183" s="55">
        <v>571</v>
      </c>
      <c r="J183" s="55">
        <v>179</v>
      </c>
      <c r="K183" s="55">
        <v>-105</v>
      </c>
      <c r="L183" s="55">
        <v>869</v>
      </c>
      <c r="M183" s="55">
        <v>98.5</v>
      </c>
      <c r="N183" s="55">
        <v>653</v>
      </c>
      <c r="O183" s="55">
        <v>110</v>
      </c>
      <c r="P183" s="55">
        <v>100</v>
      </c>
      <c r="Q183" s="55">
        <v>112</v>
      </c>
      <c r="R183" s="55">
        <v>360</v>
      </c>
      <c r="S183" s="55">
        <v>64.5</v>
      </c>
      <c r="T183" s="55">
        <v>325</v>
      </c>
      <c r="U183" s="55"/>
      <c r="V183" s="55"/>
      <c r="W183" s="55">
        <v>80.5</v>
      </c>
      <c r="X183" s="55">
        <v>93</v>
      </c>
      <c r="Y183" s="55">
        <v>38</v>
      </c>
      <c r="Z183" s="55">
        <v>86</v>
      </c>
      <c r="AA183" s="55">
        <v>93</v>
      </c>
      <c r="AB183" s="55">
        <v>43</v>
      </c>
      <c r="AC183" s="55"/>
      <c r="AD183" s="55"/>
      <c r="AE183" s="55"/>
      <c r="AF183" s="55"/>
      <c r="AG183" s="55"/>
      <c r="AH183" s="55"/>
      <c r="AI183" s="55" t="s">
        <v>54</v>
      </c>
      <c r="AJ183" s="55">
        <v>10</v>
      </c>
      <c r="AK183" s="55"/>
      <c r="AL183" s="55"/>
      <c r="AM183" s="55"/>
      <c r="AN183" s="55"/>
      <c r="AO183" s="55">
        <v>132</v>
      </c>
      <c r="AP183" s="55">
        <v>48</v>
      </c>
      <c r="AQ183" s="55">
        <v>172</v>
      </c>
      <c r="AR183" s="55">
        <v>74</v>
      </c>
      <c r="AS183" s="55">
        <v>114</v>
      </c>
      <c r="AT183" s="55">
        <v>179</v>
      </c>
    </row>
    <row r="184" spans="1:46">
      <c r="A184" s="55" t="s">
        <v>292</v>
      </c>
      <c r="B184" s="55">
        <v>1315230327</v>
      </c>
      <c r="C184" s="55" t="s">
        <v>293</v>
      </c>
      <c r="D184" s="55" t="s">
        <v>52</v>
      </c>
      <c r="E184" s="55" t="s">
        <v>53</v>
      </c>
      <c r="F184" s="55"/>
      <c r="G184" s="55">
        <v>3</v>
      </c>
      <c r="H184" s="55">
        <v>541.5</v>
      </c>
      <c r="I184" s="55">
        <v>571</v>
      </c>
      <c r="J184" s="55">
        <v>179</v>
      </c>
      <c r="K184" s="55">
        <v>-60</v>
      </c>
      <c r="L184" s="55">
        <v>869</v>
      </c>
      <c r="M184" s="55">
        <v>104</v>
      </c>
      <c r="N184" s="55">
        <v>450</v>
      </c>
      <c r="O184" s="55">
        <v>113</v>
      </c>
      <c r="P184" s="55">
        <v>82</v>
      </c>
      <c r="Q184" s="55">
        <v>107</v>
      </c>
      <c r="R184" s="55">
        <v>474</v>
      </c>
      <c r="S184" s="55">
        <v>70</v>
      </c>
      <c r="T184" s="55">
        <v>226</v>
      </c>
      <c r="U184" s="55"/>
      <c r="V184" s="55"/>
      <c r="W184" s="55">
        <v>60.5</v>
      </c>
      <c r="X184" s="55">
        <v>84</v>
      </c>
      <c r="Y184" s="55">
        <v>341</v>
      </c>
      <c r="Z184" s="55">
        <v>87</v>
      </c>
      <c r="AA184" s="55">
        <v>93</v>
      </c>
      <c r="AB184" s="55">
        <v>34</v>
      </c>
      <c r="AC184" s="55"/>
      <c r="AD184" s="55"/>
      <c r="AE184" s="55"/>
      <c r="AF184" s="55"/>
      <c r="AG184" s="55"/>
      <c r="AH184" s="55"/>
      <c r="AI184" s="55" t="s">
        <v>54</v>
      </c>
      <c r="AJ184" s="55">
        <v>27</v>
      </c>
      <c r="AK184" s="55"/>
      <c r="AL184" s="55"/>
      <c r="AM184" s="55"/>
      <c r="AN184" s="55"/>
      <c r="AO184" s="55">
        <v>234</v>
      </c>
      <c r="AP184" s="55">
        <v>169</v>
      </c>
      <c r="AQ184" s="55">
        <v>225</v>
      </c>
      <c r="AR184" s="55">
        <v>119</v>
      </c>
      <c r="AS184" s="55">
        <v>362</v>
      </c>
      <c r="AT184" s="55">
        <v>179</v>
      </c>
    </row>
    <row r="185" spans="1:46">
      <c r="A185" s="55" t="s">
        <v>75</v>
      </c>
      <c r="B185" s="55">
        <v>1315230112</v>
      </c>
      <c r="C185" s="55" t="s">
        <v>76</v>
      </c>
      <c r="D185" s="55" t="s">
        <v>52</v>
      </c>
      <c r="E185" s="55" t="s">
        <v>53</v>
      </c>
      <c r="F185" s="55"/>
      <c r="G185" s="55">
        <v>1</v>
      </c>
      <c r="H185" s="55">
        <v>542</v>
      </c>
      <c r="I185" s="55">
        <v>571</v>
      </c>
      <c r="J185" s="55">
        <v>179</v>
      </c>
      <c r="K185" s="55">
        <v>215</v>
      </c>
      <c r="L185" s="55">
        <v>869</v>
      </c>
      <c r="M185" s="55">
        <v>93.5</v>
      </c>
      <c r="N185" s="55">
        <v>754</v>
      </c>
      <c r="O185" s="55">
        <v>113.5</v>
      </c>
      <c r="P185" s="55">
        <v>77</v>
      </c>
      <c r="Q185" s="55">
        <v>107</v>
      </c>
      <c r="R185" s="55">
        <v>474</v>
      </c>
      <c r="S185" s="55">
        <v>81</v>
      </c>
      <c r="T185" s="55">
        <v>76</v>
      </c>
      <c r="U185" s="55"/>
      <c r="V185" s="55"/>
      <c r="W185" s="55">
        <v>68</v>
      </c>
      <c r="X185" s="55">
        <v>88</v>
      </c>
      <c r="Y185" s="55">
        <v>197</v>
      </c>
      <c r="Z185" s="55">
        <v>79</v>
      </c>
      <c r="AA185" s="55">
        <v>88</v>
      </c>
      <c r="AB185" s="55">
        <v>171</v>
      </c>
      <c r="AC185" s="55"/>
      <c r="AD185" s="55"/>
      <c r="AE185" s="55"/>
      <c r="AF185" s="55"/>
      <c r="AG185" s="55"/>
      <c r="AH185" s="55"/>
      <c r="AI185" s="55" t="s">
        <v>54</v>
      </c>
      <c r="AJ185" s="55">
        <v>12</v>
      </c>
      <c r="AK185" s="55"/>
      <c r="AL185" s="55"/>
      <c r="AM185" s="55"/>
      <c r="AN185" s="55"/>
      <c r="AO185" s="55">
        <v>437</v>
      </c>
      <c r="AP185" s="55">
        <v>368</v>
      </c>
      <c r="AQ185" s="55">
        <v>422</v>
      </c>
      <c r="AR185" s="55">
        <v>394</v>
      </c>
      <c r="AS185" s="55">
        <v>346</v>
      </c>
      <c r="AT185" s="55">
        <v>179</v>
      </c>
    </row>
    <row r="186" spans="1:46">
      <c r="A186" s="55" t="s">
        <v>296</v>
      </c>
      <c r="B186" s="55">
        <v>1315230329</v>
      </c>
      <c r="C186" s="55" t="s">
        <v>297</v>
      </c>
      <c r="D186" s="55" t="s">
        <v>52</v>
      </c>
      <c r="E186" s="55" t="s">
        <v>53</v>
      </c>
      <c r="F186" s="55"/>
      <c r="G186" s="55">
        <v>3</v>
      </c>
      <c r="H186" s="55">
        <v>539</v>
      </c>
      <c r="I186" s="55">
        <v>570.5</v>
      </c>
      <c r="J186" s="55">
        <v>182</v>
      </c>
      <c r="K186" s="55">
        <v>-15</v>
      </c>
      <c r="L186" s="55">
        <v>887</v>
      </c>
      <c r="M186" s="55">
        <v>119.5</v>
      </c>
      <c r="N186" s="55">
        <v>17</v>
      </c>
      <c r="O186" s="55">
        <v>99.5</v>
      </c>
      <c r="P186" s="55">
        <v>270</v>
      </c>
      <c r="Q186" s="55">
        <v>102.5</v>
      </c>
      <c r="R186" s="55">
        <v>569</v>
      </c>
      <c r="S186" s="55">
        <v>80</v>
      </c>
      <c r="T186" s="55">
        <v>85</v>
      </c>
      <c r="U186" s="55"/>
      <c r="V186" s="55"/>
      <c r="W186" s="55">
        <v>62</v>
      </c>
      <c r="X186" s="55">
        <v>85</v>
      </c>
      <c r="Y186" s="55">
        <v>312</v>
      </c>
      <c r="Z186" s="55">
        <v>75.5</v>
      </c>
      <c r="AA186" s="55">
        <v>84</v>
      </c>
      <c r="AB186" s="55">
        <v>235</v>
      </c>
      <c r="AC186" s="55"/>
      <c r="AD186" s="55"/>
      <c r="AE186" s="55"/>
      <c r="AF186" s="55"/>
      <c r="AG186" s="55"/>
      <c r="AH186" s="55"/>
      <c r="AI186" s="55" t="s">
        <v>54</v>
      </c>
      <c r="AJ186" s="55">
        <v>29</v>
      </c>
      <c r="AK186" s="55"/>
      <c r="AL186" s="55"/>
      <c r="AM186" s="55"/>
      <c r="AN186" s="55"/>
      <c r="AO186" s="55">
        <v>270</v>
      </c>
      <c r="AP186" s="55">
        <v>277</v>
      </c>
      <c r="AQ186" s="55">
        <v>317</v>
      </c>
      <c r="AR186" s="55">
        <v>167</v>
      </c>
      <c r="AS186" s="55">
        <v>165</v>
      </c>
      <c r="AT186" s="55">
        <v>182</v>
      </c>
    </row>
    <row r="187" spans="1:46">
      <c r="A187" s="55" t="s">
        <v>553</v>
      </c>
      <c r="B187" s="55">
        <v>1315230623</v>
      </c>
      <c r="C187" s="55" t="s">
        <v>554</v>
      </c>
      <c r="D187" s="55" t="s">
        <v>52</v>
      </c>
      <c r="E187" s="55" t="s">
        <v>53</v>
      </c>
      <c r="F187" s="55"/>
      <c r="G187" s="55">
        <v>6</v>
      </c>
      <c r="H187" s="55">
        <v>545</v>
      </c>
      <c r="I187" s="55">
        <v>570.5</v>
      </c>
      <c r="J187" s="55">
        <v>182</v>
      </c>
      <c r="K187" s="55">
        <v>230</v>
      </c>
      <c r="L187" s="55">
        <v>887</v>
      </c>
      <c r="M187" s="55">
        <v>102</v>
      </c>
      <c r="N187" s="55">
        <v>529</v>
      </c>
      <c r="O187" s="55">
        <v>99</v>
      </c>
      <c r="P187" s="55">
        <v>285</v>
      </c>
      <c r="Q187" s="55">
        <v>125</v>
      </c>
      <c r="R187" s="55">
        <v>92</v>
      </c>
      <c r="S187" s="55">
        <v>69.5</v>
      </c>
      <c r="T187" s="55">
        <v>241</v>
      </c>
      <c r="U187" s="55"/>
      <c r="V187" s="55"/>
      <c r="W187" s="55">
        <v>73.5</v>
      </c>
      <c r="X187" s="55">
        <v>90</v>
      </c>
      <c r="Y187" s="55">
        <v>116</v>
      </c>
      <c r="Z187" s="55">
        <v>76</v>
      </c>
      <c r="AA187" s="55">
        <v>85</v>
      </c>
      <c r="AB187" s="55">
        <v>231</v>
      </c>
      <c r="AC187" s="55"/>
      <c r="AD187" s="55"/>
      <c r="AE187" s="55"/>
      <c r="AF187" s="55"/>
      <c r="AG187" s="55"/>
      <c r="AH187" s="55"/>
      <c r="AI187" s="55" t="s">
        <v>54</v>
      </c>
      <c r="AJ187" s="55">
        <v>23</v>
      </c>
      <c r="AK187" s="55"/>
      <c r="AL187" s="55" t="s">
        <v>512</v>
      </c>
      <c r="AM187" s="55"/>
      <c r="AN187" s="55"/>
      <c r="AO187" s="55">
        <v>303</v>
      </c>
      <c r="AP187" s="55">
        <v>314</v>
      </c>
      <c r="AQ187" s="55">
        <v>136</v>
      </c>
      <c r="AR187" s="55">
        <v>412</v>
      </c>
      <c r="AS187" s="55">
        <v>175</v>
      </c>
      <c r="AT187" s="55">
        <v>182</v>
      </c>
    </row>
    <row r="188" spans="1:46">
      <c r="A188" s="55" t="s">
        <v>129</v>
      </c>
      <c r="B188" s="55">
        <v>1315230139</v>
      </c>
      <c r="C188" s="55" t="s">
        <v>130</v>
      </c>
      <c r="D188" s="55" t="s">
        <v>52</v>
      </c>
      <c r="E188" s="55" t="s">
        <v>53</v>
      </c>
      <c r="F188" s="55"/>
      <c r="G188" s="55">
        <v>1</v>
      </c>
      <c r="H188" s="55">
        <v>546</v>
      </c>
      <c r="I188" s="55">
        <v>570</v>
      </c>
      <c r="J188" s="55">
        <v>184</v>
      </c>
      <c r="K188" s="55">
        <v>-27</v>
      </c>
      <c r="L188" s="55">
        <v>897</v>
      </c>
      <c r="M188" s="55">
        <v>110</v>
      </c>
      <c r="N188" s="55">
        <v>209</v>
      </c>
      <c r="O188" s="55">
        <v>107</v>
      </c>
      <c r="P188" s="55">
        <v>142</v>
      </c>
      <c r="Q188" s="55">
        <v>95</v>
      </c>
      <c r="R188" s="55">
        <v>679</v>
      </c>
      <c r="S188" s="55">
        <v>76</v>
      </c>
      <c r="T188" s="55">
        <v>142</v>
      </c>
      <c r="U188" s="55"/>
      <c r="V188" s="55"/>
      <c r="W188" s="55">
        <v>74</v>
      </c>
      <c r="X188" s="55">
        <v>91</v>
      </c>
      <c r="Y188" s="55">
        <v>110</v>
      </c>
      <c r="Z188" s="55">
        <v>84</v>
      </c>
      <c r="AA188" s="55">
        <v>91</v>
      </c>
      <c r="AB188" s="55">
        <v>75</v>
      </c>
      <c r="AC188" s="55"/>
      <c r="AD188" s="55"/>
      <c r="AE188" s="55"/>
      <c r="AF188" s="55"/>
      <c r="AG188" s="55"/>
      <c r="AH188" s="55"/>
      <c r="AI188" s="55" t="s">
        <v>54</v>
      </c>
      <c r="AJ188" s="55">
        <v>39</v>
      </c>
      <c r="AK188" s="55"/>
      <c r="AL188" s="55"/>
      <c r="AM188" s="55"/>
      <c r="AN188" s="55"/>
      <c r="AO188" s="55">
        <v>413</v>
      </c>
      <c r="AP188" s="55">
        <v>292</v>
      </c>
      <c r="AQ188" s="55">
        <v>208</v>
      </c>
      <c r="AR188" s="55">
        <v>157</v>
      </c>
      <c r="AS188" s="55">
        <v>206</v>
      </c>
      <c r="AT188" s="55">
        <v>184</v>
      </c>
    </row>
    <row r="189" spans="1:46">
      <c r="A189" s="55" t="s">
        <v>1048</v>
      </c>
      <c r="B189" s="55">
        <v>1315231141</v>
      </c>
      <c r="C189" s="55" t="s">
        <v>1049</v>
      </c>
      <c r="D189" s="55" t="s">
        <v>133</v>
      </c>
      <c r="E189" s="55" t="s">
        <v>53</v>
      </c>
      <c r="F189" s="55"/>
      <c r="G189" s="55">
        <v>11</v>
      </c>
      <c r="H189" s="55">
        <v>520</v>
      </c>
      <c r="I189" s="55">
        <v>570</v>
      </c>
      <c r="J189" s="55">
        <v>184</v>
      </c>
      <c r="K189" s="55">
        <v>24</v>
      </c>
      <c r="L189" s="55">
        <v>897</v>
      </c>
      <c r="M189" s="55">
        <v>99</v>
      </c>
      <c r="N189" s="55">
        <v>635</v>
      </c>
      <c r="O189" s="55">
        <v>100.5</v>
      </c>
      <c r="P189" s="55">
        <v>253</v>
      </c>
      <c r="Q189" s="55">
        <v>118.5</v>
      </c>
      <c r="R189" s="55">
        <v>221</v>
      </c>
      <c r="S189" s="55">
        <v>79</v>
      </c>
      <c r="T189" s="55">
        <v>94</v>
      </c>
      <c r="U189" s="55"/>
      <c r="V189" s="55"/>
      <c r="W189" s="55">
        <v>63</v>
      </c>
      <c r="X189" s="55">
        <v>86</v>
      </c>
      <c r="Y189" s="55">
        <v>297</v>
      </c>
      <c r="Z189" s="55"/>
      <c r="AA189" s="55"/>
      <c r="AB189" s="55"/>
      <c r="AC189" s="55"/>
      <c r="AD189" s="55"/>
      <c r="AE189" s="55"/>
      <c r="AF189" s="55">
        <v>60</v>
      </c>
      <c r="AG189" s="55">
        <v>87</v>
      </c>
      <c r="AH189" s="55">
        <v>67</v>
      </c>
      <c r="AI189" s="55" t="s">
        <v>866</v>
      </c>
      <c r="AJ189" s="55">
        <v>41</v>
      </c>
      <c r="AK189" s="55"/>
      <c r="AL189" s="55"/>
      <c r="AM189" s="55"/>
      <c r="AN189" s="55"/>
      <c r="AO189" s="55">
        <v>185</v>
      </c>
      <c r="AP189" s="55">
        <v>209</v>
      </c>
      <c r="AQ189" s="55">
        <v>276</v>
      </c>
      <c r="AR189" s="55">
        <v>208</v>
      </c>
      <c r="AS189" s="55">
        <v>141</v>
      </c>
      <c r="AT189" s="55">
        <v>184</v>
      </c>
    </row>
    <row r="190" spans="1:46">
      <c r="A190" s="55" t="s">
        <v>1122</v>
      </c>
      <c r="B190" s="55">
        <v>1315231232</v>
      </c>
      <c r="C190" s="55" t="s">
        <v>1123</v>
      </c>
      <c r="D190" s="55" t="s">
        <v>52</v>
      </c>
      <c r="E190" s="55" t="s">
        <v>53</v>
      </c>
      <c r="F190" s="55"/>
      <c r="G190" s="55">
        <v>12</v>
      </c>
      <c r="H190" s="55">
        <v>519</v>
      </c>
      <c r="I190" s="55">
        <v>570</v>
      </c>
      <c r="J190" s="55">
        <v>184</v>
      </c>
      <c r="K190" s="55">
        <v>165</v>
      </c>
      <c r="L190" s="55">
        <v>897</v>
      </c>
      <c r="M190" s="55">
        <v>104</v>
      </c>
      <c r="N190" s="55">
        <v>450</v>
      </c>
      <c r="O190" s="55">
        <v>104.5</v>
      </c>
      <c r="P190" s="55">
        <v>186</v>
      </c>
      <c r="Q190" s="55">
        <v>108</v>
      </c>
      <c r="R190" s="55">
        <v>453</v>
      </c>
      <c r="S190" s="55">
        <v>80.5</v>
      </c>
      <c r="T190" s="55">
        <v>81</v>
      </c>
      <c r="U190" s="55"/>
      <c r="V190" s="55"/>
      <c r="W190" s="55">
        <v>64.5</v>
      </c>
      <c r="X190" s="55">
        <v>87</v>
      </c>
      <c r="Y190" s="55">
        <v>258</v>
      </c>
      <c r="Z190" s="55"/>
      <c r="AA190" s="55"/>
      <c r="AB190" s="55"/>
      <c r="AC190" s="55"/>
      <c r="AD190" s="55"/>
      <c r="AE190" s="55"/>
      <c r="AF190" s="55">
        <v>57.5</v>
      </c>
      <c r="AG190" s="55">
        <v>86</v>
      </c>
      <c r="AH190" s="55">
        <v>91</v>
      </c>
      <c r="AI190" s="55" t="s">
        <v>866</v>
      </c>
      <c r="AJ190" s="55">
        <v>33</v>
      </c>
      <c r="AK190" s="55"/>
      <c r="AL190" s="55"/>
      <c r="AM190" s="55"/>
      <c r="AN190" s="55"/>
      <c r="AO190" s="55">
        <v>132</v>
      </c>
      <c r="AP190" s="55">
        <v>254</v>
      </c>
      <c r="AQ190" s="55">
        <v>205</v>
      </c>
      <c r="AR190" s="55">
        <v>349</v>
      </c>
      <c r="AS190" s="55">
        <v>283</v>
      </c>
      <c r="AT190" s="55">
        <v>184</v>
      </c>
    </row>
    <row r="191" spans="1:46">
      <c r="A191" s="55" t="s">
        <v>1118</v>
      </c>
      <c r="B191" s="55">
        <v>1315231230</v>
      </c>
      <c r="C191" s="55" t="s">
        <v>1119</v>
      </c>
      <c r="D191" s="55" t="s">
        <v>52</v>
      </c>
      <c r="E191" s="55" t="s">
        <v>53</v>
      </c>
      <c r="F191" s="55"/>
      <c r="G191" s="55">
        <v>12</v>
      </c>
      <c r="H191" s="55">
        <v>517</v>
      </c>
      <c r="I191" s="55">
        <v>569.5</v>
      </c>
      <c r="J191" s="55">
        <v>187</v>
      </c>
      <c r="K191" s="55">
        <v>167</v>
      </c>
      <c r="L191" s="55">
        <v>916</v>
      </c>
      <c r="M191" s="55">
        <v>105.5</v>
      </c>
      <c r="N191" s="55">
        <v>382</v>
      </c>
      <c r="O191" s="55">
        <v>114.5</v>
      </c>
      <c r="P191" s="55">
        <v>67</v>
      </c>
      <c r="Q191" s="55">
        <v>129</v>
      </c>
      <c r="R191" s="55">
        <v>49</v>
      </c>
      <c r="S191" s="55">
        <v>55.5</v>
      </c>
      <c r="T191" s="55">
        <v>487</v>
      </c>
      <c r="U191" s="55"/>
      <c r="V191" s="55"/>
      <c r="W191" s="55">
        <v>55.5</v>
      </c>
      <c r="X191" s="55">
        <v>80</v>
      </c>
      <c r="Y191" s="55">
        <v>435</v>
      </c>
      <c r="Z191" s="55"/>
      <c r="AA191" s="55"/>
      <c r="AB191" s="55"/>
      <c r="AC191" s="55"/>
      <c r="AD191" s="55"/>
      <c r="AE191" s="55"/>
      <c r="AF191" s="55">
        <v>57</v>
      </c>
      <c r="AG191" s="55">
        <v>85</v>
      </c>
      <c r="AH191" s="55">
        <v>99</v>
      </c>
      <c r="AI191" s="55" t="s">
        <v>866</v>
      </c>
      <c r="AJ191" s="55">
        <v>31</v>
      </c>
      <c r="AK191" s="55"/>
      <c r="AL191" s="55"/>
      <c r="AM191" s="55"/>
      <c r="AN191" s="55"/>
      <c r="AO191" s="55">
        <v>309</v>
      </c>
      <c r="AP191" s="55">
        <v>353</v>
      </c>
      <c r="AQ191" s="55">
        <v>225</v>
      </c>
      <c r="AR191" s="55">
        <v>354</v>
      </c>
      <c r="AS191" s="55">
        <v>320</v>
      </c>
      <c r="AT191" s="55">
        <v>187</v>
      </c>
    </row>
    <row r="192" spans="1:46">
      <c r="A192" s="55" t="s">
        <v>841</v>
      </c>
      <c r="B192" s="55">
        <v>1315230935</v>
      </c>
      <c r="C192" s="55" t="s">
        <v>842</v>
      </c>
      <c r="D192" s="55" t="s">
        <v>52</v>
      </c>
      <c r="E192" s="55" t="s">
        <v>53</v>
      </c>
      <c r="F192" s="55"/>
      <c r="G192" s="55">
        <v>9</v>
      </c>
      <c r="H192" s="55">
        <v>550.5</v>
      </c>
      <c r="I192" s="55">
        <v>569.5</v>
      </c>
      <c r="J192" s="55">
        <v>187</v>
      </c>
      <c r="K192" s="55">
        <v>17</v>
      </c>
      <c r="L192" s="55">
        <v>916</v>
      </c>
      <c r="M192" s="55">
        <v>110.5</v>
      </c>
      <c r="N192" s="55">
        <v>196</v>
      </c>
      <c r="O192" s="55">
        <v>92</v>
      </c>
      <c r="P192" s="55">
        <v>419</v>
      </c>
      <c r="Q192" s="55">
        <v>121</v>
      </c>
      <c r="R192" s="55">
        <v>168</v>
      </c>
      <c r="S192" s="55">
        <v>60</v>
      </c>
      <c r="T192" s="55">
        <v>413</v>
      </c>
      <c r="U192" s="55"/>
      <c r="V192" s="55"/>
      <c r="W192" s="55">
        <v>78.5</v>
      </c>
      <c r="X192" s="55">
        <v>92</v>
      </c>
      <c r="Y192" s="55">
        <v>53</v>
      </c>
      <c r="Z192" s="55">
        <v>88.5</v>
      </c>
      <c r="AA192" s="55">
        <v>94</v>
      </c>
      <c r="AB192" s="55">
        <v>20</v>
      </c>
      <c r="AC192" s="55"/>
      <c r="AD192" s="55"/>
      <c r="AE192" s="55"/>
      <c r="AF192" s="55"/>
      <c r="AG192" s="55"/>
      <c r="AH192" s="55"/>
      <c r="AI192" s="55" t="s">
        <v>54</v>
      </c>
      <c r="AJ192" s="55">
        <v>35</v>
      </c>
      <c r="AK192" s="55"/>
      <c r="AL192" s="55"/>
      <c r="AM192" s="55"/>
      <c r="AN192" s="55"/>
      <c r="AO192" s="55">
        <v>154</v>
      </c>
      <c r="AP192" s="55">
        <v>94</v>
      </c>
      <c r="AQ192" s="55">
        <v>262</v>
      </c>
      <c r="AR192" s="55">
        <v>204</v>
      </c>
      <c r="AS192" s="55">
        <v>96</v>
      </c>
      <c r="AT192" s="55">
        <v>187</v>
      </c>
    </row>
    <row r="193" spans="1:46">
      <c r="A193" s="55" t="s">
        <v>119</v>
      </c>
      <c r="B193" s="55">
        <v>1315230134</v>
      </c>
      <c r="C193" s="55" t="s">
        <v>120</v>
      </c>
      <c r="D193" s="55" t="s">
        <v>52</v>
      </c>
      <c r="E193" s="55" t="s">
        <v>53</v>
      </c>
      <c r="F193" s="55"/>
      <c r="G193" s="55">
        <v>1</v>
      </c>
      <c r="H193" s="55">
        <v>537.5</v>
      </c>
      <c r="I193" s="55">
        <v>569.5</v>
      </c>
      <c r="J193" s="55">
        <v>187</v>
      </c>
      <c r="K193" s="55">
        <v>124</v>
      </c>
      <c r="L193" s="55">
        <v>916</v>
      </c>
      <c r="M193" s="55">
        <v>95.5</v>
      </c>
      <c r="N193" s="55">
        <v>721</v>
      </c>
      <c r="O193" s="55">
        <v>105.5</v>
      </c>
      <c r="P193" s="55">
        <v>170</v>
      </c>
      <c r="Q193" s="55">
        <v>119</v>
      </c>
      <c r="R193" s="55">
        <v>212</v>
      </c>
      <c r="S193" s="55">
        <v>78.5</v>
      </c>
      <c r="T193" s="55">
        <v>100</v>
      </c>
      <c r="U193" s="55"/>
      <c r="V193" s="55"/>
      <c r="W193" s="55">
        <v>56.5</v>
      </c>
      <c r="X193" s="55">
        <v>81</v>
      </c>
      <c r="Y193" s="55">
        <v>414</v>
      </c>
      <c r="Z193" s="55">
        <v>82.5</v>
      </c>
      <c r="AA193" s="55">
        <v>90</v>
      </c>
      <c r="AB193" s="55">
        <v>99</v>
      </c>
      <c r="AC193" s="55"/>
      <c r="AD193" s="55"/>
      <c r="AE193" s="55"/>
      <c r="AF193" s="55"/>
      <c r="AG193" s="55"/>
      <c r="AH193" s="55"/>
      <c r="AI193" s="55" t="s">
        <v>54</v>
      </c>
      <c r="AJ193" s="55">
        <v>34</v>
      </c>
      <c r="AK193" s="55"/>
      <c r="AL193" s="55"/>
      <c r="AM193" s="55"/>
      <c r="AN193" s="55"/>
      <c r="AO193" s="55">
        <v>260</v>
      </c>
      <c r="AP193" s="55">
        <v>82</v>
      </c>
      <c r="AQ193" s="55">
        <v>173</v>
      </c>
      <c r="AR193" s="55">
        <v>311</v>
      </c>
      <c r="AS193" s="55">
        <v>218</v>
      </c>
      <c r="AT193" s="55">
        <v>187</v>
      </c>
    </row>
    <row r="194" spans="1:46">
      <c r="A194" s="55" t="s">
        <v>457</v>
      </c>
      <c r="B194" s="55">
        <v>1315230522</v>
      </c>
      <c r="C194" s="55" t="s">
        <v>458</v>
      </c>
      <c r="D194" s="55" t="s">
        <v>52</v>
      </c>
      <c r="E194" s="55" t="s">
        <v>53</v>
      </c>
      <c r="F194" s="55"/>
      <c r="G194" s="55">
        <v>5</v>
      </c>
      <c r="H194" s="55">
        <v>541</v>
      </c>
      <c r="I194" s="55">
        <v>569.5</v>
      </c>
      <c r="J194" s="55">
        <v>187</v>
      </c>
      <c r="K194" s="55">
        <v>-38</v>
      </c>
      <c r="L194" s="55">
        <v>916</v>
      </c>
      <c r="M194" s="55">
        <v>108.5</v>
      </c>
      <c r="N194" s="55">
        <v>258</v>
      </c>
      <c r="O194" s="55">
        <v>93.5</v>
      </c>
      <c r="P194" s="55">
        <v>392</v>
      </c>
      <c r="Q194" s="55">
        <v>114</v>
      </c>
      <c r="R194" s="55">
        <v>313</v>
      </c>
      <c r="S194" s="55">
        <v>82.5</v>
      </c>
      <c r="T194" s="55">
        <v>60</v>
      </c>
      <c r="U194" s="55"/>
      <c r="V194" s="55"/>
      <c r="W194" s="55">
        <v>68</v>
      </c>
      <c r="X194" s="55">
        <v>88</v>
      </c>
      <c r="Y194" s="55">
        <v>197</v>
      </c>
      <c r="Z194" s="55">
        <v>74.5</v>
      </c>
      <c r="AA194" s="55">
        <v>83</v>
      </c>
      <c r="AB194" s="55">
        <v>253</v>
      </c>
      <c r="AC194" s="55"/>
      <c r="AD194" s="55"/>
      <c r="AE194" s="55"/>
      <c r="AF194" s="55"/>
      <c r="AG194" s="55"/>
      <c r="AH194" s="55"/>
      <c r="AI194" s="55" t="s">
        <v>54</v>
      </c>
      <c r="AJ194" s="55">
        <v>22</v>
      </c>
      <c r="AK194" s="55"/>
      <c r="AL194" s="55"/>
      <c r="AM194" s="55"/>
      <c r="AN194" s="55"/>
      <c r="AO194" s="55">
        <v>100</v>
      </c>
      <c r="AP194" s="55">
        <v>139</v>
      </c>
      <c r="AQ194" s="55">
        <v>276</v>
      </c>
      <c r="AR194" s="55">
        <v>149</v>
      </c>
      <c r="AS194" s="55">
        <v>139</v>
      </c>
      <c r="AT194" s="55">
        <v>187</v>
      </c>
    </row>
    <row r="195" spans="1:46">
      <c r="A195" s="55" t="s">
        <v>475</v>
      </c>
      <c r="B195" s="55">
        <v>1315230531</v>
      </c>
      <c r="C195" s="55" t="s">
        <v>476</v>
      </c>
      <c r="D195" s="55" t="s">
        <v>52</v>
      </c>
      <c r="E195" s="55" t="s">
        <v>53</v>
      </c>
      <c r="F195" s="55"/>
      <c r="G195" s="55">
        <v>5</v>
      </c>
      <c r="H195" s="55">
        <v>540.5</v>
      </c>
      <c r="I195" s="55">
        <v>569</v>
      </c>
      <c r="J195" s="55">
        <v>191</v>
      </c>
      <c r="K195" s="55">
        <v>-34</v>
      </c>
      <c r="L195" s="55">
        <v>931</v>
      </c>
      <c r="M195" s="55">
        <v>110.5</v>
      </c>
      <c r="N195" s="55">
        <v>196</v>
      </c>
      <c r="O195" s="55">
        <v>102</v>
      </c>
      <c r="P195" s="55">
        <v>228</v>
      </c>
      <c r="Q195" s="55">
        <v>117.5</v>
      </c>
      <c r="R195" s="55">
        <v>253</v>
      </c>
      <c r="S195" s="55">
        <v>70</v>
      </c>
      <c r="T195" s="55">
        <v>226</v>
      </c>
      <c r="U195" s="55"/>
      <c r="V195" s="55"/>
      <c r="W195" s="55">
        <v>69</v>
      </c>
      <c r="X195" s="55">
        <v>89</v>
      </c>
      <c r="Y195" s="55">
        <v>170</v>
      </c>
      <c r="Z195" s="55">
        <v>71.5</v>
      </c>
      <c r="AA195" s="55">
        <v>80</v>
      </c>
      <c r="AB195" s="55">
        <v>310</v>
      </c>
      <c r="AC195" s="55"/>
      <c r="AD195" s="55"/>
      <c r="AE195" s="55"/>
      <c r="AF195" s="55"/>
      <c r="AG195" s="55"/>
      <c r="AH195" s="55"/>
      <c r="AI195" s="55" t="s">
        <v>54</v>
      </c>
      <c r="AJ195" s="55">
        <v>31</v>
      </c>
      <c r="AK195" s="55"/>
      <c r="AL195" s="55"/>
      <c r="AM195" s="55"/>
      <c r="AN195" s="55"/>
      <c r="AO195" s="55">
        <v>180</v>
      </c>
      <c r="AP195" s="55">
        <v>108</v>
      </c>
      <c r="AQ195" s="55">
        <v>117</v>
      </c>
      <c r="AR195" s="55">
        <v>157</v>
      </c>
      <c r="AS195" s="55">
        <v>110</v>
      </c>
      <c r="AT195" s="55">
        <v>191</v>
      </c>
    </row>
    <row r="196" spans="1:46">
      <c r="A196" s="55" t="s">
        <v>931</v>
      </c>
      <c r="B196" s="55">
        <v>1315231034</v>
      </c>
      <c r="C196" s="55" t="s">
        <v>932</v>
      </c>
      <c r="D196" s="55" t="s">
        <v>52</v>
      </c>
      <c r="E196" s="55" t="s">
        <v>53</v>
      </c>
      <c r="F196" s="55"/>
      <c r="G196" s="55">
        <v>10</v>
      </c>
      <c r="H196" s="55">
        <v>529.5</v>
      </c>
      <c r="I196" s="55">
        <v>569</v>
      </c>
      <c r="J196" s="55">
        <v>191</v>
      </c>
      <c r="K196" s="55">
        <v>-62</v>
      </c>
      <c r="L196" s="55">
        <v>931</v>
      </c>
      <c r="M196" s="55">
        <v>107.5</v>
      </c>
      <c r="N196" s="55">
        <v>300</v>
      </c>
      <c r="O196" s="55">
        <v>96.5</v>
      </c>
      <c r="P196" s="55">
        <v>342</v>
      </c>
      <c r="Q196" s="55">
        <v>115</v>
      </c>
      <c r="R196" s="55">
        <v>294</v>
      </c>
      <c r="S196" s="55">
        <v>71</v>
      </c>
      <c r="T196" s="55">
        <v>205</v>
      </c>
      <c r="U196" s="55"/>
      <c r="V196" s="55"/>
      <c r="W196" s="55">
        <v>73.5</v>
      </c>
      <c r="X196" s="55">
        <v>90</v>
      </c>
      <c r="Y196" s="55">
        <v>116</v>
      </c>
      <c r="Z196" s="55"/>
      <c r="AA196" s="55"/>
      <c r="AB196" s="55"/>
      <c r="AC196" s="55">
        <v>66</v>
      </c>
      <c r="AD196" s="55">
        <v>89</v>
      </c>
      <c r="AE196" s="55">
        <v>54</v>
      </c>
      <c r="AF196" s="55"/>
      <c r="AG196" s="55"/>
      <c r="AH196" s="55"/>
      <c r="AI196" s="55" t="s">
        <v>880</v>
      </c>
      <c r="AJ196" s="55">
        <v>34</v>
      </c>
      <c r="AK196" s="55"/>
      <c r="AL196" s="55"/>
      <c r="AM196" s="55"/>
      <c r="AN196" s="55"/>
      <c r="AO196" s="55">
        <v>76</v>
      </c>
      <c r="AP196" s="55">
        <v>166</v>
      </c>
      <c r="AQ196" s="55">
        <v>162</v>
      </c>
      <c r="AR196" s="55">
        <v>129</v>
      </c>
      <c r="AS196" s="55">
        <v>152</v>
      </c>
      <c r="AT196" s="55">
        <v>191</v>
      </c>
    </row>
    <row r="197" spans="1:46">
      <c r="A197" s="55" t="s">
        <v>1090</v>
      </c>
      <c r="B197" s="55">
        <v>1315231216</v>
      </c>
      <c r="C197" s="55" t="s">
        <v>1091</v>
      </c>
      <c r="D197" s="55" t="s">
        <v>52</v>
      </c>
      <c r="E197" s="55" t="s">
        <v>53</v>
      </c>
      <c r="F197" s="55"/>
      <c r="G197" s="55">
        <v>12</v>
      </c>
      <c r="H197" s="55">
        <v>526.5</v>
      </c>
      <c r="I197" s="55">
        <v>568.5</v>
      </c>
      <c r="J197" s="55">
        <v>193</v>
      </c>
      <c r="K197" s="55">
        <v>92</v>
      </c>
      <c r="L197" s="55">
        <v>940</v>
      </c>
      <c r="M197" s="55">
        <v>108</v>
      </c>
      <c r="N197" s="55">
        <v>278</v>
      </c>
      <c r="O197" s="55">
        <v>98</v>
      </c>
      <c r="P197" s="55">
        <v>311</v>
      </c>
      <c r="Q197" s="55">
        <v>100</v>
      </c>
      <c r="R197" s="55">
        <v>604</v>
      </c>
      <c r="S197" s="55">
        <v>83.5</v>
      </c>
      <c r="T197" s="55">
        <v>50</v>
      </c>
      <c r="U197" s="55"/>
      <c r="V197" s="55"/>
      <c r="W197" s="55">
        <v>72</v>
      </c>
      <c r="X197" s="55">
        <v>90</v>
      </c>
      <c r="Y197" s="55">
        <v>137</v>
      </c>
      <c r="Z197" s="55"/>
      <c r="AA197" s="55"/>
      <c r="AB197" s="55"/>
      <c r="AC197" s="55"/>
      <c r="AD197" s="55"/>
      <c r="AE197" s="55"/>
      <c r="AF197" s="55">
        <v>65</v>
      </c>
      <c r="AG197" s="55">
        <v>89</v>
      </c>
      <c r="AH197" s="55">
        <v>33</v>
      </c>
      <c r="AI197" s="55" t="s">
        <v>866</v>
      </c>
      <c r="AJ197" s="55">
        <v>17</v>
      </c>
      <c r="AK197" s="55"/>
      <c r="AL197" s="55"/>
      <c r="AM197" s="55"/>
      <c r="AN197" s="55"/>
      <c r="AO197" s="55">
        <v>225</v>
      </c>
      <c r="AP197" s="55">
        <v>152</v>
      </c>
      <c r="AQ197" s="55">
        <v>194</v>
      </c>
      <c r="AR197" s="55">
        <v>285</v>
      </c>
      <c r="AS197" s="55">
        <v>215</v>
      </c>
      <c r="AT197" s="55">
        <v>193</v>
      </c>
    </row>
    <row r="198" spans="1:46">
      <c r="A198" s="55" t="s">
        <v>389</v>
      </c>
      <c r="B198" s="55">
        <v>1315230429</v>
      </c>
      <c r="C198" s="55" t="s">
        <v>390</v>
      </c>
      <c r="D198" s="55" t="s">
        <v>52</v>
      </c>
      <c r="E198" s="55" t="s">
        <v>53</v>
      </c>
      <c r="F198" s="55"/>
      <c r="G198" s="55">
        <v>4</v>
      </c>
      <c r="H198" s="55">
        <v>537</v>
      </c>
      <c r="I198" s="55">
        <v>568.5</v>
      </c>
      <c r="J198" s="55">
        <v>193</v>
      </c>
      <c r="K198" s="55">
        <v>67</v>
      </c>
      <c r="L198" s="55">
        <v>940</v>
      </c>
      <c r="M198" s="55">
        <v>108</v>
      </c>
      <c r="N198" s="55">
        <v>278</v>
      </c>
      <c r="O198" s="55">
        <v>111.5</v>
      </c>
      <c r="P198" s="55">
        <v>90</v>
      </c>
      <c r="Q198" s="55">
        <v>106</v>
      </c>
      <c r="R198" s="55">
        <v>498</v>
      </c>
      <c r="S198" s="55">
        <v>70</v>
      </c>
      <c r="T198" s="55">
        <v>226</v>
      </c>
      <c r="U198" s="55"/>
      <c r="V198" s="55"/>
      <c r="W198" s="55">
        <v>61.5</v>
      </c>
      <c r="X198" s="55">
        <v>85</v>
      </c>
      <c r="Y198" s="55">
        <v>322</v>
      </c>
      <c r="Z198" s="55">
        <v>80</v>
      </c>
      <c r="AA198" s="55">
        <v>88</v>
      </c>
      <c r="AB198" s="55">
        <v>152</v>
      </c>
      <c r="AC198" s="55"/>
      <c r="AD198" s="55"/>
      <c r="AE198" s="55"/>
      <c r="AF198" s="55"/>
      <c r="AG198" s="55"/>
      <c r="AH198" s="55"/>
      <c r="AI198" s="55" t="s">
        <v>54</v>
      </c>
      <c r="AJ198" s="55">
        <v>29</v>
      </c>
      <c r="AK198" s="55"/>
      <c r="AL198" s="55"/>
      <c r="AM198" s="55"/>
      <c r="AN198" s="55"/>
      <c r="AO198" s="55">
        <v>320</v>
      </c>
      <c r="AP198" s="55">
        <v>128</v>
      </c>
      <c r="AQ198" s="55">
        <v>256</v>
      </c>
      <c r="AR198" s="55">
        <v>260</v>
      </c>
      <c r="AS198" s="55">
        <v>143</v>
      </c>
      <c r="AT198" s="55">
        <v>193</v>
      </c>
    </row>
    <row r="199" spans="1:46">
      <c r="A199" s="55" t="s">
        <v>308</v>
      </c>
      <c r="B199" s="55">
        <v>1315230335</v>
      </c>
      <c r="C199" s="55" t="s">
        <v>309</v>
      </c>
      <c r="D199" s="55" t="s">
        <v>52</v>
      </c>
      <c r="E199" s="55" t="s">
        <v>53</v>
      </c>
      <c r="F199" s="55"/>
      <c r="G199" s="55">
        <v>3</v>
      </c>
      <c r="H199" s="55">
        <v>541</v>
      </c>
      <c r="I199" s="55">
        <v>568</v>
      </c>
      <c r="J199" s="55">
        <v>195</v>
      </c>
      <c r="K199" s="55">
        <v>21</v>
      </c>
      <c r="L199" s="55">
        <v>951</v>
      </c>
      <c r="M199" s="55">
        <v>109.5</v>
      </c>
      <c r="N199" s="55">
        <v>226</v>
      </c>
      <c r="O199" s="55">
        <v>101</v>
      </c>
      <c r="P199" s="55">
        <v>245</v>
      </c>
      <c r="Q199" s="55">
        <v>111.5</v>
      </c>
      <c r="R199" s="55">
        <v>371</v>
      </c>
      <c r="S199" s="55">
        <v>63</v>
      </c>
      <c r="T199" s="55">
        <v>353</v>
      </c>
      <c r="U199" s="55"/>
      <c r="V199" s="55"/>
      <c r="W199" s="55">
        <v>66.5</v>
      </c>
      <c r="X199" s="55">
        <v>88</v>
      </c>
      <c r="Y199" s="55">
        <v>220</v>
      </c>
      <c r="Z199" s="55">
        <v>89.5</v>
      </c>
      <c r="AA199" s="55">
        <v>95</v>
      </c>
      <c r="AB199" s="55">
        <v>16</v>
      </c>
      <c r="AC199" s="55"/>
      <c r="AD199" s="55"/>
      <c r="AE199" s="55"/>
      <c r="AF199" s="55"/>
      <c r="AG199" s="55"/>
      <c r="AH199" s="55"/>
      <c r="AI199" s="55" t="s">
        <v>54</v>
      </c>
      <c r="AJ199" s="55">
        <v>35</v>
      </c>
      <c r="AK199" s="55"/>
      <c r="AL199" s="55"/>
      <c r="AM199" s="55"/>
      <c r="AN199" s="55"/>
      <c r="AO199" s="55">
        <v>234</v>
      </c>
      <c r="AP199" s="55">
        <v>359</v>
      </c>
      <c r="AQ199" s="55">
        <v>89</v>
      </c>
      <c r="AR199" s="55">
        <v>216</v>
      </c>
      <c r="AS199" s="55">
        <v>304</v>
      </c>
      <c r="AT199" s="55">
        <v>195</v>
      </c>
    </row>
    <row r="200" spans="1:46">
      <c r="A200" s="55" t="s">
        <v>262</v>
      </c>
      <c r="B200" s="55">
        <v>1315230312</v>
      </c>
      <c r="C200" s="55" t="s">
        <v>263</v>
      </c>
      <c r="D200" s="55" t="s">
        <v>52</v>
      </c>
      <c r="E200" s="55" t="s">
        <v>53</v>
      </c>
      <c r="F200" s="55"/>
      <c r="G200" s="55">
        <v>3</v>
      </c>
      <c r="H200" s="55">
        <v>535.5</v>
      </c>
      <c r="I200" s="55">
        <v>567.5</v>
      </c>
      <c r="J200" s="55">
        <v>196</v>
      </c>
      <c r="K200" s="55">
        <v>61</v>
      </c>
      <c r="L200" s="55">
        <v>961</v>
      </c>
      <c r="M200" s="55">
        <v>115.5</v>
      </c>
      <c r="N200" s="55">
        <v>55</v>
      </c>
      <c r="O200" s="55">
        <v>94.5</v>
      </c>
      <c r="P200" s="55">
        <v>374</v>
      </c>
      <c r="Q200" s="55">
        <v>113.5</v>
      </c>
      <c r="R200" s="55">
        <v>327</v>
      </c>
      <c r="S200" s="55">
        <v>71</v>
      </c>
      <c r="T200" s="55">
        <v>205</v>
      </c>
      <c r="U200" s="55"/>
      <c r="V200" s="55"/>
      <c r="W200" s="55">
        <v>63.5</v>
      </c>
      <c r="X200" s="55">
        <v>86</v>
      </c>
      <c r="Y200" s="55">
        <v>283</v>
      </c>
      <c r="Z200" s="55">
        <v>77.5</v>
      </c>
      <c r="AA200" s="55">
        <v>87</v>
      </c>
      <c r="AB200" s="55">
        <v>204</v>
      </c>
      <c r="AC200" s="55"/>
      <c r="AD200" s="55"/>
      <c r="AE200" s="55"/>
      <c r="AF200" s="55"/>
      <c r="AG200" s="55"/>
      <c r="AH200" s="55"/>
      <c r="AI200" s="55" t="s">
        <v>54</v>
      </c>
      <c r="AJ200" s="55">
        <v>12</v>
      </c>
      <c r="AK200" s="55"/>
      <c r="AL200" s="55"/>
      <c r="AM200" s="55"/>
      <c r="AN200" s="55"/>
      <c r="AO200" s="55">
        <v>318</v>
      </c>
      <c r="AP200" s="55">
        <v>422</v>
      </c>
      <c r="AQ200" s="55">
        <v>320</v>
      </c>
      <c r="AR200" s="55">
        <v>257</v>
      </c>
      <c r="AS200" s="55">
        <v>262</v>
      </c>
      <c r="AT200" s="55">
        <v>196</v>
      </c>
    </row>
    <row r="201" spans="1:46">
      <c r="A201" s="55" t="s">
        <v>99</v>
      </c>
      <c r="B201" s="55">
        <v>1315230124</v>
      </c>
      <c r="C201" s="55" t="s">
        <v>100</v>
      </c>
      <c r="D201" s="55" t="s">
        <v>52</v>
      </c>
      <c r="E201" s="55" t="s">
        <v>53</v>
      </c>
      <c r="F201" s="55"/>
      <c r="G201" s="55">
        <v>1</v>
      </c>
      <c r="H201" s="55">
        <v>537</v>
      </c>
      <c r="I201" s="55">
        <v>567.5</v>
      </c>
      <c r="J201" s="55">
        <v>196</v>
      </c>
      <c r="K201" s="55">
        <v>144</v>
      </c>
      <c r="L201" s="55">
        <v>961</v>
      </c>
      <c r="M201" s="55">
        <v>105.5</v>
      </c>
      <c r="N201" s="55">
        <v>382</v>
      </c>
      <c r="O201" s="55">
        <v>99.5</v>
      </c>
      <c r="P201" s="55">
        <v>270</v>
      </c>
      <c r="Q201" s="55">
        <v>125.5</v>
      </c>
      <c r="R201" s="55">
        <v>89</v>
      </c>
      <c r="S201" s="55">
        <v>68</v>
      </c>
      <c r="T201" s="55">
        <v>269</v>
      </c>
      <c r="U201" s="55"/>
      <c r="V201" s="55"/>
      <c r="W201" s="55">
        <v>65</v>
      </c>
      <c r="X201" s="55">
        <v>87</v>
      </c>
      <c r="Y201" s="55">
        <v>248</v>
      </c>
      <c r="Z201" s="55">
        <v>73.5</v>
      </c>
      <c r="AA201" s="55">
        <v>82</v>
      </c>
      <c r="AB201" s="55">
        <v>273</v>
      </c>
      <c r="AC201" s="55"/>
      <c r="AD201" s="55"/>
      <c r="AE201" s="55"/>
      <c r="AF201" s="55"/>
      <c r="AG201" s="55"/>
      <c r="AH201" s="55"/>
      <c r="AI201" s="55" t="s">
        <v>54</v>
      </c>
      <c r="AJ201" s="55">
        <v>24</v>
      </c>
      <c r="AK201" s="55"/>
      <c r="AL201" s="55"/>
      <c r="AM201" s="55"/>
      <c r="AN201" s="55"/>
      <c r="AO201" s="55">
        <v>202</v>
      </c>
      <c r="AP201" s="55">
        <v>272</v>
      </c>
      <c r="AQ201" s="55">
        <v>127</v>
      </c>
      <c r="AR201" s="55">
        <v>340</v>
      </c>
      <c r="AS201" s="55">
        <v>181</v>
      </c>
      <c r="AT201" s="55">
        <v>196</v>
      </c>
    </row>
    <row r="202" spans="1:46">
      <c r="A202" s="55" t="s">
        <v>707</v>
      </c>
      <c r="B202" s="55">
        <v>1315230808</v>
      </c>
      <c r="C202" s="55" t="s">
        <v>708</v>
      </c>
      <c r="D202" s="55" t="s">
        <v>52</v>
      </c>
      <c r="E202" s="55" t="s">
        <v>53</v>
      </c>
      <c r="F202" s="55"/>
      <c r="G202" s="55">
        <v>8</v>
      </c>
      <c r="H202" s="55">
        <v>542.5</v>
      </c>
      <c r="I202" s="55">
        <v>567.5</v>
      </c>
      <c r="J202" s="55">
        <v>196</v>
      </c>
      <c r="K202" s="55">
        <v>122</v>
      </c>
      <c r="L202" s="55">
        <v>961</v>
      </c>
      <c r="M202" s="55">
        <v>107</v>
      </c>
      <c r="N202" s="55">
        <v>325</v>
      </c>
      <c r="O202" s="55">
        <v>101.5</v>
      </c>
      <c r="P202" s="55">
        <v>235</v>
      </c>
      <c r="Q202" s="55">
        <v>104.5</v>
      </c>
      <c r="R202" s="55">
        <v>532</v>
      </c>
      <c r="S202" s="55">
        <v>75.5</v>
      </c>
      <c r="T202" s="55">
        <v>151</v>
      </c>
      <c r="U202" s="55"/>
      <c r="V202" s="55"/>
      <c r="W202" s="55">
        <v>74.5</v>
      </c>
      <c r="X202" s="55">
        <v>91</v>
      </c>
      <c r="Y202" s="55">
        <v>102</v>
      </c>
      <c r="Z202" s="55">
        <v>79.5</v>
      </c>
      <c r="AA202" s="55">
        <v>88</v>
      </c>
      <c r="AB202" s="55">
        <v>165</v>
      </c>
      <c r="AC202" s="55"/>
      <c r="AD202" s="55"/>
      <c r="AE202" s="55"/>
      <c r="AF202" s="55"/>
      <c r="AG202" s="55"/>
      <c r="AH202" s="55"/>
      <c r="AI202" s="55" t="s">
        <v>54</v>
      </c>
      <c r="AJ202" s="55">
        <v>9</v>
      </c>
      <c r="AK202" s="55"/>
      <c r="AL202" s="55"/>
      <c r="AM202" s="55"/>
      <c r="AN202" s="55"/>
      <c r="AO202" s="55">
        <v>185</v>
      </c>
      <c r="AP202" s="55">
        <v>298</v>
      </c>
      <c r="AQ202" s="55">
        <v>427</v>
      </c>
      <c r="AR202" s="55">
        <v>318</v>
      </c>
      <c r="AS202" s="55">
        <v>298</v>
      </c>
      <c r="AT202" s="55">
        <v>196</v>
      </c>
    </row>
    <row r="203" spans="1:46">
      <c r="A203" s="55" t="s">
        <v>1150</v>
      </c>
      <c r="B203" s="55">
        <v>1315231306</v>
      </c>
      <c r="C203" s="55" t="s">
        <v>1151</v>
      </c>
      <c r="D203" s="55" t="s">
        <v>52</v>
      </c>
      <c r="E203" s="55" t="s">
        <v>53</v>
      </c>
      <c r="F203" s="55"/>
      <c r="G203" s="55">
        <v>13</v>
      </c>
      <c r="H203" s="55">
        <v>516</v>
      </c>
      <c r="I203" s="55">
        <v>567</v>
      </c>
      <c r="J203" s="55">
        <v>199</v>
      </c>
      <c r="K203" s="55">
        <v>74</v>
      </c>
      <c r="L203" s="55">
        <v>979</v>
      </c>
      <c r="M203" s="55">
        <v>105.5</v>
      </c>
      <c r="N203" s="55">
        <v>382</v>
      </c>
      <c r="O203" s="55">
        <v>118.5</v>
      </c>
      <c r="P203" s="55">
        <v>38</v>
      </c>
      <c r="Q203" s="55">
        <v>113</v>
      </c>
      <c r="R203" s="55">
        <v>337</v>
      </c>
      <c r="S203" s="55">
        <v>58</v>
      </c>
      <c r="T203" s="55">
        <v>447</v>
      </c>
      <c r="U203" s="55"/>
      <c r="V203" s="55"/>
      <c r="W203" s="55">
        <v>64</v>
      </c>
      <c r="X203" s="55">
        <v>87</v>
      </c>
      <c r="Y203" s="55">
        <v>269</v>
      </c>
      <c r="Z203" s="55"/>
      <c r="AA203" s="55"/>
      <c r="AB203" s="55"/>
      <c r="AC203" s="55"/>
      <c r="AD203" s="55"/>
      <c r="AE203" s="55"/>
      <c r="AF203" s="55">
        <v>57</v>
      </c>
      <c r="AG203" s="55">
        <v>85</v>
      </c>
      <c r="AH203" s="55">
        <v>99</v>
      </c>
      <c r="AI203" s="55" t="s">
        <v>866</v>
      </c>
      <c r="AJ203" s="55">
        <v>6</v>
      </c>
      <c r="AK203" s="55"/>
      <c r="AL203" s="55"/>
      <c r="AM203" s="55"/>
      <c r="AN203" s="55"/>
      <c r="AO203" s="55">
        <v>333</v>
      </c>
      <c r="AP203" s="55">
        <v>225</v>
      </c>
      <c r="AQ203" s="55">
        <v>289</v>
      </c>
      <c r="AR203" s="55">
        <v>273</v>
      </c>
      <c r="AS203" s="55">
        <v>245</v>
      </c>
      <c r="AT203" s="55">
        <v>199</v>
      </c>
    </row>
    <row r="204" spans="1:46">
      <c r="A204" s="55" t="s">
        <v>1432</v>
      </c>
      <c r="B204" s="55">
        <v>1315231551</v>
      </c>
      <c r="C204" s="55" t="s">
        <v>1433</v>
      </c>
      <c r="D204" s="55" t="s">
        <v>52</v>
      </c>
      <c r="E204" s="55" t="s">
        <v>53</v>
      </c>
      <c r="F204" s="55"/>
      <c r="G204" s="55">
        <v>15</v>
      </c>
      <c r="H204" s="55">
        <v>533.75</v>
      </c>
      <c r="I204" s="55">
        <v>567</v>
      </c>
      <c r="J204" s="55">
        <v>199</v>
      </c>
      <c r="K204" s="55">
        <v>-101</v>
      </c>
      <c r="L204" s="55">
        <v>979</v>
      </c>
      <c r="M204" s="55">
        <v>114</v>
      </c>
      <c r="N204" s="55">
        <v>84</v>
      </c>
      <c r="O204" s="55">
        <v>92.5</v>
      </c>
      <c r="P204" s="55">
        <v>409</v>
      </c>
      <c r="Q204" s="55">
        <v>128</v>
      </c>
      <c r="R204" s="55">
        <v>54</v>
      </c>
      <c r="S204" s="55">
        <v>69.5</v>
      </c>
      <c r="T204" s="55">
        <v>241</v>
      </c>
      <c r="U204" s="55"/>
      <c r="V204" s="55"/>
      <c r="W204" s="55"/>
      <c r="X204" s="55"/>
      <c r="Y204" s="55"/>
      <c r="Z204" s="55">
        <v>67.5</v>
      </c>
      <c r="AA204" s="55">
        <v>77</v>
      </c>
      <c r="AB204" s="55">
        <v>383</v>
      </c>
      <c r="AC204" s="55">
        <v>62.25</v>
      </c>
      <c r="AD204" s="55">
        <v>86</v>
      </c>
      <c r="AE204" s="55">
        <v>101</v>
      </c>
      <c r="AF204" s="55"/>
      <c r="AG204" s="55"/>
      <c r="AH204" s="55"/>
      <c r="AI204" s="55" t="s">
        <v>1362</v>
      </c>
      <c r="AJ204" s="55">
        <v>51</v>
      </c>
      <c r="AK204" s="55"/>
      <c r="AL204" s="55"/>
      <c r="AM204" s="55"/>
      <c r="AN204" s="55"/>
      <c r="AO204" s="55"/>
      <c r="AP204" s="55">
        <v>139</v>
      </c>
      <c r="AQ204" s="55">
        <v>133</v>
      </c>
      <c r="AR204" s="55">
        <v>98</v>
      </c>
      <c r="AS204" s="55">
        <v>149</v>
      </c>
      <c r="AT204" s="55">
        <v>199</v>
      </c>
    </row>
    <row r="205" spans="1:46">
      <c r="A205" s="55" t="s">
        <v>1306</v>
      </c>
      <c r="B205" s="55">
        <v>1315231437</v>
      </c>
      <c r="C205" s="55" t="s">
        <v>1307</v>
      </c>
      <c r="D205" s="55" t="s">
        <v>52</v>
      </c>
      <c r="E205" s="55" t="s">
        <v>53</v>
      </c>
      <c r="F205" s="55"/>
      <c r="G205" s="55">
        <v>14</v>
      </c>
      <c r="H205" s="55">
        <v>517.5</v>
      </c>
      <c r="I205" s="55">
        <v>566.5</v>
      </c>
      <c r="J205" s="55">
        <v>201</v>
      </c>
      <c r="K205" s="55">
        <v>-72</v>
      </c>
      <c r="L205" s="55">
        <v>991</v>
      </c>
      <c r="M205" s="55">
        <v>104.5</v>
      </c>
      <c r="N205" s="55">
        <v>433</v>
      </c>
      <c r="O205" s="55">
        <v>106</v>
      </c>
      <c r="P205" s="55">
        <v>160</v>
      </c>
      <c r="Q205" s="55">
        <v>125</v>
      </c>
      <c r="R205" s="55">
        <v>92</v>
      </c>
      <c r="S205" s="55">
        <v>65</v>
      </c>
      <c r="T205" s="55">
        <v>319</v>
      </c>
      <c r="U205" s="55"/>
      <c r="V205" s="55"/>
      <c r="W205" s="55">
        <v>52.5</v>
      </c>
      <c r="X205" s="55">
        <v>78</v>
      </c>
      <c r="Y205" s="55">
        <v>488</v>
      </c>
      <c r="Z205" s="55"/>
      <c r="AA205" s="55"/>
      <c r="AB205" s="55"/>
      <c r="AC205" s="55">
        <v>64.5</v>
      </c>
      <c r="AD205" s="55">
        <v>88</v>
      </c>
      <c r="AE205" s="55">
        <v>70</v>
      </c>
      <c r="AF205" s="55"/>
      <c r="AG205" s="55"/>
      <c r="AH205" s="55"/>
      <c r="AI205" s="55" t="s">
        <v>880</v>
      </c>
      <c r="AJ205" s="55">
        <v>38</v>
      </c>
      <c r="AK205" s="55"/>
      <c r="AL205" s="55"/>
      <c r="AM205" s="55"/>
      <c r="AN205" s="55"/>
      <c r="AO205" s="55">
        <v>230</v>
      </c>
      <c r="AP205" s="55">
        <v>219</v>
      </c>
      <c r="AQ205" s="55">
        <v>251</v>
      </c>
      <c r="AR205" s="55">
        <v>129</v>
      </c>
      <c r="AS205" s="55">
        <v>167</v>
      </c>
      <c r="AT205" s="55">
        <v>201</v>
      </c>
    </row>
    <row r="206" spans="1:46">
      <c r="A206" s="55" t="s">
        <v>733</v>
      </c>
      <c r="B206" s="55">
        <v>1315230821</v>
      </c>
      <c r="C206" s="55" t="s">
        <v>734</v>
      </c>
      <c r="D206" s="55" t="s">
        <v>52</v>
      </c>
      <c r="E206" s="55" t="s">
        <v>53</v>
      </c>
      <c r="F206" s="55"/>
      <c r="G206" s="55">
        <v>8</v>
      </c>
      <c r="H206" s="55">
        <v>534.5</v>
      </c>
      <c r="I206" s="55">
        <v>566.5</v>
      </c>
      <c r="J206" s="55">
        <v>201</v>
      </c>
      <c r="K206" s="55">
        <v>-31</v>
      </c>
      <c r="L206" s="55">
        <v>991</v>
      </c>
      <c r="M206" s="55">
        <v>112.5</v>
      </c>
      <c r="N206" s="55">
        <v>128</v>
      </c>
      <c r="O206" s="55">
        <v>112</v>
      </c>
      <c r="P206" s="55">
        <v>87</v>
      </c>
      <c r="Q206" s="55">
        <v>108.5</v>
      </c>
      <c r="R206" s="55">
        <v>443</v>
      </c>
      <c r="S206" s="55">
        <v>62.5</v>
      </c>
      <c r="T206" s="55">
        <v>362</v>
      </c>
      <c r="U206" s="55"/>
      <c r="V206" s="55"/>
      <c r="W206" s="55">
        <v>60</v>
      </c>
      <c r="X206" s="55">
        <v>83</v>
      </c>
      <c r="Y206" s="55">
        <v>352</v>
      </c>
      <c r="Z206" s="55">
        <v>79</v>
      </c>
      <c r="AA206" s="55">
        <v>88</v>
      </c>
      <c r="AB206" s="55">
        <v>171</v>
      </c>
      <c r="AC206" s="55"/>
      <c r="AD206" s="55"/>
      <c r="AE206" s="55"/>
      <c r="AF206" s="55"/>
      <c r="AG206" s="55"/>
      <c r="AH206" s="55"/>
      <c r="AI206" s="55" t="s">
        <v>54</v>
      </c>
      <c r="AJ206" s="55">
        <v>22</v>
      </c>
      <c r="AK206" s="55"/>
      <c r="AL206" s="55"/>
      <c r="AM206" s="55"/>
      <c r="AN206" s="55"/>
      <c r="AO206" s="55">
        <v>242</v>
      </c>
      <c r="AP206" s="55">
        <v>375</v>
      </c>
      <c r="AQ206" s="55">
        <v>174</v>
      </c>
      <c r="AR206" s="55">
        <v>170</v>
      </c>
      <c r="AS206" s="55">
        <v>209</v>
      </c>
      <c r="AT206" s="55">
        <v>201</v>
      </c>
    </row>
    <row r="207" spans="1:46">
      <c r="A207" s="55" t="s">
        <v>907</v>
      </c>
      <c r="B207" s="55">
        <v>1315231022</v>
      </c>
      <c r="C207" s="55" t="s">
        <v>908</v>
      </c>
      <c r="D207" s="55" t="s">
        <v>52</v>
      </c>
      <c r="E207" s="55" t="s">
        <v>53</v>
      </c>
      <c r="F207" s="55"/>
      <c r="G207" s="55">
        <v>10</v>
      </c>
      <c r="H207" s="55">
        <v>515.5</v>
      </c>
      <c r="I207" s="55">
        <v>566.5</v>
      </c>
      <c r="J207" s="55">
        <v>201</v>
      </c>
      <c r="K207" s="55">
        <v>46</v>
      </c>
      <c r="L207" s="55">
        <v>991</v>
      </c>
      <c r="M207" s="55">
        <v>107.5</v>
      </c>
      <c r="N207" s="55">
        <v>300</v>
      </c>
      <c r="O207" s="55">
        <v>103.5</v>
      </c>
      <c r="P207" s="55">
        <v>207</v>
      </c>
      <c r="Q207" s="55">
        <v>125</v>
      </c>
      <c r="R207" s="55">
        <v>92</v>
      </c>
      <c r="S207" s="55">
        <v>61.5</v>
      </c>
      <c r="T207" s="55">
        <v>381</v>
      </c>
      <c r="U207" s="55"/>
      <c r="V207" s="55"/>
      <c r="W207" s="55">
        <v>57.5</v>
      </c>
      <c r="X207" s="55">
        <v>82</v>
      </c>
      <c r="Y207" s="55">
        <v>393</v>
      </c>
      <c r="Z207" s="55"/>
      <c r="AA207" s="55"/>
      <c r="AB207" s="55"/>
      <c r="AC207" s="55"/>
      <c r="AD207" s="55"/>
      <c r="AE207" s="55"/>
      <c r="AF207" s="55">
        <v>60.5</v>
      </c>
      <c r="AG207" s="55">
        <v>87</v>
      </c>
      <c r="AH207" s="55">
        <v>61</v>
      </c>
      <c r="AI207" s="55" t="s">
        <v>866</v>
      </c>
      <c r="AJ207" s="55">
        <v>22</v>
      </c>
      <c r="AK207" s="55"/>
      <c r="AL207" s="55"/>
      <c r="AM207" s="55"/>
      <c r="AN207" s="55" t="s">
        <v>867</v>
      </c>
      <c r="AO207" s="55">
        <v>202</v>
      </c>
      <c r="AP207" s="55">
        <v>300</v>
      </c>
      <c r="AQ207" s="55">
        <v>333</v>
      </c>
      <c r="AR207" s="55">
        <v>247</v>
      </c>
      <c r="AS207" s="55">
        <v>126</v>
      </c>
      <c r="AT207" s="55">
        <v>201</v>
      </c>
    </row>
    <row r="208" spans="1:46">
      <c r="A208" s="55" t="s">
        <v>917</v>
      </c>
      <c r="B208" s="55">
        <v>1315231027</v>
      </c>
      <c r="C208" s="55" t="s">
        <v>918</v>
      </c>
      <c r="D208" s="55" t="s">
        <v>52</v>
      </c>
      <c r="E208" s="55" t="s">
        <v>53</v>
      </c>
      <c r="F208" s="55"/>
      <c r="G208" s="55">
        <v>10</v>
      </c>
      <c r="H208" s="55">
        <v>518.75</v>
      </c>
      <c r="I208" s="55">
        <v>566</v>
      </c>
      <c r="J208" s="55">
        <v>204</v>
      </c>
      <c r="K208" s="55">
        <v>246</v>
      </c>
      <c r="L208" s="55">
        <v>1002</v>
      </c>
      <c r="M208" s="55">
        <v>108.5</v>
      </c>
      <c r="N208" s="55">
        <v>258</v>
      </c>
      <c r="O208" s="55">
        <v>106.5</v>
      </c>
      <c r="P208" s="55">
        <v>153</v>
      </c>
      <c r="Q208" s="55">
        <v>119.5</v>
      </c>
      <c r="R208" s="55">
        <v>200</v>
      </c>
      <c r="S208" s="55">
        <v>68.5</v>
      </c>
      <c r="T208" s="55">
        <v>257</v>
      </c>
      <c r="U208" s="55"/>
      <c r="V208" s="55"/>
      <c r="W208" s="55">
        <v>56</v>
      </c>
      <c r="X208" s="55">
        <v>80</v>
      </c>
      <c r="Y208" s="55">
        <v>426</v>
      </c>
      <c r="Z208" s="55"/>
      <c r="AA208" s="55"/>
      <c r="AB208" s="55"/>
      <c r="AC208" s="55">
        <v>59.75</v>
      </c>
      <c r="AD208" s="55">
        <v>83</v>
      </c>
      <c r="AE208" s="55">
        <v>125</v>
      </c>
      <c r="AF208" s="55"/>
      <c r="AG208" s="55"/>
      <c r="AH208" s="55"/>
      <c r="AI208" s="55" t="s">
        <v>880</v>
      </c>
      <c r="AJ208" s="55">
        <v>27</v>
      </c>
      <c r="AK208" s="55"/>
      <c r="AL208" s="55"/>
      <c r="AM208" s="55"/>
      <c r="AN208" s="55"/>
      <c r="AO208" s="55">
        <v>471</v>
      </c>
      <c r="AP208" s="55">
        <v>450</v>
      </c>
      <c r="AQ208" s="55">
        <v>535</v>
      </c>
      <c r="AR208" s="55">
        <v>450</v>
      </c>
      <c r="AS208" s="55">
        <v>496</v>
      </c>
      <c r="AT208" s="55">
        <v>204</v>
      </c>
    </row>
    <row r="209" spans="1:46">
      <c r="A209" s="55" t="s">
        <v>57</v>
      </c>
      <c r="B209" s="55">
        <v>1315230103</v>
      </c>
      <c r="C209" s="55" t="s">
        <v>58</v>
      </c>
      <c r="D209" s="55" t="s">
        <v>52</v>
      </c>
      <c r="E209" s="55" t="s">
        <v>53</v>
      </c>
      <c r="F209" s="55"/>
      <c r="G209" s="55">
        <v>1</v>
      </c>
      <c r="H209" s="55">
        <v>537</v>
      </c>
      <c r="I209" s="55">
        <v>566</v>
      </c>
      <c r="J209" s="55">
        <v>204</v>
      </c>
      <c r="K209" s="55">
        <v>-81</v>
      </c>
      <c r="L209" s="55">
        <v>1002</v>
      </c>
      <c r="M209" s="55">
        <v>100.5</v>
      </c>
      <c r="N209" s="55">
        <v>584</v>
      </c>
      <c r="O209" s="55">
        <v>108.5</v>
      </c>
      <c r="P209" s="55">
        <v>110</v>
      </c>
      <c r="Q209" s="55">
        <v>116.5</v>
      </c>
      <c r="R209" s="55">
        <v>274</v>
      </c>
      <c r="S209" s="55">
        <v>61.5</v>
      </c>
      <c r="T209" s="55">
        <v>381</v>
      </c>
      <c r="U209" s="55"/>
      <c r="V209" s="55"/>
      <c r="W209" s="55">
        <v>65.5</v>
      </c>
      <c r="X209" s="55">
        <v>87</v>
      </c>
      <c r="Y209" s="55">
        <v>239</v>
      </c>
      <c r="Z209" s="55">
        <v>84.5</v>
      </c>
      <c r="AA209" s="55">
        <v>92</v>
      </c>
      <c r="AB209" s="55">
        <v>66</v>
      </c>
      <c r="AC209" s="55"/>
      <c r="AD209" s="55"/>
      <c r="AE209" s="55"/>
      <c r="AF209" s="55"/>
      <c r="AG209" s="55"/>
      <c r="AH209" s="55"/>
      <c r="AI209" s="55" t="s">
        <v>54</v>
      </c>
      <c r="AJ209" s="55">
        <v>3</v>
      </c>
      <c r="AK209" s="55"/>
      <c r="AL209" s="55"/>
      <c r="AM209" s="55"/>
      <c r="AN209" s="55"/>
      <c r="AO209" s="55">
        <v>144</v>
      </c>
      <c r="AP209" s="55">
        <v>197</v>
      </c>
      <c r="AQ209" s="55">
        <v>199</v>
      </c>
      <c r="AR209" s="55">
        <v>123</v>
      </c>
      <c r="AS209" s="55">
        <v>171</v>
      </c>
      <c r="AT209" s="55">
        <v>204</v>
      </c>
    </row>
    <row r="210" spans="1:46">
      <c r="A210" s="55" t="s">
        <v>355</v>
      </c>
      <c r="B210" s="55">
        <v>1315230412</v>
      </c>
      <c r="C210" s="55" t="s">
        <v>356</v>
      </c>
      <c r="D210" s="55" t="s">
        <v>52</v>
      </c>
      <c r="E210" s="55" t="s">
        <v>53</v>
      </c>
      <c r="F210" s="55"/>
      <c r="G210" s="55">
        <v>4</v>
      </c>
      <c r="H210" s="55">
        <v>542</v>
      </c>
      <c r="I210" s="55">
        <v>566</v>
      </c>
      <c r="J210" s="55">
        <v>204</v>
      </c>
      <c r="K210" s="55">
        <v>-136</v>
      </c>
      <c r="L210" s="55">
        <v>1002</v>
      </c>
      <c r="M210" s="55">
        <v>98.5</v>
      </c>
      <c r="N210" s="55">
        <v>653</v>
      </c>
      <c r="O210" s="55">
        <v>104</v>
      </c>
      <c r="P210" s="55">
        <v>193</v>
      </c>
      <c r="Q210" s="55">
        <v>110</v>
      </c>
      <c r="R210" s="55">
        <v>408</v>
      </c>
      <c r="S210" s="55">
        <v>72.5</v>
      </c>
      <c r="T210" s="55">
        <v>189</v>
      </c>
      <c r="U210" s="55"/>
      <c r="V210" s="55"/>
      <c r="W210" s="55">
        <v>75</v>
      </c>
      <c r="X210" s="55">
        <v>91</v>
      </c>
      <c r="Y210" s="55">
        <v>88</v>
      </c>
      <c r="Z210" s="55">
        <v>82</v>
      </c>
      <c r="AA210" s="55">
        <v>90</v>
      </c>
      <c r="AB210" s="55">
        <v>111</v>
      </c>
      <c r="AC210" s="55"/>
      <c r="AD210" s="55"/>
      <c r="AE210" s="55"/>
      <c r="AF210" s="55"/>
      <c r="AG210" s="55"/>
      <c r="AH210" s="55"/>
      <c r="AI210" s="55" t="s">
        <v>54</v>
      </c>
      <c r="AJ210" s="55">
        <v>12</v>
      </c>
      <c r="AK210" s="55"/>
      <c r="AL210" s="55"/>
      <c r="AM210" s="55"/>
      <c r="AN210" s="55"/>
      <c r="AO210" s="55">
        <v>185</v>
      </c>
      <c r="AP210" s="55">
        <v>225</v>
      </c>
      <c r="AQ210" s="55">
        <v>185</v>
      </c>
      <c r="AR210" s="55">
        <v>68</v>
      </c>
      <c r="AS210" s="55">
        <v>152</v>
      </c>
      <c r="AT210" s="55">
        <v>204</v>
      </c>
    </row>
    <row r="211" spans="1:46">
      <c r="A211" s="55" t="s">
        <v>353</v>
      </c>
      <c r="B211" s="55">
        <v>1315230411</v>
      </c>
      <c r="C211" s="55" t="s">
        <v>354</v>
      </c>
      <c r="D211" s="55" t="s">
        <v>52</v>
      </c>
      <c r="E211" s="55" t="s">
        <v>53</v>
      </c>
      <c r="F211" s="55"/>
      <c r="G211" s="55">
        <v>4</v>
      </c>
      <c r="H211" s="55">
        <v>537.5</v>
      </c>
      <c r="I211" s="55">
        <v>566</v>
      </c>
      <c r="J211" s="55">
        <v>204</v>
      </c>
      <c r="K211" s="55">
        <v>123</v>
      </c>
      <c r="L211" s="55">
        <v>1002</v>
      </c>
      <c r="M211" s="55">
        <v>100.5</v>
      </c>
      <c r="N211" s="55">
        <v>584</v>
      </c>
      <c r="O211" s="55">
        <v>98</v>
      </c>
      <c r="P211" s="55">
        <v>311</v>
      </c>
      <c r="Q211" s="55">
        <v>108</v>
      </c>
      <c r="R211" s="55">
        <v>453</v>
      </c>
      <c r="S211" s="55">
        <v>79.5</v>
      </c>
      <c r="T211" s="55">
        <v>89</v>
      </c>
      <c r="U211" s="55"/>
      <c r="V211" s="55"/>
      <c r="W211" s="55">
        <v>66.5</v>
      </c>
      <c r="X211" s="55">
        <v>88</v>
      </c>
      <c r="Y211" s="55">
        <v>220</v>
      </c>
      <c r="Z211" s="55">
        <v>85</v>
      </c>
      <c r="AA211" s="55">
        <v>92</v>
      </c>
      <c r="AB211" s="55">
        <v>57</v>
      </c>
      <c r="AC211" s="55"/>
      <c r="AD211" s="55"/>
      <c r="AE211" s="55"/>
      <c r="AF211" s="55"/>
      <c r="AG211" s="55"/>
      <c r="AH211" s="55"/>
      <c r="AI211" s="55" t="s">
        <v>54</v>
      </c>
      <c r="AJ211" s="55">
        <v>11</v>
      </c>
      <c r="AK211" s="55"/>
      <c r="AL211" s="55"/>
      <c r="AM211" s="55"/>
      <c r="AN211" s="55"/>
      <c r="AO211" s="55">
        <v>118</v>
      </c>
      <c r="AP211" s="55">
        <v>125</v>
      </c>
      <c r="AQ211" s="55">
        <v>138</v>
      </c>
      <c r="AR211" s="55">
        <v>327</v>
      </c>
      <c r="AS211" s="55">
        <v>181</v>
      </c>
      <c r="AT211" s="55">
        <v>204</v>
      </c>
    </row>
    <row r="212" spans="1:46">
      <c r="A212" s="55" t="s">
        <v>443</v>
      </c>
      <c r="B212" s="55">
        <v>1315230515</v>
      </c>
      <c r="C212" s="55" t="s">
        <v>444</v>
      </c>
      <c r="D212" s="55" t="s">
        <v>52</v>
      </c>
      <c r="E212" s="55" t="s">
        <v>53</v>
      </c>
      <c r="F212" s="55"/>
      <c r="G212" s="55">
        <v>5</v>
      </c>
      <c r="H212" s="55">
        <v>535</v>
      </c>
      <c r="I212" s="55">
        <v>566</v>
      </c>
      <c r="J212" s="55">
        <v>204</v>
      </c>
      <c r="K212" s="55">
        <v>-15</v>
      </c>
      <c r="L212" s="55">
        <v>1002</v>
      </c>
      <c r="M212" s="55">
        <v>106.5</v>
      </c>
      <c r="N212" s="55">
        <v>346</v>
      </c>
      <c r="O212" s="55">
        <v>97.5</v>
      </c>
      <c r="P212" s="55">
        <v>321</v>
      </c>
      <c r="Q212" s="55">
        <v>126.5</v>
      </c>
      <c r="R212" s="55">
        <v>74</v>
      </c>
      <c r="S212" s="55">
        <v>62.5</v>
      </c>
      <c r="T212" s="55">
        <v>362</v>
      </c>
      <c r="U212" s="55"/>
      <c r="V212" s="55"/>
      <c r="W212" s="55">
        <v>63.5</v>
      </c>
      <c r="X212" s="55">
        <v>86</v>
      </c>
      <c r="Y212" s="55">
        <v>283</v>
      </c>
      <c r="Z212" s="55">
        <v>78.5</v>
      </c>
      <c r="AA212" s="55">
        <v>87</v>
      </c>
      <c r="AB212" s="55">
        <v>181</v>
      </c>
      <c r="AC212" s="55"/>
      <c r="AD212" s="55"/>
      <c r="AE212" s="55"/>
      <c r="AF212" s="55"/>
      <c r="AG212" s="55"/>
      <c r="AH212" s="55"/>
      <c r="AI212" s="55" t="s">
        <v>54</v>
      </c>
      <c r="AJ212" s="55">
        <v>15</v>
      </c>
      <c r="AK212" s="55"/>
      <c r="AL212" s="55"/>
      <c r="AM212" s="55"/>
      <c r="AN212" s="55"/>
      <c r="AO212" s="55">
        <v>168</v>
      </c>
      <c r="AP212" s="55">
        <v>136</v>
      </c>
      <c r="AQ212" s="55">
        <v>161</v>
      </c>
      <c r="AR212" s="55">
        <v>189</v>
      </c>
      <c r="AS212" s="55">
        <v>31</v>
      </c>
      <c r="AT212" s="55">
        <v>204</v>
      </c>
    </row>
    <row r="213" spans="1:46">
      <c r="A213" s="55" t="s">
        <v>361</v>
      </c>
      <c r="B213" s="55">
        <v>1315230415</v>
      </c>
      <c r="C213" s="55" t="s">
        <v>362</v>
      </c>
      <c r="D213" s="55" t="s">
        <v>52</v>
      </c>
      <c r="E213" s="55" t="s">
        <v>53</v>
      </c>
      <c r="F213" s="55"/>
      <c r="G213" s="55">
        <v>4</v>
      </c>
      <c r="H213" s="55">
        <v>540.5</v>
      </c>
      <c r="I213" s="55">
        <v>565.5</v>
      </c>
      <c r="J213" s="55">
        <v>209</v>
      </c>
      <c r="K213" s="55">
        <v>-15</v>
      </c>
      <c r="L213" s="55">
        <v>1019</v>
      </c>
      <c r="M213" s="55">
        <v>98</v>
      </c>
      <c r="N213" s="55">
        <v>668</v>
      </c>
      <c r="O213" s="55">
        <v>102.5</v>
      </c>
      <c r="P213" s="55">
        <v>220</v>
      </c>
      <c r="Q213" s="55">
        <v>116</v>
      </c>
      <c r="R213" s="55">
        <v>283</v>
      </c>
      <c r="S213" s="55">
        <v>68</v>
      </c>
      <c r="T213" s="55">
        <v>269</v>
      </c>
      <c r="U213" s="55"/>
      <c r="V213" s="55"/>
      <c r="W213" s="55">
        <v>72</v>
      </c>
      <c r="X213" s="55">
        <v>90</v>
      </c>
      <c r="Y213" s="55">
        <v>137</v>
      </c>
      <c r="Z213" s="55">
        <v>84</v>
      </c>
      <c r="AA213" s="55">
        <v>91</v>
      </c>
      <c r="AB213" s="55">
        <v>75</v>
      </c>
      <c r="AC213" s="55"/>
      <c r="AD213" s="55"/>
      <c r="AE213" s="55"/>
      <c r="AF213" s="55"/>
      <c r="AG213" s="55"/>
      <c r="AH213" s="55"/>
      <c r="AI213" s="55" t="s">
        <v>54</v>
      </c>
      <c r="AJ213" s="55">
        <v>15</v>
      </c>
      <c r="AK213" s="55"/>
      <c r="AL213" s="55"/>
      <c r="AM213" s="55"/>
      <c r="AN213" s="55"/>
      <c r="AO213" s="55">
        <v>403</v>
      </c>
      <c r="AP213" s="55">
        <v>185</v>
      </c>
      <c r="AQ213" s="55">
        <v>435</v>
      </c>
      <c r="AR213" s="55">
        <v>194</v>
      </c>
      <c r="AS213" s="55">
        <v>339</v>
      </c>
      <c r="AT213" s="55">
        <v>209</v>
      </c>
    </row>
    <row r="214" spans="1:46">
      <c r="A214" s="55" t="s">
        <v>93</v>
      </c>
      <c r="B214" s="55">
        <v>1315230121</v>
      </c>
      <c r="C214" s="55" t="s">
        <v>94</v>
      </c>
      <c r="D214" s="55" t="s">
        <v>52</v>
      </c>
      <c r="E214" s="55" t="s">
        <v>53</v>
      </c>
      <c r="F214" s="55"/>
      <c r="G214" s="55">
        <v>1</v>
      </c>
      <c r="H214" s="55">
        <v>533</v>
      </c>
      <c r="I214" s="55">
        <v>565.5</v>
      </c>
      <c r="J214" s="55">
        <v>209</v>
      </c>
      <c r="K214" s="55">
        <v>-26</v>
      </c>
      <c r="L214" s="55">
        <v>1019</v>
      </c>
      <c r="M214" s="55">
        <v>105</v>
      </c>
      <c r="N214" s="55">
        <v>406</v>
      </c>
      <c r="O214" s="55">
        <v>108.5</v>
      </c>
      <c r="P214" s="55">
        <v>110</v>
      </c>
      <c r="Q214" s="55">
        <v>121.5</v>
      </c>
      <c r="R214" s="55">
        <v>152</v>
      </c>
      <c r="S214" s="55">
        <v>61.5</v>
      </c>
      <c r="T214" s="55">
        <v>381</v>
      </c>
      <c r="U214" s="55"/>
      <c r="V214" s="55"/>
      <c r="W214" s="55">
        <v>60</v>
      </c>
      <c r="X214" s="55">
        <v>83</v>
      </c>
      <c r="Y214" s="55">
        <v>352</v>
      </c>
      <c r="Z214" s="55">
        <v>76.5</v>
      </c>
      <c r="AA214" s="55">
        <v>86</v>
      </c>
      <c r="AB214" s="55">
        <v>222</v>
      </c>
      <c r="AC214" s="55"/>
      <c r="AD214" s="55"/>
      <c r="AE214" s="55"/>
      <c r="AF214" s="55"/>
      <c r="AG214" s="55"/>
      <c r="AH214" s="55"/>
      <c r="AI214" s="55" t="s">
        <v>54</v>
      </c>
      <c r="AJ214" s="55">
        <v>21</v>
      </c>
      <c r="AK214" s="55"/>
      <c r="AL214" s="55"/>
      <c r="AM214" s="55"/>
      <c r="AN214" s="55"/>
      <c r="AO214" s="55"/>
      <c r="AP214" s="55">
        <v>185</v>
      </c>
      <c r="AQ214" s="55">
        <v>95</v>
      </c>
      <c r="AR214" s="55">
        <v>183</v>
      </c>
      <c r="AS214" s="55">
        <v>88</v>
      </c>
      <c r="AT214" s="55">
        <v>209</v>
      </c>
    </row>
    <row r="215" spans="1:46">
      <c r="A215" s="55" t="s">
        <v>105</v>
      </c>
      <c r="B215" s="55">
        <v>1315230127</v>
      </c>
      <c r="C215" s="55" t="s">
        <v>106</v>
      </c>
      <c r="D215" s="55" t="s">
        <v>52</v>
      </c>
      <c r="E215" s="55" t="s">
        <v>53</v>
      </c>
      <c r="F215" s="55"/>
      <c r="G215" s="55">
        <v>1</v>
      </c>
      <c r="H215" s="55">
        <v>535</v>
      </c>
      <c r="I215" s="55">
        <v>565.5</v>
      </c>
      <c r="J215" s="55">
        <v>209</v>
      </c>
      <c r="K215" s="55">
        <v>14</v>
      </c>
      <c r="L215" s="55">
        <v>1019</v>
      </c>
      <c r="M215" s="55">
        <v>98.5</v>
      </c>
      <c r="N215" s="55">
        <v>653</v>
      </c>
      <c r="O215" s="55">
        <v>106</v>
      </c>
      <c r="P215" s="55">
        <v>160</v>
      </c>
      <c r="Q215" s="55">
        <v>108</v>
      </c>
      <c r="R215" s="55">
        <v>453</v>
      </c>
      <c r="S215" s="55">
        <v>80</v>
      </c>
      <c r="T215" s="55">
        <v>85</v>
      </c>
      <c r="U215" s="55"/>
      <c r="V215" s="55"/>
      <c r="W215" s="55">
        <v>65.5</v>
      </c>
      <c r="X215" s="55">
        <v>87</v>
      </c>
      <c r="Y215" s="55">
        <v>239</v>
      </c>
      <c r="Z215" s="55">
        <v>77</v>
      </c>
      <c r="AA215" s="55">
        <v>86</v>
      </c>
      <c r="AB215" s="55">
        <v>212</v>
      </c>
      <c r="AC215" s="55"/>
      <c r="AD215" s="55"/>
      <c r="AE215" s="55"/>
      <c r="AF215" s="55"/>
      <c r="AG215" s="55"/>
      <c r="AH215" s="55"/>
      <c r="AI215" s="55" t="s">
        <v>54</v>
      </c>
      <c r="AJ215" s="55">
        <v>27</v>
      </c>
      <c r="AK215" s="55"/>
      <c r="AL215" s="55"/>
      <c r="AM215" s="55"/>
      <c r="AN215" s="55"/>
      <c r="AO215" s="55">
        <v>250</v>
      </c>
      <c r="AP215" s="55">
        <v>382</v>
      </c>
      <c r="AQ215" s="55">
        <v>190</v>
      </c>
      <c r="AR215" s="55">
        <v>223</v>
      </c>
      <c r="AS215" s="55">
        <v>401</v>
      </c>
      <c r="AT215" s="55">
        <v>209</v>
      </c>
    </row>
    <row r="216" spans="1:46">
      <c r="A216" s="55" t="s">
        <v>977</v>
      </c>
      <c r="B216" s="55">
        <v>1315231104</v>
      </c>
      <c r="C216" s="55" t="s">
        <v>978</v>
      </c>
      <c r="D216" s="55" t="s">
        <v>52</v>
      </c>
      <c r="E216" s="55" t="s">
        <v>53</v>
      </c>
      <c r="F216" s="55"/>
      <c r="G216" s="55">
        <v>11</v>
      </c>
      <c r="H216" s="55">
        <v>521</v>
      </c>
      <c r="I216" s="55">
        <v>565.5</v>
      </c>
      <c r="J216" s="55">
        <v>209</v>
      </c>
      <c r="K216" s="55">
        <v>-39</v>
      </c>
      <c r="L216" s="55">
        <v>1019</v>
      </c>
      <c r="M216" s="55">
        <v>97.5</v>
      </c>
      <c r="N216" s="55">
        <v>678</v>
      </c>
      <c r="O216" s="55">
        <v>97.5</v>
      </c>
      <c r="P216" s="55">
        <v>321</v>
      </c>
      <c r="Q216" s="55">
        <v>118.5</v>
      </c>
      <c r="R216" s="55">
        <v>221</v>
      </c>
      <c r="S216" s="55">
        <v>74</v>
      </c>
      <c r="T216" s="55">
        <v>166</v>
      </c>
      <c r="U216" s="55"/>
      <c r="V216" s="55"/>
      <c r="W216" s="55">
        <v>67</v>
      </c>
      <c r="X216" s="55">
        <v>88</v>
      </c>
      <c r="Y216" s="55">
        <v>216</v>
      </c>
      <c r="Z216" s="55"/>
      <c r="AA216" s="55"/>
      <c r="AB216" s="55"/>
      <c r="AC216" s="55"/>
      <c r="AD216" s="55"/>
      <c r="AE216" s="55"/>
      <c r="AF216" s="55">
        <v>66.5</v>
      </c>
      <c r="AG216" s="55">
        <v>90</v>
      </c>
      <c r="AH216" s="55">
        <v>26</v>
      </c>
      <c r="AI216" s="55" t="s">
        <v>866</v>
      </c>
      <c r="AJ216" s="55">
        <v>4</v>
      </c>
      <c r="AK216" s="55"/>
      <c r="AL216" s="55"/>
      <c r="AM216" s="55"/>
      <c r="AN216" s="55"/>
      <c r="AO216" s="55">
        <v>174</v>
      </c>
      <c r="AP216" s="55">
        <v>142</v>
      </c>
      <c r="AQ216" s="55">
        <v>241</v>
      </c>
      <c r="AR216" s="55">
        <v>170</v>
      </c>
      <c r="AS216" s="55">
        <v>169</v>
      </c>
      <c r="AT216" s="55">
        <v>209</v>
      </c>
    </row>
    <row r="217" spans="1:46">
      <c r="A217" s="55" t="s">
        <v>911</v>
      </c>
      <c r="B217" s="55">
        <v>1315231024</v>
      </c>
      <c r="C217" s="55" t="s">
        <v>912</v>
      </c>
      <c r="D217" s="55" t="s">
        <v>52</v>
      </c>
      <c r="E217" s="55" t="s">
        <v>53</v>
      </c>
      <c r="F217" s="55"/>
      <c r="G217" s="55">
        <v>10</v>
      </c>
      <c r="H217" s="55">
        <v>544</v>
      </c>
      <c r="I217" s="55">
        <v>565.5</v>
      </c>
      <c r="J217" s="55">
        <v>209</v>
      </c>
      <c r="K217" s="55">
        <v>-85</v>
      </c>
      <c r="L217" s="55">
        <v>1019</v>
      </c>
      <c r="M217" s="55">
        <v>98</v>
      </c>
      <c r="N217" s="55">
        <v>668</v>
      </c>
      <c r="O217" s="55">
        <v>103.5</v>
      </c>
      <c r="P217" s="55">
        <v>207</v>
      </c>
      <c r="Q217" s="55">
        <v>123.5</v>
      </c>
      <c r="R217" s="55">
        <v>117</v>
      </c>
      <c r="S217" s="55">
        <v>58.5</v>
      </c>
      <c r="T217" s="55">
        <v>441</v>
      </c>
      <c r="U217" s="55"/>
      <c r="V217" s="55"/>
      <c r="W217" s="55">
        <v>81.5</v>
      </c>
      <c r="X217" s="55">
        <v>94</v>
      </c>
      <c r="Y217" s="55">
        <v>33</v>
      </c>
      <c r="Z217" s="55">
        <v>79</v>
      </c>
      <c r="AA217" s="55">
        <v>88</v>
      </c>
      <c r="AB217" s="55">
        <v>171</v>
      </c>
      <c r="AC217" s="55"/>
      <c r="AD217" s="55"/>
      <c r="AE217" s="55"/>
      <c r="AF217" s="55"/>
      <c r="AG217" s="55"/>
      <c r="AH217" s="55"/>
      <c r="AI217" s="55" t="s">
        <v>54</v>
      </c>
      <c r="AJ217" s="55">
        <v>24</v>
      </c>
      <c r="AK217" s="55"/>
      <c r="AL217" s="55" t="s">
        <v>863</v>
      </c>
      <c r="AM217" s="55"/>
      <c r="AN217" s="55"/>
      <c r="AO217" s="55">
        <v>141</v>
      </c>
      <c r="AP217" s="55">
        <v>116</v>
      </c>
      <c r="AQ217" s="55">
        <v>67</v>
      </c>
      <c r="AR217" s="55">
        <v>124</v>
      </c>
      <c r="AS217" s="55">
        <v>245</v>
      </c>
      <c r="AT217" s="55">
        <v>209</v>
      </c>
    </row>
    <row r="218" spans="1:46">
      <c r="A218" s="55" t="s">
        <v>250</v>
      </c>
      <c r="B218" s="55">
        <v>1315230306</v>
      </c>
      <c r="C218" s="55" t="s">
        <v>251</v>
      </c>
      <c r="D218" s="55" t="s">
        <v>52</v>
      </c>
      <c r="E218" s="55" t="s">
        <v>53</v>
      </c>
      <c r="F218" s="55"/>
      <c r="G218" s="55">
        <v>3</v>
      </c>
      <c r="H218" s="55">
        <v>533.5</v>
      </c>
      <c r="I218" s="55">
        <v>565</v>
      </c>
      <c r="J218" s="55">
        <v>214</v>
      </c>
      <c r="K218" s="55">
        <v>-71</v>
      </c>
      <c r="L218" s="55">
        <v>1031</v>
      </c>
      <c r="M218" s="55">
        <v>114</v>
      </c>
      <c r="N218" s="55">
        <v>84</v>
      </c>
      <c r="O218" s="55">
        <v>95.5</v>
      </c>
      <c r="P218" s="55">
        <v>357</v>
      </c>
      <c r="Q218" s="55">
        <v>122.5</v>
      </c>
      <c r="R218" s="55">
        <v>130</v>
      </c>
      <c r="S218" s="55">
        <v>62</v>
      </c>
      <c r="T218" s="55">
        <v>373</v>
      </c>
      <c r="U218" s="55"/>
      <c r="V218" s="55"/>
      <c r="W218" s="55">
        <v>64</v>
      </c>
      <c r="X218" s="55">
        <v>87</v>
      </c>
      <c r="Y218" s="55">
        <v>269</v>
      </c>
      <c r="Z218" s="55">
        <v>75.5</v>
      </c>
      <c r="AA218" s="55">
        <v>84</v>
      </c>
      <c r="AB218" s="55">
        <v>235</v>
      </c>
      <c r="AC218" s="55"/>
      <c r="AD218" s="55"/>
      <c r="AE218" s="55"/>
      <c r="AF218" s="55"/>
      <c r="AG218" s="55"/>
      <c r="AH218" s="55"/>
      <c r="AI218" s="55" t="s">
        <v>54</v>
      </c>
      <c r="AJ218" s="55">
        <v>6</v>
      </c>
      <c r="AK218" s="55"/>
      <c r="AL218" s="55"/>
      <c r="AM218" s="55"/>
      <c r="AN218" s="55"/>
      <c r="AO218" s="55">
        <v>98</v>
      </c>
      <c r="AP218" s="55">
        <v>164</v>
      </c>
      <c r="AQ218" s="55">
        <v>230</v>
      </c>
      <c r="AR218" s="55">
        <v>143</v>
      </c>
      <c r="AS218" s="55">
        <v>195</v>
      </c>
      <c r="AT218" s="55">
        <v>214</v>
      </c>
    </row>
    <row r="219" spans="1:46">
      <c r="A219" s="55" t="s">
        <v>264</v>
      </c>
      <c r="B219" s="55">
        <v>1315230313</v>
      </c>
      <c r="C219" s="55" t="s">
        <v>265</v>
      </c>
      <c r="D219" s="55" t="s">
        <v>52</v>
      </c>
      <c r="E219" s="55" t="s">
        <v>53</v>
      </c>
      <c r="F219" s="55"/>
      <c r="G219" s="55">
        <v>3</v>
      </c>
      <c r="H219" s="55">
        <v>544.5</v>
      </c>
      <c r="I219" s="55">
        <v>564.5</v>
      </c>
      <c r="J219" s="55">
        <v>215</v>
      </c>
      <c r="K219" s="55">
        <v>-29</v>
      </c>
      <c r="L219" s="55">
        <v>1041</v>
      </c>
      <c r="M219" s="55">
        <v>99.5</v>
      </c>
      <c r="N219" s="55">
        <v>618</v>
      </c>
      <c r="O219" s="55">
        <v>90</v>
      </c>
      <c r="P219" s="55">
        <v>453</v>
      </c>
      <c r="Q219" s="55">
        <v>114</v>
      </c>
      <c r="R219" s="55">
        <v>313</v>
      </c>
      <c r="S219" s="55">
        <v>77</v>
      </c>
      <c r="T219" s="55">
        <v>124</v>
      </c>
      <c r="U219" s="55"/>
      <c r="V219" s="55"/>
      <c r="W219" s="55">
        <v>82.5</v>
      </c>
      <c r="X219" s="55">
        <v>94</v>
      </c>
      <c r="Y219" s="55">
        <v>26</v>
      </c>
      <c r="Z219" s="55">
        <v>81.5</v>
      </c>
      <c r="AA219" s="55">
        <v>90</v>
      </c>
      <c r="AB219" s="55">
        <v>122</v>
      </c>
      <c r="AC219" s="55"/>
      <c r="AD219" s="55"/>
      <c r="AE219" s="55"/>
      <c r="AF219" s="55"/>
      <c r="AG219" s="55"/>
      <c r="AH219" s="55"/>
      <c r="AI219" s="55" t="s">
        <v>54</v>
      </c>
      <c r="AJ219" s="55">
        <v>13</v>
      </c>
      <c r="AK219" s="55"/>
      <c r="AL219" s="55"/>
      <c r="AM219" s="55"/>
      <c r="AN219" s="55"/>
      <c r="AO219" s="55">
        <v>183</v>
      </c>
      <c r="AP219" s="55">
        <v>103</v>
      </c>
      <c r="AQ219" s="55">
        <v>113</v>
      </c>
      <c r="AR219" s="55">
        <v>186</v>
      </c>
      <c r="AS219" s="55">
        <v>275</v>
      </c>
      <c r="AT219" s="55">
        <v>215</v>
      </c>
    </row>
    <row r="220" spans="1:46">
      <c r="A220" s="55" t="s">
        <v>252</v>
      </c>
      <c r="B220" s="55">
        <v>1315230307</v>
      </c>
      <c r="C220" s="55" t="s">
        <v>253</v>
      </c>
      <c r="D220" s="55" t="s">
        <v>52</v>
      </c>
      <c r="E220" s="55" t="s">
        <v>53</v>
      </c>
      <c r="F220" s="55"/>
      <c r="G220" s="55">
        <v>3</v>
      </c>
      <c r="H220" s="55">
        <v>531</v>
      </c>
      <c r="I220" s="55">
        <v>564</v>
      </c>
      <c r="J220" s="55">
        <v>216</v>
      </c>
      <c r="K220" s="55">
        <v>193</v>
      </c>
      <c r="L220" s="55">
        <v>1054</v>
      </c>
      <c r="M220" s="55">
        <v>104.5</v>
      </c>
      <c r="N220" s="55">
        <v>433</v>
      </c>
      <c r="O220" s="55">
        <v>106</v>
      </c>
      <c r="P220" s="55">
        <v>160</v>
      </c>
      <c r="Q220" s="55">
        <v>110</v>
      </c>
      <c r="R220" s="55">
        <v>408</v>
      </c>
      <c r="S220" s="55">
        <v>77.5</v>
      </c>
      <c r="T220" s="55">
        <v>116</v>
      </c>
      <c r="U220" s="55"/>
      <c r="V220" s="55"/>
      <c r="W220" s="55">
        <v>62.5</v>
      </c>
      <c r="X220" s="55">
        <v>86</v>
      </c>
      <c r="Y220" s="55">
        <v>306</v>
      </c>
      <c r="Z220" s="55">
        <v>70.5</v>
      </c>
      <c r="AA220" s="55">
        <v>80</v>
      </c>
      <c r="AB220" s="55">
        <v>328</v>
      </c>
      <c r="AC220" s="55"/>
      <c r="AD220" s="55"/>
      <c r="AE220" s="55"/>
      <c r="AF220" s="55"/>
      <c r="AG220" s="55"/>
      <c r="AH220" s="55"/>
      <c r="AI220" s="55" t="s">
        <v>54</v>
      </c>
      <c r="AJ220" s="55">
        <v>7</v>
      </c>
      <c r="AK220" s="55"/>
      <c r="AL220" s="55"/>
      <c r="AM220" s="55"/>
      <c r="AN220" s="55"/>
      <c r="AO220" s="55">
        <v>247</v>
      </c>
      <c r="AP220" s="55">
        <v>503</v>
      </c>
      <c r="AQ220" s="55">
        <v>441</v>
      </c>
      <c r="AR220" s="55">
        <v>409</v>
      </c>
      <c r="AS220" s="55">
        <v>418</v>
      </c>
      <c r="AT220" s="55">
        <v>216</v>
      </c>
    </row>
    <row r="221" spans="1:46">
      <c r="A221" s="55" t="s">
        <v>521</v>
      </c>
      <c r="B221" s="55">
        <v>1315230607</v>
      </c>
      <c r="C221" s="55" t="s">
        <v>522</v>
      </c>
      <c r="D221" s="55" t="s">
        <v>52</v>
      </c>
      <c r="E221" s="55" t="s">
        <v>53</v>
      </c>
      <c r="F221" s="55"/>
      <c r="G221" s="55">
        <v>6</v>
      </c>
      <c r="H221" s="55">
        <v>535</v>
      </c>
      <c r="I221" s="55">
        <v>564</v>
      </c>
      <c r="J221" s="55">
        <v>216</v>
      </c>
      <c r="K221" s="55">
        <v>-48</v>
      </c>
      <c r="L221" s="55">
        <v>1054</v>
      </c>
      <c r="M221" s="55">
        <v>103.5</v>
      </c>
      <c r="N221" s="55">
        <v>470</v>
      </c>
      <c r="O221" s="55">
        <v>99.5</v>
      </c>
      <c r="P221" s="55">
        <v>270</v>
      </c>
      <c r="Q221" s="55">
        <v>112</v>
      </c>
      <c r="R221" s="55">
        <v>360</v>
      </c>
      <c r="S221" s="55">
        <v>71</v>
      </c>
      <c r="T221" s="55">
        <v>205</v>
      </c>
      <c r="U221" s="55"/>
      <c r="V221" s="55"/>
      <c r="W221" s="55">
        <v>66</v>
      </c>
      <c r="X221" s="55">
        <v>87</v>
      </c>
      <c r="Y221" s="55">
        <v>232</v>
      </c>
      <c r="Z221" s="55">
        <v>83</v>
      </c>
      <c r="AA221" s="55">
        <v>91</v>
      </c>
      <c r="AB221" s="55">
        <v>91</v>
      </c>
      <c r="AC221" s="55"/>
      <c r="AD221" s="55"/>
      <c r="AE221" s="55"/>
      <c r="AF221" s="55"/>
      <c r="AG221" s="55"/>
      <c r="AH221" s="55"/>
      <c r="AI221" s="55" t="s">
        <v>54</v>
      </c>
      <c r="AJ221" s="55">
        <v>7</v>
      </c>
      <c r="AK221" s="55"/>
      <c r="AL221" s="55" t="s">
        <v>512</v>
      </c>
      <c r="AM221" s="55"/>
      <c r="AN221" s="55"/>
      <c r="AO221" s="55">
        <v>250</v>
      </c>
      <c r="AP221" s="55">
        <v>194</v>
      </c>
      <c r="AQ221" s="55">
        <v>155</v>
      </c>
      <c r="AR221" s="55">
        <v>168</v>
      </c>
      <c r="AS221" s="55">
        <v>160</v>
      </c>
      <c r="AT221" s="55">
        <v>216</v>
      </c>
    </row>
    <row r="222" spans="1:46">
      <c r="A222" s="55" t="s">
        <v>579</v>
      </c>
      <c r="B222" s="55">
        <v>1315230637</v>
      </c>
      <c r="C222" s="55" t="s">
        <v>580</v>
      </c>
      <c r="D222" s="55" t="s">
        <v>52</v>
      </c>
      <c r="E222" s="55" t="s">
        <v>53</v>
      </c>
      <c r="F222" s="55"/>
      <c r="G222" s="55">
        <v>6</v>
      </c>
      <c r="H222" s="55">
        <v>540.5</v>
      </c>
      <c r="I222" s="55">
        <v>564</v>
      </c>
      <c r="J222" s="55">
        <v>216</v>
      </c>
      <c r="K222" s="55">
        <v>21</v>
      </c>
      <c r="L222" s="55">
        <v>1054</v>
      </c>
      <c r="M222" s="55">
        <v>109</v>
      </c>
      <c r="N222" s="55">
        <v>245</v>
      </c>
      <c r="O222" s="55">
        <v>99.5</v>
      </c>
      <c r="P222" s="55">
        <v>270</v>
      </c>
      <c r="Q222" s="55">
        <v>119.5</v>
      </c>
      <c r="R222" s="55">
        <v>200</v>
      </c>
      <c r="S222" s="55">
        <v>55</v>
      </c>
      <c r="T222" s="55">
        <v>494</v>
      </c>
      <c r="U222" s="55"/>
      <c r="V222" s="55"/>
      <c r="W222" s="55">
        <v>77</v>
      </c>
      <c r="X222" s="55">
        <v>92</v>
      </c>
      <c r="Y222" s="55">
        <v>62</v>
      </c>
      <c r="Z222" s="55">
        <v>80.5</v>
      </c>
      <c r="AA222" s="55">
        <v>89</v>
      </c>
      <c r="AB222" s="55">
        <v>144</v>
      </c>
      <c r="AC222" s="55"/>
      <c r="AD222" s="55"/>
      <c r="AE222" s="55"/>
      <c r="AF222" s="55"/>
      <c r="AG222" s="55"/>
      <c r="AH222" s="55"/>
      <c r="AI222" s="55" t="s">
        <v>54</v>
      </c>
      <c r="AJ222" s="55">
        <v>37</v>
      </c>
      <c r="AK222" s="55"/>
      <c r="AL222" s="55" t="s">
        <v>512</v>
      </c>
      <c r="AM222" s="55"/>
      <c r="AN222" s="55"/>
      <c r="AO222" s="55">
        <v>281</v>
      </c>
      <c r="AP222" s="55">
        <v>338</v>
      </c>
      <c r="AQ222" s="55">
        <v>385</v>
      </c>
      <c r="AR222" s="55">
        <v>237</v>
      </c>
      <c r="AS222" s="55">
        <v>298</v>
      </c>
      <c r="AT222" s="55">
        <v>216</v>
      </c>
    </row>
    <row r="223" spans="1:46">
      <c r="A223" s="55" t="s">
        <v>747</v>
      </c>
      <c r="B223" s="55">
        <v>1315230828</v>
      </c>
      <c r="C223" s="55" t="s">
        <v>748</v>
      </c>
      <c r="D223" s="55" t="s">
        <v>52</v>
      </c>
      <c r="E223" s="55" t="s">
        <v>53</v>
      </c>
      <c r="F223" s="55"/>
      <c r="G223" s="55">
        <v>8</v>
      </c>
      <c r="H223" s="55">
        <v>535</v>
      </c>
      <c r="I223" s="55">
        <v>564</v>
      </c>
      <c r="J223" s="55">
        <v>216</v>
      </c>
      <c r="K223" s="55">
        <v>-16</v>
      </c>
      <c r="L223" s="55">
        <v>1054</v>
      </c>
      <c r="M223" s="55">
        <v>106.5</v>
      </c>
      <c r="N223" s="55">
        <v>346</v>
      </c>
      <c r="O223" s="55">
        <v>97</v>
      </c>
      <c r="P223" s="55">
        <v>330</v>
      </c>
      <c r="Q223" s="55">
        <v>122.5</v>
      </c>
      <c r="R223" s="55">
        <v>130</v>
      </c>
      <c r="S223" s="55">
        <v>62</v>
      </c>
      <c r="T223" s="55">
        <v>373</v>
      </c>
      <c r="U223" s="55"/>
      <c r="V223" s="55"/>
      <c r="W223" s="55">
        <v>69</v>
      </c>
      <c r="X223" s="55">
        <v>89</v>
      </c>
      <c r="Y223" s="55">
        <v>170</v>
      </c>
      <c r="Z223" s="55">
        <v>78</v>
      </c>
      <c r="AA223" s="55">
        <v>87</v>
      </c>
      <c r="AB223" s="55">
        <v>195</v>
      </c>
      <c r="AC223" s="55"/>
      <c r="AD223" s="55"/>
      <c r="AE223" s="55"/>
      <c r="AF223" s="55"/>
      <c r="AG223" s="55"/>
      <c r="AH223" s="55"/>
      <c r="AI223" s="55" t="s">
        <v>54</v>
      </c>
      <c r="AJ223" s="55">
        <v>29</v>
      </c>
      <c r="AK223" s="55"/>
      <c r="AL223" s="55"/>
      <c r="AM223" s="55"/>
      <c r="AN223" s="55"/>
      <c r="AO223" s="55">
        <v>136</v>
      </c>
      <c r="AP223" s="55">
        <v>145</v>
      </c>
      <c r="AQ223" s="55">
        <v>218</v>
      </c>
      <c r="AR223" s="55">
        <v>200</v>
      </c>
      <c r="AS223" s="55">
        <v>190</v>
      </c>
      <c r="AT223" s="55">
        <v>216</v>
      </c>
    </row>
    <row r="224" spans="1:46">
      <c r="A224" s="55" t="s">
        <v>437</v>
      </c>
      <c r="B224" s="55">
        <v>1315230512</v>
      </c>
      <c r="C224" s="55" t="s">
        <v>438</v>
      </c>
      <c r="D224" s="55" t="s">
        <v>52</v>
      </c>
      <c r="E224" s="55" t="s">
        <v>53</v>
      </c>
      <c r="F224" s="55"/>
      <c r="G224" s="55">
        <v>5</v>
      </c>
      <c r="H224" s="55">
        <v>536</v>
      </c>
      <c r="I224" s="55">
        <v>563.5</v>
      </c>
      <c r="J224" s="55">
        <v>220</v>
      </c>
      <c r="K224" s="55">
        <v>84</v>
      </c>
      <c r="L224" s="55">
        <v>1069</v>
      </c>
      <c r="M224" s="55">
        <v>109</v>
      </c>
      <c r="N224" s="55">
        <v>245</v>
      </c>
      <c r="O224" s="55">
        <v>107.5</v>
      </c>
      <c r="P224" s="55">
        <v>129</v>
      </c>
      <c r="Q224" s="55">
        <v>105</v>
      </c>
      <c r="R224" s="55">
        <v>523</v>
      </c>
      <c r="S224" s="55">
        <v>63</v>
      </c>
      <c r="T224" s="55">
        <v>353</v>
      </c>
      <c r="U224" s="55"/>
      <c r="V224" s="55"/>
      <c r="W224" s="55">
        <v>67.5</v>
      </c>
      <c r="X224" s="55">
        <v>88</v>
      </c>
      <c r="Y224" s="55">
        <v>207</v>
      </c>
      <c r="Z224" s="55">
        <v>84</v>
      </c>
      <c r="AA224" s="55">
        <v>91</v>
      </c>
      <c r="AB224" s="55">
        <v>75</v>
      </c>
      <c r="AC224" s="55"/>
      <c r="AD224" s="55"/>
      <c r="AE224" s="55"/>
      <c r="AF224" s="55"/>
      <c r="AG224" s="55"/>
      <c r="AH224" s="55"/>
      <c r="AI224" s="55" t="s">
        <v>54</v>
      </c>
      <c r="AJ224" s="55">
        <v>12</v>
      </c>
      <c r="AK224" s="55"/>
      <c r="AL224" s="55"/>
      <c r="AM224" s="55"/>
      <c r="AN224" s="55"/>
      <c r="AO224" s="55">
        <v>326</v>
      </c>
      <c r="AP224" s="55">
        <v>454</v>
      </c>
      <c r="AQ224" s="55">
        <v>416</v>
      </c>
      <c r="AR224" s="55">
        <v>304</v>
      </c>
      <c r="AS224" s="55">
        <v>356</v>
      </c>
      <c r="AT224" s="55">
        <v>220</v>
      </c>
    </row>
    <row r="225" spans="1:46">
      <c r="A225" s="55" t="s">
        <v>435</v>
      </c>
      <c r="B225" s="55">
        <v>1315230511</v>
      </c>
      <c r="C225" s="55" t="s">
        <v>436</v>
      </c>
      <c r="D225" s="55" t="s">
        <v>52</v>
      </c>
      <c r="E225" s="55" t="s">
        <v>53</v>
      </c>
      <c r="F225" s="55"/>
      <c r="G225" s="55">
        <v>5</v>
      </c>
      <c r="H225" s="55">
        <v>538.5</v>
      </c>
      <c r="I225" s="55">
        <v>563.5</v>
      </c>
      <c r="J225" s="55">
        <v>220</v>
      </c>
      <c r="K225" s="55">
        <v>150</v>
      </c>
      <c r="L225" s="55">
        <v>1069</v>
      </c>
      <c r="M225" s="55">
        <v>107</v>
      </c>
      <c r="N225" s="55">
        <v>325</v>
      </c>
      <c r="O225" s="55">
        <v>91</v>
      </c>
      <c r="P225" s="55">
        <v>436</v>
      </c>
      <c r="Q225" s="55">
        <v>118</v>
      </c>
      <c r="R225" s="55">
        <v>236</v>
      </c>
      <c r="S225" s="55">
        <v>69.5</v>
      </c>
      <c r="T225" s="55">
        <v>241</v>
      </c>
      <c r="U225" s="55"/>
      <c r="V225" s="55"/>
      <c r="W225" s="55">
        <v>75</v>
      </c>
      <c r="X225" s="55">
        <v>91</v>
      </c>
      <c r="Y225" s="55">
        <v>88</v>
      </c>
      <c r="Z225" s="55">
        <v>78</v>
      </c>
      <c r="AA225" s="55">
        <v>87</v>
      </c>
      <c r="AB225" s="55">
        <v>195</v>
      </c>
      <c r="AC225" s="55"/>
      <c r="AD225" s="55"/>
      <c r="AE225" s="55"/>
      <c r="AF225" s="55"/>
      <c r="AG225" s="55"/>
      <c r="AH225" s="55"/>
      <c r="AI225" s="55" t="s">
        <v>54</v>
      </c>
      <c r="AJ225" s="55">
        <v>11</v>
      </c>
      <c r="AK225" s="55"/>
      <c r="AL225" s="55"/>
      <c r="AM225" s="55"/>
      <c r="AN225" s="55"/>
      <c r="AO225" s="55">
        <v>227</v>
      </c>
      <c r="AP225" s="55">
        <v>130</v>
      </c>
      <c r="AQ225" s="55">
        <v>106</v>
      </c>
      <c r="AR225" s="55">
        <v>370</v>
      </c>
      <c r="AS225" s="55">
        <v>187</v>
      </c>
      <c r="AT225" s="55">
        <v>220</v>
      </c>
    </row>
    <row r="226" spans="1:46">
      <c r="A226" s="55" t="s">
        <v>282</v>
      </c>
      <c r="B226" s="55">
        <v>1315230322</v>
      </c>
      <c r="C226" s="55" t="s">
        <v>283</v>
      </c>
      <c r="D226" s="55" t="s">
        <v>52</v>
      </c>
      <c r="E226" s="55" t="s">
        <v>53</v>
      </c>
      <c r="F226" s="55"/>
      <c r="G226" s="55">
        <v>3</v>
      </c>
      <c r="H226" s="55">
        <v>531</v>
      </c>
      <c r="I226" s="55">
        <v>563.5</v>
      </c>
      <c r="J226" s="55">
        <v>220</v>
      </c>
      <c r="K226" s="55">
        <v>204</v>
      </c>
      <c r="L226" s="55">
        <v>1069</v>
      </c>
      <c r="M226" s="55">
        <v>111</v>
      </c>
      <c r="N226" s="55">
        <v>172</v>
      </c>
      <c r="O226" s="55">
        <v>102</v>
      </c>
      <c r="P226" s="55">
        <v>228</v>
      </c>
      <c r="Q226" s="55">
        <v>126</v>
      </c>
      <c r="R226" s="55">
        <v>83</v>
      </c>
      <c r="S226" s="55">
        <v>68.5</v>
      </c>
      <c r="T226" s="55">
        <v>257</v>
      </c>
      <c r="U226" s="55"/>
      <c r="V226" s="55"/>
      <c r="W226" s="55">
        <v>58.5</v>
      </c>
      <c r="X226" s="55">
        <v>82</v>
      </c>
      <c r="Y226" s="55">
        <v>372</v>
      </c>
      <c r="Z226" s="55">
        <v>65</v>
      </c>
      <c r="AA226" s="55">
        <v>74</v>
      </c>
      <c r="AB226" s="55">
        <v>412</v>
      </c>
      <c r="AC226" s="55"/>
      <c r="AD226" s="55"/>
      <c r="AE226" s="55"/>
      <c r="AF226" s="55"/>
      <c r="AG226" s="55"/>
      <c r="AH226" s="55"/>
      <c r="AI226" s="55" t="s">
        <v>54</v>
      </c>
      <c r="AJ226" s="55">
        <v>22</v>
      </c>
      <c r="AK226" s="55"/>
      <c r="AL226" s="55"/>
      <c r="AM226" s="55"/>
      <c r="AN226" s="55"/>
      <c r="AO226" s="55">
        <v>496</v>
      </c>
      <c r="AP226" s="55">
        <v>500</v>
      </c>
      <c r="AQ226" s="55">
        <v>408</v>
      </c>
      <c r="AR226" s="55">
        <v>424</v>
      </c>
      <c r="AS226" s="55">
        <v>579</v>
      </c>
      <c r="AT226" s="55">
        <v>220</v>
      </c>
    </row>
    <row r="227" spans="1:46">
      <c r="A227" s="55" t="s">
        <v>115</v>
      </c>
      <c r="B227" s="55">
        <v>1315230132</v>
      </c>
      <c r="C227" s="55" t="s">
        <v>116</v>
      </c>
      <c r="D227" s="55" t="s">
        <v>52</v>
      </c>
      <c r="E227" s="55" t="s">
        <v>53</v>
      </c>
      <c r="F227" s="55"/>
      <c r="G227" s="55">
        <v>1</v>
      </c>
      <c r="H227" s="55">
        <v>534</v>
      </c>
      <c r="I227" s="55">
        <v>563</v>
      </c>
      <c r="J227" s="55">
        <v>223</v>
      </c>
      <c r="K227" s="55">
        <v>44</v>
      </c>
      <c r="L227" s="55">
        <v>1086</v>
      </c>
      <c r="M227" s="55">
        <v>106.5</v>
      </c>
      <c r="N227" s="55">
        <v>346</v>
      </c>
      <c r="O227" s="55">
        <v>104</v>
      </c>
      <c r="P227" s="55">
        <v>193</v>
      </c>
      <c r="Q227" s="55">
        <v>111</v>
      </c>
      <c r="R227" s="55">
        <v>385</v>
      </c>
      <c r="S227" s="55">
        <v>74.5</v>
      </c>
      <c r="T227" s="55">
        <v>159</v>
      </c>
      <c r="U227" s="55"/>
      <c r="V227" s="55"/>
      <c r="W227" s="55">
        <v>69</v>
      </c>
      <c r="X227" s="55">
        <v>89</v>
      </c>
      <c r="Y227" s="55">
        <v>170</v>
      </c>
      <c r="Z227" s="55">
        <v>69</v>
      </c>
      <c r="AA227" s="55">
        <v>78</v>
      </c>
      <c r="AB227" s="55">
        <v>354</v>
      </c>
      <c r="AC227" s="55"/>
      <c r="AD227" s="55"/>
      <c r="AE227" s="55"/>
      <c r="AF227" s="55"/>
      <c r="AG227" s="55"/>
      <c r="AH227" s="55"/>
      <c r="AI227" s="55" t="s">
        <v>54</v>
      </c>
      <c r="AJ227" s="55">
        <v>32</v>
      </c>
      <c r="AK227" s="55"/>
      <c r="AL227" s="55"/>
      <c r="AM227" s="55"/>
      <c r="AN227" s="55"/>
      <c r="AO227" s="55">
        <v>127</v>
      </c>
      <c r="AP227" s="55">
        <v>216</v>
      </c>
      <c r="AQ227" s="55">
        <v>196</v>
      </c>
      <c r="AR227" s="55">
        <v>267</v>
      </c>
      <c r="AS227" s="55">
        <v>195</v>
      </c>
      <c r="AT227" s="55">
        <v>223</v>
      </c>
    </row>
    <row r="228" spans="1:46">
      <c r="A228" s="55" t="s">
        <v>371</v>
      </c>
      <c r="B228" s="55">
        <v>1315230420</v>
      </c>
      <c r="C228" s="55" t="s">
        <v>372</v>
      </c>
      <c r="D228" s="55" t="s">
        <v>52</v>
      </c>
      <c r="E228" s="55" t="s">
        <v>53</v>
      </c>
      <c r="F228" s="55"/>
      <c r="G228" s="55">
        <v>4</v>
      </c>
      <c r="H228" s="55">
        <v>535</v>
      </c>
      <c r="I228" s="55">
        <v>563</v>
      </c>
      <c r="J228" s="55">
        <v>223</v>
      </c>
      <c r="K228" s="55">
        <v>16</v>
      </c>
      <c r="L228" s="55">
        <v>1086</v>
      </c>
      <c r="M228" s="55">
        <v>114</v>
      </c>
      <c r="N228" s="55">
        <v>84</v>
      </c>
      <c r="O228" s="55">
        <v>101</v>
      </c>
      <c r="P228" s="55">
        <v>245</v>
      </c>
      <c r="Q228" s="55">
        <v>114.5</v>
      </c>
      <c r="R228" s="55">
        <v>303</v>
      </c>
      <c r="S228" s="55">
        <v>57.5</v>
      </c>
      <c r="T228" s="55">
        <v>454</v>
      </c>
      <c r="U228" s="55"/>
      <c r="V228" s="55"/>
      <c r="W228" s="55">
        <v>68.5</v>
      </c>
      <c r="X228" s="55">
        <v>88</v>
      </c>
      <c r="Y228" s="55">
        <v>182</v>
      </c>
      <c r="Z228" s="55">
        <v>79.5</v>
      </c>
      <c r="AA228" s="55">
        <v>88</v>
      </c>
      <c r="AB228" s="55">
        <v>165</v>
      </c>
      <c r="AC228" s="55"/>
      <c r="AD228" s="55"/>
      <c r="AE228" s="55"/>
      <c r="AF228" s="55"/>
      <c r="AG228" s="55"/>
      <c r="AH228" s="55"/>
      <c r="AI228" s="55" t="s">
        <v>54</v>
      </c>
      <c r="AJ228" s="55">
        <v>20</v>
      </c>
      <c r="AK228" s="55"/>
      <c r="AL228" s="55"/>
      <c r="AM228" s="55"/>
      <c r="AN228" s="55"/>
      <c r="AO228" s="55">
        <v>403</v>
      </c>
      <c r="AP228" s="55">
        <v>366</v>
      </c>
      <c r="AQ228" s="55">
        <v>394</v>
      </c>
      <c r="AR228" s="55">
        <v>239</v>
      </c>
      <c r="AS228" s="55">
        <v>132</v>
      </c>
      <c r="AT228" s="55">
        <v>223</v>
      </c>
    </row>
    <row r="229" spans="1:46">
      <c r="A229" s="55" t="s">
        <v>957</v>
      </c>
      <c r="B229" s="55">
        <v>1315231047</v>
      </c>
      <c r="C229" s="55" t="s">
        <v>958</v>
      </c>
      <c r="D229" s="55" t="s">
        <v>52</v>
      </c>
      <c r="E229" s="55" t="s">
        <v>53</v>
      </c>
      <c r="F229" s="55"/>
      <c r="G229" s="55">
        <v>10</v>
      </c>
      <c r="H229" s="55">
        <v>514</v>
      </c>
      <c r="I229" s="55">
        <v>563</v>
      </c>
      <c r="J229" s="55">
        <v>223</v>
      </c>
      <c r="K229" s="55">
        <v>-78</v>
      </c>
      <c r="L229" s="55">
        <v>1086</v>
      </c>
      <c r="M229" s="55">
        <v>115</v>
      </c>
      <c r="N229" s="55">
        <v>66</v>
      </c>
      <c r="O229" s="55">
        <v>99.5</v>
      </c>
      <c r="P229" s="55">
        <v>270</v>
      </c>
      <c r="Q229" s="55">
        <v>114</v>
      </c>
      <c r="R229" s="55">
        <v>313</v>
      </c>
      <c r="S229" s="55">
        <v>63.5</v>
      </c>
      <c r="T229" s="55">
        <v>342</v>
      </c>
      <c r="U229" s="55"/>
      <c r="V229" s="55"/>
      <c r="W229" s="55">
        <v>59.5</v>
      </c>
      <c r="X229" s="55">
        <v>83</v>
      </c>
      <c r="Y229" s="55">
        <v>362</v>
      </c>
      <c r="Z229" s="55"/>
      <c r="AA229" s="55"/>
      <c r="AB229" s="55"/>
      <c r="AC229" s="55"/>
      <c r="AD229" s="55"/>
      <c r="AE229" s="55"/>
      <c r="AF229" s="55">
        <v>62.5</v>
      </c>
      <c r="AG229" s="55">
        <v>88</v>
      </c>
      <c r="AH229" s="55">
        <v>49</v>
      </c>
      <c r="AI229" s="55" t="s">
        <v>866</v>
      </c>
      <c r="AJ229" s="55">
        <v>47</v>
      </c>
      <c r="AK229" s="55"/>
      <c r="AL229" s="55"/>
      <c r="AM229" s="55"/>
      <c r="AN229" s="55" t="s">
        <v>867</v>
      </c>
      <c r="AO229" s="55">
        <v>87</v>
      </c>
      <c r="AP229" s="55">
        <v>203</v>
      </c>
      <c r="AQ229" s="55">
        <v>122</v>
      </c>
      <c r="AR229" s="55">
        <v>145</v>
      </c>
      <c r="AS229" s="55">
        <v>160</v>
      </c>
      <c r="AT229" s="55">
        <v>223</v>
      </c>
    </row>
    <row r="230" spans="1:46">
      <c r="A230" s="55" t="s">
        <v>919</v>
      </c>
      <c r="B230" s="55">
        <v>1315231028</v>
      </c>
      <c r="C230" s="55" t="s">
        <v>920</v>
      </c>
      <c r="D230" s="55" t="s">
        <v>52</v>
      </c>
      <c r="E230" s="55" t="s">
        <v>53</v>
      </c>
      <c r="F230" s="55"/>
      <c r="G230" s="55">
        <v>10</v>
      </c>
      <c r="H230" s="55">
        <v>530.5</v>
      </c>
      <c r="I230" s="55">
        <v>562.5</v>
      </c>
      <c r="J230" s="55">
        <v>226</v>
      </c>
      <c r="K230" s="55">
        <v>-138</v>
      </c>
      <c r="L230" s="55">
        <v>1100</v>
      </c>
      <c r="M230" s="55">
        <v>113</v>
      </c>
      <c r="N230" s="55">
        <v>112</v>
      </c>
      <c r="O230" s="55">
        <v>87</v>
      </c>
      <c r="P230" s="55">
        <v>503</v>
      </c>
      <c r="Q230" s="55">
        <v>114</v>
      </c>
      <c r="R230" s="55">
        <v>313</v>
      </c>
      <c r="S230" s="55">
        <v>83.5</v>
      </c>
      <c r="T230" s="55">
        <v>50</v>
      </c>
      <c r="U230" s="55"/>
      <c r="V230" s="55"/>
      <c r="W230" s="55">
        <v>58.5</v>
      </c>
      <c r="X230" s="55">
        <v>82</v>
      </c>
      <c r="Y230" s="55">
        <v>372</v>
      </c>
      <c r="Z230" s="55">
        <v>74.5</v>
      </c>
      <c r="AA230" s="55">
        <v>83</v>
      </c>
      <c r="AB230" s="55">
        <v>253</v>
      </c>
      <c r="AC230" s="55"/>
      <c r="AD230" s="55"/>
      <c r="AE230" s="55"/>
      <c r="AF230" s="55"/>
      <c r="AG230" s="55"/>
      <c r="AH230" s="55"/>
      <c r="AI230" s="55" t="s">
        <v>54</v>
      </c>
      <c r="AJ230" s="55">
        <v>28</v>
      </c>
      <c r="AK230" s="55"/>
      <c r="AL230" s="55" t="s">
        <v>863</v>
      </c>
      <c r="AM230" s="55"/>
      <c r="AN230" s="55"/>
      <c r="AO230" s="55">
        <v>59</v>
      </c>
      <c r="AP230" s="55">
        <v>118</v>
      </c>
      <c r="AQ230" s="55">
        <v>162</v>
      </c>
      <c r="AR230" s="55">
        <v>88</v>
      </c>
      <c r="AS230" s="55">
        <v>86</v>
      </c>
      <c r="AT230" s="55">
        <v>226</v>
      </c>
    </row>
    <row r="231" spans="1:46">
      <c r="A231" s="55" t="s">
        <v>715</v>
      </c>
      <c r="B231" s="55">
        <v>1315230812</v>
      </c>
      <c r="C231" s="55" t="s">
        <v>716</v>
      </c>
      <c r="D231" s="55" t="s">
        <v>52</v>
      </c>
      <c r="E231" s="55" t="s">
        <v>53</v>
      </c>
      <c r="F231" s="55"/>
      <c r="G231" s="55">
        <v>8</v>
      </c>
      <c r="H231" s="55">
        <v>531.5</v>
      </c>
      <c r="I231" s="55">
        <v>562.5</v>
      </c>
      <c r="J231" s="55">
        <v>226</v>
      </c>
      <c r="K231" s="55">
        <v>44</v>
      </c>
      <c r="L231" s="55">
        <v>1100</v>
      </c>
      <c r="M231" s="55">
        <v>110</v>
      </c>
      <c r="N231" s="55">
        <v>209</v>
      </c>
      <c r="O231" s="55">
        <v>101</v>
      </c>
      <c r="P231" s="55">
        <v>245</v>
      </c>
      <c r="Q231" s="55">
        <v>118</v>
      </c>
      <c r="R231" s="55">
        <v>236</v>
      </c>
      <c r="S231" s="55">
        <v>60.5</v>
      </c>
      <c r="T231" s="55">
        <v>405</v>
      </c>
      <c r="U231" s="55"/>
      <c r="V231" s="55"/>
      <c r="W231" s="55">
        <v>60</v>
      </c>
      <c r="X231" s="55">
        <v>83</v>
      </c>
      <c r="Y231" s="55">
        <v>352</v>
      </c>
      <c r="Z231" s="55">
        <v>82</v>
      </c>
      <c r="AA231" s="55">
        <v>90</v>
      </c>
      <c r="AB231" s="55">
        <v>111</v>
      </c>
      <c r="AC231" s="55"/>
      <c r="AD231" s="55"/>
      <c r="AE231" s="55"/>
      <c r="AF231" s="55"/>
      <c r="AG231" s="55"/>
      <c r="AH231" s="55"/>
      <c r="AI231" s="55" t="s">
        <v>54</v>
      </c>
      <c r="AJ231" s="55">
        <v>13</v>
      </c>
      <c r="AK231" s="55"/>
      <c r="AL231" s="55"/>
      <c r="AM231" s="55"/>
      <c r="AN231" s="55"/>
      <c r="AO231" s="55">
        <v>179</v>
      </c>
      <c r="AP231" s="55">
        <v>266</v>
      </c>
      <c r="AQ231" s="55">
        <v>370</v>
      </c>
      <c r="AR231" s="55">
        <v>270</v>
      </c>
      <c r="AS231" s="55">
        <v>310</v>
      </c>
      <c r="AT231" s="55">
        <v>226</v>
      </c>
    </row>
    <row r="232" spans="1:46">
      <c r="A232" s="55" t="s">
        <v>495</v>
      </c>
      <c r="B232" s="55">
        <v>1315230541</v>
      </c>
      <c r="C232" s="55" t="s">
        <v>496</v>
      </c>
      <c r="D232" s="55" t="s">
        <v>52</v>
      </c>
      <c r="E232" s="55" t="s">
        <v>53</v>
      </c>
      <c r="F232" s="55"/>
      <c r="G232" s="55">
        <v>5</v>
      </c>
      <c r="H232" s="55">
        <v>534.5</v>
      </c>
      <c r="I232" s="55">
        <v>562.5</v>
      </c>
      <c r="J232" s="55">
        <v>226</v>
      </c>
      <c r="K232" s="55">
        <v>1</v>
      </c>
      <c r="L232" s="55">
        <v>1100</v>
      </c>
      <c r="M232" s="55">
        <v>106</v>
      </c>
      <c r="N232" s="55">
        <v>361</v>
      </c>
      <c r="O232" s="55">
        <v>98</v>
      </c>
      <c r="P232" s="55">
        <v>311</v>
      </c>
      <c r="Q232" s="55">
        <v>106.5</v>
      </c>
      <c r="R232" s="55">
        <v>487</v>
      </c>
      <c r="S232" s="55">
        <v>77</v>
      </c>
      <c r="T232" s="55">
        <v>124</v>
      </c>
      <c r="U232" s="55"/>
      <c r="V232" s="55"/>
      <c r="W232" s="55">
        <v>68.5</v>
      </c>
      <c r="X232" s="55">
        <v>88</v>
      </c>
      <c r="Y232" s="55">
        <v>182</v>
      </c>
      <c r="Z232" s="55">
        <v>78.5</v>
      </c>
      <c r="AA232" s="55">
        <v>87</v>
      </c>
      <c r="AB232" s="55">
        <v>181</v>
      </c>
      <c r="AC232" s="55"/>
      <c r="AD232" s="55"/>
      <c r="AE232" s="55"/>
      <c r="AF232" s="55"/>
      <c r="AG232" s="55"/>
      <c r="AH232" s="55"/>
      <c r="AI232" s="55" t="s">
        <v>54</v>
      </c>
      <c r="AJ232" s="55">
        <v>41</v>
      </c>
      <c r="AK232" s="55"/>
      <c r="AL232" s="55"/>
      <c r="AM232" s="55"/>
      <c r="AN232" s="55"/>
      <c r="AO232" s="55">
        <v>210</v>
      </c>
      <c r="AP232" s="55">
        <v>233</v>
      </c>
      <c r="AQ232" s="55">
        <v>185</v>
      </c>
      <c r="AR232" s="55">
        <v>227</v>
      </c>
      <c r="AS232" s="55">
        <v>169</v>
      </c>
      <c r="AT232" s="55">
        <v>226</v>
      </c>
    </row>
    <row r="233" spans="1:46">
      <c r="A233" s="55" t="s">
        <v>121</v>
      </c>
      <c r="B233" s="55">
        <v>1315230135</v>
      </c>
      <c r="C233" s="55" t="s">
        <v>122</v>
      </c>
      <c r="D233" s="55" t="s">
        <v>52</v>
      </c>
      <c r="E233" s="55" t="s">
        <v>53</v>
      </c>
      <c r="F233" s="55"/>
      <c r="G233" s="55">
        <v>1</v>
      </c>
      <c r="H233" s="55">
        <v>538</v>
      </c>
      <c r="I233" s="55">
        <v>562.5</v>
      </c>
      <c r="J233" s="55">
        <v>226</v>
      </c>
      <c r="K233" s="55">
        <v>-135</v>
      </c>
      <c r="L233" s="55">
        <v>1100</v>
      </c>
      <c r="M233" s="55">
        <v>99</v>
      </c>
      <c r="N233" s="55">
        <v>635</v>
      </c>
      <c r="O233" s="55">
        <v>103.5</v>
      </c>
      <c r="P233" s="55">
        <v>207</v>
      </c>
      <c r="Q233" s="55">
        <v>113</v>
      </c>
      <c r="R233" s="55">
        <v>337</v>
      </c>
      <c r="S233" s="55">
        <v>69</v>
      </c>
      <c r="T233" s="55">
        <v>251</v>
      </c>
      <c r="U233" s="55"/>
      <c r="V233" s="55"/>
      <c r="W233" s="55">
        <v>75</v>
      </c>
      <c r="X233" s="55">
        <v>91</v>
      </c>
      <c r="Y233" s="55">
        <v>88</v>
      </c>
      <c r="Z233" s="55">
        <v>78.5</v>
      </c>
      <c r="AA233" s="55">
        <v>87</v>
      </c>
      <c r="AB233" s="55">
        <v>181</v>
      </c>
      <c r="AC233" s="55"/>
      <c r="AD233" s="55"/>
      <c r="AE233" s="55"/>
      <c r="AF233" s="55"/>
      <c r="AG233" s="55"/>
      <c r="AH233" s="55"/>
      <c r="AI233" s="55" t="s">
        <v>54</v>
      </c>
      <c r="AJ233" s="55">
        <v>35</v>
      </c>
      <c r="AK233" s="55"/>
      <c r="AL233" s="55"/>
      <c r="AM233" s="55"/>
      <c r="AN233" s="55"/>
      <c r="AO233" s="55">
        <v>113</v>
      </c>
      <c r="AP233" s="55">
        <v>132</v>
      </c>
      <c r="AQ233" s="55">
        <v>191</v>
      </c>
      <c r="AR233" s="55">
        <v>91</v>
      </c>
      <c r="AS233" s="55">
        <v>230</v>
      </c>
      <c r="AT233" s="55">
        <v>226</v>
      </c>
    </row>
    <row r="234" spans="1:46">
      <c r="A234" s="55" t="s">
        <v>63</v>
      </c>
      <c r="B234" s="55">
        <v>1315230106</v>
      </c>
      <c r="C234" s="55" t="s">
        <v>64</v>
      </c>
      <c r="D234" s="55" t="s">
        <v>52</v>
      </c>
      <c r="E234" s="55" t="s">
        <v>53</v>
      </c>
      <c r="F234" s="55"/>
      <c r="G234" s="55">
        <v>1</v>
      </c>
      <c r="H234" s="55">
        <v>531</v>
      </c>
      <c r="I234" s="55">
        <v>562</v>
      </c>
      <c r="J234" s="55">
        <v>230</v>
      </c>
      <c r="K234" s="55">
        <v>147</v>
      </c>
      <c r="L234" s="55">
        <v>1113</v>
      </c>
      <c r="M234" s="55">
        <v>101.5</v>
      </c>
      <c r="N234" s="55">
        <v>544</v>
      </c>
      <c r="O234" s="55">
        <v>96.5</v>
      </c>
      <c r="P234" s="55">
        <v>342</v>
      </c>
      <c r="Q234" s="55">
        <v>113</v>
      </c>
      <c r="R234" s="55">
        <v>337</v>
      </c>
      <c r="S234" s="55">
        <v>77</v>
      </c>
      <c r="T234" s="55">
        <v>124</v>
      </c>
      <c r="U234" s="55"/>
      <c r="V234" s="55"/>
      <c r="W234" s="55">
        <v>65</v>
      </c>
      <c r="X234" s="55">
        <v>87</v>
      </c>
      <c r="Y234" s="55">
        <v>248</v>
      </c>
      <c r="Z234" s="55">
        <v>78</v>
      </c>
      <c r="AA234" s="55">
        <v>87</v>
      </c>
      <c r="AB234" s="55">
        <v>195</v>
      </c>
      <c r="AC234" s="55"/>
      <c r="AD234" s="55"/>
      <c r="AE234" s="55"/>
      <c r="AF234" s="55"/>
      <c r="AG234" s="55"/>
      <c r="AH234" s="55"/>
      <c r="AI234" s="55" t="s">
        <v>54</v>
      </c>
      <c r="AJ234" s="55">
        <v>6</v>
      </c>
      <c r="AK234" s="55"/>
      <c r="AL234" s="55"/>
      <c r="AM234" s="55"/>
      <c r="AN234" s="55"/>
      <c r="AO234" s="55">
        <v>394</v>
      </c>
      <c r="AP234" s="55">
        <v>342</v>
      </c>
      <c r="AQ234" s="55">
        <v>317</v>
      </c>
      <c r="AR234" s="55">
        <v>377</v>
      </c>
      <c r="AS234" s="55">
        <v>431</v>
      </c>
      <c r="AT234" s="55">
        <v>230</v>
      </c>
    </row>
    <row r="235" spans="1:46">
      <c r="A235" s="55" t="s">
        <v>87</v>
      </c>
      <c r="B235" s="55">
        <v>1315230118</v>
      </c>
      <c r="C235" s="55" t="s">
        <v>88</v>
      </c>
      <c r="D235" s="55" t="s">
        <v>52</v>
      </c>
      <c r="E235" s="55" t="s">
        <v>53</v>
      </c>
      <c r="F235" s="55"/>
      <c r="G235" s="55">
        <v>1</v>
      </c>
      <c r="H235" s="55">
        <v>538</v>
      </c>
      <c r="I235" s="55">
        <v>561.5</v>
      </c>
      <c r="J235" s="55">
        <v>231</v>
      </c>
      <c r="K235" s="55">
        <v>96</v>
      </c>
      <c r="L235" s="55">
        <v>1127</v>
      </c>
      <c r="M235" s="55">
        <v>115</v>
      </c>
      <c r="N235" s="55">
        <v>66</v>
      </c>
      <c r="O235" s="55">
        <v>97.5</v>
      </c>
      <c r="P235" s="55">
        <v>321</v>
      </c>
      <c r="Q235" s="55">
        <v>111</v>
      </c>
      <c r="R235" s="55">
        <v>385</v>
      </c>
      <c r="S235" s="55">
        <v>59</v>
      </c>
      <c r="T235" s="55">
        <v>430</v>
      </c>
      <c r="U235" s="55"/>
      <c r="V235" s="55"/>
      <c r="W235" s="55">
        <v>76</v>
      </c>
      <c r="X235" s="55">
        <v>91</v>
      </c>
      <c r="Y235" s="55">
        <v>71</v>
      </c>
      <c r="Z235" s="55">
        <v>79.5</v>
      </c>
      <c r="AA235" s="55">
        <v>88</v>
      </c>
      <c r="AB235" s="55">
        <v>165</v>
      </c>
      <c r="AC235" s="55"/>
      <c r="AD235" s="55"/>
      <c r="AE235" s="55"/>
      <c r="AF235" s="55"/>
      <c r="AG235" s="55"/>
      <c r="AH235" s="55"/>
      <c r="AI235" s="55" t="s">
        <v>54</v>
      </c>
      <c r="AJ235" s="55">
        <v>18</v>
      </c>
      <c r="AK235" s="55"/>
      <c r="AL235" s="55"/>
      <c r="AM235" s="55"/>
      <c r="AN235" s="55"/>
      <c r="AO235" s="55">
        <v>146</v>
      </c>
      <c r="AP235" s="55">
        <v>327</v>
      </c>
      <c r="AQ235" s="55">
        <v>142</v>
      </c>
      <c r="AR235" s="55">
        <v>327</v>
      </c>
      <c r="AS235" s="55">
        <v>481</v>
      </c>
      <c r="AT235" s="55">
        <v>231</v>
      </c>
    </row>
    <row r="236" spans="1:46">
      <c r="A236" s="55" t="s">
        <v>727</v>
      </c>
      <c r="B236" s="55">
        <v>1315230818</v>
      </c>
      <c r="C236" s="55" t="s">
        <v>728</v>
      </c>
      <c r="D236" s="55" t="s">
        <v>52</v>
      </c>
      <c r="E236" s="55" t="s">
        <v>53</v>
      </c>
      <c r="F236" s="55"/>
      <c r="G236" s="55">
        <v>8</v>
      </c>
      <c r="H236" s="55">
        <v>538.5</v>
      </c>
      <c r="I236" s="55">
        <v>561.5</v>
      </c>
      <c r="J236" s="55">
        <v>231</v>
      </c>
      <c r="K236" s="55">
        <v>-96</v>
      </c>
      <c r="L236" s="55">
        <v>1127</v>
      </c>
      <c r="M236" s="55">
        <v>97.5</v>
      </c>
      <c r="N236" s="55">
        <v>678</v>
      </c>
      <c r="O236" s="55">
        <v>90</v>
      </c>
      <c r="P236" s="55">
        <v>453</v>
      </c>
      <c r="Q236" s="55">
        <v>114.5</v>
      </c>
      <c r="R236" s="55">
        <v>303</v>
      </c>
      <c r="S236" s="55">
        <v>76.5</v>
      </c>
      <c r="T236" s="55">
        <v>137</v>
      </c>
      <c r="U236" s="55"/>
      <c r="V236" s="55"/>
      <c r="W236" s="55">
        <v>77</v>
      </c>
      <c r="X236" s="55">
        <v>92</v>
      </c>
      <c r="Y236" s="55">
        <v>62</v>
      </c>
      <c r="Z236" s="55">
        <v>83</v>
      </c>
      <c r="AA236" s="55">
        <v>91</v>
      </c>
      <c r="AB236" s="55">
        <v>91</v>
      </c>
      <c r="AC236" s="55"/>
      <c r="AD236" s="55"/>
      <c r="AE236" s="55"/>
      <c r="AF236" s="55"/>
      <c r="AG236" s="55"/>
      <c r="AH236" s="55"/>
      <c r="AI236" s="55" t="s">
        <v>54</v>
      </c>
      <c r="AJ236" s="55">
        <v>19</v>
      </c>
      <c r="AK236" s="55"/>
      <c r="AL236" s="55"/>
      <c r="AM236" s="55"/>
      <c r="AN236" s="55"/>
      <c r="AO236" s="55">
        <v>78</v>
      </c>
      <c r="AP236" s="55">
        <v>105</v>
      </c>
      <c r="AQ236" s="55">
        <v>208</v>
      </c>
      <c r="AR236" s="55">
        <v>135</v>
      </c>
      <c r="AS236" s="55">
        <v>304</v>
      </c>
      <c r="AT236" s="55">
        <v>231</v>
      </c>
    </row>
    <row r="237" spans="1:46">
      <c r="A237" s="55" t="s">
        <v>713</v>
      </c>
      <c r="B237" s="55">
        <v>1315230811</v>
      </c>
      <c r="C237" s="55" t="s">
        <v>714</v>
      </c>
      <c r="D237" s="55" t="s">
        <v>52</v>
      </c>
      <c r="E237" s="55" t="s">
        <v>53</v>
      </c>
      <c r="F237" s="55"/>
      <c r="G237" s="55">
        <v>8</v>
      </c>
      <c r="H237" s="55">
        <v>537</v>
      </c>
      <c r="I237" s="55">
        <v>561.5</v>
      </c>
      <c r="J237" s="55">
        <v>231</v>
      </c>
      <c r="K237" s="55">
        <v>202</v>
      </c>
      <c r="L237" s="55">
        <v>1127</v>
      </c>
      <c r="M237" s="55">
        <v>109.5</v>
      </c>
      <c r="N237" s="55">
        <v>226</v>
      </c>
      <c r="O237" s="55">
        <v>106</v>
      </c>
      <c r="P237" s="55">
        <v>160</v>
      </c>
      <c r="Q237" s="55">
        <v>114</v>
      </c>
      <c r="R237" s="55">
        <v>313</v>
      </c>
      <c r="S237" s="55">
        <v>54</v>
      </c>
      <c r="T237" s="55">
        <v>503</v>
      </c>
      <c r="U237" s="55"/>
      <c r="V237" s="55"/>
      <c r="W237" s="55">
        <v>73.5</v>
      </c>
      <c r="X237" s="55">
        <v>90</v>
      </c>
      <c r="Y237" s="55">
        <v>116</v>
      </c>
      <c r="Z237" s="55">
        <v>80</v>
      </c>
      <c r="AA237" s="55">
        <v>88</v>
      </c>
      <c r="AB237" s="55">
        <v>152</v>
      </c>
      <c r="AC237" s="55"/>
      <c r="AD237" s="55"/>
      <c r="AE237" s="55"/>
      <c r="AF237" s="55"/>
      <c r="AG237" s="55"/>
      <c r="AH237" s="55"/>
      <c r="AI237" s="55" t="s">
        <v>54</v>
      </c>
      <c r="AJ237" s="55">
        <v>12</v>
      </c>
      <c r="AK237" s="55"/>
      <c r="AL237" s="55"/>
      <c r="AM237" s="55"/>
      <c r="AN237" s="55"/>
      <c r="AO237" s="55">
        <v>205</v>
      </c>
      <c r="AP237" s="55">
        <v>312</v>
      </c>
      <c r="AQ237" s="55">
        <v>151</v>
      </c>
      <c r="AR237" s="55">
        <v>433</v>
      </c>
      <c r="AS237" s="55">
        <v>304</v>
      </c>
      <c r="AT237" s="55">
        <v>231</v>
      </c>
    </row>
    <row r="238" spans="1:46">
      <c r="A238" s="55" t="s">
        <v>933</v>
      </c>
      <c r="B238" s="55">
        <v>1315231035</v>
      </c>
      <c r="C238" s="55" t="s">
        <v>934</v>
      </c>
      <c r="D238" s="55" t="s">
        <v>52</v>
      </c>
      <c r="E238" s="55" t="s">
        <v>53</v>
      </c>
      <c r="F238" s="55"/>
      <c r="G238" s="55">
        <v>10</v>
      </c>
      <c r="H238" s="55">
        <v>514.5</v>
      </c>
      <c r="I238" s="55">
        <v>561.5</v>
      </c>
      <c r="J238" s="55">
        <v>231</v>
      </c>
      <c r="K238" s="55">
        <v>-19</v>
      </c>
      <c r="L238" s="55">
        <v>1127</v>
      </c>
      <c r="M238" s="55">
        <v>108</v>
      </c>
      <c r="N238" s="55">
        <v>278</v>
      </c>
      <c r="O238" s="55">
        <v>116.5</v>
      </c>
      <c r="P238" s="55">
        <v>51</v>
      </c>
      <c r="Q238" s="55">
        <v>102</v>
      </c>
      <c r="R238" s="55">
        <v>575</v>
      </c>
      <c r="S238" s="55">
        <v>66</v>
      </c>
      <c r="T238" s="55">
        <v>301</v>
      </c>
      <c r="U238" s="55"/>
      <c r="V238" s="55"/>
      <c r="W238" s="55">
        <v>69</v>
      </c>
      <c r="X238" s="55">
        <v>89</v>
      </c>
      <c r="Y238" s="55">
        <v>170</v>
      </c>
      <c r="Z238" s="55"/>
      <c r="AA238" s="55"/>
      <c r="AB238" s="55"/>
      <c r="AC238" s="55"/>
      <c r="AD238" s="55"/>
      <c r="AE238" s="55"/>
      <c r="AF238" s="55">
        <v>53</v>
      </c>
      <c r="AG238" s="55">
        <v>80</v>
      </c>
      <c r="AH238" s="55">
        <v>147</v>
      </c>
      <c r="AI238" s="55" t="s">
        <v>866</v>
      </c>
      <c r="AJ238" s="55">
        <v>35</v>
      </c>
      <c r="AK238" s="55"/>
      <c r="AL238" s="55"/>
      <c r="AM238" s="55"/>
      <c r="AN238" s="55"/>
      <c r="AO238" s="55">
        <v>113</v>
      </c>
      <c r="AP238" s="55">
        <v>105</v>
      </c>
      <c r="AQ238" s="55">
        <v>104</v>
      </c>
      <c r="AR238" s="55">
        <v>212</v>
      </c>
      <c r="AS238" s="55">
        <v>248</v>
      </c>
      <c r="AT238" s="55">
        <v>231</v>
      </c>
    </row>
    <row r="239" spans="1:46">
      <c r="A239" s="55" t="s">
        <v>1300</v>
      </c>
      <c r="B239" s="55">
        <v>1315231434</v>
      </c>
      <c r="C239" s="55" t="s">
        <v>1301</v>
      </c>
      <c r="D239" s="55" t="s">
        <v>52</v>
      </c>
      <c r="E239" s="55" t="s">
        <v>53</v>
      </c>
      <c r="F239" s="55"/>
      <c r="G239" s="55">
        <v>14</v>
      </c>
      <c r="H239" s="55">
        <v>516.5</v>
      </c>
      <c r="I239" s="55">
        <v>561.5</v>
      </c>
      <c r="J239" s="55">
        <v>231</v>
      </c>
      <c r="K239" s="55">
        <v>112</v>
      </c>
      <c r="L239" s="55">
        <v>1127</v>
      </c>
      <c r="M239" s="55">
        <v>114</v>
      </c>
      <c r="N239" s="55">
        <v>84</v>
      </c>
      <c r="O239" s="55">
        <v>98.5</v>
      </c>
      <c r="P239" s="55">
        <v>298</v>
      </c>
      <c r="Q239" s="55">
        <v>114</v>
      </c>
      <c r="R239" s="55">
        <v>313</v>
      </c>
      <c r="S239" s="55">
        <v>64</v>
      </c>
      <c r="T239" s="55">
        <v>332</v>
      </c>
      <c r="U239" s="55"/>
      <c r="V239" s="55"/>
      <c r="W239" s="55">
        <v>54.5</v>
      </c>
      <c r="X239" s="55">
        <v>79</v>
      </c>
      <c r="Y239" s="55">
        <v>455</v>
      </c>
      <c r="Z239" s="55"/>
      <c r="AA239" s="55"/>
      <c r="AB239" s="55"/>
      <c r="AC239" s="55">
        <v>71.5</v>
      </c>
      <c r="AD239" s="55">
        <v>92</v>
      </c>
      <c r="AE239" s="55">
        <v>20</v>
      </c>
      <c r="AF239" s="55"/>
      <c r="AG239" s="55"/>
      <c r="AH239" s="55"/>
      <c r="AI239" s="55" t="s">
        <v>880</v>
      </c>
      <c r="AJ239" s="55">
        <v>35</v>
      </c>
      <c r="AK239" s="55"/>
      <c r="AL239" s="55"/>
      <c r="AM239" s="55"/>
      <c r="AN239" s="55"/>
      <c r="AO239" s="55">
        <v>426</v>
      </c>
      <c r="AP239" s="55">
        <v>433</v>
      </c>
      <c r="AQ239" s="55">
        <v>289</v>
      </c>
      <c r="AR239" s="55">
        <v>343</v>
      </c>
      <c r="AS239" s="55">
        <v>277</v>
      </c>
      <c r="AT239" s="55">
        <v>231</v>
      </c>
    </row>
    <row r="240" spans="1:46">
      <c r="A240" s="55" t="s">
        <v>449</v>
      </c>
      <c r="B240" s="55">
        <v>1315230518</v>
      </c>
      <c r="C240" s="55" t="s">
        <v>450</v>
      </c>
      <c r="D240" s="55" t="s">
        <v>52</v>
      </c>
      <c r="E240" s="55" t="s">
        <v>53</v>
      </c>
      <c r="F240" s="55"/>
      <c r="G240" s="55">
        <v>5</v>
      </c>
      <c r="H240" s="55">
        <v>535</v>
      </c>
      <c r="I240" s="55">
        <v>561</v>
      </c>
      <c r="J240" s="55">
        <v>236</v>
      </c>
      <c r="K240" s="55">
        <v>34</v>
      </c>
      <c r="L240" s="55">
        <v>1151</v>
      </c>
      <c r="M240" s="55">
        <v>104.5</v>
      </c>
      <c r="N240" s="55">
        <v>433</v>
      </c>
      <c r="O240" s="55">
        <v>106</v>
      </c>
      <c r="P240" s="55">
        <v>160</v>
      </c>
      <c r="Q240" s="55">
        <v>100</v>
      </c>
      <c r="R240" s="55">
        <v>604</v>
      </c>
      <c r="S240" s="55">
        <v>73.5</v>
      </c>
      <c r="T240" s="55">
        <v>172</v>
      </c>
      <c r="U240" s="55"/>
      <c r="V240" s="55"/>
      <c r="W240" s="55">
        <v>72.5</v>
      </c>
      <c r="X240" s="55">
        <v>90</v>
      </c>
      <c r="Y240" s="55">
        <v>129</v>
      </c>
      <c r="Z240" s="55">
        <v>78.5</v>
      </c>
      <c r="AA240" s="55">
        <v>87</v>
      </c>
      <c r="AB240" s="55">
        <v>181</v>
      </c>
      <c r="AC240" s="55"/>
      <c r="AD240" s="55"/>
      <c r="AE240" s="55"/>
      <c r="AF240" s="55"/>
      <c r="AG240" s="55"/>
      <c r="AH240" s="55"/>
      <c r="AI240" s="55" t="s">
        <v>54</v>
      </c>
      <c r="AJ240" s="55">
        <v>18</v>
      </c>
      <c r="AK240" s="55"/>
      <c r="AL240" s="55"/>
      <c r="AM240" s="55"/>
      <c r="AN240" s="55"/>
      <c r="AO240" s="55">
        <v>210</v>
      </c>
      <c r="AP240" s="55">
        <v>284</v>
      </c>
      <c r="AQ240" s="55">
        <v>194</v>
      </c>
      <c r="AR240" s="55">
        <v>270</v>
      </c>
      <c r="AS240" s="55">
        <v>209</v>
      </c>
      <c r="AT240" s="55">
        <v>236</v>
      </c>
    </row>
    <row r="241" spans="1:46">
      <c r="A241" s="55" t="s">
        <v>1246</v>
      </c>
      <c r="B241" s="55">
        <v>1315231407</v>
      </c>
      <c r="C241" s="55" t="s">
        <v>1247</v>
      </c>
      <c r="D241" s="55" t="s">
        <v>52</v>
      </c>
      <c r="E241" s="55" t="s">
        <v>53</v>
      </c>
      <c r="F241" s="55"/>
      <c r="G241" s="55">
        <v>14</v>
      </c>
      <c r="H241" s="55">
        <v>513</v>
      </c>
      <c r="I241" s="55">
        <v>561</v>
      </c>
      <c r="J241" s="55">
        <v>236</v>
      </c>
      <c r="K241" s="55">
        <v>-87</v>
      </c>
      <c r="L241" s="55">
        <v>1151</v>
      </c>
      <c r="M241" s="55">
        <v>107</v>
      </c>
      <c r="N241" s="55">
        <v>325</v>
      </c>
      <c r="O241" s="55">
        <v>96.5</v>
      </c>
      <c r="P241" s="55">
        <v>342</v>
      </c>
      <c r="Q241" s="55">
        <v>119</v>
      </c>
      <c r="R241" s="55">
        <v>212</v>
      </c>
      <c r="S241" s="55">
        <v>73.5</v>
      </c>
      <c r="T241" s="55">
        <v>172</v>
      </c>
      <c r="U241" s="55"/>
      <c r="V241" s="55"/>
      <c r="W241" s="55">
        <v>52</v>
      </c>
      <c r="X241" s="55">
        <v>77</v>
      </c>
      <c r="Y241" s="55">
        <v>493</v>
      </c>
      <c r="Z241" s="55"/>
      <c r="AA241" s="55"/>
      <c r="AB241" s="55"/>
      <c r="AC241" s="55">
        <v>65</v>
      </c>
      <c r="AD241" s="55">
        <v>88</v>
      </c>
      <c r="AE241" s="55">
        <v>63</v>
      </c>
      <c r="AF241" s="55"/>
      <c r="AG241" s="55"/>
      <c r="AH241" s="55"/>
      <c r="AI241" s="55" t="s">
        <v>880</v>
      </c>
      <c r="AJ241" s="55">
        <v>7</v>
      </c>
      <c r="AK241" s="55"/>
      <c r="AL241" s="55"/>
      <c r="AM241" s="55"/>
      <c r="AN241" s="55"/>
      <c r="AO241" s="55">
        <v>281</v>
      </c>
      <c r="AP241" s="55">
        <v>211</v>
      </c>
      <c r="AQ241" s="55">
        <v>236</v>
      </c>
      <c r="AR241" s="55">
        <v>149</v>
      </c>
      <c r="AS241" s="55">
        <v>103</v>
      </c>
      <c r="AT241" s="55">
        <v>236</v>
      </c>
    </row>
    <row r="242" spans="1:46">
      <c r="A242" s="55" t="s">
        <v>739</v>
      </c>
      <c r="B242" s="55">
        <v>1315230824</v>
      </c>
      <c r="C242" s="55" t="s">
        <v>740</v>
      </c>
      <c r="D242" s="55" t="s">
        <v>52</v>
      </c>
      <c r="E242" s="55" t="s">
        <v>53</v>
      </c>
      <c r="F242" s="55"/>
      <c r="G242" s="55">
        <v>8</v>
      </c>
      <c r="H242" s="55">
        <v>534.5</v>
      </c>
      <c r="I242" s="55">
        <v>560.5</v>
      </c>
      <c r="J242" s="55">
        <v>238</v>
      </c>
      <c r="K242" s="55">
        <v>13</v>
      </c>
      <c r="L242" s="55">
        <v>1164</v>
      </c>
      <c r="M242" s="55">
        <v>104.5</v>
      </c>
      <c r="N242" s="55">
        <v>433</v>
      </c>
      <c r="O242" s="55">
        <v>92</v>
      </c>
      <c r="P242" s="55">
        <v>419</v>
      </c>
      <c r="Q242" s="55">
        <v>111.5</v>
      </c>
      <c r="R242" s="55">
        <v>371</v>
      </c>
      <c r="S242" s="55">
        <v>71.5</v>
      </c>
      <c r="T242" s="55">
        <v>200</v>
      </c>
      <c r="U242" s="55"/>
      <c r="V242" s="55"/>
      <c r="W242" s="55">
        <v>72</v>
      </c>
      <c r="X242" s="55">
        <v>90</v>
      </c>
      <c r="Y242" s="55">
        <v>137</v>
      </c>
      <c r="Z242" s="55">
        <v>83</v>
      </c>
      <c r="AA242" s="55">
        <v>91</v>
      </c>
      <c r="AB242" s="55">
        <v>91</v>
      </c>
      <c r="AC242" s="55"/>
      <c r="AD242" s="55"/>
      <c r="AE242" s="55"/>
      <c r="AF242" s="55"/>
      <c r="AG242" s="55"/>
      <c r="AH242" s="55"/>
      <c r="AI242" s="55" t="s">
        <v>54</v>
      </c>
      <c r="AJ242" s="55">
        <v>25</v>
      </c>
      <c r="AK242" s="55"/>
      <c r="AL242" s="55"/>
      <c r="AM242" s="55"/>
      <c r="AN242" s="55"/>
      <c r="AO242" s="55">
        <v>285</v>
      </c>
      <c r="AP242" s="55">
        <v>475</v>
      </c>
      <c r="AQ242" s="55">
        <v>201</v>
      </c>
      <c r="AR242" s="55">
        <v>251</v>
      </c>
      <c r="AS242" s="55">
        <v>241</v>
      </c>
      <c r="AT242" s="55">
        <v>238</v>
      </c>
    </row>
    <row r="243" spans="1:46">
      <c r="A243" s="55" t="s">
        <v>849</v>
      </c>
      <c r="B243" s="55">
        <v>1315230939</v>
      </c>
      <c r="C243" s="55" t="s">
        <v>850</v>
      </c>
      <c r="D243" s="55" t="s">
        <v>52</v>
      </c>
      <c r="E243" s="55" t="s">
        <v>53</v>
      </c>
      <c r="F243" s="55"/>
      <c r="G243" s="55">
        <v>9</v>
      </c>
      <c r="H243" s="55">
        <v>534.5</v>
      </c>
      <c r="I243" s="55">
        <v>560</v>
      </c>
      <c r="J243" s="55">
        <v>239</v>
      </c>
      <c r="K243" s="55">
        <v>72</v>
      </c>
      <c r="L243" s="55">
        <v>1170</v>
      </c>
      <c r="M243" s="55">
        <v>116.5</v>
      </c>
      <c r="N243" s="55">
        <v>40</v>
      </c>
      <c r="O243" s="55">
        <v>88.5</v>
      </c>
      <c r="P243" s="55">
        <v>481</v>
      </c>
      <c r="Q243" s="55">
        <v>111.5</v>
      </c>
      <c r="R243" s="55">
        <v>371</v>
      </c>
      <c r="S243" s="55">
        <v>72.5</v>
      </c>
      <c r="T243" s="55">
        <v>189</v>
      </c>
      <c r="U243" s="55"/>
      <c r="V243" s="55"/>
      <c r="W243" s="55">
        <v>75</v>
      </c>
      <c r="X243" s="55">
        <v>91</v>
      </c>
      <c r="Y243" s="55">
        <v>88</v>
      </c>
      <c r="Z243" s="55">
        <v>70.5</v>
      </c>
      <c r="AA243" s="55">
        <v>80</v>
      </c>
      <c r="AB243" s="55">
        <v>328</v>
      </c>
      <c r="AC243" s="55"/>
      <c r="AD243" s="55"/>
      <c r="AE243" s="55"/>
      <c r="AF243" s="55"/>
      <c r="AG243" s="55"/>
      <c r="AH243" s="55"/>
      <c r="AI243" s="55" t="s">
        <v>54</v>
      </c>
      <c r="AJ243" s="55">
        <v>39</v>
      </c>
      <c r="AK243" s="55"/>
      <c r="AL243" s="55"/>
      <c r="AM243" s="55"/>
      <c r="AN243" s="55"/>
      <c r="AO243" s="55">
        <v>104</v>
      </c>
      <c r="AP243" s="55">
        <v>88</v>
      </c>
      <c r="AQ243" s="55">
        <v>233</v>
      </c>
      <c r="AR243" s="55">
        <v>311</v>
      </c>
      <c r="AS243" s="55">
        <v>167</v>
      </c>
      <c r="AT243" s="55">
        <v>239</v>
      </c>
    </row>
    <row r="244" spans="1:46">
      <c r="A244" s="55" t="s">
        <v>501</v>
      </c>
      <c r="B244" s="55">
        <v>1315230544</v>
      </c>
      <c r="C244" s="55" t="s">
        <v>502</v>
      </c>
      <c r="D244" s="55" t="s">
        <v>133</v>
      </c>
      <c r="E244" s="55" t="s">
        <v>53</v>
      </c>
      <c r="F244" s="55"/>
      <c r="G244" s="55">
        <v>5</v>
      </c>
      <c r="H244" s="55">
        <v>531.5</v>
      </c>
      <c r="I244" s="55">
        <v>560</v>
      </c>
      <c r="J244" s="55">
        <v>239</v>
      </c>
      <c r="K244" s="55">
        <v>-21</v>
      </c>
      <c r="L244" s="55">
        <v>1170</v>
      </c>
      <c r="M244" s="55">
        <v>104</v>
      </c>
      <c r="N244" s="55">
        <v>450</v>
      </c>
      <c r="O244" s="55">
        <v>105</v>
      </c>
      <c r="P244" s="55">
        <v>178</v>
      </c>
      <c r="Q244" s="55">
        <v>111.5</v>
      </c>
      <c r="R244" s="55">
        <v>371</v>
      </c>
      <c r="S244" s="55">
        <v>70.5</v>
      </c>
      <c r="T244" s="55">
        <v>217</v>
      </c>
      <c r="U244" s="55"/>
      <c r="V244" s="55"/>
      <c r="W244" s="55">
        <v>68.5</v>
      </c>
      <c r="X244" s="55">
        <v>88</v>
      </c>
      <c r="Y244" s="55">
        <v>182</v>
      </c>
      <c r="Z244" s="55">
        <v>72</v>
      </c>
      <c r="AA244" s="55">
        <v>81</v>
      </c>
      <c r="AB244" s="55">
        <v>301</v>
      </c>
      <c r="AC244" s="55"/>
      <c r="AD244" s="55"/>
      <c r="AE244" s="55"/>
      <c r="AF244" s="55"/>
      <c r="AG244" s="55"/>
      <c r="AH244" s="55"/>
      <c r="AI244" s="55" t="s">
        <v>54</v>
      </c>
      <c r="AJ244" s="55">
        <v>44</v>
      </c>
      <c r="AK244" s="55"/>
      <c r="AL244" s="55"/>
      <c r="AM244" s="55"/>
      <c r="AN244" s="55"/>
      <c r="AO244" s="55">
        <v>257</v>
      </c>
      <c r="AP244" s="55">
        <v>270</v>
      </c>
      <c r="AQ244" s="55">
        <v>401</v>
      </c>
      <c r="AR244" s="55">
        <v>218</v>
      </c>
      <c r="AS244" s="55">
        <v>270</v>
      </c>
      <c r="AT244" s="55">
        <v>239</v>
      </c>
    </row>
    <row r="245" spans="1:46">
      <c r="A245" s="55" t="s">
        <v>455</v>
      </c>
      <c r="B245" s="55">
        <v>1315230521</v>
      </c>
      <c r="C245" s="55" t="s">
        <v>456</v>
      </c>
      <c r="D245" s="55" t="s">
        <v>52</v>
      </c>
      <c r="E245" s="55" t="s">
        <v>53</v>
      </c>
      <c r="F245" s="55"/>
      <c r="G245" s="55">
        <v>5</v>
      </c>
      <c r="H245" s="55">
        <v>528.5</v>
      </c>
      <c r="I245" s="55">
        <v>560</v>
      </c>
      <c r="J245" s="55">
        <v>239</v>
      </c>
      <c r="K245" s="55">
        <v>-59</v>
      </c>
      <c r="L245" s="55">
        <v>1170</v>
      </c>
      <c r="M245" s="55">
        <v>102.5</v>
      </c>
      <c r="N245" s="55">
        <v>511</v>
      </c>
      <c r="O245" s="55">
        <v>113</v>
      </c>
      <c r="P245" s="55">
        <v>82</v>
      </c>
      <c r="Q245" s="55">
        <v>111</v>
      </c>
      <c r="R245" s="55">
        <v>385</v>
      </c>
      <c r="S245" s="55">
        <v>64.5</v>
      </c>
      <c r="T245" s="55">
        <v>325</v>
      </c>
      <c r="U245" s="55"/>
      <c r="V245" s="55"/>
      <c r="W245" s="55">
        <v>64.5</v>
      </c>
      <c r="X245" s="55">
        <v>87</v>
      </c>
      <c r="Y245" s="55">
        <v>258</v>
      </c>
      <c r="Z245" s="55">
        <v>73</v>
      </c>
      <c r="AA245" s="55">
        <v>82</v>
      </c>
      <c r="AB245" s="55">
        <v>281</v>
      </c>
      <c r="AC245" s="55"/>
      <c r="AD245" s="55"/>
      <c r="AE245" s="55"/>
      <c r="AF245" s="55"/>
      <c r="AG245" s="55"/>
      <c r="AH245" s="55"/>
      <c r="AI245" s="55" t="s">
        <v>54</v>
      </c>
      <c r="AJ245" s="55">
        <v>21</v>
      </c>
      <c r="AK245" s="55"/>
      <c r="AL245" s="55"/>
      <c r="AM245" s="55"/>
      <c r="AN245" s="55"/>
      <c r="AO245" s="55">
        <v>23</v>
      </c>
      <c r="AP245" s="55">
        <v>172</v>
      </c>
      <c r="AQ245" s="55">
        <v>236</v>
      </c>
      <c r="AR245" s="55">
        <v>180</v>
      </c>
      <c r="AS245" s="55">
        <v>132</v>
      </c>
      <c r="AT245" s="55">
        <v>239</v>
      </c>
    </row>
    <row r="246" spans="1:46">
      <c r="A246" s="55" t="s">
        <v>1358</v>
      </c>
      <c r="B246" s="55">
        <v>1315231514</v>
      </c>
      <c r="C246" s="55" t="s">
        <v>1359</v>
      </c>
      <c r="D246" s="55" t="s">
        <v>52</v>
      </c>
      <c r="E246" s="55" t="s">
        <v>53</v>
      </c>
      <c r="F246" s="55"/>
      <c r="G246" s="55">
        <v>15</v>
      </c>
      <c r="H246" s="55">
        <v>511.25</v>
      </c>
      <c r="I246" s="55">
        <v>560</v>
      </c>
      <c r="J246" s="55">
        <v>239</v>
      </c>
      <c r="K246" s="55">
        <v>-128</v>
      </c>
      <c r="L246" s="55">
        <v>1170</v>
      </c>
      <c r="M246" s="55">
        <v>107</v>
      </c>
      <c r="N246" s="55">
        <v>325</v>
      </c>
      <c r="O246" s="55">
        <v>105</v>
      </c>
      <c r="P246" s="55">
        <v>178</v>
      </c>
      <c r="Q246" s="55">
        <v>118</v>
      </c>
      <c r="R246" s="55">
        <v>236</v>
      </c>
      <c r="S246" s="55">
        <v>64</v>
      </c>
      <c r="T246" s="55">
        <v>332</v>
      </c>
      <c r="U246" s="55"/>
      <c r="V246" s="55"/>
      <c r="W246" s="55">
        <v>53</v>
      </c>
      <c r="X246" s="55">
        <v>78</v>
      </c>
      <c r="Y246" s="55">
        <v>481</v>
      </c>
      <c r="Z246" s="55"/>
      <c r="AA246" s="55"/>
      <c r="AB246" s="55"/>
      <c r="AC246" s="55">
        <v>64.25</v>
      </c>
      <c r="AD246" s="55">
        <v>88</v>
      </c>
      <c r="AE246" s="55">
        <v>76</v>
      </c>
      <c r="AF246" s="55"/>
      <c r="AG246" s="55"/>
      <c r="AH246" s="55"/>
      <c r="AI246" s="55" t="s">
        <v>880</v>
      </c>
      <c r="AJ246" s="55">
        <v>14</v>
      </c>
      <c r="AK246" s="55"/>
      <c r="AL246" s="55"/>
      <c r="AM246" s="55"/>
      <c r="AN246" s="55"/>
      <c r="AO246" s="55">
        <v>390</v>
      </c>
      <c r="AP246" s="55">
        <v>230</v>
      </c>
      <c r="AQ246" s="55">
        <v>309</v>
      </c>
      <c r="AR246" s="55">
        <v>111</v>
      </c>
      <c r="AS246" s="55">
        <v>192</v>
      </c>
      <c r="AT246" s="55">
        <v>239</v>
      </c>
    </row>
    <row r="247" spans="1:46">
      <c r="A247" s="55" t="s">
        <v>89</v>
      </c>
      <c r="B247" s="55">
        <v>1315230119</v>
      </c>
      <c r="C247" s="55" t="s">
        <v>90</v>
      </c>
      <c r="D247" s="55" t="s">
        <v>52</v>
      </c>
      <c r="E247" s="55" t="s">
        <v>53</v>
      </c>
      <c r="F247" s="55"/>
      <c r="G247" s="55">
        <v>1</v>
      </c>
      <c r="H247" s="55">
        <v>529</v>
      </c>
      <c r="I247" s="55">
        <v>559.5</v>
      </c>
      <c r="J247" s="55">
        <v>243</v>
      </c>
      <c r="K247" s="55">
        <v>104</v>
      </c>
      <c r="L247" s="55">
        <v>1186</v>
      </c>
      <c r="M247" s="55">
        <v>107</v>
      </c>
      <c r="N247" s="55">
        <v>325</v>
      </c>
      <c r="O247" s="55">
        <v>102.5</v>
      </c>
      <c r="P247" s="55">
        <v>220</v>
      </c>
      <c r="Q247" s="55">
        <v>121.5</v>
      </c>
      <c r="R247" s="55">
        <v>152</v>
      </c>
      <c r="S247" s="55">
        <v>68.5</v>
      </c>
      <c r="T247" s="55">
        <v>257</v>
      </c>
      <c r="U247" s="55"/>
      <c r="V247" s="55"/>
      <c r="W247" s="55">
        <v>66.5</v>
      </c>
      <c r="X247" s="55">
        <v>88</v>
      </c>
      <c r="Y247" s="55">
        <v>220</v>
      </c>
      <c r="Z247" s="55">
        <v>63</v>
      </c>
      <c r="AA247" s="55">
        <v>72</v>
      </c>
      <c r="AB247" s="55">
        <v>423</v>
      </c>
      <c r="AC247" s="55"/>
      <c r="AD247" s="55"/>
      <c r="AE247" s="55"/>
      <c r="AF247" s="55"/>
      <c r="AG247" s="55"/>
      <c r="AH247" s="55"/>
      <c r="AI247" s="55" t="s">
        <v>54</v>
      </c>
      <c r="AJ247" s="55">
        <v>19</v>
      </c>
      <c r="AK247" s="55"/>
      <c r="AL247" s="55"/>
      <c r="AM247" s="55"/>
      <c r="AN247" s="55"/>
      <c r="AO247" s="55">
        <v>303</v>
      </c>
      <c r="AP247" s="55">
        <v>328</v>
      </c>
      <c r="AQ247" s="55">
        <v>351</v>
      </c>
      <c r="AR247" s="55">
        <v>347</v>
      </c>
      <c r="AS247" s="55">
        <v>393</v>
      </c>
      <c r="AT247" s="55">
        <v>243</v>
      </c>
    </row>
    <row r="248" spans="1:46">
      <c r="A248" s="55" t="s">
        <v>755</v>
      </c>
      <c r="B248" s="55">
        <v>1315230832</v>
      </c>
      <c r="C248" s="55" t="s">
        <v>756</v>
      </c>
      <c r="D248" s="55" t="s">
        <v>52</v>
      </c>
      <c r="E248" s="55" t="s">
        <v>53</v>
      </c>
      <c r="F248" s="55"/>
      <c r="G248" s="55">
        <v>8</v>
      </c>
      <c r="H248" s="55">
        <v>528.5</v>
      </c>
      <c r="I248" s="55">
        <v>559.5</v>
      </c>
      <c r="J248" s="55">
        <v>243</v>
      </c>
      <c r="K248" s="55">
        <v>-31</v>
      </c>
      <c r="L248" s="55">
        <v>1186</v>
      </c>
      <c r="M248" s="55">
        <v>109.5</v>
      </c>
      <c r="N248" s="55">
        <v>226</v>
      </c>
      <c r="O248" s="55">
        <v>94</v>
      </c>
      <c r="P248" s="55">
        <v>381</v>
      </c>
      <c r="Q248" s="55">
        <v>105.5</v>
      </c>
      <c r="R248" s="55">
        <v>513</v>
      </c>
      <c r="S248" s="55">
        <v>75.5</v>
      </c>
      <c r="T248" s="55">
        <v>151</v>
      </c>
      <c r="U248" s="55"/>
      <c r="V248" s="55"/>
      <c r="W248" s="55">
        <v>65</v>
      </c>
      <c r="X248" s="55">
        <v>87</v>
      </c>
      <c r="Y248" s="55">
        <v>248</v>
      </c>
      <c r="Z248" s="55">
        <v>79</v>
      </c>
      <c r="AA248" s="55">
        <v>88</v>
      </c>
      <c r="AB248" s="55">
        <v>171</v>
      </c>
      <c r="AC248" s="55"/>
      <c r="AD248" s="55"/>
      <c r="AE248" s="55"/>
      <c r="AF248" s="55"/>
      <c r="AG248" s="55"/>
      <c r="AH248" s="55"/>
      <c r="AI248" s="55" t="s">
        <v>54</v>
      </c>
      <c r="AJ248" s="55">
        <v>33</v>
      </c>
      <c r="AK248" s="55"/>
      <c r="AL248" s="55"/>
      <c r="AM248" s="55"/>
      <c r="AN248" s="55"/>
      <c r="AO248" s="55">
        <v>234</v>
      </c>
      <c r="AP248" s="55">
        <v>300</v>
      </c>
      <c r="AQ248" s="55">
        <v>243</v>
      </c>
      <c r="AR248" s="55">
        <v>212</v>
      </c>
      <c r="AS248" s="55">
        <v>241</v>
      </c>
      <c r="AT248" s="55">
        <v>243</v>
      </c>
    </row>
    <row r="249" spans="1:46">
      <c r="A249" s="55" t="s">
        <v>999</v>
      </c>
      <c r="B249" s="55">
        <v>1315231115</v>
      </c>
      <c r="C249" s="55" t="s">
        <v>1000</v>
      </c>
      <c r="D249" s="55" t="s">
        <v>52</v>
      </c>
      <c r="E249" s="55" t="s">
        <v>53</v>
      </c>
      <c r="F249" s="55"/>
      <c r="G249" s="55">
        <v>11</v>
      </c>
      <c r="H249" s="55">
        <v>509</v>
      </c>
      <c r="I249" s="55">
        <v>559</v>
      </c>
      <c r="J249" s="55">
        <v>245</v>
      </c>
      <c r="K249" s="55">
        <v>-104</v>
      </c>
      <c r="L249" s="55">
        <v>1194</v>
      </c>
      <c r="M249" s="55">
        <v>111.5</v>
      </c>
      <c r="N249" s="55">
        <v>155</v>
      </c>
      <c r="O249" s="55">
        <v>112</v>
      </c>
      <c r="P249" s="55">
        <v>87</v>
      </c>
      <c r="Q249" s="55">
        <v>104</v>
      </c>
      <c r="R249" s="55">
        <v>541</v>
      </c>
      <c r="S249" s="55">
        <v>61.5</v>
      </c>
      <c r="T249" s="55">
        <v>381</v>
      </c>
      <c r="U249" s="55"/>
      <c r="V249" s="55"/>
      <c r="W249" s="55">
        <v>58.5</v>
      </c>
      <c r="X249" s="55">
        <v>82</v>
      </c>
      <c r="Y249" s="55">
        <v>372</v>
      </c>
      <c r="Z249" s="55"/>
      <c r="AA249" s="55"/>
      <c r="AB249" s="55"/>
      <c r="AC249" s="55"/>
      <c r="AD249" s="55"/>
      <c r="AE249" s="55"/>
      <c r="AF249" s="55">
        <v>61.5</v>
      </c>
      <c r="AG249" s="55">
        <v>88</v>
      </c>
      <c r="AH249" s="55">
        <v>56</v>
      </c>
      <c r="AI249" s="55" t="s">
        <v>866</v>
      </c>
      <c r="AJ249" s="55">
        <v>15</v>
      </c>
      <c r="AK249" s="55"/>
      <c r="AL249" s="55"/>
      <c r="AM249" s="55"/>
      <c r="AN249" s="55"/>
      <c r="AO249" s="55">
        <v>286</v>
      </c>
      <c r="AP249" s="55">
        <v>308</v>
      </c>
      <c r="AQ249" s="55">
        <v>317</v>
      </c>
      <c r="AR249" s="55">
        <v>141</v>
      </c>
      <c r="AS249" s="55">
        <v>342</v>
      </c>
      <c r="AT249" s="55">
        <v>245</v>
      </c>
    </row>
    <row r="250" spans="1:46">
      <c r="A250" s="55" t="s">
        <v>288</v>
      </c>
      <c r="B250" s="55">
        <v>1315230325</v>
      </c>
      <c r="C250" s="55" t="s">
        <v>289</v>
      </c>
      <c r="D250" s="55" t="s">
        <v>52</v>
      </c>
      <c r="E250" s="55" t="s">
        <v>53</v>
      </c>
      <c r="F250" s="55"/>
      <c r="G250" s="55">
        <v>3</v>
      </c>
      <c r="H250" s="55">
        <v>529</v>
      </c>
      <c r="I250" s="55">
        <v>559</v>
      </c>
      <c r="J250" s="55">
        <v>245</v>
      </c>
      <c r="K250" s="55">
        <v>34</v>
      </c>
      <c r="L250" s="55">
        <v>1194</v>
      </c>
      <c r="M250" s="55">
        <v>106.5</v>
      </c>
      <c r="N250" s="55">
        <v>346</v>
      </c>
      <c r="O250" s="55">
        <v>106.5</v>
      </c>
      <c r="P250" s="55">
        <v>153</v>
      </c>
      <c r="Q250" s="55">
        <v>114.5</v>
      </c>
      <c r="R250" s="55">
        <v>303</v>
      </c>
      <c r="S250" s="55">
        <v>63.5</v>
      </c>
      <c r="T250" s="55">
        <v>342</v>
      </c>
      <c r="U250" s="55"/>
      <c r="V250" s="55"/>
      <c r="W250" s="55">
        <v>66</v>
      </c>
      <c r="X250" s="55">
        <v>87</v>
      </c>
      <c r="Y250" s="55">
        <v>232</v>
      </c>
      <c r="Z250" s="55">
        <v>72</v>
      </c>
      <c r="AA250" s="55">
        <v>81</v>
      </c>
      <c r="AB250" s="55">
        <v>301</v>
      </c>
      <c r="AC250" s="55"/>
      <c r="AD250" s="55"/>
      <c r="AE250" s="55"/>
      <c r="AF250" s="55"/>
      <c r="AG250" s="55"/>
      <c r="AH250" s="55"/>
      <c r="AI250" s="55" t="s">
        <v>54</v>
      </c>
      <c r="AJ250" s="55">
        <v>25</v>
      </c>
      <c r="AK250" s="55"/>
      <c r="AL250" s="55"/>
      <c r="AM250" s="55"/>
      <c r="AN250" s="55"/>
      <c r="AO250" s="55">
        <v>340</v>
      </c>
      <c r="AP250" s="55">
        <v>314</v>
      </c>
      <c r="AQ250" s="55">
        <v>426</v>
      </c>
      <c r="AR250" s="55">
        <v>279</v>
      </c>
      <c r="AS250" s="55">
        <v>451</v>
      </c>
      <c r="AT250" s="55">
        <v>245</v>
      </c>
    </row>
    <row r="251" spans="1:46">
      <c r="A251" s="55" t="s">
        <v>471</v>
      </c>
      <c r="B251" s="55">
        <v>1315230529</v>
      </c>
      <c r="C251" s="55" t="s">
        <v>472</v>
      </c>
      <c r="D251" s="55" t="s">
        <v>52</v>
      </c>
      <c r="E251" s="55" t="s">
        <v>53</v>
      </c>
      <c r="F251" s="55"/>
      <c r="G251" s="55">
        <v>5</v>
      </c>
      <c r="H251" s="55">
        <v>528.5</v>
      </c>
      <c r="I251" s="55">
        <v>558.5</v>
      </c>
      <c r="J251" s="55">
        <v>247</v>
      </c>
      <c r="K251" s="55">
        <v>7</v>
      </c>
      <c r="L251" s="55">
        <v>1211</v>
      </c>
      <c r="M251" s="55">
        <v>100</v>
      </c>
      <c r="N251" s="55">
        <v>605</v>
      </c>
      <c r="O251" s="55">
        <v>95</v>
      </c>
      <c r="P251" s="55">
        <v>362</v>
      </c>
      <c r="Q251" s="55">
        <v>110</v>
      </c>
      <c r="R251" s="55">
        <v>408</v>
      </c>
      <c r="S251" s="55">
        <v>74.5</v>
      </c>
      <c r="T251" s="55">
        <v>159</v>
      </c>
      <c r="U251" s="55"/>
      <c r="V251" s="55"/>
      <c r="W251" s="55">
        <v>64</v>
      </c>
      <c r="X251" s="55">
        <v>87</v>
      </c>
      <c r="Y251" s="55">
        <v>269</v>
      </c>
      <c r="Z251" s="55">
        <v>85</v>
      </c>
      <c r="AA251" s="55">
        <v>92</v>
      </c>
      <c r="AB251" s="55">
        <v>57</v>
      </c>
      <c r="AC251" s="55"/>
      <c r="AD251" s="55"/>
      <c r="AE251" s="55"/>
      <c r="AF251" s="55"/>
      <c r="AG251" s="55"/>
      <c r="AH251" s="55"/>
      <c r="AI251" s="55" t="s">
        <v>54</v>
      </c>
      <c r="AJ251" s="55">
        <v>29</v>
      </c>
      <c r="AK251" s="55"/>
      <c r="AL251" s="55"/>
      <c r="AM251" s="55"/>
      <c r="AN251" s="55"/>
      <c r="AO251" s="55">
        <v>440</v>
      </c>
      <c r="AP251" s="55">
        <v>322</v>
      </c>
      <c r="AQ251" s="55">
        <v>256</v>
      </c>
      <c r="AR251" s="55">
        <v>254</v>
      </c>
      <c r="AS251" s="55">
        <v>413</v>
      </c>
      <c r="AT251" s="55">
        <v>247</v>
      </c>
    </row>
    <row r="252" spans="1:46">
      <c r="A252" s="55" t="s">
        <v>1104</v>
      </c>
      <c r="B252" s="55">
        <v>1315231223</v>
      </c>
      <c r="C252" s="55" t="s">
        <v>1105</v>
      </c>
      <c r="D252" s="55" t="s">
        <v>52</v>
      </c>
      <c r="E252" s="55" t="s">
        <v>53</v>
      </c>
      <c r="F252" s="55"/>
      <c r="G252" s="55">
        <v>12</v>
      </c>
      <c r="H252" s="55">
        <v>506</v>
      </c>
      <c r="I252" s="55">
        <v>558.5</v>
      </c>
      <c r="J252" s="55">
        <v>247</v>
      </c>
      <c r="K252" s="55">
        <v>88</v>
      </c>
      <c r="L252" s="55">
        <v>1211</v>
      </c>
      <c r="M252" s="55">
        <v>108</v>
      </c>
      <c r="N252" s="55">
        <v>278</v>
      </c>
      <c r="O252" s="55">
        <v>102</v>
      </c>
      <c r="P252" s="55">
        <v>228</v>
      </c>
      <c r="Q252" s="55">
        <v>109.5</v>
      </c>
      <c r="R252" s="55">
        <v>424</v>
      </c>
      <c r="S252" s="55">
        <v>76</v>
      </c>
      <c r="T252" s="55">
        <v>142</v>
      </c>
      <c r="U252" s="55"/>
      <c r="V252" s="55"/>
      <c r="W252" s="55">
        <v>49</v>
      </c>
      <c r="X252" s="55">
        <v>75</v>
      </c>
      <c r="Y252" s="55">
        <v>534</v>
      </c>
      <c r="Z252" s="55"/>
      <c r="AA252" s="55"/>
      <c r="AB252" s="55"/>
      <c r="AC252" s="55"/>
      <c r="AD252" s="55"/>
      <c r="AE252" s="55"/>
      <c r="AF252" s="55">
        <v>61.5</v>
      </c>
      <c r="AG252" s="55">
        <v>88</v>
      </c>
      <c r="AH252" s="55">
        <v>56</v>
      </c>
      <c r="AI252" s="55" t="s">
        <v>866</v>
      </c>
      <c r="AJ252" s="55">
        <v>24</v>
      </c>
      <c r="AK252" s="55"/>
      <c r="AL252" s="55"/>
      <c r="AM252" s="55"/>
      <c r="AN252" s="55"/>
      <c r="AO252" s="55"/>
      <c r="AP252" s="55">
        <v>334</v>
      </c>
      <c r="AQ252" s="55">
        <v>274</v>
      </c>
      <c r="AR252" s="55">
        <v>335</v>
      </c>
      <c r="AS252" s="55">
        <v>428</v>
      </c>
      <c r="AT252" s="55">
        <v>247</v>
      </c>
    </row>
    <row r="253" spans="1:46">
      <c r="A253" s="55" t="s">
        <v>633</v>
      </c>
      <c r="B253" s="55">
        <v>1315230719</v>
      </c>
      <c r="C253" s="55" t="s">
        <v>634</v>
      </c>
      <c r="D253" s="55" t="s">
        <v>52</v>
      </c>
      <c r="E253" s="55" t="s">
        <v>53</v>
      </c>
      <c r="F253" s="55"/>
      <c r="G253" s="55">
        <v>7</v>
      </c>
      <c r="H253" s="55">
        <v>522.5</v>
      </c>
      <c r="I253" s="55">
        <v>558</v>
      </c>
      <c r="J253" s="55">
        <v>249</v>
      </c>
      <c r="K253" s="55">
        <v>195</v>
      </c>
      <c r="L253" s="55">
        <v>1224</v>
      </c>
      <c r="M253" s="55">
        <v>123</v>
      </c>
      <c r="N253" s="55">
        <v>3</v>
      </c>
      <c r="O253" s="55">
        <v>114.5</v>
      </c>
      <c r="P253" s="55">
        <v>67</v>
      </c>
      <c r="Q253" s="55">
        <v>109</v>
      </c>
      <c r="R253" s="55">
        <v>434</v>
      </c>
      <c r="S253" s="55">
        <v>61.5</v>
      </c>
      <c r="T253" s="55">
        <v>381</v>
      </c>
      <c r="U253" s="55"/>
      <c r="V253" s="55"/>
      <c r="W253" s="55">
        <v>49</v>
      </c>
      <c r="X253" s="55">
        <v>75</v>
      </c>
      <c r="Y253" s="55">
        <v>534</v>
      </c>
      <c r="Z253" s="55">
        <v>65.5</v>
      </c>
      <c r="AA253" s="55">
        <v>75</v>
      </c>
      <c r="AB253" s="55">
        <v>408</v>
      </c>
      <c r="AC253" s="55"/>
      <c r="AD253" s="55"/>
      <c r="AE253" s="55"/>
      <c r="AF253" s="55"/>
      <c r="AG253" s="55"/>
      <c r="AH253" s="55"/>
      <c r="AI253" s="55" t="s">
        <v>54</v>
      </c>
      <c r="AJ253" s="55">
        <v>19</v>
      </c>
      <c r="AK253" s="55"/>
      <c r="AL253" s="55"/>
      <c r="AM253" s="55"/>
      <c r="AN253" s="55"/>
      <c r="AO253" s="55">
        <v>239</v>
      </c>
      <c r="AP253" s="55">
        <v>300</v>
      </c>
      <c r="AQ253" s="55">
        <v>289</v>
      </c>
      <c r="AR253" s="55">
        <v>444</v>
      </c>
      <c r="AS253" s="55">
        <v>332</v>
      </c>
      <c r="AT253" s="55">
        <v>249</v>
      </c>
    </row>
    <row r="254" spans="1:46">
      <c r="A254" s="55" t="s">
        <v>91</v>
      </c>
      <c r="B254" s="55">
        <v>1315230120</v>
      </c>
      <c r="C254" s="55" t="s">
        <v>92</v>
      </c>
      <c r="D254" s="55" t="s">
        <v>52</v>
      </c>
      <c r="E254" s="55" t="s">
        <v>53</v>
      </c>
      <c r="F254" s="55"/>
      <c r="G254" s="55">
        <v>1</v>
      </c>
      <c r="H254" s="55">
        <v>526.5</v>
      </c>
      <c r="I254" s="55">
        <v>558</v>
      </c>
      <c r="J254" s="55">
        <v>249</v>
      </c>
      <c r="K254" s="55">
        <v>-79</v>
      </c>
      <c r="L254" s="55">
        <v>1224</v>
      </c>
      <c r="M254" s="55">
        <v>109</v>
      </c>
      <c r="N254" s="55">
        <v>245</v>
      </c>
      <c r="O254" s="55">
        <v>104</v>
      </c>
      <c r="P254" s="55">
        <v>193</v>
      </c>
      <c r="Q254" s="55">
        <v>112.5</v>
      </c>
      <c r="R254" s="55">
        <v>350</v>
      </c>
      <c r="S254" s="55">
        <v>65.5</v>
      </c>
      <c r="T254" s="55">
        <v>311</v>
      </c>
      <c r="U254" s="55"/>
      <c r="V254" s="55"/>
      <c r="W254" s="55">
        <v>63</v>
      </c>
      <c r="X254" s="55">
        <v>86</v>
      </c>
      <c r="Y254" s="55">
        <v>297</v>
      </c>
      <c r="Z254" s="55">
        <v>72.5</v>
      </c>
      <c r="AA254" s="55">
        <v>81</v>
      </c>
      <c r="AB254" s="55">
        <v>289</v>
      </c>
      <c r="AC254" s="55"/>
      <c r="AD254" s="55"/>
      <c r="AE254" s="55"/>
      <c r="AF254" s="55"/>
      <c r="AG254" s="55"/>
      <c r="AH254" s="55"/>
      <c r="AI254" s="55" t="s">
        <v>54</v>
      </c>
      <c r="AJ254" s="55">
        <v>20</v>
      </c>
      <c r="AK254" s="55"/>
      <c r="AL254" s="55"/>
      <c r="AM254" s="55"/>
      <c r="AN254" s="55"/>
      <c r="AO254" s="55">
        <v>241</v>
      </c>
      <c r="AP254" s="55">
        <v>181</v>
      </c>
      <c r="AQ254" s="55">
        <v>140</v>
      </c>
      <c r="AR254" s="55">
        <v>170</v>
      </c>
      <c r="AS254" s="55">
        <v>206</v>
      </c>
      <c r="AT254" s="55">
        <v>249</v>
      </c>
    </row>
    <row r="255" spans="1:46">
      <c r="A255" s="55" t="s">
        <v>587</v>
      </c>
      <c r="B255" s="55">
        <v>1315230641</v>
      </c>
      <c r="C255" s="55" t="s">
        <v>588</v>
      </c>
      <c r="D255" s="55" t="s">
        <v>133</v>
      </c>
      <c r="E255" s="55" t="s">
        <v>53</v>
      </c>
      <c r="F255" s="55"/>
      <c r="G255" s="55">
        <v>6</v>
      </c>
      <c r="H255" s="55">
        <v>528</v>
      </c>
      <c r="I255" s="55">
        <v>557.5</v>
      </c>
      <c r="J255" s="55">
        <v>251</v>
      </c>
      <c r="K255" s="55">
        <v>-96</v>
      </c>
      <c r="L255" s="55">
        <v>1235</v>
      </c>
      <c r="M255" s="55">
        <v>110</v>
      </c>
      <c r="N255" s="55">
        <v>209</v>
      </c>
      <c r="O255" s="55">
        <v>97</v>
      </c>
      <c r="P255" s="55">
        <v>330</v>
      </c>
      <c r="Q255" s="55">
        <v>96.5</v>
      </c>
      <c r="R255" s="55">
        <v>660</v>
      </c>
      <c r="S255" s="55">
        <v>77</v>
      </c>
      <c r="T255" s="55">
        <v>124</v>
      </c>
      <c r="U255" s="55"/>
      <c r="V255" s="55"/>
      <c r="W255" s="55">
        <v>66.5</v>
      </c>
      <c r="X255" s="55">
        <v>88</v>
      </c>
      <c r="Y255" s="55">
        <v>220</v>
      </c>
      <c r="Z255" s="55">
        <v>81</v>
      </c>
      <c r="AA255" s="55">
        <v>89</v>
      </c>
      <c r="AB255" s="55">
        <v>132</v>
      </c>
      <c r="AC255" s="55"/>
      <c r="AD255" s="55"/>
      <c r="AE255" s="55"/>
      <c r="AF255" s="55"/>
      <c r="AG255" s="55"/>
      <c r="AH255" s="55"/>
      <c r="AI255" s="55" t="s">
        <v>54</v>
      </c>
      <c r="AJ255" s="55">
        <v>41</v>
      </c>
      <c r="AK255" s="55"/>
      <c r="AL255" s="55" t="s">
        <v>512</v>
      </c>
      <c r="AM255" s="55"/>
      <c r="AN255" s="55"/>
      <c r="AO255" s="55">
        <v>227</v>
      </c>
      <c r="AP255" s="55">
        <v>165</v>
      </c>
      <c r="AQ255" s="55">
        <v>331</v>
      </c>
      <c r="AR255" s="55">
        <v>155</v>
      </c>
      <c r="AS255" s="55">
        <v>238</v>
      </c>
      <c r="AT255" s="55">
        <v>251</v>
      </c>
    </row>
    <row r="256" spans="1:46">
      <c r="A256" s="55" t="s">
        <v>367</v>
      </c>
      <c r="B256" s="55">
        <v>1315230418</v>
      </c>
      <c r="C256" s="55" t="s">
        <v>368</v>
      </c>
      <c r="D256" s="55" t="s">
        <v>52</v>
      </c>
      <c r="E256" s="55" t="s">
        <v>53</v>
      </c>
      <c r="F256" s="55"/>
      <c r="G256" s="55">
        <v>4</v>
      </c>
      <c r="H256" s="55">
        <v>525</v>
      </c>
      <c r="I256" s="55">
        <v>557.5</v>
      </c>
      <c r="J256" s="55">
        <v>251</v>
      </c>
      <c r="K256" s="55">
        <v>199</v>
      </c>
      <c r="L256" s="55">
        <v>1235</v>
      </c>
      <c r="M256" s="55">
        <v>116.5</v>
      </c>
      <c r="N256" s="55">
        <v>40</v>
      </c>
      <c r="O256" s="55">
        <v>78</v>
      </c>
      <c r="P256" s="55">
        <v>650</v>
      </c>
      <c r="Q256" s="55">
        <v>121.5</v>
      </c>
      <c r="R256" s="55">
        <v>152</v>
      </c>
      <c r="S256" s="55">
        <v>70.5</v>
      </c>
      <c r="T256" s="55">
        <v>217</v>
      </c>
      <c r="U256" s="55"/>
      <c r="V256" s="55"/>
      <c r="W256" s="55">
        <v>57.5</v>
      </c>
      <c r="X256" s="55">
        <v>82</v>
      </c>
      <c r="Y256" s="55">
        <v>393</v>
      </c>
      <c r="Z256" s="55">
        <v>81</v>
      </c>
      <c r="AA256" s="55">
        <v>89</v>
      </c>
      <c r="AB256" s="55">
        <v>132</v>
      </c>
      <c r="AC256" s="55"/>
      <c r="AD256" s="55"/>
      <c r="AE256" s="55"/>
      <c r="AF256" s="55"/>
      <c r="AG256" s="55"/>
      <c r="AH256" s="55"/>
      <c r="AI256" s="55" t="s">
        <v>54</v>
      </c>
      <c r="AJ256" s="55">
        <v>18</v>
      </c>
      <c r="AK256" s="55"/>
      <c r="AL256" s="55"/>
      <c r="AM256" s="55"/>
      <c r="AN256" s="55"/>
      <c r="AO256" s="55">
        <v>394</v>
      </c>
      <c r="AP256" s="55">
        <v>193</v>
      </c>
      <c r="AQ256" s="55">
        <v>181</v>
      </c>
      <c r="AR256" s="55">
        <v>450</v>
      </c>
      <c r="AS256" s="55">
        <v>313</v>
      </c>
      <c r="AT256" s="55">
        <v>251</v>
      </c>
    </row>
    <row r="257" spans="1:46">
      <c r="A257" s="55" t="s">
        <v>1234</v>
      </c>
      <c r="B257" s="55">
        <v>1315231401</v>
      </c>
      <c r="C257" s="55" t="s">
        <v>1235</v>
      </c>
      <c r="D257" s="55" t="s">
        <v>52</v>
      </c>
      <c r="E257" s="55" t="s">
        <v>53</v>
      </c>
      <c r="F257" s="55"/>
      <c r="G257" s="55">
        <v>14</v>
      </c>
      <c r="H257" s="55">
        <v>510.25</v>
      </c>
      <c r="I257" s="55">
        <v>557.5</v>
      </c>
      <c r="J257" s="55">
        <v>251</v>
      </c>
      <c r="K257" s="55">
        <v>15</v>
      </c>
      <c r="L257" s="55">
        <v>1235</v>
      </c>
      <c r="M257" s="55">
        <v>111</v>
      </c>
      <c r="N257" s="55">
        <v>172</v>
      </c>
      <c r="O257" s="55">
        <v>101</v>
      </c>
      <c r="P257" s="55">
        <v>245</v>
      </c>
      <c r="Q257" s="55">
        <v>112</v>
      </c>
      <c r="R257" s="55">
        <v>360</v>
      </c>
      <c r="S257" s="55">
        <v>63.5</v>
      </c>
      <c r="T257" s="55">
        <v>342</v>
      </c>
      <c r="U257" s="55"/>
      <c r="V257" s="55"/>
      <c r="W257" s="55">
        <v>58</v>
      </c>
      <c r="X257" s="55">
        <v>82</v>
      </c>
      <c r="Y257" s="55">
        <v>385</v>
      </c>
      <c r="Z257" s="55"/>
      <c r="AA257" s="55"/>
      <c r="AB257" s="55"/>
      <c r="AC257" s="55">
        <v>64.75</v>
      </c>
      <c r="AD257" s="55">
        <v>88</v>
      </c>
      <c r="AE257" s="55">
        <v>68</v>
      </c>
      <c r="AF257" s="55"/>
      <c r="AG257" s="55"/>
      <c r="AH257" s="55"/>
      <c r="AI257" s="55" t="s">
        <v>880</v>
      </c>
      <c r="AJ257" s="55">
        <v>1</v>
      </c>
      <c r="AK257" s="55"/>
      <c r="AL257" s="55"/>
      <c r="AM257" s="55"/>
      <c r="AN257" s="55"/>
      <c r="AO257" s="55">
        <v>332</v>
      </c>
      <c r="AP257" s="55">
        <v>311</v>
      </c>
      <c r="AQ257" s="55">
        <v>409</v>
      </c>
      <c r="AR257" s="55">
        <v>266</v>
      </c>
      <c r="AS257" s="55">
        <v>268</v>
      </c>
      <c r="AT257" s="55">
        <v>251</v>
      </c>
    </row>
    <row r="258" spans="1:46">
      <c r="A258" s="55" t="s">
        <v>1108</v>
      </c>
      <c r="B258" s="55">
        <v>1315231225</v>
      </c>
      <c r="C258" s="55" t="s">
        <v>1109</v>
      </c>
      <c r="D258" s="55" t="s">
        <v>52</v>
      </c>
      <c r="E258" s="55" t="s">
        <v>53</v>
      </c>
      <c r="F258" s="55"/>
      <c r="G258" s="55">
        <v>12</v>
      </c>
      <c r="H258" s="55">
        <v>504</v>
      </c>
      <c r="I258" s="55">
        <v>557.5</v>
      </c>
      <c r="J258" s="55">
        <v>251</v>
      </c>
      <c r="K258" s="55">
        <v>13</v>
      </c>
      <c r="L258" s="55">
        <v>1235</v>
      </c>
      <c r="M258" s="55">
        <v>114</v>
      </c>
      <c r="N258" s="55">
        <v>84</v>
      </c>
      <c r="O258" s="55">
        <v>100</v>
      </c>
      <c r="P258" s="55">
        <v>262</v>
      </c>
      <c r="Q258" s="55">
        <v>109</v>
      </c>
      <c r="R258" s="55">
        <v>434</v>
      </c>
      <c r="S258" s="55">
        <v>72.5</v>
      </c>
      <c r="T258" s="55">
        <v>189</v>
      </c>
      <c r="U258" s="55"/>
      <c r="V258" s="55"/>
      <c r="W258" s="55">
        <v>49</v>
      </c>
      <c r="X258" s="55">
        <v>75</v>
      </c>
      <c r="Y258" s="55">
        <v>534</v>
      </c>
      <c r="Z258" s="55"/>
      <c r="AA258" s="55"/>
      <c r="AB258" s="55"/>
      <c r="AC258" s="55"/>
      <c r="AD258" s="55"/>
      <c r="AE258" s="55"/>
      <c r="AF258" s="55">
        <v>59.5</v>
      </c>
      <c r="AG258" s="55">
        <v>87</v>
      </c>
      <c r="AH258" s="55">
        <v>69</v>
      </c>
      <c r="AI258" s="55" t="s">
        <v>866</v>
      </c>
      <c r="AJ258" s="55">
        <v>26</v>
      </c>
      <c r="AK258" s="55"/>
      <c r="AL258" s="55"/>
      <c r="AM258" s="55"/>
      <c r="AN258" s="55"/>
      <c r="AO258" s="55">
        <v>411</v>
      </c>
      <c r="AP258" s="55">
        <v>427</v>
      </c>
      <c r="AQ258" s="55">
        <v>320</v>
      </c>
      <c r="AR258" s="55">
        <v>264</v>
      </c>
      <c r="AS258" s="55">
        <v>431</v>
      </c>
      <c r="AT258" s="55">
        <v>251</v>
      </c>
    </row>
    <row r="259" spans="1:46">
      <c r="A259" s="55" t="s">
        <v>779</v>
      </c>
      <c r="B259" s="55">
        <v>1315230903</v>
      </c>
      <c r="C259" s="55" t="s">
        <v>780</v>
      </c>
      <c r="D259" s="55" t="s">
        <v>52</v>
      </c>
      <c r="E259" s="55" t="s">
        <v>53</v>
      </c>
      <c r="F259" s="55"/>
      <c r="G259" s="55">
        <v>9</v>
      </c>
      <c r="H259" s="55">
        <v>522.5</v>
      </c>
      <c r="I259" s="55">
        <v>557.5</v>
      </c>
      <c r="J259" s="55">
        <v>251</v>
      </c>
      <c r="K259" s="55">
        <v>-112</v>
      </c>
      <c r="L259" s="55">
        <v>1235</v>
      </c>
      <c r="M259" s="55">
        <v>96</v>
      </c>
      <c r="N259" s="55">
        <v>713</v>
      </c>
      <c r="O259" s="55">
        <v>107.5</v>
      </c>
      <c r="P259" s="55">
        <v>129</v>
      </c>
      <c r="Q259" s="55">
        <v>122</v>
      </c>
      <c r="R259" s="55">
        <v>142</v>
      </c>
      <c r="S259" s="55">
        <v>73</v>
      </c>
      <c r="T259" s="55">
        <v>181</v>
      </c>
      <c r="U259" s="55"/>
      <c r="V259" s="55"/>
      <c r="W259" s="55">
        <v>53.5</v>
      </c>
      <c r="X259" s="55">
        <v>79</v>
      </c>
      <c r="Y259" s="55">
        <v>471</v>
      </c>
      <c r="Z259" s="55">
        <v>70.5</v>
      </c>
      <c r="AA259" s="55">
        <v>80</v>
      </c>
      <c r="AB259" s="55">
        <v>328</v>
      </c>
      <c r="AC259" s="55"/>
      <c r="AD259" s="55"/>
      <c r="AE259" s="55"/>
      <c r="AF259" s="55"/>
      <c r="AG259" s="55"/>
      <c r="AH259" s="55"/>
      <c r="AI259" s="55" t="s">
        <v>54</v>
      </c>
      <c r="AJ259" s="55">
        <v>3</v>
      </c>
      <c r="AK259" s="55"/>
      <c r="AL259" s="55"/>
      <c r="AM259" s="55"/>
      <c r="AN259" s="55"/>
      <c r="AO259" s="55">
        <v>207</v>
      </c>
      <c r="AP259" s="55">
        <v>144</v>
      </c>
      <c r="AQ259" s="55">
        <v>333</v>
      </c>
      <c r="AR259" s="55">
        <v>139</v>
      </c>
      <c r="AS259" s="55">
        <v>195</v>
      </c>
      <c r="AT259" s="55">
        <v>251</v>
      </c>
    </row>
    <row r="260" spans="1:46">
      <c r="A260" s="55" t="s">
        <v>1106</v>
      </c>
      <c r="B260" s="55">
        <v>1315231224</v>
      </c>
      <c r="C260" s="55" t="s">
        <v>1107</v>
      </c>
      <c r="D260" s="55" t="s">
        <v>52</v>
      </c>
      <c r="E260" s="55" t="s">
        <v>53</v>
      </c>
      <c r="F260" s="55"/>
      <c r="G260" s="55">
        <v>12</v>
      </c>
      <c r="H260" s="55">
        <v>514</v>
      </c>
      <c r="I260" s="55">
        <v>557</v>
      </c>
      <c r="J260" s="55">
        <v>256</v>
      </c>
      <c r="K260" s="55">
        <v>164</v>
      </c>
      <c r="L260" s="55">
        <v>1248</v>
      </c>
      <c r="M260" s="55">
        <v>103.5</v>
      </c>
      <c r="N260" s="55">
        <v>470</v>
      </c>
      <c r="O260" s="55">
        <v>100</v>
      </c>
      <c r="P260" s="55">
        <v>262</v>
      </c>
      <c r="Q260" s="55">
        <v>119.5</v>
      </c>
      <c r="R260" s="55">
        <v>200</v>
      </c>
      <c r="S260" s="55">
        <v>66</v>
      </c>
      <c r="T260" s="55">
        <v>301</v>
      </c>
      <c r="U260" s="55"/>
      <c r="V260" s="55"/>
      <c r="W260" s="55">
        <v>74</v>
      </c>
      <c r="X260" s="55">
        <v>91</v>
      </c>
      <c r="Y260" s="55">
        <v>110</v>
      </c>
      <c r="Z260" s="55"/>
      <c r="AA260" s="55"/>
      <c r="AB260" s="55"/>
      <c r="AC260" s="55"/>
      <c r="AD260" s="55"/>
      <c r="AE260" s="55"/>
      <c r="AF260" s="55">
        <v>51</v>
      </c>
      <c r="AG260" s="55">
        <v>77</v>
      </c>
      <c r="AH260" s="55">
        <v>163</v>
      </c>
      <c r="AI260" s="55" t="s">
        <v>866</v>
      </c>
      <c r="AJ260" s="55">
        <v>25</v>
      </c>
      <c r="AK260" s="55"/>
      <c r="AL260" s="55"/>
      <c r="AM260" s="55"/>
      <c r="AN260" s="55"/>
      <c r="AO260" s="55">
        <v>289</v>
      </c>
      <c r="AP260" s="55">
        <v>247</v>
      </c>
      <c r="AQ260" s="55">
        <v>356</v>
      </c>
      <c r="AR260" s="55">
        <v>420</v>
      </c>
      <c r="AS260" s="55">
        <v>466</v>
      </c>
      <c r="AT260" s="55">
        <v>256</v>
      </c>
    </row>
    <row r="261" spans="1:46">
      <c r="A261" s="55" t="s">
        <v>1156</v>
      </c>
      <c r="B261" s="55">
        <v>1315231309</v>
      </c>
      <c r="C261" s="55" t="s">
        <v>1157</v>
      </c>
      <c r="D261" s="55" t="s">
        <v>52</v>
      </c>
      <c r="E261" s="55" t="s">
        <v>53</v>
      </c>
      <c r="F261" s="55"/>
      <c r="G261" s="55">
        <v>13</v>
      </c>
      <c r="H261" s="55">
        <v>508.5</v>
      </c>
      <c r="I261" s="55">
        <v>556</v>
      </c>
      <c r="J261" s="55">
        <v>257</v>
      </c>
      <c r="K261" s="55">
        <v>-15</v>
      </c>
      <c r="L261" s="55">
        <v>1268</v>
      </c>
      <c r="M261" s="55">
        <v>106</v>
      </c>
      <c r="N261" s="55">
        <v>361</v>
      </c>
      <c r="O261" s="55">
        <v>95.5</v>
      </c>
      <c r="P261" s="55">
        <v>357</v>
      </c>
      <c r="Q261" s="55">
        <v>114.5</v>
      </c>
      <c r="R261" s="55">
        <v>303</v>
      </c>
      <c r="S261" s="55">
        <v>66</v>
      </c>
      <c r="T261" s="55">
        <v>301</v>
      </c>
      <c r="U261" s="55"/>
      <c r="V261" s="55"/>
      <c r="W261" s="55">
        <v>62</v>
      </c>
      <c r="X261" s="55">
        <v>85</v>
      </c>
      <c r="Y261" s="55">
        <v>312</v>
      </c>
      <c r="Z261" s="55"/>
      <c r="AA261" s="55"/>
      <c r="AB261" s="55"/>
      <c r="AC261" s="55"/>
      <c r="AD261" s="55"/>
      <c r="AE261" s="55"/>
      <c r="AF261" s="55">
        <v>64.5</v>
      </c>
      <c r="AG261" s="55">
        <v>89</v>
      </c>
      <c r="AH261" s="55">
        <v>37</v>
      </c>
      <c r="AI261" s="55" t="s">
        <v>866</v>
      </c>
      <c r="AJ261" s="55">
        <v>9</v>
      </c>
      <c r="AK261" s="55"/>
      <c r="AL261" s="55"/>
      <c r="AM261" s="55"/>
      <c r="AN261" s="55"/>
      <c r="AO261" s="55">
        <v>318</v>
      </c>
      <c r="AP261" s="55">
        <v>435</v>
      </c>
      <c r="AQ261" s="55">
        <v>243</v>
      </c>
      <c r="AR261" s="55">
        <v>242</v>
      </c>
      <c r="AS261" s="55">
        <v>342</v>
      </c>
      <c r="AT261" s="55">
        <v>257</v>
      </c>
    </row>
    <row r="262" spans="1:46">
      <c r="A262" s="55" t="s">
        <v>515</v>
      </c>
      <c r="B262" s="55">
        <v>1315230604</v>
      </c>
      <c r="C262" s="55" t="s">
        <v>516</v>
      </c>
      <c r="D262" s="55" t="s">
        <v>52</v>
      </c>
      <c r="E262" s="55" t="s">
        <v>53</v>
      </c>
      <c r="F262" s="55"/>
      <c r="G262" s="55">
        <v>6</v>
      </c>
      <c r="H262" s="55">
        <v>523.5</v>
      </c>
      <c r="I262" s="55">
        <v>556</v>
      </c>
      <c r="J262" s="55">
        <v>257</v>
      </c>
      <c r="K262" s="55">
        <v>-6</v>
      </c>
      <c r="L262" s="55">
        <v>1268</v>
      </c>
      <c r="M262" s="55">
        <v>116.5</v>
      </c>
      <c r="N262" s="55">
        <v>40</v>
      </c>
      <c r="O262" s="55">
        <v>93</v>
      </c>
      <c r="P262" s="55">
        <v>404</v>
      </c>
      <c r="Q262" s="55">
        <v>102</v>
      </c>
      <c r="R262" s="55">
        <v>575</v>
      </c>
      <c r="S262" s="55">
        <v>78.5</v>
      </c>
      <c r="T262" s="55">
        <v>100</v>
      </c>
      <c r="U262" s="55"/>
      <c r="V262" s="55"/>
      <c r="W262" s="55">
        <v>59</v>
      </c>
      <c r="X262" s="55">
        <v>83</v>
      </c>
      <c r="Y262" s="55">
        <v>369</v>
      </c>
      <c r="Z262" s="55">
        <v>74.5</v>
      </c>
      <c r="AA262" s="55">
        <v>83</v>
      </c>
      <c r="AB262" s="55">
        <v>253</v>
      </c>
      <c r="AC262" s="55"/>
      <c r="AD262" s="55"/>
      <c r="AE262" s="55"/>
      <c r="AF262" s="55"/>
      <c r="AG262" s="55"/>
      <c r="AH262" s="55"/>
      <c r="AI262" s="55" t="s">
        <v>54</v>
      </c>
      <c r="AJ262" s="55">
        <v>4</v>
      </c>
      <c r="AK262" s="55"/>
      <c r="AL262" s="55" t="s">
        <v>512</v>
      </c>
      <c r="AM262" s="55"/>
      <c r="AN262" s="55"/>
      <c r="AO262" s="55">
        <v>216</v>
      </c>
      <c r="AP262" s="55">
        <v>211</v>
      </c>
      <c r="AQ262" s="55">
        <v>174</v>
      </c>
      <c r="AR262" s="55">
        <v>251</v>
      </c>
      <c r="AS262" s="55">
        <v>83</v>
      </c>
      <c r="AT262" s="55">
        <v>257</v>
      </c>
    </row>
    <row r="263" spans="1:46">
      <c r="A263" s="55" t="s">
        <v>220</v>
      </c>
      <c r="B263" s="55">
        <v>1315230239</v>
      </c>
      <c r="C263" s="55" t="s">
        <v>221</v>
      </c>
      <c r="D263" s="55" t="s">
        <v>52</v>
      </c>
      <c r="E263" s="55" t="s">
        <v>53</v>
      </c>
      <c r="F263" s="55"/>
      <c r="G263" s="55">
        <v>2</v>
      </c>
      <c r="H263" s="55">
        <v>526</v>
      </c>
      <c r="I263" s="55">
        <v>555.5</v>
      </c>
      <c r="J263" s="55">
        <v>259</v>
      </c>
      <c r="K263" s="55">
        <v>38</v>
      </c>
      <c r="L263" s="55">
        <v>1286</v>
      </c>
      <c r="M263" s="55">
        <v>105.5</v>
      </c>
      <c r="N263" s="55">
        <v>382</v>
      </c>
      <c r="O263" s="55">
        <v>108.5</v>
      </c>
      <c r="P263" s="55">
        <v>110</v>
      </c>
      <c r="Q263" s="55">
        <v>107.5</v>
      </c>
      <c r="R263" s="55">
        <v>463</v>
      </c>
      <c r="S263" s="55">
        <v>59</v>
      </c>
      <c r="T263" s="55">
        <v>430</v>
      </c>
      <c r="U263" s="55"/>
      <c r="V263" s="55"/>
      <c r="W263" s="55">
        <v>65.5</v>
      </c>
      <c r="X263" s="55">
        <v>87</v>
      </c>
      <c r="Y263" s="55">
        <v>239</v>
      </c>
      <c r="Z263" s="55">
        <v>80</v>
      </c>
      <c r="AA263" s="55">
        <v>88</v>
      </c>
      <c r="AB263" s="55">
        <v>152</v>
      </c>
      <c r="AC263" s="55"/>
      <c r="AD263" s="55"/>
      <c r="AE263" s="55"/>
      <c r="AF263" s="55"/>
      <c r="AG263" s="55"/>
      <c r="AH263" s="55"/>
      <c r="AI263" s="55" t="s">
        <v>54</v>
      </c>
      <c r="AJ263" s="55">
        <v>39</v>
      </c>
      <c r="AK263" s="55"/>
      <c r="AL263" s="55"/>
      <c r="AM263" s="55"/>
      <c r="AN263" s="55"/>
      <c r="AO263" s="55">
        <v>221</v>
      </c>
      <c r="AP263" s="55">
        <v>254</v>
      </c>
      <c r="AQ263" s="55">
        <v>157</v>
      </c>
      <c r="AR263" s="55">
        <v>297</v>
      </c>
      <c r="AS263" s="55">
        <v>320</v>
      </c>
      <c r="AT263" s="55">
        <v>259</v>
      </c>
    </row>
    <row r="264" spans="1:46">
      <c r="A264" s="55" t="s">
        <v>1024</v>
      </c>
      <c r="B264" s="55">
        <v>1315231128</v>
      </c>
      <c r="C264" s="55" t="s">
        <v>1025</v>
      </c>
      <c r="D264" s="55" t="s">
        <v>52</v>
      </c>
      <c r="E264" s="55" t="s">
        <v>53</v>
      </c>
      <c r="F264" s="55"/>
      <c r="G264" s="55">
        <v>11</v>
      </c>
      <c r="H264" s="55">
        <v>507</v>
      </c>
      <c r="I264" s="55">
        <v>555.5</v>
      </c>
      <c r="J264" s="55">
        <v>259</v>
      </c>
      <c r="K264" s="55">
        <v>116</v>
      </c>
      <c r="L264" s="55">
        <v>1286</v>
      </c>
      <c r="M264" s="55">
        <v>107.5</v>
      </c>
      <c r="N264" s="55">
        <v>300</v>
      </c>
      <c r="O264" s="55">
        <v>96</v>
      </c>
      <c r="P264" s="55">
        <v>353</v>
      </c>
      <c r="Q264" s="55">
        <v>112.5</v>
      </c>
      <c r="R264" s="55">
        <v>350</v>
      </c>
      <c r="S264" s="55">
        <v>72.5</v>
      </c>
      <c r="T264" s="55">
        <v>189</v>
      </c>
      <c r="U264" s="55"/>
      <c r="V264" s="55"/>
      <c r="W264" s="55">
        <v>51.5</v>
      </c>
      <c r="X264" s="55">
        <v>77</v>
      </c>
      <c r="Y264" s="55">
        <v>504</v>
      </c>
      <c r="Z264" s="55"/>
      <c r="AA264" s="55"/>
      <c r="AB264" s="55"/>
      <c r="AC264" s="55"/>
      <c r="AD264" s="55"/>
      <c r="AE264" s="55"/>
      <c r="AF264" s="55">
        <v>67</v>
      </c>
      <c r="AG264" s="55">
        <v>90</v>
      </c>
      <c r="AH264" s="55">
        <v>25</v>
      </c>
      <c r="AI264" s="55" t="s">
        <v>866</v>
      </c>
      <c r="AJ264" s="55">
        <v>28</v>
      </c>
      <c r="AK264" s="55"/>
      <c r="AL264" s="55"/>
      <c r="AM264" s="55"/>
      <c r="AN264" s="55"/>
      <c r="AO264" s="55">
        <v>275</v>
      </c>
      <c r="AP264" s="55">
        <v>256</v>
      </c>
      <c r="AQ264" s="55">
        <v>203</v>
      </c>
      <c r="AR264" s="55">
        <v>375</v>
      </c>
      <c r="AS264" s="55">
        <v>328</v>
      </c>
      <c r="AT264" s="55">
        <v>259</v>
      </c>
    </row>
    <row r="265" spans="1:46">
      <c r="A265" s="55" t="s">
        <v>695</v>
      </c>
      <c r="B265" s="55">
        <v>1315230802</v>
      </c>
      <c r="C265" s="55" t="s">
        <v>696</v>
      </c>
      <c r="D265" s="55" t="s">
        <v>52</v>
      </c>
      <c r="E265" s="55" t="s">
        <v>53</v>
      </c>
      <c r="F265" s="55"/>
      <c r="G265" s="55">
        <v>8</v>
      </c>
      <c r="H265" s="55">
        <v>525.5</v>
      </c>
      <c r="I265" s="55">
        <v>555.5</v>
      </c>
      <c r="J265" s="55">
        <v>259</v>
      </c>
      <c r="K265" s="55">
        <v>-147</v>
      </c>
      <c r="L265" s="55">
        <v>1286</v>
      </c>
      <c r="M265" s="55">
        <v>94</v>
      </c>
      <c r="N265" s="55">
        <v>750</v>
      </c>
      <c r="O265" s="55">
        <v>101</v>
      </c>
      <c r="P265" s="55">
        <v>245</v>
      </c>
      <c r="Q265" s="55">
        <v>120</v>
      </c>
      <c r="R265" s="55">
        <v>195</v>
      </c>
      <c r="S265" s="55">
        <v>72.5</v>
      </c>
      <c r="T265" s="55">
        <v>189</v>
      </c>
      <c r="U265" s="55"/>
      <c r="V265" s="55"/>
      <c r="W265" s="55">
        <v>66</v>
      </c>
      <c r="X265" s="55">
        <v>87</v>
      </c>
      <c r="Y265" s="55">
        <v>232</v>
      </c>
      <c r="Z265" s="55">
        <v>72</v>
      </c>
      <c r="AA265" s="55">
        <v>81</v>
      </c>
      <c r="AB265" s="55">
        <v>301</v>
      </c>
      <c r="AC265" s="55"/>
      <c r="AD265" s="55"/>
      <c r="AE265" s="55"/>
      <c r="AF265" s="55"/>
      <c r="AG265" s="55"/>
      <c r="AH265" s="55"/>
      <c r="AI265" s="55" t="s">
        <v>54</v>
      </c>
      <c r="AJ265" s="55">
        <v>2</v>
      </c>
      <c r="AK265" s="55"/>
      <c r="AL265" s="55"/>
      <c r="AM265" s="55"/>
      <c r="AN265" s="55"/>
      <c r="AO265" s="55">
        <v>174</v>
      </c>
      <c r="AP265" s="55">
        <v>427</v>
      </c>
      <c r="AQ265" s="55">
        <v>181</v>
      </c>
      <c r="AR265" s="55">
        <v>112</v>
      </c>
      <c r="AS265" s="55">
        <v>234</v>
      </c>
      <c r="AT265" s="55">
        <v>259</v>
      </c>
    </row>
    <row r="266" spans="1:46">
      <c r="A266" s="55" t="s">
        <v>1399</v>
      </c>
      <c r="B266" s="55">
        <v>1315231534</v>
      </c>
      <c r="C266" s="55" t="s">
        <v>1400</v>
      </c>
      <c r="D266" s="55" t="s">
        <v>52</v>
      </c>
      <c r="E266" s="55" t="s">
        <v>53</v>
      </c>
      <c r="F266" s="55"/>
      <c r="G266" s="55">
        <v>15</v>
      </c>
      <c r="H266" s="55">
        <v>511</v>
      </c>
      <c r="I266" s="55">
        <v>555.5</v>
      </c>
      <c r="J266" s="55">
        <v>259</v>
      </c>
      <c r="K266" s="55">
        <v>-155</v>
      </c>
      <c r="L266" s="55">
        <v>1286</v>
      </c>
      <c r="M266" s="55">
        <v>124.5</v>
      </c>
      <c r="N266" s="55">
        <v>2</v>
      </c>
      <c r="O266" s="55">
        <v>89.5</v>
      </c>
      <c r="P266" s="55">
        <v>463</v>
      </c>
      <c r="Q266" s="55">
        <v>116</v>
      </c>
      <c r="R266" s="55">
        <v>283</v>
      </c>
      <c r="S266" s="55">
        <v>49.5</v>
      </c>
      <c r="T266" s="55">
        <v>556</v>
      </c>
      <c r="U266" s="55"/>
      <c r="V266" s="55"/>
      <c r="W266" s="55">
        <v>63</v>
      </c>
      <c r="X266" s="55">
        <v>86</v>
      </c>
      <c r="Y266" s="55">
        <v>297</v>
      </c>
      <c r="Z266" s="55"/>
      <c r="AA266" s="55"/>
      <c r="AB266" s="55"/>
      <c r="AC266" s="55">
        <v>68.5</v>
      </c>
      <c r="AD266" s="55">
        <v>90</v>
      </c>
      <c r="AE266" s="55">
        <v>37</v>
      </c>
      <c r="AF266" s="55"/>
      <c r="AG266" s="55"/>
      <c r="AH266" s="55"/>
      <c r="AI266" s="55" t="s">
        <v>880</v>
      </c>
      <c r="AJ266" s="55">
        <v>34</v>
      </c>
      <c r="AK266" s="55"/>
      <c r="AL266" s="55"/>
      <c r="AM266" s="55"/>
      <c r="AN266" s="55"/>
      <c r="AO266" s="55">
        <v>299</v>
      </c>
      <c r="AP266" s="55">
        <v>195</v>
      </c>
      <c r="AQ266" s="55">
        <v>188</v>
      </c>
      <c r="AR266" s="55">
        <v>104</v>
      </c>
      <c r="AS266" s="55">
        <v>157</v>
      </c>
      <c r="AT266" s="55">
        <v>259</v>
      </c>
    </row>
    <row r="267" spans="1:46">
      <c r="A267" s="55" t="s">
        <v>1389</v>
      </c>
      <c r="B267" s="55">
        <v>1315231529</v>
      </c>
      <c r="C267" s="55" t="s">
        <v>1390</v>
      </c>
      <c r="D267" s="55" t="s">
        <v>52</v>
      </c>
      <c r="E267" s="55" t="s">
        <v>53</v>
      </c>
      <c r="F267" s="55"/>
      <c r="G267" s="55">
        <v>15</v>
      </c>
      <c r="H267" s="55">
        <v>507.75</v>
      </c>
      <c r="I267" s="55">
        <v>555.5</v>
      </c>
      <c r="J267" s="55">
        <v>259</v>
      </c>
      <c r="K267" s="55">
        <v>-41</v>
      </c>
      <c r="L267" s="55">
        <v>1286</v>
      </c>
      <c r="M267" s="55">
        <v>108.5</v>
      </c>
      <c r="N267" s="55">
        <v>258</v>
      </c>
      <c r="O267" s="55">
        <v>92</v>
      </c>
      <c r="P267" s="55">
        <v>419</v>
      </c>
      <c r="Q267" s="55">
        <v>117.5</v>
      </c>
      <c r="R267" s="55">
        <v>253</v>
      </c>
      <c r="S267" s="55">
        <v>69.5</v>
      </c>
      <c r="T267" s="55">
        <v>241</v>
      </c>
      <c r="U267" s="55"/>
      <c r="V267" s="55"/>
      <c r="W267" s="55">
        <v>57</v>
      </c>
      <c r="X267" s="55">
        <v>81</v>
      </c>
      <c r="Y267" s="55">
        <v>406</v>
      </c>
      <c r="Z267" s="55"/>
      <c r="AA267" s="55"/>
      <c r="AB267" s="55"/>
      <c r="AC267" s="55">
        <v>63.25</v>
      </c>
      <c r="AD267" s="55">
        <v>87</v>
      </c>
      <c r="AE267" s="55">
        <v>86</v>
      </c>
      <c r="AF267" s="55"/>
      <c r="AG267" s="55"/>
      <c r="AH267" s="55"/>
      <c r="AI267" s="55" t="s">
        <v>880</v>
      </c>
      <c r="AJ267" s="55">
        <v>29</v>
      </c>
      <c r="AK267" s="55"/>
      <c r="AL267" s="55"/>
      <c r="AM267" s="55"/>
      <c r="AN267" s="55"/>
      <c r="AO267" s="55">
        <v>370</v>
      </c>
      <c r="AP267" s="55">
        <v>281</v>
      </c>
      <c r="AQ267" s="55">
        <v>243</v>
      </c>
      <c r="AR267" s="55">
        <v>218</v>
      </c>
      <c r="AS267" s="55">
        <v>283</v>
      </c>
      <c r="AT267" s="55">
        <v>259</v>
      </c>
    </row>
    <row r="268" spans="1:46">
      <c r="A268" s="55" t="s">
        <v>1304</v>
      </c>
      <c r="B268" s="55">
        <v>1315231436</v>
      </c>
      <c r="C268" s="55" t="s">
        <v>1305</v>
      </c>
      <c r="D268" s="55" t="s">
        <v>52</v>
      </c>
      <c r="E268" s="55" t="s">
        <v>53</v>
      </c>
      <c r="F268" s="55"/>
      <c r="G268" s="55">
        <v>14</v>
      </c>
      <c r="H268" s="55">
        <v>505.5</v>
      </c>
      <c r="I268" s="55">
        <v>555</v>
      </c>
      <c r="J268" s="55">
        <v>264</v>
      </c>
      <c r="K268" s="55">
        <v>-22</v>
      </c>
      <c r="L268" s="55">
        <v>1303</v>
      </c>
      <c r="M268" s="55">
        <v>110.5</v>
      </c>
      <c r="N268" s="55">
        <v>196</v>
      </c>
      <c r="O268" s="55">
        <v>87.5</v>
      </c>
      <c r="P268" s="55">
        <v>500</v>
      </c>
      <c r="Q268" s="55">
        <v>132.5</v>
      </c>
      <c r="R268" s="55">
        <v>21</v>
      </c>
      <c r="S268" s="55">
        <v>68.5</v>
      </c>
      <c r="T268" s="55">
        <v>257</v>
      </c>
      <c r="U268" s="55"/>
      <c r="V268" s="55"/>
      <c r="W268" s="55">
        <v>48</v>
      </c>
      <c r="X268" s="55">
        <v>74</v>
      </c>
      <c r="Y268" s="55">
        <v>544</v>
      </c>
      <c r="Z268" s="55"/>
      <c r="AA268" s="55"/>
      <c r="AB268" s="55"/>
      <c r="AC268" s="55">
        <v>58.5</v>
      </c>
      <c r="AD268" s="55">
        <v>82</v>
      </c>
      <c r="AE268" s="55">
        <v>141</v>
      </c>
      <c r="AF268" s="55"/>
      <c r="AG268" s="55"/>
      <c r="AH268" s="55"/>
      <c r="AI268" s="55" t="s">
        <v>880</v>
      </c>
      <c r="AJ268" s="55">
        <v>37</v>
      </c>
      <c r="AK268" s="55"/>
      <c r="AL268" s="55"/>
      <c r="AM268" s="55"/>
      <c r="AN268" s="55"/>
      <c r="AO268" s="55">
        <v>217</v>
      </c>
      <c r="AP268" s="55">
        <v>211</v>
      </c>
      <c r="AQ268" s="55">
        <v>196</v>
      </c>
      <c r="AR268" s="55">
        <v>242</v>
      </c>
      <c r="AS268" s="55">
        <v>98</v>
      </c>
      <c r="AT268" s="55">
        <v>264</v>
      </c>
    </row>
    <row r="269" spans="1:46">
      <c r="A269" s="55" t="s">
        <v>1070</v>
      </c>
      <c r="B269" s="55">
        <v>1315231205</v>
      </c>
      <c r="C269" s="55" t="s">
        <v>1071</v>
      </c>
      <c r="D269" s="55" t="s">
        <v>52</v>
      </c>
      <c r="E269" s="55" t="s">
        <v>53</v>
      </c>
      <c r="F269" s="55"/>
      <c r="G269" s="55">
        <v>12</v>
      </c>
      <c r="H269" s="55">
        <v>503.5</v>
      </c>
      <c r="I269" s="55">
        <v>555</v>
      </c>
      <c r="J269" s="55">
        <v>264</v>
      </c>
      <c r="K269" s="55">
        <v>-98</v>
      </c>
      <c r="L269" s="55">
        <v>1303</v>
      </c>
      <c r="M269" s="55">
        <v>108.5</v>
      </c>
      <c r="N269" s="55">
        <v>258</v>
      </c>
      <c r="O269" s="55">
        <v>113.5</v>
      </c>
      <c r="P269" s="55">
        <v>77</v>
      </c>
      <c r="Q269" s="55">
        <v>104.5</v>
      </c>
      <c r="R269" s="55">
        <v>532</v>
      </c>
      <c r="S269" s="55">
        <v>55.5</v>
      </c>
      <c r="T269" s="55">
        <v>487</v>
      </c>
      <c r="U269" s="55"/>
      <c r="V269" s="55"/>
      <c r="W269" s="55">
        <v>64</v>
      </c>
      <c r="X269" s="55">
        <v>87</v>
      </c>
      <c r="Y269" s="55">
        <v>269</v>
      </c>
      <c r="Z269" s="55"/>
      <c r="AA269" s="55"/>
      <c r="AB269" s="55"/>
      <c r="AC269" s="55"/>
      <c r="AD269" s="55"/>
      <c r="AE269" s="55"/>
      <c r="AF269" s="55">
        <v>57.5</v>
      </c>
      <c r="AG269" s="55">
        <v>86</v>
      </c>
      <c r="AH269" s="55">
        <v>91</v>
      </c>
      <c r="AI269" s="55" t="s">
        <v>866</v>
      </c>
      <c r="AJ269" s="55">
        <v>5</v>
      </c>
      <c r="AK269" s="55"/>
      <c r="AL269" s="55"/>
      <c r="AM269" s="55"/>
      <c r="AN269" s="55"/>
      <c r="AO269" s="55">
        <v>260</v>
      </c>
      <c r="AP269" s="55">
        <v>274</v>
      </c>
      <c r="AQ269" s="55">
        <v>177</v>
      </c>
      <c r="AR269" s="55">
        <v>166</v>
      </c>
      <c r="AS269" s="55">
        <v>243</v>
      </c>
      <c r="AT269" s="55">
        <v>264</v>
      </c>
    </row>
    <row r="270" spans="1:46">
      <c r="A270" s="55" t="s">
        <v>310</v>
      </c>
      <c r="B270" s="55">
        <v>1315230336</v>
      </c>
      <c r="C270" s="55" t="s">
        <v>311</v>
      </c>
      <c r="D270" s="55" t="s">
        <v>52</v>
      </c>
      <c r="E270" s="55" t="s">
        <v>53</v>
      </c>
      <c r="F270" s="55"/>
      <c r="G270" s="55">
        <v>3</v>
      </c>
      <c r="H270" s="55">
        <v>526</v>
      </c>
      <c r="I270" s="55">
        <v>554.5</v>
      </c>
      <c r="J270" s="55">
        <v>266</v>
      </c>
      <c r="K270" s="55">
        <v>24</v>
      </c>
      <c r="L270" s="55">
        <v>1319</v>
      </c>
      <c r="M270" s="55">
        <v>104</v>
      </c>
      <c r="N270" s="55">
        <v>450</v>
      </c>
      <c r="O270" s="55">
        <v>97.5</v>
      </c>
      <c r="P270" s="55">
        <v>321</v>
      </c>
      <c r="Q270" s="55">
        <v>112</v>
      </c>
      <c r="R270" s="55">
        <v>360</v>
      </c>
      <c r="S270" s="55">
        <v>59</v>
      </c>
      <c r="T270" s="55">
        <v>430</v>
      </c>
      <c r="U270" s="55"/>
      <c r="V270" s="55"/>
      <c r="W270" s="55">
        <v>60.5</v>
      </c>
      <c r="X270" s="55">
        <v>84</v>
      </c>
      <c r="Y270" s="55">
        <v>341</v>
      </c>
      <c r="Z270" s="55">
        <v>93</v>
      </c>
      <c r="AA270" s="55">
        <v>98</v>
      </c>
      <c r="AB270" s="55">
        <v>4</v>
      </c>
      <c r="AC270" s="55"/>
      <c r="AD270" s="55"/>
      <c r="AE270" s="55"/>
      <c r="AF270" s="55"/>
      <c r="AG270" s="55"/>
      <c r="AH270" s="55"/>
      <c r="AI270" s="55" t="s">
        <v>54</v>
      </c>
      <c r="AJ270" s="55">
        <v>36</v>
      </c>
      <c r="AK270" s="55"/>
      <c r="AL270" s="55"/>
      <c r="AM270" s="55"/>
      <c r="AN270" s="55"/>
      <c r="AO270" s="55">
        <v>445</v>
      </c>
      <c r="AP270" s="55">
        <v>232</v>
      </c>
      <c r="AQ270" s="55">
        <v>188</v>
      </c>
      <c r="AR270" s="55">
        <v>290</v>
      </c>
      <c r="AS270" s="55">
        <v>456</v>
      </c>
      <c r="AT270" s="55">
        <v>266</v>
      </c>
    </row>
    <row r="271" spans="1:46">
      <c r="A271" s="55" t="s">
        <v>182</v>
      </c>
      <c r="B271" s="55">
        <v>1315230218</v>
      </c>
      <c r="C271" s="55" t="s">
        <v>183</v>
      </c>
      <c r="D271" s="55" t="s">
        <v>52</v>
      </c>
      <c r="E271" s="55" t="s">
        <v>53</v>
      </c>
      <c r="F271" s="55"/>
      <c r="G271" s="55">
        <v>2</v>
      </c>
      <c r="H271" s="55">
        <v>527</v>
      </c>
      <c r="I271" s="55">
        <v>554.5</v>
      </c>
      <c r="J271" s="55">
        <v>266</v>
      </c>
      <c r="K271" s="55">
        <v>43</v>
      </c>
      <c r="L271" s="55">
        <v>1319</v>
      </c>
      <c r="M271" s="55">
        <v>100.5</v>
      </c>
      <c r="N271" s="55">
        <v>584</v>
      </c>
      <c r="O271" s="55">
        <v>98.5</v>
      </c>
      <c r="P271" s="55">
        <v>298</v>
      </c>
      <c r="Q271" s="55">
        <v>122.5</v>
      </c>
      <c r="R271" s="55">
        <v>130</v>
      </c>
      <c r="S271" s="55">
        <v>66</v>
      </c>
      <c r="T271" s="55">
        <v>301</v>
      </c>
      <c r="U271" s="55"/>
      <c r="V271" s="55"/>
      <c r="W271" s="55">
        <v>71</v>
      </c>
      <c r="X271" s="55">
        <v>89</v>
      </c>
      <c r="Y271" s="55">
        <v>149</v>
      </c>
      <c r="Z271" s="55">
        <v>68.5</v>
      </c>
      <c r="AA271" s="55">
        <v>78</v>
      </c>
      <c r="AB271" s="55">
        <v>366</v>
      </c>
      <c r="AC271" s="55"/>
      <c r="AD271" s="55"/>
      <c r="AE271" s="55"/>
      <c r="AF271" s="55"/>
      <c r="AG271" s="55"/>
      <c r="AH271" s="55"/>
      <c r="AI271" s="55" t="s">
        <v>54</v>
      </c>
      <c r="AJ271" s="55">
        <v>18</v>
      </c>
      <c r="AK271" s="55"/>
      <c r="AL271" s="55"/>
      <c r="AM271" s="55"/>
      <c r="AN271" s="55"/>
      <c r="AO271" s="55">
        <v>328</v>
      </c>
      <c r="AP271" s="55">
        <v>174</v>
      </c>
      <c r="AQ271" s="55">
        <v>215</v>
      </c>
      <c r="AR271" s="55">
        <v>309</v>
      </c>
      <c r="AS271" s="55">
        <v>257</v>
      </c>
      <c r="AT271" s="55">
        <v>266</v>
      </c>
    </row>
    <row r="272" spans="1:46">
      <c r="A272" s="55" t="s">
        <v>565</v>
      </c>
      <c r="B272" s="55">
        <v>1315230629</v>
      </c>
      <c r="C272" s="55" t="s">
        <v>566</v>
      </c>
      <c r="D272" s="55" t="s">
        <v>52</v>
      </c>
      <c r="E272" s="55" t="s">
        <v>53</v>
      </c>
      <c r="F272" s="55"/>
      <c r="G272" s="55">
        <v>6</v>
      </c>
      <c r="H272" s="55">
        <v>522.5</v>
      </c>
      <c r="I272" s="55">
        <v>554.5</v>
      </c>
      <c r="J272" s="55">
        <v>266</v>
      </c>
      <c r="K272" s="55">
        <v>13</v>
      </c>
      <c r="L272" s="55">
        <v>1319</v>
      </c>
      <c r="M272" s="55">
        <v>110</v>
      </c>
      <c r="N272" s="55">
        <v>209</v>
      </c>
      <c r="O272" s="55">
        <v>101.5</v>
      </c>
      <c r="P272" s="55">
        <v>235</v>
      </c>
      <c r="Q272" s="55">
        <v>106</v>
      </c>
      <c r="R272" s="55">
        <v>498</v>
      </c>
      <c r="S272" s="55">
        <v>66</v>
      </c>
      <c r="T272" s="55">
        <v>301</v>
      </c>
      <c r="U272" s="55"/>
      <c r="V272" s="55"/>
      <c r="W272" s="55">
        <v>59</v>
      </c>
      <c r="X272" s="55">
        <v>83</v>
      </c>
      <c r="Y272" s="55">
        <v>369</v>
      </c>
      <c r="Z272" s="55">
        <v>80</v>
      </c>
      <c r="AA272" s="55">
        <v>88</v>
      </c>
      <c r="AB272" s="55">
        <v>152</v>
      </c>
      <c r="AC272" s="55"/>
      <c r="AD272" s="55"/>
      <c r="AE272" s="55"/>
      <c r="AF272" s="55"/>
      <c r="AG272" s="55"/>
      <c r="AH272" s="55"/>
      <c r="AI272" s="55" t="s">
        <v>54</v>
      </c>
      <c r="AJ272" s="55">
        <v>29</v>
      </c>
      <c r="AK272" s="55"/>
      <c r="AL272" s="55" t="s">
        <v>512</v>
      </c>
      <c r="AM272" s="55"/>
      <c r="AN272" s="55"/>
      <c r="AO272" s="55">
        <v>196</v>
      </c>
      <c r="AP272" s="55">
        <v>236</v>
      </c>
      <c r="AQ272" s="55">
        <v>129</v>
      </c>
      <c r="AR272" s="55">
        <v>279</v>
      </c>
      <c r="AS272" s="55">
        <v>130</v>
      </c>
      <c r="AT272" s="55">
        <v>266</v>
      </c>
    </row>
    <row r="273" spans="1:46">
      <c r="A273" s="55" t="s">
        <v>419</v>
      </c>
      <c r="B273" s="55">
        <v>1315230503</v>
      </c>
      <c r="C273" s="55" t="s">
        <v>420</v>
      </c>
      <c r="D273" s="55" t="s">
        <v>52</v>
      </c>
      <c r="E273" s="55" t="s">
        <v>53</v>
      </c>
      <c r="F273" s="55"/>
      <c r="G273" s="55">
        <v>5</v>
      </c>
      <c r="H273" s="55">
        <v>525.5</v>
      </c>
      <c r="I273" s="55">
        <v>554</v>
      </c>
      <c r="J273" s="55">
        <v>269</v>
      </c>
      <c r="K273" s="55">
        <v>-34</v>
      </c>
      <c r="L273" s="55">
        <v>1334</v>
      </c>
      <c r="M273" s="55">
        <v>101.5</v>
      </c>
      <c r="N273" s="55">
        <v>544</v>
      </c>
      <c r="O273" s="55">
        <v>96.5</v>
      </c>
      <c r="P273" s="55">
        <v>342</v>
      </c>
      <c r="Q273" s="55">
        <v>112</v>
      </c>
      <c r="R273" s="55">
        <v>360</v>
      </c>
      <c r="S273" s="55">
        <v>72</v>
      </c>
      <c r="T273" s="55">
        <v>195</v>
      </c>
      <c r="U273" s="55"/>
      <c r="V273" s="55"/>
      <c r="W273" s="55">
        <v>68.5</v>
      </c>
      <c r="X273" s="55">
        <v>88</v>
      </c>
      <c r="Y273" s="55">
        <v>182</v>
      </c>
      <c r="Z273" s="55">
        <v>75</v>
      </c>
      <c r="AA273" s="55">
        <v>84</v>
      </c>
      <c r="AB273" s="55">
        <v>248</v>
      </c>
      <c r="AC273" s="55"/>
      <c r="AD273" s="55"/>
      <c r="AE273" s="55"/>
      <c r="AF273" s="55"/>
      <c r="AG273" s="55"/>
      <c r="AH273" s="55"/>
      <c r="AI273" s="55" t="s">
        <v>54</v>
      </c>
      <c r="AJ273" s="55">
        <v>3</v>
      </c>
      <c r="AK273" s="55"/>
      <c r="AL273" s="55"/>
      <c r="AM273" s="55"/>
      <c r="AN273" s="55"/>
      <c r="AO273" s="55">
        <v>306</v>
      </c>
      <c r="AP273" s="55">
        <v>326</v>
      </c>
      <c r="AQ273" s="55">
        <v>216</v>
      </c>
      <c r="AR273" s="55">
        <v>235</v>
      </c>
      <c r="AS273" s="55">
        <v>226</v>
      </c>
      <c r="AT273" s="55">
        <v>269</v>
      </c>
    </row>
    <row r="274" spans="1:46">
      <c r="A274" s="55" t="s">
        <v>69</v>
      </c>
      <c r="B274" s="55">
        <v>1315230109</v>
      </c>
      <c r="C274" s="55" t="s">
        <v>70</v>
      </c>
      <c r="D274" s="55" t="s">
        <v>52</v>
      </c>
      <c r="E274" s="55" t="s">
        <v>53</v>
      </c>
      <c r="F274" s="55"/>
      <c r="G274" s="55">
        <v>1</v>
      </c>
      <c r="H274" s="55">
        <v>523</v>
      </c>
      <c r="I274" s="55">
        <v>553.5</v>
      </c>
      <c r="J274" s="55">
        <v>270</v>
      </c>
      <c r="K274" s="55">
        <v>27</v>
      </c>
      <c r="L274" s="55">
        <v>1349</v>
      </c>
      <c r="M274" s="55">
        <v>111</v>
      </c>
      <c r="N274" s="55">
        <v>172</v>
      </c>
      <c r="O274" s="55">
        <v>104</v>
      </c>
      <c r="P274" s="55">
        <v>193</v>
      </c>
      <c r="Q274" s="55">
        <v>104</v>
      </c>
      <c r="R274" s="55">
        <v>541</v>
      </c>
      <c r="S274" s="55">
        <v>63.5</v>
      </c>
      <c r="T274" s="55">
        <v>342</v>
      </c>
      <c r="U274" s="55"/>
      <c r="V274" s="55"/>
      <c r="W274" s="55">
        <v>65</v>
      </c>
      <c r="X274" s="55">
        <v>87</v>
      </c>
      <c r="Y274" s="55">
        <v>248</v>
      </c>
      <c r="Z274" s="55">
        <v>75.5</v>
      </c>
      <c r="AA274" s="55">
        <v>84</v>
      </c>
      <c r="AB274" s="55">
        <v>235</v>
      </c>
      <c r="AC274" s="55"/>
      <c r="AD274" s="55"/>
      <c r="AE274" s="55"/>
      <c r="AF274" s="55"/>
      <c r="AG274" s="55"/>
      <c r="AH274" s="55"/>
      <c r="AI274" s="55" t="s">
        <v>54</v>
      </c>
      <c r="AJ274" s="55">
        <v>9</v>
      </c>
      <c r="AK274" s="55"/>
      <c r="AL274" s="55"/>
      <c r="AM274" s="55"/>
      <c r="AN274" s="55"/>
      <c r="AO274" s="55">
        <v>227</v>
      </c>
      <c r="AP274" s="55">
        <v>356</v>
      </c>
      <c r="AQ274" s="55">
        <v>269</v>
      </c>
      <c r="AR274" s="55">
        <v>297</v>
      </c>
      <c r="AS274" s="55">
        <v>283</v>
      </c>
      <c r="AT274" s="55">
        <v>270</v>
      </c>
    </row>
    <row r="275" spans="1:46">
      <c r="A275" s="55" t="s">
        <v>1068</v>
      </c>
      <c r="B275" s="55">
        <v>1315231204</v>
      </c>
      <c r="C275" s="55" t="s">
        <v>1069</v>
      </c>
      <c r="D275" s="55" t="s">
        <v>52</v>
      </c>
      <c r="E275" s="55" t="s">
        <v>53</v>
      </c>
      <c r="F275" s="55"/>
      <c r="G275" s="55">
        <v>12</v>
      </c>
      <c r="H275" s="55">
        <v>507.5</v>
      </c>
      <c r="I275" s="55">
        <v>553.5</v>
      </c>
      <c r="J275" s="55">
        <v>270</v>
      </c>
      <c r="K275" s="55">
        <v>215</v>
      </c>
      <c r="L275" s="55">
        <v>1349</v>
      </c>
      <c r="M275" s="55">
        <v>103</v>
      </c>
      <c r="N275" s="55">
        <v>487</v>
      </c>
      <c r="O275" s="55">
        <v>106.5</v>
      </c>
      <c r="P275" s="55">
        <v>153</v>
      </c>
      <c r="Q275" s="55">
        <v>93</v>
      </c>
      <c r="R275" s="55">
        <v>695</v>
      </c>
      <c r="S275" s="55">
        <v>74</v>
      </c>
      <c r="T275" s="55">
        <v>166</v>
      </c>
      <c r="U275" s="55"/>
      <c r="V275" s="55"/>
      <c r="W275" s="55">
        <v>65</v>
      </c>
      <c r="X275" s="55">
        <v>87</v>
      </c>
      <c r="Y275" s="55">
        <v>248</v>
      </c>
      <c r="Z275" s="55"/>
      <c r="AA275" s="55"/>
      <c r="AB275" s="55"/>
      <c r="AC275" s="55"/>
      <c r="AD275" s="55"/>
      <c r="AE275" s="55"/>
      <c r="AF275" s="55">
        <v>66</v>
      </c>
      <c r="AG275" s="55">
        <v>90</v>
      </c>
      <c r="AH275" s="55">
        <v>29</v>
      </c>
      <c r="AI275" s="55" t="s">
        <v>866</v>
      </c>
      <c r="AJ275" s="55">
        <v>4</v>
      </c>
      <c r="AK275" s="55"/>
      <c r="AL275" s="55"/>
      <c r="AM275" s="55"/>
      <c r="AN275" s="55"/>
      <c r="AO275" s="55">
        <v>532</v>
      </c>
      <c r="AP275" s="55">
        <v>483</v>
      </c>
      <c r="AQ275" s="55">
        <v>438</v>
      </c>
      <c r="AR275" s="55">
        <v>485</v>
      </c>
      <c r="AS275" s="55">
        <v>548</v>
      </c>
      <c r="AT275" s="55">
        <v>270</v>
      </c>
    </row>
    <row r="276" spans="1:46">
      <c r="A276" s="55" t="s">
        <v>753</v>
      </c>
      <c r="B276" s="55">
        <v>1315230831</v>
      </c>
      <c r="C276" s="55" t="s">
        <v>754</v>
      </c>
      <c r="D276" s="55" t="s">
        <v>52</v>
      </c>
      <c r="E276" s="55" t="s">
        <v>53</v>
      </c>
      <c r="F276" s="55"/>
      <c r="G276" s="55">
        <v>8</v>
      </c>
      <c r="H276" s="55">
        <v>520.5</v>
      </c>
      <c r="I276" s="55">
        <v>553.5</v>
      </c>
      <c r="J276" s="55">
        <v>270</v>
      </c>
      <c r="K276" s="55">
        <v>-86</v>
      </c>
      <c r="L276" s="55">
        <v>1349</v>
      </c>
      <c r="M276" s="55">
        <v>110.5</v>
      </c>
      <c r="N276" s="55">
        <v>196</v>
      </c>
      <c r="O276" s="55">
        <v>90</v>
      </c>
      <c r="P276" s="55">
        <v>453</v>
      </c>
      <c r="Q276" s="55">
        <v>127</v>
      </c>
      <c r="R276" s="55">
        <v>68</v>
      </c>
      <c r="S276" s="55">
        <v>62</v>
      </c>
      <c r="T276" s="55">
        <v>373</v>
      </c>
      <c r="U276" s="55"/>
      <c r="V276" s="55"/>
      <c r="W276" s="55">
        <v>60.5</v>
      </c>
      <c r="X276" s="55">
        <v>84</v>
      </c>
      <c r="Y276" s="55">
        <v>341</v>
      </c>
      <c r="Z276" s="55">
        <v>70.5</v>
      </c>
      <c r="AA276" s="55">
        <v>80</v>
      </c>
      <c r="AB276" s="55">
        <v>328</v>
      </c>
      <c r="AC276" s="55"/>
      <c r="AD276" s="55"/>
      <c r="AE276" s="55"/>
      <c r="AF276" s="55"/>
      <c r="AG276" s="55"/>
      <c r="AH276" s="55"/>
      <c r="AI276" s="55" t="s">
        <v>54</v>
      </c>
      <c r="AJ276" s="55">
        <v>32</v>
      </c>
      <c r="AK276" s="55"/>
      <c r="AL276" s="55"/>
      <c r="AM276" s="55"/>
      <c r="AN276" s="55"/>
      <c r="AO276" s="55">
        <v>155</v>
      </c>
      <c r="AP276" s="55">
        <v>181</v>
      </c>
      <c r="AQ276" s="55">
        <v>346</v>
      </c>
      <c r="AR276" s="55">
        <v>184</v>
      </c>
      <c r="AS276" s="55">
        <v>283</v>
      </c>
      <c r="AT276" s="55">
        <v>270</v>
      </c>
    </row>
    <row r="277" spans="1:46">
      <c r="A277" s="55" t="s">
        <v>1290</v>
      </c>
      <c r="B277" s="55">
        <v>1315231429</v>
      </c>
      <c r="C277" s="55" t="s">
        <v>1291</v>
      </c>
      <c r="D277" s="55" t="s">
        <v>52</v>
      </c>
      <c r="E277" s="55" t="s">
        <v>53</v>
      </c>
      <c r="F277" s="55"/>
      <c r="G277" s="55">
        <v>14</v>
      </c>
      <c r="H277" s="55">
        <v>519.5</v>
      </c>
      <c r="I277" s="55">
        <v>553.5</v>
      </c>
      <c r="J277" s="55">
        <v>270</v>
      </c>
      <c r="K277" s="55">
        <v>123</v>
      </c>
      <c r="L277" s="55">
        <v>1349</v>
      </c>
      <c r="M277" s="55">
        <v>97</v>
      </c>
      <c r="N277" s="55">
        <v>689</v>
      </c>
      <c r="O277" s="55">
        <v>102</v>
      </c>
      <c r="P277" s="55">
        <v>228</v>
      </c>
      <c r="Q277" s="55">
        <v>106</v>
      </c>
      <c r="R277" s="55">
        <v>498</v>
      </c>
      <c r="S277" s="55">
        <v>65.5</v>
      </c>
      <c r="T277" s="55">
        <v>311</v>
      </c>
      <c r="U277" s="55"/>
      <c r="V277" s="55"/>
      <c r="W277" s="55">
        <v>83</v>
      </c>
      <c r="X277" s="55">
        <v>94</v>
      </c>
      <c r="Y277" s="55">
        <v>22</v>
      </c>
      <c r="Z277" s="55"/>
      <c r="AA277" s="55"/>
      <c r="AB277" s="55"/>
      <c r="AC277" s="55">
        <v>66</v>
      </c>
      <c r="AD277" s="55">
        <v>89</v>
      </c>
      <c r="AE277" s="55">
        <v>54</v>
      </c>
      <c r="AF277" s="55"/>
      <c r="AG277" s="55"/>
      <c r="AH277" s="55"/>
      <c r="AI277" s="55" t="s">
        <v>880</v>
      </c>
      <c r="AJ277" s="55">
        <v>30</v>
      </c>
      <c r="AK277" s="55"/>
      <c r="AL277" s="55"/>
      <c r="AM277" s="55"/>
      <c r="AN277" s="55"/>
      <c r="AO277" s="55">
        <v>359</v>
      </c>
      <c r="AP277" s="55">
        <v>225</v>
      </c>
      <c r="AQ277" s="55">
        <v>333</v>
      </c>
      <c r="AR277" s="55">
        <v>393</v>
      </c>
      <c r="AS277" s="55">
        <v>257</v>
      </c>
      <c r="AT277" s="55">
        <v>270</v>
      </c>
    </row>
    <row r="278" spans="1:46">
      <c r="A278" s="55" t="s">
        <v>71</v>
      </c>
      <c r="B278" s="55">
        <v>1315230110</v>
      </c>
      <c r="C278" s="55" t="s">
        <v>72</v>
      </c>
      <c r="D278" s="55" t="s">
        <v>52</v>
      </c>
      <c r="E278" s="55" t="s">
        <v>53</v>
      </c>
      <c r="F278" s="55"/>
      <c r="G278" s="55">
        <v>1</v>
      </c>
      <c r="H278" s="55">
        <v>528.5</v>
      </c>
      <c r="I278" s="55">
        <v>553</v>
      </c>
      <c r="J278" s="55">
        <v>274</v>
      </c>
      <c r="K278" s="55">
        <v>203</v>
      </c>
      <c r="L278" s="55">
        <v>1371</v>
      </c>
      <c r="M278" s="55">
        <v>114.5</v>
      </c>
      <c r="N278" s="55">
        <v>74</v>
      </c>
      <c r="O278" s="55">
        <v>89.5</v>
      </c>
      <c r="P278" s="55">
        <v>463</v>
      </c>
      <c r="Q278" s="55">
        <v>111</v>
      </c>
      <c r="R278" s="55">
        <v>385</v>
      </c>
      <c r="S278" s="55">
        <v>60</v>
      </c>
      <c r="T278" s="55">
        <v>413</v>
      </c>
      <c r="U278" s="55"/>
      <c r="V278" s="55"/>
      <c r="W278" s="55">
        <v>76</v>
      </c>
      <c r="X278" s="55">
        <v>91</v>
      </c>
      <c r="Y278" s="55">
        <v>71</v>
      </c>
      <c r="Z278" s="55">
        <v>77.5</v>
      </c>
      <c r="AA278" s="55">
        <v>87</v>
      </c>
      <c r="AB278" s="55">
        <v>204</v>
      </c>
      <c r="AC278" s="55"/>
      <c r="AD278" s="55"/>
      <c r="AE278" s="55"/>
      <c r="AF278" s="55"/>
      <c r="AG278" s="55"/>
      <c r="AH278" s="55"/>
      <c r="AI278" s="55" t="s">
        <v>54</v>
      </c>
      <c r="AJ278" s="55">
        <v>10</v>
      </c>
      <c r="AK278" s="55"/>
      <c r="AL278" s="55"/>
      <c r="AM278" s="55"/>
      <c r="AN278" s="55"/>
      <c r="AO278" s="55">
        <v>325</v>
      </c>
      <c r="AP278" s="55">
        <v>492</v>
      </c>
      <c r="AQ278" s="55">
        <v>374</v>
      </c>
      <c r="AR278" s="55">
        <v>477</v>
      </c>
      <c r="AS278" s="55">
        <v>325</v>
      </c>
      <c r="AT278" s="55">
        <v>274</v>
      </c>
    </row>
    <row r="279" spans="1:46">
      <c r="A279" s="55" t="s">
        <v>351</v>
      </c>
      <c r="B279" s="55">
        <v>1315230410</v>
      </c>
      <c r="C279" s="55" t="s">
        <v>352</v>
      </c>
      <c r="D279" s="55" t="s">
        <v>52</v>
      </c>
      <c r="E279" s="55" t="s">
        <v>53</v>
      </c>
      <c r="F279" s="55"/>
      <c r="G279" s="55">
        <v>4</v>
      </c>
      <c r="H279" s="55">
        <v>527.5</v>
      </c>
      <c r="I279" s="55">
        <v>552.5</v>
      </c>
      <c r="J279" s="55">
        <v>275</v>
      </c>
      <c r="K279" s="55">
        <v>-96</v>
      </c>
      <c r="L279" s="55">
        <v>1383</v>
      </c>
      <c r="M279" s="55">
        <v>101</v>
      </c>
      <c r="N279" s="55">
        <v>561</v>
      </c>
      <c r="O279" s="55">
        <v>99.5</v>
      </c>
      <c r="P279" s="55">
        <v>270</v>
      </c>
      <c r="Q279" s="55">
        <v>99.5</v>
      </c>
      <c r="R279" s="55">
        <v>610</v>
      </c>
      <c r="S279" s="55">
        <v>71.5</v>
      </c>
      <c r="T279" s="55">
        <v>200</v>
      </c>
      <c r="U279" s="55"/>
      <c r="V279" s="55"/>
      <c r="W279" s="55">
        <v>73</v>
      </c>
      <c r="X279" s="55">
        <v>90</v>
      </c>
      <c r="Y279" s="55">
        <v>125</v>
      </c>
      <c r="Z279" s="55">
        <v>83</v>
      </c>
      <c r="AA279" s="55">
        <v>91</v>
      </c>
      <c r="AB279" s="55">
        <v>91</v>
      </c>
      <c r="AC279" s="55"/>
      <c r="AD279" s="55"/>
      <c r="AE279" s="55"/>
      <c r="AF279" s="55"/>
      <c r="AG279" s="55"/>
      <c r="AH279" s="55"/>
      <c r="AI279" s="55" t="s">
        <v>54</v>
      </c>
      <c r="AJ279" s="55">
        <v>10</v>
      </c>
      <c r="AK279" s="55"/>
      <c r="AL279" s="55"/>
      <c r="AM279" s="55"/>
      <c r="AN279" s="55"/>
      <c r="AO279" s="55">
        <v>180</v>
      </c>
      <c r="AP279" s="55">
        <v>300</v>
      </c>
      <c r="AQ279" s="55">
        <v>325</v>
      </c>
      <c r="AR279" s="55">
        <v>179</v>
      </c>
      <c r="AS279" s="55">
        <v>281</v>
      </c>
      <c r="AT279" s="55">
        <v>275</v>
      </c>
    </row>
    <row r="280" spans="1:46">
      <c r="A280" s="55" t="s">
        <v>1198</v>
      </c>
      <c r="B280" s="55">
        <v>1315231331</v>
      </c>
      <c r="C280" s="55" t="s">
        <v>1199</v>
      </c>
      <c r="D280" s="55" t="s">
        <v>52</v>
      </c>
      <c r="E280" s="55" t="s">
        <v>53</v>
      </c>
      <c r="F280" s="55"/>
      <c r="G280" s="55">
        <v>13</v>
      </c>
      <c r="H280" s="55">
        <v>502.5</v>
      </c>
      <c r="I280" s="55">
        <v>552.5</v>
      </c>
      <c r="J280" s="55">
        <v>275</v>
      </c>
      <c r="K280" s="55">
        <v>-79</v>
      </c>
      <c r="L280" s="55">
        <v>1383</v>
      </c>
      <c r="M280" s="55">
        <v>113.5</v>
      </c>
      <c r="N280" s="55">
        <v>101</v>
      </c>
      <c r="O280" s="55">
        <v>95</v>
      </c>
      <c r="P280" s="55">
        <v>362</v>
      </c>
      <c r="Q280" s="55">
        <v>110.5</v>
      </c>
      <c r="R280" s="55">
        <v>396</v>
      </c>
      <c r="S280" s="55">
        <v>67.5</v>
      </c>
      <c r="T280" s="55">
        <v>275</v>
      </c>
      <c r="U280" s="55"/>
      <c r="V280" s="55"/>
      <c r="W280" s="55">
        <v>62</v>
      </c>
      <c r="X280" s="55">
        <v>85</v>
      </c>
      <c r="Y280" s="55">
        <v>312</v>
      </c>
      <c r="Z280" s="55"/>
      <c r="AA280" s="55"/>
      <c r="AB280" s="55"/>
      <c r="AC280" s="55"/>
      <c r="AD280" s="55"/>
      <c r="AE280" s="55"/>
      <c r="AF280" s="55">
        <v>54</v>
      </c>
      <c r="AG280" s="55">
        <v>81</v>
      </c>
      <c r="AH280" s="55">
        <v>143</v>
      </c>
      <c r="AI280" s="55" t="s">
        <v>866</v>
      </c>
      <c r="AJ280" s="55">
        <v>31</v>
      </c>
      <c r="AK280" s="55"/>
      <c r="AL280" s="55"/>
      <c r="AM280" s="55"/>
      <c r="AN280" s="55"/>
      <c r="AO280" s="55">
        <v>288</v>
      </c>
      <c r="AP280" s="55">
        <v>277</v>
      </c>
      <c r="AQ280" s="55">
        <v>181</v>
      </c>
      <c r="AR280" s="55">
        <v>196</v>
      </c>
      <c r="AS280" s="55">
        <v>66</v>
      </c>
      <c r="AT280" s="55">
        <v>275</v>
      </c>
    </row>
    <row r="281" spans="1:46">
      <c r="A281" s="55" t="s">
        <v>1080</v>
      </c>
      <c r="B281" s="55">
        <v>1315231210</v>
      </c>
      <c r="C281" s="55" t="s">
        <v>1081</v>
      </c>
      <c r="D281" s="55" t="s">
        <v>52</v>
      </c>
      <c r="E281" s="55" t="s">
        <v>53</v>
      </c>
      <c r="F281" s="55"/>
      <c r="G281" s="55">
        <v>12</v>
      </c>
      <c r="H281" s="55">
        <v>501</v>
      </c>
      <c r="I281" s="55">
        <v>552</v>
      </c>
      <c r="J281" s="55">
        <v>277</v>
      </c>
      <c r="K281" s="55">
        <v>-132</v>
      </c>
      <c r="L281" s="55">
        <v>1397</v>
      </c>
      <c r="M281" s="55">
        <v>103</v>
      </c>
      <c r="N281" s="55">
        <v>487</v>
      </c>
      <c r="O281" s="55">
        <v>107</v>
      </c>
      <c r="P281" s="55">
        <v>142</v>
      </c>
      <c r="Q281" s="55">
        <v>97.5</v>
      </c>
      <c r="R281" s="55">
        <v>652</v>
      </c>
      <c r="S281" s="55">
        <v>76.5</v>
      </c>
      <c r="T281" s="55">
        <v>137</v>
      </c>
      <c r="U281" s="55"/>
      <c r="V281" s="55"/>
      <c r="W281" s="55">
        <v>61.5</v>
      </c>
      <c r="X281" s="55">
        <v>85</v>
      </c>
      <c r="Y281" s="55">
        <v>322</v>
      </c>
      <c r="Z281" s="55"/>
      <c r="AA281" s="55"/>
      <c r="AB281" s="55"/>
      <c r="AC281" s="55"/>
      <c r="AD281" s="55"/>
      <c r="AE281" s="55"/>
      <c r="AF281" s="55">
        <v>55.5</v>
      </c>
      <c r="AG281" s="55">
        <v>83</v>
      </c>
      <c r="AH281" s="55">
        <v>124</v>
      </c>
      <c r="AI281" s="55" t="s">
        <v>866</v>
      </c>
      <c r="AJ281" s="55">
        <v>10</v>
      </c>
      <c r="AK281" s="55"/>
      <c r="AL281" s="55"/>
      <c r="AM281" s="55"/>
      <c r="AN281" s="55"/>
      <c r="AO281" s="55">
        <v>250</v>
      </c>
      <c r="AP281" s="55">
        <v>370</v>
      </c>
      <c r="AQ281" s="55">
        <v>281</v>
      </c>
      <c r="AR281" s="55">
        <v>145</v>
      </c>
      <c r="AS281" s="55">
        <v>393</v>
      </c>
      <c r="AT281" s="55">
        <v>277</v>
      </c>
    </row>
    <row r="282" spans="1:46">
      <c r="A282" s="55" t="s">
        <v>717</v>
      </c>
      <c r="B282" s="55">
        <v>1315230813</v>
      </c>
      <c r="C282" s="55" t="s">
        <v>718</v>
      </c>
      <c r="D282" s="55" t="s">
        <v>52</v>
      </c>
      <c r="E282" s="55" t="s">
        <v>53</v>
      </c>
      <c r="F282" s="55"/>
      <c r="G282" s="55">
        <v>8</v>
      </c>
      <c r="H282" s="55">
        <v>524.5</v>
      </c>
      <c r="I282" s="55">
        <v>552</v>
      </c>
      <c r="J282" s="55">
        <v>277</v>
      </c>
      <c r="K282" s="55">
        <v>48</v>
      </c>
      <c r="L282" s="55">
        <v>1397</v>
      </c>
      <c r="M282" s="55">
        <v>114</v>
      </c>
      <c r="N282" s="55">
        <v>84</v>
      </c>
      <c r="O282" s="55">
        <v>75</v>
      </c>
      <c r="P282" s="55">
        <v>675</v>
      </c>
      <c r="Q282" s="55">
        <v>113.5</v>
      </c>
      <c r="R282" s="55">
        <v>327</v>
      </c>
      <c r="S282" s="55">
        <v>71.5</v>
      </c>
      <c r="T282" s="55">
        <v>200</v>
      </c>
      <c r="U282" s="55"/>
      <c r="V282" s="55"/>
      <c r="W282" s="55">
        <v>68.5</v>
      </c>
      <c r="X282" s="55">
        <v>88</v>
      </c>
      <c r="Y282" s="55">
        <v>182</v>
      </c>
      <c r="Z282" s="55">
        <v>82</v>
      </c>
      <c r="AA282" s="55">
        <v>90</v>
      </c>
      <c r="AB282" s="55">
        <v>111</v>
      </c>
      <c r="AC282" s="55"/>
      <c r="AD282" s="55"/>
      <c r="AE282" s="55"/>
      <c r="AF282" s="55"/>
      <c r="AG282" s="55"/>
      <c r="AH282" s="55"/>
      <c r="AI282" s="55" t="s">
        <v>54</v>
      </c>
      <c r="AJ282" s="55">
        <v>14</v>
      </c>
      <c r="AK282" s="55"/>
      <c r="AL282" s="55"/>
      <c r="AM282" s="55"/>
      <c r="AN282" s="55"/>
      <c r="AO282" s="55">
        <v>201</v>
      </c>
      <c r="AP282" s="55">
        <v>382</v>
      </c>
      <c r="AQ282" s="55">
        <v>233</v>
      </c>
      <c r="AR282" s="55">
        <v>325</v>
      </c>
      <c r="AS282" s="55">
        <v>187</v>
      </c>
      <c r="AT282" s="55">
        <v>277</v>
      </c>
    </row>
    <row r="283" spans="1:46">
      <c r="A283" s="55" t="s">
        <v>1016</v>
      </c>
      <c r="B283" s="55">
        <v>1315231124</v>
      </c>
      <c r="C283" s="55" t="s">
        <v>1017</v>
      </c>
      <c r="D283" s="55" t="s">
        <v>52</v>
      </c>
      <c r="E283" s="55" t="s">
        <v>53</v>
      </c>
      <c r="F283" s="55"/>
      <c r="G283" s="55">
        <v>11</v>
      </c>
      <c r="H283" s="55">
        <v>506.5</v>
      </c>
      <c r="I283" s="55">
        <v>551.5</v>
      </c>
      <c r="J283" s="55">
        <v>279</v>
      </c>
      <c r="K283" s="55">
        <v>-47</v>
      </c>
      <c r="L283" s="55">
        <v>1412</v>
      </c>
      <c r="M283" s="55">
        <v>101.5</v>
      </c>
      <c r="N283" s="55">
        <v>544</v>
      </c>
      <c r="O283" s="55">
        <v>95</v>
      </c>
      <c r="P283" s="55">
        <v>362</v>
      </c>
      <c r="Q283" s="55">
        <v>110</v>
      </c>
      <c r="R283" s="55">
        <v>408</v>
      </c>
      <c r="S283" s="55">
        <v>71</v>
      </c>
      <c r="T283" s="55">
        <v>205</v>
      </c>
      <c r="U283" s="55"/>
      <c r="V283" s="55"/>
      <c r="W283" s="55">
        <v>60</v>
      </c>
      <c r="X283" s="55">
        <v>83</v>
      </c>
      <c r="Y283" s="55">
        <v>352</v>
      </c>
      <c r="Z283" s="55"/>
      <c r="AA283" s="55"/>
      <c r="AB283" s="55"/>
      <c r="AC283" s="55"/>
      <c r="AD283" s="55"/>
      <c r="AE283" s="55"/>
      <c r="AF283" s="55">
        <v>69</v>
      </c>
      <c r="AG283" s="55">
        <v>91</v>
      </c>
      <c r="AH283" s="55">
        <v>17</v>
      </c>
      <c r="AI283" s="55" t="s">
        <v>866</v>
      </c>
      <c r="AJ283" s="55">
        <v>24</v>
      </c>
      <c r="AK283" s="55"/>
      <c r="AL283" s="55"/>
      <c r="AM283" s="55"/>
      <c r="AN283" s="55"/>
      <c r="AO283" s="55">
        <v>152</v>
      </c>
      <c r="AP283" s="55">
        <v>157</v>
      </c>
      <c r="AQ283" s="55">
        <v>126</v>
      </c>
      <c r="AR283" s="55">
        <v>232</v>
      </c>
      <c r="AS283" s="55">
        <v>108</v>
      </c>
      <c r="AT283" s="55">
        <v>279</v>
      </c>
    </row>
    <row r="284" spans="1:46">
      <c r="A284" s="55" t="s">
        <v>395</v>
      </c>
      <c r="B284" s="55">
        <v>1315230432</v>
      </c>
      <c r="C284" s="55" t="s">
        <v>396</v>
      </c>
      <c r="D284" s="55" t="s">
        <v>52</v>
      </c>
      <c r="E284" s="55" t="s">
        <v>53</v>
      </c>
      <c r="F284" s="55"/>
      <c r="G284" s="55">
        <v>4</v>
      </c>
      <c r="H284" s="55">
        <v>528</v>
      </c>
      <c r="I284" s="55">
        <v>551.5</v>
      </c>
      <c r="J284" s="55">
        <v>279</v>
      </c>
      <c r="K284" s="55">
        <v>-99</v>
      </c>
      <c r="L284" s="55">
        <v>1412</v>
      </c>
      <c r="M284" s="55">
        <v>96.5</v>
      </c>
      <c r="N284" s="55">
        <v>701</v>
      </c>
      <c r="O284" s="55">
        <v>99.5</v>
      </c>
      <c r="P284" s="55">
        <v>270</v>
      </c>
      <c r="Q284" s="55">
        <v>97.5</v>
      </c>
      <c r="R284" s="55">
        <v>652</v>
      </c>
      <c r="S284" s="55">
        <v>76</v>
      </c>
      <c r="T284" s="55">
        <v>142</v>
      </c>
      <c r="U284" s="55"/>
      <c r="V284" s="55"/>
      <c r="W284" s="55">
        <v>75</v>
      </c>
      <c r="X284" s="55">
        <v>91</v>
      </c>
      <c r="Y284" s="55">
        <v>88</v>
      </c>
      <c r="Z284" s="55">
        <v>83.5</v>
      </c>
      <c r="AA284" s="55">
        <v>91</v>
      </c>
      <c r="AB284" s="55">
        <v>86</v>
      </c>
      <c r="AC284" s="55"/>
      <c r="AD284" s="55"/>
      <c r="AE284" s="55"/>
      <c r="AF284" s="55"/>
      <c r="AG284" s="55"/>
      <c r="AH284" s="55"/>
      <c r="AI284" s="55" t="s">
        <v>54</v>
      </c>
      <c r="AJ284" s="55">
        <v>32</v>
      </c>
      <c r="AK284" s="55"/>
      <c r="AL284" s="55"/>
      <c r="AM284" s="55"/>
      <c r="AN284" s="55"/>
      <c r="AO284" s="55">
        <v>153</v>
      </c>
      <c r="AP284" s="55">
        <v>203</v>
      </c>
      <c r="AQ284" s="55"/>
      <c r="AR284" s="55">
        <v>180</v>
      </c>
      <c r="AS284" s="55">
        <v>123</v>
      </c>
      <c r="AT284" s="55">
        <v>279</v>
      </c>
    </row>
    <row r="285" spans="1:46">
      <c r="A285" s="55" t="s">
        <v>1284</v>
      </c>
      <c r="B285" s="55">
        <v>1315231426</v>
      </c>
      <c r="C285" s="55" t="s">
        <v>1285</v>
      </c>
      <c r="D285" s="55" t="s">
        <v>52</v>
      </c>
      <c r="E285" s="55" t="s">
        <v>53</v>
      </c>
      <c r="F285" s="55"/>
      <c r="G285" s="55">
        <v>14</v>
      </c>
      <c r="H285" s="55">
        <v>505.25</v>
      </c>
      <c r="I285" s="55">
        <v>551.5</v>
      </c>
      <c r="J285" s="55">
        <v>279</v>
      </c>
      <c r="K285" s="55">
        <v>-72</v>
      </c>
      <c r="L285" s="55">
        <v>1412</v>
      </c>
      <c r="M285" s="55">
        <v>103</v>
      </c>
      <c r="N285" s="55">
        <v>487</v>
      </c>
      <c r="O285" s="55">
        <v>94.5</v>
      </c>
      <c r="P285" s="55">
        <v>374</v>
      </c>
      <c r="Q285" s="55">
        <v>118.5</v>
      </c>
      <c r="R285" s="55">
        <v>221</v>
      </c>
      <c r="S285" s="55">
        <v>61.5</v>
      </c>
      <c r="T285" s="55">
        <v>381</v>
      </c>
      <c r="U285" s="55"/>
      <c r="V285" s="55"/>
      <c r="W285" s="55">
        <v>65</v>
      </c>
      <c r="X285" s="55">
        <v>87</v>
      </c>
      <c r="Y285" s="55">
        <v>248</v>
      </c>
      <c r="Z285" s="55"/>
      <c r="AA285" s="55"/>
      <c r="AB285" s="55"/>
      <c r="AC285" s="55">
        <v>62.75</v>
      </c>
      <c r="AD285" s="55">
        <v>87</v>
      </c>
      <c r="AE285" s="55">
        <v>92</v>
      </c>
      <c r="AF285" s="55"/>
      <c r="AG285" s="55"/>
      <c r="AH285" s="55"/>
      <c r="AI285" s="55" t="s">
        <v>880</v>
      </c>
      <c r="AJ285" s="55">
        <v>27</v>
      </c>
      <c r="AK285" s="55"/>
      <c r="AL285" s="55"/>
      <c r="AM285" s="55"/>
      <c r="AN285" s="55"/>
      <c r="AO285" s="55">
        <v>309</v>
      </c>
      <c r="AP285" s="55">
        <v>219</v>
      </c>
      <c r="AQ285" s="55">
        <v>375</v>
      </c>
      <c r="AR285" s="55">
        <v>207</v>
      </c>
      <c r="AS285" s="55">
        <v>362</v>
      </c>
      <c r="AT285" s="55">
        <v>279</v>
      </c>
    </row>
    <row r="286" spans="1:46">
      <c r="A286" s="55" t="s">
        <v>1409</v>
      </c>
      <c r="B286" s="55">
        <v>1315231539</v>
      </c>
      <c r="C286" s="55" t="s">
        <v>1410</v>
      </c>
      <c r="D286" s="55" t="s">
        <v>52</v>
      </c>
      <c r="E286" s="55" t="s">
        <v>53</v>
      </c>
      <c r="F286" s="55"/>
      <c r="G286" s="55">
        <v>15</v>
      </c>
      <c r="H286" s="55">
        <v>509.5</v>
      </c>
      <c r="I286" s="55">
        <v>551.5</v>
      </c>
      <c r="J286" s="55">
        <v>279</v>
      </c>
      <c r="K286" s="55">
        <v>100</v>
      </c>
      <c r="L286" s="55">
        <v>1412</v>
      </c>
      <c r="M286" s="55">
        <v>111.5</v>
      </c>
      <c r="N286" s="55">
        <v>155</v>
      </c>
      <c r="O286" s="55">
        <v>90.5</v>
      </c>
      <c r="P286" s="55">
        <v>445</v>
      </c>
      <c r="Q286" s="55">
        <v>109</v>
      </c>
      <c r="R286" s="55">
        <v>434</v>
      </c>
      <c r="S286" s="55">
        <v>73.5</v>
      </c>
      <c r="T286" s="55">
        <v>172</v>
      </c>
      <c r="U286" s="55"/>
      <c r="V286" s="55"/>
      <c r="W286" s="55">
        <v>68.5</v>
      </c>
      <c r="X286" s="55">
        <v>88</v>
      </c>
      <c r="Y286" s="55">
        <v>182</v>
      </c>
      <c r="Z286" s="55"/>
      <c r="AA286" s="55"/>
      <c r="AB286" s="55"/>
      <c r="AC286" s="55">
        <v>56.5</v>
      </c>
      <c r="AD286" s="55">
        <v>79</v>
      </c>
      <c r="AE286" s="55">
        <v>163</v>
      </c>
      <c r="AF286" s="55"/>
      <c r="AG286" s="55"/>
      <c r="AH286" s="55"/>
      <c r="AI286" s="55" t="s">
        <v>880</v>
      </c>
      <c r="AJ286" s="55">
        <v>39</v>
      </c>
      <c r="AK286" s="55"/>
      <c r="AL286" s="55"/>
      <c r="AM286" s="55"/>
      <c r="AN286" s="55"/>
      <c r="AO286" s="55">
        <v>217</v>
      </c>
      <c r="AP286" s="55">
        <v>342</v>
      </c>
      <c r="AQ286" s="55">
        <v>346</v>
      </c>
      <c r="AR286" s="55">
        <v>379</v>
      </c>
      <c r="AS286" s="55">
        <v>288</v>
      </c>
      <c r="AT286" s="55">
        <v>279</v>
      </c>
    </row>
    <row r="287" spans="1:46">
      <c r="A287" s="55" t="s">
        <v>425</v>
      </c>
      <c r="B287" s="55">
        <v>1315230506</v>
      </c>
      <c r="C287" s="55" t="s">
        <v>426</v>
      </c>
      <c r="D287" s="55" t="s">
        <v>52</v>
      </c>
      <c r="E287" s="55" t="s">
        <v>53</v>
      </c>
      <c r="F287" s="55"/>
      <c r="G287" s="55">
        <v>5</v>
      </c>
      <c r="H287" s="55">
        <v>524</v>
      </c>
      <c r="I287" s="55">
        <v>551</v>
      </c>
      <c r="J287" s="55">
        <v>283</v>
      </c>
      <c r="K287" s="55">
        <v>23</v>
      </c>
      <c r="L287" s="55">
        <v>1431</v>
      </c>
      <c r="M287" s="55">
        <v>107</v>
      </c>
      <c r="N287" s="55">
        <v>325</v>
      </c>
      <c r="O287" s="55">
        <v>100.5</v>
      </c>
      <c r="P287" s="55">
        <v>253</v>
      </c>
      <c r="Q287" s="55">
        <v>118</v>
      </c>
      <c r="R287" s="55">
        <v>236</v>
      </c>
      <c r="S287" s="55">
        <v>48.5</v>
      </c>
      <c r="T287" s="55">
        <v>576</v>
      </c>
      <c r="U287" s="55"/>
      <c r="V287" s="55"/>
      <c r="W287" s="55">
        <v>70</v>
      </c>
      <c r="X287" s="55">
        <v>89</v>
      </c>
      <c r="Y287" s="55">
        <v>159</v>
      </c>
      <c r="Z287" s="55">
        <v>80</v>
      </c>
      <c r="AA287" s="55">
        <v>88</v>
      </c>
      <c r="AB287" s="55">
        <v>152</v>
      </c>
      <c r="AC287" s="55"/>
      <c r="AD287" s="55"/>
      <c r="AE287" s="55"/>
      <c r="AF287" s="55"/>
      <c r="AG287" s="55"/>
      <c r="AH287" s="55"/>
      <c r="AI287" s="55" t="s">
        <v>54</v>
      </c>
      <c r="AJ287" s="55">
        <v>6</v>
      </c>
      <c r="AK287" s="55"/>
      <c r="AL287" s="55"/>
      <c r="AM287" s="55"/>
      <c r="AN287" s="55"/>
      <c r="AO287" s="55">
        <v>421</v>
      </c>
      <c r="AP287" s="55">
        <v>228</v>
      </c>
      <c r="AQ287" s="55">
        <v>416</v>
      </c>
      <c r="AR287" s="55">
        <v>306</v>
      </c>
      <c r="AS287" s="55">
        <v>218</v>
      </c>
      <c r="AT287" s="55">
        <v>283</v>
      </c>
    </row>
    <row r="288" spans="1:46">
      <c r="A288" s="55" t="s">
        <v>170</v>
      </c>
      <c r="B288" s="55">
        <v>1315230212</v>
      </c>
      <c r="C288" s="55" t="s">
        <v>171</v>
      </c>
      <c r="D288" s="55" t="s">
        <v>52</v>
      </c>
      <c r="E288" s="55" t="s">
        <v>53</v>
      </c>
      <c r="F288" s="55"/>
      <c r="G288" s="55">
        <v>2</v>
      </c>
      <c r="H288" s="55">
        <v>526.5</v>
      </c>
      <c r="I288" s="55">
        <v>551</v>
      </c>
      <c r="J288" s="55">
        <v>283</v>
      </c>
      <c r="K288" s="55">
        <v>397</v>
      </c>
      <c r="L288" s="55">
        <v>1431</v>
      </c>
      <c r="M288" s="55">
        <v>97.5</v>
      </c>
      <c r="N288" s="55">
        <v>678</v>
      </c>
      <c r="O288" s="55">
        <v>107</v>
      </c>
      <c r="P288" s="55">
        <v>142</v>
      </c>
      <c r="Q288" s="55">
        <v>97</v>
      </c>
      <c r="R288" s="55">
        <v>655</v>
      </c>
      <c r="S288" s="55">
        <v>68.5</v>
      </c>
      <c r="T288" s="55">
        <v>257</v>
      </c>
      <c r="U288" s="55"/>
      <c r="V288" s="55"/>
      <c r="W288" s="55">
        <v>72.5</v>
      </c>
      <c r="X288" s="55">
        <v>90</v>
      </c>
      <c r="Y288" s="55">
        <v>129</v>
      </c>
      <c r="Z288" s="55">
        <v>84</v>
      </c>
      <c r="AA288" s="55">
        <v>91</v>
      </c>
      <c r="AB288" s="55">
        <v>75</v>
      </c>
      <c r="AC288" s="55"/>
      <c r="AD288" s="55"/>
      <c r="AE288" s="55"/>
      <c r="AF288" s="55"/>
      <c r="AG288" s="55"/>
      <c r="AH288" s="55"/>
      <c r="AI288" s="55" t="s">
        <v>54</v>
      </c>
      <c r="AJ288" s="55">
        <v>12</v>
      </c>
      <c r="AK288" s="55"/>
      <c r="AL288" s="55"/>
      <c r="AM288" s="55"/>
      <c r="AN288" s="55"/>
      <c r="AO288" s="55">
        <v>217</v>
      </c>
      <c r="AP288" s="55">
        <v>401</v>
      </c>
      <c r="AQ288" s="55">
        <v>297</v>
      </c>
      <c r="AR288" s="55">
        <v>680</v>
      </c>
      <c r="AS288" s="55">
        <v>288</v>
      </c>
      <c r="AT288" s="55">
        <v>283</v>
      </c>
    </row>
    <row r="289" spans="1:46">
      <c r="A289" s="55" t="s">
        <v>897</v>
      </c>
      <c r="B289" s="55">
        <v>1315231017</v>
      </c>
      <c r="C289" s="55" t="s">
        <v>898</v>
      </c>
      <c r="D289" s="55" t="s">
        <v>52</v>
      </c>
      <c r="E289" s="55" t="s">
        <v>53</v>
      </c>
      <c r="F289" s="55"/>
      <c r="G289" s="55">
        <v>10</v>
      </c>
      <c r="H289" s="55">
        <v>520.5</v>
      </c>
      <c r="I289" s="55">
        <v>551</v>
      </c>
      <c r="J289" s="55">
        <v>283</v>
      </c>
      <c r="K289" s="55">
        <v>76</v>
      </c>
      <c r="L289" s="55">
        <v>1431</v>
      </c>
      <c r="M289" s="55">
        <v>97.5</v>
      </c>
      <c r="N289" s="55">
        <v>678</v>
      </c>
      <c r="O289" s="55">
        <v>98</v>
      </c>
      <c r="P289" s="55">
        <v>311</v>
      </c>
      <c r="Q289" s="55">
        <v>106</v>
      </c>
      <c r="R289" s="55">
        <v>498</v>
      </c>
      <c r="S289" s="55">
        <v>73.5</v>
      </c>
      <c r="T289" s="55">
        <v>172</v>
      </c>
      <c r="U289" s="55"/>
      <c r="V289" s="55"/>
      <c r="W289" s="55">
        <v>64.5</v>
      </c>
      <c r="X289" s="55">
        <v>87</v>
      </c>
      <c r="Y289" s="55">
        <v>258</v>
      </c>
      <c r="Z289" s="55">
        <v>81</v>
      </c>
      <c r="AA289" s="55">
        <v>89</v>
      </c>
      <c r="AB289" s="55">
        <v>132</v>
      </c>
      <c r="AC289" s="55"/>
      <c r="AD289" s="55"/>
      <c r="AE289" s="55"/>
      <c r="AF289" s="55"/>
      <c r="AG289" s="55"/>
      <c r="AH289" s="55"/>
      <c r="AI289" s="55" t="s">
        <v>54</v>
      </c>
      <c r="AJ289" s="55">
        <v>17</v>
      </c>
      <c r="AK289" s="55"/>
      <c r="AL289" s="55"/>
      <c r="AM289" s="55"/>
      <c r="AN289" s="55"/>
      <c r="AO289" s="55">
        <v>174</v>
      </c>
      <c r="AP289" s="55">
        <v>200</v>
      </c>
      <c r="AQ289" s="55">
        <v>328</v>
      </c>
      <c r="AR289" s="55">
        <v>359</v>
      </c>
      <c r="AS289" s="55">
        <v>175</v>
      </c>
      <c r="AT289" s="55">
        <v>283</v>
      </c>
    </row>
    <row r="290" spans="1:46">
      <c r="A290" s="55" t="s">
        <v>1170</v>
      </c>
      <c r="B290" s="55">
        <v>1315231316</v>
      </c>
      <c r="C290" s="55" t="s">
        <v>1171</v>
      </c>
      <c r="D290" s="55" t="s">
        <v>52</v>
      </c>
      <c r="E290" s="55" t="s">
        <v>53</v>
      </c>
      <c r="F290" s="55"/>
      <c r="G290" s="55">
        <v>13</v>
      </c>
      <c r="H290" s="55">
        <v>496</v>
      </c>
      <c r="I290" s="55">
        <v>550.5</v>
      </c>
      <c r="J290" s="55">
        <v>286</v>
      </c>
      <c r="K290" s="55">
        <v>69</v>
      </c>
      <c r="L290" s="55">
        <v>1451</v>
      </c>
      <c r="M290" s="55">
        <v>113</v>
      </c>
      <c r="N290" s="55">
        <v>112</v>
      </c>
      <c r="O290" s="55">
        <v>98.5</v>
      </c>
      <c r="P290" s="55">
        <v>298</v>
      </c>
      <c r="Q290" s="55">
        <v>111.5</v>
      </c>
      <c r="R290" s="55">
        <v>371</v>
      </c>
      <c r="S290" s="55">
        <v>68.5</v>
      </c>
      <c r="T290" s="55">
        <v>257</v>
      </c>
      <c r="U290" s="55"/>
      <c r="V290" s="55"/>
      <c r="W290" s="55">
        <v>46</v>
      </c>
      <c r="X290" s="55">
        <v>73</v>
      </c>
      <c r="Y290" s="55">
        <v>569</v>
      </c>
      <c r="Z290" s="55"/>
      <c r="AA290" s="55"/>
      <c r="AB290" s="55"/>
      <c r="AC290" s="55"/>
      <c r="AD290" s="55"/>
      <c r="AE290" s="55"/>
      <c r="AF290" s="55">
        <v>58.5</v>
      </c>
      <c r="AG290" s="55">
        <v>86</v>
      </c>
      <c r="AH290" s="55">
        <v>78</v>
      </c>
      <c r="AI290" s="55" t="s">
        <v>866</v>
      </c>
      <c r="AJ290" s="55">
        <v>16</v>
      </c>
      <c r="AK290" s="55"/>
      <c r="AL290" s="55"/>
      <c r="AM290" s="55"/>
      <c r="AN290" s="55"/>
      <c r="AO290" s="55">
        <v>275</v>
      </c>
      <c r="AP290" s="55">
        <v>320</v>
      </c>
      <c r="AQ290" s="55">
        <v>341</v>
      </c>
      <c r="AR290" s="55">
        <v>355</v>
      </c>
      <c r="AS290" s="55">
        <v>323</v>
      </c>
      <c r="AT290" s="55">
        <v>286</v>
      </c>
    </row>
    <row r="291" spans="1:46">
      <c r="A291" s="55" t="s">
        <v>1240</v>
      </c>
      <c r="B291" s="55">
        <v>1315231404</v>
      </c>
      <c r="C291" s="55" t="s">
        <v>1241</v>
      </c>
      <c r="D291" s="55" t="s">
        <v>52</v>
      </c>
      <c r="E291" s="55" t="s">
        <v>53</v>
      </c>
      <c r="F291" s="55"/>
      <c r="G291" s="55">
        <v>14</v>
      </c>
      <c r="H291" s="55">
        <v>510</v>
      </c>
      <c r="I291" s="55">
        <v>550.5</v>
      </c>
      <c r="J291" s="55">
        <v>286</v>
      </c>
      <c r="K291" s="55">
        <v>116</v>
      </c>
      <c r="L291" s="55">
        <v>1451</v>
      </c>
      <c r="M291" s="55">
        <v>108.5</v>
      </c>
      <c r="N291" s="55">
        <v>258</v>
      </c>
      <c r="O291" s="55">
        <v>87</v>
      </c>
      <c r="P291" s="55">
        <v>503</v>
      </c>
      <c r="Q291" s="55">
        <v>123.5</v>
      </c>
      <c r="R291" s="55">
        <v>117</v>
      </c>
      <c r="S291" s="55">
        <v>52.5</v>
      </c>
      <c r="T291" s="55">
        <v>523</v>
      </c>
      <c r="U291" s="55"/>
      <c r="V291" s="55"/>
      <c r="W291" s="55">
        <v>74</v>
      </c>
      <c r="X291" s="55">
        <v>91</v>
      </c>
      <c r="Y291" s="55">
        <v>110</v>
      </c>
      <c r="Z291" s="55"/>
      <c r="AA291" s="55"/>
      <c r="AB291" s="55"/>
      <c r="AC291" s="55">
        <v>64.5</v>
      </c>
      <c r="AD291" s="55">
        <v>88</v>
      </c>
      <c r="AE291" s="55">
        <v>70</v>
      </c>
      <c r="AF291" s="55"/>
      <c r="AG291" s="55"/>
      <c r="AH291" s="55"/>
      <c r="AI291" s="55" t="s">
        <v>880</v>
      </c>
      <c r="AJ291" s="55">
        <v>4</v>
      </c>
      <c r="AK291" s="55"/>
      <c r="AL291" s="55"/>
      <c r="AM291" s="55"/>
      <c r="AN291" s="55"/>
      <c r="AO291" s="55">
        <v>193</v>
      </c>
      <c r="AP291" s="55">
        <v>205</v>
      </c>
      <c r="AQ291" s="55">
        <v>265</v>
      </c>
      <c r="AR291" s="55">
        <v>402</v>
      </c>
      <c r="AS291" s="55">
        <v>277</v>
      </c>
      <c r="AT291" s="55">
        <v>286</v>
      </c>
    </row>
    <row r="292" spans="1:46">
      <c r="A292" s="55" t="s">
        <v>365</v>
      </c>
      <c r="B292" s="55">
        <v>1315230417</v>
      </c>
      <c r="C292" s="55" t="s">
        <v>366</v>
      </c>
      <c r="D292" s="55" t="s">
        <v>52</v>
      </c>
      <c r="E292" s="55" t="s">
        <v>53</v>
      </c>
      <c r="F292" s="55"/>
      <c r="G292" s="55">
        <v>4</v>
      </c>
      <c r="H292" s="55">
        <v>518</v>
      </c>
      <c r="I292" s="55">
        <v>550</v>
      </c>
      <c r="J292" s="55">
        <v>288</v>
      </c>
      <c r="K292" s="55">
        <v>-33</v>
      </c>
      <c r="L292" s="55">
        <v>1468</v>
      </c>
      <c r="M292" s="55">
        <v>108</v>
      </c>
      <c r="N292" s="55">
        <v>278</v>
      </c>
      <c r="O292" s="55">
        <v>105.5</v>
      </c>
      <c r="P292" s="55">
        <v>170</v>
      </c>
      <c r="Q292" s="55">
        <v>109.5</v>
      </c>
      <c r="R292" s="55">
        <v>424</v>
      </c>
      <c r="S292" s="55">
        <v>68</v>
      </c>
      <c r="T292" s="55">
        <v>269</v>
      </c>
      <c r="U292" s="55"/>
      <c r="V292" s="55"/>
      <c r="W292" s="55">
        <v>61</v>
      </c>
      <c r="X292" s="55">
        <v>84</v>
      </c>
      <c r="Y292" s="55">
        <v>332</v>
      </c>
      <c r="Z292" s="55">
        <v>66</v>
      </c>
      <c r="AA292" s="55">
        <v>75</v>
      </c>
      <c r="AB292" s="55">
        <v>403</v>
      </c>
      <c r="AC292" s="55"/>
      <c r="AD292" s="55"/>
      <c r="AE292" s="55"/>
      <c r="AF292" s="55"/>
      <c r="AG292" s="55"/>
      <c r="AH292" s="55"/>
      <c r="AI292" s="55" t="s">
        <v>54</v>
      </c>
      <c r="AJ292" s="55">
        <v>17</v>
      </c>
      <c r="AK292" s="55"/>
      <c r="AL292" s="55"/>
      <c r="AM292" s="55"/>
      <c r="AN292" s="55"/>
      <c r="AO292" s="55">
        <v>354</v>
      </c>
      <c r="AP292" s="55">
        <v>197</v>
      </c>
      <c r="AQ292" s="55">
        <v>341</v>
      </c>
      <c r="AR292" s="55">
        <v>255</v>
      </c>
      <c r="AS292" s="55">
        <v>238</v>
      </c>
      <c r="AT292" s="55">
        <v>288</v>
      </c>
    </row>
    <row r="293" spans="1:46">
      <c r="A293" s="55" t="s">
        <v>335</v>
      </c>
      <c r="B293" s="55">
        <v>1315230402</v>
      </c>
      <c r="C293" s="55" t="s">
        <v>336</v>
      </c>
      <c r="D293" s="55" t="s">
        <v>52</v>
      </c>
      <c r="E293" s="55" t="s">
        <v>53</v>
      </c>
      <c r="F293" s="55"/>
      <c r="G293" s="55">
        <v>4</v>
      </c>
      <c r="H293" s="55">
        <v>516</v>
      </c>
      <c r="I293" s="55">
        <v>549.5</v>
      </c>
      <c r="J293" s="55">
        <v>289</v>
      </c>
      <c r="K293" s="55">
        <v>-171</v>
      </c>
      <c r="L293" s="55">
        <v>1476</v>
      </c>
      <c r="M293" s="55">
        <v>106</v>
      </c>
      <c r="N293" s="55">
        <v>361</v>
      </c>
      <c r="O293" s="55">
        <v>101.5</v>
      </c>
      <c r="P293" s="55">
        <v>235</v>
      </c>
      <c r="Q293" s="55">
        <v>121</v>
      </c>
      <c r="R293" s="55">
        <v>168</v>
      </c>
      <c r="S293" s="55">
        <v>60</v>
      </c>
      <c r="T293" s="55">
        <v>413</v>
      </c>
      <c r="U293" s="55"/>
      <c r="V293" s="55"/>
      <c r="W293" s="55">
        <v>52</v>
      </c>
      <c r="X293" s="55">
        <v>77</v>
      </c>
      <c r="Y293" s="55">
        <v>493</v>
      </c>
      <c r="Z293" s="55">
        <v>75.5</v>
      </c>
      <c r="AA293" s="55">
        <v>84</v>
      </c>
      <c r="AB293" s="55">
        <v>235</v>
      </c>
      <c r="AC293" s="55"/>
      <c r="AD293" s="55"/>
      <c r="AE293" s="55"/>
      <c r="AF293" s="55"/>
      <c r="AG293" s="55"/>
      <c r="AH293" s="55"/>
      <c r="AI293" s="55" t="s">
        <v>54</v>
      </c>
      <c r="AJ293" s="55">
        <v>2</v>
      </c>
      <c r="AK293" s="55"/>
      <c r="AL293" s="55"/>
      <c r="AM293" s="55"/>
      <c r="AN293" s="55"/>
      <c r="AO293" s="55">
        <v>243</v>
      </c>
      <c r="AP293" s="55">
        <v>174</v>
      </c>
      <c r="AQ293" s="55">
        <v>177</v>
      </c>
      <c r="AR293" s="55">
        <v>118</v>
      </c>
      <c r="AS293" s="55">
        <v>209</v>
      </c>
      <c r="AT293" s="55">
        <v>289</v>
      </c>
    </row>
    <row r="294" spans="1:46">
      <c r="A294" s="55" t="s">
        <v>649</v>
      </c>
      <c r="B294" s="55">
        <v>1315230727</v>
      </c>
      <c r="C294" s="55" t="s">
        <v>650</v>
      </c>
      <c r="D294" s="55" t="s">
        <v>52</v>
      </c>
      <c r="E294" s="55" t="s">
        <v>53</v>
      </c>
      <c r="F294" s="55"/>
      <c r="G294" s="55">
        <v>7</v>
      </c>
      <c r="H294" s="55">
        <v>517.5</v>
      </c>
      <c r="I294" s="55">
        <v>549.5</v>
      </c>
      <c r="J294" s="55">
        <v>289</v>
      </c>
      <c r="K294" s="55">
        <v>-73</v>
      </c>
      <c r="L294" s="55">
        <v>1476</v>
      </c>
      <c r="M294" s="55">
        <v>108</v>
      </c>
      <c r="N294" s="55">
        <v>278</v>
      </c>
      <c r="O294" s="55">
        <v>104</v>
      </c>
      <c r="P294" s="55">
        <v>193</v>
      </c>
      <c r="Q294" s="55">
        <v>118</v>
      </c>
      <c r="R294" s="55">
        <v>236</v>
      </c>
      <c r="S294" s="55">
        <v>53.5</v>
      </c>
      <c r="T294" s="55">
        <v>510</v>
      </c>
      <c r="U294" s="55"/>
      <c r="V294" s="55"/>
      <c r="W294" s="55">
        <v>62.5</v>
      </c>
      <c r="X294" s="55">
        <v>86</v>
      </c>
      <c r="Y294" s="55">
        <v>306</v>
      </c>
      <c r="Z294" s="55">
        <v>71.5</v>
      </c>
      <c r="AA294" s="55">
        <v>80</v>
      </c>
      <c r="AB294" s="55">
        <v>310</v>
      </c>
      <c r="AC294" s="55"/>
      <c r="AD294" s="55"/>
      <c r="AE294" s="55"/>
      <c r="AF294" s="55"/>
      <c r="AG294" s="55"/>
      <c r="AH294" s="55"/>
      <c r="AI294" s="55" t="s">
        <v>54</v>
      </c>
      <c r="AJ294" s="55">
        <v>27</v>
      </c>
      <c r="AK294" s="55"/>
      <c r="AL294" s="55"/>
      <c r="AM294" s="55"/>
      <c r="AN294" s="55"/>
      <c r="AO294" s="55">
        <v>194</v>
      </c>
      <c r="AP294" s="55">
        <v>117</v>
      </c>
      <c r="AQ294" s="55">
        <v>247</v>
      </c>
      <c r="AR294" s="55">
        <v>216</v>
      </c>
      <c r="AS294" s="55">
        <v>332</v>
      </c>
      <c r="AT294" s="55">
        <v>289</v>
      </c>
    </row>
    <row r="295" spans="1:46">
      <c r="A295" s="55" t="s">
        <v>1238</v>
      </c>
      <c r="B295" s="55">
        <v>1315231403</v>
      </c>
      <c r="C295" s="55" t="s">
        <v>1239</v>
      </c>
      <c r="D295" s="55" t="s">
        <v>52</v>
      </c>
      <c r="E295" s="55" t="s">
        <v>53</v>
      </c>
      <c r="F295" s="55"/>
      <c r="G295" s="55">
        <v>14</v>
      </c>
      <c r="H295" s="55">
        <v>503.25</v>
      </c>
      <c r="I295" s="55">
        <v>549.5</v>
      </c>
      <c r="J295" s="55">
        <v>289</v>
      </c>
      <c r="K295" s="55">
        <v>5</v>
      </c>
      <c r="L295" s="55">
        <v>1476</v>
      </c>
      <c r="M295" s="55">
        <v>117.5</v>
      </c>
      <c r="N295" s="55">
        <v>36</v>
      </c>
      <c r="O295" s="55">
        <v>79.5</v>
      </c>
      <c r="P295" s="55">
        <v>631</v>
      </c>
      <c r="Q295" s="55">
        <v>130.5</v>
      </c>
      <c r="R295" s="55">
        <v>32</v>
      </c>
      <c r="S295" s="55">
        <v>52</v>
      </c>
      <c r="T295" s="55">
        <v>528</v>
      </c>
      <c r="U295" s="55"/>
      <c r="V295" s="55"/>
      <c r="W295" s="55">
        <v>57</v>
      </c>
      <c r="X295" s="55">
        <v>81</v>
      </c>
      <c r="Y295" s="55">
        <v>406</v>
      </c>
      <c r="Z295" s="55"/>
      <c r="AA295" s="55"/>
      <c r="AB295" s="55"/>
      <c r="AC295" s="55">
        <v>66.75</v>
      </c>
      <c r="AD295" s="55">
        <v>89</v>
      </c>
      <c r="AE295" s="55">
        <v>46</v>
      </c>
      <c r="AF295" s="55"/>
      <c r="AG295" s="55"/>
      <c r="AH295" s="55"/>
      <c r="AI295" s="55" t="s">
        <v>880</v>
      </c>
      <c r="AJ295" s="55">
        <v>3</v>
      </c>
      <c r="AK295" s="55"/>
      <c r="AL295" s="55"/>
      <c r="AM295" s="55"/>
      <c r="AN295" s="55"/>
      <c r="AO295" s="55">
        <v>348</v>
      </c>
      <c r="AP295" s="55">
        <v>221</v>
      </c>
      <c r="AQ295" s="55">
        <v>272</v>
      </c>
      <c r="AR295" s="55">
        <v>294</v>
      </c>
      <c r="AS295" s="55">
        <v>222</v>
      </c>
      <c r="AT295" s="55">
        <v>289</v>
      </c>
    </row>
    <row r="296" spans="1:46">
      <c r="A296" s="55" t="s">
        <v>629</v>
      </c>
      <c r="B296" s="55">
        <v>1315230717</v>
      </c>
      <c r="C296" s="55" t="s">
        <v>630</v>
      </c>
      <c r="D296" s="55" t="s">
        <v>52</v>
      </c>
      <c r="E296" s="55" t="s">
        <v>53</v>
      </c>
      <c r="F296" s="55"/>
      <c r="G296" s="55">
        <v>7</v>
      </c>
      <c r="H296" s="55">
        <v>516</v>
      </c>
      <c r="I296" s="55">
        <v>549</v>
      </c>
      <c r="J296" s="55">
        <v>292</v>
      </c>
      <c r="K296" s="55">
        <v>-3</v>
      </c>
      <c r="L296" s="55">
        <v>1483</v>
      </c>
      <c r="M296" s="55">
        <v>106</v>
      </c>
      <c r="N296" s="55">
        <v>361</v>
      </c>
      <c r="O296" s="55">
        <v>108</v>
      </c>
      <c r="P296" s="55">
        <v>119</v>
      </c>
      <c r="Q296" s="55">
        <v>99.5</v>
      </c>
      <c r="R296" s="55">
        <v>610</v>
      </c>
      <c r="S296" s="55">
        <v>72.5</v>
      </c>
      <c r="T296" s="55">
        <v>189</v>
      </c>
      <c r="U296" s="55"/>
      <c r="V296" s="55"/>
      <c r="W296" s="55">
        <v>58</v>
      </c>
      <c r="X296" s="55">
        <v>82</v>
      </c>
      <c r="Y296" s="55">
        <v>385</v>
      </c>
      <c r="Z296" s="55">
        <v>72</v>
      </c>
      <c r="AA296" s="55">
        <v>81</v>
      </c>
      <c r="AB296" s="55">
        <v>301</v>
      </c>
      <c r="AC296" s="55"/>
      <c r="AD296" s="55"/>
      <c r="AE296" s="55"/>
      <c r="AF296" s="55"/>
      <c r="AG296" s="55"/>
      <c r="AH296" s="55"/>
      <c r="AI296" s="55" t="s">
        <v>54</v>
      </c>
      <c r="AJ296" s="55">
        <v>17</v>
      </c>
      <c r="AK296" s="55"/>
      <c r="AL296" s="55"/>
      <c r="AM296" s="55"/>
      <c r="AN296" s="55"/>
      <c r="AO296" s="55">
        <v>258</v>
      </c>
      <c r="AP296" s="55">
        <v>410</v>
      </c>
      <c r="AQ296" s="55">
        <v>422</v>
      </c>
      <c r="AR296" s="55">
        <v>289</v>
      </c>
      <c r="AS296" s="55">
        <v>224</v>
      </c>
      <c r="AT296" s="55">
        <v>292</v>
      </c>
    </row>
    <row r="297" spans="1:46">
      <c r="A297" s="55" t="s">
        <v>294</v>
      </c>
      <c r="B297" s="55">
        <v>1315230328</v>
      </c>
      <c r="C297" s="55" t="s">
        <v>295</v>
      </c>
      <c r="D297" s="55" t="s">
        <v>52</v>
      </c>
      <c r="E297" s="55" t="s">
        <v>53</v>
      </c>
      <c r="F297" s="55"/>
      <c r="G297" s="55">
        <v>3</v>
      </c>
      <c r="H297" s="55">
        <v>518</v>
      </c>
      <c r="I297" s="55">
        <v>549</v>
      </c>
      <c r="J297" s="55">
        <v>292</v>
      </c>
      <c r="K297" s="55">
        <v>-23</v>
      </c>
      <c r="L297" s="55">
        <v>1483</v>
      </c>
      <c r="M297" s="55">
        <v>101</v>
      </c>
      <c r="N297" s="55">
        <v>561</v>
      </c>
      <c r="O297" s="55">
        <v>102.5</v>
      </c>
      <c r="P297" s="55">
        <v>220</v>
      </c>
      <c r="Q297" s="55">
        <v>105.5</v>
      </c>
      <c r="R297" s="55">
        <v>513</v>
      </c>
      <c r="S297" s="55">
        <v>66</v>
      </c>
      <c r="T297" s="55">
        <v>301</v>
      </c>
      <c r="U297" s="55"/>
      <c r="V297" s="55"/>
      <c r="W297" s="55">
        <v>57.5</v>
      </c>
      <c r="X297" s="55">
        <v>82</v>
      </c>
      <c r="Y297" s="55">
        <v>393</v>
      </c>
      <c r="Z297" s="55">
        <v>85.5</v>
      </c>
      <c r="AA297" s="55">
        <v>92</v>
      </c>
      <c r="AB297" s="55">
        <v>50</v>
      </c>
      <c r="AC297" s="55"/>
      <c r="AD297" s="55"/>
      <c r="AE297" s="55"/>
      <c r="AF297" s="55"/>
      <c r="AG297" s="55"/>
      <c r="AH297" s="55"/>
      <c r="AI297" s="55" t="s">
        <v>54</v>
      </c>
      <c r="AJ297" s="55">
        <v>28</v>
      </c>
      <c r="AK297" s="55"/>
      <c r="AL297" s="55"/>
      <c r="AM297" s="55"/>
      <c r="AN297" s="55"/>
      <c r="AO297" s="55">
        <v>136</v>
      </c>
      <c r="AP297" s="55">
        <v>347</v>
      </c>
      <c r="AQ297" s="55">
        <v>146</v>
      </c>
      <c r="AR297" s="55">
        <v>269</v>
      </c>
      <c r="AS297" s="55">
        <v>389</v>
      </c>
      <c r="AT297" s="55">
        <v>292</v>
      </c>
    </row>
    <row r="298" spans="1:46">
      <c r="A298" s="55" t="s">
        <v>343</v>
      </c>
      <c r="B298" s="55">
        <v>1315230406</v>
      </c>
      <c r="C298" s="55" t="s">
        <v>344</v>
      </c>
      <c r="D298" s="55" t="s">
        <v>52</v>
      </c>
      <c r="E298" s="55" t="s">
        <v>53</v>
      </c>
      <c r="F298" s="55"/>
      <c r="G298" s="55">
        <v>4</v>
      </c>
      <c r="H298" s="55">
        <v>516</v>
      </c>
      <c r="I298" s="55">
        <v>547.5</v>
      </c>
      <c r="J298" s="55">
        <v>294</v>
      </c>
      <c r="K298" s="55">
        <v>-146</v>
      </c>
      <c r="L298" s="55">
        <v>1517</v>
      </c>
      <c r="M298" s="55">
        <v>115.5</v>
      </c>
      <c r="N298" s="55">
        <v>55</v>
      </c>
      <c r="O298" s="55">
        <v>91.5</v>
      </c>
      <c r="P298" s="55">
        <v>429</v>
      </c>
      <c r="Q298" s="55">
        <v>116.5</v>
      </c>
      <c r="R298" s="55">
        <v>274</v>
      </c>
      <c r="S298" s="55">
        <v>53</v>
      </c>
      <c r="T298" s="55">
        <v>517</v>
      </c>
      <c r="U298" s="55"/>
      <c r="V298" s="55"/>
      <c r="W298" s="55">
        <v>64</v>
      </c>
      <c r="X298" s="55">
        <v>87</v>
      </c>
      <c r="Y298" s="55">
        <v>269</v>
      </c>
      <c r="Z298" s="55">
        <v>75.5</v>
      </c>
      <c r="AA298" s="55">
        <v>84</v>
      </c>
      <c r="AB298" s="55">
        <v>235</v>
      </c>
      <c r="AC298" s="55"/>
      <c r="AD298" s="55"/>
      <c r="AE298" s="55"/>
      <c r="AF298" s="55"/>
      <c r="AG298" s="55"/>
      <c r="AH298" s="55"/>
      <c r="AI298" s="55" t="s">
        <v>54</v>
      </c>
      <c r="AJ298" s="55">
        <v>6</v>
      </c>
      <c r="AK298" s="55"/>
      <c r="AL298" s="55"/>
      <c r="AM298" s="55"/>
      <c r="AN298" s="55"/>
      <c r="AO298" s="55">
        <v>243</v>
      </c>
      <c r="AP298" s="55">
        <v>316</v>
      </c>
      <c r="AQ298" s="55">
        <v>267</v>
      </c>
      <c r="AR298" s="55">
        <v>148</v>
      </c>
      <c r="AS298" s="55">
        <v>190</v>
      </c>
      <c r="AT298" s="55">
        <v>294</v>
      </c>
    </row>
    <row r="299" spans="1:46">
      <c r="A299" s="55" t="s">
        <v>206</v>
      </c>
      <c r="B299" s="55">
        <v>1315230231</v>
      </c>
      <c r="C299" s="55" t="s">
        <v>207</v>
      </c>
      <c r="D299" s="55" t="s">
        <v>52</v>
      </c>
      <c r="E299" s="55" t="s">
        <v>53</v>
      </c>
      <c r="F299" s="55"/>
      <c r="G299" s="55">
        <v>2</v>
      </c>
      <c r="H299" s="55">
        <v>514.75</v>
      </c>
      <c r="I299" s="55">
        <v>547.5</v>
      </c>
      <c r="J299" s="55">
        <v>294</v>
      </c>
      <c r="K299" s="55">
        <v>151</v>
      </c>
      <c r="L299" s="55">
        <v>1517</v>
      </c>
      <c r="M299" s="55">
        <v>104</v>
      </c>
      <c r="N299" s="55">
        <v>450</v>
      </c>
      <c r="O299" s="55">
        <v>104</v>
      </c>
      <c r="P299" s="55">
        <v>193</v>
      </c>
      <c r="Q299" s="55">
        <v>108.5</v>
      </c>
      <c r="R299" s="55">
        <v>443</v>
      </c>
      <c r="S299" s="55">
        <v>71</v>
      </c>
      <c r="T299" s="55">
        <v>205</v>
      </c>
      <c r="U299" s="55"/>
      <c r="V299" s="55"/>
      <c r="W299" s="55">
        <v>58.5</v>
      </c>
      <c r="X299" s="55">
        <v>82</v>
      </c>
      <c r="Y299" s="55">
        <v>372</v>
      </c>
      <c r="Z299" s="55">
        <v>68.75</v>
      </c>
      <c r="AA299" s="55">
        <v>78</v>
      </c>
      <c r="AB299" s="55">
        <v>365</v>
      </c>
      <c r="AC299" s="55"/>
      <c r="AD299" s="55"/>
      <c r="AE299" s="55"/>
      <c r="AF299" s="55"/>
      <c r="AG299" s="55"/>
      <c r="AH299" s="55"/>
      <c r="AI299" s="55" t="s">
        <v>54</v>
      </c>
      <c r="AJ299" s="55">
        <v>31</v>
      </c>
      <c r="AK299" s="55"/>
      <c r="AL299" s="55"/>
      <c r="AM299" s="55"/>
      <c r="AN299" s="55"/>
      <c r="AO299" s="55">
        <v>562</v>
      </c>
      <c r="AP299" s="55">
        <v>422</v>
      </c>
      <c r="AQ299" s="55">
        <v>380</v>
      </c>
      <c r="AR299" s="55">
        <v>445</v>
      </c>
      <c r="AS299" s="55">
        <v>356</v>
      </c>
      <c r="AT299" s="55">
        <v>294</v>
      </c>
    </row>
    <row r="300" spans="1:46">
      <c r="A300" s="55" t="s">
        <v>1084</v>
      </c>
      <c r="B300" s="55">
        <v>1315231213</v>
      </c>
      <c r="C300" s="55" t="s">
        <v>1085</v>
      </c>
      <c r="D300" s="55" t="s">
        <v>52</v>
      </c>
      <c r="E300" s="55" t="s">
        <v>53</v>
      </c>
      <c r="F300" s="55"/>
      <c r="G300" s="55">
        <v>12</v>
      </c>
      <c r="H300" s="55">
        <v>493</v>
      </c>
      <c r="I300" s="55">
        <v>547.5</v>
      </c>
      <c r="J300" s="55">
        <v>294</v>
      </c>
      <c r="K300" s="55">
        <v>89</v>
      </c>
      <c r="L300" s="55">
        <v>1517</v>
      </c>
      <c r="M300" s="55">
        <v>112</v>
      </c>
      <c r="N300" s="55">
        <v>138</v>
      </c>
      <c r="O300" s="55">
        <v>92</v>
      </c>
      <c r="P300" s="55">
        <v>419</v>
      </c>
      <c r="Q300" s="55">
        <v>122.5</v>
      </c>
      <c r="R300" s="55">
        <v>130</v>
      </c>
      <c r="S300" s="55">
        <v>68</v>
      </c>
      <c r="T300" s="55">
        <v>269</v>
      </c>
      <c r="U300" s="55"/>
      <c r="V300" s="55"/>
      <c r="W300" s="55">
        <v>44</v>
      </c>
      <c r="X300" s="55">
        <v>71</v>
      </c>
      <c r="Y300" s="55">
        <v>591</v>
      </c>
      <c r="Z300" s="55"/>
      <c r="AA300" s="55"/>
      <c r="AB300" s="55"/>
      <c r="AC300" s="55"/>
      <c r="AD300" s="55"/>
      <c r="AE300" s="55"/>
      <c r="AF300" s="55">
        <v>54.5</v>
      </c>
      <c r="AG300" s="55">
        <v>82</v>
      </c>
      <c r="AH300" s="55">
        <v>139</v>
      </c>
      <c r="AI300" s="55" t="s">
        <v>866</v>
      </c>
      <c r="AJ300" s="55">
        <v>13</v>
      </c>
      <c r="AK300" s="55"/>
      <c r="AL300" s="55"/>
      <c r="AM300" s="55"/>
      <c r="AN300" s="55"/>
      <c r="AO300" s="55">
        <v>484</v>
      </c>
      <c r="AP300" s="55">
        <v>272</v>
      </c>
      <c r="AQ300" s="55">
        <v>389</v>
      </c>
      <c r="AR300" s="55">
        <v>383</v>
      </c>
      <c r="AS300" s="55">
        <v>375</v>
      </c>
      <c r="AT300" s="55">
        <v>294</v>
      </c>
    </row>
    <row r="301" spans="1:46">
      <c r="A301" s="55" t="s">
        <v>599</v>
      </c>
      <c r="B301" s="55">
        <v>1315230701</v>
      </c>
      <c r="C301" s="55" t="s">
        <v>600</v>
      </c>
      <c r="D301" s="55" t="s">
        <v>52</v>
      </c>
      <c r="E301" s="55" t="s">
        <v>53</v>
      </c>
      <c r="F301" s="55"/>
      <c r="G301" s="55">
        <v>7</v>
      </c>
      <c r="H301" s="55">
        <v>514</v>
      </c>
      <c r="I301" s="55">
        <v>547</v>
      </c>
      <c r="J301" s="55">
        <v>297</v>
      </c>
      <c r="K301" s="55">
        <v>30</v>
      </c>
      <c r="L301" s="55">
        <v>1534</v>
      </c>
      <c r="M301" s="55">
        <v>108.5</v>
      </c>
      <c r="N301" s="55">
        <v>258</v>
      </c>
      <c r="O301" s="55">
        <v>105</v>
      </c>
      <c r="P301" s="55">
        <v>178</v>
      </c>
      <c r="Q301" s="55">
        <v>119.5</v>
      </c>
      <c r="R301" s="55">
        <v>200</v>
      </c>
      <c r="S301" s="55">
        <v>49</v>
      </c>
      <c r="T301" s="55">
        <v>565</v>
      </c>
      <c r="U301" s="55"/>
      <c r="V301" s="55"/>
      <c r="W301" s="55">
        <v>56.5</v>
      </c>
      <c r="X301" s="55">
        <v>81</v>
      </c>
      <c r="Y301" s="55">
        <v>414</v>
      </c>
      <c r="Z301" s="55">
        <v>75.5</v>
      </c>
      <c r="AA301" s="55">
        <v>84</v>
      </c>
      <c r="AB301" s="55">
        <v>235</v>
      </c>
      <c r="AC301" s="55"/>
      <c r="AD301" s="55"/>
      <c r="AE301" s="55"/>
      <c r="AF301" s="55"/>
      <c r="AG301" s="55"/>
      <c r="AH301" s="55"/>
      <c r="AI301" s="55" t="s">
        <v>54</v>
      </c>
      <c r="AJ301" s="55">
        <v>1</v>
      </c>
      <c r="AK301" s="55"/>
      <c r="AL301" s="55"/>
      <c r="AM301" s="55"/>
      <c r="AN301" s="55"/>
      <c r="AO301" s="55">
        <v>234</v>
      </c>
      <c r="AP301" s="55">
        <v>238</v>
      </c>
      <c r="AQ301" s="55">
        <v>364</v>
      </c>
      <c r="AR301" s="55">
        <v>327</v>
      </c>
      <c r="AS301" s="55">
        <v>162</v>
      </c>
      <c r="AT301" s="55">
        <v>297</v>
      </c>
    </row>
    <row r="302" spans="1:46">
      <c r="A302" s="55" t="s">
        <v>377</v>
      </c>
      <c r="B302" s="55">
        <v>1315230423</v>
      </c>
      <c r="C302" s="55" t="s">
        <v>378</v>
      </c>
      <c r="D302" s="55" t="s">
        <v>52</v>
      </c>
      <c r="E302" s="55" t="s">
        <v>53</v>
      </c>
      <c r="F302" s="55"/>
      <c r="G302" s="55">
        <v>4</v>
      </c>
      <c r="H302" s="55">
        <v>513.5</v>
      </c>
      <c r="I302" s="55">
        <v>547</v>
      </c>
      <c r="J302" s="55">
        <v>297</v>
      </c>
      <c r="K302" s="55">
        <v>134</v>
      </c>
      <c r="L302" s="55">
        <v>1534</v>
      </c>
      <c r="M302" s="55">
        <v>115.5</v>
      </c>
      <c r="N302" s="55">
        <v>55</v>
      </c>
      <c r="O302" s="55">
        <v>93.5</v>
      </c>
      <c r="P302" s="55">
        <v>392</v>
      </c>
      <c r="Q302" s="55">
        <v>113.5</v>
      </c>
      <c r="R302" s="55">
        <v>327</v>
      </c>
      <c r="S302" s="55">
        <v>66.5</v>
      </c>
      <c r="T302" s="55">
        <v>292</v>
      </c>
      <c r="U302" s="55"/>
      <c r="V302" s="55"/>
      <c r="W302" s="55">
        <v>57</v>
      </c>
      <c r="X302" s="55">
        <v>81</v>
      </c>
      <c r="Y302" s="55">
        <v>406</v>
      </c>
      <c r="Z302" s="55">
        <v>67.5</v>
      </c>
      <c r="AA302" s="55">
        <v>77</v>
      </c>
      <c r="AB302" s="55">
        <v>383</v>
      </c>
      <c r="AC302" s="55"/>
      <c r="AD302" s="55"/>
      <c r="AE302" s="55"/>
      <c r="AF302" s="55"/>
      <c r="AG302" s="55"/>
      <c r="AH302" s="55"/>
      <c r="AI302" s="55" t="s">
        <v>54</v>
      </c>
      <c r="AJ302" s="55">
        <v>23</v>
      </c>
      <c r="AK302" s="55"/>
      <c r="AL302" s="55"/>
      <c r="AM302" s="55"/>
      <c r="AN302" s="55"/>
      <c r="AO302" s="55">
        <v>293</v>
      </c>
      <c r="AP302" s="55">
        <v>174</v>
      </c>
      <c r="AQ302" s="55">
        <v>396</v>
      </c>
      <c r="AR302" s="55">
        <v>431</v>
      </c>
      <c r="AS302" s="55">
        <v>265</v>
      </c>
      <c r="AT302" s="55">
        <v>297</v>
      </c>
    </row>
    <row r="303" spans="1:46">
      <c r="A303" s="55" t="s">
        <v>1417</v>
      </c>
      <c r="B303" s="55">
        <v>1315231543</v>
      </c>
      <c r="C303" s="55" t="s">
        <v>1418</v>
      </c>
      <c r="D303" s="55" t="s">
        <v>52</v>
      </c>
      <c r="E303" s="55" t="s">
        <v>53</v>
      </c>
      <c r="F303" s="55"/>
      <c r="G303" s="55">
        <v>15</v>
      </c>
      <c r="H303" s="55">
        <v>499.5</v>
      </c>
      <c r="I303" s="55">
        <v>547</v>
      </c>
      <c r="J303" s="55">
        <v>297</v>
      </c>
      <c r="K303" s="55">
        <v>-7</v>
      </c>
      <c r="L303" s="55">
        <v>1534</v>
      </c>
      <c r="M303" s="55">
        <v>112.5</v>
      </c>
      <c r="N303" s="55">
        <v>128</v>
      </c>
      <c r="O303" s="55">
        <v>84.5</v>
      </c>
      <c r="P303" s="55">
        <v>553</v>
      </c>
      <c r="Q303" s="55">
        <v>125</v>
      </c>
      <c r="R303" s="55">
        <v>92</v>
      </c>
      <c r="S303" s="55">
        <v>59</v>
      </c>
      <c r="T303" s="55">
        <v>430</v>
      </c>
      <c r="U303" s="55"/>
      <c r="V303" s="55"/>
      <c r="W303" s="55">
        <v>52</v>
      </c>
      <c r="X303" s="55">
        <v>77</v>
      </c>
      <c r="Y303" s="55">
        <v>493</v>
      </c>
      <c r="Z303" s="55"/>
      <c r="AA303" s="55"/>
      <c r="AB303" s="55"/>
      <c r="AC303" s="55">
        <v>66.5</v>
      </c>
      <c r="AD303" s="55">
        <v>89</v>
      </c>
      <c r="AE303" s="55">
        <v>48</v>
      </c>
      <c r="AF303" s="55"/>
      <c r="AG303" s="55"/>
      <c r="AH303" s="55"/>
      <c r="AI303" s="55" t="s">
        <v>880</v>
      </c>
      <c r="AJ303" s="55">
        <v>43</v>
      </c>
      <c r="AK303" s="55"/>
      <c r="AL303" s="55"/>
      <c r="AM303" s="55"/>
      <c r="AN303" s="55"/>
      <c r="AO303" s="55">
        <v>213</v>
      </c>
      <c r="AP303" s="55">
        <v>199</v>
      </c>
      <c r="AQ303" s="55">
        <v>208</v>
      </c>
      <c r="AR303" s="55">
        <v>290</v>
      </c>
      <c r="AS303" s="55">
        <v>230</v>
      </c>
      <c r="AT303" s="55">
        <v>297</v>
      </c>
    </row>
    <row r="304" spans="1:46">
      <c r="A304" s="55" t="s">
        <v>409</v>
      </c>
      <c r="B304" s="55">
        <v>1315230440</v>
      </c>
      <c r="C304" s="55" t="s">
        <v>410</v>
      </c>
      <c r="D304" s="55" t="s">
        <v>133</v>
      </c>
      <c r="E304" s="55" t="s">
        <v>53</v>
      </c>
      <c r="F304" s="55"/>
      <c r="G304" s="55">
        <v>4</v>
      </c>
      <c r="H304" s="55">
        <v>515</v>
      </c>
      <c r="I304" s="55">
        <v>546.5</v>
      </c>
      <c r="J304" s="55">
        <v>300</v>
      </c>
      <c r="K304" s="55">
        <v>22</v>
      </c>
      <c r="L304" s="55">
        <v>1552</v>
      </c>
      <c r="M304" s="55">
        <v>108.5</v>
      </c>
      <c r="N304" s="55">
        <v>258</v>
      </c>
      <c r="O304" s="55">
        <v>92.5</v>
      </c>
      <c r="P304" s="55">
        <v>409</v>
      </c>
      <c r="Q304" s="55">
        <v>111.5</v>
      </c>
      <c r="R304" s="55">
        <v>371</v>
      </c>
      <c r="S304" s="55">
        <v>58</v>
      </c>
      <c r="T304" s="55">
        <v>447</v>
      </c>
      <c r="U304" s="55"/>
      <c r="V304" s="55"/>
      <c r="W304" s="55">
        <v>63</v>
      </c>
      <c r="X304" s="55">
        <v>86</v>
      </c>
      <c r="Y304" s="55">
        <v>297</v>
      </c>
      <c r="Z304" s="55">
        <v>81.5</v>
      </c>
      <c r="AA304" s="55">
        <v>90</v>
      </c>
      <c r="AB304" s="55">
        <v>122</v>
      </c>
      <c r="AC304" s="55"/>
      <c r="AD304" s="55"/>
      <c r="AE304" s="55"/>
      <c r="AF304" s="55"/>
      <c r="AG304" s="55"/>
      <c r="AH304" s="55"/>
      <c r="AI304" s="55" t="s">
        <v>54</v>
      </c>
      <c r="AJ304" s="55">
        <v>40</v>
      </c>
      <c r="AK304" s="55"/>
      <c r="AL304" s="55"/>
      <c r="AM304" s="55"/>
      <c r="AN304" s="55"/>
      <c r="AO304" s="55">
        <v>411</v>
      </c>
      <c r="AP304" s="55">
        <v>209</v>
      </c>
      <c r="AQ304" s="55">
        <v>380</v>
      </c>
      <c r="AR304" s="55">
        <v>322</v>
      </c>
      <c r="AS304" s="55">
        <v>422</v>
      </c>
      <c r="AT304" s="55">
        <v>300</v>
      </c>
    </row>
    <row r="305" spans="1:46">
      <c r="A305" s="55" t="s">
        <v>651</v>
      </c>
      <c r="B305" s="55">
        <v>1315230728</v>
      </c>
      <c r="C305" s="55" t="s">
        <v>652</v>
      </c>
      <c r="D305" s="55" t="s">
        <v>52</v>
      </c>
      <c r="E305" s="55" t="s">
        <v>53</v>
      </c>
      <c r="F305" s="55"/>
      <c r="G305" s="55">
        <v>7</v>
      </c>
      <c r="H305" s="55">
        <v>517.5</v>
      </c>
      <c r="I305" s="55">
        <v>546.5</v>
      </c>
      <c r="J305" s="55">
        <v>300</v>
      </c>
      <c r="K305" s="55">
        <v>33</v>
      </c>
      <c r="L305" s="55">
        <v>1552</v>
      </c>
      <c r="M305" s="55">
        <v>99</v>
      </c>
      <c r="N305" s="55">
        <v>635</v>
      </c>
      <c r="O305" s="55">
        <v>99</v>
      </c>
      <c r="P305" s="55">
        <v>285</v>
      </c>
      <c r="Q305" s="55">
        <v>106.5</v>
      </c>
      <c r="R305" s="55">
        <v>487</v>
      </c>
      <c r="S305" s="55">
        <v>75</v>
      </c>
      <c r="T305" s="55">
        <v>156</v>
      </c>
      <c r="U305" s="55"/>
      <c r="V305" s="55"/>
      <c r="W305" s="55">
        <v>69</v>
      </c>
      <c r="X305" s="55">
        <v>89</v>
      </c>
      <c r="Y305" s="55">
        <v>170</v>
      </c>
      <c r="Z305" s="55">
        <v>69</v>
      </c>
      <c r="AA305" s="55">
        <v>78</v>
      </c>
      <c r="AB305" s="55">
        <v>354</v>
      </c>
      <c r="AC305" s="55"/>
      <c r="AD305" s="55"/>
      <c r="AE305" s="55"/>
      <c r="AF305" s="55"/>
      <c r="AG305" s="55"/>
      <c r="AH305" s="55"/>
      <c r="AI305" s="55" t="s">
        <v>54</v>
      </c>
      <c r="AJ305" s="55">
        <v>28</v>
      </c>
      <c r="AK305" s="55"/>
      <c r="AL305" s="55"/>
      <c r="AM305" s="55"/>
      <c r="AN305" s="55"/>
      <c r="AO305" s="55">
        <v>275</v>
      </c>
      <c r="AP305" s="55">
        <v>359</v>
      </c>
      <c r="AQ305" s="55">
        <v>537</v>
      </c>
      <c r="AR305" s="55">
        <v>333</v>
      </c>
      <c r="AS305" s="55">
        <v>418</v>
      </c>
      <c r="AT305" s="55">
        <v>300</v>
      </c>
    </row>
    <row r="306" spans="1:46">
      <c r="A306" s="55" t="s">
        <v>276</v>
      </c>
      <c r="B306" s="55">
        <v>1315230319</v>
      </c>
      <c r="C306" s="55" t="s">
        <v>277</v>
      </c>
      <c r="D306" s="55" t="s">
        <v>52</v>
      </c>
      <c r="E306" s="55" t="s">
        <v>53</v>
      </c>
      <c r="F306" s="55"/>
      <c r="G306" s="55">
        <v>3</v>
      </c>
      <c r="H306" s="55">
        <v>516.5</v>
      </c>
      <c r="I306" s="55">
        <v>546.5</v>
      </c>
      <c r="J306" s="55">
        <v>300</v>
      </c>
      <c r="K306" s="55">
        <v>120</v>
      </c>
      <c r="L306" s="55">
        <v>1552</v>
      </c>
      <c r="M306" s="55">
        <v>114</v>
      </c>
      <c r="N306" s="55">
        <v>84</v>
      </c>
      <c r="O306" s="55">
        <v>99.5</v>
      </c>
      <c r="P306" s="55">
        <v>270</v>
      </c>
      <c r="Q306" s="55">
        <v>116</v>
      </c>
      <c r="R306" s="55">
        <v>283</v>
      </c>
      <c r="S306" s="55">
        <v>39</v>
      </c>
      <c r="T306" s="55">
        <v>641</v>
      </c>
      <c r="U306" s="55"/>
      <c r="V306" s="55"/>
      <c r="W306" s="55">
        <v>62</v>
      </c>
      <c r="X306" s="55">
        <v>85</v>
      </c>
      <c r="Y306" s="55">
        <v>312</v>
      </c>
      <c r="Z306" s="55">
        <v>86</v>
      </c>
      <c r="AA306" s="55">
        <v>93</v>
      </c>
      <c r="AB306" s="55">
        <v>43</v>
      </c>
      <c r="AC306" s="55"/>
      <c r="AD306" s="55"/>
      <c r="AE306" s="55"/>
      <c r="AF306" s="55"/>
      <c r="AG306" s="55"/>
      <c r="AH306" s="55"/>
      <c r="AI306" s="55" t="s">
        <v>54</v>
      </c>
      <c r="AJ306" s="55">
        <v>19</v>
      </c>
      <c r="AK306" s="55"/>
      <c r="AL306" s="55"/>
      <c r="AM306" s="55"/>
      <c r="AN306" s="55"/>
      <c r="AO306" s="55">
        <v>421</v>
      </c>
      <c r="AP306" s="55">
        <v>170</v>
      </c>
      <c r="AQ306" s="55">
        <v>309</v>
      </c>
      <c r="AR306" s="55">
        <v>420</v>
      </c>
      <c r="AS306" s="55">
        <v>372</v>
      </c>
      <c r="AT306" s="55">
        <v>300</v>
      </c>
    </row>
    <row r="307" spans="1:46">
      <c r="A307" s="55" t="s">
        <v>248</v>
      </c>
      <c r="B307" s="55">
        <v>1315230305</v>
      </c>
      <c r="C307" s="55" t="s">
        <v>249</v>
      </c>
      <c r="D307" s="55" t="s">
        <v>52</v>
      </c>
      <c r="E307" s="55" t="s">
        <v>53</v>
      </c>
      <c r="F307" s="55"/>
      <c r="G307" s="55">
        <v>3</v>
      </c>
      <c r="H307" s="55">
        <v>515</v>
      </c>
      <c r="I307" s="55">
        <v>546.5</v>
      </c>
      <c r="J307" s="55">
        <v>300</v>
      </c>
      <c r="K307" s="55">
        <v>13</v>
      </c>
      <c r="L307" s="55">
        <v>1552</v>
      </c>
      <c r="M307" s="55">
        <v>95.5</v>
      </c>
      <c r="N307" s="55">
        <v>721</v>
      </c>
      <c r="O307" s="55">
        <v>93.5</v>
      </c>
      <c r="P307" s="55">
        <v>392</v>
      </c>
      <c r="Q307" s="55">
        <v>116.5</v>
      </c>
      <c r="R307" s="55">
        <v>274</v>
      </c>
      <c r="S307" s="55">
        <v>68</v>
      </c>
      <c r="T307" s="55">
        <v>269</v>
      </c>
      <c r="U307" s="55"/>
      <c r="V307" s="55"/>
      <c r="W307" s="55">
        <v>61.5</v>
      </c>
      <c r="X307" s="55">
        <v>85</v>
      </c>
      <c r="Y307" s="55">
        <v>322</v>
      </c>
      <c r="Z307" s="55">
        <v>80</v>
      </c>
      <c r="AA307" s="55">
        <v>88</v>
      </c>
      <c r="AB307" s="55">
        <v>152</v>
      </c>
      <c r="AC307" s="55"/>
      <c r="AD307" s="55"/>
      <c r="AE307" s="55"/>
      <c r="AF307" s="55"/>
      <c r="AG307" s="55"/>
      <c r="AH307" s="55"/>
      <c r="AI307" s="55" t="s">
        <v>54</v>
      </c>
      <c r="AJ307" s="55">
        <v>5</v>
      </c>
      <c r="AK307" s="55"/>
      <c r="AL307" s="55"/>
      <c r="AM307" s="55"/>
      <c r="AN307" s="55"/>
      <c r="AO307" s="55">
        <v>339</v>
      </c>
      <c r="AP307" s="55">
        <v>205</v>
      </c>
      <c r="AQ307" s="55">
        <v>249</v>
      </c>
      <c r="AR307" s="55">
        <v>313</v>
      </c>
      <c r="AS307" s="55">
        <v>250</v>
      </c>
      <c r="AT307" s="55">
        <v>300</v>
      </c>
    </row>
    <row r="308" spans="1:46">
      <c r="A308" s="55" t="s">
        <v>154</v>
      </c>
      <c r="B308" s="55">
        <v>1315230205</v>
      </c>
      <c r="C308" s="55" t="s">
        <v>155</v>
      </c>
      <c r="D308" s="55" t="s">
        <v>52</v>
      </c>
      <c r="E308" s="55" t="s">
        <v>53</v>
      </c>
      <c r="F308" s="55"/>
      <c r="G308" s="55">
        <v>2</v>
      </c>
      <c r="H308" s="55">
        <v>511</v>
      </c>
      <c r="I308" s="55">
        <v>546.5</v>
      </c>
      <c r="J308" s="55">
        <v>300</v>
      </c>
      <c r="K308" s="55">
        <v>207</v>
      </c>
      <c r="L308" s="55">
        <v>1552</v>
      </c>
      <c r="M308" s="55">
        <v>111.5</v>
      </c>
      <c r="N308" s="55">
        <v>155</v>
      </c>
      <c r="O308" s="55">
        <v>93.5</v>
      </c>
      <c r="P308" s="55">
        <v>392</v>
      </c>
      <c r="Q308" s="55">
        <v>126</v>
      </c>
      <c r="R308" s="55">
        <v>83</v>
      </c>
      <c r="S308" s="55">
        <v>52.5</v>
      </c>
      <c r="T308" s="55">
        <v>523</v>
      </c>
      <c r="U308" s="55"/>
      <c r="V308" s="55"/>
      <c r="W308" s="55">
        <v>51</v>
      </c>
      <c r="X308" s="55">
        <v>77</v>
      </c>
      <c r="Y308" s="55">
        <v>515</v>
      </c>
      <c r="Z308" s="55">
        <v>76.5</v>
      </c>
      <c r="AA308" s="55">
        <v>86</v>
      </c>
      <c r="AB308" s="55">
        <v>222</v>
      </c>
      <c r="AC308" s="55"/>
      <c r="AD308" s="55"/>
      <c r="AE308" s="55"/>
      <c r="AF308" s="55"/>
      <c r="AG308" s="55"/>
      <c r="AH308" s="55"/>
      <c r="AI308" s="55" t="s">
        <v>54</v>
      </c>
      <c r="AJ308" s="55">
        <v>5</v>
      </c>
      <c r="AK308" s="55"/>
      <c r="AL308" s="55"/>
      <c r="AM308" s="55"/>
      <c r="AN308" s="55"/>
      <c r="AO308" s="55">
        <v>320</v>
      </c>
      <c r="AP308" s="55">
        <v>346</v>
      </c>
      <c r="AQ308" s="55">
        <v>333</v>
      </c>
      <c r="AR308" s="55">
        <v>507</v>
      </c>
      <c r="AS308" s="55">
        <v>452</v>
      </c>
      <c r="AT308" s="55">
        <v>300</v>
      </c>
    </row>
    <row r="309" spans="1:46">
      <c r="A309" s="55" t="s">
        <v>306</v>
      </c>
      <c r="B309" s="55">
        <v>1315230334</v>
      </c>
      <c r="C309" s="55" t="s">
        <v>307</v>
      </c>
      <c r="D309" s="55" t="s">
        <v>52</v>
      </c>
      <c r="E309" s="55" t="s">
        <v>53</v>
      </c>
      <c r="F309" s="55"/>
      <c r="G309" s="55">
        <v>3</v>
      </c>
      <c r="H309" s="55">
        <v>516.5</v>
      </c>
      <c r="I309" s="55">
        <v>546</v>
      </c>
      <c r="J309" s="55">
        <v>305</v>
      </c>
      <c r="K309" s="55">
        <v>-162</v>
      </c>
      <c r="L309" s="55">
        <v>1568</v>
      </c>
      <c r="M309" s="55">
        <v>101.5</v>
      </c>
      <c r="N309" s="55">
        <v>544</v>
      </c>
      <c r="O309" s="55">
        <v>90.5</v>
      </c>
      <c r="P309" s="55">
        <v>445</v>
      </c>
      <c r="Q309" s="55">
        <v>105.5</v>
      </c>
      <c r="R309" s="55">
        <v>513</v>
      </c>
      <c r="S309" s="55">
        <v>80.5</v>
      </c>
      <c r="T309" s="55">
        <v>81</v>
      </c>
      <c r="U309" s="55"/>
      <c r="V309" s="55"/>
      <c r="W309" s="55">
        <v>67.5</v>
      </c>
      <c r="X309" s="55">
        <v>88</v>
      </c>
      <c r="Y309" s="55">
        <v>207</v>
      </c>
      <c r="Z309" s="55">
        <v>71</v>
      </c>
      <c r="AA309" s="55">
        <v>80</v>
      </c>
      <c r="AB309" s="55">
        <v>321</v>
      </c>
      <c r="AC309" s="55"/>
      <c r="AD309" s="55"/>
      <c r="AE309" s="55"/>
      <c r="AF309" s="55"/>
      <c r="AG309" s="55"/>
      <c r="AH309" s="55"/>
      <c r="AI309" s="55" t="s">
        <v>54</v>
      </c>
      <c r="AJ309" s="55">
        <v>34</v>
      </c>
      <c r="AK309" s="55"/>
      <c r="AL309" s="55"/>
      <c r="AM309" s="55"/>
      <c r="AN309" s="55"/>
      <c r="AO309" s="55">
        <v>333</v>
      </c>
      <c r="AP309" s="55">
        <v>305</v>
      </c>
      <c r="AQ309" s="55">
        <v>107</v>
      </c>
      <c r="AR309" s="55">
        <v>143</v>
      </c>
      <c r="AS309" s="55">
        <v>301</v>
      </c>
      <c r="AT309" s="55">
        <v>305</v>
      </c>
    </row>
    <row r="310" spans="1:46">
      <c r="A310" s="55" t="s">
        <v>677</v>
      </c>
      <c r="B310" s="55">
        <v>1315230741</v>
      </c>
      <c r="C310" s="55" t="s">
        <v>678</v>
      </c>
      <c r="D310" s="55" t="s">
        <v>52</v>
      </c>
      <c r="E310" s="55" t="s">
        <v>53</v>
      </c>
      <c r="F310" s="55"/>
      <c r="G310" s="55">
        <v>7</v>
      </c>
      <c r="H310" s="55">
        <v>515</v>
      </c>
      <c r="I310" s="55">
        <v>546</v>
      </c>
      <c r="J310" s="55">
        <v>305</v>
      </c>
      <c r="K310" s="55">
        <v>-33</v>
      </c>
      <c r="L310" s="55">
        <v>1568</v>
      </c>
      <c r="M310" s="55">
        <v>102</v>
      </c>
      <c r="N310" s="55">
        <v>529</v>
      </c>
      <c r="O310" s="55">
        <v>99</v>
      </c>
      <c r="P310" s="55">
        <v>285</v>
      </c>
      <c r="Q310" s="55">
        <v>107</v>
      </c>
      <c r="R310" s="55">
        <v>474</v>
      </c>
      <c r="S310" s="55">
        <v>70</v>
      </c>
      <c r="T310" s="55">
        <v>226</v>
      </c>
      <c r="U310" s="55"/>
      <c r="V310" s="55"/>
      <c r="W310" s="55">
        <v>64.5</v>
      </c>
      <c r="X310" s="55">
        <v>87</v>
      </c>
      <c r="Y310" s="55">
        <v>258</v>
      </c>
      <c r="Z310" s="55">
        <v>72.5</v>
      </c>
      <c r="AA310" s="55">
        <v>81</v>
      </c>
      <c r="AB310" s="55">
        <v>289</v>
      </c>
      <c r="AC310" s="55"/>
      <c r="AD310" s="55"/>
      <c r="AE310" s="55"/>
      <c r="AF310" s="55"/>
      <c r="AG310" s="55"/>
      <c r="AH310" s="55"/>
      <c r="AI310" s="55" t="s">
        <v>54</v>
      </c>
      <c r="AJ310" s="55">
        <v>41</v>
      </c>
      <c r="AK310" s="55"/>
      <c r="AL310" s="55"/>
      <c r="AM310" s="55"/>
      <c r="AN310" s="55"/>
      <c r="AO310" s="55">
        <v>328</v>
      </c>
      <c r="AP310" s="55">
        <v>292</v>
      </c>
      <c r="AQ310" s="55">
        <v>295</v>
      </c>
      <c r="AR310" s="55">
        <v>272</v>
      </c>
      <c r="AS310" s="55">
        <v>301</v>
      </c>
      <c r="AT310" s="55">
        <v>305</v>
      </c>
    </row>
    <row r="311" spans="1:46">
      <c r="A311" s="55" t="s">
        <v>533</v>
      </c>
      <c r="B311" s="55">
        <v>1315230613</v>
      </c>
      <c r="C311" s="55" t="s">
        <v>534</v>
      </c>
      <c r="D311" s="55" t="s">
        <v>52</v>
      </c>
      <c r="E311" s="55" t="s">
        <v>53</v>
      </c>
      <c r="F311" s="55"/>
      <c r="G311" s="55">
        <v>6</v>
      </c>
      <c r="H311" s="55">
        <v>512.5</v>
      </c>
      <c r="I311" s="55">
        <v>546</v>
      </c>
      <c r="J311" s="55">
        <v>305</v>
      </c>
      <c r="K311" s="55">
        <v>61</v>
      </c>
      <c r="L311" s="55">
        <v>1568</v>
      </c>
      <c r="M311" s="55">
        <v>97</v>
      </c>
      <c r="N311" s="55">
        <v>689</v>
      </c>
      <c r="O311" s="55">
        <v>103</v>
      </c>
      <c r="P311" s="55">
        <v>214</v>
      </c>
      <c r="Q311" s="55">
        <v>113</v>
      </c>
      <c r="R311" s="55">
        <v>337</v>
      </c>
      <c r="S311" s="55">
        <v>74</v>
      </c>
      <c r="T311" s="55">
        <v>166</v>
      </c>
      <c r="U311" s="55"/>
      <c r="V311" s="55"/>
      <c r="W311" s="55">
        <v>54</v>
      </c>
      <c r="X311" s="55">
        <v>79</v>
      </c>
      <c r="Y311" s="55">
        <v>462</v>
      </c>
      <c r="Z311" s="55">
        <v>71.5</v>
      </c>
      <c r="AA311" s="55">
        <v>80</v>
      </c>
      <c r="AB311" s="55">
        <v>310</v>
      </c>
      <c r="AC311" s="55"/>
      <c r="AD311" s="55"/>
      <c r="AE311" s="55"/>
      <c r="AF311" s="55"/>
      <c r="AG311" s="55"/>
      <c r="AH311" s="55"/>
      <c r="AI311" s="55" t="s">
        <v>54</v>
      </c>
      <c r="AJ311" s="55">
        <v>13</v>
      </c>
      <c r="AK311" s="55"/>
      <c r="AL311" s="55" t="s">
        <v>512</v>
      </c>
      <c r="AM311" s="55"/>
      <c r="AN311" s="55"/>
      <c r="AO311" s="55">
        <v>271</v>
      </c>
      <c r="AP311" s="55">
        <v>456</v>
      </c>
      <c r="AQ311" s="55">
        <v>409</v>
      </c>
      <c r="AR311" s="55">
        <v>366</v>
      </c>
      <c r="AS311" s="55">
        <v>507</v>
      </c>
      <c r="AT311" s="55">
        <v>305</v>
      </c>
    </row>
    <row r="312" spans="1:46">
      <c r="A312" s="55" t="s">
        <v>981</v>
      </c>
      <c r="B312" s="55">
        <v>1315231120</v>
      </c>
      <c r="C312" s="55" t="s">
        <v>1009</v>
      </c>
      <c r="D312" s="55" t="s">
        <v>52</v>
      </c>
      <c r="E312" s="55" t="s">
        <v>53</v>
      </c>
      <c r="F312" s="55"/>
      <c r="G312" s="55">
        <v>11</v>
      </c>
      <c r="H312" s="55">
        <v>496</v>
      </c>
      <c r="I312" s="55">
        <v>546</v>
      </c>
      <c r="J312" s="55">
        <v>305</v>
      </c>
      <c r="K312" s="55">
        <v>-11</v>
      </c>
      <c r="L312" s="55">
        <v>1568</v>
      </c>
      <c r="M312" s="55">
        <v>99</v>
      </c>
      <c r="N312" s="55">
        <v>635</v>
      </c>
      <c r="O312" s="55">
        <v>104</v>
      </c>
      <c r="P312" s="55">
        <v>193</v>
      </c>
      <c r="Q312" s="55">
        <v>111.5</v>
      </c>
      <c r="R312" s="55">
        <v>371</v>
      </c>
      <c r="S312" s="55">
        <v>62.5</v>
      </c>
      <c r="T312" s="55">
        <v>362</v>
      </c>
      <c r="U312" s="55"/>
      <c r="V312" s="55"/>
      <c r="W312" s="55">
        <v>64</v>
      </c>
      <c r="X312" s="55">
        <v>87</v>
      </c>
      <c r="Y312" s="55">
        <v>269</v>
      </c>
      <c r="Z312" s="55"/>
      <c r="AA312" s="55"/>
      <c r="AB312" s="55"/>
      <c r="AC312" s="55"/>
      <c r="AD312" s="55"/>
      <c r="AE312" s="55"/>
      <c r="AF312" s="55">
        <v>55</v>
      </c>
      <c r="AG312" s="55">
        <v>82</v>
      </c>
      <c r="AH312" s="55">
        <v>128</v>
      </c>
      <c r="AI312" s="55" t="s">
        <v>866</v>
      </c>
      <c r="AJ312" s="55">
        <v>20</v>
      </c>
      <c r="AK312" s="55"/>
      <c r="AL312" s="55"/>
      <c r="AM312" s="55"/>
      <c r="AN312" s="55"/>
      <c r="AO312" s="55">
        <v>231</v>
      </c>
      <c r="AP312" s="55">
        <v>687</v>
      </c>
      <c r="AQ312" s="55">
        <v>228</v>
      </c>
      <c r="AR312" s="55">
        <v>294</v>
      </c>
      <c r="AS312" s="55">
        <v>686</v>
      </c>
      <c r="AT312" s="55">
        <v>305</v>
      </c>
    </row>
    <row r="313" spans="1:46">
      <c r="A313" s="55" t="s">
        <v>1098</v>
      </c>
      <c r="B313" s="55">
        <v>1315231220</v>
      </c>
      <c r="C313" s="55" t="s">
        <v>1099</v>
      </c>
      <c r="D313" s="55" t="s">
        <v>52</v>
      </c>
      <c r="E313" s="55" t="s">
        <v>53</v>
      </c>
      <c r="F313" s="55"/>
      <c r="G313" s="55">
        <v>12</v>
      </c>
      <c r="H313" s="55">
        <v>503</v>
      </c>
      <c r="I313" s="55">
        <v>545.5</v>
      </c>
      <c r="J313" s="55">
        <v>309</v>
      </c>
      <c r="K313" s="55">
        <v>-12</v>
      </c>
      <c r="L313" s="55">
        <v>1589</v>
      </c>
      <c r="M313" s="55">
        <v>100.5</v>
      </c>
      <c r="N313" s="55">
        <v>584</v>
      </c>
      <c r="O313" s="55">
        <v>100</v>
      </c>
      <c r="P313" s="55">
        <v>262</v>
      </c>
      <c r="Q313" s="55">
        <v>96.5</v>
      </c>
      <c r="R313" s="55">
        <v>660</v>
      </c>
      <c r="S313" s="55">
        <v>70.5</v>
      </c>
      <c r="T313" s="55">
        <v>217</v>
      </c>
      <c r="U313" s="55"/>
      <c r="V313" s="55"/>
      <c r="W313" s="55">
        <v>70.5</v>
      </c>
      <c r="X313" s="55">
        <v>89</v>
      </c>
      <c r="Y313" s="55">
        <v>152</v>
      </c>
      <c r="Z313" s="55"/>
      <c r="AA313" s="55"/>
      <c r="AB313" s="55"/>
      <c r="AC313" s="55"/>
      <c r="AD313" s="55"/>
      <c r="AE313" s="55"/>
      <c r="AF313" s="55">
        <v>65</v>
      </c>
      <c r="AG313" s="55">
        <v>89</v>
      </c>
      <c r="AH313" s="55">
        <v>33</v>
      </c>
      <c r="AI313" s="55" t="s">
        <v>866</v>
      </c>
      <c r="AJ313" s="55">
        <v>21</v>
      </c>
      <c r="AK313" s="55"/>
      <c r="AL313" s="55"/>
      <c r="AM313" s="55"/>
      <c r="AN313" s="55"/>
      <c r="AO313" s="55">
        <v>239</v>
      </c>
      <c r="AP313" s="55">
        <v>243</v>
      </c>
      <c r="AQ313" s="55">
        <v>297</v>
      </c>
      <c r="AR313" s="55">
        <v>297</v>
      </c>
      <c r="AS313" s="55">
        <v>382</v>
      </c>
      <c r="AT313" s="55">
        <v>309</v>
      </c>
    </row>
    <row r="314" spans="1:46">
      <c r="A314" s="55" t="s">
        <v>1028</v>
      </c>
      <c r="B314" s="55">
        <v>1315231130</v>
      </c>
      <c r="C314" s="55" t="s">
        <v>1029</v>
      </c>
      <c r="D314" s="55" t="s">
        <v>52</v>
      </c>
      <c r="E314" s="55" t="s">
        <v>53</v>
      </c>
      <c r="F314" s="55"/>
      <c r="G314" s="55">
        <v>11</v>
      </c>
      <c r="H314" s="55">
        <v>501</v>
      </c>
      <c r="I314" s="55">
        <v>545.5</v>
      </c>
      <c r="J314" s="55">
        <v>309</v>
      </c>
      <c r="K314" s="55">
        <v>161</v>
      </c>
      <c r="L314" s="55">
        <v>1589</v>
      </c>
      <c r="M314" s="55">
        <v>109.5</v>
      </c>
      <c r="N314" s="55">
        <v>226</v>
      </c>
      <c r="O314" s="55">
        <v>100</v>
      </c>
      <c r="P314" s="55">
        <v>262</v>
      </c>
      <c r="Q314" s="55">
        <v>108</v>
      </c>
      <c r="R314" s="55">
        <v>453</v>
      </c>
      <c r="S314" s="55">
        <v>56</v>
      </c>
      <c r="T314" s="55">
        <v>473</v>
      </c>
      <c r="U314" s="55"/>
      <c r="V314" s="55"/>
      <c r="W314" s="55">
        <v>56</v>
      </c>
      <c r="X314" s="55">
        <v>80</v>
      </c>
      <c r="Y314" s="55">
        <v>426</v>
      </c>
      <c r="Z314" s="55"/>
      <c r="AA314" s="55"/>
      <c r="AB314" s="55"/>
      <c r="AC314" s="55"/>
      <c r="AD314" s="55"/>
      <c r="AE314" s="55"/>
      <c r="AF314" s="55">
        <v>71.5</v>
      </c>
      <c r="AG314" s="55">
        <v>92</v>
      </c>
      <c r="AH314" s="55">
        <v>5</v>
      </c>
      <c r="AI314" s="55" t="s">
        <v>866</v>
      </c>
      <c r="AJ314" s="55">
        <v>30</v>
      </c>
      <c r="AK314" s="55"/>
      <c r="AL314" s="55"/>
      <c r="AM314" s="55"/>
      <c r="AN314" s="55"/>
      <c r="AO314" s="55">
        <v>293</v>
      </c>
      <c r="AP314" s="55">
        <v>415</v>
      </c>
      <c r="AQ314" s="55">
        <v>460</v>
      </c>
      <c r="AR314" s="55">
        <v>470</v>
      </c>
      <c r="AS314" s="55">
        <v>350</v>
      </c>
      <c r="AT314" s="55">
        <v>309</v>
      </c>
    </row>
    <row r="315" spans="1:46">
      <c r="A315" s="55" t="s">
        <v>913</v>
      </c>
      <c r="B315" s="55">
        <v>1315231025</v>
      </c>
      <c r="C315" s="55" t="s">
        <v>914</v>
      </c>
      <c r="D315" s="55" t="s">
        <v>52</v>
      </c>
      <c r="E315" s="55" t="s">
        <v>53</v>
      </c>
      <c r="F315" s="55"/>
      <c r="G315" s="55">
        <v>10</v>
      </c>
      <c r="H315" s="55">
        <v>497.5</v>
      </c>
      <c r="I315" s="55">
        <v>545.5</v>
      </c>
      <c r="J315" s="55">
        <v>309</v>
      </c>
      <c r="K315" s="55">
        <v>-74</v>
      </c>
      <c r="L315" s="55">
        <v>1589</v>
      </c>
      <c r="M315" s="55">
        <v>110</v>
      </c>
      <c r="N315" s="55">
        <v>209</v>
      </c>
      <c r="O315" s="55">
        <v>85.5</v>
      </c>
      <c r="P315" s="55">
        <v>530</v>
      </c>
      <c r="Q315" s="55">
        <v>118</v>
      </c>
      <c r="R315" s="55">
        <v>236</v>
      </c>
      <c r="S315" s="55">
        <v>62</v>
      </c>
      <c r="T315" s="55">
        <v>373</v>
      </c>
      <c r="U315" s="55"/>
      <c r="V315" s="55"/>
      <c r="W315" s="55">
        <v>57.5</v>
      </c>
      <c r="X315" s="55">
        <v>82</v>
      </c>
      <c r="Y315" s="55">
        <v>393</v>
      </c>
      <c r="Z315" s="55"/>
      <c r="AA315" s="55"/>
      <c r="AB315" s="55"/>
      <c r="AC315" s="55">
        <v>64.5</v>
      </c>
      <c r="AD315" s="55">
        <v>88</v>
      </c>
      <c r="AE315" s="55">
        <v>70</v>
      </c>
      <c r="AF315" s="55"/>
      <c r="AG315" s="55"/>
      <c r="AH315" s="55"/>
      <c r="AI315" s="55" t="s">
        <v>880</v>
      </c>
      <c r="AJ315" s="55">
        <v>25</v>
      </c>
      <c r="AK315" s="55"/>
      <c r="AL315" s="55"/>
      <c r="AM315" s="55"/>
      <c r="AN315" s="55"/>
      <c r="AO315" s="55">
        <v>159</v>
      </c>
      <c r="AP315" s="55">
        <v>264</v>
      </c>
      <c r="AQ315" s="55">
        <v>67</v>
      </c>
      <c r="AR315" s="55">
        <v>235</v>
      </c>
      <c r="AS315" s="55">
        <v>132</v>
      </c>
      <c r="AT315" s="55">
        <v>309</v>
      </c>
    </row>
    <row r="316" spans="1:46">
      <c r="A316" s="55" t="s">
        <v>158</v>
      </c>
      <c r="B316" s="55">
        <v>1315230207</v>
      </c>
      <c r="C316" s="55" t="s">
        <v>159</v>
      </c>
      <c r="D316" s="55" t="s">
        <v>52</v>
      </c>
      <c r="E316" s="55" t="s">
        <v>53</v>
      </c>
      <c r="F316" s="55"/>
      <c r="G316" s="55">
        <v>2</v>
      </c>
      <c r="H316" s="55">
        <v>521.5</v>
      </c>
      <c r="I316" s="55">
        <v>545.5</v>
      </c>
      <c r="J316" s="55">
        <v>309</v>
      </c>
      <c r="K316" s="55">
        <v>34</v>
      </c>
      <c r="L316" s="55">
        <v>1589</v>
      </c>
      <c r="M316" s="55">
        <v>95</v>
      </c>
      <c r="N316" s="55">
        <v>730</v>
      </c>
      <c r="O316" s="55">
        <v>104.5</v>
      </c>
      <c r="P316" s="55">
        <v>186</v>
      </c>
      <c r="Q316" s="55">
        <v>108</v>
      </c>
      <c r="R316" s="55">
        <v>453</v>
      </c>
      <c r="S316" s="55">
        <v>59</v>
      </c>
      <c r="T316" s="55">
        <v>430</v>
      </c>
      <c r="U316" s="55"/>
      <c r="V316" s="55"/>
      <c r="W316" s="55">
        <v>75</v>
      </c>
      <c r="X316" s="55">
        <v>91</v>
      </c>
      <c r="Y316" s="55">
        <v>88</v>
      </c>
      <c r="Z316" s="55">
        <v>80</v>
      </c>
      <c r="AA316" s="55">
        <v>88</v>
      </c>
      <c r="AB316" s="55">
        <v>152</v>
      </c>
      <c r="AC316" s="55"/>
      <c r="AD316" s="55"/>
      <c r="AE316" s="55"/>
      <c r="AF316" s="55"/>
      <c r="AG316" s="55"/>
      <c r="AH316" s="55"/>
      <c r="AI316" s="55" t="s">
        <v>54</v>
      </c>
      <c r="AJ316" s="55">
        <v>7</v>
      </c>
      <c r="AK316" s="55"/>
      <c r="AL316" s="55"/>
      <c r="AM316" s="55"/>
      <c r="AN316" s="55"/>
      <c r="AO316" s="55">
        <v>212</v>
      </c>
      <c r="AP316" s="55">
        <v>557</v>
      </c>
      <c r="AQ316" s="55">
        <v>223</v>
      </c>
      <c r="AR316" s="55">
        <v>343</v>
      </c>
      <c r="AS316" s="55">
        <v>447</v>
      </c>
      <c r="AT316" s="55">
        <v>309</v>
      </c>
    </row>
    <row r="317" spans="1:46">
      <c r="A317" s="55" t="s">
        <v>1248</v>
      </c>
      <c r="B317" s="55">
        <v>1315231408</v>
      </c>
      <c r="C317" s="55" t="s">
        <v>1249</v>
      </c>
      <c r="D317" s="55" t="s">
        <v>52</v>
      </c>
      <c r="E317" s="55" t="s">
        <v>53</v>
      </c>
      <c r="F317" s="55"/>
      <c r="G317" s="55">
        <v>14</v>
      </c>
      <c r="H317" s="55">
        <v>498</v>
      </c>
      <c r="I317" s="55">
        <v>545.5</v>
      </c>
      <c r="J317" s="55">
        <v>309</v>
      </c>
      <c r="K317" s="55">
        <v>134</v>
      </c>
      <c r="L317" s="55">
        <v>1589</v>
      </c>
      <c r="M317" s="55">
        <v>112</v>
      </c>
      <c r="N317" s="55">
        <v>138</v>
      </c>
      <c r="O317" s="55">
        <v>81.5</v>
      </c>
      <c r="P317" s="55">
        <v>606</v>
      </c>
      <c r="Q317" s="55">
        <v>122.5</v>
      </c>
      <c r="R317" s="55">
        <v>130</v>
      </c>
      <c r="S317" s="55">
        <v>61.5</v>
      </c>
      <c r="T317" s="55">
        <v>381</v>
      </c>
      <c r="U317" s="55"/>
      <c r="V317" s="55"/>
      <c r="W317" s="55">
        <v>56</v>
      </c>
      <c r="X317" s="55">
        <v>80</v>
      </c>
      <c r="Y317" s="55">
        <v>426</v>
      </c>
      <c r="Z317" s="55"/>
      <c r="AA317" s="55"/>
      <c r="AB317" s="55"/>
      <c r="AC317" s="55">
        <v>64.5</v>
      </c>
      <c r="AD317" s="55">
        <v>88</v>
      </c>
      <c r="AE317" s="55">
        <v>70</v>
      </c>
      <c r="AF317" s="55"/>
      <c r="AG317" s="55"/>
      <c r="AH317" s="55"/>
      <c r="AI317" s="55" t="s">
        <v>880</v>
      </c>
      <c r="AJ317" s="55">
        <v>8</v>
      </c>
      <c r="AK317" s="55"/>
      <c r="AL317" s="55"/>
      <c r="AM317" s="55"/>
      <c r="AN317" s="55"/>
      <c r="AO317" s="55">
        <v>368</v>
      </c>
      <c r="AP317" s="55">
        <v>406</v>
      </c>
      <c r="AQ317" s="55">
        <v>380</v>
      </c>
      <c r="AR317" s="55">
        <v>443</v>
      </c>
      <c r="AS317" s="55">
        <v>452</v>
      </c>
      <c r="AT317" s="55">
        <v>309</v>
      </c>
    </row>
    <row r="318" spans="1:46">
      <c r="A318" s="55" t="s">
        <v>1342</v>
      </c>
      <c r="B318" s="55">
        <v>1315231506</v>
      </c>
      <c r="C318" s="55" t="s">
        <v>1343</v>
      </c>
      <c r="D318" s="55" t="s">
        <v>52</v>
      </c>
      <c r="E318" s="55" t="s">
        <v>53</v>
      </c>
      <c r="F318" s="55"/>
      <c r="G318" s="55">
        <v>15</v>
      </c>
      <c r="H318" s="55">
        <v>499</v>
      </c>
      <c r="I318" s="55">
        <v>545</v>
      </c>
      <c r="J318" s="55">
        <v>314</v>
      </c>
      <c r="K318" s="55">
        <v>52</v>
      </c>
      <c r="L318" s="55">
        <v>1605</v>
      </c>
      <c r="M318" s="55">
        <v>91.5</v>
      </c>
      <c r="N318" s="55">
        <v>773</v>
      </c>
      <c r="O318" s="55">
        <v>101.5</v>
      </c>
      <c r="P318" s="55">
        <v>235</v>
      </c>
      <c r="Q318" s="55">
        <v>115</v>
      </c>
      <c r="R318" s="55">
        <v>294</v>
      </c>
      <c r="S318" s="55">
        <v>66</v>
      </c>
      <c r="T318" s="55">
        <v>301</v>
      </c>
      <c r="U318" s="55"/>
      <c r="V318" s="55"/>
      <c r="W318" s="55">
        <v>59.5</v>
      </c>
      <c r="X318" s="55">
        <v>83</v>
      </c>
      <c r="Y318" s="55">
        <v>362</v>
      </c>
      <c r="Z318" s="55"/>
      <c r="AA318" s="55"/>
      <c r="AB318" s="55"/>
      <c r="AC318" s="55">
        <v>65.5</v>
      </c>
      <c r="AD318" s="55">
        <v>88</v>
      </c>
      <c r="AE318" s="55">
        <v>59</v>
      </c>
      <c r="AF318" s="55"/>
      <c r="AG318" s="55"/>
      <c r="AH318" s="55"/>
      <c r="AI318" s="55" t="s">
        <v>880</v>
      </c>
      <c r="AJ318" s="55">
        <v>6</v>
      </c>
      <c r="AK318" s="55"/>
      <c r="AL318" s="55"/>
      <c r="AM318" s="55"/>
      <c r="AN318" s="55"/>
      <c r="AO318" s="55">
        <v>354</v>
      </c>
      <c r="AP318" s="55">
        <v>276</v>
      </c>
      <c r="AQ318" s="55">
        <v>443</v>
      </c>
      <c r="AR318" s="55">
        <v>366</v>
      </c>
      <c r="AS318" s="55">
        <v>181</v>
      </c>
      <c r="AT318" s="55">
        <v>314</v>
      </c>
    </row>
    <row r="319" spans="1:46">
      <c r="A319" s="55" t="s">
        <v>202</v>
      </c>
      <c r="B319" s="55">
        <v>1315230229</v>
      </c>
      <c r="C319" s="55" t="s">
        <v>203</v>
      </c>
      <c r="D319" s="55" t="s">
        <v>52</v>
      </c>
      <c r="E319" s="55" t="s">
        <v>53</v>
      </c>
      <c r="F319" s="55"/>
      <c r="G319" s="55">
        <v>2</v>
      </c>
      <c r="H319" s="55">
        <v>511.5</v>
      </c>
      <c r="I319" s="55">
        <v>545</v>
      </c>
      <c r="J319" s="55">
        <v>314</v>
      </c>
      <c r="K319" s="55">
        <v>-1</v>
      </c>
      <c r="L319" s="55">
        <v>1605</v>
      </c>
      <c r="M319" s="55">
        <v>105.5</v>
      </c>
      <c r="N319" s="55">
        <v>382</v>
      </c>
      <c r="O319" s="55">
        <v>105</v>
      </c>
      <c r="P319" s="55">
        <v>178</v>
      </c>
      <c r="Q319" s="55">
        <v>113.5</v>
      </c>
      <c r="R319" s="55">
        <v>327</v>
      </c>
      <c r="S319" s="55">
        <v>70</v>
      </c>
      <c r="T319" s="55">
        <v>226</v>
      </c>
      <c r="U319" s="55"/>
      <c r="V319" s="55"/>
      <c r="W319" s="55">
        <v>58</v>
      </c>
      <c r="X319" s="55">
        <v>82</v>
      </c>
      <c r="Y319" s="55">
        <v>385</v>
      </c>
      <c r="Z319" s="55">
        <v>59.5</v>
      </c>
      <c r="AA319" s="55">
        <v>69</v>
      </c>
      <c r="AB319" s="55">
        <v>444</v>
      </c>
      <c r="AC319" s="55"/>
      <c r="AD319" s="55"/>
      <c r="AE319" s="55"/>
      <c r="AF319" s="55"/>
      <c r="AG319" s="55"/>
      <c r="AH319" s="55"/>
      <c r="AI319" s="55" t="s">
        <v>54</v>
      </c>
      <c r="AJ319" s="55">
        <v>29</v>
      </c>
      <c r="AK319" s="55"/>
      <c r="AL319" s="55"/>
      <c r="AM319" s="55"/>
      <c r="AN319" s="55"/>
      <c r="AO319" s="55">
        <v>437</v>
      </c>
      <c r="AP319" s="55">
        <v>251</v>
      </c>
      <c r="AQ319" s="55"/>
      <c r="AR319" s="55">
        <v>313</v>
      </c>
      <c r="AS319" s="55">
        <v>318</v>
      </c>
      <c r="AT319" s="55">
        <v>314</v>
      </c>
    </row>
    <row r="320" spans="1:46">
      <c r="A320" s="55" t="s">
        <v>479</v>
      </c>
      <c r="B320" s="55">
        <v>1315230533</v>
      </c>
      <c r="C320" s="55" t="s">
        <v>480</v>
      </c>
      <c r="D320" s="55" t="s">
        <v>52</v>
      </c>
      <c r="E320" s="55" t="s">
        <v>53</v>
      </c>
      <c r="F320" s="55"/>
      <c r="G320" s="55">
        <v>5</v>
      </c>
      <c r="H320" s="55">
        <v>518.5</v>
      </c>
      <c r="I320" s="55">
        <v>545</v>
      </c>
      <c r="J320" s="55">
        <v>314</v>
      </c>
      <c r="K320" s="55">
        <v>-195</v>
      </c>
      <c r="L320" s="55">
        <v>1605</v>
      </c>
      <c r="M320" s="55">
        <v>103.5</v>
      </c>
      <c r="N320" s="55">
        <v>470</v>
      </c>
      <c r="O320" s="55">
        <v>96</v>
      </c>
      <c r="P320" s="55">
        <v>353</v>
      </c>
      <c r="Q320" s="55">
        <v>98.5</v>
      </c>
      <c r="R320" s="55">
        <v>627</v>
      </c>
      <c r="S320" s="55">
        <v>69</v>
      </c>
      <c r="T320" s="55">
        <v>251</v>
      </c>
      <c r="U320" s="55"/>
      <c r="V320" s="55"/>
      <c r="W320" s="55">
        <v>70.5</v>
      </c>
      <c r="X320" s="55">
        <v>89</v>
      </c>
      <c r="Y320" s="55">
        <v>152</v>
      </c>
      <c r="Z320" s="55">
        <v>81</v>
      </c>
      <c r="AA320" s="55">
        <v>89</v>
      </c>
      <c r="AB320" s="55">
        <v>132</v>
      </c>
      <c r="AC320" s="55"/>
      <c r="AD320" s="55"/>
      <c r="AE320" s="55"/>
      <c r="AF320" s="55"/>
      <c r="AG320" s="55"/>
      <c r="AH320" s="55"/>
      <c r="AI320" s="55" t="s">
        <v>54</v>
      </c>
      <c r="AJ320" s="55">
        <v>33</v>
      </c>
      <c r="AK320" s="55"/>
      <c r="AL320" s="55"/>
      <c r="AM320" s="55"/>
      <c r="AN320" s="55"/>
      <c r="AO320" s="55">
        <v>164</v>
      </c>
      <c r="AP320" s="55">
        <v>240</v>
      </c>
      <c r="AQ320" s="55">
        <v>322</v>
      </c>
      <c r="AR320" s="55">
        <v>119</v>
      </c>
      <c r="AS320" s="55">
        <v>128</v>
      </c>
      <c r="AT320" s="55">
        <v>314</v>
      </c>
    </row>
    <row r="321" spans="1:46">
      <c r="A321" s="55" t="s">
        <v>421</v>
      </c>
      <c r="B321" s="55">
        <v>1315230504</v>
      </c>
      <c r="C321" s="55" t="s">
        <v>422</v>
      </c>
      <c r="D321" s="55" t="s">
        <v>52</v>
      </c>
      <c r="E321" s="55" t="s">
        <v>53</v>
      </c>
      <c r="F321" s="55"/>
      <c r="G321" s="55">
        <v>5</v>
      </c>
      <c r="H321" s="55">
        <v>514</v>
      </c>
      <c r="I321" s="55">
        <v>545</v>
      </c>
      <c r="J321" s="55">
        <v>314</v>
      </c>
      <c r="K321" s="55">
        <v>87</v>
      </c>
      <c r="L321" s="55">
        <v>1605</v>
      </c>
      <c r="M321" s="55">
        <v>104.5</v>
      </c>
      <c r="N321" s="55">
        <v>433</v>
      </c>
      <c r="O321" s="55">
        <v>93.5</v>
      </c>
      <c r="P321" s="55">
        <v>392</v>
      </c>
      <c r="Q321" s="55">
        <v>101.5</v>
      </c>
      <c r="R321" s="55">
        <v>583</v>
      </c>
      <c r="S321" s="55">
        <v>76.5</v>
      </c>
      <c r="T321" s="55">
        <v>137</v>
      </c>
      <c r="U321" s="55"/>
      <c r="V321" s="55"/>
      <c r="W321" s="55">
        <v>63.5</v>
      </c>
      <c r="X321" s="55">
        <v>86</v>
      </c>
      <c r="Y321" s="55">
        <v>283</v>
      </c>
      <c r="Z321" s="55">
        <v>74.5</v>
      </c>
      <c r="AA321" s="55">
        <v>83</v>
      </c>
      <c r="AB321" s="55">
        <v>253</v>
      </c>
      <c r="AC321" s="55"/>
      <c r="AD321" s="55"/>
      <c r="AE321" s="55"/>
      <c r="AF321" s="55"/>
      <c r="AG321" s="55"/>
      <c r="AH321" s="55"/>
      <c r="AI321" s="55" t="s">
        <v>54</v>
      </c>
      <c r="AJ321" s="55">
        <v>4</v>
      </c>
      <c r="AK321" s="55"/>
      <c r="AL321" s="55"/>
      <c r="AM321" s="55"/>
      <c r="AN321" s="55"/>
      <c r="AO321" s="55">
        <v>508</v>
      </c>
      <c r="AP321" s="55">
        <v>512</v>
      </c>
      <c r="AQ321" s="55">
        <v>323</v>
      </c>
      <c r="AR321" s="55">
        <v>401</v>
      </c>
      <c r="AS321" s="55">
        <v>481</v>
      </c>
      <c r="AT321" s="55">
        <v>314</v>
      </c>
    </row>
    <row r="322" spans="1:46">
      <c r="A322" s="55" t="s">
        <v>487</v>
      </c>
      <c r="B322" s="55">
        <v>1315230537</v>
      </c>
      <c r="C322" s="55" t="s">
        <v>488</v>
      </c>
      <c r="D322" s="55" t="s">
        <v>52</v>
      </c>
      <c r="E322" s="55" t="s">
        <v>53</v>
      </c>
      <c r="F322" s="55"/>
      <c r="G322" s="55">
        <v>5</v>
      </c>
      <c r="H322" s="55">
        <v>515</v>
      </c>
      <c r="I322" s="55">
        <v>545</v>
      </c>
      <c r="J322" s="55">
        <v>314</v>
      </c>
      <c r="K322" s="55">
        <v>169</v>
      </c>
      <c r="L322" s="55">
        <v>1605</v>
      </c>
      <c r="M322" s="55">
        <v>102</v>
      </c>
      <c r="N322" s="55">
        <v>529</v>
      </c>
      <c r="O322" s="55">
        <v>85</v>
      </c>
      <c r="P322" s="55">
        <v>541</v>
      </c>
      <c r="Q322" s="55">
        <v>104.5</v>
      </c>
      <c r="R322" s="55">
        <v>532</v>
      </c>
      <c r="S322" s="55">
        <v>81.5</v>
      </c>
      <c r="T322" s="55">
        <v>71</v>
      </c>
      <c r="U322" s="55"/>
      <c r="V322" s="55"/>
      <c r="W322" s="55">
        <v>66.5</v>
      </c>
      <c r="X322" s="55">
        <v>88</v>
      </c>
      <c r="Y322" s="55">
        <v>220</v>
      </c>
      <c r="Z322" s="55">
        <v>75.5</v>
      </c>
      <c r="AA322" s="55">
        <v>84</v>
      </c>
      <c r="AB322" s="55">
        <v>235</v>
      </c>
      <c r="AC322" s="55"/>
      <c r="AD322" s="55"/>
      <c r="AE322" s="55"/>
      <c r="AF322" s="55"/>
      <c r="AG322" s="55"/>
      <c r="AH322" s="55"/>
      <c r="AI322" s="55" t="s">
        <v>54</v>
      </c>
      <c r="AJ322" s="55">
        <v>37</v>
      </c>
      <c r="AK322" s="55"/>
      <c r="AL322" s="55"/>
      <c r="AM322" s="55"/>
      <c r="AN322" s="55"/>
      <c r="AO322" s="55">
        <v>519</v>
      </c>
      <c r="AP322" s="55">
        <v>539</v>
      </c>
      <c r="AQ322" s="55">
        <v>680</v>
      </c>
      <c r="AR322" s="55">
        <v>483</v>
      </c>
      <c r="AS322" s="55">
        <v>502</v>
      </c>
      <c r="AT322" s="55">
        <v>314</v>
      </c>
    </row>
    <row r="323" spans="1:46">
      <c r="A323" s="55" t="s">
        <v>915</v>
      </c>
      <c r="B323" s="55">
        <v>1315231026</v>
      </c>
      <c r="C323" s="55" t="s">
        <v>916</v>
      </c>
      <c r="D323" s="55" t="s">
        <v>52</v>
      </c>
      <c r="E323" s="55" t="s">
        <v>53</v>
      </c>
      <c r="F323" s="55"/>
      <c r="G323" s="55">
        <v>10</v>
      </c>
      <c r="H323" s="55">
        <v>499.5</v>
      </c>
      <c r="I323" s="55">
        <v>545</v>
      </c>
      <c r="J323" s="55">
        <v>314</v>
      </c>
      <c r="K323" s="55">
        <v>-38</v>
      </c>
      <c r="L323" s="55">
        <v>1605</v>
      </c>
      <c r="M323" s="55">
        <v>102</v>
      </c>
      <c r="N323" s="55">
        <v>529</v>
      </c>
      <c r="O323" s="55">
        <v>97</v>
      </c>
      <c r="P323" s="55">
        <v>330</v>
      </c>
      <c r="Q323" s="55">
        <v>117</v>
      </c>
      <c r="R323" s="55">
        <v>264</v>
      </c>
      <c r="S323" s="55">
        <v>57</v>
      </c>
      <c r="T323" s="55">
        <v>462</v>
      </c>
      <c r="U323" s="55"/>
      <c r="V323" s="55"/>
      <c r="W323" s="55">
        <v>61</v>
      </c>
      <c r="X323" s="55">
        <v>84</v>
      </c>
      <c r="Y323" s="55">
        <v>332</v>
      </c>
      <c r="Z323" s="55"/>
      <c r="AA323" s="55"/>
      <c r="AB323" s="55"/>
      <c r="AC323" s="55">
        <v>65.5</v>
      </c>
      <c r="AD323" s="55">
        <v>88</v>
      </c>
      <c r="AE323" s="55">
        <v>59</v>
      </c>
      <c r="AF323" s="55"/>
      <c r="AG323" s="55"/>
      <c r="AH323" s="55"/>
      <c r="AI323" s="55" t="s">
        <v>880</v>
      </c>
      <c r="AJ323" s="55">
        <v>26</v>
      </c>
      <c r="AK323" s="55"/>
      <c r="AL323" s="55"/>
      <c r="AM323" s="55"/>
      <c r="AN323" s="55"/>
      <c r="AO323" s="55">
        <v>320</v>
      </c>
      <c r="AP323" s="55">
        <v>322</v>
      </c>
      <c r="AQ323" s="55">
        <v>366</v>
      </c>
      <c r="AR323" s="55">
        <v>276</v>
      </c>
      <c r="AS323" s="55">
        <v>359</v>
      </c>
      <c r="AT323" s="55">
        <v>314</v>
      </c>
    </row>
    <row r="324" spans="1:46">
      <c r="A324" s="55" t="s">
        <v>721</v>
      </c>
      <c r="B324" s="55">
        <v>1315230815</v>
      </c>
      <c r="C324" s="55" t="s">
        <v>722</v>
      </c>
      <c r="D324" s="55" t="s">
        <v>52</v>
      </c>
      <c r="E324" s="55" t="s">
        <v>53</v>
      </c>
      <c r="F324" s="55"/>
      <c r="G324" s="55">
        <v>8</v>
      </c>
      <c r="H324" s="55">
        <v>522.5</v>
      </c>
      <c r="I324" s="55">
        <v>544.5</v>
      </c>
      <c r="J324" s="55">
        <v>320</v>
      </c>
      <c r="K324" s="55">
        <v>-112</v>
      </c>
      <c r="L324" s="55">
        <v>1623</v>
      </c>
      <c r="M324" s="55">
        <v>107.5</v>
      </c>
      <c r="N324" s="55">
        <v>300</v>
      </c>
      <c r="O324" s="55">
        <v>85</v>
      </c>
      <c r="P324" s="55">
        <v>541</v>
      </c>
      <c r="Q324" s="55">
        <v>110.5</v>
      </c>
      <c r="R324" s="55">
        <v>396</v>
      </c>
      <c r="S324" s="55">
        <v>67.5</v>
      </c>
      <c r="T324" s="55">
        <v>275</v>
      </c>
      <c r="U324" s="55"/>
      <c r="V324" s="55"/>
      <c r="W324" s="55">
        <v>79.5</v>
      </c>
      <c r="X324" s="55">
        <v>93</v>
      </c>
      <c r="Y324" s="55">
        <v>43</v>
      </c>
      <c r="Z324" s="55">
        <v>72.5</v>
      </c>
      <c r="AA324" s="55">
        <v>81</v>
      </c>
      <c r="AB324" s="55">
        <v>289</v>
      </c>
      <c r="AC324" s="55"/>
      <c r="AD324" s="55"/>
      <c r="AE324" s="55"/>
      <c r="AF324" s="55"/>
      <c r="AG324" s="55"/>
      <c r="AH324" s="55"/>
      <c r="AI324" s="55" t="s">
        <v>54</v>
      </c>
      <c r="AJ324" s="55">
        <v>16</v>
      </c>
      <c r="AK324" s="55"/>
      <c r="AL324" s="55"/>
      <c r="AM324" s="55"/>
      <c r="AN324" s="55"/>
      <c r="AO324" s="55">
        <v>231</v>
      </c>
      <c r="AP324" s="55">
        <v>394</v>
      </c>
      <c r="AQ324" s="55">
        <v>124</v>
      </c>
      <c r="AR324" s="55">
        <v>208</v>
      </c>
      <c r="AS324" s="55">
        <v>215</v>
      </c>
      <c r="AT324" s="55">
        <v>320</v>
      </c>
    </row>
    <row r="325" spans="1:46">
      <c r="A325" s="55" t="s">
        <v>507</v>
      </c>
      <c r="B325" s="55">
        <v>1315230548</v>
      </c>
      <c r="C325" s="55" t="s">
        <v>508</v>
      </c>
      <c r="D325" s="55" t="s">
        <v>133</v>
      </c>
      <c r="E325" s="55" t="s">
        <v>53</v>
      </c>
      <c r="F325" s="55"/>
      <c r="G325" s="55">
        <v>5</v>
      </c>
      <c r="H325" s="55">
        <v>514.5</v>
      </c>
      <c r="I325" s="55">
        <v>544.5</v>
      </c>
      <c r="J325" s="55">
        <v>320</v>
      </c>
      <c r="K325" s="55">
        <v>-63</v>
      </c>
      <c r="L325" s="55">
        <v>1623</v>
      </c>
      <c r="M325" s="55">
        <v>99</v>
      </c>
      <c r="N325" s="55">
        <v>635</v>
      </c>
      <c r="O325" s="55">
        <v>95</v>
      </c>
      <c r="P325" s="55">
        <v>362</v>
      </c>
      <c r="Q325" s="55">
        <v>105</v>
      </c>
      <c r="R325" s="55">
        <v>523</v>
      </c>
      <c r="S325" s="55">
        <v>76.5</v>
      </c>
      <c r="T325" s="55">
        <v>137</v>
      </c>
      <c r="U325" s="55"/>
      <c r="V325" s="55"/>
      <c r="W325" s="55">
        <v>66</v>
      </c>
      <c r="X325" s="55">
        <v>87</v>
      </c>
      <c r="Y325" s="55">
        <v>232</v>
      </c>
      <c r="Z325" s="55">
        <v>73</v>
      </c>
      <c r="AA325" s="55">
        <v>82</v>
      </c>
      <c r="AB325" s="55">
        <v>281</v>
      </c>
      <c r="AC325" s="55"/>
      <c r="AD325" s="55"/>
      <c r="AE325" s="55"/>
      <c r="AF325" s="55"/>
      <c r="AG325" s="55"/>
      <c r="AH325" s="55"/>
      <c r="AI325" s="55" t="s">
        <v>54</v>
      </c>
      <c r="AJ325" s="55">
        <v>48</v>
      </c>
      <c r="AK325" s="55"/>
      <c r="AL325" s="55"/>
      <c r="AM325" s="55"/>
      <c r="AN325" s="55"/>
      <c r="AO325" s="55">
        <v>198</v>
      </c>
      <c r="AP325" s="55">
        <v>274</v>
      </c>
      <c r="AQ325" s="55">
        <v>251</v>
      </c>
      <c r="AR325" s="55">
        <v>257</v>
      </c>
      <c r="AS325" s="55">
        <v>310</v>
      </c>
      <c r="AT325" s="55">
        <v>320</v>
      </c>
    </row>
    <row r="326" spans="1:46">
      <c r="A326" s="55" t="s">
        <v>569</v>
      </c>
      <c r="B326" s="55">
        <v>1315230631</v>
      </c>
      <c r="C326" s="55" t="s">
        <v>570</v>
      </c>
      <c r="D326" s="55" t="s">
        <v>52</v>
      </c>
      <c r="E326" s="55" t="s">
        <v>53</v>
      </c>
      <c r="F326" s="55"/>
      <c r="G326" s="55">
        <v>6</v>
      </c>
      <c r="H326" s="55">
        <v>514.5</v>
      </c>
      <c r="I326" s="55">
        <v>544.5</v>
      </c>
      <c r="J326" s="55">
        <v>320</v>
      </c>
      <c r="K326" s="55">
        <v>-109</v>
      </c>
      <c r="L326" s="55">
        <v>1623</v>
      </c>
      <c r="M326" s="55">
        <v>104.5</v>
      </c>
      <c r="N326" s="55">
        <v>433</v>
      </c>
      <c r="O326" s="55">
        <v>99.5</v>
      </c>
      <c r="P326" s="55">
        <v>270</v>
      </c>
      <c r="Q326" s="55">
        <v>93</v>
      </c>
      <c r="R326" s="55">
        <v>695</v>
      </c>
      <c r="S326" s="55">
        <v>73.5</v>
      </c>
      <c r="T326" s="55">
        <v>172</v>
      </c>
      <c r="U326" s="55"/>
      <c r="V326" s="55"/>
      <c r="W326" s="55">
        <v>56</v>
      </c>
      <c r="X326" s="55">
        <v>80</v>
      </c>
      <c r="Y326" s="55">
        <v>426</v>
      </c>
      <c r="Z326" s="55">
        <v>88</v>
      </c>
      <c r="AA326" s="55">
        <v>94</v>
      </c>
      <c r="AB326" s="55">
        <v>28</v>
      </c>
      <c r="AC326" s="55"/>
      <c r="AD326" s="55"/>
      <c r="AE326" s="55"/>
      <c r="AF326" s="55"/>
      <c r="AG326" s="55"/>
      <c r="AH326" s="55"/>
      <c r="AI326" s="55" t="s">
        <v>54</v>
      </c>
      <c r="AJ326" s="55">
        <v>31</v>
      </c>
      <c r="AK326" s="55"/>
      <c r="AL326" s="55" t="s">
        <v>512</v>
      </c>
      <c r="AM326" s="55"/>
      <c r="AN326" s="55"/>
      <c r="AO326" s="55">
        <v>374</v>
      </c>
      <c r="AP326" s="55">
        <v>147</v>
      </c>
      <c r="AQ326" s="55">
        <v>351</v>
      </c>
      <c r="AR326" s="55">
        <v>211</v>
      </c>
      <c r="AS326" s="55">
        <v>359</v>
      </c>
      <c r="AT326" s="55">
        <v>320</v>
      </c>
    </row>
    <row r="327" spans="1:46">
      <c r="A327" s="55" t="s">
        <v>214</v>
      </c>
      <c r="B327" s="55">
        <v>1315230236</v>
      </c>
      <c r="C327" s="55" t="s">
        <v>215</v>
      </c>
      <c r="D327" s="55" t="s">
        <v>52</v>
      </c>
      <c r="E327" s="55" t="s">
        <v>53</v>
      </c>
      <c r="F327" s="55"/>
      <c r="G327" s="55">
        <v>2</v>
      </c>
      <c r="H327" s="55">
        <v>510.5</v>
      </c>
      <c r="I327" s="55">
        <v>544.5</v>
      </c>
      <c r="J327" s="55">
        <v>320</v>
      </c>
      <c r="K327" s="55">
        <v>118</v>
      </c>
      <c r="L327" s="55">
        <v>1623</v>
      </c>
      <c r="M327" s="55">
        <v>113</v>
      </c>
      <c r="N327" s="55">
        <v>112</v>
      </c>
      <c r="O327" s="55">
        <v>90.5</v>
      </c>
      <c r="P327" s="55">
        <v>445</v>
      </c>
      <c r="Q327" s="55">
        <v>130</v>
      </c>
      <c r="R327" s="55">
        <v>40</v>
      </c>
      <c r="S327" s="55">
        <v>46</v>
      </c>
      <c r="T327" s="55">
        <v>597</v>
      </c>
      <c r="U327" s="55"/>
      <c r="V327" s="55"/>
      <c r="W327" s="55">
        <v>52.5</v>
      </c>
      <c r="X327" s="55">
        <v>78</v>
      </c>
      <c r="Y327" s="55">
        <v>488</v>
      </c>
      <c r="Z327" s="55">
        <v>78.5</v>
      </c>
      <c r="AA327" s="55">
        <v>87</v>
      </c>
      <c r="AB327" s="55">
        <v>181</v>
      </c>
      <c r="AC327" s="55"/>
      <c r="AD327" s="55"/>
      <c r="AE327" s="55"/>
      <c r="AF327" s="55"/>
      <c r="AG327" s="55"/>
      <c r="AH327" s="55"/>
      <c r="AI327" s="55" t="s">
        <v>54</v>
      </c>
      <c r="AJ327" s="55">
        <v>36</v>
      </c>
      <c r="AK327" s="55"/>
      <c r="AL327" s="55"/>
      <c r="AM327" s="55"/>
      <c r="AN327" s="55"/>
      <c r="AO327" s="55">
        <v>459</v>
      </c>
      <c r="AP327" s="55">
        <v>496</v>
      </c>
      <c r="AQ327" s="55">
        <v>394</v>
      </c>
      <c r="AR327" s="55">
        <v>438</v>
      </c>
      <c r="AS327" s="55">
        <v>397</v>
      </c>
      <c r="AT327" s="55">
        <v>320</v>
      </c>
    </row>
    <row r="328" spans="1:46">
      <c r="A328" s="55" t="s">
        <v>304</v>
      </c>
      <c r="B328" s="55">
        <v>1315230333</v>
      </c>
      <c r="C328" s="55" t="s">
        <v>305</v>
      </c>
      <c r="D328" s="55" t="s">
        <v>52</v>
      </c>
      <c r="E328" s="55" t="s">
        <v>53</v>
      </c>
      <c r="F328" s="55"/>
      <c r="G328" s="55">
        <v>3</v>
      </c>
      <c r="H328" s="55">
        <v>515</v>
      </c>
      <c r="I328" s="55">
        <v>544.5</v>
      </c>
      <c r="J328" s="55">
        <v>320</v>
      </c>
      <c r="K328" s="55">
        <v>67</v>
      </c>
      <c r="L328" s="55">
        <v>1623</v>
      </c>
      <c r="M328" s="55">
        <v>98.5</v>
      </c>
      <c r="N328" s="55">
        <v>653</v>
      </c>
      <c r="O328" s="55">
        <v>97.5</v>
      </c>
      <c r="P328" s="55">
        <v>321</v>
      </c>
      <c r="Q328" s="55">
        <v>107.5</v>
      </c>
      <c r="R328" s="55">
        <v>463</v>
      </c>
      <c r="S328" s="55">
        <v>70</v>
      </c>
      <c r="T328" s="55">
        <v>226</v>
      </c>
      <c r="U328" s="55"/>
      <c r="V328" s="55"/>
      <c r="W328" s="55">
        <v>67.5</v>
      </c>
      <c r="X328" s="55">
        <v>88</v>
      </c>
      <c r="Y328" s="55">
        <v>207</v>
      </c>
      <c r="Z328" s="55">
        <v>74</v>
      </c>
      <c r="AA328" s="55">
        <v>83</v>
      </c>
      <c r="AB328" s="55">
        <v>265</v>
      </c>
      <c r="AC328" s="55"/>
      <c r="AD328" s="55"/>
      <c r="AE328" s="55"/>
      <c r="AF328" s="55"/>
      <c r="AG328" s="55"/>
      <c r="AH328" s="55"/>
      <c r="AI328" s="55" t="s">
        <v>54</v>
      </c>
      <c r="AJ328" s="55">
        <v>33</v>
      </c>
      <c r="AK328" s="55"/>
      <c r="AL328" s="55"/>
      <c r="AM328" s="55"/>
      <c r="AN328" s="55"/>
      <c r="AO328" s="55">
        <v>160</v>
      </c>
      <c r="AP328" s="55">
        <v>248</v>
      </c>
      <c r="AQ328" s="55"/>
      <c r="AR328" s="55">
        <v>387</v>
      </c>
      <c r="AS328" s="55">
        <v>272</v>
      </c>
      <c r="AT328" s="55">
        <v>320</v>
      </c>
    </row>
    <row r="329" spans="1:46">
      <c r="A329" s="55" t="s">
        <v>1160</v>
      </c>
      <c r="B329" s="55">
        <v>1315231311</v>
      </c>
      <c r="C329" s="55" t="s">
        <v>1161</v>
      </c>
      <c r="D329" s="55" t="s">
        <v>52</v>
      </c>
      <c r="E329" s="55" t="s">
        <v>53</v>
      </c>
      <c r="F329" s="55"/>
      <c r="G329" s="55">
        <v>13</v>
      </c>
      <c r="H329" s="55">
        <v>498.5</v>
      </c>
      <c r="I329" s="55">
        <v>544</v>
      </c>
      <c r="J329" s="55">
        <v>325</v>
      </c>
      <c r="K329" s="55">
        <v>-127</v>
      </c>
      <c r="L329" s="55">
        <v>1643</v>
      </c>
      <c r="M329" s="55">
        <v>111.5</v>
      </c>
      <c r="N329" s="55">
        <v>155</v>
      </c>
      <c r="O329" s="55">
        <v>78.5</v>
      </c>
      <c r="P329" s="55">
        <v>643</v>
      </c>
      <c r="Q329" s="55">
        <v>109</v>
      </c>
      <c r="R329" s="55">
        <v>434</v>
      </c>
      <c r="S329" s="55">
        <v>73</v>
      </c>
      <c r="T329" s="55">
        <v>181</v>
      </c>
      <c r="U329" s="55"/>
      <c r="V329" s="55"/>
      <c r="W329" s="55">
        <v>57</v>
      </c>
      <c r="X329" s="55">
        <v>81</v>
      </c>
      <c r="Y329" s="55">
        <v>406</v>
      </c>
      <c r="Z329" s="55"/>
      <c r="AA329" s="55"/>
      <c r="AB329" s="55"/>
      <c r="AC329" s="55"/>
      <c r="AD329" s="55"/>
      <c r="AE329" s="55"/>
      <c r="AF329" s="55">
        <v>69.5</v>
      </c>
      <c r="AG329" s="55">
        <v>91</v>
      </c>
      <c r="AH329" s="55">
        <v>13</v>
      </c>
      <c r="AI329" s="55" t="s">
        <v>866</v>
      </c>
      <c r="AJ329" s="55">
        <v>11</v>
      </c>
      <c r="AK329" s="55"/>
      <c r="AL329" s="55"/>
      <c r="AM329" s="55"/>
      <c r="AN329" s="55"/>
      <c r="AO329" s="55">
        <v>295</v>
      </c>
      <c r="AP329" s="55">
        <v>167</v>
      </c>
      <c r="AQ329" s="55">
        <v>208</v>
      </c>
      <c r="AR329" s="55">
        <v>198</v>
      </c>
      <c r="AS329" s="55">
        <v>234</v>
      </c>
      <c r="AT329" s="55">
        <v>325</v>
      </c>
    </row>
    <row r="330" spans="1:46">
      <c r="A330" s="55" t="s">
        <v>545</v>
      </c>
      <c r="B330" s="55">
        <v>1315230619</v>
      </c>
      <c r="C330" s="55" t="s">
        <v>546</v>
      </c>
      <c r="D330" s="55" t="s">
        <v>52</v>
      </c>
      <c r="E330" s="55" t="s">
        <v>53</v>
      </c>
      <c r="F330" s="55"/>
      <c r="G330" s="55">
        <v>6</v>
      </c>
      <c r="H330" s="55">
        <v>514</v>
      </c>
      <c r="I330" s="55">
        <v>543.5</v>
      </c>
      <c r="J330" s="55">
        <v>326</v>
      </c>
      <c r="K330" s="55">
        <v>92</v>
      </c>
      <c r="L330" s="55">
        <v>1659</v>
      </c>
      <c r="M330" s="55">
        <v>99.5</v>
      </c>
      <c r="N330" s="55">
        <v>618</v>
      </c>
      <c r="O330" s="55">
        <v>91</v>
      </c>
      <c r="P330" s="55">
        <v>436</v>
      </c>
      <c r="Q330" s="55">
        <v>119.5</v>
      </c>
      <c r="R330" s="55">
        <v>200</v>
      </c>
      <c r="S330" s="55">
        <v>57.5</v>
      </c>
      <c r="T330" s="55">
        <v>454</v>
      </c>
      <c r="U330" s="55"/>
      <c r="V330" s="55"/>
      <c r="W330" s="55">
        <v>59.5</v>
      </c>
      <c r="X330" s="55">
        <v>83</v>
      </c>
      <c r="Y330" s="55">
        <v>362</v>
      </c>
      <c r="Z330" s="55">
        <v>87</v>
      </c>
      <c r="AA330" s="55">
        <v>93</v>
      </c>
      <c r="AB330" s="55">
        <v>34</v>
      </c>
      <c r="AC330" s="55"/>
      <c r="AD330" s="55"/>
      <c r="AE330" s="55"/>
      <c r="AF330" s="55"/>
      <c r="AG330" s="55"/>
      <c r="AH330" s="55"/>
      <c r="AI330" s="55" t="s">
        <v>54</v>
      </c>
      <c r="AJ330" s="55">
        <v>19</v>
      </c>
      <c r="AK330" s="55"/>
      <c r="AL330" s="55" t="s">
        <v>512</v>
      </c>
      <c r="AM330" s="55"/>
      <c r="AN330" s="55"/>
      <c r="AO330" s="55">
        <v>455</v>
      </c>
      <c r="AP330" s="55">
        <v>532</v>
      </c>
      <c r="AQ330" s="55">
        <v>269</v>
      </c>
      <c r="AR330" s="55">
        <v>418</v>
      </c>
      <c r="AS330" s="55">
        <v>378</v>
      </c>
      <c r="AT330" s="55">
        <v>326</v>
      </c>
    </row>
    <row r="331" spans="1:46">
      <c r="A331" s="55" t="s">
        <v>140</v>
      </c>
      <c r="B331" s="55">
        <v>1315230401</v>
      </c>
      <c r="C331" s="55" t="s">
        <v>334</v>
      </c>
      <c r="D331" s="55" t="s">
        <v>52</v>
      </c>
      <c r="E331" s="55" t="s">
        <v>53</v>
      </c>
      <c r="F331" s="55"/>
      <c r="G331" s="55">
        <v>4</v>
      </c>
      <c r="H331" s="55">
        <v>517</v>
      </c>
      <c r="I331" s="55">
        <v>543</v>
      </c>
      <c r="J331" s="55">
        <v>327</v>
      </c>
      <c r="K331" s="55">
        <v>274</v>
      </c>
      <c r="L331" s="55">
        <v>1676</v>
      </c>
      <c r="M331" s="55">
        <v>98</v>
      </c>
      <c r="N331" s="55">
        <v>668</v>
      </c>
      <c r="O331" s="55">
        <v>98.5</v>
      </c>
      <c r="P331" s="55">
        <v>298</v>
      </c>
      <c r="Q331" s="55">
        <v>110</v>
      </c>
      <c r="R331" s="55">
        <v>408</v>
      </c>
      <c r="S331" s="55">
        <v>66.5</v>
      </c>
      <c r="T331" s="55">
        <v>292</v>
      </c>
      <c r="U331" s="55"/>
      <c r="V331" s="55"/>
      <c r="W331" s="55">
        <v>72.5</v>
      </c>
      <c r="X331" s="55">
        <v>90</v>
      </c>
      <c r="Y331" s="55">
        <v>129</v>
      </c>
      <c r="Z331" s="55">
        <v>71.5</v>
      </c>
      <c r="AA331" s="55">
        <v>80</v>
      </c>
      <c r="AB331" s="55">
        <v>310</v>
      </c>
      <c r="AC331" s="55"/>
      <c r="AD331" s="55"/>
      <c r="AE331" s="55"/>
      <c r="AF331" s="55"/>
      <c r="AG331" s="55"/>
      <c r="AH331" s="55"/>
      <c r="AI331" s="55" t="s">
        <v>54</v>
      </c>
      <c r="AJ331" s="55">
        <v>1</v>
      </c>
      <c r="AK331" s="55"/>
      <c r="AL331" s="55"/>
      <c r="AM331" s="55"/>
      <c r="AN331" s="55"/>
      <c r="AO331" s="55">
        <v>553</v>
      </c>
      <c r="AP331" s="55">
        <v>401</v>
      </c>
      <c r="AQ331" s="55">
        <v>449</v>
      </c>
      <c r="AR331" s="55">
        <v>601</v>
      </c>
      <c r="AS331" s="55">
        <v>192</v>
      </c>
      <c r="AT331" s="55">
        <v>327</v>
      </c>
    </row>
    <row r="332" spans="1:46">
      <c r="A332" s="55" t="s">
        <v>1144</v>
      </c>
      <c r="B332" s="55">
        <v>1315231303</v>
      </c>
      <c r="C332" s="55" t="s">
        <v>1145</v>
      </c>
      <c r="D332" s="55" t="s">
        <v>52</v>
      </c>
      <c r="E332" s="55" t="s">
        <v>53</v>
      </c>
      <c r="F332" s="55"/>
      <c r="G332" s="55">
        <v>13</v>
      </c>
      <c r="H332" s="55">
        <v>495</v>
      </c>
      <c r="I332" s="55">
        <v>543</v>
      </c>
      <c r="J332" s="55">
        <v>327</v>
      </c>
      <c r="K332" s="55">
        <v>51</v>
      </c>
      <c r="L332" s="55">
        <v>1676</v>
      </c>
      <c r="M332" s="55">
        <v>109.5</v>
      </c>
      <c r="N332" s="55">
        <v>226</v>
      </c>
      <c r="O332" s="55">
        <v>88.5</v>
      </c>
      <c r="P332" s="55">
        <v>481</v>
      </c>
      <c r="Q332" s="55">
        <v>122.5</v>
      </c>
      <c r="R332" s="55">
        <v>130</v>
      </c>
      <c r="S332" s="55">
        <v>50.5</v>
      </c>
      <c r="T332" s="55">
        <v>542</v>
      </c>
      <c r="U332" s="55"/>
      <c r="V332" s="55"/>
      <c r="W332" s="55">
        <v>61</v>
      </c>
      <c r="X332" s="55">
        <v>84</v>
      </c>
      <c r="Y332" s="55">
        <v>332</v>
      </c>
      <c r="Z332" s="55"/>
      <c r="AA332" s="55"/>
      <c r="AB332" s="55"/>
      <c r="AC332" s="55"/>
      <c r="AD332" s="55"/>
      <c r="AE332" s="55"/>
      <c r="AF332" s="55">
        <v>63</v>
      </c>
      <c r="AG332" s="55">
        <v>88</v>
      </c>
      <c r="AH332" s="55">
        <v>46</v>
      </c>
      <c r="AI332" s="55" t="s">
        <v>866</v>
      </c>
      <c r="AJ332" s="55">
        <v>3</v>
      </c>
      <c r="AK332" s="55"/>
      <c r="AL332" s="55"/>
      <c r="AM332" s="55"/>
      <c r="AN332" s="55"/>
      <c r="AO332" s="55">
        <v>220</v>
      </c>
      <c r="AP332" s="55">
        <v>351</v>
      </c>
      <c r="AQ332" s="55">
        <v>289</v>
      </c>
      <c r="AR332" s="55">
        <v>378</v>
      </c>
      <c r="AS332" s="55">
        <v>456</v>
      </c>
      <c r="AT332" s="55">
        <v>327</v>
      </c>
    </row>
    <row r="333" spans="1:46">
      <c r="A333" s="55" t="s">
        <v>895</v>
      </c>
      <c r="B333" s="55">
        <v>1315231016</v>
      </c>
      <c r="C333" s="55" t="s">
        <v>896</v>
      </c>
      <c r="D333" s="55" t="s">
        <v>52</v>
      </c>
      <c r="E333" s="55" t="s">
        <v>53</v>
      </c>
      <c r="F333" s="55"/>
      <c r="G333" s="55">
        <v>10</v>
      </c>
      <c r="H333" s="55">
        <v>515.5</v>
      </c>
      <c r="I333" s="55">
        <v>543</v>
      </c>
      <c r="J333" s="55">
        <v>327</v>
      </c>
      <c r="K333" s="55">
        <v>-60</v>
      </c>
      <c r="L333" s="55">
        <v>1676</v>
      </c>
      <c r="M333" s="55">
        <v>100</v>
      </c>
      <c r="N333" s="55">
        <v>605</v>
      </c>
      <c r="O333" s="55">
        <v>97.5</v>
      </c>
      <c r="P333" s="55">
        <v>321</v>
      </c>
      <c r="Q333" s="55">
        <v>109</v>
      </c>
      <c r="R333" s="55">
        <v>434</v>
      </c>
      <c r="S333" s="55">
        <v>78.5</v>
      </c>
      <c r="T333" s="55">
        <v>100</v>
      </c>
      <c r="U333" s="55"/>
      <c r="V333" s="55"/>
      <c r="W333" s="55">
        <v>71.5</v>
      </c>
      <c r="X333" s="55">
        <v>90</v>
      </c>
      <c r="Y333" s="55">
        <v>144</v>
      </c>
      <c r="Z333" s="55">
        <v>59</v>
      </c>
      <c r="AA333" s="55">
        <v>68</v>
      </c>
      <c r="AB333" s="55">
        <v>447</v>
      </c>
      <c r="AC333" s="55"/>
      <c r="AD333" s="55"/>
      <c r="AE333" s="55"/>
      <c r="AF333" s="55"/>
      <c r="AG333" s="55"/>
      <c r="AH333" s="55"/>
      <c r="AI333" s="55" t="s">
        <v>54</v>
      </c>
      <c r="AJ333" s="55">
        <v>16</v>
      </c>
      <c r="AK333" s="55"/>
      <c r="AL333" s="55"/>
      <c r="AM333" s="55"/>
      <c r="AN333" s="55"/>
      <c r="AO333" s="55">
        <v>171</v>
      </c>
      <c r="AP333" s="55">
        <v>262</v>
      </c>
      <c r="AQ333" s="55">
        <v>225</v>
      </c>
      <c r="AR333" s="55">
        <v>267</v>
      </c>
      <c r="AS333" s="55">
        <v>342</v>
      </c>
      <c r="AT333" s="55">
        <v>327</v>
      </c>
    </row>
    <row r="334" spans="1:46">
      <c r="A334" s="55" t="s">
        <v>302</v>
      </c>
      <c r="B334" s="55">
        <v>1315230332</v>
      </c>
      <c r="C334" s="55" t="s">
        <v>303</v>
      </c>
      <c r="D334" s="55" t="s">
        <v>52</v>
      </c>
      <c r="E334" s="55" t="s">
        <v>53</v>
      </c>
      <c r="F334" s="55"/>
      <c r="G334" s="55">
        <v>3</v>
      </c>
      <c r="H334" s="55">
        <v>509</v>
      </c>
      <c r="I334" s="55">
        <v>542.5</v>
      </c>
      <c r="J334" s="55">
        <v>330</v>
      </c>
      <c r="K334" s="55">
        <v>-48</v>
      </c>
      <c r="L334" s="55">
        <v>1699</v>
      </c>
      <c r="M334" s="55">
        <v>119.5</v>
      </c>
      <c r="N334" s="55">
        <v>17</v>
      </c>
      <c r="O334" s="55">
        <v>63</v>
      </c>
      <c r="P334" s="55">
        <v>760</v>
      </c>
      <c r="Q334" s="55">
        <v>120.5</v>
      </c>
      <c r="R334" s="55">
        <v>180</v>
      </c>
      <c r="S334" s="55">
        <v>77.5</v>
      </c>
      <c r="T334" s="55">
        <v>116</v>
      </c>
      <c r="U334" s="55"/>
      <c r="V334" s="55"/>
      <c r="W334" s="55">
        <v>56.5</v>
      </c>
      <c r="X334" s="55">
        <v>81</v>
      </c>
      <c r="Y334" s="55">
        <v>414</v>
      </c>
      <c r="Z334" s="55">
        <v>72</v>
      </c>
      <c r="AA334" s="55">
        <v>81</v>
      </c>
      <c r="AB334" s="55">
        <v>301</v>
      </c>
      <c r="AC334" s="55"/>
      <c r="AD334" s="55"/>
      <c r="AE334" s="55"/>
      <c r="AF334" s="55"/>
      <c r="AG334" s="55"/>
      <c r="AH334" s="55"/>
      <c r="AI334" s="55" t="s">
        <v>54</v>
      </c>
      <c r="AJ334" s="55">
        <v>32</v>
      </c>
      <c r="AK334" s="55"/>
      <c r="AL334" s="55"/>
      <c r="AM334" s="55"/>
      <c r="AN334" s="55"/>
      <c r="AO334" s="55">
        <v>309</v>
      </c>
      <c r="AP334" s="55">
        <v>191</v>
      </c>
      <c r="AQ334" s="55">
        <v>181</v>
      </c>
      <c r="AR334" s="55">
        <v>282</v>
      </c>
      <c r="AS334" s="55">
        <v>209</v>
      </c>
      <c r="AT334" s="55">
        <v>330</v>
      </c>
    </row>
    <row r="335" spans="1:46">
      <c r="A335" s="55" t="s">
        <v>146</v>
      </c>
      <c r="B335" s="55">
        <v>1315230201</v>
      </c>
      <c r="C335" s="55" t="s">
        <v>147</v>
      </c>
      <c r="D335" s="55" t="s">
        <v>52</v>
      </c>
      <c r="E335" s="55" t="s">
        <v>53</v>
      </c>
      <c r="F335" s="55"/>
      <c r="G335" s="55">
        <v>2</v>
      </c>
      <c r="H335" s="55">
        <v>508</v>
      </c>
      <c r="I335" s="55">
        <v>542</v>
      </c>
      <c r="J335" s="55">
        <v>331</v>
      </c>
      <c r="K335" s="55">
        <v>-34</v>
      </c>
      <c r="L335" s="55">
        <v>1711</v>
      </c>
      <c r="M335" s="55">
        <v>111</v>
      </c>
      <c r="N335" s="55">
        <v>172</v>
      </c>
      <c r="O335" s="55">
        <v>82.5</v>
      </c>
      <c r="P335" s="55">
        <v>590</v>
      </c>
      <c r="Q335" s="55">
        <v>117</v>
      </c>
      <c r="R335" s="55">
        <v>264</v>
      </c>
      <c r="S335" s="55">
        <v>66.5</v>
      </c>
      <c r="T335" s="55">
        <v>292</v>
      </c>
      <c r="U335" s="55"/>
      <c r="V335" s="55"/>
      <c r="W335" s="55">
        <v>54</v>
      </c>
      <c r="X335" s="55">
        <v>79</v>
      </c>
      <c r="Y335" s="55">
        <v>462</v>
      </c>
      <c r="Z335" s="55">
        <v>77</v>
      </c>
      <c r="AA335" s="55">
        <v>86</v>
      </c>
      <c r="AB335" s="55">
        <v>212</v>
      </c>
      <c r="AC335" s="55"/>
      <c r="AD335" s="55"/>
      <c r="AE335" s="55"/>
      <c r="AF335" s="55"/>
      <c r="AG335" s="55"/>
      <c r="AH335" s="55"/>
      <c r="AI335" s="55" t="s">
        <v>54</v>
      </c>
      <c r="AJ335" s="55">
        <v>1</v>
      </c>
      <c r="AK335" s="55"/>
      <c r="AL335" s="55"/>
      <c r="AM335" s="55"/>
      <c r="AN335" s="55"/>
      <c r="AO335" s="55">
        <v>351</v>
      </c>
      <c r="AP335" s="55">
        <v>363</v>
      </c>
      <c r="AQ335" s="55">
        <v>297</v>
      </c>
      <c r="AR335" s="55">
        <v>297</v>
      </c>
      <c r="AS335" s="55">
        <v>255</v>
      </c>
      <c r="AT335" s="55">
        <v>331</v>
      </c>
    </row>
    <row r="336" spans="1:46">
      <c r="A336" s="55" t="s">
        <v>357</v>
      </c>
      <c r="B336" s="55">
        <v>1315230413</v>
      </c>
      <c r="C336" s="55" t="s">
        <v>358</v>
      </c>
      <c r="D336" s="55" t="s">
        <v>52</v>
      </c>
      <c r="E336" s="55" t="s">
        <v>53</v>
      </c>
      <c r="F336" s="55"/>
      <c r="G336" s="55">
        <v>4</v>
      </c>
      <c r="H336" s="55">
        <v>507</v>
      </c>
      <c r="I336" s="55">
        <v>542</v>
      </c>
      <c r="J336" s="55">
        <v>331</v>
      </c>
      <c r="K336" s="55">
        <v>126</v>
      </c>
      <c r="L336" s="55">
        <v>1711</v>
      </c>
      <c r="M336" s="55">
        <v>109</v>
      </c>
      <c r="N336" s="55">
        <v>245</v>
      </c>
      <c r="O336" s="55">
        <v>103</v>
      </c>
      <c r="P336" s="55">
        <v>214</v>
      </c>
      <c r="Q336" s="55">
        <v>113</v>
      </c>
      <c r="R336" s="55">
        <v>337</v>
      </c>
      <c r="S336" s="55">
        <v>60</v>
      </c>
      <c r="T336" s="55">
        <v>413</v>
      </c>
      <c r="U336" s="55"/>
      <c r="V336" s="55"/>
      <c r="W336" s="55">
        <v>49</v>
      </c>
      <c r="X336" s="55">
        <v>75</v>
      </c>
      <c r="Y336" s="55">
        <v>534</v>
      </c>
      <c r="Z336" s="55">
        <v>73</v>
      </c>
      <c r="AA336" s="55">
        <v>82</v>
      </c>
      <c r="AB336" s="55">
        <v>281</v>
      </c>
      <c r="AC336" s="55"/>
      <c r="AD336" s="55"/>
      <c r="AE336" s="55"/>
      <c r="AF336" s="55"/>
      <c r="AG336" s="55"/>
      <c r="AH336" s="55"/>
      <c r="AI336" s="55" t="s">
        <v>54</v>
      </c>
      <c r="AJ336" s="55">
        <v>13</v>
      </c>
      <c r="AK336" s="55"/>
      <c r="AL336" s="55"/>
      <c r="AM336" s="55"/>
      <c r="AN336" s="55"/>
      <c r="AO336" s="55">
        <v>484</v>
      </c>
      <c r="AP336" s="55">
        <v>541</v>
      </c>
      <c r="AQ336" s="55">
        <v>543</v>
      </c>
      <c r="AR336" s="55">
        <v>457</v>
      </c>
      <c r="AS336" s="55">
        <v>568</v>
      </c>
      <c r="AT336" s="55">
        <v>331</v>
      </c>
    </row>
    <row r="337" spans="1:46">
      <c r="A337" s="55" t="s">
        <v>665</v>
      </c>
      <c r="B337" s="55">
        <v>1315230735</v>
      </c>
      <c r="C337" s="55" t="s">
        <v>666</v>
      </c>
      <c r="D337" s="55" t="s">
        <v>52</v>
      </c>
      <c r="E337" s="55" t="s">
        <v>53</v>
      </c>
      <c r="F337" s="55"/>
      <c r="G337" s="55">
        <v>7</v>
      </c>
      <c r="H337" s="55">
        <v>511</v>
      </c>
      <c r="I337" s="55">
        <v>542</v>
      </c>
      <c r="J337" s="55">
        <v>331</v>
      </c>
      <c r="K337" s="55">
        <v>81</v>
      </c>
      <c r="L337" s="55">
        <v>1711</v>
      </c>
      <c r="M337" s="55">
        <v>108</v>
      </c>
      <c r="N337" s="55">
        <v>278</v>
      </c>
      <c r="O337" s="55">
        <v>99</v>
      </c>
      <c r="P337" s="55">
        <v>285</v>
      </c>
      <c r="Q337" s="55">
        <v>101.5</v>
      </c>
      <c r="R337" s="55">
        <v>583</v>
      </c>
      <c r="S337" s="55">
        <v>67.5</v>
      </c>
      <c r="T337" s="55">
        <v>275</v>
      </c>
      <c r="U337" s="55"/>
      <c r="V337" s="55"/>
      <c r="W337" s="55">
        <v>63.5</v>
      </c>
      <c r="X337" s="55">
        <v>86</v>
      </c>
      <c r="Y337" s="55">
        <v>283</v>
      </c>
      <c r="Z337" s="55">
        <v>71.5</v>
      </c>
      <c r="AA337" s="55">
        <v>80</v>
      </c>
      <c r="AB337" s="55">
        <v>310</v>
      </c>
      <c r="AC337" s="55"/>
      <c r="AD337" s="55"/>
      <c r="AE337" s="55"/>
      <c r="AF337" s="55"/>
      <c r="AG337" s="55"/>
      <c r="AH337" s="55"/>
      <c r="AI337" s="55" t="s">
        <v>54</v>
      </c>
      <c r="AJ337" s="55">
        <v>35</v>
      </c>
      <c r="AK337" s="55"/>
      <c r="AL337" s="55"/>
      <c r="AM337" s="55"/>
      <c r="AN337" s="55"/>
      <c r="AO337" s="55">
        <v>534</v>
      </c>
      <c r="AP337" s="55">
        <v>387</v>
      </c>
      <c r="AQ337" s="55">
        <v>593</v>
      </c>
      <c r="AR337" s="55">
        <v>412</v>
      </c>
      <c r="AS337" s="55">
        <v>416</v>
      </c>
      <c r="AT337" s="55">
        <v>331</v>
      </c>
    </row>
    <row r="338" spans="1:46">
      <c r="A338" s="55" t="s">
        <v>1292</v>
      </c>
      <c r="B338" s="55">
        <v>1315231430</v>
      </c>
      <c r="C338" s="55" t="s">
        <v>1293</v>
      </c>
      <c r="D338" s="55" t="s">
        <v>52</v>
      </c>
      <c r="E338" s="55" t="s">
        <v>53</v>
      </c>
      <c r="F338" s="55"/>
      <c r="G338" s="55">
        <v>14</v>
      </c>
      <c r="H338" s="55">
        <v>496.75</v>
      </c>
      <c r="I338" s="55">
        <v>542</v>
      </c>
      <c r="J338" s="55">
        <v>331</v>
      </c>
      <c r="K338" s="55">
        <v>89</v>
      </c>
      <c r="L338" s="55">
        <v>1711</v>
      </c>
      <c r="M338" s="55">
        <v>110.5</v>
      </c>
      <c r="N338" s="55">
        <v>196</v>
      </c>
      <c r="O338" s="55">
        <v>89.5</v>
      </c>
      <c r="P338" s="55">
        <v>463</v>
      </c>
      <c r="Q338" s="55">
        <v>114</v>
      </c>
      <c r="R338" s="55">
        <v>313</v>
      </c>
      <c r="S338" s="55">
        <v>56</v>
      </c>
      <c r="T338" s="55">
        <v>473</v>
      </c>
      <c r="U338" s="55"/>
      <c r="V338" s="55"/>
      <c r="W338" s="55">
        <v>56.5</v>
      </c>
      <c r="X338" s="55">
        <v>81</v>
      </c>
      <c r="Y338" s="55">
        <v>414</v>
      </c>
      <c r="Z338" s="55"/>
      <c r="AA338" s="55"/>
      <c r="AB338" s="55"/>
      <c r="AC338" s="55">
        <v>70.25</v>
      </c>
      <c r="AD338" s="55">
        <v>91</v>
      </c>
      <c r="AE338" s="55">
        <v>22</v>
      </c>
      <c r="AF338" s="55"/>
      <c r="AG338" s="55"/>
      <c r="AH338" s="55"/>
      <c r="AI338" s="55" t="s">
        <v>880</v>
      </c>
      <c r="AJ338" s="55">
        <v>31</v>
      </c>
      <c r="AK338" s="55"/>
      <c r="AL338" s="55"/>
      <c r="AM338" s="55"/>
      <c r="AN338" s="55"/>
      <c r="AO338" s="55">
        <v>351</v>
      </c>
      <c r="AP338" s="55">
        <v>689</v>
      </c>
      <c r="AQ338" s="55">
        <v>429</v>
      </c>
      <c r="AR338" s="55">
        <v>420</v>
      </c>
      <c r="AS338" s="55">
        <v>283</v>
      </c>
      <c r="AT338" s="55">
        <v>331</v>
      </c>
    </row>
    <row r="339" spans="1:46">
      <c r="A339" s="55" t="s">
        <v>1415</v>
      </c>
      <c r="B339" s="55">
        <v>1315231542</v>
      </c>
      <c r="C339" s="55" t="s">
        <v>1416</v>
      </c>
      <c r="D339" s="55" t="s">
        <v>52</v>
      </c>
      <c r="E339" s="55" t="s">
        <v>53</v>
      </c>
      <c r="F339" s="55"/>
      <c r="G339" s="55">
        <v>15</v>
      </c>
      <c r="H339" s="55">
        <v>494</v>
      </c>
      <c r="I339" s="55">
        <v>541.5</v>
      </c>
      <c r="J339" s="55">
        <v>335</v>
      </c>
      <c r="K339" s="55">
        <v>-43</v>
      </c>
      <c r="L339" s="55">
        <v>1728</v>
      </c>
      <c r="M339" s="55">
        <v>119.5</v>
      </c>
      <c r="N339" s="55">
        <v>17</v>
      </c>
      <c r="O339" s="55">
        <v>90.5</v>
      </c>
      <c r="P339" s="55">
        <v>445</v>
      </c>
      <c r="Q339" s="55">
        <v>102.5</v>
      </c>
      <c r="R339" s="55">
        <v>569</v>
      </c>
      <c r="S339" s="55">
        <v>65</v>
      </c>
      <c r="T339" s="55">
        <v>319</v>
      </c>
      <c r="U339" s="55"/>
      <c r="V339" s="55"/>
      <c r="W339" s="55">
        <v>58</v>
      </c>
      <c r="X339" s="55">
        <v>82</v>
      </c>
      <c r="Y339" s="55">
        <v>385</v>
      </c>
      <c r="Z339" s="55"/>
      <c r="AA339" s="55"/>
      <c r="AB339" s="55"/>
      <c r="AC339" s="55">
        <v>58.5</v>
      </c>
      <c r="AD339" s="55">
        <v>82</v>
      </c>
      <c r="AE339" s="55">
        <v>141</v>
      </c>
      <c r="AF339" s="55"/>
      <c r="AG339" s="55"/>
      <c r="AH339" s="55"/>
      <c r="AI339" s="55" t="s">
        <v>880</v>
      </c>
      <c r="AJ339" s="55">
        <v>42</v>
      </c>
      <c r="AK339" s="55"/>
      <c r="AL339" s="55"/>
      <c r="AM339" s="55"/>
      <c r="AN339" s="55"/>
      <c r="AO339" s="55">
        <v>413</v>
      </c>
      <c r="AP339" s="55">
        <v>288</v>
      </c>
      <c r="AQ339" s="55">
        <v>478</v>
      </c>
      <c r="AR339" s="55">
        <v>292</v>
      </c>
      <c r="AS339" s="55">
        <v>378</v>
      </c>
      <c r="AT339" s="55">
        <v>335</v>
      </c>
    </row>
    <row r="340" spans="1:46">
      <c r="A340" s="55" t="s">
        <v>671</v>
      </c>
      <c r="B340" s="55">
        <v>1315230738</v>
      </c>
      <c r="C340" s="55" t="s">
        <v>672</v>
      </c>
      <c r="D340" s="55" t="s">
        <v>52</v>
      </c>
      <c r="E340" s="55" t="s">
        <v>53</v>
      </c>
      <c r="F340" s="55"/>
      <c r="G340" s="55">
        <v>7</v>
      </c>
      <c r="H340" s="55">
        <v>507.5</v>
      </c>
      <c r="I340" s="55">
        <v>541.5</v>
      </c>
      <c r="J340" s="55">
        <v>335</v>
      </c>
      <c r="K340" s="55">
        <v>-172</v>
      </c>
      <c r="L340" s="55">
        <v>1728</v>
      </c>
      <c r="M340" s="55">
        <v>104</v>
      </c>
      <c r="N340" s="55">
        <v>450</v>
      </c>
      <c r="O340" s="55">
        <v>99</v>
      </c>
      <c r="P340" s="55">
        <v>285</v>
      </c>
      <c r="Q340" s="55">
        <v>94</v>
      </c>
      <c r="R340" s="55">
        <v>687</v>
      </c>
      <c r="S340" s="55">
        <v>84.5</v>
      </c>
      <c r="T340" s="55">
        <v>45</v>
      </c>
      <c r="U340" s="55"/>
      <c r="V340" s="55"/>
      <c r="W340" s="55">
        <v>53.5</v>
      </c>
      <c r="X340" s="55">
        <v>79</v>
      </c>
      <c r="Y340" s="55">
        <v>471</v>
      </c>
      <c r="Z340" s="55">
        <v>72.5</v>
      </c>
      <c r="AA340" s="55">
        <v>81</v>
      </c>
      <c r="AB340" s="55">
        <v>289</v>
      </c>
      <c r="AC340" s="55"/>
      <c r="AD340" s="55"/>
      <c r="AE340" s="55"/>
      <c r="AF340" s="55"/>
      <c r="AG340" s="55"/>
      <c r="AH340" s="55"/>
      <c r="AI340" s="55" t="s">
        <v>54</v>
      </c>
      <c r="AJ340" s="55">
        <v>38</v>
      </c>
      <c r="AK340" s="55"/>
      <c r="AL340" s="55"/>
      <c r="AM340" s="55"/>
      <c r="AN340" s="55"/>
      <c r="AO340" s="55">
        <v>361</v>
      </c>
      <c r="AP340" s="55">
        <v>419</v>
      </c>
      <c r="AQ340" s="55">
        <v>260</v>
      </c>
      <c r="AR340" s="55">
        <v>163</v>
      </c>
      <c r="AS340" s="55">
        <v>257</v>
      </c>
      <c r="AT340" s="55">
        <v>335</v>
      </c>
    </row>
    <row r="341" spans="1:46">
      <c r="A341" s="55" t="s">
        <v>391</v>
      </c>
      <c r="B341" s="55">
        <v>1315230430</v>
      </c>
      <c r="C341" s="55" t="s">
        <v>392</v>
      </c>
      <c r="D341" s="55" t="s">
        <v>52</v>
      </c>
      <c r="E341" s="55" t="s">
        <v>53</v>
      </c>
      <c r="F341" s="55"/>
      <c r="G341" s="55">
        <v>4</v>
      </c>
      <c r="H341" s="55">
        <v>507.5</v>
      </c>
      <c r="I341" s="55">
        <v>541</v>
      </c>
      <c r="J341" s="55">
        <v>337</v>
      </c>
      <c r="K341" s="55">
        <v>87</v>
      </c>
      <c r="L341" s="55">
        <v>1750</v>
      </c>
      <c r="M341" s="55">
        <v>105.5</v>
      </c>
      <c r="N341" s="55">
        <v>382</v>
      </c>
      <c r="O341" s="55">
        <v>99.5</v>
      </c>
      <c r="P341" s="55">
        <v>270</v>
      </c>
      <c r="Q341" s="55">
        <v>110.5</v>
      </c>
      <c r="R341" s="55">
        <v>396</v>
      </c>
      <c r="S341" s="55">
        <v>63.5</v>
      </c>
      <c r="T341" s="55">
        <v>342</v>
      </c>
      <c r="U341" s="55"/>
      <c r="V341" s="55"/>
      <c r="W341" s="55">
        <v>54</v>
      </c>
      <c r="X341" s="55">
        <v>79</v>
      </c>
      <c r="Y341" s="55">
        <v>462</v>
      </c>
      <c r="Z341" s="55">
        <v>74.5</v>
      </c>
      <c r="AA341" s="55">
        <v>83</v>
      </c>
      <c r="AB341" s="55">
        <v>253</v>
      </c>
      <c r="AC341" s="55"/>
      <c r="AD341" s="55"/>
      <c r="AE341" s="55"/>
      <c r="AF341" s="55"/>
      <c r="AG341" s="55"/>
      <c r="AH341" s="55"/>
      <c r="AI341" s="55" t="s">
        <v>54</v>
      </c>
      <c r="AJ341" s="55">
        <v>30</v>
      </c>
      <c r="AK341" s="55"/>
      <c r="AL341" s="55"/>
      <c r="AM341" s="55"/>
      <c r="AN341" s="55"/>
      <c r="AO341" s="55">
        <v>403</v>
      </c>
      <c r="AP341" s="55">
        <v>390</v>
      </c>
      <c r="AQ341" s="55">
        <v>341</v>
      </c>
      <c r="AR341" s="55">
        <v>424</v>
      </c>
      <c r="AS341" s="55">
        <v>479</v>
      </c>
      <c r="AT341" s="55">
        <v>337</v>
      </c>
    </row>
    <row r="342" spans="1:46">
      <c r="A342" s="55" t="s">
        <v>274</v>
      </c>
      <c r="B342" s="55">
        <v>1315230318</v>
      </c>
      <c r="C342" s="55" t="s">
        <v>275</v>
      </c>
      <c r="D342" s="55" t="s">
        <v>52</v>
      </c>
      <c r="E342" s="55" t="s">
        <v>53</v>
      </c>
      <c r="F342" s="55"/>
      <c r="G342" s="55">
        <v>3</v>
      </c>
      <c r="H342" s="55">
        <v>510.5</v>
      </c>
      <c r="I342" s="55">
        <v>541</v>
      </c>
      <c r="J342" s="55">
        <v>337</v>
      </c>
      <c r="K342" s="55">
        <v>120</v>
      </c>
      <c r="L342" s="55">
        <v>1750</v>
      </c>
      <c r="M342" s="55">
        <v>102</v>
      </c>
      <c r="N342" s="55">
        <v>529</v>
      </c>
      <c r="O342" s="55">
        <v>98.5</v>
      </c>
      <c r="P342" s="55">
        <v>298</v>
      </c>
      <c r="Q342" s="55">
        <v>123</v>
      </c>
      <c r="R342" s="55">
        <v>123</v>
      </c>
      <c r="S342" s="55">
        <v>43.5</v>
      </c>
      <c r="T342" s="55">
        <v>614</v>
      </c>
      <c r="U342" s="55"/>
      <c r="V342" s="55"/>
      <c r="W342" s="55">
        <v>65</v>
      </c>
      <c r="X342" s="55">
        <v>87</v>
      </c>
      <c r="Y342" s="55">
        <v>248</v>
      </c>
      <c r="Z342" s="55">
        <v>78.5</v>
      </c>
      <c r="AA342" s="55">
        <v>87</v>
      </c>
      <c r="AB342" s="55">
        <v>181</v>
      </c>
      <c r="AC342" s="55"/>
      <c r="AD342" s="55"/>
      <c r="AE342" s="55"/>
      <c r="AF342" s="55"/>
      <c r="AG342" s="55"/>
      <c r="AH342" s="55"/>
      <c r="AI342" s="55" t="s">
        <v>54</v>
      </c>
      <c r="AJ342" s="55">
        <v>18</v>
      </c>
      <c r="AK342" s="55"/>
      <c r="AL342" s="55"/>
      <c r="AM342" s="55"/>
      <c r="AN342" s="55"/>
      <c r="AO342" s="55">
        <v>484</v>
      </c>
      <c r="AP342" s="55">
        <v>575</v>
      </c>
      <c r="AQ342" s="55">
        <v>356</v>
      </c>
      <c r="AR342" s="55">
        <v>457</v>
      </c>
      <c r="AS342" s="55">
        <v>492</v>
      </c>
      <c r="AT342" s="55">
        <v>337</v>
      </c>
    </row>
    <row r="343" spans="1:46">
      <c r="A343" s="55" t="s">
        <v>81</v>
      </c>
      <c r="B343" s="55">
        <v>1315230115</v>
      </c>
      <c r="C343" s="55" t="s">
        <v>82</v>
      </c>
      <c r="D343" s="55" t="s">
        <v>52</v>
      </c>
      <c r="E343" s="55" t="s">
        <v>53</v>
      </c>
      <c r="F343" s="55"/>
      <c r="G343" s="55">
        <v>1</v>
      </c>
      <c r="H343" s="55">
        <v>512</v>
      </c>
      <c r="I343" s="55">
        <v>541</v>
      </c>
      <c r="J343" s="55">
        <v>337</v>
      </c>
      <c r="K343" s="55">
        <v>-59</v>
      </c>
      <c r="L343" s="55">
        <v>1750</v>
      </c>
      <c r="M343" s="55">
        <v>106.5</v>
      </c>
      <c r="N343" s="55">
        <v>346</v>
      </c>
      <c r="O343" s="55">
        <v>98</v>
      </c>
      <c r="P343" s="55">
        <v>311</v>
      </c>
      <c r="Q343" s="55">
        <v>103</v>
      </c>
      <c r="R343" s="55">
        <v>562</v>
      </c>
      <c r="S343" s="55">
        <v>61.5</v>
      </c>
      <c r="T343" s="55">
        <v>381</v>
      </c>
      <c r="U343" s="55"/>
      <c r="V343" s="55"/>
      <c r="W343" s="55">
        <v>69</v>
      </c>
      <c r="X343" s="55">
        <v>89</v>
      </c>
      <c r="Y343" s="55">
        <v>170</v>
      </c>
      <c r="Z343" s="55">
        <v>74</v>
      </c>
      <c r="AA343" s="55">
        <v>83</v>
      </c>
      <c r="AB343" s="55">
        <v>265</v>
      </c>
      <c r="AC343" s="55"/>
      <c r="AD343" s="55"/>
      <c r="AE343" s="55"/>
      <c r="AF343" s="55"/>
      <c r="AG343" s="55"/>
      <c r="AH343" s="55"/>
      <c r="AI343" s="55" t="s">
        <v>54</v>
      </c>
      <c r="AJ343" s="55">
        <v>15</v>
      </c>
      <c r="AK343" s="55"/>
      <c r="AL343" s="55"/>
      <c r="AM343" s="55"/>
      <c r="AN343" s="55"/>
      <c r="AO343" s="55">
        <v>271</v>
      </c>
      <c r="AP343" s="55">
        <v>253</v>
      </c>
      <c r="AQ343" s="55">
        <v>281</v>
      </c>
      <c r="AR343" s="55">
        <v>278</v>
      </c>
      <c r="AS343" s="55">
        <v>476</v>
      </c>
      <c r="AT343" s="55">
        <v>337</v>
      </c>
    </row>
    <row r="344" spans="1:46">
      <c r="A344" s="55" t="s">
        <v>635</v>
      </c>
      <c r="B344" s="55">
        <v>1315230720</v>
      </c>
      <c r="C344" s="55" t="s">
        <v>636</v>
      </c>
      <c r="D344" s="55" t="s">
        <v>52</v>
      </c>
      <c r="E344" s="55" t="s">
        <v>53</v>
      </c>
      <c r="F344" s="55"/>
      <c r="G344" s="55">
        <v>7</v>
      </c>
      <c r="H344" s="55">
        <v>508.5</v>
      </c>
      <c r="I344" s="55">
        <v>541</v>
      </c>
      <c r="J344" s="55">
        <v>337</v>
      </c>
      <c r="K344" s="55">
        <v>-31</v>
      </c>
      <c r="L344" s="55">
        <v>1750</v>
      </c>
      <c r="M344" s="55">
        <v>114</v>
      </c>
      <c r="N344" s="55">
        <v>84</v>
      </c>
      <c r="O344" s="55">
        <v>87</v>
      </c>
      <c r="P344" s="55">
        <v>503</v>
      </c>
      <c r="Q344" s="55">
        <v>113</v>
      </c>
      <c r="R344" s="55">
        <v>337</v>
      </c>
      <c r="S344" s="55">
        <v>57</v>
      </c>
      <c r="T344" s="55">
        <v>462</v>
      </c>
      <c r="U344" s="55"/>
      <c r="V344" s="55"/>
      <c r="W344" s="55">
        <v>60.5</v>
      </c>
      <c r="X344" s="55">
        <v>84</v>
      </c>
      <c r="Y344" s="55">
        <v>341</v>
      </c>
      <c r="Z344" s="55">
        <v>77</v>
      </c>
      <c r="AA344" s="55">
        <v>86</v>
      </c>
      <c r="AB344" s="55">
        <v>212</v>
      </c>
      <c r="AC344" s="55"/>
      <c r="AD344" s="55"/>
      <c r="AE344" s="55"/>
      <c r="AF344" s="55"/>
      <c r="AG344" s="55"/>
      <c r="AH344" s="55"/>
      <c r="AI344" s="55" t="s">
        <v>54</v>
      </c>
      <c r="AJ344" s="55">
        <v>20</v>
      </c>
      <c r="AK344" s="55"/>
      <c r="AL344" s="55"/>
      <c r="AM344" s="55"/>
      <c r="AN344" s="55"/>
      <c r="AO344" s="55">
        <v>199</v>
      </c>
      <c r="AP344" s="55">
        <v>221</v>
      </c>
      <c r="AQ344" s="55">
        <v>241</v>
      </c>
      <c r="AR344" s="55">
        <v>306</v>
      </c>
      <c r="AS344" s="55">
        <v>131</v>
      </c>
      <c r="AT344" s="55">
        <v>337</v>
      </c>
    </row>
    <row r="345" spans="1:46">
      <c r="A345" s="55" t="s">
        <v>609</v>
      </c>
      <c r="B345" s="55">
        <v>1315230706</v>
      </c>
      <c r="C345" s="55" t="s">
        <v>610</v>
      </c>
      <c r="D345" s="55" t="s">
        <v>52</v>
      </c>
      <c r="E345" s="55" t="s">
        <v>53</v>
      </c>
      <c r="F345" s="55"/>
      <c r="G345" s="55">
        <v>7</v>
      </c>
      <c r="H345" s="55">
        <v>508.5</v>
      </c>
      <c r="I345" s="55">
        <v>540.5</v>
      </c>
      <c r="J345" s="55">
        <v>341</v>
      </c>
      <c r="K345" s="55">
        <v>-114</v>
      </c>
      <c r="L345" s="55">
        <v>1772</v>
      </c>
      <c r="M345" s="55">
        <v>98.5</v>
      </c>
      <c r="N345" s="55">
        <v>653</v>
      </c>
      <c r="O345" s="55">
        <v>102</v>
      </c>
      <c r="P345" s="55">
        <v>228</v>
      </c>
      <c r="Q345" s="55">
        <v>96</v>
      </c>
      <c r="R345" s="55">
        <v>667</v>
      </c>
      <c r="S345" s="55">
        <v>78</v>
      </c>
      <c r="T345" s="55">
        <v>109</v>
      </c>
      <c r="U345" s="55"/>
      <c r="V345" s="55"/>
      <c r="W345" s="55">
        <v>64</v>
      </c>
      <c r="X345" s="55">
        <v>87</v>
      </c>
      <c r="Y345" s="55">
        <v>269</v>
      </c>
      <c r="Z345" s="55">
        <v>70</v>
      </c>
      <c r="AA345" s="55">
        <v>79</v>
      </c>
      <c r="AB345" s="55">
        <v>338</v>
      </c>
      <c r="AC345" s="55"/>
      <c r="AD345" s="55"/>
      <c r="AE345" s="55"/>
      <c r="AF345" s="55"/>
      <c r="AG345" s="55"/>
      <c r="AH345" s="55"/>
      <c r="AI345" s="55" t="s">
        <v>54</v>
      </c>
      <c r="AJ345" s="55">
        <v>6</v>
      </c>
      <c r="AK345" s="55"/>
      <c r="AL345" s="55"/>
      <c r="AM345" s="55"/>
      <c r="AN345" s="55"/>
      <c r="AO345" s="55">
        <v>387</v>
      </c>
      <c r="AP345" s="55">
        <v>444</v>
      </c>
      <c r="AQ345" s="55">
        <v>480</v>
      </c>
      <c r="AR345" s="55">
        <v>227</v>
      </c>
      <c r="AS345" s="55">
        <v>265</v>
      </c>
      <c r="AT345" s="55">
        <v>341</v>
      </c>
    </row>
    <row r="346" spans="1:46">
      <c r="A346" s="55" t="s">
        <v>1180</v>
      </c>
      <c r="B346" s="55">
        <v>1315231322</v>
      </c>
      <c r="C346" s="55" t="s">
        <v>1181</v>
      </c>
      <c r="D346" s="55" t="s">
        <v>52</v>
      </c>
      <c r="E346" s="55" t="s">
        <v>53</v>
      </c>
      <c r="F346" s="55"/>
      <c r="G346" s="55">
        <v>13</v>
      </c>
      <c r="H346" s="55">
        <v>488</v>
      </c>
      <c r="I346" s="55">
        <v>540.5</v>
      </c>
      <c r="J346" s="55">
        <v>341</v>
      </c>
      <c r="K346" s="55">
        <v>116</v>
      </c>
      <c r="L346" s="55">
        <v>1772</v>
      </c>
      <c r="M346" s="55">
        <v>100.5</v>
      </c>
      <c r="N346" s="55">
        <v>584</v>
      </c>
      <c r="O346" s="55">
        <v>99.5</v>
      </c>
      <c r="P346" s="55">
        <v>270</v>
      </c>
      <c r="Q346" s="55">
        <v>103.5</v>
      </c>
      <c r="R346" s="55">
        <v>551</v>
      </c>
      <c r="S346" s="55">
        <v>76</v>
      </c>
      <c r="T346" s="55">
        <v>142</v>
      </c>
      <c r="U346" s="55"/>
      <c r="V346" s="55"/>
      <c r="W346" s="55">
        <v>47.5</v>
      </c>
      <c r="X346" s="55">
        <v>74</v>
      </c>
      <c r="Y346" s="55">
        <v>549</v>
      </c>
      <c r="Z346" s="55"/>
      <c r="AA346" s="55"/>
      <c r="AB346" s="55"/>
      <c r="AC346" s="55"/>
      <c r="AD346" s="55"/>
      <c r="AE346" s="55"/>
      <c r="AF346" s="55">
        <v>61</v>
      </c>
      <c r="AG346" s="55">
        <v>87</v>
      </c>
      <c r="AH346" s="55">
        <v>59</v>
      </c>
      <c r="AI346" s="55" t="s">
        <v>866</v>
      </c>
      <c r="AJ346" s="55">
        <v>22</v>
      </c>
      <c r="AK346" s="55"/>
      <c r="AL346" s="55"/>
      <c r="AM346" s="55"/>
      <c r="AN346" s="55"/>
      <c r="AO346" s="55">
        <v>366</v>
      </c>
      <c r="AP346" s="55">
        <v>359</v>
      </c>
      <c r="AQ346" s="55">
        <v>389</v>
      </c>
      <c r="AR346" s="55">
        <v>457</v>
      </c>
      <c r="AS346" s="55">
        <v>352</v>
      </c>
      <c r="AT346" s="55">
        <v>341</v>
      </c>
    </row>
    <row r="347" spans="1:46">
      <c r="A347" s="55" t="s">
        <v>989</v>
      </c>
      <c r="B347" s="55">
        <v>1315231110</v>
      </c>
      <c r="C347" s="55" t="s">
        <v>990</v>
      </c>
      <c r="D347" s="55" t="s">
        <v>52</v>
      </c>
      <c r="E347" s="55" t="s">
        <v>53</v>
      </c>
      <c r="F347" s="55"/>
      <c r="G347" s="55">
        <v>11</v>
      </c>
      <c r="H347" s="55">
        <v>494</v>
      </c>
      <c r="I347" s="55">
        <v>540</v>
      </c>
      <c r="J347" s="55">
        <v>343</v>
      </c>
      <c r="K347" s="55">
        <v>-39</v>
      </c>
      <c r="L347" s="55">
        <v>1786</v>
      </c>
      <c r="M347" s="55">
        <v>104</v>
      </c>
      <c r="N347" s="55">
        <v>450</v>
      </c>
      <c r="O347" s="55">
        <v>106.5</v>
      </c>
      <c r="P347" s="55">
        <v>153</v>
      </c>
      <c r="Q347" s="55">
        <v>90.5</v>
      </c>
      <c r="R347" s="55">
        <v>721</v>
      </c>
      <c r="S347" s="55">
        <v>63</v>
      </c>
      <c r="T347" s="55">
        <v>353</v>
      </c>
      <c r="U347" s="55"/>
      <c r="V347" s="55"/>
      <c r="W347" s="55">
        <v>63.5</v>
      </c>
      <c r="X347" s="55">
        <v>86</v>
      </c>
      <c r="Y347" s="55">
        <v>283</v>
      </c>
      <c r="Z347" s="55"/>
      <c r="AA347" s="55"/>
      <c r="AB347" s="55"/>
      <c r="AC347" s="55"/>
      <c r="AD347" s="55"/>
      <c r="AE347" s="55"/>
      <c r="AF347" s="55">
        <v>66.5</v>
      </c>
      <c r="AG347" s="55">
        <v>90</v>
      </c>
      <c r="AH347" s="55">
        <v>26</v>
      </c>
      <c r="AI347" s="55" t="s">
        <v>866</v>
      </c>
      <c r="AJ347" s="55">
        <v>10</v>
      </c>
      <c r="AK347" s="55"/>
      <c r="AL347" s="55"/>
      <c r="AM347" s="55"/>
      <c r="AN347" s="55"/>
      <c r="AO347" s="55">
        <v>260</v>
      </c>
      <c r="AP347" s="55">
        <v>322</v>
      </c>
      <c r="AQ347" s="55">
        <v>331</v>
      </c>
      <c r="AR347" s="55">
        <v>304</v>
      </c>
      <c r="AS347" s="55">
        <v>410</v>
      </c>
      <c r="AT347" s="55">
        <v>343</v>
      </c>
    </row>
    <row r="348" spans="1:46">
      <c r="A348" s="55" t="s">
        <v>761</v>
      </c>
      <c r="B348" s="55">
        <v>1315230835</v>
      </c>
      <c r="C348" s="55" t="s">
        <v>762</v>
      </c>
      <c r="D348" s="55" t="s">
        <v>133</v>
      </c>
      <c r="E348" s="55" t="s">
        <v>53</v>
      </c>
      <c r="F348" s="55"/>
      <c r="G348" s="55">
        <v>8</v>
      </c>
      <c r="H348" s="55">
        <v>510.5</v>
      </c>
      <c r="I348" s="55">
        <v>540</v>
      </c>
      <c r="J348" s="55">
        <v>343</v>
      </c>
      <c r="K348" s="55">
        <v>-106</v>
      </c>
      <c r="L348" s="55">
        <v>1786</v>
      </c>
      <c r="M348" s="55">
        <v>91.5</v>
      </c>
      <c r="N348" s="55">
        <v>773</v>
      </c>
      <c r="O348" s="55">
        <v>99</v>
      </c>
      <c r="P348" s="55">
        <v>285</v>
      </c>
      <c r="Q348" s="55">
        <v>91</v>
      </c>
      <c r="R348" s="55">
        <v>715</v>
      </c>
      <c r="S348" s="55">
        <v>82.5</v>
      </c>
      <c r="T348" s="55">
        <v>60</v>
      </c>
      <c r="U348" s="55"/>
      <c r="V348" s="55"/>
      <c r="W348" s="55">
        <v>65.5</v>
      </c>
      <c r="X348" s="55">
        <v>87</v>
      </c>
      <c r="Y348" s="55">
        <v>239</v>
      </c>
      <c r="Z348" s="55">
        <v>81</v>
      </c>
      <c r="AA348" s="55">
        <v>89</v>
      </c>
      <c r="AB348" s="55">
        <v>132</v>
      </c>
      <c r="AC348" s="55"/>
      <c r="AD348" s="55"/>
      <c r="AE348" s="55"/>
      <c r="AF348" s="55"/>
      <c r="AG348" s="55"/>
      <c r="AH348" s="55"/>
      <c r="AI348" s="55" t="s">
        <v>54</v>
      </c>
      <c r="AJ348" s="55">
        <v>36</v>
      </c>
      <c r="AK348" s="55"/>
      <c r="AL348" s="55"/>
      <c r="AM348" s="55"/>
      <c r="AN348" s="55"/>
      <c r="AO348" s="55">
        <v>433</v>
      </c>
      <c r="AP348" s="55">
        <v>351</v>
      </c>
      <c r="AQ348" s="55">
        <v>251</v>
      </c>
      <c r="AR348" s="55">
        <v>237</v>
      </c>
      <c r="AS348" s="55">
        <v>401</v>
      </c>
      <c r="AT348" s="55">
        <v>343</v>
      </c>
    </row>
    <row r="349" spans="1:46">
      <c r="A349" s="55" t="s">
        <v>527</v>
      </c>
      <c r="B349" s="55">
        <v>1315230610</v>
      </c>
      <c r="C349" s="55" t="s">
        <v>528</v>
      </c>
      <c r="D349" s="55" t="s">
        <v>52</v>
      </c>
      <c r="E349" s="55" t="s">
        <v>53</v>
      </c>
      <c r="F349" s="55"/>
      <c r="G349" s="55">
        <v>6</v>
      </c>
      <c r="H349" s="55">
        <v>512.5</v>
      </c>
      <c r="I349" s="55">
        <v>540</v>
      </c>
      <c r="J349" s="55">
        <v>343</v>
      </c>
      <c r="K349" s="55">
        <v>-70</v>
      </c>
      <c r="L349" s="55">
        <v>1786</v>
      </c>
      <c r="M349" s="55">
        <v>97</v>
      </c>
      <c r="N349" s="55">
        <v>689</v>
      </c>
      <c r="O349" s="55">
        <v>116</v>
      </c>
      <c r="P349" s="55">
        <v>54</v>
      </c>
      <c r="Q349" s="55">
        <v>83.5</v>
      </c>
      <c r="R349" s="55">
        <v>761</v>
      </c>
      <c r="S349" s="55">
        <v>64.5</v>
      </c>
      <c r="T349" s="55">
        <v>325</v>
      </c>
      <c r="U349" s="55"/>
      <c r="V349" s="55"/>
      <c r="W349" s="55">
        <v>67.5</v>
      </c>
      <c r="X349" s="55">
        <v>88</v>
      </c>
      <c r="Y349" s="55">
        <v>207</v>
      </c>
      <c r="Z349" s="55">
        <v>84</v>
      </c>
      <c r="AA349" s="55">
        <v>91</v>
      </c>
      <c r="AB349" s="55">
        <v>75</v>
      </c>
      <c r="AC349" s="55"/>
      <c r="AD349" s="55"/>
      <c r="AE349" s="55"/>
      <c r="AF349" s="55"/>
      <c r="AG349" s="55"/>
      <c r="AH349" s="55"/>
      <c r="AI349" s="55" t="s">
        <v>54</v>
      </c>
      <c r="AJ349" s="55">
        <v>10</v>
      </c>
      <c r="AK349" s="55"/>
      <c r="AL349" s="55" t="s">
        <v>512</v>
      </c>
      <c r="AM349" s="55"/>
      <c r="AN349" s="55"/>
      <c r="AO349" s="55">
        <v>139</v>
      </c>
      <c r="AP349" s="55">
        <v>295</v>
      </c>
      <c r="AQ349" s="55">
        <v>272</v>
      </c>
      <c r="AR349" s="55">
        <v>273</v>
      </c>
      <c r="AS349" s="55">
        <v>263</v>
      </c>
      <c r="AT349" s="55">
        <v>343</v>
      </c>
    </row>
    <row r="350" spans="1:46">
      <c r="A350" s="55" t="s">
        <v>1280</v>
      </c>
      <c r="B350" s="55">
        <v>1315231424</v>
      </c>
      <c r="C350" s="55" t="s">
        <v>1281</v>
      </c>
      <c r="D350" s="55" t="s">
        <v>52</v>
      </c>
      <c r="E350" s="55" t="s">
        <v>53</v>
      </c>
      <c r="F350" s="55"/>
      <c r="G350" s="55">
        <v>14</v>
      </c>
      <c r="H350" s="55">
        <v>493</v>
      </c>
      <c r="I350" s="55">
        <v>540</v>
      </c>
      <c r="J350" s="55">
        <v>343</v>
      </c>
      <c r="K350" s="55">
        <v>142</v>
      </c>
      <c r="L350" s="55">
        <v>1786</v>
      </c>
      <c r="M350" s="55">
        <v>107.5</v>
      </c>
      <c r="N350" s="55">
        <v>300</v>
      </c>
      <c r="O350" s="55">
        <v>93.5</v>
      </c>
      <c r="P350" s="55">
        <v>392</v>
      </c>
      <c r="Q350" s="55">
        <v>118</v>
      </c>
      <c r="R350" s="55">
        <v>236</v>
      </c>
      <c r="S350" s="55">
        <v>62</v>
      </c>
      <c r="T350" s="55">
        <v>373</v>
      </c>
      <c r="U350" s="55"/>
      <c r="V350" s="55"/>
      <c r="W350" s="55">
        <v>55.5</v>
      </c>
      <c r="X350" s="55">
        <v>80</v>
      </c>
      <c r="Y350" s="55">
        <v>435</v>
      </c>
      <c r="Z350" s="55"/>
      <c r="AA350" s="55"/>
      <c r="AB350" s="55"/>
      <c r="AC350" s="55">
        <v>56.5</v>
      </c>
      <c r="AD350" s="55">
        <v>79</v>
      </c>
      <c r="AE350" s="55">
        <v>163</v>
      </c>
      <c r="AF350" s="55"/>
      <c r="AG350" s="55"/>
      <c r="AH350" s="55"/>
      <c r="AI350" s="55" t="s">
        <v>880</v>
      </c>
      <c r="AJ350" s="55">
        <v>25</v>
      </c>
      <c r="AK350" s="55"/>
      <c r="AL350" s="55"/>
      <c r="AM350" s="55"/>
      <c r="AN350" s="55"/>
      <c r="AO350" s="55">
        <v>589</v>
      </c>
      <c r="AP350" s="55">
        <v>608</v>
      </c>
      <c r="AQ350" s="55">
        <v>380</v>
      </c>
      <c r="AR350" s="55">
        <v>485</v>
      </c>
      <c r="AS350" s="55">
        <v>511</v>
      </c>
      <c r="AT350" s="55">
        <v>343</v>
      </c>
    </row>
    <row r="351" spans="1:46">
      <c r="A351" s="55" t="s">
        <v>1407</v>
      </c>
      <c r="B351" s="55">
        <v>1315231538</v>
      </c>
      <c r="C351" s="55" t="s">
        <v>1408</v>
      </c>
      <c r="D351" s="55" t="s">
        <v>52</v>
      </c>
      <c r="E351" s="55" t="s">
        <v>53</v>
      </c>
      <c r="F351" s="55"/>
      <c r="G351" s="55">
        <v>15</v>
      </c>
      <c r="H351" s="55">
        <v>496.75</v>
      </c>
      <c r="I351" s="55">
        <v>539.5</v>
      </c>
      <c r="J351" s="55">
        <v>347</v>
      </c>
      <c r="K351" s="55">
        <v>-71</v>
      </c>
      <c r="L351" s="55">
        <v>1799</v>
      </c>
      <c r="M351" s="55">
        <v>106.5</v>
      </c>
      <c r="N351" s="55">
        <v>346</v>
      </c>
      <c r="O351" s="55">
        <v>95</v>
      </c>
      <c r="P351" s="55">
        <v>362</v>
      </c>
      <c r="Q351" s="55">
        <v>114</v>
      </c>
      <c r="R351" s="55">
        <v>313</v>
      </c>
      <c r="S351" s="55">
        <v>56</v>
      </c>
      <c r="T351" s="55">
        <v>473</v>
      </c>
      <c r="U351" s="55"/>
      <c r="V351" s="55"/>
      <c r="W351" s="55">
        <v>68.5</v>
      </c>
      <c r="X351" s="55">
        <v>88</v>
      </c>
      <c r="Y351" s="55">
        <v>182</v>
      </c>
      <c r="Z351" s="55"/>
      <c r="AA351" s="55"/>
      <c r="AB351" s="55"/>
      <c r="AC351" s="55">
        <v>56.75</v>
      </c>
      <c r="AD351" s="55">
        <v>80</v>
      </c>
      <c r="AE351" s="55">
        <v>161</v>
      </c>
      <c r="AF351" s="55"/>
      <c r="AG351" s="55"/>
      <c r="AH351" s="55"/>
      <c r="AI351" s="55" t="s">
        <v>880</v>
      </c>
      <c r="AJ351" s="55">
        <v>38</v>
      </c>
      <c r="AK351" s="55"/>
      <c r="AL351" s="55"/>
      <c r="AM351" s="55"/>
      <c r="AN351" s="55"/>
      <c r="AO351" s="55">
        <v>168</v>
      </c>
      <c r="AP351" s="55">
        <v>159</v>
      </c>
      <c r="AQ351" s="55">
        <v>265</v>
      </c>
      <c r="AR351" s="55">
        <v>276</v>
      </c>
      <c r="AS351" s="55">
        <v>173</v>
      </c>
      <c r="AT351" s="55">
        <v>347</v>
      </c>
    </row>
    <row r="352" spans="1:46">
      <c r="A352" s="55" t="s">
        <v>383</v>
      </c>
      <c r="B352" s="55">
        <v>1315230426</v>
      </c>
      <c r="C352" s="55" t="s">
        <v>384</v>
      </c>
      <c r="D352" s="55" t="s">
        <v>52</v>
      </c>
      <c r="E352" s="55" t="s">
        <v>53</v>
      </c>
      <c r="F352" s="55"/>
      <c r="G352" s="55">
        <v>4</v>
      </c>
      <c r="H352" s="55">
        <v>516.5</v>
      </c>
      <c r="I352" s="55">
        <v>539.5</v>
      </c>
      <c r="J352" s="55">
        <v>347</v>
      </c>
      <c r="K352" s="55">
        <v>36</v>
      </c>
      <c r="L352" s="55">
        <v>1799</v>
      </c>
      <c r="M352" s="55">
        <v>109.5</v>
      </c>
      <c r="N352" s="55">
        <v>226</v>
      </c>
      <c r="O352" s="55">
        <v>95</v>
      </c>
      <c r="P352" s="55">
        <v>362</v>
      </c>
      <c r="Q352" s="55">
        <v>97</v>
      </c>
      <c r="R352" s="55">
        <v>655</v>
      </c>
      <c r="S352" s="55">
        <v>55</v>
      </c>
      <c r="T352" s="55">
        <v>494</v>
      </c>
      <c r="U352" s="55"/>
      <c r="V352" s="55"/>
      <c r="W352" s="55">
        <v>75</v>
      </c>
      <c r="X352" s="55">
        <v>91</v>
      </c>
      <c r="Y352" s="55">
        <v>88</v>
      </c>
      <c r="Z352" s="55">
        <v>85</v>
      </c>
      <c r="AA352" s="55">
        <v>92</v>
      </c>
      <c r="AB352" s="55">
        <v>57</v>
      </c>
      <c r="AC352" s="55"/>
      <c r="AD352" s="55"/>
      <c r="AE352" s="55"/>
      <c r="AF352" s="55"/>
      <c r="AG352" s="55"/>
      <c r="AH352" s="55"/>
      <c r="AI352" s="55" t="s">
        <v>54</v>
      </c>
      <c r="AJ352" s="55">
        <v>26</v>
      </c>
      <c r="AK352" s="55"/>
      <c r="AL352" s="55"/>
      <c r="AM352" s="55"/>
      <c r="AN352" s="55"/>
      <c r="AO352" s="55">
        <v>401</v>
      </c>
      <c r="AP352" s="55">
        <v>444</v>
      </c>
      <c r="AQ352" s="55">
        <v>404</v>
      </c>
      <c r="AR352" s="55">
        <v>383</v>
      </c>
      <c r="AS352" s="55">
        <v>393</v>
      </c>
      <c r="AT352" s="55">
        <v>347</v>
      </c>
    </row>
    <row r="353" spans="1:46">
      <c r="A353" s="55" t="s">
        <v>741</v>
      </c>
      <c r="B353" s="55">
        <v>1315230825</v>
      </c>
      <c r="C353" s="55" t="s">
        <v>742</v>
      </c>
      <c r="D353" s="55" t="s">
        <v>52</v>
      </c>
      <c r="E353" s="55" t="s">
        <v>53</v>
      </c>
      <c r="F353" s="55"/>
      <c r="G353" s="55">
        <v>8</v>
      </c>
      <c r="H353" s="55">
        <v>512.5</v>
      </c>
      <c r="I353" s="55">
        <v>539.5</v>
      </c>
      <c r="J353" s="55">
        <v>347</v>
      </c>
      <c r="K353" s="55">
        <v>47</v>
      </c>
      <c r="L353" s="55">
        <v>1799</v>
      </c>
      <c r="M353" s="55">
        <v>103.5</v>
      </c>
      <c r="N353" s="55">
        <v>470</v>
      </c>
      <c r="O353" s="55">
        <v>91.5</v>
      </c>
      <c r="P353" s="55">
        <v>429</v>
      </c>
      <c r="Q353" s="55">
        <v>106</v>
      </c>
      <c r="R353" s="55">
        <v>498</v>
      </c>
      <c r="S353" s="55">
        <v>71.5</v>
      </c>
      <c r="T353" s="55">
        <v>200</v>
      </c>
      <c r="U353" s="55"/>
      <c r="V353" s="55"/>
      <c r="W353" s="55">
        <v>72.5</v>
      </c>
      <c r="X353" s="55">
        <v>90</v>
      </c>
      <c r="Y353" s="55">
        <v>129</v>
      </c>
      <c r="Z353" s="55">
        <v>67.5</v>
      </c>
      <c r="AA353" s="55">
        <v>77</v>
      </c>
      <c r="AB353" s="55">
        <v>383</v>
      </c>
      <c r="AC353" s="55"/>
      <c r="AD353" s="55"/>
      <c r="AE353" s="55"/>
      <c r="AF353" s="55"/>
      <c r="AG353" s="55"/>
      <c r="AH353" s="55"/>
      <c r="AI353" s="55" t="s">
        <v>54</v>
      </c>
      <c r="AJ353" s="55">
        <v>26</v>
      </c>
      <c r="AK353" s="55"/>
      <c r="AL353" s="55"/>
      <c r="AM353" s="55"/>
      <c r="AN353" s="55"/>
      <c r="AO353" s="55">
        <v>368</v>
      </c>
      <c r="AP353" s="55">
        <v>270</v>
      </c>
      <c r="AQ353" s="55">
        <v>144</v>
      </c>
      <c r="AR353" s="55">
        <v>394</v>
      </c>
      <c r="AS353" s="55">
        <v>320</v>
      </c>
      <c r="AT353" s="55">
        <v>347</v>
      </c>
    </row>
    <row r="354" spans="1:46">
      <c r="A354" s="55" t="s">
        <v>1397</v>
      </c>
      <c r="B354" s="55">
        <v>1315231533</v>
      </c>
      <c r="C354" s="55" t="s">
        <v>1398</v>
      </c>
      <c r="D354" s="55" t="s">
        <v>52</v>
      </c>
      <c r="E354" s="55" t="s">
        <v>53</v>
      </c>
      <c r="F354" s="55"/>
      <c r="G354" s="55">
        <v>15</v>
      </c>
      <c r="H354" s="55">
        <v>491.25</v>
      </c>
      <c r="I354" s="55">
        <v>539</v>
      </c>
      <c r="J354" s="55">
        <v>350</v>
      </c>
      <c r="K354" s="55">
        <v>44</v>
      </c>
      <c r="L354" s="55">
        <v>1818</v>
      </c>
      <c r="M354" s="55">
        <v>99.5</v>
      </c>
      <c r="N354" s="55">
        <v>618</v>
      </c>
      <c r="O354" s="55">
        <v>84.5</v>
      </c>
      <c r="P354" s="55">
        <v>553</v>
      </c>
      <c r="Q354" s="55">
        <v>126.5</v>
      </c>
      <c r="R354" s="55">
        <v>74</v>
      </c>
      <c r="S354" s="55">
        <v>68.5</v>
      </c>
      <c r="T354" s="55">
        <v>257</v>
      </c>
      <c r="U354" s="55"/>
      <c r="V354" s="55"/>
      <c r="W354" s="55">
        <v>54</v>
      </c>
      <c r="X354" s="55">
        <v>79</v>
      </c>
      <c r="Y354" s="55">
        <v>462</v>
      </c>
      <c r="Z354" s="55"/>
      <c r="AA354" s="55"/>
      <c r="AB354" s="55"/>
      <c r="AC354" s="55">
        <v>58.25</v>
      </c>
      <c r="AD354" s="55">
        <v>81</v>
      </c>
      <c r="AE354" s="55">
        <v>145</v>
      </c>
      <c r="AF354" s="55"/>
      <c r="AG354" s="55"/>
      <c r="AH354" s="55"/>
      <c r="AI354" s="55" t="s">
        <v>880</v>
      </c>
      <c r="AJ354" s="55">
        <v>33</v>
      </c>
      <c r="AK354" s="55"/>
      <c r="AL354" s="55"/>
      <c r="AM354" s="55"/>
      <c r="AN354" s="55"/>
      <c r="AO354" s="55">
        <v>275</v>
      </c>
      <c r="AP354" s="55">
        <v>370</v>
      </c>
      <c r="AQ354" s="55">
        <v>389</v>
      </c>
      <c r="AR354" s="55">
        <v>394</v>
      </c>
      <c r="AS354" s="55">
        <v>222</v>
      </c>
      <c r="AT354" s="55">
        <v>350</v>
      </c>
    </row>
    <row r="355" spans="1:46">
      <c r="A355" s="55" t="s">
        <v>1298</v>
      </c>
      <c r="B355" s="55">
        <v>1315231433</v>
      </c>
      <c r="C355" s="55" t="s">
        <v>1299</v>
      </c>
      <c r="D355" s="55" t="s">
        <v>52</v>
      </c>
      <c r="E355" s="55" t="s">
        <v>53</v>
      </c>
      <c r="F355" s="55"/>
      <c r="G355" s="55">
        <v>14</v>
      </c>
      <c r="H355" s="55">
        <v>492.5</v>
      </c>
      <c r="I355" s="55">
        <v>539</v>
      </c>
      <c r="J355" s="55">
        <v>350</v>
      </c>
      <c r="K355" s="55">
        <v>41</v>
      </c>
      <c r="L355" s="55">
        <v>1818</v>
      </c>
      <c r="M355" s="55">
        <v>113</v>
      </c>
      <c r="N355" s="55">
        <v>112</v>
      </c>
      <c r="O355" s="55">
        <v>84.5</v>
      </c>
      <c r="P355" s="55">
        <v>553</v>
      </c>
      <c r="Q355" s="55">
        <v>111</v>
      </c>
      <c r="R355" s="55">
        <v>385</v>
      </c>
      <c r="S355" s="55">
        <v>60.5</v>
      </c>
      <c r="T355" s="55">
        <v>405</v>
      </c>
      <c r="U355" s="55"/>
      <c r="V355" s="55"/>
      <c r="W355" s="55">
        <v>54</v>
      </c>
      <c r="X355" s="55">
        <v>79</v>
      </c>
      <c r="Y355" s="55">
        <v>462</v>
      </c>
      <c r="Z355" s="55"/>
      <c r="AA355" s="55"/>
      <c r="AB355" s="55"/>
      <c r="AC355" s="55">
        <v>69.5</v>
      </c>
      <c r="AD355" s="55">
        <v>91</v>
      </c>
      <c r="AE355" s="55">
        <v>26</v>
      </c>
      <c r="AF355" s="55"/>
      <c r="AG355" s="55"/>
      <c r="AH355" s="55"/>
      <c r="AI355" s="55" t="s">
        <v>880</v>
      </c>
      <c r="AJ355" s="55">
        <v>34</v>
      </c>
      <c r="AK355" s="55"/>
      <c r="AL355" s="55"/>
      <c r="AM355" s="55"/>
      <c r="AN355" s="55"/>
      <c r="AO355" s="55">
        <v>497</v>
      </c>
      <c r="AP355" s="55">
        <v>508</v>
      </c>
      <c r="AQ355" s="55">
        <v>262</v>
      </c>
      <c r="AR355" s="55">
        <v>391</v>
      </c>
      <c r="AS355" s="55">
        <v>428</v>
      </c>
      <c r="AT355" s="55">
        <v>350</v>
      </c>
    </row>
    <row r="356" spans="1:46">
      <c r="A356" s="55" t="s">
        <v>1302</v>
      </c>
      <c r="B356" s="55">
        <v>1315231435</v>
      </c>
      <c r="C356" s="55" t="s">
        <v>1303</v>
      </c>
      <c r="D356" s="55" t="s">
        <v>52</v>
      </c>
      <c r="E356" s="55" t="s">
        <v>53</v>
      </c>
      <c r="F356" s="55"/>
      <c r="G356" s="55">
        <v>14</v>
      </c>
      <c r="H356" s="55">
        <v>496</v>
      </c>
      <c r="I356" s="55">
        <v>539</v>
      </c>
      <c r="J356" s="55">
        <v>350</v>
      </c>
      <c r="K356" s="55">
        <v>-108</v>
      </c>
      <c r="L356" s="55">
        <v>1818</v>
      </c>
      <c r="M356" s="55">
        <v>102.5</v>
      </c>
      <c r="N356" s="55">
        <v>511</v>
      </c>
      <c r="O356" s="55">
        <v>83</v>
      </c>
      <c r="P356" s="55">
        <v>583</v>
      </c>
      <c r="Q356" s="55">
        <v>115</v>
      </c>
      <c r="R356" s="55">
        <v>294</v>
      </c>
      <c r="S356" s="55">
        <v>70.5</v>
      </c>
      <c r="T356" s="55">
        <v>217</v>
      </c>
      <c r="U356" s="55"/>
      <c r="V356" s="55"/>
      <c r="W356" s="55">
        <v>68</v>
      </c>
      <c r="X356" s="55">
        <v>88</v>
      </c>
      <c r="Y356" s="55">
        <v>197</v>
      </c>
      <c r="Z356" s="55"/>
      <c r="AA356" s="55"/>
      <c r="AB356" s="55"/>
      <c r="AC356" s="55">
        <v>57</v>
      </c>
      <c r="AD356" s="55">
        <v>80</v>
      </c>
      <c r="AE356" s="55">
        <v>158</v>
      </c>
      <c r="AF356" s="55"/>
      <c r="AG356" s="55"/>
      <c r="AH356" s="55"/>
      <c r="AI356" s="55" t="s">
        <v>880</v>
      </c>
      <c r="AJ356" s="55">
        <v>36</v>
      </c>
      <c r="AK356" s="55"/>
      <c r="AL356" s="55"/>
      <c r="AM356" s="55"/>
      <c r="AN356" s="55"/>
      <c r="AO356" s="55">
        <v>269</v>
      </c>
      <c r="AP356" s="55">
        <v>251</v>
      </c>
      <c r="AQ356" s="55">
        <v>346</v>
      </c>
      <c r="AR356" s="55">
        <v>242</v>
      </c>
      <c r="AS356" s="55">
        <v>339</v>
      </c>
      <c r="AT356" s="55">
        <v>350</v>
      </c>
    </row>
    <row r="357" spans="1:46">
      <c r="A357" s="55" t="s">
        <v>1395</v>
      </c>
      <c r="B357" s="55">
        <v>1315231532</v>
      </c>
      <c r="C357" s="55" t="s">
        <v>1396</v>
      </c>
      <c r="D357" s="55" t="s">
        <v>52</v>
      </c>
      <c r="E357" s="55" t="s">
        <v>53</v>
      </c>
      <c r="F357" s="55"/>
      <c r="G357" s="55">
        <v>15</v>
      </c>
      <c r="H357" s="55">
        <v>491</v>
      </c>
      <c r="I357" s="55">
        <v>538</v>
      </c>
      <c r="J357" s="55">
        <v>353</v>
      </c>
      <c r="K357" s="55">
        <v>-28</v>
      </c>
      <c r="L357" s="55">
        <v>1853</v>
      </c>
      <c r="M357" s="55">
        <v>101</v>
      </c>
      <c r="N357" s="55">
        <v>561</v>
      </c>
      <c r="O357" s="55">
        <v>98.5</v>
      </c>
      <c r="P357" s="55">
        <v>298</v>
      </c>
      <c r="Q357" s="55">
        <v>121</v>
      </c>
      <c r="R357" s="55">
        <v>168</v>
      </c>
      <c r="S357" s="55">
        <v>63.5</v>
      </c>
      <c r="T357" s="55">
        <v>342</v>
      </c>
      <c r="U357" s="55"/>
      <c r="V357" s="55"/>
      <c r="W357" s="55">
        <v>54</v>
      </c>
      <c r="X357" s="55">
        <v>79</v>
      </c>
      <c r="Y357" s="55">
        <v>462</v>
      </c>
      <c r="Z357" s="55"/>
      <c r="AA357" s="55"/>
      <c r="AB357" s="55"/>
      <c r="AC357" s="55">
        <v>53</v>
      </c>
      <c r="AD357" s="55">
        <v>75</v>
      </c>
      <c r="AE357" s="55">
        <v>184</v>
      </c>
      <c r="AF357" s="55"/>
      <c r="AG357" s="55"/>
      <c r="AH357" s="55"/>
      <c r="AI357" s="55" t="s">
        <v>880</v>
      </c>
      <c r="AJ357" s="55">
        <v>32</v>
      </c>
      <c r="AK357" s="55"/>
      <c r="AL357" s="55"/>
      <c r="AM357" s="55"/>
      <c r="AN357" s="55"/>
      <c r="AO357" s="55">
        <v>275</v>
      </c>
      <c r="AP357" s="55">
        <v>228</v>
      </c>
      <c r="AQ357" s="55">
        <v>323</v>
      </c>
      <c r="AR357" s="55">
        <v>325</v>
      </c>
      <c r="AS357" s="55">
        <v>255</v>
      </c>
      <c r="AT357" s="55">
        <v>353</v>
      </c>
    </row>
    <row r="358" spans="1:46">
      <c r="A358" s="55" t="s">
        <v>585</v>
      </c>
      <c r="B358" s="55">
        <v>1315230640</v>
      </c>
      <c r="C358" s="55" t="s">
        <v>586</v>
      </c>
      <c r="D358" s="55" t="s">
        <v>133</v>
      </c>
      <c r="E358" s="55" t="s">
        <v>53</v>
      </c>
      <c r="F358" s="55"/>
      <c r="G358" s="55">
        <v>6</v>
      </c>
      <c r="H358" s="55">
        <v>503.5</v>
      </c>
      <c r="I358" s="55">
        <v>538</v>
      </c>
      <c r="J358" s="55">
        <v>353</v>
      </c>
      <c r="K358" s="55">
        <v>103</v>
      </c>
      <c r="L358" s="55">
        <v>1853</v>
      </c>
      <c r="M358" s="55">
        <v>115</v>
      </c>
      <c r="N358" s="55">
        <v>66</v>
      </c>
      <c r="O358" s="55">
        <v>107</v>
      </c>
      <c r="P358" s="55">
        <v>142</v>
      </c>
      <c r="Q358" s="55">
        <v>113.5</v>
      </c>
      <c r="R358" s="55">
        <v>327</v>
      </c>
      <c r="S358" s="55">
        <v>42.5</v>
      </c>
      <c r="T358" s="55">
        <v>620</v>
      </c>
      <c r="U358" s="55"/>
      <c r="V358" s="55"/>
      <c r="W358" s="55">
        <v>55</v>
      </c>
      <c r="X358" s="55">
        <v>80</v>
      </c>
      <c r="Y358" s="55">
        <v>444</v>
      </c>
      <c r="Z358" s="55">
        <v>70.5</v>
      </c>
      <c r="AA358" s="55">
        <v>80</v>
      </c>
      <c r="AB358" s="55">
        <v>328</v>
      </c>
      <c r="AC358" s="55"/>
      <c r="AD358" s="55"/>
      <c r="AE358" s="55"/>
      <c r="AF358" s="55"/>
      <c r="AG358" s="55"/>
      <c r="AH358" s="55"/>
      <c r="AI358" s="55" t="s">
        <v>54</v>
      </c>
      <c r="AJ358" s="55">
        <v>40</v>
      </c>
      <c r="AK358" s="55"/>
      <c r="AL358" s="55" t="s">
        <v>512</v>
      </c>
      <c r="AM358" s="55"/>
      <c r="AN358" s="55"/>
      <c r="AO358" s="55">
        <v>508</v>
      </c>
      <c r="AP358" s="55">
        <v>591</v>
      </c>
      <c r="AQ358" s="55">
        <v>573</v>
      </c>
      <c r="AR358" s="55">
        <v>456</v>
      </c>
      <c r="AS358" s="55">
        <v>601</v>
      </c>
      <c r="AT358" s="55">
        <v>353</v>
      </c>
    </row>
    <row r="359" spans="1:46">
      <c r="A359" s="55" t="s">
        <v>655</v>
      </c>
      <c r="B359" s="55">
        <v>1315230730</v>
      </c>
      <c r="C359" s="55" t="s">
        <v>656</v>
      </c>
      <c r="D359" s="55" t="s">
        <v>52</v>
      </c>
      <c r="E359" s="55" t="s">
        <v>53</v>
      </c>
      <c r="F359" s="55"/>
      <c r="G359" s="55">
        <v>7</v>
      </c>
      <c r="H359" s="55">
        <v>509.5</v>
      </c>
      <c r="I359" s="55">
        <v>538</v>
      </c>
      <c r="J359" s="55">
        <v>353</v>
      </c>
      <c r="K359" s="55">
        <v>-196</v>
      </c>
      <c r="L359" s="55">
        <v>1853</v>
      </c>
      <c r="M359" s="55">
        <v>105</v>
      </c>
      <c r="N359" s="55">
        <v>406</v>
      </c>
      <c r="O359" s="55">
        <v>97</v>
      </c>
      <c r="P359" s="55">
        <v>330</v>
      </c>
      <c r="Q359" s="55">
        <v>108.5</v>
      </c>
      <c r="R359" s="55">
        <v>443</v>
      </c>
      <c r="S359" s="55">
        <v>69.5</v>
      </c>
      <c r="T359" s="55">
        <v>241</v>
      </c>
      <c r="U359" s="55"/>
      <c r="V359" s="55"/>
      <c r="W359" s="55">
        <v>68.5</v>
      </c>
      <c r="X359" s="55">
        <v>88</v>
      </c>
      <c r="Y359" s="55">
        <v>182</v>
      </c>
      <c r="Z359" s="55">
        <v>61</v>
      </c>
      <c r="AA359" s="55">
        <v>70</v>
      </c>
      <c r="AB359" s="55">
        <v>436</v>
      </c>
      <c r="AC359" s="55"/>
      <c r="AD359" s="55"/>
      <c r="AE359" s="55"/>
      <c r="AF359" s="55"/>
      <c r="AG359" s="55"/>
      <c r="AH359" s="55"/>
      <c r="AI359" s="55" t="s">
        <v>54</v>
      </c>
      <c r="AJ359" s="55">
        <v>30</v>
      </c>
      <c r="AK359" s="55"/>
      <c r="AL359" s="55"/>
      <c r="AM359" s="55"/>
      <c r="AN359" s="55"/>
      <c r="AO359" s="55">
        <v>602</v>
      </c>
      <c r="AP359" s="55">
        <v>532</v>
      </c>
      <c r="AQ359" s="55">
        <v>256</v>
      </c>
      <c r="AR359" s="55">
        <v>157</v>
      </c>
      <c r="AS359" s="55">
        <v>226</v>
      </c>
      <c r="AT359" s="55">
        <v>353</v>
      </c>
    </row>
    <row r="360" spans="1:46">
      <c r="A360" s="55" t="s">
        <v>152</v>
      </c>
      <c r="B360" s="55">
        <v>1315230204</v>
      </c>
      <c r="C360" s="55" t="s">
        <v>153</v>
      </c>
      <c r="D360" s="55" t="s">
        <v>52</v>
      </c>
      <c r="E360" s="55" t="s">
        <v>53</v>
      </c>
      <c r="F360" s="55"/>
      <c r="G360" s="55">
        <v>2</v>
      </c>
      <c r="H360" s="55">
        <v>506.5</v>
      </c>
      <c r="I360" s="55">
        <v>538</v>
      </c>
      <c r="J360" s="55">
        <v>353</v>
      </c>
      <c r="K360" s="55">
        <v>-16</v>
      </c>
      <c r="L360" s="55">
        <v>1853</v>
      </c>
      <c r="M360" s="55">
        <v>99.5</v>
      </c>
      <c r="N360" s="55">
        <v>618</v>
      </c>
      <c r="O360" s="55">
        <v>92.5</v>
      </c>
      <c r="P360" s="55">
        <v>409</v>
      </c>
      <c r="Q360" s="55">
        <v>109</v>
      </c>
      <c r="R360" s="55">
        <v>434</v>
      </c>
      <c r="S360" s="55">
        <v>67</v>
      </c>
      <c r="T360" s="55">
        <v>287</v>
      </c>
      <c r="U360" s="55"/>
      <c r="V360" s="55"/>
      <c r="W360" s="55">
        <v>58.5</v>
      </c>
      <c r="X360" s="55">
        <v>82</v>
      </c>
      <c r="Y360" s="55">
        <v>372</v>
      </c>
      <c r="Z360" s="55">
        <v>80</v>
      </c>
      <c r="AA360" s="55">
        <v>88</v>
      </c>
      <c r="AB360" s="55">
        <v>152</v>
      </c>
      <c r="AC360" s="55"/>
      <c r="AD360" s="55"/>
      <c r="AE360" s="55"/>
      <c r="AF360" s="55"/>
      <c r="AG360" s="55"/>
      <c r="AH360" s="55"/>
      <c r="AI360" s="55" t="s">
        <v>54</v>
      </c>
      <c r="AJ360" s="55">
        <v>4</v>
      </c>
      <c r="AK360" s="55"/>
      <c r="AL360" s="55"/>
      <c r="AM360" s="55"/>
      <c r="AN360" s="55"/>
      <c r="AO360" s="55">
        <v>464</v>
      </c>
      <c r="AP360" s="55">
        <v>363</v>
      </c>
      <c r="AQ360" s="55">
        <v>370</v>
      </c>
      <c r="AR360" s="55">
        <v>337</v>
      </c>
      <c r="AS360" s="55">
        <v>316</v>
      </c>
      <c r="AT360" s="55">
        <v>353</v>
      </c>
    </row>
    <row r="361" spans="1:46">
      <c r="A361" s="55" t="s">
        <v>200</v>
      </c>
      <c r="B361" s="55">
        <v>1315230228</v>
      </c>
      <c r="C361" s="55" t="s">
        <v>201</v>
      </c>
      <c r="D361" s="55" t="s">
        <v>52</v>
      </c>
      <c r="E361" s="55" t="s">
        <v>53</v>
      </c>
      <c r="F361" s="55"/>
      <c r="G361" s="55">
        <v>2</v>
      </c>
      <c r="H361" s="55">
        <v>506.5</v>
      </c>
      <c r="I361" s="55">
        <v>537.5</v>
      </c>
      <c r="J361" s="55">
        <v>357</v>
      </c>
      <c r="K361" s="55">
        <v>45</v>
      </c>
      <c r="L361" s="55">
        <v>1868</v>
      </c>
      <c r="M361" s="55">
        <v>114</v>
      </c>
      <c r="N361" s="55">
        <v>84</v>
      </c>
      <c r="O361" s="55">
        <v>84</v>
      </c>
      <c r="P361" s="55">
        <v>568</v>
      </c>
      <c r="Q361" s="55">
        <v>114</v>
      </c>
      <c r="R361" s="55">
        <v>313</v>
      </c>
      <c r="S361" s="55">
        <v>62.5</v>
      </c>
      <c r="T361" s="55">
        <v>362</v>
      </c>
      <c r="U361" s="55"/>
      <c r="V361" s="55"/>
      <c r="W361" s="55">
        <v>65</v>
      </c>
      <c r="X361" s="55">
        <v>87</v>
      </c>
      <c r="Y361" s="55">
        <v>248</v>
      </c>
      <c r="Z361" s="55">
        <v>67</v>
      </c>
      <c r="AA361" s="55">
        <v>76</v>
      </c>
      <c r="AB361" s="55">
        <v>392</v>
      </c>
      <c r="AC361" s="55"/>
      <c r="AD361" s="55"/>
      <c r="AE361" s="55"/>
      <c r="AF361" s="55"/>
      <c r="AG361" s="55"/>
      <c r="AH361" s="55"/>
      <c r="AI361" s="55" t="s">
        <v>54</v>
      </c>
      <c r="AJ361" s="55">
        <v>28</v>
      </c>
      <c r="AK361" s="55"/>
      <c r="AL361" s="55"/>
      <c r="AM361" s="55"/>
      <c r="AN361" s="55"/>
      <c r="AO361" s="55">
        <v>373</v>
      </c>
      <c r="AP361" s="55">
        <v>281</v>
      </c>
      <c r="AQ361" s="55">
        <v>302</v>
      </c>
      <c r="AR361" s="55">
        <v>402</v>
      </c>
      <c r="AS361" s="55">
        <v>276</v>
      </c>
      <c r="AT361" s="55">
        <v>357</v>
      </c>
    </row>
    <row r="362" spans="1:46">
      <c r="A362" s="55" t="s">
        <v>172</v>
      </c>
      <c r="B362" s="55">
        <v>1315230213</v>
      </c>
      <c r="C362" s="55" t="s">
        <v>173</v>
      </c>
      <c r="D362" s="55" t="s">
        <v>52</v>
      </c>
      <c r="E362" s="55" t="s">
        <v>53</v>
      </c>
      <c r="F362" s="55"/>
      <c r="G362" s="55">
        <v>2</v>
      </c>
      <c r="H362" s="55">
        <v>507.5</v>
      </c>
      <c r="I362" s="55">
        <v>537.5</v>
      </c>
      <c r="J362" s="55">
        <v>357</v>
      </c>
      <c r="K362" s="55">
        <v>-5</v>
      </c>
      <c r="L362" s="55">
        <v>1868</v>
      </c>
      <c r="M362" s="55">
        <v>96</v>
      </c>
      <c r="N362" s="55">
        <v>713</v>
      </c>
      <c r="O362" s="55">
        <v>85</v>
      </c>
      <c r="P362" s="55">
        <v>541</v>
      </c>
      <c r="Q362" s="55">
        <v>111</v>
      </c>
      <c r="R362" s="55">
        <v>385</v>
      </c>
      <c r="S362" s="55">
        <v>70.5</v>
      </c>
      <c r="T362" s="55">
        <v>217</v>
      </c>
      <c r="U362" s="55"/>
      <c r="V362" s="55"/>
      <c r="W362" s="55">
        <v>65</v>
      </c>
      <c r="X362" s="55">
        <v>87</v>
      </c>
      <c r="Y362" s="55">
        <v>248</v>
      </c>
      <c r="Z362" s="55">
        <v>80</v>
      </c>
      <c r="AA362" s="55">
        <v>88</v>
      </c>
      <c r="AB362" s="55">
        <v>152</v>
      </c>
      <c r="AC362" s="55"/>
      <c r="AD362" s="55"/>
      <c r="AE362" s="55"/>
      <c r="AF362" s="55"/>
      <c r="AG362" s="55"/>
      <c r="AH362" s="55"/>
      <c r="AI362" s="55" t="s">
        <v>54</v>
      </c>
      <c r="AJ362" s="55">
        <v>13</v>
      </c>
      <c r="AK362" s="55"/>
      <c r="AL362" s="55"/>
      <c r="AM362" s="55"/>
      <c r="AN362" s="55"/>
      <c r="AO362" s="55">
        <v>419</v>
      </c>
      <c r="AP362" s="55">
        <v>308</v>
      </c>
      <c r="AQ362" s="55">
        <v>279</v>
      </c>
      <c r="AR362" s="55">
        <v>352</v>
      </c>
      <c r="AS362" s="55">
        <v>292</v>
      </c>
      <c r="AT362" s="55">
        <v>357</v>
      </c>
    </row>
    <row r="363" spans="1:46">
      <c r="A363" s="55" t="s">
        <v>529</v>
      </c>
      <c r="B363" s="55">
        <v>1315230611</v>
      </c>
      <c r="C363" s="55" t="s">
        <v>530</v>
      </c>
      <c r="D363" s="55" t="s">
        <v>52</v>
      </c>
      <c r="E363" s="55" t="s">
        <v>53</v>
      </c>
      <c r="F363" s="55"/>
      <c r="G363" s="55">
        <v>6</v>
      </c>
      <c r="H363" s="55">
        <v>503</v>
      </c>
      <c r="I363" s="55">
        <v>537.5</v>
      </c>
      <c r="J363" s="55">
        <v>357</v>
      </c>
      <c r="K363" s="55">
        <v>226</v>
      </c>
      <c r="L363" s="55">
        <v>1868</v>
      </c>
      <c r="M363" s="55">
        <v>109.5</v>
      </c>
      <c r="N363" s="55">
        <v>226</v>
      </c>
      <c r="O363" s="55">
        <v>81.5</v>
      </c>
      <c r="P363" s="55">
        <v>606</v>
      </c>
      <c r="Q363" s="55">
        <v>115</v>
      </c>
      <c r="R363" s="55">
        <v>294</v>
      </c>
      <c r="S363" s="55">
        <v>65.5</v>
      </c>
      <c r="T363" s="55">
        <v>311</v>
      </c>
      <c r="U363" s="55"/>
      <c r="V363" s="55"/>
      <c r="W363" s="55">
        <v>50</v>
      </c>
      <c r="X363" s="55">
        <v>76</v>
      </c>
      <c r="Y363" s="55">
        <v>523</v>
      </c>
      <c r="Z363" s="55">
        <v>81.5</v>
      </c>
      <c r="AA363" s="55">
        <v>90</v>
      </c>
      <c r="AB363" s="55">
        <v>122</v>
      </c>
      <c r="AC363" s="55"/>
      <c r="AD363" s="55"/>
      <c r="AE363" s="55"/>
      <c r="AF363" s="55"/>
      <c r="AG363" s="55"/>
      <c r="AH363" s="55"/>
      <c r="AI363" s="55" t="s">
        <v>54</v>
      </c>
      <c r="AJ363" s="55">
        <v>11</v>
      </c>
      <c r="AK363" s="55"/>
      <c r="AL363" s="55" t="s">
        <v>512</v>
      </c>
      <c r="AM363" s="55"/>
      <c r="AN363" s="55"/>
      <c r="AO363" s="55">
        <v>360</v>
      </c>
      <c r="AP363" s="55">
        <v>472</v>
      </c>
      <c r="AQ363" s="55">
        <v>460</v>
      </c>
      <c r="AR363" s="55">
        <v>583</v>
      </c>
      <c r="AS363" s="55">
        <v>428</v>
      </c>
      <c r="AT363" s="55">
        <v>357</v>
      </c>
    </row>
    <row r="364" spans="1:46">
      <c r="A364" s="55" t="s">
        <v>689</v>
      </c>
      <c r="B364" s="55">
        <v>1315230747</v>
      </c>
      <c r="C364" s="55" t="s">
        <v>690</v>
      </c>
      <c r="D364" s="55" t="s">
        <v>133</v>
      </c>
      <c r="E364" s="55" t="s">
        <v>53</v>
      </c>
      <c r="F364" s="55"/>
      <c r="G364" s="55">
        <v>7</v>
      </c>
      <c r="H364" s="55">
        <v>506.5</v>
      </c>
      <c r="I364" s="55">
        <v>537</v>
      </c>
      <c r="J364" s="55">
        <v>360</v>
      </c>
      <c r="K364" s="55">
        <v>-100</v>
      </c>
      <c r="L364" s="55">
        <v>1881</v>
      </c>
      <c r="M364" s="55">
        <v>101.5</v>
      </c>
      <c r="N364" s="55">
        <v>544</v>
      </c>
      <c r="O364" s="55">
        <v>80.5</v>
      </c>
      <c r="P364" s="55">
        <v>622</v>
      </c>
      <c r="Q364" s="55">
        <v>113.5</v>
      </c>
      <c r="R364" s="55">
        <v>327</v>
      </c>
      <c r="S364" s="55">
        <v>66.5</v>
      </c>
      <c r="T364" s="55">
        <v>292</v>
      </c>
      <c r="U364" s="55"/>
      <c r="V364" s="55"/>
      <c r="W364" s="55">
        <v>65.5</v>
      </c>
      <c r="X364" s="55">
        <v>87</v>
      </c>
      <c r="Y364" s="55">
        <v>239</v>
      </c>
      <c r="Z364" s="55">
        <v>79</v>
      </c>
      <c r="AA364" s="55">
        <v>88</v>
      </c>
      <c r="AB364" s="55">
        <v>171</v>
      </c>
      <c r="AC364" s="55"/>
      <c r="AD364" s="55"/>
      <c r="AE364" s="55"/>
      <c r="AF364" s="55"/>
      <c r="AG364" s="55"/>
      <c r="AH364" s="55"/>
      <c r="AI364" s="55" t="s">
        <v>54</v>
      </c>
      <c r="AJ364" s="55">
        <v>47</v>
      </c>
      <c r="AK364" s="55"/>
      <c r="AL364" s="55"/>
      <c r="AM364" s="55"/>
      <c r="AN364" s="55"/>
      <c r="AO364" s="55">
        <v>98</v>
      </c>
      <c r="AP364" s="55">
        <v>137</v>
      </c>
      <c r="AQ364" s="55">
        <v>240</v>
      </c>
      <c r="AR364" s="55">
        <v>260</v>
      </c>
      <c r="AS364" s="55">
        <v>139</v>
      </c>
      <c r="AT364" s="55">
        <v>360</v>
      </c>
    </row>
    <row r="365" spans="1:46">
      <c r="A365" s="55" t="s">
        <v>1224</v>
      </c>
      <c r="B365" s="55">
        <v>1315231344</v>
      </c>
      <c r="C365" s="55" t="s">
        <v>1225</v>
      </c>
      <c r="D365" s="55" t="s">
        <v>133</v>
      </c>
      <c r="E365" s="55" t="s">
        <v>53</v>
      </c>
      <c r="F365" s="55"/>
      <c r="G365" s="55">
        <v>13</v>
      </c>
      <c r="H365" s="55">
        <v>500</v>
      </c>
      <c r="I365" s="55">
        <v>537</v>
      </c>
      <c r="J365" s="55">
        <v>360</v>
      </c>
      <c r="K365" s="55">
        <v>14</v>
      </c>
      <c r="L365" s="55">
        <v>1881</v>
      </c>
      <c r="M365" s="55">
        <v>105.5</v>
      </c>
      <c r="N365" s="55">
        <v>382</v>
      </c>
      <c r="O365" s="55">
        <v>85.5</v>
      </c>
      <c r="P365" s="55">
        <v>530</v>
      </c>
      <c r="Q365" s="55">
        <v>123</v>
      </c>
      <c r="R365" s="55">
        <v>123</v>
      </c>
      <c r="S365" s="55">
        <v>56</v>
      </c>
      <c r="T365" s="55">
        <v>473</v>
      </c>
      <c r="U365" s="55"/>
      <c r="V365" s="55"/>
      <c r="W365" s="55"/>
      <c r="X365" s="55"/>
      <c r="Y365" s="55"/>
      <c r="Z365" s="55">
        <v>72.5</v>
      </c>
      <c r="AA365" s="55">
        <v>81</v>
      </c>
      <c r="AB365" s="55">
        <v>289</v>
      </c>
      <c r="AC365" s="55"/>
      <c r="AD365" s="55"/>
      <c r="AE365" s="55"/>
      <c r="AF365" s="55">
        <v>57.5</v>
      </c>
      <c r="AG365" s="55">
        <v>86</v>
      </c>
      <c r="AH365" s="55">
        <v>91</v>
      </c>
      <c r="AI365" s="55" t="s">
        <v>1142</v>
      </c>
      <c r="AJ365" s="55">
        <v>44</v>
      </c>
      <c r="AK365" s="55"/>
      <c r="AL365" s="55" t="s">
        <v>1143</v>
      </c>
      <c r="AM365" s="55"/>
      <c r="AN365" s="55"/>
      <c r="AO365" s="55">
        <v>570</v>
      </c>
      <c r="AP365" s="55">
        <v>417</v>
      </c>
      <c r="AQ365" s="55">
        <v>325</v>
      </c>
      <c r="AR365" s="55">
        <v>374</v>
      </c>
      <c r="AS365" s="55">
        <v>393</v>
      </c>
      <c r="AT365" s="55">
        <v>360</v>
      </c>
    </row>
    <row r="366" spans="1:46">
      <c r="A366" s="55" t="s">
        <v>1114</v>
      </c>
      <c r="B366" s="55">
        <v>1315231228</v>
      </c>
      <c r="C366" s="55" t="s">
        <v>1115</v>
      </c>
      <c r="D366" s="55" t="s">
        <v>52</v>
      </c>
      <c r="E366" s="55" t="s">
        <v>53</v>
      </c>
      <c r="F366" s="55"/>
      <c r="G366" s="55">
        <v>12</v>
      </c>
      <c r="H366" s="55">
        <v>482</v>
      </c>
      <c r="I366" s="55">
        <v>536.5</v>
      </c>
      <c r="J366" s="55">
        <v>362</v>
      </c>
      <c r="K366" s="55">
        <v>126</v>
      </c>
      <c r="L366" s="55">
        <v>1898</v>
      </c>
      <c r="M366" s="55">
        <v>115</v>
      </c>
      <c r="N366" s="55">
        <v>66</v>
      </c>
      <c r="O366" s="55">
        <v>86.5</v>
      </c>
      <c r="P366" s="55">
        <v>515</v>
      </c>
      <c r="Q366" s="55">
        <v>128.5</v>
      </c>
      <c r="R366" s="55">
        <v>52</v>
      </c>
      <c r="S366" s="55">
        <v>50.5</v>
      </c>
      <c r="T366" s="55">
        <v>542</v>
      </c>
      <c r="U366" s="55"/>
      <c r="V366" s="55"/>
      <c r="W366" s="55">
        <v>42</v>
      </c>
      <c r="X366" s="55">
        <v>69</v>
      </c>
      <c r="Y366" s="55">
        <v>604</v>
      </c>
      <c r="Z366" s="55"/>
      <c r="AA366" s="55"/>
      <c r="AB366" s="55"/>
      <c r="AC366" s="55"/>
      <c r="AD366" s="55"/>
      <c r="AE366" s="55"/>
      <c r="AF366" s="55">
        <v>59.5</v>
      </c>
      <c r="AG366" s="55">
        <v>87</v>
      </c>
      <c r="AH366" s="55">
        <v>69</v>
      </c>
      <c r="AI366" s="55" t="s">
        <v>866</v>
      </c>
      <c r="AJ366" s="55">
        <v>29</v>
      </c>
      <c r="AK366" s="55"/>
      <c r="AL366" s="55"/>
      <c r="AM366" s="55"/>
      <c r="AN366" s="55"/>
      <c r="AO366" s="55">
        <v>415</v>
      </c>
      <c r="AP366" s="55">
        <v>320</v>
      </c>
      <c r="AQ366" s="55">
        <v>537</v>
      </c>
      <c r="AR366" s="55">
        <v>488</v>
      </c>
      <c r="AS366" s="55">
        <v>588</v>
      </c>
      <c r="AT366" s="55">
        <v>362</v>
      </c>
    </row>
    <row r="367" spans="1:46">
      <c r="A367" s="55" t="s">
        <v>979</v>
      </c>
      <c r="B367" s="55">
        <v>1315231105</v>
      </c>
      <c r="C367" s="55" t="s">
        <v>980</v>
      </c>
      <c r="D367" s="55" t="s">
        <v>52</v>
      </c>
      <c r="E367" s="55" t="s">
        <v>53</v>
      </c>
      <c r="F367" s="55"/>
      <c r="G367" s="55">
        <v>11</v>
      </c>
      <c r="H367" s="55">
        <v>482</v>
      </c>
      <c r="I367" s="55">
        <v>536.5</v>
      </c>
      <c r="J367" s="55">
        <v>362</v>
      </c>
      <c r="K367" s="55">
        <v>192</v>
      </c>
      <c r="L367" s="55">
        <v>1898</v>
      </c>
      <c r="M367" s="55">
        <v>111</v>
      </c>
      <c r="N367" s="55">
        <v>172</v>
      </c>
      <c r="O367" s="55">
        <v>99</v>
      </c>
      <c r="P367" s="55">
        <v>285</v>
      </c>
      <c r="Q367" s="55">
        <v>118</v>
      </c>
      <c r="R367" s="55">
        <v>236</v>
      </c>
      <c r="S367" s="55">
        <v>56.5</v>
      </c>
      <c r="T367" s="55">
        <v>471</v>
      </c>
      <c r="U367" s="55"/>
      <c r="V367" s="55"/>
      <c r="W367" s="55">
        <v>39</v>
      </c>
      <c r="X367" s="55">
        <v>66</v>
      </c>
      <c r="Y367" s="55">
        <v>629</v>
      </c>
      <c r="Z367" s="55"/>
      <c r="AA367" s="55"/>
      <c r="AB367" s="55"/>
      <c r="AC367" s="55"/>
      <c r="AD367" s="55"/>
      <c r="AE367" s="55"/>
      <c r="AF367" s="55">
        <v>58.5</v>
      </c>
      <c r="AG367" s="55">
        <v>86</v>
      </c>
      <c r="AH367" s="55">
        <v>78</v>
      </c>
      <c r="AI367" s="55" t="s">
        <v>866</v>
      </c>
      <c r="AJ367" s="55">
        <v>5</v>
      </c>
      <c r="AK367" s="55"/>
      <c r="AL367" s="55"/>
      <c r="AM367" s="55"/>
      <c r="AN367" s="55"/>
      <c r="AO367" s="55">
        <v>290</v>
      </c>
      <c r="AP367" s="55">
        <v>328</v>
      </c>
      <c r="AQ367" s="55">
        <v>281</v>
      </c>
      <c r="AR367" s="55">
        <v>554</v>
      </c>
      <c r="AS367" s="55">
        <v>366</v>
      </c>
      <c r="AT367" s="55">
        <v>362</v>
      </c>
    </row>
    <row r="368" spans="1:46">
      <c r="A368" s="55" t="s">
        <v>647</v>
      </c>
      <c r="B368" s="55">
        <v>1315230726</v>
      </c>
      <c r="C368" s="55" t="s">
        <v>648</v>
      </c>
      <c r="D368" s="55" t="s">
        <v>52</v>
      </c>
      <c r="E368" s="55" t="s">
        <v>53</v>
      </c>
      <c r="F368" s="55"/>
      <c r="G368" s="55">
        <v>7</v>
      </c>
      <c r="H368" s="55">
        <v>505</v>
      </c>
      <c r="I368" s="55">
        <v>536.5</v>
      </c>
      <c r="J368" s="55">
        <v>362</v>
      </c>
      <c r="K368" s="55">
        <v>-105</v>
      </c>
      <c r="L368" s="55">
        <v>1898</v>
      </c>
      <c r="M368" s="55">
        <v>97</v>
      </c>
      <c r="N368" s="55">
        <v>689</v>
      </c>
      <c r="O368" s="55">
        <v>107</v>
      </c>
      <c r="P368" s="55">
        <v>142</v>
      </c>
      <c r="Q368" s="55">
        <v>96</v>
      </c>
      <c r="R368" s="55">
        <v>667</v>
      </c>
      <c r="S368" s="55">
        <v>64.5</v>
      </c>
      <c r="T368" s="55">
        <v>325</v>
      </c>
      <c r="U368" s="55"/>
      <c r="V368" s="55"/>
      <c r="W368" s="55">
        <v>60</v>
      </c>
      <c r="X368" s="55">
        <v>83</v>
      </c>
      <c r="Y368" s="55">
        <v>352</v>
      </c>
      <c r="Z368" s="55">
        <v>80.5</v>
      </c>
      <c r="AA368" s="55">
        <v>89</v>
      </c>
      <c r="AB368" s="55">
        <v>144</v>
      </c>
      <c r="AC368" s="55"/>
      <c r="AD368" s="55"/>
      <c r="AE368" s="55"/>
      <c r="AF368" s="55"/>
      <c r="AG368" s="55"/>
      <c r="AH368" s="55"/>
      <c r="AI368" s="55" t="s">
        <v>54</v>
      </c>
      <c r="AJ368" s="55">
        <v>26</v>
      </c>
      <c r="AK368" s="55"/>
      <c r="AL368" s="55"/>
      <c r="AM368" s="55"/>
      <c r="AN368" s="55"/>
      <c r="AO368" s="55">
        <v>320</v>
      </c>
      <c r="AP368" s="55">
        <v>240</v>
      </c>
      <c r="AQ368" s="55">
        <v>170</v>
      </c>
      <c r="AR368" s="55">
        <v>257</v>
      </c>
      <c r="AS368" s="55">
        <v>372</v>
      </c>
      <c r="AT368" s="55">
        <v>362</v>
      </c>
    </row>
    <row r="369" spans="1:46">
      <c r="A369" s="55" t="s">
        <v>769</v>
      </c>
      <c r="B369" s="55">
        <v>1315230839</v>
      </c>
      <c r="C369" s="55" t="s">
        <v>770</v>
      </c>
      <c r="D369" s="55" t="s">
        <v>133</v>
      </c>
      <c r="E369" s="55" t="s">
        <v>53</v>
      </c>
      <c r="F369" s="55"/>
      <c r="G369" s="55">
        <v>8</v>
      </c>
      <c r="H369" s="55">
        <v>506</v>
      </c>
      <c r="I369" s="55">
        <v>535</v>
      </c>
      <c r="J369" s="55">
        <v>365</v>
      </c>
      <c r="K369" s="55">
        <v>156</v>
      </c>
      <c r="L369" s="55">
        <v>1944</v>
      </c>
      <c r="M369" s="55">
        <v>103</v>
      </c>
      <c r="N369" s="55">
        <v>487</v>
      </c>
      <c r="O369" s="55">
        <v>98</v>
      </c>
      <c r="P369" s="55">
        <v>311</v>
      </c>
      <c r="Q369" s="55">
        <v>105</v>
      </c>
      <c r="R369" s="55">
        <v>523</v>
      </c>
      <c r="S369" s="55">
        <v>61</v>
      </c>
      <c r="T369" s="55">
        <v>396</v>
      </c>
      <c r="U369" s="55"/>
      <c r="V369" s="55"/>
      <c r="W369" s="55">
        <v>69</v>
      </c>
      <c r="X369" s="55">
        <v>89</v>
      </c>
      <c r="Y369" s="55">
        <v>170</v>
      </c>
      <c r="Z369" s="55">
        <v>70</v>
      </c>
      <c r="AA369" s="55">
        <v>79</v>
      </c>
      <c r="AB369" s="55">
        <v>338</v>
      </c>
      <c r="AC369" s="55"/>
      <c r="AD369" s="55"/>
      <c r="AE369" s="55"/>
      <c r="AF369" s="55"/>
      <c r="AG369" s="55"/>
      <c r="AH369" s="55"/>
      <c r="AI369" s="55" t="s">
        <v>54</v>
      </c>
      <c r="AJ369" s="55">
        <v>40</v>
      </c>
      <c r="AK369" s="55"/>
      <c r="AL369" s="55"/>
      <c r="AM369" s="55"/>
      <c r="AN369" s="55"/>
      <c r="AO369" s="55">
        <v>403</v>
      </c>
      <c r="AP369" s="55">
        <v>447</v>
      </c>
      <c r="AQ369" s="55">
        <v>427</v>
      </c>
      <c r="AR369" s="55">
        <v>521</v>
      </c>
      <c r="AS369" s="55">
        <v>366</v>
      </c>
      <c r="AT369" s="55">
        <v>365</v>
      </c>
    </row>
    <row r="370" spans="1:46">
      <c r="A370" s="55" t="s">
        <v>1152</v>
      </c>
      <c r="B370" s="55">
        <v>1315231307</v>
      </c>
      <c r="C370" s="55" t="s">
        <v>1153</v>
      </c>
      <c r="D370" s="55" t="s">
        <v>52</v>
      </c>
      <c r="E370" s="55" t="s">
        <v>53</v>
      </c>
      <c r="F370" s="55"/>
      <c r="G370" s="55">
        <v>13</v>
      </c>
      <c r="H370" s="55">
        <v>492</v>
      </c>
      <c r="I370" s="55">
        <v>535</v>
      </c>
      <c r="J370" s="55">
        <v>365</v>
      </c>
      <c r="K370" s="55">
        <v>-77</v>
      </c>
      <c r="L370" s="55">
        <v>1944</v>
      </c>
      <c r="M370" s="55">
        <v>111.5</v>
      </c>
      <c r="N370" s="55">
        <v>155</v>
      </c>
      <c r="O370" s="55">
        <v>68</v>
      </c>
      <c r="P370" s="55">
        <v>728</v>
      </c>
      <c r="Q370" s="55">
        <v>113</v>
      </c>
      <c r="R370" s="55">
        <v>337</v>
      </c>
      <c r="S370" s="55">
        <v>69.5</v>
      </c>
      <c r="T370" s="55">
        <v>241</v>
      </c>
      <c r="U370" s="55"/>
      <c r="V370" s="55"/>
      <c r="W370" s="55">
        <v>54.5</v>
      </c>
      <c r="X370" s="55">
        <v>79</v>
      </c>
      <c r="Y370" s="55">
        <v>455</v>
      </c>
      <c r="Z370" s="55"/>
      <c r="AA370" s="55"/>
      <c r="AB370" s="55"/>
      <c r="AC370" s="55"/>
      <c r="AD370" s="55"/>
      <c r="AE370" s="55"/>
      <c r="AF370" s="55">
        <v>75.5</v>
      </c>
      <c r="AG370" s="55">
        <v>94</v>
      </c>
      <c r="AH370" s="55">
        <v>4</v>
      </c>
      <c r="AI370" s="55" t="s">
        <v>866</v>
      </c>
      <c r="AJ370" s="55">
        <v>7</v>
      </c>
      <c r="AK370" s="55"/>
      <c r="AL370" s="55"/>
      <c r="AM370" s="55"/>
      <c r="AN370" s="55"/>
      <c r="AO370" s="55">
        <v>309</v>
      </c>
      <c r="AP370" s="55">
        <v>334</v>
      </c>
      <c r="AQ370" s="55">
        <v>251</v>
      </c>
      <c r="AR370" s="55">
        <v>288</v>
      </c>
      <c r="AS370" s="55">
        <v>387</v>
      </c>
      <c r="AT370" s="55">
        <v>365</v>
      </c>
    </row>
    <row r="371" spans="1:46">
      <c r="A371" s="55" t="s">
        <v>595</v>
      </c>
      <c r="B371" s="55">
        <v>1315230645</v>
      </c>
      <c r="C371" s="55" t="s">
        <v>596</v>
      </c>
      <c r="D371" s="55" t="s">
        <v>133</v>
      </c>
      <c r="E371" s="55" t="s">
        <v>53</v>
      </c>
      <c r="F371" s="55"/>
      <c r="G371" s="55">
        <v>6</v>
      </c>
      <c r="H371" s="55">
        <v>503.5</v>
      </c>
      <c r="I371" s="55">
        <v>535</v>
      </c>
      <c r="J371" s="55">
        <v>365</v>
      </c>
      <c r="K371" s="55">
        <v>-157</v>
      </c>
      <c r="L371" s="55">
        <v>1944</v>
      </c>
      <c r="M371" s="55">
        <v>101</v>
      </c>
      <c r="N371" s="55">
        <v>561</v>
      </c>
      <c r="O371" s="55">
        <v>96</v>
      </c>
      <c r="P371" s="55">
        <v>353</v>
      </c>
      <c r="Q371" s="55">
        <v>105</v>
      </c>
      <c r="R371" s="55">
        <v>523</v>
      </c>
      <c r="S371" s="55">
        <v>70</v>
      </c>
      <c r="T371" s="55">
        <v>226</v>
      </c>
      <c r="U371" s="55"/>
      <c r="V371" s="55"/>
      <c r="W371" s="55">
        <v>63.5</v>
      </c>
      <c r="X371" s="55">
        <v>86</v>
      </c>
      <c r="Y371" s="55">
        <v>283</v>
      </c>
      <c r="Z371" s="55">
        <v>68</v>
      </c>
      <c r="AA371" s="55">
        <v>77</v>
      </c>
      <c r="AB371" s="55">
        <v>372</v>
      </c>
      <c r="AC371" s="55"/>
      <c r="AD371" s="55"/>
      <c r="AE371" s="55"/>
      <c r="AF371" s="55"/>
      <c r="AG371" s="55"/>
      <c r="AH371" s="55"/>
      <c r="AI371" s="55" t="s">
        <v>54</v>
      </c>
      <c r="AJ371" s="55">
        <v>45</v>
      </c>
      <c r="AK371" s="55"/>
      <c r="AL371" s="55" t="s">
        <v>512</v>
      </c>
      <c r="AM371" s="55"/>
      <c r="AN371" s="55"/>
      <c r="AO371" s="55">
        <v>449</v>
      </c>
      <c r="AP371" s="55">
        <v>258</v>
      </c>
      <c r="AQ371" s="55">
        <v>399</v>
      </c>
      <c r="AR371" s="55">
        <v>208</v>
      </c>
      <c r="AS371" s="55">
        <v>382</v>
      </c>
      <c r="AT371" s="55">
        <v>365</v>
      </c>
    </row>
    <row r="372" spans="1:46">
      <c r="A372" s="55" t="s">
        <v>397</v>
      </c>
      <c r="B372" s="55">
        <v>1315230433</v>
      </c>
      <c r="C372" s="55" t="s">
        <v>398</v>
      </c>
      <c r="D372" s="55" t="s">
        <v>52</v>
      </c>
      <c r="E372" s="55" t="s">
        <v>53</v>
      </c>
      <c r="F372" s="55"/>
      <c r="G372" s="55">
        <v>4</v>
      </c>
      <c r="H372" s="55">
        <v>501.5</v>
      </c>
      <c r="I372" s="55">
        <v>535</v>
      </c>
      <c r="J372" s="55">
        <v>365</v>
      </c>
      <c r="K372" s="55">
        <v>-15</v>
      </c>
      <c r="L372" s="55">
        <v>1944</v>
      </c>
      <c r="M372" s="55">
        <v>99.5</v>
      </c>
      <c r="N372" s="55">
        <v>618</v>
      </c>
      <c r="O372" s="55">
        <v>89</v>
      </c>
      <c r="P372" s="55">
        <v>470</v>
      </c>
      <c r="Q372" s="55">
        <v>120.5</v>
      </c>
      <c r="R372" s="55">
        <v>180</v>
      </c>
      <c r="S372" s="55">
        <v>60</v>
      </c>
      <c r="T372" s="55">
        <v>413</v>
      </c>
      <c r="U372" s="55"/>
      <c r="V372" s="55"/>
      <c r="W372" s="55">
        <v>55.5</v>
      </c>
      <c r="X372" s="55">
        <v>80</v>
      </c>
      <c r="Y372" s="55">
        <v>435</v>
      </c>
      <c r="Z372" s="55">
        <v>77</v>
      </c>
      <c r="AA372" s="55">
        <v>86</v>
      </c>
      <c r="AB372" s="55">
        <v>212</v>
      </c>
      <c r="AC372" s="55"/>
      <c r="AD372" s="55"/>
      <c r="AE372" s="55"/>
      <c r="AF372" s="55"/>
      <c r="AG372" s="55"/>
      <c r="AH372" s="55"/>
      <c r="AI372" s="55" t="s">
        <v>54</v>
      </c>
      <c r="AJ372" s="55">
        <v>33</v>
      </c>
      <c r="AK372" s="55"/>
      <c r="AL372" s="55"/>
      <c r="AM372" s="55"/>
      <c r="AN372" s="55"/>
      <c r="AO372" s="55">
        <v>384</v>
      </c>
      <c r="AP372" s="55">
        <v>243</v>
      </c>
      <c r="AQ372" s="55">
        <v>350</v>
      </c>
      <c r="AR372" s="55">
        <v>350</v>
      </c>
      <c r="AS372" s="55">
        <v>325</v>
      </c>
      <c r="AT372" s="55">
        <v>365</v>
      </c>
    </row>
    <row r="373" spans="1:46">
      <c r="A373" s="55" t="s">
        <v>423</v>
      </c>
      <c r="B373" s="55">
        <v>1315230505</v>
      </c>
      <c r="C373" s="55" t="s">
        <v>424</v>
      </c>
      <c r="D373" s="55" t="s">
        <v>52</v>
      </c>
      <c r="E373" s="55" t="s">
        <v>53</v>
      </c>
      <c r="F373" s="55"/>
      <c r="G373" s="55">
        <v>5</v>
      </c>
      <c r="H373" s="55">
        <v>507</v>
      </c>
      <c r="I373" s="55">
        <v>535</v>
      </c>
      <c r="J373" s="55">
        <v>365</v>
      </c>
      <c r="K373" s="55">
        <v>-119</v>
      </c>
      <c r="L373" s="55">
        <v>1944</v>
      </c>
      <c r="M373" s="55">
        <v>109.5</v>
      </c>
      <c r="N373" s="55">
        <v>226</v>
      </c>
      <c r="O373" s="55">
        <v>79</v>
      </c>
      <c r="P373" s="55">
        <v>639</v>
      </c>
      <c r="Q373" s="55">
        <v>106.5</v>
      </c>
      <c r="R373" s="55">
        <v>487</v>
      </c>
      <c r="S373" s="55">
        <v>60</v>
      </c>
      <c r="T373" s="55">
        <v>413</v>
      </c>
      <c r="U373" s="55"/>
      <c r="V373" s="55"/>
      <c r="W373" s="55">
        <v>60</v>
      </c>
      <c r="X373" s="55">
        <v>83</v>
      </c>
      <c r="Y373" s="55">
        <v>352</v>
      </c>
      <c r="Z373" s="55">
        <v>92</v>
      </c>
      <c r="AA373" s="55">
        <v>97</v>
      </c>
      <c r="AB373" s="55">
        <v>6</v>
      </c>
      <c r="AC373" s="55"/>
      <c r="AD373" s="55"/>
      <c r="AE373" s="55"/>
      <c r="AF373" s="55"/>
      <c r="AG373" s="55"/>
      <c r="AH373" s="55"/>
      <c r="AI373" s="55" t="s">
        <v>54</v>
      </c>
      <c r="AJ373" s="55">
        <v>5</v>
      </c>
      <c r="AK373" s="55"/>
      <c r="AL373" s="55"/>
      <c r="AM373" s="55"/>
      <c r="AN373" s="55"/>
      <c r="AO373" s="55">
        <v>118</v>
      </c>
      <c r="AP373" s="55">
        <v>221</v>
      </c>
      <c r="AQ373" s="55">
        <v>177</v>
      </c>
      <c r="AR373" s="55">
        <v>246</v>
      </c>
      <c r="AS373" s="55">
        <v>304</v>
      </c>
      <c r="AT373" s="55">
        <v>365</v>
      </c>
    </row>
    <row r="374" spans="1:46">
      <c r="A374" s="55" t="s">
        <v>320</v>
      </c>
      <c r="B374" s="55">
        <v>1315230341</v>
      </c>
      <c r="C374" s="55" t="s">
        <v>321</v>
      </c>
      <c r="D374" s="55" t="s">
        <v>133</v>
      </c>
      <c r="E374" s="55" t="s">
        <v>53</v>
      </c>
      <c r="F374" s="55"/>
      <c r="G374" s="55">
        <v>3</v>
      </c>
      <c r="H374" s="55">
        <v>501</v>
      </c>
      <c r="I374" s="55">
        <v>535</v>
      </c>
      <c r="J374" s="55">
        <v>365</v>
      </c>
      <c r="K374" s="55">
        <v>92</v>
      </c>
      <c r="L374" s="55">
        <v>1944</v>
      </c>
      <c r="M374" s="55">
        <v>108</v>
      </c>
      <c r="N374" s="55">
        <v>278</v>
      </c>
      <c r="O374" s="55">
        <v>85.5</v>
      </c>
      <c r="P374" s="55">
        <v>530</v>
      </c>
      <c r="Q374" s="55">
        <v>130.5</v>
      </c>
      <c r="R374" s="55">
        <v>32</v>
      </c>
      <c r="S374" s="55">
        <v>53</v>
      </c>
      <c r="T374" s="55">
        <v>517</v>
      </c>
      <c r="U374" s="55"/>
      <c r="V374" s="55"/>
      <c r="W374" s="55">
        <v>50.5</v>
      </c>
      <c r="X374" s="55">
        <v>76</v>
      </c>
      <c r="Y374" s="55">
        <v>516</v>
      </c>
      <c r="Z374" s="55">
        <v>73.5</v>
      </c>
      <c r="AA374" s="55">
        <v>82</v>
      </c>
      <c r="AB374" s="55">
        <v>273</v>
      </c>
      <c r="AC374" s="55"/>
      <c r="AD374" s="55"/>
      <c r="AE374" s="55"/>
      <c r="AF374" s="55"/>
      <c r="AG374" s="55"/>
      <c r="AH374" s="55"/>
      <c r="AI374" s="55" t="s">
        <v>54</v>
      </c>
      <c r="AJ374" s="55">
        <v>41</v>
      </c>
      <c r="AK374" s="55"/>
      <c r="AL374" s="55"/>
      <c r="AM374" s="55"/>
      <c r="AN374" s="55"/>
      <c r="AO374" s="55">
        <v>430</v>
      </c>
      <c r="AP374" s="55">
        <v>334</v>
      </c>
      <c r="AQ374" s="55">
        <v>214</v>
      </c>
      <c r="AR374" s="55">
        <v>457</v>
      </c>
      <c r="AS374" s="55">
        <v>316</v>
      </c>
      <c r="AT374" s="55">
        <v>365</v>
      </c>
    </row>
    <row r="375" spans="1:46">
      <c r="A375" s="55" t="s">
        <v>489</v>
      </c>
      <c r="B375" s="55">
        <v>1315230538</v>
      </c>
      <c r="C375" s="55" t="s">
        <v>490</v>
      </c>
      <c r="D375" s="55" t="s">
        <v>52</v>
      </c>
      <c r="E375" s="55" t="s">
        <v>53</v>
      </c>
      <c r="F375" s="55"/>
      <c r="G375" s="55">
        <v>5</v>
      </c>
      <c r="H375" s="55">
        <v>500.5</v>
      </c>
      <c r="I375" s="55">
        <v>534.5</v>
      </c>
      <c r="J375" s="55">
        <v>371</v>
      </c>
      <c r="K375" s="55">
        <v>-167</v>
      </c>
      <c r="L375" s="55">
        <v>1965</v>
      </c>
      <c r="M375" s="55">
        <v>100.5</v>
      </c>
      <c r="N375" s="55">
        <v>584</v>
      </c>
      <c r="O375" s="55">
        <v>99</v>
      </c>
      <c r="P375" s="55">
        <v>285</v>
      </c>
      <c r="Q375" s="55">
        <v>106</v>
      </c>
      <c r="R375" s="55">
        <v>498</v>
      </c>
      <c r="S375" s="55">
        <v>64</v>
      </c>
      <c r="T375" s="55">
        <v>332</v>
      </c>
      <c r="U375" s="55"/>
      <c r="V375" s="55"/>
      <c r="W375" s="55">
        <v>48</v>
      </c>
      <c r="X375" s="55">
        <v>74</v>
      </c>
      <c r="Y375" s="55">
        <v>544</v>
      </c>
      <c r="Z375" s="55">
        <v>83</v>
      </c>
      <c r="AA375" s="55">
        <v>91</v>
      </c>
      <c r="AB375" s="55">
        <v>91</v>
      </c>
      <c r="AC375" s="55"/>
      <c r="AD375" s="55"/>
      <c r="AE375" s="55"/>
      <c r="AF375" s="55"/>
      <c r="AG375" s="55"/>
      <c r="AH375" s="55"/>
      <c r="AI375" s="55" t="s">
        <v>54</v>
      </c>
      <c r="AJ375" s="55">
        <v>38</v>
      </c>
      <c r="AK375" s="55"/>
      <c r="AL375" s="55"/>
      <c r="AM375" s="55"/>
      <c r="AN375" s="55"/>
      <c r="AO375" s="55">
        <v>542</v>
      </c>
      <c r="AP375" s="55">
        <v>417</v>
      </c>
      <c r="AQ375" s="55">
        <v>338</v>
      </c>
      <c r="AR375" s="55">
        <v>204</v>
      </c>
      <c r="AS375" s="55">
        <v>456</v>
      </c>
      <c r="AT375" s="55">
        <v>371</v>
      </c>
    </row>
    <row r="376" spans="1:46">
      <c r="A376" s="55" t="s">
        <v>433</v>
      </c>
      <c r="B376" s="55">
        <v>1315230510</v>
      </c>
      <c r="C376" s="55" t="s">
        <v>434</v>
      </c>
      <c r="D376" s="55" t="s">
        <v>52</v>
      </c>
      <c r="E376" s="55" t="s">
        <v>53</v>
      </c>
      <c r="F376" s="55"/>
      <c r="G376" s="55">
        <v>5</v>
      </c>
      <c r="H376" s="55">
        <v>500.5</v>
      </c>
      <c r="I376" s="55">
        <v>534</v>
      </c>
      <c r="J376" s="55">
        <v>372</v>
      </c>
      <c r="K376" s="55">
        <v>81</v>
      </c>
      <c r="L376" s="55">
        <v>1978</v>
      </c>
      <c r="M376" s="55">
        <v>101.5</v>
      </c>
      <c r="N376" s="55">
        <v>544</v>
      </c>
      <c r="O376" s="55">
        <v>91</v>
      </c>
      <c r="P376" s="55">
        <v>436</v>
      </c>
      <c r="Q376" s="55">
        <v>107.5</v>
      </c>
      <c r="R376" s="55">
        <v>463</v>
      </c>
      <c r="S376" s="55">
        <v>70</v>
      </c>
      <c r="T376" s="55">
        <v>226</v>
      </c>
      <c r="U376" s="55"/>
      <c r="V376" s="55"/>
      <c r="W376" s="55">
        <v>57.5</v>
      </c>
      <c r="X376" s="55">
        <v>82</v>
      </c>
      <c r="Y376" s="55">
        <v>393</v>
      </c>
      <c r="Z376" s="55">
        <v>73</v>
      </c>
      <c r="AA376" s="55">
        <v>82</v>
      </c>
      <c r="AB376" s="55">
        <v>281</v>
      </c>
      <c r="AC376" s="55"/>
      <c r="AD376" s="55"/>
      <c r="AE376" s="55"/>
      <c r="AF376" s="55"/>
      <c r="AG376" s="55"/>
      <c r="AH376" s="55"/>
      <c r="AI376" s="55" t="s">
        <v>54</v>
      </c>
      <c r="AJ376" s="55">
        <v>10</v>
      </c>
      <c r="AK376" s="55"/>
      <c r="AL376" s="55"/>
      <c r="AM376" s="55"/>
      <c r="AN376" s="55"/>
      <c r="AO376" s="55">
        <v>382</v>
      </c>
      <c r="AP376" s="55">
        <v>440</v>
      </c>
      <c r="AQ376" s="55">
        <v>537</v>
      </c>
      <c r="AR376" s="55">
        <v>453</v>
      </c>
      <c r="AS376" s="55">
        <v>651</v>
      </c>
      <c r="AT376" s="55">
        <v>372</v>
      </c>
    </row>
    <row r="377" spans="1:46">
      <c r="A377" s="55" t="s">
        <v>95</v>
      </c>
      <c r="B377" s="55">
        <v>1315230122</v>
      </c>
      <c r="C377" s="55" t="s">
        <v>96</v>
      </c>
      <c r="D377" s="55" t="s">
        <v>52</v>
      </c>
      <c r="E377" s="55" t="s">
        <v>53</v>
      </c>
      <c r="F377" s="55"/>
      <c r="G377" s="55">
        <v>1</v>
      </c>
      <c r="H377" s="55">
        <v>500.5</v>
      </c>
      <c r="I377" s="55">
        <v>534</v>
      </c>
      <c r="J377" s="55">
        <v>372</v>
      </c>
      <c r="K377" s="55">
        <v>-125</v>
      </c>
      <c r="L377" s="55">
        <v>1978</v>
      </c>
      <c r="M377" s="55">
        <v>102.5</v>
      </c>
      <c r="N377" s="55">
        <v>511</v>
      </c>
      <c r="O377" s="55">
        <v>107</v>
      </c>
      <c r="P377" s="55">
        <v>142</v>
      </c>
      <c r="Q377" s="55">
        <v>115</v>
      </c>
      <c r="R377" s="55">
        <v>294</v>
      </c>
      <c r="S377" s="55">
        <v>53.5</v>
      </c>
      <c r="T377" s="55">
        <v>510</v>
      </c>
      <c r="U377" s="55"/>
      <c r="V377" s="55"/>
      <c r="W377" s="55">
        <v>58</v>
      </c>
      <c r="X377" s="55">
        <v>82</v>
      </c>
      <c r="Y377" s="55">
        <v>385</v>
      </c>
      <c r="Z377" s="55">
        <v>64.5</v>
      </c>
      <c r="AA377" s="55">
        <v>74</v>
      </c>
      <c r="AB377" s="55">
        <v>415</v>
      </c>
      <c r="AC377" s="55"/>
      <c r="AD377" s="55"/>
      <c r="AE377" s="55"/>
      <c r="AF377" s="55"/>
      <c r="AG377" s="55"/>
      <c r="AH377" s="55"/>
      <c r="AI377" s="55" t="s">
        <v>54</v>
      </c>
      <c r="AJ377" s="55">
        <v>22</v>
      </c>
      <c r="AK377" s="55"/>
      <c r="AL377" s="55"/>
      <c r="AM377" s="55"/>
      <c r="AN377" s="55"/>
      <c r="AO377" s="55">
        <v>440</v>
      </c>
      <c r="AP377" s="55">
        <v>339</v>
      </c>
      <c r="AQ377" s="55">
        <v>480</v>
      </c>
      <c r="AR377" s="55">
        <v>247</v>
      </c>
      <c r="AS377" s="55">
        <v>494</v>
      </c>
      <c r="AT377" s="55">
        <v>372</v>
      </c>
    </row>
    <row r="378" spans="1:46">
      <c r="A378" s="55" t="s">
        <v>1401</v>
      </c>
      <c r="B378" s="55">
        <v>1315231535</v>
      </c>
      <c r="C378" s="55" t="s">
        <v>1402</v>
      </c>
      <c r="D378" s="55" t="s">
        <v>52</v>
      </c>
      <c r="E378" s="55" t="s">
        <v>53</v>
      </c>
      <c r="F378" s="55"/>
      <c r="G378" s="55">
        <v>15</v>
      </c>
      <c r="H378" s="55">
        <v>484.5</v>
      </c>
      <c r="I378" s="55">
        <v>534</v>
      </c>
      <c r="J378" s="55">
        <v>372</v>
      </c>
      <c r="K378" s="55">
        <v>125</v>
      </c>
      <c r="L378" s="55">
        <v>1978</v>
      </c>
      <c r="M378" s="55">
        <v>118</v>
      </c>
      <c r="N378" s="55">
        <v>34</v>
      </c>
      <c r="O378" s="55">
        <v>94</v>
      </c>
      <c r="P378" s="55">
        <v>381</v>
      </c>
      <c r="Q378" s="55">
        <v>105</v>
      </c>
      <c r="R378" s="55">
        <v>523</v>
      </c>
      <c r="S378" s="55">
        <v>53</v>
      </c>
      <c r="T378" s="55">
        <v>517</v>
      </c>
      <c r="U378" s="55"/>
      <c r="V378" s="55"/>
      <c r="W378" s="55">
        <v>52.5</v>
      </c>
      <c r="X378" s="55">
        <v>78</v>
      </c>
      <c r="Y378" s="55">
        <v>488</v>
      </c>
      <c r="Z378" s="55"/>
      <c r="AA378" s="55"/>
      <c r="AB378" s="55"/>
      <c r="AC378" s="55">
        <v>62</v>
      </c>
      <c r="AD378" s="55">
        <v>86</v>
      </c>
      <c r="AE378" s="55">
        <v>104</v>
      </c>
      <c r="AF378" s="55"/>
      <c r="AG378" s="55"/>
      <c r="AH378" s="55"/>
      <c r="AI378" s="55" t="s">
        <v>880</v>
      </c>
      <c r="AJ378" s="55">
        <v>35</v>
      </c>
      <c r="AK378" s="55"/>
      <c r="AL378" s="55"/>
      <c r="AM378" s="55"/>
      <c r="AN378" s="55"/>
      <c r="AO378" s="55">
        <v>440</v>
      </c>
      <c r="AP378" s="55">
        <v>472</v>
      </c>
      <c r="AQ378" s="55">
        <v>313</v>
      </c>
      <c r="AR378" s="55">
        <v>497</v>
      </c>
      <c r="AS378" s="55">
        <v>546</v>
      </c>
      <c r="AT378" s="55">
        <v>372</v>
      </c>
    </row>
    <row r="379" spans="1:46">
      <c r="A379" s="55" t="s">
        <v>693</v>
      </c>
      <c r="B379" s="55">
        <v>1315230801</v>
      </c>
      <c r="C379" s="55" t="s">
        <v>694</v>
      </c>
      <c r="D379" s="55" t="s">
        <v>52</v>
      </c>
      <c r="E379" s="55" t="s">
        <v>53</v>
      </c>
      <c r="F379" s="55"/>
      <c r="G379" s="55">
        <v>8</v>
      </c>
      <c r="H379" s="55">
        <v>503</v>
      </c>
      <c r="I379" s="55">
        <v>533.5</v>
      </c>
      <c r="J379" s="55">
        <v>375</v>
      </c>
      <c r="K379" s="55">
        <v>-58</v>
      </c>
      <c r="L379" s="55">
        <v>1991</v>
      </c>
      <c r="M379" s="55">
        <v>111</v>
      </c>
      <c r="N379" s="55">
        <v>172</v>
      </c>
      <c r="O379" s="55">
        <v>88.5</v>
      </c>
      <c r="P379" s="55">
        <v>481</v>
      </c>
      <c r="Q379" s="55">
        <v>108</v>
      </c>
      <c r="R379" s="55">
        <v>453</v>
      </c>
      <c r="S379" s="55">
        <v>50</v>
      </c>
      <c r="T379" s="55">
        <v>551</v>
      </c>
      <c r="U379" s="55"/>
      <c r="V379" s="55"/>
      <c r="W379" s="55">
        <v>57.5</v>
      </c>
      <c r="X379" s="55">
        <v>82</v>
      </c>
      <c r="Y379" s="55">
        <v>393</v>
      </c>
      <c r="Z379" s="55">
        <v>88</v>
      </c>
      <c r="AA379" s="55">
        <v>94</v>
      </c>
      <c r="AB379" s="55">
        <v>28</v>
      </c>
      <c r="AC379" s="55"/>
      <c r="AD379" s="55"/>
      <c r="AE379" s="55"/>
      <c r="AF379" s="55"/>
      <c r="AG379" s="55"/>
      <c r="AH379" s="55"/>
      <c r="AI379" s="55" t="s">
        <v>54</v>
      </c>
      <c r="AJ379" s="55">
        <v>1</v>
      </c>
      <c r="AK379" s="55"/>
      <c r="AL379" s="55"/>
      <c r="AM379" s="55"/>
      <c r="AN379" s="55"/>
      <c r="AO379" s="55">
        <v>464</v>
      </c>
      <c r="AP379" s="55">
        <v>430</v>
      </c>
      <c r="AQ379" s="55">
        <v>358</v>
      </c>
      <c r="AR379" s="55">
        <v>317</v>
      </c>
      <c r="AS379" s="55">
        <v>323</v>
      </c>
      <c r="AT379" s="55">
        <v>375</v>
      </c>
    </row>
    <row r="380" spans="1:46">
      <c r="A380" s="55" t="s">
        <v>451</v>
      </c>
      <c r="B380" s="55">
        <v>1315230519</v>
      </c>
      <c r="C380" s="55" t="s">
        <v>452</v>
      </c>
      <c r="D380" s="55" t="s">
        <v>52</v>
      </c>
      <c r="E380" s="55" t="s">
        <v>53</v>
      </c>
      <c r="F380" s="55"/>
      <c r="G380" s="55">
        <v>5</v>
      </c>
      <c r="H380" s="55">
        <v>502</v>
      </c>
      <c r="I380" s="55">
        <v>533</v>
      </c>
      <c r="J380" s="55">
        <v>376</v>
      </c>
      <c r="K380" s="55">
        <v>151</v>
      </c>
      <c r="L380" s="55">
        <v>2003</v>
      </c>
      <c r="M380" s="55">
        <v>101</v>
      </c>
      <c r="N380" s="55">
        <v>561</v>
      </c>
      <c r="O380" s="55">
        <v>84.5</v>
      </c>
      <c r="P380" s="55">
        <v>553</v>
      </c>
      <c r="Q380" s="55">
        <v>111</v>
      </c>
      <c r="R380" s="55">
        <v>385</v>
      </c>
      <c r="S380" s="55">
        <v>62.5</v>
      </c>
      <c r="T380" s="55">
        <v>362</v>
      </c>
      <c r="U380" s="55"/>
      <c r="V380" s="55"/>
      <c r="W380" s="55">
        <v>61</v>
      </c>
      <c r="X380" s="55">
        <v>84</v>
      </c>
      <c r="Y380" s="55">
        <v>332</v>
      </c>
      <c r="Z380" s="55">
        <v>82</v>
      </c>
      <c r="AA380" s="55">
        <v>90</v>
      </c>
      <c r="AB380" s="55">
        <v>111</v>
      </c>
      <c r="AC380" s="55"/>
      <c r="AD380" s="55"/>
      <c r="AE380" s="55"/>
      <c r="AF380" s="55"/>
      <c r="AG380" s="55"/>
      <c r="AH380" s="55"/>
      <c r="AI380" s="55" t="s">
        <v>54</v>
      </c>
      <c r="AJ380" s="55">
        <v>19</v>
      </c>
      <c r="AK380" s="55"/>
      <c r="AL380" s="55"/>
      <c r="AM380" s="55"/>
      <c r="AN380" s="55"/>
      <c r="AO380" s="55">
        <v>403</v>
      </c>
      <c r="AP380" s="55">
        <v>419</v>
      </c>
      <c r="AQ380" s="55">
        <v>590</v>
      </c>
      <c r="AR380" s="55">
        <v>527</v>
      </c>
      <c r="AS380" s="55">
        <v>441</v>
      </c>
      <c r="AT380" s="55">
        <v>376</v>
      </c>
    </row>
    <row r="381" spans="1:46">
      <c r="A381" s="55" t="s">
        <v>1282</v>
      </c>
      <c r="B381" s="55">
        <v>1315231425</v>
      </c>
      <c r="C381" s="55" t="s">
        <v>1283</v>
      </c>
      <c r="D381" s="55" t="s">
        <v>52</v>
      </c>
      <c r="E381" s="55" t="s">
        <v>53</v>
      </c>
      <c r="F381" s="55"/>
      <c r="G381" s="55">
        <v>14</v>
      </c>
      <c r="H381" s="55">
        <v>482.25</v>
      </c>
      <c r="I381" s="55">
        <v>533</v>
      </c>
      <c r="J381" s="55">
        <v>376</v>
      </c>
      <c r="K381" s="55">
        <v>-58</v>
      </c>
      <c r="L381" s="55">
        <v>2003</v>
      </c>
      <c r="M381" s="55">
        <v>101</v>
      </c>
      <c r="N381" s="55">
        <v>561</v>
      </c>
      <c r="O381" s="55">
        <v>81.5</v>
      </c>
      <c r="P381" s="55">
        <v>606</v>
      </c>
      <c r="Q381" s="55">
        <v>114.5</v>
      </c>
      <c r="R381" s="55">
        <v>303</v>
      </c>
      <c r="S381" s="55">
        <v>74</v>
      </c>
      <c r="T381" s="55">
        <v>166</v>
      </c>
      <c r="U381" s="55"/>
      <c r="V381" s="55"/>
      <c r="W381" s="55">
        <v>49.5</v>
      </c>
      <c r="X381" s="55">
        <v>76</v>
      </c>
      <c r="Y381" s="55">
        <v>530</v>
      </c>
      <c r="Z381" s="55"/>
      <c r="AA381" s="55"/>
      <c r="AB381" s="55"/>
      <c r="AC381" s="55">
        <v>61.75</v>
      </c>
      <c r="AD381" s="55">
        <v>86</v>
      </c>
      <c r="AE381" s="55">
        <v>107</v>
      </c>
      <c r="AF381" s="55"/>
      <c r="AG381" s="55"/>
      <c r="AH381" s="55"/>
      <c r="AI381" s="55" t="s">
        <v>880</v>
      </c>
      <c r="AJ381" s="55">
        <v>26</v>
      </c>
      <c r="AK381" s="55"/>
      <c r="AL381" s="55"/>
      <c r="AM381" s="55"/>
      <c r="AN381" s="55"/>
      <c r="AO381" s="55">
        <v>258</v>
      </c>
      <c r="AP381" s="55">
        <v>328</v>
      </c>
      <c r="AQ381" s="55">
        <v>438</v>
      </c>
      <c r="AR381" s="55">
        <v>318</v>
      </c>
      <c r="AS381" s="55">
        <v>304</v>
      </c>
      <c r="AT381" s="55">
        <v>376</v>
      </c>
    </row>
    <row r="382" spans="1:46">
      <c r="A382" s="55" t="s">
        <v>1419</v>
      </c>
      <c r="B382" s="55">
        <v>1315231544</v>
      </c>
      <c r="C382" s="55" t="s">
        <v>1420</v>
      </c>
      <c r="D382" s="55" t="s">
        <v>52</v>
      </c>
      <c r="E382" s="55" t="s">
        <v>53</v>
      </c>
      <c r="F382" s="55"/>
      <c r="G382" s="55">
        <v>15</v>
      </c>
      <c r="H382" s="55">
        <v>489.25</v>
      </c>
      <c r="I382" s="55">
        <v>532.5</v>
      </c>
      <c r="J382" s="55">
        <v>378</v>
      </c>
      <c r="K382" s="55">
        <v>156</v>
      </c>
      <c r="L382" s="55">
        <v>2021</v>
      </c>
      <c r="M382" s="55">
        <v>111.5</v>
      </c>
      <c r="N382" s="55">
        <v>155</v>
      </c>
      <c r="O382" s="55">
        <v>88.5</v>
      </c>
      <c r="P382" s="55">
        <v>481</v>
      </c>
      <c r="Q382" s="55">
        <v>108.5</v>
      </c>
      <c r="R382" s="55">
        <v>443</v>
      </c>
      <c r="S382" s="55">
        <v>49</v>
      </c>
      <c r="T382" s="55">
        <v>565</v>
      </c>
      <c r="U382" s="55"/>
      <c r="V382" s="55"/>
      <c r="W382" s="55">
        <v>66</v>
      </c>
      <c r="X382" s="55">
        <v>87</v>
      </c>
      <c r="Y382" s="55">
        <v>232</v>
      </c>
      <c r="Z382" s="55"/>
      <c r="AA382" s="55"/>
      <c r="AB382" s="55"/>
      <c r="AC382" s="55">
        <v>65.75</v>
      </c>
      <c r="AD382" s="55">
        <v>88</v>
      </c>
      <c r="AE382" s="55">
        <v>58</v>
      </c>
      <c r="AF382" s="55"/>
      <c r="AG382" s="55"/>
      <c r="AH382" s="55"/>
      <c r="AI382" s="55" t="s">
        <v>880</v>
      </c>
      <c r="AJ382" s="55">
        <v>44</v>
      </c>
      <c r="AK382" s="55"/>
      <c r="AL382" s="55"/>
      <c r="AM382" s="55"/>
      <c r="AN382" s="55"/>
      <c r="AO382" s="55">
        <v>539</v>
      </c>
      <c r="AP382" s="55">
        <v>453</v>
      </c>
      <c r="AQ382" s="55">
        <v>399</v>
      </c>
      <c r="AR382" s="55">
        <v>534</v>
      </c>
      <c r="AS382" s="55">
        <v>447</v>
      </c>
      <c r="AT382" s="55">
        <v>378</v>
      </c>
    </row>
    <row r="383" spans="1:46">
      <c r="A383" s="55" t="s">
        <v>83</v>
      </c>
      <c r="B383" s="55">
        <v>1315230116</v>
      </c>
      <c r="C383" s="55" t="s">
        <v>84</v>
      </c>
      <c r="D383" s="55" t="s">
        <v>52</v>
      </c>
      <c r="E383" s="55" t="s">
        <v>53</v>
      </c>
      <c r="F383" s="55"/>
      <c r="G383" s="55">
        <v>1</v>
      </c>
      <c r="H383" s="55">
        <v>496</v>
      </c>
      <c r="I383" s="55">
        <v>532.5</v>
      </c>
      <c r="J383" s="55">
        <v>378</v>
      </c>
      <c r="K383" s="55">
        <v>-40</v>
      </c>
      <c r="L383" s="55">
        <v>2021</v>
      </c>
      <c r="M383" s="55">
        <v>103.5</v>
      </c>
      <c r="N383" s="55">
        <v>470</v>
      </c>
      <c r="O383" s="55">
        <v>106</v>
      </c>
      <c r="P383" s="55">
        <v>160</v>
      </c>
      <c r="Q383" s="55">
        <v>103.5</v>
      </c>
      <c r="R383" s="55">
        <v>551</v>
      </c>
      <c r="S383" s="55">
        <v>58.5</v>
      </c>
      <c r="T383" s="55">
        <v>441</v>
      </c>
      <c r="U383" s="55"/>
      <c r="V383" s="55"/>
      <c r="W383" s="55">
        <v>47</v>
      </c>
      <c r="X383" s="55">
        <v>74</v>
      </c>
      <c r="Y383" s="55">
        <v>555</v>
      </c>
      <c r="Z383" s="55">
        <v>77.5</v>
      </c>
      <c r="AA383" s="55">
        <v>87</v>
      </c>
      <c r="AB383" s="55">
        <v>204</v>
      </c>
      <c r="AC383" s="55"/>
      <c r="AD383" s="55"/>
      <c r="AE383" s="55"/>
      <c r="AF383" s="55"/>
      <c r="AG383" s="55"/>
      <c r="AH383" s="55"/>
      <c r="AI383" s="55" t="s">
        <v>54</v>
      </c>
      <c r="AJ383" s="55">
        <v>16</v>
      </c>
      <c r="AK383" s="55"/>
      <c r="AL383" s="55"/>
      <c r="AM383" s="55"/>
      <c r="AN383" s="55"/>
      <c r="AO383" s="55">
        <v>387</v>
      </c>
      <c r="AP383" s="55">
        <v>233</v>
      </c>
      <c r="AQ383" s="55">
        <v>166</v>
      </c>
      <c r="AR383" s="55">
        <v>338</v>
      </c>
      <c r="AS383" s="55">
        <v>405</v>
      </c>
      <c r="AT383" s="55">
        <v>378</v>
      </c>
    </row>
    <row r="384" spans="1:46">
      <c r="A384" s="55" t="s">
        <v>735</v>
      </c>
      <c r="B384" s="55">
        <v>1315230822</v>
      </c>
      <c r="C384" s="55" t="s">
        <v>736</v>
      </c>
      <c r="D384" s="55" t="s">
        <v>52</v>
      </c>
      <c r="E384" s="55" t="s">
        <v>53</v>
      </c>
      <c r="F384" s="55"/>
      <c r="G384" s="55">
        <v>8</v>
      </c>
      <c r="H384" s="55">
        <v>501.5</v>
      </c>
      <c r="I384" s="55">
        <v>532.5</v>
      </c>
      <c r="J384" s="55">
        <v>378</v>
      </c>
      <c r="K384" s="55">
        <v>-16</v>
      </c>
      <c r="L384" s="55">
        <v>2021</v>
      </c>
      <c r="M384" s="55">
        <v>99.5</v>
      </c>
      <c r="N384" s="55">
        <v>618</v>
      </c>
      <c r="O384" s="55">
        <v>104</v>
      </c>
      <c r="P384" s="55">
        <v>193</v>
      </c>
      <c r="Q384" s="55">
        <v>99</v>
      </c>
      <c r="R384" s="55">
        <v>617</v>
      </c>
      <c r="S384" s="55">
        <v>61</v>
      </c>
      <c r="T384" s="55">
        <v>396</v>
      </c>
      <c r="U384" s="55"/>
      <c r="V384" s="55"/>
      <c r="W384" s="55">
        <v>63.5</v>
      </c>
      <c r="X384" s="55">
        <v>86</v>
      </c>
      <c r="Y384" s="55">
        <v>283</v>
      </c>
      <c r="Z384" s="55">
        <v>74.5</v>
      </c>
      <c r="AA384" s="55">
        <v>83</v>
      </c>
      <c r="AB384" s="55">
        <v>253</v>
      </c>
      <c r="AC384" s="55"/>
      <c r="AD384" s="55"/>
      <c r="AE384" s="55"/>
      <c r="AF384" s="55"/>
      <c r="AG384" s="55"/>
      <c r="AH384" s="55"/>
      <c r="AI384" s="55" t="s">
        <v>54</v>
      </c>
      <c r="AJ384" s="55">
        <v>23</v>
      </c>
      <c r="AK384" s="55"/>
      <c r="AL384" s="55"/>
      <c r="AM384" s="55"/>
      <c r="AN384" s="55"/>
      <c r="AO384" s="55">
        <v>286</v>
      </c>
      <c r="AP384" s="55">
        <v>284</v>
      </c>
      <c r="AQ384" s="55">
        <v>358</v>
      </c>
      <c r="AR384" s="55">
        <v>362</v>
      </c>
      <c r="AS384" s="55">
        <v>366</v>
      </c>
      <c r="AT384" s="55">
        <v>378</v>
      </c>
    </row>
    <row r="385" spans="1:46">
      <c r="A385" s="55" t="s">
        <v>1194</v>
      </c>
      <c r="B385" s="55">
        <v>1315231329</v>
      </c>
      <c r="C385" s="55" t="s">
        <v>1195</v>
      </c>
      <c r="D385" s="55" t="s">
        <v>52</v>
      </c>
      <c r="E385" s="55" t="s">
        <v>53</v>
      </c>
      <c r="F385" s="55"/>
      <c r="G385" s="55">
        <v>13</v>
      </c>
      <c r="H385" s="55">
        <v>482</v>
      </c>
      <c r="I385" s="55">
        <v>532.5</v>
      </c>
      <c r="J385" s="55">
        <v>378</v>
      </c>
      <c r="K385" s="55">
        <v>-30</v>
      </c>
      <c r="L385" s="55">
        <v>2021</v>
      </c>
      <c r="M385" s="55">
        <v>102.5</v>
      </c>
      <c r="N385" s="55">
        <v>511</v>
      </c>
      <c r="O385" s="55">
        <v>88</v>
      </c>
      <c r="P385" s="55">
        <v>492</v>
      </c>
      <c r="Q385" s="55">
        <v>114.5</v>
      </c>
      <c r="R385" s="55">
        <v>303</v>
      </c>
      <c r="S385" s="55">
        <v>59.5</v>
      </c>
      <c r="T385" s="55">
        <v>424</v>
      </c>
      <c r="U385" s="55"/>
      <c r="V385" s="55"/>
      <c r="W385" s="55">
        <v>61</v>
      </c>
      <c r="X385" s="55">
        <v>84</v>
      </c>
      <c r="Y385" s="55">
        <v>332</v>
      </c>
      <c r="Z385" s="55"/>
      <c r="AA385" s="55"/>
      <c r="AB385" s="55"/>
      <c r="AC385" s="55"/>
      <c r="AD385" s="55"/>
      <c r="AE385" s="55"/>
      <c r="AF385" s="55">
        <v>56.5</v>
      </c>
      <c r="AG385" s="55">
        <v>84</v>
      </c>
      <c r="AH385" s="55">
        <v>107</v>
      </c>
      <c r="AI385" s="55" t="s">
        <v>866</v>
      </c>
      <c r="AJ385" s="55">
        <v>29</v>
      </c>
      <c r="AK385" s="55"/>
      <c r="AL385" s="55"/>
      <c r="AM385" s="55"/>
      <c r="AN385" s="55"/>
      <c r="AO385" s="55">
        <v>447</v>
      </c>
      <c r="AP385" s="55">
        <v>269</v>
      </c>
      <c r="AQ385" s="55">
        <v>373</v>
      </c>
      <c r="AR385" s="55">
        <v>348</v>
      </c>
      <c r="AS385" s="55">
        <v>300</v>
      </c>
      <c r="AT385" s="55">
        <v>378</v>
      </c>
    </row>
    <row r="386" spans="1:46">
      <c r="A386" s="55" t="s">
        <v>1188</v>
      </c>
      <c r="B386" s="55">
        <v>1315231326</v>
      </c>
      <c r="C386" s="55" t="s">
        <v>1189</v>
      </c>
      <c r="D386" s="55" t="s">
        <v>52</v>
      </c>
      <c r="E386" s="55" t="s">
        <v>53</v>
      </c>
      <c r="F386" s="55"/>
      <c r="G386" s="55">
        <v>13</v>
      </c>
      <c r="H386" s="55">
        <v>484</v>
      </c>
      <c r="I386" s="55">
        <v>532.5</v>
      </c>
      <c r="J386" s="55">
        <v>378</v>
      </c>
      <c r="K386" s="55">
        <v>-96</v>
      </c>
      <c r="L386" s="55">
        <v>2021</v>
      </c>
      <c r="M386" s="55">
        <v>97</v>
      </c>
      <c r="N386" s="55">
        <v>689</v>
      </c>
      <c r="O386" s="55">
        <v>102</v>
      </c>
      <c r="P386" s="55">
        <v>228</v>
      </c>
      <c r="Q386" s="55">
        <v>105.5</v>
      </c>
      <c r="R386" s="55">
        <v>513</v>
      </c>
      <c r="S386" s="55">
        <v>71</v>
      </c>
      <c r="T386" s="55">
        <v>205</v>
      </c>
      <c r="U386" s="55"/>
      <c r="V386" s="55"/>
      <c r="W386" s="55">
        <v>59.5</v>
      </c>
      <c r="X386" s="55">
        <v>83</v>
      </c>
      <c r="Y386" s="55">
        <v>362</v>
      </c>
      <c r="Z386" s="55"/>
      <c r="AA386" s="55"/>
      <c r="AB386" s="55"/>
      <c r="AC386" s="55"/>
      <c r="AD386" s="55"/>
      <c r="AE386" s="55"/>
      <c r="AF386" s="55">
        <v>49</v>
      </c>
      <c r="AG386" s="55">
        <v>74</v>
      </c>
      <c r="AH386" s="55">
        <v>183</v>
      </c>
      <c r="AI386" s="55" t="s">
        <v>866</v>
      </c>
      <c r="AJ386" s="55">
        <v>26</v>
      </c>
      <c r="AK386" s="55"/>
      <c r="AL386" s="55"/>
      <c r="AM386" s="55"/>
      <c r="AN386" s="55"/>
      <c r="AO386" s="55">
        <v>384</v>
      </c>
      <c r="AP386" s="55">
        <v>233</v>
      </c>
      <c r="AQ386" s="55">
        <v>281</v>
      </c>
      <c r="AR386" s="55">
        <v>282</v>
      </c>
      <c r="AS386" s="55">
        <v>389</v>
      </c>
      <c r="AT386" s="55">
        <v>378</v>
      </c>
    </row>
    <row r="387" spans="1:46">
      <c r="A387" s="55" t="s">
        <v>322</v>
      </c>
      <c r="B387" s="55">
        <v>1315230342</v>
      </c>
      <c r="C387" s="55" t="s">
        <v>323</v>
      </c>
      <c r="D387" s="55" t="s">
        <v>133</v>
      </c>
      <c r="E387" s="55" t="s">
        <v>53</v>
      </c>
      <c r="F387" s="55"/>
      <c r="G387" s="55">
        <v>3</v>
      </c>
      <c r="H387" s="55">
        <v>503.5</v>
      </c>
      <c r="I387" s="55">
        <v>531.5</v>
      </c>
      <c r="J387" s="55">
        <v>383</v>
      </c>
      <c r="K387" s="55">
        <v>26</v>
      </c>
      <c r="L387" s="55">
        <v>2059</v>
      </c>
      <c r="M387" s="55">
        <v>95.5</v>
      </c>
      <c r="N387" s="55">
        <v>721</v>
      </c>
      <c r="O387" s="55">
        <v>101.5</v>
      </c>
      <c r="P387" s="55">
        <v>235</v>
      </c>
      <c r="Q387" s="55">
        <v>99</v>
      </c>
      <c r="R387" s="55">
        <v>617</v>
      </c>
      <c r="S387" s="55">
        <v>57.5</v>
      </c>
      <c r="T387" s="55">
        <v>454</v>
      </c>
      <c r="U387" s="55"/>
      <c r="V387" s="55"/>
      <c r="W387" s="55">
        <v>66</v>
      </c>
      <c r="X387" s="55">
        <v>87</v>
      </c>
      <c r="Y387" s="55">
        <v>232</v>
      </c>
      <c r="Z387" s="55">
        <v>84</v>
      </c>
      <c r="AA387" s="55">
        <v>91</v>
      </c>
      <c r="AB387" s="55">
        <v>75</v>
      </c>
      <c r="AC387" s="55"/>
      <c r="AD387" s="55"/>
      <c r="AE387" s="55"/>
      <c r="AF387" s="55"/>
      <c r="AG387" s="55"/>
      <c r="AH387" s="55"/>
      <c r="AI387" s="55" t="s">
        <v>54</v>
      </c>
      <c r="AJ387" s="55">
        <v>42</v>
      </c>
      <c r="AK387" s="55"/>
      <c r="AL387" s="55"/>
      <c r="AM387" s="55"/>
      <c r="AN387" s="55"/>
      <c r="AO387" s="55">
        <v>417</v>
      </c>
      <c r="AP387" s="55">
        <v>359</v>
      </c>
      <c r="AQ387" s="55">
        <v>338</v>
      </c>
      <c r="AR387" s="55">
        <v>409</v>
      </c>
      <c r="AS387" s="55">
        <v>502</v>
      </c>
      <c r="AT387" s="55">
        <v>383</v>
      </c>
    </row>
    <row r="388" spans="1:46">
      <c r="A388" s="55" t="s">
        <v>113</v>
      </c>
      <c r="B388" s="55">
        <v>1315230131</v>
      </c>
      <c r="C388" s="55" t="s">
        <v>114</v>
      </c>
      <c r="D388" s="55" t="s">
        <v>52</v>
      </c>
      <c r="E388" s="55" t="s">
        <v>53</v>
      </c>
      <c r="F388" s="55"/>
      <c r="G388" s="55">
        <v>1</v>
      </c>
      <c r="H388" s="55">
        <v>496.75</v>
      </c>
      <c r="I388" s="55">
        <v>531.25</v>
      </c>
      <c r="J388" s="55">
        <v>384</v>
      </c>
      <c r="K388" s="55">
        <v>28</v>
      </c>
      <c r="L388" s="55">
        <v>2081</v>
      </c>
      <c r="M388" s="55">
        <v>113</v>
      </c>
      <c r="N388" s="55">
        <v>112</v>
      </c>
      <c r="O388" s="55">
        <v>107.5</v>
      </c>
      <c r="P388" s="55">
        <v>129</v>
      </c>
      <c r="Q388" s="55">
        <v>90</v>
      </c>
      <c r="R388" s="55">
        <v>728</v>
      </c>
      <c r="S388" s="55">
        <v>66.75</v>
      </c>
      <c r="T388" s="55">
        <v>291</v>
      </c>
      <c r="U388" s="55"/>
      <c r="V388" s="55"/>
      <c r="W388" s="55">
        <v>55</v>
      </c>
      <c r="X388" s="55">
        <v>80</v>
      </c>
      <c r="Y388" s="55">
        <v>444</v>
      </c>
      <c r="Z388" s="55">
        <v>64.5</v>
      </c>
      <c r="AA388" s="55">
        <v>74</v>
      </c>
      <c r="AB388" s="55">
        <v>415</v>
      </c>
      <c r="AC388" s="55"/>
      <c r="AD388" s="55"/>
      <c r="AE388" s="55"/>
      <c r="AF388" s="55"/>
      <c r="AG388" s="55"/>
      <c r="AH388" s="55"/>
      <c r="AI388" s="55" t="s">
        <v>54</v>
      </c>
      <c r="AJ388" s="55">
        <v>31</v>
      </c>
      <c r="AK388" s="55"/>
      <c r="AL388" s="55"/>
      <c r="AM388" s="55"/>
      <c r="AN388" s="55"/>
      <c r="AO388" s="55">
        <v>534</v>
      </c>
      <c r="AP388" s="55">
        <v>496</v>
      </c>
      <c r="AQ388" s="55">
        <v>528</v>
      </c>
      <c r="AR388" s="55">
        <v>412</v>
      </c>
      <c r="AS388" s="55">
        <v>502</v>
      </c>
      <c r="AT388" s="55">
        <v>384</v>
      </c>
    </row>
    <row r="389" spans="1:46">
      <c r="A389" s="55" t="s">
        <v>162</v>
      </c>
      <c r="B389" s="55">
        <v>1315230909</v>
      </c>
      <c r="C389" s="55" t="s">
        <v>163</v>
      </c>
      <c r="D389" s="55" t="s">
        <v>52</v>
      </c>
      <c r="E389" s="55" t="s">
        <v>53</v>
      </c>
      <c r="F389" s="55"/>
      <c r="G389" s="55">
        <v>2</v>
      </c>
      <c r="H389" s="55">
        <v>499</v>
      </c>
      <c r="I389" s="55">
        <v>531</v>
      </c>
      <c r="J389" s="55">
        <v>385</v>
      </c>
      <c r="K389" s="55">
        <v>2</v>
      </c>
      <c r="L389" s="55">
        <v>2083</v>
      </c>
      <c r="M389" s="55">
        <v>83.5</v>
      </c>
      <c r="N389" s="55">
        <v>795</v>
      </c>
      <c r="O389" s="55">
        <v>93.5</v>
      </c>
      <c r="P389" s="55">
        <v>392</v>
      </c>
      <c r="Q389" s="55">
        <v>122</v>
      </c>
      <c r="R389" s="55">
        <v>142</v>
      </c>
      <c r="S389" s="55">
        <v>65</v>
      </c>
      <c r="T389" s="55">
        <v>319</v>
      </c>
      <c r="U389" s="55"/>
      <c r="V389" s="55"/>
      <c r="W389" s="55">
        <v>60.5</v>
      </c>
      <c r="X389" s="55">
        <v>84</v>
      </c>
      <c r="Y389" s="55">
        <v>341</v>
      </c>
      <c r="Z389" s="55">
        <v>74.5</v>
      </c>
      <c r="AA389" s="55">
        <v>83</v>
      </c>
      <c r="AB389" s="55">
        <v>253</v>
      </c>
      <c r="AC389" s="55"/>
      <c r="AD389" s="55"/>
      <c r="AE389" s="55"/>
      <c r="AF389" s="55"/>
      <c r="AG389" s="55"/>
      <c r="AH389" s="55"/>
      <c r="AI389" s="55" t="s">
        <v>54</v>
      </c>
      <c r="AJ389" s="55">
        <v>9</v>
      </c>
      <c r="AK389" s="55"/>
      <c r="AL389" s="55"/>
      <c r="AM389" s="55"/>
      <c r="AN389" s="55"/>
      <c r="AO389" s="55">
        <v>473</v>
      </c>
      <c r="AP389" s="55">
        <v>377</v>
      </c>
      <c r="AQ389" s="55">
        <v>205</v>
      </c>
      <c r="AR389" s="55">
        <v>387</v>
      </c>
      <c r="AS389" s="55">
        <v>318</v>
      </c>
      <c r="AT389" s="55">
        <v>385</v>
      </c>
    </row>
    <row r="390" spans="1:46">
      <c r="A390" s="55" t="s">
        <v>123</v>
      </c>
      <c r="B390" s="55">
        <v>1315230136</v>
      </c>
      <c r="C390" s="55" t="s">
        <v>124</v>
      </c>
      <c r="D390" s="55" t="s">
        <v>52</v>
      </c>
      <c r="E390" s="55" t="s">
        <v>53</v>
      </c>
      <c r="F390" s="55"/>
      <c r="G390" s="55">
        <v>1</v>
      </c>
      <c r="H390" s="55">
        <v>500.5</v>
      </c>
      <c r="I390" s="55">
        <v>531</v>
      </c>
      <c r="J390" s="55">
        <v>385</v>
      </c>
      <c r="K390" s="55">
        <v>155</v>
      </c>
      <c r="L390" s="55">
        <v>2083</v>
      </c>
      <c r="M390" s="55">
        <v>105.5</v>
      </c>
      <c r="N390" s="55">
        <v>382</v>
      </c>
      <c r="O390" s="55">
        <v>88.5</v>
      </c>
      <c r="P390" s="55">
        <v>481</v>
      </c>
      <c r="Q390" s="55">
        <v>107</v>
      </c>
      <c r="R390" s="55">
        <v>474</v>
      </c>
      <c r="S390" s="55">
        <v>64</v>
      </c>
      <c r="T390" s="55">
        <v>332</v>
      </c>
      <c r="U390" s="55"/>
      <c r="V390" s="55"/>
      <c r="W390" s="55">
        <v>66.5</v>
      </c>
      <c r="X390" s="55">
        <v>88</v>
      </c>
      <c r="Y390" s="55">
        <v>220</v>
      </c>
      <c r="Z390" s="55">
        <v>69</v>
      </c>
      <c r="AA390" s="55">
        <v>78</v>
      </c>
      <c r="AB390" s="55">
        <v>354</v>
      </c>
      <c r="AC390" s="55"/>
      <c r="AD390" s="55"/>
      <c r="AE390" s="55"/>
      <c r="AF390" s="55"/>
      <c r="AG390" s="55"/>
      <c r="AH390" s="55"/>
      <c r="AI390" s="55" t="s">
        <v>54</v>
      </c>
      <c r="AJ390" s="55">
        <v>36</v>
      </c>
      <c r="AK390" s="55"/>
      <c r="AL390" s="55"/>
      <c r="AM390" s="55"/>
      <c r="AN390" s="55"/>
      <c r="AO390" s="55">
        <v>550</v>
      </c>
      <c r="AP390" s="55">
        <v>425</v>
      </c>
      <c r="AQ390" s="55">
        <v>492</v>
      </c>
      <c r="AR390" s="55">
        <v>540</v>
      </c>
      <c r="AS390" s="55">
        <v>500</v>
      </c>
      <c r="AT390" s="55">
        <v>385</v>
      </c>
    </row>
    <row r="391" spans="1:46">
      <c r="A391" s="55" t="s">
        <v>260</v>
      </c>
      <c r="B391" s="55">
        <v>1315230311</v>
      </c>
      <c r="C391" s="55" t="s">
        <v>261</v>
      </c>
      <c r="D391" s="55" t="s">
        <v>52</v>
      </c>
      <c r="E391" s="55" t="s">
        <v>53</v>
      </c>
      <c r="F391" s="55"/>
      <c r="G391" s="55">
        <v>3</v>
      </c>
      <c r="H391" s="55">
        <v>501</v>
      </c>
      <c r="I391" s="55">
        <v>530.5</v>
      </c>
      <c r="J391" s="55">
        <v>387</v>
      </c>
      <c r="K391" s="55">
        <v>-55</v>
      </c>
      <c r="L391" s="55">
        <v>2095</v>
      </c>
      <c r="M391" s="55">
        <v>103.5</v>
      </c>
      <c r="N391" s="55">
        <v>470</v>
      </c>
      <c r="O391" s="55">
        <v>92.5</v>
      </c>
      <c r="P391" s="55">
        <v>409</v>
      </c>
      <c r="Q391" s="55">
        <v>110</v>
      </c>
      <c r="R391" s="55">
        <v>408</v>
      </c>
      <c r="S391" s="55">
        <v>58.5</v>
      </c>
      <c r="T391" s="55">
        <v>441</v>
      </c>
      <c r="U391" s="55"/>
      <c r="V391" s="55"/>
      <c r="W391" s="55">
        <v>68</v>
      </c>
      <c r="X391" s="55">
        <v>88</v>
      </c>
      <c r="Y391" s="55">
        <v>197</v>
      </c>
      <c r="Z391" s="55">
        <v>68.5</v>
      </c>
      <c r="AA391" s="55">
        <v>78</v>
      </c>
      <c r="AB391" s="55">
        <v>366</v>
      </c>
      <c r="AC391" s="55"/>
      <c r="AD391" s="55"/>
      <c r="AE391" s="55"/>
      <c r="AF391" s="55"/>
      <c r="AG391" s="55"/>
      <c r="AH391" s="55"/>
      <c r="AI391" s="55" t="s">
        <v>54</v>
      </c>
      <c r="AJ391" s="55">
        <v>11</v>
      </c>
      <c r="AK391" s="55"/>
      <c r="AL391" s="55"/>
      <c r="AM391" s="55"/>
      <c r="AN391" s="55"/>
      <c r="AO391" s="55">
        <v>337</v>
      </c>
      <c r="AP391" s="55">
        <v>377</v>
      </c>
      <c r="AQ391" s="55">
        <v>385</v>
      </c>
      <c r="AR391" s="55">
        <v>332</v>
      </c>
      <c r="AS391" s="55">
        <v>366</v>
      </c>
      <c r="AT391" s="55">
        <v>387</v>
      </c>
    </row>
    <row r="392" spans="1:46">
      <c r="A392" s="55" t="s">
        <v>1184</v>
      </c>
      <c r="B392" s="55">
        <v>1315231324</v>
      </c>
      <c r="C392" s="55" t="s">
        <v>1185</v>
      </c>
      <c r="D392" s="55" t="s">
        <v>52</v>
      </c>
      <c r="E392" s="55" t="s">
        <v>53</v>
      </c>
      <c r="F392" s="55"/>
      <c r="G392" s="55">
        <v>13</v>
      </c>
      <c r="H392" s="55">
        <v>483.5</v>
      </c>
      <c r="I392" s="55">
        <v>530</v>
      </c>
      <c r="J392" s="55">
        <v>388</v>
      </c>
      <c r="K392" s="55">
        <v>1</v>
      </c>
      <c r="L392" s="55">
        <v>2113</v>
      </c>
      <c r="M392" s="55">
        <v>111.5</v>
      </c>
      <c r="N392" s="55">
        <v>155</v>
      </c>
      <c r="O392" s="55">
        <v>104.5</v>
      </c>
      <c r="P392" s="55">
        <v>186</v>
      </c>
      <c r="Q392" s="55">
        <v>87.5</v>
      </c>
      <c r="R392" s="55">
        <v>741</v>
      </c>
      <c r="S392" s="55">
        <v>60.5</v>
      </c>
      <c r="T392" s="55">
        <v>405</v>
      </c>
      <c r="U392" s="55"/>
      <c r="V392" s="55"/>
      <c r="W392" s="55">
        <v>67.5</v>
      </c>
      <c r="X392" s="55">
        <v>88</v>
      </c>
      <c r="Y392" s="55">
        <v>207</v>
      </c>
      <c r="Z392" s="55"/>
      <c r="AA392" s="55"/>
      <c r="AB392" s="55"/>
      <c r="AC392" s="55"/>
      <c r="AD392" s="55"/>
      <c r="AE392" s="55"/>
      <c r="AF392" s="55">
        <v>52</v>
      </c>
      <c r="AG392" s="55">
        <v>78</v>
      </c>
      <c r="AH392" s="55">
        <v>154</v>
      </c>
      <c r="AI392" s="55" t="s">
        <v>866</v>
      </c>
      <c r="AJ392" s="55">
        <v>24</v>
      </c>
      <c r="AK392" s="55"/>
      <c r="AL392" s="55"/>
      <c r="AM392" s="55"/>
      <c r="AN392" s="55"/>
      <c r="AO392" s="55">
        <v>417</v>
      </c>
      <c r="AP392" s="55">
        <v>372</v>
      </c>
      <c r="AQ392" s="55">
        <v>470</v>
      </c>
      <c r="AR392" s="55">
        <v>389</v>
      </c>
      <c r="AS392" s="55">
        <v>526</v>
      </c>
      <c r="AT392" s="55">
        <v>388</v>
      </c>
    </row>
    <row r="393" spans="1:46">
      <c r="A393" s="55" t="s">
        <v>631</v>
      </c>
      <c r="B393" s="55">
        <v>1315230718</v>
      </c>
      <c r="C393" s="55" t="s">
        <v>632</v>
      </c>
      <c r="D393" s="55" t="s">
        <v>52</v>
      </c>
      <c r="E393" s="55" t="s">
        <v>53</v>
      </c>
      <c r="F393" s="55"/>
      <c r="G393" s="55">
        <v>7</v>
      </c>
      <c r="H393" s="55">
        <v>501.5</v>
      </c>
      <c r="I393" s="55">
        <v>530</v>
      </c>
      <c r="J393" s="55">
        <v>388</v>
      </c>
      <c r="K393" s="55">
        <v>-133</v>
      </c>
      <c r="L393" s="55">
        <v>2113</v>
      </c>
      <c r="M393" s="55">
        <v>97</v>
      </c>
      <c r="N393" s="55">
        <v>689</v>
      </c>
      <c r="O393" s="55">
        <v>92</v>
      </c>
      <c r="P393" s="55">
        <v>419</v>
      </c>
      <c r="Q393" s="55">
        <v>87.5</v>
      </c>
      <c r="R393" s="55">
        <v>741</v>
      </c>
      <c r="S393" s="55">
        <v>77.5</v>
      </c>
      <c r="T393" s="55">
        <v>116</v>
      </c>
      <c r="U393" s="55"/>
      <c r="V393" s="55"/>
      <c r="W393" s="55">
        <v>70</v>
      </c>
      <c r="X393" s="55">
        <v>89</v>
      </c>
      <c r="Y393" s="55">
        <v>159</v>
      </c>
      <c r="Z393" s="55">
        <v>77.5</v>
      </c>
      <c r="AA393" s="55">
        <v>87</v>
      </c>
      <c r="AB393" s="55">
        <v>204</v>
      </c>
      <c r="AC393" s="55"/>
      <c r="AD393" s="55"/>
      <c r="AE393" s="55"/>
      <c r="AF393" s="55"/>
      <c r="AG393" s="55"/>
      <c r="AH393" s="55"/>
      <c r="AI393" s="55" t="s">
        <v>54</v>
      </c>
      <c r="AJ393" s="55">
        <v>18</v>
      </c>
      <c r="AK393" s="55"/>
      <c r="AL393" s="55"/>
      <c r="AM393" s="55"/>
      <c r="AN393" s="55"/>
      <c r="AO393" s="55">
        <v>266</v>
      </c>
      <c r="AP393" s="55">
        <v>284</v>
      </c>
      <c r="AQ393" s="55">
        <v>429</v>
      </c>
      <c r="AR393" s="55">
        <v>255</v>
      </c>
      <c r="AS393" s="55">
        <v>250</v>
      </c>
      <c r="AT393" s="55">
        <v>388</v>
      </c>
    </row>
    <row r="394" spans="1:46">
      <c r="A394" s="55" t="s">
        <v>1318</v>
      </c>
      <c r="B394" s="55">
        <v>1315231443</v>
      </c>
      <c r="C394" s="55" t="s">
        <v>1319</v>
      </c>
      <c r="D394" s="55" t="s">
        <v>52</v>
      </c>
      <c r="E394" s="55" t="s">
        <v>53</v>
      </c>
      <c r="F394" s="55"/>
      <c r="G394" s="55">
        <v>14</v>
      </c>
      <c r="H394" s="55">
        <v>482.5</v>
      </c>
      <c r="I394" s="55">
        <v>530</v>
      </c>
      <c r="J394" s="55">
        <v>388</v>
      </c>
      <c r="K394" s="55">
        <v>-70</v>
      </c>
      <c r="L394" s="55">
        <v>2113</v>
      </c>
      <c r="M394" s="55">
        <v>111</v>
      </c>
      <c r="N394" s="55">
        <v>172</v>
      </c>
      <c r="O394" s="55">
        <v>97</v>
      </c>
      <c r="P394" s="55">
        <v>330</v>
      </c>
      <c r="Q394" s="55">
        <v>104.5</v>
      </c>
      <c r="R394" s="55">
        <v>532</v>
      </c>
      <c r="S394" s="55">
        <v>48.5</v>
      </c>
      <c r="T394" s="55">
        <v>576</v>
      </c>
      <c r="U394" s="55"/>
      <c r="V394" s="55"/>
      <c r="W394" s="55">
        <v>57.5</v>
      </c>
      <c r="X394" s="55">
        <v>82</v>
      </c>
      <c r="Y394" s="55">
        <v>393</v>
      </c>
      <c r="Z394" s="55"/>
      <c r="AA394" s="55"/>
      <c r="AB394" s="55"/>
      <c r="AC394" s="55">
        <v>64</v>
      </c>
      <c r="AD394" s="55">
        <v>87</v>
      </c>
      <c r="AE394" s="55">
        <v>78</v>
      </c>
      <c r="AF394" s="55"/>
      <c r="AG394" s="55"/>
      <c r="AH394" s="55"/>
      <c r="AI394" s="55" t="s">
        <v>880</v>
      </c>
      <c r="AJ394" s="55">
        <v>44</v>
      </c>
      <c r="AK394" s="55"/>
      <c r="AL394" s="55"/>
      <c r="AM394" s="55"/>
      <c r="AN394" s="55"/>
      <c r="AO394" s="55">
        <v>433</v>
      </c>
      <c r="AP394" s="55">
        <v>382</v>
      </c>
      <c r="AQ394" s="55">
        <v>396</v>
      </c>
      <c r="AR394" s="55">
        <v>318</v>
      </c>
      <c r="AS394" s="55">
        <v>410</v>
      </c>
      <c r="AT394" s="55">
        <v>388</v>
      </c>
    </row>
    <row r="395" spans="1:46">
      <c r="A395" s="55" t="s">
        <v>1344</v>
      </c>
      <c r="B395" s="55">
        <v>1315231507</v>
      </c>
      <c r="C395" s="55" t="s">
        <v>1345</v>
      </c>
      <c r="D395" s="55" t="s">
        <v>52</v>
      </c>
      <c r="E395" s="55" t="s">
        <v>53</v>
      </c>
      <c r="F395" s="55"/>
      <c r="G395" s="55">
        <v>15</v>
      </c>
      <c r="H395" s="55">
        <v>478.5</v>
      </c>
      <c r="I395" s="55">
        <v>529.5</v>
      </c>
      <c r="J395" s="55">
        <v>391</v>
      </c>
      <c r="K395" s="55">
        <v>17</v>
      </c>
      <c r="L395" s="55">
        <v>2136</v>
      </c>
      <c r="M395" s="55">
        <v>93.5</v>
      </c>
      <c r="N395" s="55">
        <v>754</v>
      </c>
      <c r="O395" s="55">
        <v>100</v>
      </c>
      <c r="P395" s="55">
        <v>262</v>
      </c>
      <c r="Q395" s="55">
        <v>108.5</v>
      </c>
      <c r="R395" s="55">
        <v>443</v>
      </c>
      <c r="S395" s="55">
        <v>64.5</v>
      </c>
      <c r="T395" s="55">
        <v>325</v>
      </c>
      <c r="U395" s="55"/>
      <c r="V395" s="55"/>
      <c r="W395" s="55">
        <v>49.5</v>
      </c>
      <c r="X395" s="55">
        <v>76</v>
      </c>
      <c r="Y395" s="55">
        <v>530</v>
      </c>
      <c r="Z395" s="55"/>
      <c r="AA395" s="55"/>
      <c r="AB395" s="55"/>
      <c r="AC395" s="55">
        <v>62.5</v>
      </c>
      <c r="AD395" s="55">
        <v>87</v>
      </c>
      <c r="AE395" s="55">
        <v>93</v>
      </c>
      <c r="AF395" s="55"/>
      <c r="AG395" s="55"/>
      <c r="AH395" s="55"/>
      <c r="AI395" s="55" t="s">
        <v>880</v>
      </c>
      <c r="AJ395" s="55">
        <v>7</v>
      </c>
      <c r="AK395" s="55"/>
      <c r="AL395" s="55"/>
      <c r="AM395" s="55"/>
      <c r="AN395" s="55"/>
      <c r="AO395" s="55">
        <v>391</v>
      </c>
      <c r="AP395" s="55">
        <v>444</v>
      </c>
      <c r="AQ395" s="55">
        <v>534</v>
      </c>
      <c r="AR395" s="55">
        <v>408</v>
      </c>
      <c r="AS395" s="55">
        <v>362</v>
      </c>
      <c r="AT395" s="55">
        <v>391</v>
      </c>
    </row>
    <row r="396" spans="1:46">
      <c r="A396" s="55" t="s">
        <v>1411</v>
      </c>
      <c r="B396" s="55">
        <v>1315231540</v>
      </c>
      <c r="C396" s="55" t="s">
        <v>1412</v>
      </c>
      <c r="D396" s="55" t="s">
        <v>52</v>
      </c>
      <c r="E396" s="55" t="s">
        <v>53</v>
      </c>
      <c r="F396" s="55"/>
      <c r="G396" s="55">
        <v>15</v>
      </c>
      <c r="H396" s="55">
        <v>485.25</v>
      </c>
      <c r="I396" s="55">
        <v>529.5</v>
      </c>
      <c r="J396" s="55">
        <v>391</v>
      </c>
      <c r="K396" s="55">
        <v>102</v>
      </c>
      <c r="L396" s="55">
        <v>2136</v>
      </c>
      <c r="M396" s="55">
        <v>98.5</v>
      </c>
      <c r="N396" s="55">
        <v>653</v>
      </c>
      <c r="O396" s="55">
        <v>86.5</v>
      </c>
      <c r="P396" s="55">
        <v>515</v>
      </c>
      <c r="Q396" s="55">
        <v>122.5</v>
      </c>
      <c r="R396" s="55">
        <v>130</v>
      </c>
      <c r="S396" s="55">
        <v>51</v>
      </c>
      <c r="T396" s="55">
        <v>540</v>
      </c>
      <c r="U396" s="55"/>
      <c r="V396" s="55"/>
      <c r="W396" s="55">
        <v>51.5</v>
      </c>
      <c r="X396" s="55">
        <v>77</v>
      </c>
      <c r="Y396" s="55">
        <v>504</v>
      </c>
      <c r="Z396" s="55"/>
      <c r="AA396" s="55"/>
      <c r="AB396" s="55"/>
      <c r="AC396" s="55">
        <v>75.25</v>
      </c>
      <c r="AD396" s="55">
        <v>94</v>
      </c>
      <c r="AE396" s="55">
        <v>8</v>
      </c>
      <c r="AF396" s="55"/>
      <c r="AG396" s="55"/>
      <c r="AH396" s="55"/>
      <c r="AI396" s="55" t="s">
        <v>880</v>
      </c>
      <c r="AJ396" s="55">
        <v>40</v>
      </c>
      <c r="AK396" s="55"/>
      <c r="AL396" s="55"/>
      <c r="AM396" s="55"/>
      <c r="AN396" s="55"/>
      <c r="AO396" s="55">
        <v>281</v>
      </c>
      <c r="AP396" s="55">
        <v>410</v>
      </c>
      <c r="AQ396" s="55">
        <v>208</v>
      </c>
      <c r="AR396" s="55">
        <v>493</v>
      </c>
      <c r="AS396" s="55">
        <v>441</v>
      </c>
      <c r="AT396" s="55">
        <v>391</v>
      </c>
    </row>
    <row r="397" spans="1:46">
      <c r="A397" s="55" t="s">
        <v>1202</v>
      </c>
      <c r="B397" s="55">
        <v>1315231333</v>
      </c>
      <c r="C397" s="55" t="s">
        <v>1203</v>
      </c>
      <c r="D397" s="55" t="s">
        <v>52</v>
      </c>
      <c r="E397" s="55" t="s">
        <v>53</v>
      </c>
      <c r="F397" s="55"/>
      <c r="G397" s="55">
        <v>13</v>
      </c>
      <c r="H397" s="55">
        <v>484.5</v>
      </c>
      <c r="I397" s="55">
        <v>529.5</v>
      </c>
      <c r="J397" s="55">
        <v>391</v>
      </c>
      <c r="K397" s="55">
        <v>-32</v>
      </c>
      <c r="L397" s="55">
        <v>2136</v>
      </c>
      <c r="M397" s="55">
        <v>99.5</v>
      </c>
      <c r="N397" s="55">
        <v>618</v>
      </c>
      <c r="O397" s="55">
        <v>89</v>
      </c>
      <c r="P397" s="55">
        <v>470</v>
      </c>
      <c r="Q397" s="55">
        <v>106</v>
      </c>
      <c r="R397" s="55">
        <v>498</v>
      </c>
      <c r="S397" s="55">
        <v>61</v>
      </c>
      <c r="T397" s="55">
        <v>396</v>
      </c>
      <c r="U397" s="55"/>
      <c r="V397" s="55"/>
      <c r="W397" s="55">
        <v>72.5</v>
      </c>
      <c r="X397" s="55">
        <v>90</v>
      </c>
      <c r="Y397" s="55">
        <v>129</v>
      </c>
      <c r="Z397" s="55"/>
      <c r="AA397" s="55"/>
      <c r="AB397" s="55"/>
      <c r="AC397" s="55"/>
      <c r="AD397" s="55"/>
      <c r="AE397" s="55"/>
      <c r="AF397" s="55">
        <v>56.5</v>
      </c>
      <c r="AG397" s="55">
        <v>84</v>
      </c>
      <c r="AH397" s="55">
        <v>107</v>
      </c>
      <c r="AI397" s="55" t="s">
        <v>866</v>
      </c>
      <c r="AJ397" s="55">
        <v>33</v>
      </c>
      <c r="AK397" s="55"/>
      <c r="AL397" s="55"/>
      <c r="AM397" s="55"/>
      <c r="AN397" s="55"/>
      <c r="AO397" s="55">
        <v>524</v>
      </c>
      <c r="AP397" s="55">
        <v>375</v>
      </c>
      <c r="AQ397" s="55">
        <v>443</v>
      </c>
      <c r="AR397" s="55">
        <v>359</v>
      </c>
      <c r="AS397" s="55">
        <v>405</v>
      </c>
      <c r="AT397" s="55">
        <v>391</v>
      </c>
    </row>
    <row r="398" spans="1:46">
      <c r="A398" s="55" t="s">
        <v>164</v>
      </c>
      <c r="B398" s="55">
        <v>1315230209</v>
      </c>
      <c r="C398" s="55" t="s">
        <v>165</v>
      </c>
      <c r="D398" s="55" t="s">
        <v>52</v>
      </c>
      <c r="E398" s="55" t="s">
        <v>53</v>
      </c>
      <c r="F398" s="55"/>
      <c r="G398" s="55">
        <v>2</v>
      </c>
      <c r="H398" s="55">
        <v>497</v>
      </c>
      <c r="I398" s="55">
        <v>529.5</v>
      </c>
      <c r="J398" s="55">
        <v>391</v>
      </c>
      <c r="K398" s="55">
        <v>82</v>
      </c>
      <c r="L398" s="55">
        <v>2136</v>
      </c>
      <c r="M398" s="55">
        <v>104.5</v>
      </c>
      <c r="N398" s="55">
        <v>433</v>
      </c>
      <c r="O398" s="55">
        <v>86.5</v>
      </c>
      <c r="P398" s="55">
        <v>515</v>
      </c>
      <c r="Q398" s="55">
        <v>117.5</v>
      </c>
      <c r="R398" s="55">
        <v>253</v>
      </c>
      <c r="S398" s="55">
        <v>50</v>
      </c>
      <c r="T398" s="55">
        <v>551</v>
      </c>
      <c r="U398" s="55"/>
      <c r="V398" s="55"/>
      <c r="W398" s="55">
        <v>61.5</v>
      </c>
      <c r="X398" s="55">
        <v>85</v>
      </c>
      <c r="Y398" s="55">
        <v>322</v>
      </c>
      <c r="Z398" s="55">
        <v>77</v>
      </c>
      <c r="AA398" s="55">
        <v>86</v>
      </c>
      <c r="AB398" s="55">
        <v>212</v>
      </c>
      <c r="AC398" s="55"/>
      <c r="AD398" s="55"/>
      <c r="AE398" s="55"/>
      <c r="AF398" s="55"/>
      <c r="AG398" s="55"/>
      <c r="AH398" s="55"/>
      <c r="AI398" s="55" t="s">
        <v>54</v>
      </c>
      <c r="AJ398" s="55">
        <v>9</v>
      </c>
      <c r="AK398" s="55"/>
      <c r="AL398" s="55"/>
      <c r="AM398" s="55"/>
      <c r="AN398" s="55"/>
      <c r="AO398" s="55">
        <v>309</v>
      </c>
      <c r="AP398" s="55">
        <v>413</v>
      </c>
      <c r="AQ398" s="55">
        <v>478</v>
      </c>
      <c r="AR398" s="55">
        <v>473</v>
      </c>
      <c r="AS398" s="55">
        <v>441</v>
      </c>
      <c r="AT398" s="55">
        <v>391</v>
      </c>
    </row>
    <row r="399" spans="1:46">
      <c r="A399" s="55" t="s">
        <v>216</v>
      </c>
      <c r="B399" s="55">
        <v>1315230237</v>
      </c>
      <c r="C399" s="55" t="s">
        <v>217</v>
      </c>
      <c r="D399" s="55" t="s">
        <v>52</v>
      </c>
      <c r="E399" s="55" t="s">
        <v>53</v>
      </c>
      <c r="F399" s="55"/>
      <c r="G399" s="55">
        <v>2</v>
      </c>
      <c r="H399" s="55">
        <v>496.5</v>
      </c>
      <c r="I399" s="55">
        <v>529.5</v>
      </c>
      <c r="J399" s="55">
        <v>391</v>
      </c>
      <c r="K399" s="55">
        <v>-150</v>
      </c>
      <c r="L399" s="55">
        <v>2136</v>
      </c>
      <c r="M399" s="55">
        <v>104</v>
      </c>
      <c r="N399" s="55">
        <v>450</v>
      </c>
      <c r="O399" s="55">
        <v>84</v>
      </c>
      <c r="P399" s="55">
        <v>568</v>
      </c>
      <c r="Q399" s="55">
        <v>116.5</v>
      </c>
      <c r="R399" s="55">
        <v>274</v>
      </c>
      <c r="S399" s="55">
        <v>61</v>
      </c>
      <c r="T399" s="55">
        <v>396</v>
      </c>
      <c r="U399" s="55"/>
      <c r="V399" s="55"/>
      <c r="W399" s="55">
        <v>61.5</v>
      </c>
      <c r="X399" s="55">
        <v>85</v>
      </c>
      <c r="Y399" s="55">
        <v>322</v>
      </c>
      <c r="Z399" s="55">
        <v>69.5</v>
      </c>
      <c r="AA399" s="55">
        <v>79</v>
      </c>
      <c r="AB399" s="55">
        <v>346</v>
      </c>
      <c r="AC399" s="55"/>
      <c r="AD399" s="55"/>
      <c r="AE399" s="55"/>
      <c r="AF399" s="55"/>
      <c r="AG399" s="55"/>
      <c r="AH399" s="55"/>
      <c r="AI399" s="55" t="s">
        <v>54</v>
      </c>
      <c r="AJ399" s="55">
        <v>37</v>
      </c>
      <c r="AK399" s="55"/>
      <c r="AL399" s="55"/>
      <c r="AM399" s="55"/>
      <c r="AN399" s="55"/>
      <c r="AO399" s="55"/>
      <c r="AP399" s="55">
        <v>312</v>
      </c>
      <c r="AQ399" s="55">
        <v>191</v>
      </c>
      <c r="AR399" s="55">
        <v>241</v>
      </c>
      <c r="AS399" s="55">
        <v>288</v>
      </c>
      <c r="AT399" s="55">
        <v>391</v>
      </c>
    </row>
    <row r="400" spans="1:46">
      <c r="A400" s="55" t="s">
        <v>497</v>
      </c>
      <c r="B400" s="55">
        <v>1315230542</v>
      </c>
      <c r="C400" s="55" t="s">
        <v>498</v>
      </c>
      <c r="D400" s="55" t="s">
        <v>52</v>
      </c>
      <c r="E400" s="55" t="s">
        <v>53</v>
      </c>
      <c r="F400" s="55"/>
      <c r="G400" s="55">
        <v>5</v>
      </c>
      <c r="H400" s="55">
        <v>496</v>
      </c>
      <c r="I400" s="55">
        <v>529</v>
      </c>
      <c r="J400" s="55">
        <v>396</v>
      </c>
      <c r="K400" s="55">
        <v>46</v>
      </c>
      <c r="L400" s="55">
        <v>2152</v>
      </c>
      <c r="M400" s="55">
        <v>101.5</v>
      </c>
      <c r="N400" s="55">
        <v>544</v>
      </c>
      <c r="O400" s="55">
        <v>84.5</v>
      </c>
      <c r="P400" s="55">
        <v>553</v>
      </c>
      <c r="Q400" s="55">
        <v>122.5</v>
      </c>
      <c r="R400" s="55">
        <v>130</v>
      </c>
      <c r="S400" s="55">
        <v>58.5</v>
      </c>
      <c r="T400" s="55">
        <v>441</v>
      </c>
      <c r="U400" s="55"/>
      <c r="V400" s="55"/>
      <c r="W400" s="55">
        <v>56.5</v>
      </c>
      <c r="X400" s="55">
        <v>81</v>
      </c>
      <c r="Y400" s="55">
        <v>414</v>
      </c>
      <c r="Z400" s="55">
        <v>72.5</v>
      </c>
      <c r="AA400" s="55">
        <v>81</v>
      </c>
      <c r="AB400" s="55">
        <v>289</v>
      </c>
      <c r="AC400" s="55"/>
      <c r="AD400" s="55"/>
      <c r="AE400" s="55"/>
      <c r="AF400" s="55"/>
      <c r="AG400" s="55"/>
      <c r="AH400" s="55"/>
      <c r="AI400" s="55" t="s">
        <v>54</v>
      </c>
      <c r="AJ400" s="55">
        <v>42</v>
      </c>
      <c r="AK400" s="55"/>
      <c r="AL400" s="55"/>
      <c r="AM400" s="55"/>
      <c r="AN400" s="55"/>
      <c r="AO400" s="55">
        <v>346</v>
      </c>
      <c r="AP400" s="55">
        <v>575</v>
      </c>
      <c r="AQ400" s="55">
        <v>561</v>
      </c>
      <c r="AR400" s="55">
        <v>442</v>
      </c>
      <c r="AS400" s="55">
        <v>380</v>
      </c>
      <c r="AT400" s="55">
        <v>396</v>
      </c>
    </row>
    <row r="401" spans="1:46">
      <c r="A401" s="55" t="s">
        <v>743</v>
      </c>
      <c r="B401" s="55">
        <v>1315230826</v>
      </c>
      <c r="C401" s="55" t="s">
        <v>744</v>
      </c>
      <c r="D401" s="55" t="s">
        <v>52</v>
      </c>
      <c r="E401" s="55" t="s">
        <v>53</v>
      </c>
      <c r="F401" s="55"/>
      <c r="G401" s="55">
        <v>8</v>
      </c>
      <c r="H401" s="55">
        <v>493</v>
      </c>
      <c r="I401" s="55">
        <v>529</v>
      </c>
      <c r="J401" s="55">
        <v>396</v>
      </c>
      <c r="K401" s="55">
        <v>154</v>
      </c>
      <c r="L401" s="55">
        <v>2152</v>
      </c>
      <c r="M401" s="55">
        <v>125</v>
      </c>
      <c r="N401" s="55">
        <v>1</v>
      </c>
      <c r="O401" s="55">
        <v>80.5</v>
      </c>
      <c r="P401" s="55">
        <v>622</v>
      </c>
      <c r="Q401" s="55">
        <v>114</v>
      </c>
      <c r="R401" s="55">
        <v>313</v>
      </c>
      <c r="S401" s="55">
        <v>51.5</v>
      </c>
      <c r="T401" s="55">
        <v>535</v>
      </c>
      <c r="U401" s="55"/>
      <c r="V401" s="55"/>
      <c r="W401" s="55">
        <v>47</v>
      </c>
      <c r="X401" s="55">
        <v>74</v>
      </c>
      <c r="Y401" s="55">
        <v>555</v>
      </c>
      <c r="Z401" s="55">
        <v>75</v>
      </c>
      <c r="AA401" s="55">
        <v>84</v>
      </c>
      <c r="AB401" s="55">
        <v>248</v>
      </c>
      <c r="AC401" s="55"/>
      <c r="AD401" s="55"/>
      <c r="AE401" s="55"/>
      <c r="AF401" s="55"/>
      <c r="AG401" s="55"/>
      <c r="AH401" s="55"/>
      <c r="AI401" s="55" t="s">
        <v>54</v>
      </c>
      <c r="AJ401" s="55">
        <v>27</v>
      </c>
      <c r="AK401" s="55"/>
      <c r="AL401" s="55"/>
      <c r="AM401" s="55"/>
      <c r="AN401" s="55"/>
      <c r="AO401" s="55">
        <v>531</v>
      </c>
      <c r="AP401" s="55">
        <v>510</v>
      </c>
      <c r="AQ401" s="55">
        <v>501</v>
      </c>
      <c r="AR401" s="55">
        <v>550</v>
      </c>
      <c r="AS401" s="55">
        <v>484</v>
      </c>
      <c r="AT401" s="55">
        <v>396</v>
      </c>
    </row>
    <row r="402" spans="1:46">
      <c r="A402" s="55" t="s">
        <v>1373</v>
      </c>
      <c r="B402" s="55">
        <v>1315231521</v>
      </c>
      <c r="C402" s="55" t="s">
        <v>1374</v>
      </c>
      <c r="D402" s="55" t="s">
        <v>52</v>
      </c>
      <c r="E402" s="55" t="s">
        <v>53</v>
      </c>
      <c r="F402" s="55"/>
      <c r="G402" s="55">
        <v>15</v>
      </c>
      <c r="H402" s="55">
        <v>479</v>
      </c>
      <c r="I402" s="55">
        <v>529</v>
      </c>
      <c r="J402" s="55">
        <v>396</v>
      </c>
      <c r="K402" s="55">
        <v>-26</v>
      </c>
      <c r="L402" s="55">
        <v>2152</v>
      </c>
      <c r="M402" s="55">
        <v>112.5</v>
      </c>
      <c r="N402" s="55">
        <v>128</v>
      </c>
      <c r="O402" s="55">
        <v>80</v>
      </c>
      <c r="P402" s="55">
        <v>626</v>
      </c>
      <c r="Q402" s="55">
        <v>118.5</v>
      </c>
      <c r="R402" s="55">
        <v>221</v>
      </c>
      <c r="S402" s="55">
        <v>56</v>
      </c>
      <c r="T402" s="55">
        <v>473</v>
      </c>
      <c r="U402" s="55"/>
      <c r="V402" s="55"/>
      <c r="W402" s="55">
        <v>45.5</v>
      </c>
      <c r="X402" s="55">
        <v>73</v>
      </c>
      <c r="Y402" s="55">
        <v>574</v>
      </c>
      <c r="Z402" s="55"/>
      <c r="AA402" s="55"/>
      <c r="AB402" s="55"/>
      <c r="AC402" s="55">
        <v>66.5</v>
      </c>
      <c r="AD402" s="55">
        <v>89</v>
      </c>
      <c r="AE402" s="55">
        <v>48</v>
      </c>
      <c r="AF402" s="55"/>
      <c r="AG402" s="55"/>
      <c r="AH402" s="55"/>
      <c r="AI402" s="55" t="s">
        <v>880</v>
      </c>
      <c r="AJ402" s="55">
        <v>21</v>
      </c>
      <c r="AK402" s="55"/>
      <c r="AL402" s="55"/>
      <c r="AM402" s="55"/>
      <c r="AN402" s="55"/>
      <c r="AO402" s="55">
        <v>415</v>
      </c>
      <c r="AP402" s="55">
        <v>440</v>
      </c>
      <c r="AQ402" s="55">
        <v>446</v>
      </c>
      <c r="AR402" s="55">
        <v>370</v>
      </c>
      <c r="AS402" s="55">
        <v>535</v>
      </c>
      <c r="AT402" s="55">
        <v>396</v>
      </c>
    </row>
    <row r="403" spans="1:46">
      <c r="A403" s="55" t="s">
        <v>1262</v>
      </c>
      <c r="B403" s="55">
        <v>1315231415</v>
      </c>
      <c r="C403" s="55" t="s">
        <v>1263</v>
      </c>
      <c r="D403" s="55" t="s">
        <v>52</v>
      </c>
      <c r="E403" s="55" t="s">
        <v>53</v>
      </c>
      <c r="F403" s="55"/>
      <c r="G403" s="55">
        <v>14</v>
      </c>
      <c r="H403" s="55">
        <v>483.75</v>
      </c>
      <c r="I403" s="55">
        <v>529</v>
      </c>
      <c r="J403" s="55">
        <v>396</v>
      </c>
      <c r="K403" s="55">
        <v>3</v>
      </c>
      <c r="L403" s="55">
        <v>2152</v>
      </c>
      <c r="M403" s="55">
        <v>109</v>
      </c>
      <c r="N403" s="55">
        <v>245</v>
      </c>
      <c r="O403" s="55">
        <v>91.5</v>
      </c>
      <c r="P403" s="55">
        <v>429</v>
      </c>
      <c r="Q403" s="55">
        <v>105.5</v>
      </c>
      <c r="R403" s="55">
        <v>513</v>
      </c>
      <c r="S403" s="55">
        <v>49</v>
      </c>
      <c r="T403" s="55">
        <v>565</v>
      </c>
      <c r="U403" s="55"/>
      <c r="V403" s="55"/>
      <c r="W403" s="55">
        <v>66.5</v>
      </c>
      <c r="X403" s="55">
        <v>88</v>
      </c>
      <c r="Y403" s="55">
        <v>220</v>
      </c>
      <c r="Z403" s="55"/>
      <c r="AA403" s="55"/>
      <c r="AB403" s="55"/>
      <c r="AC403" s="55">
        <v>62.25</v>
      </c>
      <c r="AD403" s="55">
        <v>86</v>
      </c>
      <c r="AE403" s="55">
        <v>101</v>
      </c>
      <c r="AF403" s="55"/>
      <c r="AG403" s="55"/>
      <c r="AH403" s="55"/>
      <c r="AI403" s="55" t="s">
        <v>880</v>
      </c>
      <c r="AJ403" s="55">
        <v>16</v>
      </c>
      <c r="AK403" s="55"/>
      <c r="AL403" s="55"/>
      <c r="AM403" s="55"/>
      <c r="AN403" s="55"/>
      <c r="AO403" s="55">
        <v>601</v>
      </c>
      <c r="AP403" s="55">
        <v>584</v>
      </c>
      <c r="AQ403" s="55">
        <v>514</v>
      </c>
      <c r="AR403" s="55">
        <v>399</v>
      </c>
      <c r="AS403" s="55">
        <v>441</v>
      </c>
      <c r="AT403" s="55">
        <v>396</v>
      </c>
    </row>
    <row r="404" spans="1:46">
      <c r="A404" s="55" t="s">
        <v>1206</v>
      </c>
      <c r="B404" s="55">
        <v>1315231335</v>
      </c>
      <c r="C404" s="55" t="s">
        <v>1207</v>
      </c>
      <c r="D404" s="55" t="s">
        <v>52</v>
      </c>
      <c r="E404" s="55" t="s">
        <v>53</v>
      </c>
      <c r="F404" s="55"/>
      <c r="G404" s="55">
        <v>13</v>
      </c>
      <c r="H404" s="55">
        <v>477</v>
      </c>
      <c r="I404" s="55">
        <v>528.5</v>
      </c>
      <c r="J404" s="55">
        <v>400</v>
      </c>
      <c r="K404" s="55">
        <v>-127</v>
      </c>
      <c r="L404" s="55">
        <v>2168</v>
      </c>
      <c r="M404" s="55">
        <v>96.5</v>
      </c>
      <c r="N404" s="55">
        <v>701</v>
      </c>
      <c r="O404" s="55">
        <v>81.5</v>
      </c>
      <c r="P404" s="55">
        <v>606</v>
      </c>
      <c r="Q404" s="55">
        <v>112.5</v>
      </c>
      <c r="R404" s="55">
        <v>350</v>
      </c>
      <c r="S404" s="55">
        <v>70</v>
      </c>
      <c r="T404" s="55">
        <v>226</v>
      </c>
      <c r="U404" s="55"/>
      <c r="V404" s="55"/>
      <c r="W404" s="55">
        <v>55</v>
      </c>
      <c r="X404" s="55">
        <v>80</v>
      </c>
      <c r="Y404" s="55">
        <v>444</v>
      </c>
      <c r="Z404" s="55"/>
      <c r="AA404" s="55"/>
      <c r="AB404" s="55"/>
      <c r="AC404" s="55"/>
      <c r="AD404" s="55"/>
      <c r="AE404" s="55"/>
      <c r="AF404" s="55">
        <v>61.5</v>
      </c>
      <c r="AG404" s="55">
        <v>88</v>
      </c>
      <c r="AH404" s="55">
        <v>56</v>
      </c>
      <c r="AI404" s="55" t="s">
        <v>866</v>
      </c>
      <c r="AJ404" s="55">
        <v>35</v>
      </c>
      <c r="AK404" s="55"/>
      <c r="AL404" s="55"/>
      <c r="AM404" s="55"/>
      <c r="AN404" s="55"/>
      <c r="AO404" s="55">
        <v>298</v>
      </c>
      <c r="AP404" s="55">
        <v>295</v>
      </c>
      <c r="AQ404" s="55">
        <v>429</v>
      </c>
      <c r="AR404" s="55">
        <v>273</v>
      </c>
      <c r="AS404" s="55">
        <v>230</v>
      </c>
      <c r="AT404" s="55">
        <v>400</v>
      </c>
    </row>
    <row r="405" spans="1:46">
      <c r="A405" s="55" t="s">
        <v>485</v>
      </c>
      <c r="B405" s="55">
        <v>1315230536</v>
      </c>
      <c r="C405" s="55" t="s">
        <v>486</v>
      </c>
      <c r="D405" s="55" t="s">
        <v>52</v>
      </c>
      <c r="E405" s="55" t="s">
        <v>53</v>
      </c>
      <c r="F405" s="55"/>
      <c r="G405" s="55">
        <v>5</v>
      </c>
      <c r="H405" s="55">
        <v>498.5</v>
      </c>
      <c r="I405" s="55">
        <v>528</v>
      </c>
      <c r="J405" s="55">
        <v>401</v>
      </c>
      <c r="K405" s="55">
        <v>97</v>
      </c>
      <c r="L405" s="55">
        <v>2187</v>
      </c>
      <c r="M405" s="55">
        <v>96.5</v>
      </c>
      <c r="N405" s="55">
        <v>701</v>
      </c>
      <c r="O405" s="55">
        <v>98</v>
      </c>
      <c r="P405" s="55">
        <v>311</v>
      </c>
      <c r="Q405" s="55">
        <v>83.5</v>
      </c>
      <c r="R405" s="55">
        <v>761</v>
      </c>
      <c r="S405" s="55">
        <v>73</v>
      </c>
      <c r="T405" s="55">
        <v>181</v>
      </c>
      <c r="U405" s="55"/>
      <c r="V405" s="55"/>
      <c r="W405" s="55">
        <v>65</v>
      </c>
      <c r="X405" s="55">
        <v>87</v>
      </c>
      <c r="Y405" s="55">
        <v>248</v>
      </c>
      <c r="Z405" s="55">
        <v>82.5</v>
      </c>
      <c r="AA405" s="55">
        <v>90</v>
      </c>
      <c r="AB405" s="55">
        <v>99</v>
      </c>
      <c r="AC405" s="55"/>
      <c r="AD405" s="55"/>
      <c r="AE405" s="55"/>
      <c r="AF405" s="55"/>
      <c r="AG405" s="55"/>
      <c r="AH405" s="55"/>
      <c r="AI405" s="55" t="s">
        <v>54</v>
      </c>
      <c r="AJ405" s="55">
        <v>36</v>
      </c>
      <c r="AK405" s="55"/>
      <c r="AL405" s="55"/>
      <c r="AM405" s="55"/>
      <c r="AN405" s="55"/>
      <c r="AO405" s="55">
        <v>440</v>
      </c>
      <c r="AP405" s="55">
        <v>387</v>
      </c>
      <c r="AQ405" s="55">
        <v>585</v>
      </c>
      <c r="AR405" s="55">
        <v>498</v>
      </c>
      <c r="AS405" s="55">
        <v>452</v>
      </c>
      <c r="AT405" s="55">
        <v>401</v>
      </c>
    </row>
    <row r="406" spans="1:46">
      <c r="A406" s="55" t="s">
        <v>657</v>
      </c>
      <c r="B406" s="55">
        <v>1315230731</v>
      </c>
      <c r="C406" s="55" t="s">
        <v>658</v>
      </c>
      <c r="D406" s="55" t="s">
        <v>52</v>
      </c>
      <c r="E406" s="55" t="s">
        <v>53</v>
      </c>
      <c r="F406" s="55"/>
      <c r="G406" s="55">
        <v>7</v>
      </c>
      <c r="H406" s="55">
        <v>497.5</v>
      </c>
      <c r="I406" s="55">
        <v>528</v>
      </c>
      <c r="J406" s="55">
        <v>401</v>
      </c>
      <c r="K406" s="55">
        <v>-31</v>
      </c>
      <c r="L406" s="55">
        <v>2187</v>
      </c>
      <c r="M406" s="55">
        <v>105.5</v>
      </c>
      <c r="N406" s="55">
        <v>382</v>
      </c>
      <c r="O406" s="55">
        <v>74.5</v>
      </c>
      <c r="P406" s="55">
        <v>681</v>
      </c>
      <c r="Q406" s="55">
        <v>118</v>
      </c>
      <c r="R406" s="55">
        <v>236</v>
      </c>
      <c r="S406" s="55">
        <v>54</v>
      </c>
      <c r="T406" s="55">
        <v>503</v>
      </c>
      <c r="U406" s="55"/>
      <c r="V406" s="55"/>
      <c r="W406" s="55">
        <v>63.5</v>
      </c>
      <c r="X406" s="55">
        <v>86</v>
      </c>
      <c r="Y406" s="55">
        <v>283</v>
      </c>
      <c r="Z406" s="55">
        <v>82</v>
      </c>
      <c r="AA406" s="55">
        <v>90</v>
      </c>
      <c r="AB406" s="55">
        <v>111</v>
      </c>
      <c r="AC406" s="55"/>
      <c r="AD406" s="55"/>
      <c r="AE406" s="55"/>
      <c r="AF406" s="55"/>
      <c r="AG406" s="55"/>
      <c r="AH406" s="55"/>
      <c r="AI406" s="55" t="s">
        <v>54</v>
      </c>
      <c r="AJ406" s="55">
        <v>31</v>
      </c>
      <c r="AK406" s="55"/>
      <c r="AL406" s="55"/>
      <c r="AM406" s="55"/>
      <c r="AN406" s="55"/>
      <c r="AO406" s="55">
        <v>341</v>
      </c>
      <c r="AP406" s="55">
        <v>322</v>
      </c>
      <c r="AQ406" s="55">
        <v>415</v>
      </c>
      <c r="AR406" s="55">
        <v>370</v>
      </c>
      <c r="AS406" s="55">
        <v>410</v>
      </c>
      <c r="AT406" s="55">
        <v>401</v>
      </c>
    </row>
    <row r="407" spans="1:46">
      <c r="A407" s="55" t="s">
        <v>539</v>
      </c>
      <c r="B407" s="55">
        <v>1315230616</v>
      </c>
      <c r="C407" s="55" t="s">
        <v>540</v>
      </c>
      <c r="D407" s="55" t="s">
        <v>52</v>
      </c>
      <c r="E407" s="55" t="s">
        <v>53</v>
      </c>
      <c r="F407" s="55"/>
      <c r="G407" s="55">
        <v>6</v>
      </c>
      <c r="H407" s="55">
        <v>495</v>
      </c>
      <c r="I407" s="55">
        <v>528</v>
      </c>
      <c r="J407" s="55">
        <v>401</v>
      </c>
      <c r="K407" s="55">
        <v>203</v>
      </c>
      <c r="L407" s="55">
        <v>2187</v>
      </c>
      <c r="M407" s="55">
        <v>108</v>
      </c>
      <c r="N407" s="55">
        <v>278</v>
      </c>
      <c r="O407" s="55">
        <v>91</v>
      </c>
      <c r="P407" s="55">
        <v>436</v>
      </c>
      <c r="Q407" s="55">
        <v>98.5</v>
      </c>
      <c r="R407" s="55">
        <v>627</v>
      </c>
      <c r="S407" s="55">
        <v>66.5</v>
      </c>
      <c r="T407" s="55">
        <v>292</v>
      </c>
      <c r="U407" s="55"/>
      <c r="V407" s="55"/>
      <c r="W407" s="55">
        <v>60.5</v>
      </c>
      <c r="X407" s="55">
        <v>84</v>
      </c>
      <c r="Y407" s="55">
        <v>341</v>
      </c>
      <c r="Z407" s="55">
        <v>70.5</v>
      </c>
      <c r="AA407" s="55">
        <v>80</v>
      </c>
      <c r="AB407" s="55">
        <v>328</v>
      </c>
      <c r="AC407" s="55"/>
      <c r="AD407" s="55"/>
      <c r="AE407" s="55"/>
      <c r="AF407" s="55"/>
      <c r="AG407" s="55"/>
      <c r="AH407" s="55"/>
      <c r="AI407" s="55" t="s">
        <v>54</v>
      </c>
      <c r="AJ407" s="55">
        <v>16</v>
      </c>
      <c r="AK407" s="55"/>
      <c r="AL407" s="55" t="s">
        <v>512</v>
      </c>
      <c r="AM407" s="55"/>
      <c r="AN407" s="55"/>
      <c r="AO407" s="55">
        <v>455</v>
      </c>
      <c r="AP407" s="55">
        <v>478</v>
      </c>
      <c r="AQ407" s="55">
        <v>289</v>
      </c>
      <c r="AR407" s="55">
        <v>604</v>
      </c>
      <c r="AS407" s="55">
        <v>585</v>
      </c>
      <c r="AT407" s="55">
        <v>401</v>
      </c>
    </row>
    <row r="408" spans="1:46">
      <c r="A408" s="55" t="s">
        <v>543</v>
      </c>
      <c r="B408" s="55">
        <v>1315230618</v>
      </c>
      <c r="C408" s="55" t="s">
        <v>544</v>
      </c>
      <c r="D408" s="55" t="s">
        <v>52</v>
      </c>
      <c r="E408" s="55" t="s">
        <v>53</v>
      </c>
      <c r="F408" s="55"/>
      <c r="G408" s="55">
        <v>6</v>
      </c>
      <c r="H408" s="55">
        <v>495</v>
      </c>
      <c r="I408" s="55">
        <v>527.5</v>
      </c>
      <c r="J408" s="55">
        <v>404</v>
      </c>
      <c r="K408" s="55">
        <v>66</v>
      </c>
      <c r="L408" s="55">
        <v>2205</v>
      </c>
      <c r="M408" s="55">
        <v>113</v>
      </c>
      <c r="N408" s="55">
        <v>112</v>
      </c>
      <c r="O408" s="55">
        <v>93</v>
      </c>
      <c r="P408" s="55">
        <v>404</v>
      </c>
      <c r="Q408" s="55">
        <v>98.5</v>
      </c>
      <c r="R408" s="55">
        <v>627</v>
      </c>
      <c r="S408" s="55">
        <v>58</v>
      </c>
      <c r="T408" s="55">
        <v>447</v>
      </c>
      <c r="U408" s="55"/>
      <c r="V408" s="55"/>
      <c r="W408" s="55">
        <v>58.5</v>
      </c>
      <c r="X408" s="55">
        <v>82</v>
      </c>
      <c r="Y408" s="55">
        <v>372</v>
      </c>
      <c r="Z408" s="55">
        <v>74</v>
      </c>
      <c r="AA408" s="55">
        <v>83</v>
      </c>
      <c r="AB408" s="55">
        <v>265</v>
      </c>
      <c r="AC408" s="55"/>
      <c r="AD408" s="55"/>
      <c r="AE408" s="55"/>
      <c r="AF408" s="55"/>
      <c r="AG408" s="55"/>
      <c r="AH408" s="55"/>
      <c r="AI408" s="55" t="s">
        <v>54</v>
      </c>
      <c r="AJ408" s="55">
        <v>18</v>
      </c>
      <c r="AK408" s="55"/>
      <c r="AL408" s="55" t="s">
        <v>512</v>
      </c>
      <c r="AM408" s="55"/>
      <c r="AN408" s="55"/>
      <c r="AO408" s="55">
        <v>449</v>
      </c>
      <c r="AP408" s="55">
        <v>399</v>
      </c>
      <c r="AQ408" s="55">
        <v>305</v>
      </c>
      <c r="AR408" s="55">
        <v>470</v>
      </c>
      <c r="AS408" s="55">
        <v>424</v>
      </c>
      <c r="AT408" s="55">
        <v>404</v>
      </c>
    </row>
    <row r="409" spans="1:46">
      <c r="A409" s="55" t="s">
        <v>387</v>
      </c>
      <c r="B409" s="55">
        <v>1315230428</v>
      </c>
      <c r="C409" s="55" t="s">
        <v>388</v>
      </c>
      <c r="D409" s="55" t="s">
        <v>52</v>
      </c>
      <c r="E409" s="55" t="s">
        <v>53</v>
      </c>
      <c r="F409" s="55"/>
      <c r="G409" s="55">
        <v>4</v>
      </c>
      <c r="H409" s="55">
        <v>493.5</v>
      </c>
      <c r="I409" s="55">
        <v>527.5</v>
      </c>
      <c r="J409" s="55">
        <v>404</v>
      </c>
      <c r="K409" s="55">
        <v>157</v>
      </c>
      <c r="L409" s="55">
        <v>2205</v>
      </c>
      <c r="M409" s="55">
        <v>99</v>
      </c>
      <c r="N409" s="55">
        <v>635</v>
      </c>
      <c r="O409" s="55">
        <v>82.5</v>
      </c>
      <c r="P409" s="55">
        <v>590</v>
      </c>
      <c r="Q409" s="55">
        <v>120.5</v>
      </c>
      <c r="R409" s="55">
        <v>180</v>
      </c>
      <c r="S409" s="55">
        <v>68.5</v>
      </c>
      <c r="T409" s="55">
        <v>257</v>
      </c>
      <c r="U409" s="55"/>
      <c r="V409" s="55"/>
      <c r="W409" s="55">
        <v>56.5</v>
      </c>
      <c r="X409" s="55">
        <v>81</v>
      </c>
      <c r="Y409" s="55">
        <v>414</v>
      </c>
      <c r="Z409" s="55">
        <v>66.5</v>
      </c>
      <c r="AA409" s="55">
        <v>76</v>
      </c>
      <c r="AB409" s="55">
        <v>400</v>
      </c>
      <c r="AC409" s="55"/>
      <c r="AD409" s="55"/>
      <c r="AE409" s="55"/>
      <c r="AF409" s="55"/>
      <c r="AG409" s="55"/>
      <c r="AH409" s="55"/>
      <c r="AI409" s="55" t="s">
        <v>54</v>
      </c>
      <c r="AJ409" s="55">
        <v>28</v>
      </c>
      <c r="AK409" s="55"/>
      <c r="AL409" s="55"/>
      <c r="AM409" s="55"/>
      <c r="AN409" s="55"/>
      <c r="AO409" s="55">
        <v>354</v>
      </c>
      <c r="AP409" s="55">
        <v>404</v>
      </c>
      <c r="AQ409" s="55">
        <v>404</v>
      </c>
      <c r="AR409" s="55">
        <v>561</v>
      </c>
      <c r="AS409" s="55">
        <v>486</v>
      </c>
      <c r="AT409" s="55">
        <v>404</v>
      </c>
    </row>
    <row r="410" spans="1:46">
      <c r="A410" s="55" t="s">
        <v>61</v>
      </c>
      <c r="B410" s="55">
        <v>1315230105</v>
      </c>
      <c r="C410" s="55" t="s">
        <v>62</v>
      </c>
      <c r="D410" s="55" t="s">
        <v>52</v>
      </c>
      <c r="E410" s="55" t="s">
        <v>53</v>
      </c>
      <c r="F410" s="55"/>
      <c r="G410" s="55">
        <v>1</v>
      </c>
      <c r="H410" s="55">
        <v>495</v>
      </c>
      <c r="I410" s="55">
        <v>527.5</v>
      </c>
      <c r="J410" s="55">
        <v>404</v>
      </c>
      <c r="K410" s="55">
        <v>81</v>
      </c>
      <c r="L410" s="55">
        <v>2205</v>
      </c>
      <c r="M410" s="55">
        <v>102</v>
      </c>
      <c r="N410" s="55">
        <v>529</v>
      </c>
      <c r="O410" s="55">
        <v>79.5</v>
      </c>
      <c r="P410" s="55">
        <v>631</v>
      </c>
      <c r="Q410" s="55">
        <v>111.5</v>
      </c>
      <c r="R410" s="55">
        <v>371</v>
      </c>
      <c r="S410" s="55">
        <v>67.5</v>
      </c>
      <c r="T410" s="55">
        <v>275</v>
      </c>
      <c r="U410" s="55"/>
      <c r="V410" s="55"/>
      <c r="W410" s="55">
        <v>56</v>
      </c>
      <c r="X410" s="55">
        <v>80</v>
      </c>
      <c r="Y410" s="55">
        <v>426</v>
      </c>
      <c r="Z410" s="55">
        <v>78.5</v>
      </c>
      <c r="AA410" s="55">
        <v>87</v>
      </c>
      <c r="AB410" s="55">
        <v>181</v>
      </c>
      <c r="AC410" s="55"/>
      <c r="AD410" s="55"/>
      <c r="AE410" s="55"/>
      <c r="AF410" s="55"/>
      <c r="AG410" s="55"/>
      <c r="AH410" s="55"/>
      <c r="AI410" s="55" t="s">
        <v>54</v>
      </c>
      <c r="AJ410" s="55">
        <v>5</v>
      </c>
      <c r="AK410" s="55"/>
      <c r="AL410" s="55"/>
      <c r="AM410" s="55"/>
      <c r="AN410" s="55"/>
      <c r="AO410" s="55">
        <v>421</v>
      </c>
      <c r="AP410" s="55">
        <v>478</v>
      </c>
      <c r="AQ410" s="55">
        <v>569</v>
      </c>
      <c r="AR410" s="55">
        <v>485</v>
      </c>
      <c r="AS410" s="55">
        <v>491</v>
      </c>
      <c r="AT410" s="55">
        <v>404</v>
      </c>
    </row>
    <row r="411" spans="1:46">
      <c r="A411" s="55" t="s">
        <v>1387</v>
      </c>
      <c r="B411" s="55">
        <v>1315231528</v>
      </c>
      <c r="C411" s="55" t="s">
        <v>1388</v>
      </c>
      <c r="D411" s="55" t="s">
        <v>52</v>
      </c>
      <c r="E411" s="55" t="s">
        <v>53</v>
      </c>
      <c r="F411" s="55"/>
      <c r="G411" s="55">
        <v>15</v>
      </c>
      <c r="H411" s="55">
        <v>482</v>
      </c>
      <c r="I411" s="55">
        <v>527.5</v>
      </c>
      <c r="J411" s="55">
        <v>404</v>
      </c>
      <c r="K411" s="55">
        <v>3</v>
      </c>
      <c r="L411" s="55">
        <v>2205</v>
      </c>
      <c r="M411" s="55">
        <v>117.5</v>
      </c>
      <c r="N411" s="55">
        <v>36</v>
      </c>
      <c r="O411" s="55">
        <v>77.5</v>
      </c>
      <c r="P411" s="55">
        <v>652</v>
      </c>
      <c r="Q411" s="55">
        <v>103.5</v>
      </c>
      <c r="R411" s="55">
        <v>551</v>
      </c>
      <c r="S411" s="55">
        <v>66</v>
      </c>
      <c r="T411" s="55">
        <v>301</v>
      </c>
      <c r="U411" s="55"/>
      <c r="V411" s="55"/>
      <c r="W411" s="55">
        <v>62.5</v>
      </c>
      <c r="X411" s="55">
        <v>86</v>
      </c>
      <c r="Y411" s="55">
        <v>306</v>
      </c>
      <c r="Z411" s="55"/>
      <c r="AA411" s="55"/>
      <c r="AB411" s="55"/>
      <c r="AC411" s="55">
        <v>55</v>
      </c>
      <c r="AD411" s="55">
        <v>77</v>
      </c>
      <c r="AE411" s="55">
        <v>173</v>
      </c>
      <c r="AF411" s="55"/>
      <c r="AG411" s="55"/>
      <c r="AH411" s="55"/>
      <c r="AI411" s="55" t="s">
        <v>880</v>
      </c>
      <c r="AJ411" s="55">
        <v>28</v>
      </c>
      <c r="AK411" s="55"/>
      <c r="AL411" s="55"/>
      <c r="AM411" s="55"/>
      <c r="AN411" s="55"/>
      <c r="AO411" s="55">
        <v>503</v>
      </c>
      <c r="AP411" s="55">
        <v>394</v>
      </c>
      <c r="AQ411" s="55">
        <v>279</v>
      </c>
      <c r="AR411" s="55">
        <v>407</v>
      </c>
      <c r="AS411" s="55">
        <v>270</v>
      </c>
      <c r="AT411" s="55">
        <v>404</v>
      </c>
    </row>
    <row r="412" spans="1:46">
      <c r="A412" s="55" t="s">
        <v>1377</v>
      </c>
      <c r="B412" s="55">
        <v>1315231523</v>
      </c>
      <c r="C412" s="55" t="s">
        <v>1378</v>
      </c>
      <c r="D412" s="55" t="s">
        <v>52</v>
      </c>
      <c r="E412" s="55" t="s">
        <v>53</v>
      </c>
      <c r="F412" s="55"/>
      <c r="G412" s="55">
        <v>15</v>
      </c>
      <c r="H412" s="55">
        <v>476.5</v>
      </c>
      <c r="I412" s="55">
        <v>527</v>
      </c>
      <c r="J412" s="55">
        <v>408</v>
      </c>
      <c r="K412" s="55">
        <v>-245</v>
      </c>
      <c r="L412" s="55">
        <v>2226</v>
      </c>
      <c r="M412" s="55">
        <v>92.5</v>
      </c>
      <c r="N412" s="55">
        <v>765</v>
      </c>
      <c r="O412" s="55">
        <v>96.5</v>
      </c>
      <c r="P412" s="55">
        <v>342</v>
      </c>
      <c r="Q412" s="55">
        <v>126</v>
      </c>
      <c r="R412" s="55">
        <v>83</v>
      </c>
      <c r="S412" s="55">
        <v>52</v>
      </c>
      <c r="T412" s="55">
        <v>528</v>
      </c>
      <c r="U412" s="55"/>
      <c r="V412" s="55"/>
      <c r="W412" s="55">
        <v>46</v>
      </c>
      <c r="X412" s="55">
        <v>73</v>
      </c>
      <c r="Y412" s="55">
        <v>569</v>
      </c>
      <c r="Z412" s="55"/>
      <c r="AA412" s="55"/>
      <c r="AB412" s="55"/>
      <c r="AC412" s="55">
        <v>63.5</v>
      </c>
      <c r="AD412" s="55">
        <v>87</v>
      </c>
      <c r="AE412" s="55">
        <v>82</v>
      </c>
      <c r="AF412" s="55"/>
      <c r="AG412" s="55"/>
      <c r="AH412" s="55"/>
      <c r="AI412" s="55" t="s">
        <v>880</v>
      </c>
      <c r="AJ412" s="55">
        <v>23</v>
      </c>
      <c r="AK412" s="55"/>
      <c r="AL412" s="55"/>
      <c r="AM412" s="55"/>
      <c r="AN412" s="55"/>
      <c r="AO412" s="55">
        <v>349</v>
      </c>
      <c r="AP412" s="55">
        <v>240</v>
      </c>
      <c r="AQ412" s="55">
        <v>289</v>
      </c>
      <c r="AR412" s="55">
        <v>163</v>
      </c>
      <c r="AS412" s="55">
        <v>157</v>
      </c>
      <c r="AT412" s="55">
        <v>408</v>
      </c>
    </row>
    <row r="413" spans="1:46">
      <c r="A413" s="55" t="s">
        <v>280</v>
      </c>
      <c r="B413" s="55">
        <v>1315230321</v>
      </c>
      <c r="C413" s="55" t="s">
        <v>281</v>
      </c>
      <c r="D413" s="55" t="s">
        <v>52</v>
      </c>
      <c r="E413" s="55" t="s">
        <v>53</v>
      </c>
      <c r="F413" s="55"/>
      <c r="G413" s="55">
        <v>3</v>
      </c>
      <c r="H413" s="55">
        <v>492.5</v>
      </c>
      <c r="I413" s="55">
        <v>527</v>
      </c>
      <c r="J413" s="55">
        <v>408</v>
      </c>
      <c r="K413" s="55">
        <v>10</v>
      </c>
      <c r="L413" s="55">
        <v>2226</v>
      </c>
      <c r="M413" s="55">
        <v>102.5</v>
      </c>
      <c r="N413" s="55">
        <v>511</v>
      </c>
      <c r="O413" s="55">
        <v>100.5</v>
      </c>
      <c r="P413" s="55">
        <v>253</v>
      </c>
      <c r="Q413" s="55">
        <v>115.5</v>
      </c>
      <c r="R413" s="55">
        <v>288</v>
      </c>
      <c r="S413" s="55">
        <v>45.5</v>
      </c>
      <c r="T413" s="55">
        <v>602</v>
      </c>
      <c r="U413" s="55"/>
      <c r="V413" s="55"/>
      <c r="W413" s="55">
        <v>52.5</v>
      </c>
      <c r="X413" s="55">
        <v>78</v>
      </c>
      <c r="Y413" s="55">
        <v>488</v>
      </c>
      <c r="Z413" s="55">
        <v>76</v>
      </c>
      <c r="AA413" s="55">
        <v>85</v>
      </c>
      <c r="AB413" s="55">
        <v>231</v>
      </c>
      <c r="AC413" s="55"/>
      <c r="AD413" s="55"/>
      <c r="AE413" s="55"/>
      <c r="AF413" s="55"/>
      <c r="AG413" s="55"/>
      <c r="AH413" s="55"/>
      <c r="AI413" s="55" t="s">
        <v>54</v>
      </c>
      <c r="AJ413" s="55">
        <v>21</v>
      </c>
      <c r="AK413" s="55"/>
      <c r="AL413" s="55"/>
      <c r="AM413" s="55"/>
      <c r="AN413" s="55"/>
      <c r="AO413" s="55">
        <v>316</v>
      </c>
      <c r="AP413" s="55">
        <v>450</v>
      </c>
      <c r="AQ413" s="55">
        <v>393</v>
      </c>
      <c r="AR413" s="55">
        <v>418</v>
      </c>
      <c r="AS413" s="55">
        <v>346</v>
      </c>
      <c r="AT413" s="55">
        <v>408</v>
      </c>
    </row>
    <row r="414" spans="1:46">
      <c r="A414" s="55" t="s">
        <v>661</v>
      </c>
      <c r="B414" s="55">
        <v>1315230733</v>
      </c>
      <c r="C414" s="55" t="s">
        <v>662</v>
      </c>
      <c r="D414" s="55" t="s">
        <v>52</v>
      </c>
      <c r="E414" s="55" t="s">
        <v>53</v>
      </c>
      <c r="F414" s="55"/>
      <c r="G414" s="55">
        <v>7</v>
      </c>
      <c r="H414" s="55">
        <v>502</v>
      </c>
      <c r="I414" s="55">
        <v>527</v>
      </c>
      <c r="J414" s="55">
        <v>408</v>
      </c>
      <c r="K414" s="55">
        <v>-148</v>
      </c>
      <c r="L414" s="55">
        <v>2226</v>
      </c>
      <c r="M414" s="55">
        <v>102.5</v>
      </c>
      <c r="N414" s="55">
        <v>511</v>
      </c>
      <c r="O414" s="55">
        <v>97</v>
      </c>
      <c r="P414" s="55">
        <v>330</v>
      </c>
      <c r="Q414" s="55">
        <v>99</v>
      </c>
      <c r="R414" s="55">
        <v>617</v>
      </c>
      <c r="S414" s="55">
        <v>62.5</v>
      </c>
      <c r="T414" s="55">
        <v>362</v>
      </c>
      <c r="U414" s="55"/>
      <c r="V414" s="55"/>
      <c r="W414" s="55">
        <v>75.5</v>
      </c>
      <c r="X414" s="55">
        <v>91</v>
      </c>
      <c r="Y414" s="55">
        <v>79</v>
      </c>
      <c r="Z414" s="55">
        <v>65.5</v>
      </c>
      <c r="AA414" s="55">
        <v>75</v>
      </c>
      <c r="AB414" s="55">
        <v>408</v>
      </c>
      <c r="AC414" s="55"/>
      <c r="AD414" s="55"/>
      <c r="AE414" s="55"/>
      <c r="AF414" s="55"/>
      <c r="AG414" s="55"/>
      <c r="AH414" s="55"/>
      <c r="AI414" s="55" t="s">
        <v>54</v>
      </c>
      <c r="AJ414" s="55">
        <v>33</v>
      </c>
      <c r="AK414" s="55"/>
      <c r="AL414" s="55"/>
      <c r="AM414" s="55"/>
      <c r="AN414" s="55"/>
      <c r="AO414" s="55">
        <v>341</v>
      </c>
      <c r="AP414" s="55">
        <v>177</v>
      </c>
      <c r="AQ414" s="55">
        <v>269</v>
      </c>
      <c r="AR414" s="55">
        <v>260</v>
      </c>
      <c r="AS414" s="55">
        <v>202</v>
      </c>
      <c r="AT414" s="55">
        <v>408</v>
      </c>
    </row>
    <row r="415" spans="1:46">
      <c r="A415" s="55" t="s">
        <v>1036</v>
      </c>
      <c r="B415" s="55">
        <v>1315231135</v>
      </c>
      <c r="C415" s="55" t="s">
        <v>1037</v>
      </c>
      <c r="D415" s="55" t="s">
        <v>52</v>
      </c>
      <c r="E415" s="55" t="s">
        <v>53</v>
      </c>
      <c r="F415" s="55"/>
      <c r="G415" s="55">
        <v>11</v>
      </c>
      <c r="H415" s="55">
        <v>483.5</v>
      </c>
      <c r="I415" s="55">
        <v>526.5</v>
      </c>
      <c r="J415" s="55">
        <v>411</v>
      </c>
      <c r="K415" s="55">
        <v>-317</v>
      </c>
      <c r="L415" s="55">
        <v>2243</v>
      </c>
      <c r="M415" s="55">
        <v>103.5</v>
      </c>
      <c r="N415" s="55">
        <v>470</v>
      </c>
      <c r="O415" s="55">
        <v>83</v>
      </c>
      <c r="P415" s="55">
        <v>583</v>
      </c>
      <c r="Q415" s="55">
        <v>107</v>
      </c>
      <c r="R415" s="55">
        <v>474</v>
      </c>
      <c r="S415" s="55">
        <v>63</v>
      </c>
      <c r="T415" s="55">
        <v>353</v>
      </c>
      <c r="U415" s="55"/>
      <c r="V415" s="55"/>
      <c r="W415" s="55">
        <v>73.5</v>
      </c>
      <c r="X415" s="55">
        <v>90</v>
      </c>
      <c r="Y415" s="55">
        <v>116</v>
      </c>
      <c r="Z415" s="55"/>
      <c r="AA415" s="55"/>
      <c r="AB415" s="55"/>
      <c r="AC415" s="55"/>
      <c r="AD415" s="55"/>
      <c r="AE415" s="55"/>
      <c r="AF415" s="55">
        <v>53.5</v>
      </c>
      <c r="AG415" s="55">
        <v>80</v>
      </c>
      <c r="AH415" s="55">
        <v>145</v>
      </c>
      <c r="AI415" s="55" t="s">
        <v>866</v>
      </c>
      <c r="AJ415" s="55">
        <v>35</v>
      </c>
      <c r="AK415" s="55"/>
      <c r="AL415" s="55"/>
      <c r="AM415" s="55"/>
      <c r="AN415" s="55"/>
      <c r="AO415" s="55">
        <v>106</v>
      </c>
      <c r="AP415" s="55">
        <v>185</v>
      </c>
      <c r="AQ415" s="55">
        <v>128</v>
      </c>
      <c r="AR415" s="55">
        <v>94</v>
      </c>
      <c r="AS415" s="55">
        <v>370</v>
      </c>
      <c r="AT415" s="55">
        <v>411</v>
      </c>
    </row>
    <row r="416" spans="1:46">
      <c r="A416" s="55" t="s">
        <v>547</v>
      </c>
      <c r="B416" s="55">
        <v>1315230620</v>
      </c>
      <c r="C416" s="55" t="s">
        <v>548</v>
      </c>
      <c r="D416" s="55" t="s">
        <v>52</v>
      </c>
      <c r="E416" s="55" t="s">
        <v>53</v>
      </c>
      <c r="F416" s="55"/>
      <c r="G416" s="55">
        <v>6</v>
      </c>
      <c r="H416" s="55">
        <v>494</v>
      </c>
      <c r="I416" s="55">
        <v>526.5</v>
      </c>
      <c r="J416" s="55">
        <v>411</v>
      </c>
      <c r="K416" s="55">
        <v>51</v>
      </c>
      <c r="L416" s="55">
        <v>2243</v>
      </c>
      <c r="M416" s="55">
        <v>101</v>
      </c>
      <c r="N416" s="55">
        <v>561</v>
      </c>
      <c r="O416" s="55">
        <v>89</v>
      </c>
      <c r="P416" s="55">
        <v>470</v>
      </c>
      <c r="Q416" s="55">
        <v>120</v>
      </c>
      <c r="R416" s="55">
        <v>195</v>
      </c>
      <c r="S416" s="55">
        <v>55.5</v>
      </c>
      <c r="T416" s="55">
        <v>487</v>
      </c>
      <c r="U416" s="55"/>
      <c r="V416" s="55"/>
      <c r="W416" s="55">
        <v>61.5</v>
      </c>
      <c r="X416" s="55">
        <v>85</v>
      </c>
      <c r="Y416" s="55">
        <v>322</v>
      </c>
      <c r="Z416" s="55">
        <v>67</v>
      </c>
      <c r="AA416" s="55">
        <v>76</v>
      </c>
      <c r="AB416" s="55">
        <v>392</v>
      </c>
      <c r="AC416" s="55"/>
      <c r="AD416" s="55"/>
      <c r="AE416" s="55"/>
      <c r="AF416" s="55"/>
      <c r="AG416" s="55"/>
      <c r="AH416" s="55"/>
      <c r="AI416" s="55" t="s">
        <v>54</v>
      </c>
      <c r="AJ416" s="55">
        <v>20</v>
      </c>
      <c r="AK416" s="55"/>
      <c r="AL416" s="55" t="s">
        <v>512</v>
      </c>
      <c r="AM416" s="55"/>
      <c r="AN416" s="55"/>
      <c r="AO416" s="55">
        <v>346</v>
      </c>
      <c r="AP416" s="55">
        <v>390</v>
      </c>
      <c r="AQ416" s="55">
        <v>372</v>
      </c>
      <c r="AR416" s="55">
        <v>462</v>
      </c>
      <c r="AS416" s="55">
        <v>418</v>
      </c>
      <c r="AT416" s="55">
        <v>411</v>
      </c>
    </row>
    <row r="417" spans="1:46">
      <c r="A417" s="55" t="s">
        <v>1350</v>
      </c>
      <c r="B417" s="55">
        <v>1315231510</v>
      </c>
      <c r="C417" s="55" t="s">
        <v>1351</v>
      </c>
      <c r="D417" s="55" t="s">
        <v>52</v>
      </c>
      <c r="E417" s="55" t="s">
        <v>53</v>
      </c>
      <c r="F417" s="55"/>
      <c r="G417" s="55">
        <v>15</v>
      </c>
      <c r="H417" s="55">
        <v>480.25</v>
      </c>
      <c r="I417" s="55">
        <v>526.5</v>
      </c>
      <c r="J417" s="55">
        <v>411</v>
      </c>
      <c r="K417" s="55">
        <v>17</v>
      </c>
      <c r="L417" s="55">
        <v>2243</v>
      </c>
      <c r="M417" s="55">
        <v>92</v>
      </c>
      <c r="N417" s="55">
        <v>769</v>
      </c>
      <c r="O417" s="55">
        <v>94</v>
      </c>
      <c r="P417" s="55">
        <v>381</v>
      </c>
      <c r="Q417" s="55">
        <v>123.5</v>
      </c>
      <c r="R417" s="55">
        <v>117</v>
      </c>
      <c r="S417" s="55">
        <v>52</v>
      </c>
      <c r="T417" s="55">
        <v>528</v>
      </c>
      <c r="U417" s="55"/>
      <c r="V417" s="55"/>
      <c r="W417" s="55">
        <v>60.5</v>
      </c>
      <c r="X417" s="55">
        <v>84</v>
      </c>
      <c r="Y417" s="55">
        <v>341</v>
      </c>
      <c r="Z417" s="55"/>
      <c r="AA417" s="55"/>
      <c r="AB417" s="55"/>
      <c r="AC417" s="55">
        <v>58.25</v>
      </c>
      <c r="AD417" s="55">
        <v>81</v>
      </c>
      <c r="AE417" s="55">
        <v>145</v>
      </c>
      <c r="AF417" s="55"/>
      <c r="AG417" s="55"/>
      <c r="AH417" s="55"/>
      <c r="AI417" s="55" t="s">
        <v>880</v>
      </c>
      <c r="AJ417" s="55">
        <v>10</v>
      </c>
      <c r="AK417" s="55"/>
      <c r="AL417" s="55"/>
      <c r="AM417" s="55"/>
      <c r="AN417" s="55"/>
      <c r="AO417" s="55">
        <v>635</v>
      </c>
      <c r="AP417" s="55">
        <v>373</v>
      </c>
      <c r="AQ417" s="55">
        <v>501</v>
      </c>
      <c r="AR417" s="55">
        <v>428</v>
      </c>
      <c r="AS417" s="55">
        <v>519</v>
      </c>
      <c r="AT417" s="55">
        <v>411</v>
      </c>
    </row>
    <row r="418" spans="1:46">
      <c r="A418" s="55" t="s">
        <v>467</v>
      </c>
      <c r="B418" s="55">
        <v>1315230527</v>
      </c>
      <c r="C418" s="55" t="s">
        <v>468</v>
      </c>
      <c r="D418" s="55" t="s">
        <v>52</v>
      </c>
      <c r="E418" s="55" t="s">
        <v>53</v>
      </c>
      <c r="F418" s="55"/>
      <c r="G418" s="55">
        <v>5</v>
      </c>
      <c r="H418" s="55">
        <v>492</v>
      </c>
      <c r="I418" s="55">
        <v>526</v>
      </c>
      <c r="J418" s="55">
        <v>414</v>
      </c>
      <c r="K418" s="55">
        <v>160</v>
      </c>
      <c r="L418" s="55">
        <v>2256</v>
      </c>
      <c r="M418" s="55">
        <v>107</v>
      </c>
      <c r="N418" s="55">
        <v>325</v>
      </c>
      <c r="O418" s="55">
        <v>92.5</v>
      </c>
      <c r="P418" s="55">
        <v>409</v>
      </c>
      <c r="Q418" s="55">
        <v>110</v>
      </c>
      <c r="R418" s="55">
        <v>408</v>
      </c>
      <c r="S418" s="55">
        <v>59.5</v>
      </c>
      <c r="T418" s="55">
        <v>424</v>
      </c>
      <c r="U418" s="55"/>
      <c r="V418" s="55"/>
      <c r="W418" s="55">
        <v>51.5</v>
      </c>
      <c r="X418" s="55">
        <v>77</v>
      </c>
      <c r="Y418" s="55">
        <v>504</v>
      </c>
      <c r="Z418" s="55">
        <v>71.5</v>
      </c>
      <c r="AA418" s="55">
        <v>80</v>
      </c>
      <c r="AB418" s="55">
        <v>310</v>
      </c>
      <c r="AC418" s="55"/>
      <c r="AD418" s="55"/>
      <c r="AE418" s="55"/>
      <c r="AF418" s="55"/>
      <c r="AG418" s="55"/>
      <c r="AH418" s="55"/>
      <c r="AI418" s="55" t="s">
        <v>54</v>
      </c>
      <c r="AJ418" s="55">
        <v>27</v>
      </c>
      <c r="AK418" s="55"/>
      <c r="AL418" s="55"/>
      <c r="AM418" s="55"/>
      <c r="AN418" s="55"/>
      <c r="AO418" s="55">
        <v>365</v>
      </c>
      <c r="AP418" s="55">
        <v>248</v>
      </c>
      <c r="AQ418" s="55">
        <v>247</v>
      </c>
      <c r="AR418" s="55">
        <v>574</v>
      </c>
      <c r="AS418" s="55">
        <v>452</v>
      </c>
      <c r="AT418" s="55">
        <v>414</v>
      </c>
    </row>
    <row r="419" spans="1:46">
      <c r="A419" s="55" t="s">
        <v>503</v>
      </c>
      <c r="B419" s="55">
        <v>1315230546</v>
      </c>
      <c r="C419" s="55" t="s">
        <v>504</v>
      </c>
      <c r="D419" s="55" t="s">
        <v>133</v>
      </c>
      <c r="E419" s="55" t="s">
        <v>53</v>
      </c>
      <c r="F419" s="55"/>
      <c r="G419" s="55">
        <v>5</v>
      </c>
      <c r="H419" s="55">
        <v>497.5</v>
      </c>
      <c r="I419" s="55">
        <v>526</v>
      </c>
      <c r="J419" s="55">
        <v>414</v>
      </c>
      <c r="K419" s="55">
        <v>-9</v>
      </c>
      <c r="L419" s="55">
        <v>2256</v>
      </c>
      <c r="M419" s="55">
        <v>105</v>
      </c>
      <c r="N419" s="55">
        <v>406</v>
      </c>
      <c r="O419" s="55">
        <v>84.5</v>
      </c>
      <c r="P419" s="55">
        <v>553</v>
      </c>
      <c r="Q419" s="55">
        <v>106</v>
      </c>
      <c r="R419" s="55">
        <v>498</v>
      </c>
      <c r="S419" s="55">
        <v>63.5</v>
      </c>
      <c r="T419" s="55">
        <v>342</v>
      </c>
      <c r="U419" s="55"/>
      <c r="V419" s="55"/>
      <c r="W419" s="55">
        <v>69.5</v>
      </c>
      <c r="X419" s="55">
        <v>89</v>
      </c>
      <c r="Y419" s="55">
        <v>165</v>
      </c>
      <c r="Z419" s="55">
        <v>69</v>
      </c>
      <c r="AA419" s="55">
        <v>78</v>
      </c>
      <c r="AB419" s="55">
        <v>354</v>
      </c>
      <c r="AC419" s="55"/>
      <c r="AD419" s="55"/>
      <c r="AE419" s="55"/>
      <c r="AF419" s="55"/>
      <c r="AG419" s="55"/>
      <c r="AH419" s="55"/>
      <c r="AI419" s="55" t="s">
        <v>54</v>
      </c>
      <c r="AJ419" s="55">
        <v>46</v>
      </c>
      <c r="AK419" s="55"/>
      <c r="AL419" s="55"/>
      <c r="AM419" s="55"/>
      <c r="AN419" s="55"/>
      <c r="AO419" s="55">
        <v>400</v>
      </c>
      <c r="AP419" s="55">
        <v>368</v>
      </c>
      <c r="AQ419" s="55">
        <v>305</v>
      </c>
      <c r="AR419" s="55">
        <v>405</v>
      </c>
      <c r="AS419" s="55">
        <v>218</v>
      </c>
      <c r="AT419" s="55">
        <v>414</v>
      </c>
    </row>
    <row r="420" spans="1:46">
      <c r="A420" s="55" t="s">
        <v>1003</v>
      </c>
      <c r="B420" s="55">
        <v>1315231117</v>
      </c>
      <c r="C420" s="55" t="s">
        <v>1004</v>
      </c>
      <c r="D420" s="55" t="s">
        <v>52</v>
      </c>
      <c r="E420" s="55" t="s">
        <v>53</v>
      </c>
      <c r="F420" s="55"/>
      <c r="G420" s="55">
        <v>11</v>
      </c>
      <c r="H420" s="55">
        <v>477.5</v>
      </c>
      <c r="I420" s="55">
        <v>526</v>
      </c>
      <c r="J420" s="55">
        <v>414</v>
      </c>
      <c r="K420" s="55">
        <v>14</v>
      </c>
      <c r="L420" s="55">
        <v>2256</v>
      </c>
      <c r="M420" s="55">
        <v>115</v>
      </c>
      <c r="N420" s="55">
        <v>66</v>
      </c>
      <c r="O420" s="55">
        <v>97</v>
      </c>
      <c r="P420" s="55">
        <v>330</v>
      </c>
      <c r="Q420" s="55">
        <v>81.5</v>
      </c>
      <c r="R420" s="55">
        <v>768</v>
      </c>
      <c r="S420" s="55">
        <v>65.5</v>
      </c>
      <c r="T420" s="55">
        <v>311</v>
      </c>
      <c r="U420" s="55"/>
      <c r="V420" s="55"/>
      <c r="W420" s="55">
        <v>53</v>
      </c>
      <c r="X420" s="55">
        <v>78</v>
      </c>
      <c r="Y420" s="55">
        <v>481</v>
      </c>
      <c r="Z420" s="55"/>
      <c r="AA420" s="55"/>
      <c r="AB420" s="55"/>
      <c r="AC420" s="55"/>
      <c r="AD420" s="55"/>
      <c r="AE420" s="55"/>
      <c r="AF420" s="55">
        <v>65.5</v>
      </c>
      <c r="AG420" s="55">
        <v>89</v>
      </c>
      <c r="AH420" s="55">
        <v>30</v>
      </c>
      <c r="AI420" s="55" t="s">
        <v>866</v>
      </c>
      <c r="AJ420" s="55">
        <v>17</v>
      </c>
      <c r="AK420" s="55"/>
      <c r="AL420" s="55"/>
      <c r="AM420" s="55"/>
      <c r="AN420" s="55"/>
      <c r="AO420" s="55">
        <v>428</v>
      </c>
      <c r="AP420" s="55">
        <v>487</v>
      </c>
      <c r="AQ420" s="55">
        <v>378</v>
      </c>
      <c r="AR420" s="55">
        <v>428</v>
      </c>
      <c r="AS420" s="55">
        <v>628</v>
      </c>
      <c r="AT420" s="55">
        <v>414</v>
      </c>
    </row>
    <row r="421" spans="1:46">
      <c r="A421" s="55" t="s">
        <v>1078</v>
      </c>
      <c r="B421" s="55">
        <v>1315231209</v>
      </c>
      <c r="C421" s="55" t="s">
        <v>1079</v>
      </c>
      <c r="D421" s="55" t="s">
        <v>52</v>
      </c>
      <c r="E421" s="55" t="s">
        <v>53</v>
      </c>
      <c r="F421" s="55"/>
      <c r="G421" s="55">
        <v>12</v>
      </c>
      <c r="H421" s="55">
        <v>473.5</v>
      </c>
      <c r="I421" s="55">
        <v>526</v>
      </c>
      <c r="J421" s="55">
        <v>414</v>
      </c>
      <c r="K421" s="55">
        <v>94</v>
      </c>
      <c r="L421" s="55">
        <v>2256</v>
      </c>
      <c r="M421" s="55">
        <v>110</v>
      </c>
      <c r="N421" s="55">
        <v>209</v>
      </c>
      <c r="O421" s="55">
        <v>84</v>
      </c>
      <c r="P421" s="55">
        <v>568</v>
      </c>
      <c r="Q421" s="55">
        <v>111.5</v>
      </c>
      <c r="R421" s="55">
        <v>371</v>
      </c>
      <c r="S421" s="55">
        <v>57.5</v>
      </c>
      <c r="T421" s="55">
        <v>454</v>
      </c>
      <c r="U421" s="55"/>
      <c r="V421" s="55"/>
      <c r="W421" s="55">
        <v>52</v>
      </c>
      <c r="X421" s="55">
        <v>77</v>
      </c>
      <c r="Y421" s="55">
        <v>493</v>
      </c>
      <c r="Z421" s="55"/>
      <c r="AA421" s="55"/>
      <c r="AB421" s="55"/>
      <c r="AC421" s="55"/>
      <c r="AD421" s="55"/>
      <c r="AE421" s="55"/>
      <c r="AF421" s="55">
        <v>58.5</v>
      </c>
      <c r="AG421" s="55">
        <v>86</v>
      </c>
      <c r="AH421" s="55">
        <v>78</v>
      </c>
      <c r="AI421" s="55" t="s">
        <v>866</v>
      </c>
      <c r="AJ421" s="55">
        <v>9</v>
      </c>
      <c r="AK421" s="55"/>
      <c r="AL421" s="55"/>
      <c r="AM421" s="55"/>
      <c r="AN421" s="55"/>
      <c r="AO421" s="55">
        <v>615</v>
      </c>
      <c r="AP421" s="55">
        <v>562</v>
      </c>
      <c r="AQ421" s="55">
        <v>475</v>
      </c>
      <c r="AR421" s="55">
        <v>508</v>
      </c>
      <c r="AS421" s="55">
        <v>526</v>
      </c>
      <c r="AT421" s="55">
        <v>414</v>
      </c>
    </row>
    <row r="422" spans="1:46">
      <c r="A422" s="55" t="s">
        <v>745</v>
      </c>
      <c r="B422" s="55">
        <v>1315230827</v>
      </c>
      <c r="C422" s="55" t="s">
        <v>746</v>
      </c>
      <c r="D422" s="55" t="s">
        <v>52</v>
      </c>
      <c r="E422" s="55" t="s">
        <v>53</v>
      </c>
      <c r="F422" s="55"/>
      <c r="G422" s="55">
        <v>8</v>
      </c>
      <c r="H422" s="55">
        <v>494.5</v>
      </c>
      <c r="I422" s="55">
        <v>526</v>
      </c>
      <c r="J422" s="55">
        <v>414</v>
      </c>
      <c r="K422" s="55">
        <v>-55</v>
      </c>
      <c r="L422" s="55">
        <v>2256</v>
      </c>
      <c r="M422" s="55">
        <v>111</v>
      </c>
      <c r="N422" s="55">
        <v>172</v>
      </c>
      <c r="O422" s="55">
        <v>89</v>
      </c>
      <c r="P422" s="55">
        <v>470</v>
      </c>
      <c r="Q422" s="55">
        <v>102</v>
      </c>
      <c r="R422" s="55">
        <v>575</v>
      </c>
      <c r="S422" s="55">
        <v>52</v>
      </c>
      <c r="T422" s="55">
        <v>528</v>
      </c>
      <c r="U422" s="55"/>
      <c r="V422" s="55"/>
      <c r="W422" s="55">
        <v>58.5</v>
      </c>
      <c r="X422" s="55">
        <v>82</v>
      </c>
      <c r="Y422" s="55">
        <v>372</v>
      </c>
      <c r="Z422" s="55">
        <v>82</v>
      </c>
      <c r="AA422" s="55">
        <v>90</v>
      </c>
      <c r="AB422" s="55">
        <v>111</v>
      </c>
      <c r="AC422" s="55"/>
      <c r="AD422" s="55"/>
      <c r="AE422" s="55"/>
      <c r="AF422" s="55"/>
      <c r="AG422" s="55"/>
      <c r="AH422" s="55"/>
      <c r="AI422" s="55" t="s">
        <v>54</v>
      </c>
      <c r="AJ422" s="55">
        <v>28</v>
      </c>
      <c r="AK422" s="55"/>
      <c r="AL422" s="55"/>
      <c r="AM422" s="55"/>
      <c r="AN422" s="55"/>
      <c r="AO422" s="55">
        <v>421</v>
      </c>
      <c r="AP422" s="55">
        <v>496</v>
      </c>
      <c r="AQ422" s="55">
        <v>404</v>
      </c>
      <c r="AR422" s="55">
        <v>359</v>
      </c>
      <c r="AS422" s="55">
        <v>511</v>
      </c>
      <c r="AT422" s="55">
        <v>414</v>
      </c>
    </row>
    <row r="423" spans="1:46">
      <c r="A423" s="55" t="s">
        <v>1174</v>
      </c>
      <c r="B423" s="55">
        <v>1315231319</v>
      </c>
      <c r="C423" s="55" t="s">
        <v>1175</v>
      </c>
      <c r="D423" s="55" t="s">
        <v>52</v>
      </c>
      <c r="E423" s="55" t="s">
        <v>53</v>
      </c>
      <c r="F423" s="55"/>
      <c r="G423" s="55">
        <v>13</v>
      </c>
      <c r="H423" s="55">
        <v>473</v>
      </c>
      <c r="I423" s="55">
        <v>525.5</v>
      </c>
      <c r="J423" s="55">
        <v>419</v>
      </c>
      <c r="K423" s="55">
        <v>50</v>
      </c>
      <c r="L423" s="55">
        <v>2279</v>
      </c>
      <c r="M423" s="55">
        <v>90.5</v>
      </c>
      <c r="N423" s="55">
        <v>777</v>
      </c>
      <c r="O423" s="55">
        <v>90.5</v>
      </c>
      <c r="P423" s="55">
        <v>445</v>
      </c>
      <c r="Q423" s="55">
        <v>120.5</v>
      </c>
      <c r="R423" s="55">
        <v>180</v>
      </c>
      <c r="S423" s="55">
        <v>63</v>
      </c>
      <c r="T423" s="55">
        <v>353</v>
      </c>
      <c r="U423" s="55"/>
      <c r="V423" s="55"/>
      <c r="W423" s="55">
        <v>48</v>
      </c>
      <c r="X423" s="55">
        <v>74</v>
      </c>
      <c r="Y423" s="55">
        <v>544</v>
      </c>
      <c r="Z423" s="55"/>
      <c r="AA423" s="55"/>
      <c r="AB423" s="55"/>
      <c r="AC423" s="55"/>
      <c r="AD423" s="55"/>
      <c r="AE423" s="55"/>
      <c r="AF423" s="55">
        <v>60.5</v>
      </c>
      <c r="AG423" s="55">
        <v>87</v>
      </c>
      <c r="AH423" s="55">
        <v>61</v>
      </c>
      <c r="AI423" s="55" t="s">
        <v>866</v>
      </c>
      <c r="AJ423" s="55">
        <v>19</v>
      </c>
      <c r="AK423" s="55"/>
      <c r="AL423" s="55"/>
      <c r="AM423" s="55"/>
      <c r="AN423" s="55"/>
      <c r="AO423" s="55">
        <v>497</v>
      </c>
      <c r="AP423" s="55">
        <v>487</v>
      </c>
      <c r="AQ423" s="55">
        <v>585</v>
      </c>
      <c r="AR423" s="55">
        <v>469</v>
      </c>
      <c r="AS423" s="55">
        <v>405</v>
      </c>
      <c r="AT423" s="55">
        <v>419</v>
      </c>
    </row>
    <row r="424" spans="1:46">
      <c r="A424" s="55" t="s">
        <v>1212</v>
      </c>
      <c r="B424" s="55">
        <v>1315231338</v>
      </c>
      <c r="C424" s="55" t="s">
        <v>1213</v>
      </c>
      <c r="D424" s="55" t="s">
        <v>52</v>
      </c>
      <c r="E424" s="55" t="s">
        <v>53</v>
      </c>
      <c r="F424" s="55"/>
      <c r="G424" s="55">
        <v>13</v>
      </c>
      <c r="H424" s="55">
        <v>472.5</v>
      </c>
      <c r="I424" s="55">
        <v>524.5</v>
      </c>
      <c r="J424" s="55">
        <v>420</v>
      </c>
      <c r="K424" s="55">
        <v>-128</v>
      </c>
      <c r="L424" s="55">
        <v>2320</v>
      </c>
      <c r="M424" s="55">
        <v>102</v>
      </c>
      <c r="N424" s="55">
        <v>529</v>
      </c>
      <c r="O424" s="55">
        <v>85</v>
      </c>
      <c r="P424" s="55">
        <v>541</v>
      </c>
      <c r="Q424" s="55">
        <v>118.5</v>
      </c>
      <c r="R424" s="55">
        <v>221</v>
      </c>
      <c r="S424" s="55">
        <v>52</v>
      </c>
      <c r="T424" s="55">
        <v>528</v>
      </c>
      <c r="U424" s="55"/>
      <c r="V424" s="55"/>
      <c r="W424" s="55">
        <v>56.5</v>
      </c>
      <c r="X424" s="55">
        <v>81</v>
      </c>
      <c r="Y424" s="55">
        <v>414</v>
      </c>
      <c r="Z424" s="55"/>
      <c r="AA424" s="55"/>
      <c r="AB424" s="55"/>
      <c r="AC424" s="55"/>
      <c r="AD424" s="55"/>
      <c r="AE424" s="55"/>
      <c r="AF424" s="55">
        <v>58.5</v>
      </c>
      <c r="AG424" s="55">
        <v>86</v>
      </c>
      <c r="AH424" s="55">
        <v>78</v>
      </c>
      <c r="AI424" s="55" t="s">
        <v>866</v>
      </c>
      <c r="AJ424" s="55">
        <v>38</v>
      </c>
      <c r="AK424" s="55"/>
      <c r="AL424" s="55"/>
      <c r="AM424" s="55"/>
      <c r="AN424" s="55"/>
      <c r="AO424" s="55">
        <v>320</v>
      </c>
      <c r="AP424" s="55">
        <v>256</v>
      </c>
      <c r="AQ424" s="55">
        <v>236</v>
      </c>
      <c r="AR424" s="55">
        <v>292</v>
      </c>
      <c r="AS424" s="55">
        <v>257</v>
      </c>
      <c r="AT424" s="55">
        <v>420</v>
      </c>
    </row>
    <row r="425" spans="1:46">
      <c r="A425" s="55" t="s">
        <v>210</v>
      </c>
      <c r="B425" s="55">
        <v>1315230233</v>
      </c>
      <c r="C425" s="55" t="s">
        <v>211</v>
      </c>
      <c r="D425" s="55" t="s">
        <v>52</v>
      </c>
      <c r="E425" s="55" t="s">
        <v>53</v>
      </c>
      <c r="F425" s="55"/>
      <c r="G425" s="55">
        <v>2</v>
      </c>
      <c r="H425" s="55">
        <v>492</v>
      </c>
      <c r="I425" s="55">
        <v>524.5</v>
      </c>
      <c r="J425" s="55">
        <v>420</v>
      </c>
      <c r="K425" s="55">
        <v>-208</v>
      </c>
      <c r="L425" s="55">
        <v>2320</v>
      </c>
      <c r="M425" s="55">
        <v>106.5</v>
      </c>
      <c r="N425" s="55">
        <v>346</v>
      </c>
      <c r="O425" s="55">
        <v>86.5</v>
      </c>
      <c r="P425" s="55">
        <v>515</v>
      </c>
      <c r="Q425" s="55">
        <v>112</v>
      </c>
      <c r="R425" s="55">
        <v>360</v>
      </c>
      <c r="S425" s="55">
        <v>50.5</v>
      </c>
      <c r="T425" s="55">
        <v>542</v>
      </c>
      <c r="U425" s="55"/>
      <c r="V425" s="55"/>
      <c r="W425" s="55">
        <v>55.5</v>
      </c>
      <c r="X425" s="55">
        <v>80</v>
      </c>
      <c r="Y425" s="55">
        <v>435</v>
      </c>
      <c r="Z425" s="55">
        <v>81</v>
      </c>
      <c r="AA425" s="55">
        <v>89</v>
      </c>
      <c r="AB425" s="55">
        <v>132</v>
      </c>
      <c r="AC425" s="55"/>
      <c r="AD425" s="55"/>
      <c r="AE425" s="55"/>
      <c r="AF425" s="55"/>
      <c r="AG425" s="55"/>
      <c r="AH425" s="55"/>
      <c r="AI425" s="55" t="s">
        <v>54</v>
      </c>
      <c r="AJ425" s="55">
        <v>33</v>
      </c>
      <c r="AK425" s="55"/>
      <c r="AL425" s="55"/>
      <c r="AM425" s="55"/>
      <c r="AN425" s="55"/>
      <c r="AO425" s="55">
        <v>221</v>
      </c>
      <c r="AP425" s="55">
        <v>268</v>
      </c>
      <c r="AQ425" s="55">
        <v>358</v>
      </c>
      <c r="AR425" s="55">
        <v>212</v>
      </c>
      <c r="AS425" s="55">
        <v>397</v>
      </c>
      <c r="AT425" s="55">
        <v>420</v>
      </c>
    </row>
    <row r="426" spans="1:46">
      <c r="A426" s="55" t="s">
        <v>379</v>
      </c>
      <c r="B426" s="55">
        <v>1315230424</v>
      </c>
      <c r="C426" s="55" t="s">
        <v>380</v>
      </c>
      <c r="D426" s="55" t="s">
        <v>52</v>
      </c>
      <c r="E426" s="55" t="s">
        <v>53</v>
      </c>
      <c r="F426" s="55"/>
      <c r="G426" s="55">
        <v>4</v>
      </c>
      <c r="H426" s="55">
        <v>493.5</v>
      </c>
      <c r="I426" s="55">
        <v>523.5</v>
      </c>
      <c r="J426" s="55">
        <v>422</v>
      </c>
      <c r="K426" s="55">
        <v>-43</v>
      </c>
      <c r="L426" s="55">
        <v>2349</v>
      </c>
      <c r="M426" s="55">
        <v>95</v>
      </c>
      <c r="N426" s="55">
        <v>730</v>
      </c>
      <c r="O426" s="55">
        <v>87</v>
      </c>
      <c r="P426" s="55">
        <v>503</v>
      </c>
      <c r="Q426" s="55">
        <v>92.5</v>
      </c>
      <c r="R426" s="55">
        <v>702</v>
      </c>
      <c r="S426" s="55">
        <v>71</v>
      </c>
      <c r="T426" s="55">
        <v>205</v>
      </c>
      <c r="U426" s="55"/>
      <c r="V426" s="55"/>
      <c r="W426" s="55">
        <v>64</v>
      </c>
      <c r="X426" s="55">
        <v>87</v>
      </c>
      <c r="Y426" s="55">
        <v>269</v>
      </c>
      <c r="Z426" s="55">
        <v>84</v>
      </c>
      <c r="AA426" s="55">
        <v>91</v>
      </c>
      <c r="AB426" s="55">
        <v>75</v>
      </c>
      <c r="AC426" s="55"/>
      <c r="AD426" s="55"/>
      <c r="AE426" s="55"/>
      <c r="AF426" s="55"/>
      <c r="AG426" s="55"/>
      <c r="AH426" s="55"/>
      <c r="AI426" s="55" t="s">
        <v>54</v>
      </c>
      <c r="AJ426" s="55">
        <v>24</v>
      </c>
      <c r="AK426" s="55"/>
      <c r="AL426" s="55"/>
      <c r="AM426" s="55"/>
      <c r="AN426" s="55"/>
      <c r="AO426" s="55">
        <v>497</v>
      </c>
      <c r="AP426" s="55">
        <v>260</v>
      </c>
      <c r="AQ426" s="55">
        <v>389</v>
      </c>
      <c r="AR426" s="55">
        <v>379</v>
      </c>
      <c r="AS426" s="55">
        <v>397</v>
      </c>
      <c r="AT426" s="55">
        <v>422</v>
      </c>
    </row>
    <row r="427" spans="1:46">
      <c r="A427" s="55" t="s">
        <v>555</v>
      </c>
      <c r="B427" s="55">
        <v>1315230624</v>
      </c>
      <c r="C427" s="55" t="s">
        <v>556</v>
      </c>
      <c r="D427" s="55" t="s">
        <v>52</v>
      </c>
      <c r="E427" s="55" t="s">
        <v>53</v>
      </c>
      <c r="F427" s="55"/>
      <c r="G427" s="55">
        <v>6</v>
      </c>
      <c r="H427" s="55">
        <v>491</v>
      </c>
      <c r="I427" s="55">
        <v>523.5</v>
      </c>
      <c r="J427" s="55">
        <v>422</v>
      </c>
      <c r="K427" s="55">
        <v>-137</v>
      </c>
      <c r="L427" s="55">
        <v>2349</v>
      </c>
      <c r="M427" s="55">
        <v>94</v>
      </c>
      <c r="N427" s="55">
        <v>750</v>
      </c>
      <c r="O427" s="55">
        <v>99.5</v>
      </c>
      <c r="P427" s="55">
        <v>270</v>
      </c>
      <c r="Q427" s="55">
        <v>103.5</v>
      </c>
      <c r="R427" s="55">
        <v>551</v>
      </c>
      <c r="S427" s="55">
        <v>60.5</v>
      </c>
      <c r="T427" s="55">
        <v>405</v>
      </c>
      <c r="U427" s="55"/>
      <c r="V427" s="55"/>
      <c r="W427" s="55">
        <v>58.5</v>
      </c>
      <c r="X427" s="55">
        <v>82</v>
      </c>
      <c r="Y427" s="55">
        <v>372</v>
      </c>
      <c r="Z427" s="55">
        <v>75</v>
      </c>
      <c r="AA427" s="55">
        <v>84</v>
      </c>
      <c r="AB427" s="55">
        <v>248</v>
      </c>
      <c r="AC427" s="55"/>
      <c r="AD427" s="55"/>
      <c r="AE427" s="55"/>
      <c r="AF427" s="55"/>
      <c r="AG427" s="55"/>
      <c r="AH427" s="55"/>
      <c r="AI427" s="55" t="s">
        <v>54</v>
      </c>
      <c r="AJ427" s="55">
        <v>24</v>
      </c>
      <c r="AK427" s="55"/>
      <c r="AL427" s="55" t="s">
        <v>512</v>
      </c>
      <c r="AM427" s="55"/>
      <c r="AN427" s="55"/>
      <c r="AO427" s="55">
        <v>290</v>
      </c>
      <c r="AP427" s="55">
        <v>401</v>
      </c>
      <c r="AQ427" s="55">
        <v>278</v>
      </c>
      <c r="AR427" s="55">
        <v>285</v>
      </c>
      <c r="AS427" s="55">
        <v>342</v>
      </c>
      <c r="AT427" s="55">
        <v>422</v>
      </c>
    </row>
    <row r="428" spans="1:46">
      <c r="A428" s="55" t="s">
        <v>1334</v>
      </c>
      <c r="B428" s="55">
        <v>1315231502</v>
      </c>
      <c r="C428" s="55" t="s">
        <v>1335</v>
      </c>
      <c r="D428" s="55" t="s">
        <v>52</v>
      </c>
      <c r="E428" s="55" t="s">
        <v>53</v>
      </c>
      <c r="F428" s="55"/>
      <c r="G428" s="55">
        <v>15</v>
      </c>
      <c r="H428" s="55">
        <v>477</v>
      </c>
      <c r="I428" s="55">
        <v>523.5</v>
      </c>
      <c r="J428" s="55">
        <v>422</v>
      </c>
      <c r="K428" s="55">
        <v>-137</v>
      </c>
      <c r="L428" s="55">
        <v>2349</v>
      </c>
      <c r="M428" s="55">
        <v>98.5</v>
      </c>
      <c r="N428" s="55">
        <v>653</v>
      </c>
      <c r="O428" s="55">
        <v>86.5</v>
      </c>
      <c r="P428" s="55">
        <v>515</v>
      </c>
      <c r="Q428" s="55">
        <v>101</v>
      </c>
      <c r="R428" s="55">
        <v>592</v>
      </c>
      <c r="S428" s="55">
        <v>67.5</v>
      </c>
      <c r="T428" s="55">
        <v>275</v>
      </c>
      <c r="U428" s="55"/>
      <c r="V428" s="55"/>
      <c r="W428" s="55">
        <v>57</v>
      </c>
      <c r="X428" s="55">
        <v>81</v>
      </c>
      <c r="Y428" s="55">
        <v>406</v>
      </c>
      <c r="Z428" s="55"/>
      <c r="AA428" s="55"/>
      <c r="AB428" s="55"/>
      <c r="AC428" s="55">
        <v>66.5</v>
      </c>
      <c r="AD428" s="55">
        <v>89</v>
      </c>
      <c r="AE428" s="55">
        <v>48</v>
      </c>
      <c r="AF428" s="55"/>
      <c r="AG428" s="55"/>
      <c r="AH428" s="55"/>
      <c r="AI428" s="55" t="s">
        <v>880</v>
      </c>
      <c r="AJ428" s="55">
        <v>2</v>
      </c>
      <c r="AK428" s="55"/>
      <c r="AL428" s="55"/>
      <c r="AM428" s="55"/>
      <c r="AN428" s="55"/>
      <c r="AO428" s="55">
        <v>299</v>
      </c>
      <c r="AP428" s="55">
        <v>400</v>
      </c>
      <c r="AQ428" s="55">
        <v>416</v>
      </c>
      <c r="AR428" s="55">
        <v>285</v>
      </c>
      <c r="AS428" s="55">
        <v>226</v>
      </c>
      <c r="AT428" s="55">
        <v>422</v>
      </c>
    </row>
    <row r="429" spans="1:46">
      <c r="A429" s="55" t="s">
        <v>1365</v>
      </c>
      <c r="B429" s="55">
        <v>1315231517</v>
      </c>
      <c r="C429" s="55" t="s">
        <v>1366</v>
      </c>
      <c r="D429" s="55" t="s">
        <v>52</v>
      </c>
      <c r="E429" s="55" t="s">
        <v>53</v>
      </c>
      <c r="F429" s="55"/>
      <c r="G429" s="55">
        <v>15</v>
      </c>
      <c r="H429" s="55">
        <v>475</v>
      </c>
      <c r="I429" s="55">
        <v>523.5</v>
      </c>
      <c r="J429" s="55">
        <v>422</v>
      </c>
      <c r="K429" s="55">
        <v>-121</v>
      </c>
      <c r="L429" s="55">
        <v>2349</v>
      </c>
      <c r="M429" s="55">
        <v>103.5</v>
      </c>
      <c r="N429" s="55">
        <v>470</v>
      </c>
      <c r="O429" s="55">
        <v>90</v>
      </c>
      <c r="P429" s="55">
        <v>453</v>
      </c>
      <c r="Q429" s="55">
        <v>124</v>
      </c>
      <c r="R429" s="55">
        <v>106</v>
      </c>
      <c r="S429" s="55">
        <v>47</v>
      </c>
      <c r="T429" s="55">
        <v>587</v>
      </c>
      <c r="U429" s="55"/>
      <c r="V429" s="55"/>
      <c r="W429" s="55">
        <v>50.5</v>
      </c>
      <c r="X429" s="55">
        <v>76</v>
      </c>
      <c r="Y429" s="55">
        <v>516</v>
      </c>
      <c r="Z429" s="55"/>
      <c r="AA429" s="55"/>
      <c r="AB429" s="55"/>
      <c r="AC429" s="55">
        <v>60</v>
      </c>
      <c r="AD429" s="55">
        <v>83</v>
      </c>
      <c r="AE429" s="55">
        <v>124</v>
      </c>
      <c r="AF429" s="55"/>
      <c r="AG429" s="55"/>
      <c r="AH429" s="55"/>
      <c r="AI429" s="55" t="s">
        <v>880</v>
      </c>
      <c r="AJ429" s="55">
        <v>17</v>
      </c>
      <c r="AK429" s="55"/>
      <c r="AL429" s="55"/>
      <c r="AM429" s="55"/>
      <c r="AN429" s="55"/>
      <c r="AO429" s="55">
        <v>371</v>
      </c>
      <c r="AP429" s="55">
        <v>248</v>
      </c>
      <c r="AQ429" s="55">
        <v>333</v>
      </c>
      <c r="AR429" s="55">
        <v>301</v>
      </c>
      <c r="AS429" s="55">
        <v>397</v>
      </c>
      <c r="AT429" s="55">
        <v>422</v>
      </c>
    </row>
    <row r="430" spans="1:46">
      <c r="A430" s="55" t="s">
        <v>589</v>
      </c>
      <c r="B430" s="55">
        <v>1315230642</v>
      </c>
      <c r="C430" s="55" t="s">
        <v>590</v>
      </c>
      <c r="D430" s="55" t="s">
        <v>133</v>
      </c>
      <c r="E430" s="55" t="s">
        <v>53</v>
      </c>
      <c r="F430" s="55"/>
      <c r="G430" s="55">
        <v>6</v>
      </c>
      <c r="H430" s="55">
        <v>500.5</v>
      </c>
      <c r="I430" s="55">
        <v>523</v>
      </c>
      <c r="J430" s="55">
        <v>426</v>
      </c>
      <c r="K430" s="55">
        <v>31</v>
      </c>
      <c r="L430" s="55">
        <v>2371</v>
      </c>
      <c r="M430" s="55">
        <v>96.5</v>
      </c>
      <c r="N430" s="55">
        <v>701</v>
      </c>
      <c r="O430" s="55">
        <v>114</v>
      </c>
      <c r="P430" s="55">
        <v>69</v>
      </c>
      <c r="Q430" s="55">
        <v>73</v>
      </c>
      <c r="R430" s="55">
        <v>786</v>
      </c>
      <c r="S430" s="55">
        <v>66.5</v>
      </c>
      <c r="T430" s="55">
        <v>292</v>
      </c>
      <c r="U430" s="55"/>
      <c r="V430" s="55"/>
      <c r="W430" s="55">
        <v>79</v>
      </c>
      <c r="X430" s="55">
        <v>93</v>
      </c>
      <c r="Y430" s="55">
        <v>50</v>
      </c>
      <c r="Z430" s="55">
        <v>71.5</v>
      </c>
      <c r="AA430" s="55">
        <v>80</v>
      </c>
      <c r="AB430" s="55">
        <v>310</v>
      </c>
      <c r="AC430" s="55"/>
      <c r="AD430" s="55"/>
      <c r="AE430" s="55"/>
      <c r="AF430" s="55"/>
      <c r="AG430" s="55"/>
      <c r="AH430" s="55"/>
      <c r="AI430" s="55" t="s">
        <v>54</v>
      </c>
      <c r="AJ430" s="55">
        <v>42</v>
      </c>
      <c r="AK430" s="55"/>
      <c r="AL430" s="55" t="s">
        <v>512</v>
      </c>
      <c r="AM430" s="55"/>
      <c r="AN430" s="55"/>
      <c r="AO430" s="55">
        <v>263</v>
      </c>
      <c r="AP430" s="55">
        <v>347</v>
      </c>
      <c r="AQ430" s="55">
        <v>311</v>
      </c>
      <c r="AR430" s="55">
        <v>457</v>
      </c>
      <c r="AS430" s="55">
        <v>362</v>
      </c>
      <c r="AT430" s="55">
        <v>426</v>
      </c>
    </row>
    <row r="431" spans="1:46">
      <c r="A431" s="55" t="s">
        <v>222</v>
      </c>
      <c r="B431" s="55">
        <v>1315230240</v>
      </c>
      <c r="C431" s="55" t="s">
        <v>223</v>
      </c>
      <c r="D431" s="55" t="s">
        <v>52</v>
      </c>
      <c r="E431" s="55" t="s">
        <v>53</v>
      </c>
      <c r="F431" s="55"/>
      <c r="G431" s="55">
        <v>2</v>
      </c>
      <c r="H431" s="55">
        <v>489</v>
      </c>
      <c r="I431" s="55">
        <v>523</v>
      </c>
      <c r="J431" s="55">
        <v>426</v>
      </c>
      <c r="K431" s="55">
        <v>77</v>
      </c>
      <c r="L431" s="55">
        <v>2371</v>
      </c>
      <c r="M431" s="55">
        <v>113</v>
      </c>
      <c r="N431" s="55">
        <v>112</v>
      </c>
      <c r="O431" s="55">
        <v>85</v>
      </c>
      <c r="P431" s="55">
        <v>541</v>
      </c>
      <c r="Q431" s="55">
        <v>107.5</v>
      </c>
      <c r="R431" s="55">
        <v>463</v>
      </c>
      <c r="S431" s="55">
        <v>61.5</v>
      </c>
      <c r="T431" s="55">
        <v>381</v>
      </c>
      <c r="U431" s="55"/>
      <c r="V431" s="55"/>
      <c r="W431" s="55">
        <v>54.5</v>
      </c>
      <c r="X431" s="55">
        <v>79</v>
      </c>
      <c r="Y431" s="55">
        <v>455</v>
      </c>
      <c r="Z431" s="55">
        <v>67.5</v>
      </c>
      <c r="AA431" s="55">
        <v>77</v>
      </c>
      <c r="AB431" s="55">
        <v>383</v>
      </c>
      <c r="AC431" s="55"/>
      <c r="AD431" s="55"/>
      <c r="AE431" s="55"/>
      <c r="AF431" s="55"/>
      <c r="AG431" s="55"/>
      <c r="AH431" s="55"/>
      <c r="AI431" s="55" t="s">
        <v>54</v>
      </c>
      <c r="AJ431" s="55">
        <v>40</v>
      </c>
      <c r="AK431" s="55"/>
      <c r="AL431" s="55"/>
      <c r="AM431" s="55"/>
      <c r="AN431" s="55"/>
      <c r="AO431" s="55">
        <v>613</v>
      </c>
      <c r="AP431" s="55">
        <v>610</v>
      </c>
      <c r="AQ431" s="55">
        <v>654</v>
      </c>
      <c r="AR431" s="55">
        <v>503</v>
      </c>
      <c r="AS431" s="55">
        <v>541</v>
      </c>
      <c r="AT431" s="55">
        <v>426</v>
      </c>
    </row>
    <row r="432" spans="1:46">
      <c r="A432" s="55" t="s">
        <v>318</v>
      </c>
      <c r="B432" s="55">
        <v>1315230340</v>
      </c>
      <c r="C432" s="55" t="s">
        <v>319</v>
      </c>
      <c r="D432" s="55" t="s">
        <v>133</v>
      </c>
      <c r="E432" s="55" t="s">
        <v>53</v>
      </c>
      <c r="F432" s="55"/>
      <c r="G432" s="55">
        <v>3</v>
      </c>
      <c r="H432" s="55">
        <v>490</v>
      </c>
      <c r="I432" s="55">
        <v>523</v>
      </c>
      <c r="J432" s="55">
        <v>426</v>
      </c>
      <c r="K432" s="55">
        <v>84</v>
      </c>
      <c r="L432" s="55">
        <v>2371</v>
      </c>
      <c r="M432" s="55">
        <v>109.5</v>
      </c>
      <c r="N432" s="55">
        <v>226</v>
      </c>
      <c r="O432" s="55">
        <v>85.5</v>
      </c>
      <c r="P432" s="55">
        <v>530</v>
      </c>
      <c r="Q432" s="55">
        <v>118.5</v>
      </c>
      <c r="R432" s="55">
        <v>221</v>
      </c>
      <c r="S432" s="55">
        <v>51.5</v>
      </c>
      <c r="T432" s="55">
        <v>535</v>
      </c>
      <c r="U432" s="55"/>
      <c r="V432" s="55"/>
      <c r="W432" s="55">
        <v>57</v>
      </c>
      <c r="X432" s="55">
        <v>81</v>
      </c>
      <c r="Y432" s="55">
        <v>406</v>
      </c>
      <c r="Z432" s="55">
        <v>68</v>
      </c>
      <c r="AA432" s="55">
        <v>77</v>
      </c>
      <c r="AB432" s="55">
        <v>372</v>
      </c>
      <c r="AC432" s="55"/>
      <c r="AD432" s="55"/>
      <c r="AE432" s="55"/>
      <c r="AF432" s="55"/>
      <c r="AG432" s="55"/>
      <c r="AH432" s="55"/>
      <c r="AI432" s="55" t="s">
        <v>54</v>
      </c>
      <c r="AJ432" s="55">
        <v>40</v>
      </c>
      <c r="AK432" s="55"/>
      <c r="AL432" s="55"/>
      <c r="AM432" s="55"/>
      <c r="AN432" s="55"/>
      <c r="AO432" s="55">
        <v>591</v>
      </c>
      <c r="AP432" s="55">
        <v>625</v>
      </c>
      <c r="AQ432" s="55">
        <v>409</v>
      </c>
      <c r="AR432" s="55">
        <v>510</v>
      </c>
      <c r="AS432" s="55">
        <v>611</v>
      </c>
      <c r="AT432" s="55">
        <v>426</v>
      </c>
    </row>
    <row r="433" spans="1:46">
      <c r="A433" s="55" t="s">
        <v>1162</v>
      </c>
      <c r="B433" s="55">
        <v>1315231312</v>
      </c>
      <c r="C433" s="55" t="s">
        <v>1163</v>
      </c>
      <c r="D433" s="55" t="s">
        <v>52</v>
      </c>
      <c r="E433" s="55" t="s">
        <v>53</v>
      </c>
      <c r="F433" s="55"/>
      <c r="G433" s="55">
        <v>13</v>
      </c>
      <c r="H433" s="55">
        <v>470</v>
      </c>
      <c r="I433" s="55">
        <v>523</v>
      </c>
      <c r="J433" s="55">
        <v>426</v>
      </c>
      <c r="K433" s="55">
        <v>-88</v>
      </c>
      <c r="L433" s="55">
        <v>2371</v>
      </c>
      <c r="M433" s="55">
        <v>104</v>
      </c>
      <c r="N433" s="55">
        <v>450</v>
      </c>
      <c r="O433" s="55">
        <v>91.5</v>
      </c>
      <c r="P433" s="55">
        <v>429</v>
      </c>
      <c r="Q433" s="55">
        <v>117</v>
      </c>
      <c r="R433" s="55">
        <v>264</v>
      </c>
      <c r="S433" s="55">
        <v>63.5</v>
      </c>
      <c r="T433" s="55">
        <v>342</v>
      </c>
      <c r="U433" s="55"/>
      <c r="V433" s="55"/>
      <c r="W433" s="55">
        <v>44</v>
      </c>
      <c r="X433" s="55">
        <v>71</v>
      </c>
      <c r="Y433" s="55">
        <v>591</v>
      </c>
      <c r="Z433" s="55"/>
      <c r="AA433" s="55"/>
      <c r="AB433" s="55"/>
      <c r="AC433" s="55"/>
      <c r="AD433" s="55"/>
      <c r="AE433" s="55"/>
      <c r="AF433" s="55">
        <v>50</v>
      </c>
      <c r="AG433" s="55">
        <v>76</v>
      </c>
      <c r="AH433" s="55">
        <v>175</v>
      </c>
      <c r="AI433" s="55" t="s">
        <v>866</v>
      </c>
      <c r="AJ433" s="55">
        <v>12</v>
      </c>
      <c r="AK433" s="55"/>
      <c r="AL433" s="55"/>
      <c r="AM433" s="55"/>
      <c r="AN433" s="55"/>
      <c r="AO433" s="55">
        <v>170</v>
      </c>
      <c r="AP433" s="55">
        <v>305</v>
      </c>
      <c r="AQ433" s="55">
        <v>297</v>
      </c>
      <c r="AR433" s="55">
        <v>338</v>
      </c>
      <c r="AS433" s="55">
        <v>213</v>
      </c>
      <c r="AT433" s="55">
        <v>426</v>
      </c>
    </row>
    <row r="434" spans="1:46">
      <c r="A434" s="55" t="s">
        <v>1136</v>
      </c>
      <c r="B434" s="55">
        <v>1315231239</v>
      </c>
      <c r="C434" s="55" t="s">
        <v>1137</v>
      </c>
      <c r="D434" s="55" t="s">
        <v>133</v>
      </c>
      <c r="E434" s="55" t="s">
        <v>53</v>
      </c>
      <c r="F434" s="55"/>
      <c r="G434" s="55">
        <v>12</v>
      </c>
      <c r="H434" s="55">
        <v>470</v>
      </c>
      <c r="I434" s="55">
        <v>522.5</v>
      </c>
      <c r="J434" s="55">
        <v>430</v>
      </c>
      <c r="K434" s="55">
        <v>-80</v>
      </c>
      <c r="L434" s="55">
        <v>2395</v>
      </c>
      <c r="M434" s="55">
        <v>109</v>
      </c>
      <c r="N434" s="55">
        <v>245</v>
      </c>
      <c r="O434" s="55">
        <v>96.5</v>
      </c>
      <c r="P434" s="55">
        <v>342</v>
      </c>
      <c r="Q434" s="55">
        <v>117</v>
      </c>
      <c r="R434" s="55">
        <v>264</v>
      </c>
      <c r="S434" s="55">
        <v>36</v>
      </c>
      <c r="T434" s="55">
        <v>658</v>
      </c>
      <c r="U434" s="55"/>
      <c r="V434" s="55"/>
      <c r="W434" s="55">
        <v>55.5</v>
      </c>
      <c r="X434" s="55">
        <v>80</v>
      </c>
      <c r="Y434" s="55">
        <v>435</v>
      </c>
      <c r="Z434" s="55"/>
      <c r="AA434" s="55"/>
      <c r="AB434" s="55"/>
      <c r="AC434" s="55"/>
      <c r="AD434" s="55"/>
      <c r="AE434" s="55"/>
      <c r="AF434" s="55">
        <v>56</v>
      </c>
      <c r="AG434" s="55">
        <v>84</v>
      </c>
      <c r="AH434" s="55">
        <v>115</v>
      </c>
      <c r="AI434" s="55" t="s">
        <v>866</v>
      </c>
      <c r="AJ434" s="55">
        <v>40</v>
      </c>
      <c r="AK434" s="55"/>
      <c r="AL434" s="55"/>
      <c r="AM434" s="55"/>
      <c r="AN434" s="55"/>
      <c r="AO434" s="55">
        <v>488</v>
      </c>
      <c r="AP434" s="55">
        <v>319</v>
      </c>
      <c r="AQ434" s="55">
        <v>449</v>
      </c>
      <c r="AR434" s="55">
        <v>350</v>
      </c>
      <c r="AS434" s="55">
        <v>473</v>
      </c>
      <c r="AT434" s="55">
        <v>430</v>
      </c>
    </row>
    <row r="435" spans="1:46">
      <c r="A435" s="55" t="s">
        <v>645</v>
      </c>
      <c r="B435" s="55">
        <v>1315230725</v>
      </c>
      <c r="C435" s="55" t="s">
        <v>646</v>
      </c>
      <c r="D435" s="55" t="s">
        <v>52</v>
      </c>
      <c r="E435" s="55" t="s">
        <v>53</v>
      </c>
      <c r="F435" s="55"/>
      <c r="G435" s="55">
        <v>7</v>
      </c>
      <c r="H435" s="55">
        <v>489</v>
      </c>
      <c r="I435" s="55">
        <v>522.5</v>
      </c>
      <c r="J435" s="55">
        <v>430</v>
      </c>
      <c r="K435" s="55">
        <v>227</v>
      </c>
      <c r="L435" s="55">
        <v>2395</v>
      </c>
      <c r="M435" s="55">
        <v>100.5</v>
      </c>
      <c r="N435" s="55">
        <v>584</v>
      </c>
      <c r="O435" s="55">
        <v>94.5</v>
      </c>
      <c r="P435" s="55">
        <v>374</v>
      </c>
      <c r="Q435" s="55">
        <v>104</v>
      </c>
      <c r="R435" s="55">
        <v>541</v>
      </c>
      <c r="S435" s="55">
        <v>61.5</v>
      </c>
      <c r="T435" s="55">
        <v>381</v>
      </c>
      <c r="U435" s="55"/>
      <c r="V435" s="55"/>
      <c r="W435" s="55">
        <v>54</v>
      </c>
      <c r="X435" s="55">
        <v>79</v>
      </c>
      <c r="Y435" s="55">
        <v>462</v>
      </c>
      <c r="Z435" s="55">
        <v>74.5</v>
      </c>
      <c r="AA435" s="55">
        <v>83</v>
      </c>
      <c r="AB435" s="55">
        <v>253</v>
      </c>
      <c r="AC435" s="55"/>
      <c r="AD435" s="55"/>
      <c r="AE435" s="55"/>
      <c r="AF435" s="55"/>
      <c r="AG435" s="55"/>
      <c r="AH435" s="55"/>
      <c r="AI435" s="55" t="s">
        <v>54</v>
      </c>
      <c r="AJ435" s="55">
        <v>25</v>
      </c>
      <c r="AK435" s="55"/>
      <c r="AL435" s="55"/>
      <c r="AM435" s="55"/>
      <c r="AN435" s="55"/>
      <c r="AO435" s="55">
        <v>604</v>
      </c>
      <c r="AP435" s="55">
        <v>662</v>
      </c>
      <c r="AQ435" s="55">
        <v>604</v>
      </c>
      <c r="AR435" s="55">
        <v>657</v>
      </c>
      <c r="AS435" s="55">
        <v>466</v>
      </c>
      <c r="AT435" s="55">
        <v>430</v>
      </c>
    </row>
    <row r="436" spans="1:46">
      <c r="A436" s="55" t="s">
        <v>937</v>
      </c>
      <c r="B436" s="55">
        <v>1315231037</v>
      </c>
      <c r="C436" s="55" t="s">
        <v>938</v>
      </c>
      <c r="D436" s="55" t="s">
        <v>52</v>
      </c>
      <c r="E436" s="55" t="s">
        <v>53</v>
      </c>
      <c r="F436" s="55"/>
      <c r="G436" s="55">
        <v>10</v>
      </c>
      <c r="H436" s="55">
        <v>473.5</v>
      </c>
      <c r="I436" s="55">
        <v>522.5</v>
      </c>
      <c r="J436" s="55">
        <v>430</v>
      </c>
      <c r="K436" s="55">
        <v>-60</v>
      </c>
      <c r="L436" s="55">
        <v>2395</v>
      </c>
      <c r="M436" s="55">
        <v>99.5</v>
      </c>
      <c r="N436" s="55">
        <v>618</v>
      </c>
      <c r="O436" s="55">
        <v>94</v>
      </c>
      <c r="P436" s="55">
        <v>381</v>
      </c>
      <c r="Q436" s="55">
        <v>106.5</v>
      </c>
      <c r="R436" s="55">
        <v>487</v>
      </c>
      <c r="S436" s="55">
        <v>60.5</v>
      </c>
      <c r="T436" s="55">
        <v>405</v>
      </c>
      <c r="U436" s="55"/>
      <c r="V436" s="55"/>
      <c r="W436" s="55">
        <v>62</v>
      </c>
      <c r="X436" s="55">
        <v>85</v>
      </c>
      <c r="Y436" s="55">
        <v>312</v>
      </c>
      <c r="Z436" s="55"/>
      <c r="AA436" s="55"/>
      <c r="AB436" s="55"/>
      <c r="AC436" s="55"/>
      <c r="AD436" s="55"/>
      <c r="AE436" s="55"/>
      <c r="AF436" s="55">
        <v>51</v>
      </c>
      <c r="AG436" s="55">
        <v>77</v>
      </c>
      <c r="AH436" s="55">
        <v>163</v>
      </c>
      <c r="AI436" s="55" t="s">
        <v>866</v>
      </c>
      <c r="AJ436" s="55">
        <v>37</v>
      </c>
      <c r="AK436" s="55"/>
      <c r="AL436" s="55"/>
      <c r="AM436" s="55"/>
      <c r="AN436" s="55" t="s">
        <v>867</v>
      </c>
      <c r="AO436" s="55">
        <v>243</v>
      </c>
      <c r="AP436" s="55">
        <v>200</v>
      </c>
      <c r="AQ436" s="55">
        <v>221</v>
      </c>
      <c r="AR436" s="55">
        <v>370</v>
      </c>
      <c r="AS436" s="55">
        <v>339</v>
      </c>
      <c r="AT436" s="55">
        <v>430</v>
      </c>
    </row>
    <row r="437" spans="1:46">
      <c r="A437" s="55" t="s">
        <v>272</v>
      </c>
      <c r="B437" s="55">
        <v>1315230317</v>
      </c>
      <c r="C437" s="55" t="s">
        <v>273</v>
      </c>
      <c r="D437" s="55" t="s">
        <v>52</v>
      </c>
      <c r="E437" s="55" t="s">
        <v>53</v>
      </c>
      <c r="F437" s="55"/>
      <c r="G437" s="55">
        <v>3</v>
      </c>
      <c r="H437" s="55">
        <v>488</v>
      </c>
      <c r="I437" s="55">
        <v>522.5</v>
      </c>
      <c r="J437" s="55">
        <v>430</v>
      </c>
      <c r="K437" s="55">
        <v>-55</v>
      </c>
      <c r="L437" s="55">
        <v>2395</v>
      </c>
      <c r="M437" s="55">
        <v>105</v>
      </c>
      <c r="N437" s="55">
        <v>406</v>
      </c>
      <c r="O437" s="55">
        <v>94</v>
      </c>
      <c r="P437" s="55">
        <v>381</v>
      </c>
      <c r="Q437" s="55">
        <v>109.5</v>
      </c>
      <c r="R437" s="55">
        <v>424</v>
      </c>
      <c r="S437" s="55">
        <v>59</v>
      </c>
      <c r="T437" s="55">
        <v>430</v>
      </c>
      <c r="U437" s="55"/>
      <c r="V437" s="55"/>
      <c r="W437" s="55">
        <v>50.5</v>
      </c>
      <c r="X437" s="55">
        <v>76</v>
      </c>
      <c r="Y437" s="55">
        <v>516</v>
      </c>
      <c r="Z437" s="55">
        <v>70</v>
      </c>
      <c r="AA437" s="55">
        <v>79</v>
      </c>
      <c r="AB437" s="55">
        <v>338</v>
      </c>
      <c r="AC437" s="55"/>
      <c r="AD437" s="55"/>
      <c r="AE437" s="55"/>
      <c r="AF437" s="55"/>
      <c r="AG437" s="55"/>
      <c r="AH437" s="55"/>
      <c r="AI437" s="55" t="s">
        <v>54</v>
      </c>
      <c r="AJ437" s="55">
        <v>17</v>
      </c>
      <c r="AK437" s="55"/>
      <c r="AL437" s="55"/>
      <c r="AM437" s="55"/>
      <c r="AN437" s="55"/>
      <c r="AO437" s="55">
        <v>546</v>
      </c>
      <c r="AP437" s="55">
        <v>545</v>
      </c>
      <c r="AQ437" s="55">
        <v>504</v>
      </c>
      <c r="AR437" s="55">
        <v>375</v>
      </c>
      <c r="AS437" s="55">
        <v>497</v>
      </c>
      <c r="AT437" s="55">
        <v>430</v>
      </c>
    </row>
    <row r="438" spans="1:46">
      <c r="A438" s="55" t="s">
        <v>575</v>
      </c>
      <c r="B438" s="55">
        <v>1315230634</v>
      </c>
      <c r="C438" s="55" t="s">
        <v>576</v>
      </c>
      <c r="D438" s="55" t="s">
        <v>52</v>
      </c>
      <c r="E438" s="55" t="s">
        <v>53</v>
      </c>
      <c r="F438" s="55"/>
      <c r="G438" s="55">
        <v>6</v>
      </c>
      <c r="H438" s="55">
        <v>489</v>
      </c>
      <c r="I438" s="55">
        <v>522.5</v>
      </c>
      <c r="J438" s="55">
        <v>430</v>
      </c>
      <c r="K438" s="55">
        <v>78</v>
      </c>
      <c r="L438" s="55">
        <v>2395</v>
      </c>
      <c r="M438" s="55">
        <v>107.5</v>
      </c>
      <c r="N438" s="55">
        <v>300</v>
      </c>
      <c r="O438" s="55">
        <v>105</v>
      </c>
      <c r="P438" s="55">
        <v>178</v>
      </c>
      <c r="Q438" s="55">
        <v>96</v>
      </c>
      <c r="R438" s="55">
        <v>667</v>
      </c>
      <c r="S438" s="55">
        <v>55</v>
      </c>
      <c r="T438" s="55">
        <v>494</v>
      </c>
      <c r="U438" s="55"/>
      <c r="V438" s="55"/>
      <c r="W438" s="55">
        <v>52</v>
      </c>
      <c r="X438" s="55">
        <v>77</v>
      </c>
      <c r="Y438" s="55">
        <v>493</v>
      </c>
      <c r="Z438" s="55">
        <v>73.5</v>
      </c>
      <c r="AA438" s="55">
        <v>82</v>
      </c>
      <c r="AB438" s="55">
        <v>273</v>
      </c>
      <c r="AC438" s="55"/>
      <c r="AD438" s="55"/>
      <c r="AE438" s="55"/>
      <c r="AF438" s="55"/>
      <c r="AG438" s="55"/>
      <c r="AH438" s="55"/>
      <c r="AI438" s="55" t="s">
        <v>54</v>
      </c>
      <c r="AJ438" s="55">
        <v>34</v>
      </c>
      <c r="AK438" s="55"/>
      <c r="AL438" s="55" t="s">
        <v>512</v>
      </c>
      <c r="AM438" s="55"/>
      <c r="AN438" s="55"/>
      <c r="AO438" s="55">
        <v>299</v>
      </c>
      <c r="AP438" s="55">
        <v>521</v>
      </c>
      <c r="AQ438" s="55">
        <v>351</v>
      </c>
      <c r="AR438" s="55">
        <v>508</v>
      </c>
      <c r="AS438" s="55">
        <v>537</v>
      </c>
      <c r="AT438" s="55">
        <v>430</v>
      </c>
    </row>
    <row r="439" spans="1:46">
      <c r="A439" s="55" t="s">
        <v>481</v>
      </c>
      <c r="B439" s="55">
        <v>1315230534</v>
      </c>
      <c r="C439" s="55" t="s">
        <v>482</v>
      </c>
      <c r="D439" s="55" t="s">
        <v>52</v>
      </c>
      <c r="E439" s="55" t="s">
        <v>53</v>
      </c>
      <c r="F439" s="55"/>
      <c r="G439" s="55">
        <v>5</v>
      </c>
      <c r="H439" s="55">
        <v>495</v>
      </c>
      <c r="I439" s="55">
        <v>522</v>
      </c>
      <c r="J439" s="55">
        <v>435</v>
      </c>
      <c r="K439" s="55">
        <v>-210</v>
      </c>
      <c r="L439" s="55">
        <v>2416</v>
      </c>
      <c r="M439" s="55">
        <v>101</v>
      </c>
      <c r="N439" s="55">
        <v>561</v>
      </c>
      <c r="O439" s="55">
        <v>83.5</v>
      </c>
      <c r="P439" s="55">
        <v>577</v>
      </c>
      <c r="Q439" s="55">
        <v>112</v>
      </c>
      <c r="R439" s="55">
        <v>360</v>
      </c>
      <c r="S439" s="55">
        <v>55.5</v>
      </c>
      <c r="T439" s="55">
        <v>487</v>
      </c>
      <c r="U439" s="55"/>
      <c r="V439" s="55"/>
      <c r="W439" s="55">
        <v>70.5</v>
      </c>
      <c r="X439" s="55">
        <v>89</v>
      </c>
      <c r="Y439" s="55">
        <v>152</v>
      </c>
      <c r="Z439" s="55">
        <v>72.5</v>
      </c>
      <c r="AA439" s="55">
        <v>81</v>
      </c>
      <c r="AB439" s="55">
        <v>289</v>
      </c>
      <c r="AC439" s="55"/>
      <c r="AD439" s="55"/>
      <c r="AE439" s="55"/>
      <c r="AF439" s="55"/>
      <c r="AG439" s="55"/>
      <c r="AH439" s="55"/>
      <c r="AI439" s="55" t="s">
        <v>54</v>
      </c>
      <c r="AJ439" s="55">
        <v>34</v>
      </c>
      <c r="AK439" s="55"/>
      <c r="AL439" s="55"/>
      <c r="AM439" s="55"/>
      <c r="AN439" s="55"/>
      <c r="AO439" s="55">
        <v>333</v>
      </c>
      <c r="AP439" s="55">
        <v>350</v>
      </c>
      <c r="AQ439" s="55">
        <v>452</v>
      </c>
      <c r="AR439" s="55">
        <v>225</v>
      </c>
      <c r="AS439" s="55">
        <v>277</v>
      </c>
      <c r="AT439" s="55">
        <v>435</v>
      </c>
    </row>
    <row r="440" spans="1:46">
      <c r="A440" s="55" t="s">
        <v>637</v>
      </c>
      <c r="B440" s="55">
        <v>1315230721</v>
      </c>
      <c r="C440" s="55" t="s">
        <v>638</v>
      </c>
      <c r="D440" s="55" t="s">
        <v>52</v>
      </c>
      <c r="E440" s="55" t="s">
        <v>53</v>
      </c>
      <c r="F440" s="55"/>
      <c r="G440" s="55">
        <v>7</v>
      </c>
      <c r="H440" s="55">
        <v>488.5</v>
      </c>
      <c r="I440" s="55">
        <v>521.5</v>
      </c>
      <c r="J440" s="55">
        <v>436</v>
      </c>
      <c r="K440" s="55">
        <v>-42</v>
      </c>
      <c r="L440" s="55">
        <v>2432</v>
      </c>
      <c r="M440" s="55">
        <v>105</v>
      </c>
      <c r="N440" s="55">
        <v>406</v>
      </c>
      <c r="O440" s="55">
        <v>96.5</v>
      </c>
      <c r="P440" s="55">
        <v>342</v>
      </c>
      <c r="Q440" s="55">
        <v>126.5</v>
      </c>
      <c r="R440" s="55">
        <v>74</v>
      </c>
      <c r="S440" s="55">
        <v>37.5</v>
      </c>
      <c r="T440" s="55">
        <v>651</v>
      </c>
      <c r="U440" s="55"/>
      <c r="V440" s="55"/>
      <c r="W440" s="55">
        <v>59.5</v>
      </c>
      <c r="X440" s="55">
        <v>83</v>
      </c>
      <c r="Y440" s="55">
        <v>362</v>
      </c>
      <c r="Z440" s="55">
        <v>63.5</v>
      </c>
      <c r="AA440" s="55">
        <v>73</v>
      </c>
      <c r="AB440" s="55">
        <v>420</v>
      </c>
      <c r="AC440" s="55"/>
      <c r="AD440" s="55"/>
      <c r="AE440" s="55"/>
      <c r="AF440" s="55"/>
      <c r="AG440" s="55"/>
      <c r="AH440" s="55"/>
      <c r="AI440" s="55" t="s">
        <v>54</v>
      </c>
      <c r="AJ440" s="55">
        <v>21</v>
      </c>
      <c r="AK440" s="55"/>
      <c r="AL440" s="55"/>
      <c r="AM440" s="55"/>
      <c r="AN440" s="55"/>
      <c r="AO440" s="55">
        <v>464</v>
      </c>
      <c r="AP440" s="55">
        <v>366</v>
      </c>
      <c r="AQ440" s="55">
        <v>281</v>
      </c>
      <c r="AR440" s="55">
        <v>394</v>
      </c>
      <c r="AS440" s="55">
        <v>447</v>
      </c>
      <c r="AT440" s="55">
        <v>436</v>
      </c>
    </row>
    <row r="441" spans="1:46">
      <c r="A441" s="55" t="s">
        <v>997</v>
      </c>
      <c r="B441" s="55">
        <v>1315231114</v>
      </c>
      <c r="C441" s="55" t="s">
        <v>998</v>
      </c>
      <c r="D441" s="55" t="s">
        <v>52</v>
      </c>
      <c r="E441" s="55" t="s">
        <v>53</v>
      </c>
      <c r="F441" s="55"/>
      <c r="G441" s="55">
        <v>11</v>
      </c>
      <c r="H441" s="55">
        <v>474</v>
      </c>
      <c r="I441" s="55">
        <v>521.5</v>
      </c>
      <c r="J441" s="55">
        <v>436</v>
      </c>
      <c r="K441" s="55">
        <v>-5</v>
      </c>
      <c r="L441" s="55">
        <v>2432</v>
      </c>
      <c r="M441" s="55">
        <v>99</v>
      </c>
      <c r="N441" s="55">
        <v>635</v>
      </c>
      <c r="O441" s="55">
        <v>89</v>
      </c>
      <c r="P441" s="55">
        <v>470</v>
      </c>
      <c r="Q441" s="55">
        <v>97</v>
      </c>
      <c r="R441" s="55">
        <v>655</v>
      </c>
      <c r="S441" s="55">
        <v>61.5</v>
      </c>
      <c r="T441" s="55">
        <v>381</v>
      </c>
      <c r="U441" s="55"/>
      <c r="V441" s="55"/>
      <c r="W441" s="55">
        <v>69</v>
      </c>
      <c r="X441" s="55">
        <v>89</v>
      </c>
      <c r="Y441" s="55">
        <v>170</v>
      </c>
      <c r="Z441" s="55"/>
      <c r="AA441" s="55"/>
      <c r="AB441" s="55"/>
      <c r="AC441" s="55"/>
      <c r="AD441" s="55"/>
      <c r="AE441" s="55"/>
      <c r="AF441" s="55">
        <v>58.5</v>
      </c>
      <c r="AG441" s="55">
        <v>86</v>
      </c>
      <c r="AH441" s="55">
        <v>78</v>
      </c>
      <c r="AI441" s="55" t="s">
        <v>866</v>
      </c>
      <c r="AJ441" s="55">
        <v>14</v>
      </c>
      <c r="AK441" s="55"/>
      <c r="AL441" s="55"/>
      <c r="AM441" s="55"/>
      <c r="AN441" s="55"/>
      <c r="AO441" s="55">
        <v>433</v>
      </c>
      <c r="AP441" s="55">
        <v>404</v>
      </c>
      <c r="AQ441" s="55">
        <v>168</v>
      </c>
      <c r="AR441" s="55">
        <v>431</v>
      </c>
      <c r="AS441" s="55">
        <v>370</v>
      </c>
      <c r="AT441" s="55">
        <v>436</v>
      </c>
    </row>
    <row r="442" spans="1:46">
      <c r="A442" s="55" t="s">
        <v>1330</v>
      </c>
      <c r="B442" s="55">
        <v>1315231449</v>
      </c>
      <c r="C442" s="55" t="s">
        <v>1331</v>
      </c>
      <c r="D442" s="55" t="s">
        <v>133</v>
      </c>
      <c r="E442" s="55" t="s">
        <v>53</v>
      </c>
      <c r="F442" s="55"/>
      <c r="G442" s="55">
        <v>14</v>
      </c>
      <c r="H442" s="55">
        <v>471.5</v>
      </c>
      <c r="I442" s="55">
        <v>521.5</v>
      </c>
      <c r="J442" s="55">
        <v>436</v>
      </c>
      <c r="K442" s="55">
        <v>-118</v>
      </c>
      <c r="L442" s="55">
        <v>2432</v>
      </c>
      <c r="M442" s="55">
        <v>108</v>
      </c>
      <c r="N442" s="55">
        <v>278</v>
      </c>
      <c r="O442" s="55">
        <v>82.5</v>
      </c>
      <c r="P442" s="55">
        <v>590</v>
      </c>
      <c r="Q442" s="55">
        <v>115</v>
      </c>
      <c r="R442" s="55">
        <v>294</v>
      </c>
      <c r="S442" s="55">
        <v>56</v>
      </c>
      <c r="T442" s="55">
        <v>473</v>
      </c>
      <c r="U442" s="55"/>
      <c r="V442" s="55"/>
      <c r="W442" s="55">
        <v>43.5</v>
      </c>
      <c r="X442" s="55">
        <v>71</v>
      </c>
      <c r="Y442" s="55">
        <v>595</v>
      </c>
      <c r="Z442" s="55"/>
      <c r="AA442" s="55"/>
      <c r="AB442" s="55"/>
      <c r="AC442" s="55">
        <v>66.5</v>
      </c>
      <c r="AD442" s="55">
        <v>89</v>
      </c>
      <c r="AE442" s="55">
        <v>48</v>
      </c>
      <c r="AF442" s="55"/>
      <c r="AG442" s="55"/>
      <c r="AH442" s="55"/>
      <c r="AI442" s="55" t="s">
        <v>880</v>
      </c>
      <c r="AJ442" s="55">
        <v>50</v>
      </c>
      <c r="AK442" s="55"/>
      <c r="AL442" s="55"/>
      <c r="AM442" s="55"/>
      <c r="AN442" s="55"/>
      <c r="AO442" s="55">
        <v>403</v>
      </c>
      <c r="AP442" s="55">
        <v>440</v>
      </c>
      <c r="AQ442" s="55">
        <v>556</v>
      </c>
      <c r="AR442" s="55">
        <v>318</v>
      </c>
      <c r="AS442" s="55">
        <v>265</v>
      </c>
      <c r="AT442" s="55">
        <v>436</v>
      </c>
    </row>
    <row r="443" spans="1:46">
      <c r="A443" s="55" t="s">
        <v>1148</v>
      </c>
      <c r="B443" s="55">
        <v>1315231305</v>
      </c>
      <c r="C443" s="55" t="s">
        <v>1149</v>
      </c>
      <c r="D443" s="55" t="s">
        <v>52</v>
      </c>
      <c r="E443" s="55" t="s">
        <v>53</v>
      </c>
      <c r="F443" s="55"/>
      <c r="G443" s="55">
        <v>13</v>
      </c>
      <c r="H443" s="55">
        <v>466</v>
      </c>
      <c r="I443" s="55">
        <v>521</v>
      </c>
      <c r="J443" s="55">
        <v>439</v>
      </c>
      <c r="K443" s="55">
        <v>53</v>
      </c>
      <c r="L443" s="55">
        <v>2454</v>
      </c>
      <c r="M443" s="55">
        <v>114.5</v>
      </c>
      <c r="N443" s="55">
        <v>74</v>
      </c>
      <c r="O443" s="55">
        <v>80</v>
      </c>
      <c r="P443" s="55">
        <v>626</v>
      </c>
      <c r="Q443" s="55">
        <v>118</v>
      </c>
      <c r="R443" s="55">
        <v>236</v>
      </c>
      <c r="S443" s="55">
        <v>53.5</v>
      </c>
      <c r="T443" s="55">
        <v>510</v>
      </c>
      <c r="U443" s="55"/>
      <c r="V443" s="55"/>
      <c r="W443" s="55">
        <v>43.5</v>
      </c>
      <c r="X443" s="55">
        <v>71</v>
      </c>
      <c r="Y443" s="55">
        <v>595</v>
      </c>
      <c r="Z443" s="55"/>
      <c r="AA443" s="55"/>
      <c r="AB443" s="55"/>
      <c r="AC443" s="55"/>
      <c r="AD443" s="55"/>
      <c r="AE443" s="55"/>
      <c r="AF443" s="55">
        <v>56.5</v>
      </c>
      <c r="AG443" s="55">
        <v>84</v>
      </c>
      <c r="AH443" s="55">
        <v>107</v>
      </c>
      <c r="AI443" s="55" t="s">
        <v>866</v>
      </c>
      <c r="AJ443" s="55">
        <v>5</v>
      </c>
      <c r="AK443" s="55"/>
      <c r="AL443" s="55"/>
      <c r="AM443" s="55"/>
      <c r="AN443" s="55"/>
      <c r="AO443" s="55">
        <v>432</v>
      </c>
      <c r="AP443" s="55">
        <v>295</v>
      </c>
      <c r="AQ443" s="55">
        <v>196</v>
      </c>
      <c r="AR443" s="55">
        <v>492</v>
      </c>
      <c r="AS443" s="55">
        <v>294</v>
      </c>
      <c r="AT443" s="55">
        <v>439</v>
      </c>
    </row>
    <row r="444" spans="1:46">
      <c r="A444" s="55" t="s">
        <v>192</v>
      </c>
      <c r="B444" s="55">
        <v>1315230224</v>
      </c>
      <c r="C444" s="55" t="s">
        <v>193</v>
      </c>
      <c r="D444" s="55" t="s">
        <v>52</v>
      </c>
      <c r="E444" s="55" t="s">
        <v>53</v>
      </c>
      <c r="F444" s="55"/>
      <c r="G444" s="55">
        <v>2</v>
      </c>
      <c r="H444" s="55">
        <v>492</v>
      </c>
      <c r="I444" s="55">
        <v>521</v>
      </c>
      <c r="J444" s="55">
        <v>439</v>
      </c>
      <c r="K444" s="55">
        <v>-126</v>
      </c>
      <c r="L444" s="55">
        <v>2454</v>
      </c>
      <c r="M444" s="55">
        <v>105</v>
      </c>
      <c r="N444" s="55">
        <v>406</v>
      </c>
      <c r="O444" s="55">
        <v>85</v>
      </c>
      <c r="P444" s="55">
        <v>541</v>
      </c>
      <c r="Q444" s="55">
        <v>101</v>
      </c>
      <c r="R444" s="55">
        <v>592</v>
      </c>
      <c r="S444" s="55">
        <v>54</v>
      </c>
      <c r="T444" s="55">
        <v>503</v>
      </c>
      <c r="U444" s="55"/>
      <c r="V444" s="55"/>
      <c r="W444" s="55">
        <v>68</v>
      </c>
      <c r="X444" s="55">
        <v>88</v>
      </c>
      <c r="Y444" s="55">
        <v>197</v>
      </c>
      <c r="Z444" s="55">
        <v>79</v>
      </c>
      <c r="AA444" s="55">
        <v>88</v>
      </c>
      <c r="AB444" s="55">
        <v>171</v>
      </c>
      <c r="AC444" s="55"/>
      <c r="AD444" s="55"/>
      <c r="AE444" s="55"/>
      <c r="AF444" s="55"/>
      <c r="AG444" s="55"/>
      <c r="AH444" s="55"/>
      <c r="AI444" s="55" t="s">
        <v>54</v>
      </c>
      <c r="AJ444" s="55">
        <v>24</v>
      </c>
      <c r="AK444" s="55"/>
      <c r="AL444" s="55"/>
      <c r="AM444" s="55"/>
      <c r="AN444" s="55"/>
      <c r="AO444" s="55">
        <v>382</v>
      </c>
      <c r="AP444" s="55">
        <v>447</v>
      </c>
      <c r="AQ444" s="55">
        <v>260</v>
      </c>
      <c r="AR444" s="55">
        <v>313</v>
      </c>
      <c r="AS444" s="55">
        <v>466</v>
      </c>
      <c r="AT444" s="55">
        <v>439</v>
      </c>
    </row>
    <row r="445" spans="1:46">
      <c r="A445" s="55" t="s">
        <v>1154</v>
      </c>
      <c r="B445" s="55">
        <v>1315231308</v>
      </c>
      <c r="C445" s="55" t="s">
        <v>1155</v>
      </c>
      <c r="D445" s="55" t="s">
        <v>52</v>
      </c>
      <c r="E445" s="55" t="s">
        <v>53</v>
      </c>
      <c r="F445" s="55"/>
      <c r="G445" s="55">
        <v>13</v>
      </c>
      <c r="H445" s="55">
        <v>474.5</v>
      </c>
      <c r="I445" s="55">
        <v>520.5</v>
      </c>
      <c r="J445" s="55">
        <v>441</v>
      </c>
      <c r="K445" s="55">
        <v>79</v>
      </c>
      <c r="L445" s="55">
        <v>2474</v>
      </c>
      <c r="M445" s="55">
        <v>93</v>
      </c>
      <c r="N445" s="55">
        <v>762</v>
      </c>
      <c r="O445" s="55">
        <v>119.5</v>
      </c>
      <c r="P445" s="55">
        <v>33</v>
      </c>
      <c r="Q445" s="55">
        <v>96.5</v>
      </c>
      <c r="R445" s="55">
        <v>660</v>
      </c>
      <c r="S445" s="55">
        <v>61.5</v>
      </c>
      <c r="T445" s="55">
        <v>381</v>
      </c>
      <c r="U445" s="55"/>
      <c r="V445" s="55"/>
      <c r="W445" s="55">
        <v>62</v>
      </c>
      <c r="X445" s="55">
        <v>85</v>
      </c>
      <c r="Y445" s="55">
        <v>312</v>
      </c>
      <c r="Z445" s="55"/>
      <c r="AA445" s="55"/>
      <c r="AB445" s="55"/>
      <c r="AC445" s="55"/>
      <c r="AD445" s="55"/>
      <c r="AE445" s="55"/>
      <c r="AF445" s="55">
        <v>42</v>
      </c>
      <c r="AG445" s="55">
        <v>65</v>
      </c>
      <c r="AH445" s="55">
        <v>218</v>
      </c>
      <c r="AI445" s="55" t="s">
        <v>866</v>
      </c>
      <c r="AJ445" s="55">
        <v>8</v>
      </c>
      <c r="AK445" s="55"/>
      <c r="AL445" s="55"/>
      <c r="AM445" s="55"/>
      <c r="AN445" s="55"/>
      <c r="AO445" s="55">
        <v>473</v>
      </c>
      <c r="AP445" s="55">
        <v>460</v>
      </c>
      <c r="AQ445" s="55">
        <v>473</v>
      </c>
      <c r="AR445" s="55">
        <v>520</v>
      </c>
      <c r="AS445" s="55">
        <v>297</v>
      </c>
      <c r="AT445" s="55">
        <v>441</v>
      </c>
    </row>
    <row r="446" spans="1:46">
      <c r="A446" s="55" t="s">
        <v>947</v>
      </c>
      <c r="B446" s="55">
        <v>1315231042</v>
      </c>
      <c r="C446" s="55" t="s">
        <v>948</v>
      </c>
      <c r="D446" s="55" t="s">
        <v>52</v>
      </c>
      <c r="E446" s="55" t="s">
        <v>53</v>
      </c>
      <c r="F446" s="55"/>
      <c r="G446" s="55">
        <v>10</v>
      </c>
      <c r="H446" s="55">
        <v>486</v>
      </c>
      <c r="I446" s="55">
        <v>520.5</v>
      </c>
      <c r="J446" s="55">
        <v>441</v>
      </c>
      <c r="K446" s="55">
        <v>80</v>
      </c>
      <c r="L446" s="55">
        <v>2474</v>
      </c>
      <c r="M446" s="55">
        <v>98</v>
      </c>
      <c r="N446" s="55">
        <v>668</v>
      </c>
      <c r="O446" s="55">
        <v>92</v>
      </c>
      <c r="P446" s="55">
        <v>419</v>
      </c>
      <c r="Q446" s="55">
        <v>103.5</v>
      </c>
      <c r="R446" s="55">
        <v>551</v>
      </c>
      <c r="S446" s="55">
        <v>70</v>
      </c>
      <c r="T446" s="55">
        <v>226</v>
      </c>
      <c r="U446" s="55"/>
      <c r="V446" s="55"/>
      <c r="W446" s="55">
        <v>50.5</v>
      </c>
      <c r="X446" s="55">
        <v>76</v>
      </c>
      <c r="Y446" s="55">
        <v>516</v>
      </c>
      <c r="Z446" s="55">
        <v>72</v>
      </c>
      <c r="AA446" s="55">
        <v>81</v>
      </c>
      <c r="AB446" s="55">
        <v>301</v>
      </c>
      <c r="AC446" s="55"/>
      <c r="AD446" s="55"/>
      <c r="AE446" s="55"/>
      <c r="AF446" s="55"/>
      <c r="AG446" s="55"/>
      <c r="AH446" s="55"/>
      <c r="AI446" s="55" t="s">
        <v>54</v>
      </c>
      <c r="AJ446" s="55">
        <v>42</v>
      </c>
      <c r="AK446" s="55"/>
      <c r="AL446" s="55" t="s">
        <v>863</v>
      </c>
      <c r="AM446" s="55"/>
      <c r="AN446" s="55"/>
      <c r="AO446" s="55">
        <v>366</v>
      </c>
      <c r="AP446" s="55">
        <v>307</v>
      </c>
      <c r="AQ446" s="55">
        <v>338</v>
      </c>
      <c r="AR446" s="55">
        <v>521</v>
      </c>
      <c r="AS446" s="55">
        <v>250</v>
      </c>
      <c r="AT446" s="55">
        <v>441</v>
      </c>
    </row>
    <row r="447" spans="1:46">
      <c r="A447" s="55" t="s">
        <v>1042</v>
      </c>
      <c r="B447" s="55">
        <v>1315231138</v>
      </c>
      <c r="C447" s="55" t="s">
        <v>1043</v>
      </c>
      <c r="D447" s="55" t="s">
        <v>133</v>
      </c>
      <c r="E447" s="55" t="s">
        <v>53</v>
      </c>
      <c r="F447" s="55"/>
      <c r="G447" s="55">
        <v>11</v>
      </c>
      <c r="H447" s="55">
        <v>466</v>
      </c>
      <c r="I447" s="55">
        <v>520</v>
      </c>
      <c r="J447" s="55">
        <v>443</v>
      </c>
      <c r="K447" s="55">
        <v>37</v>
      </c>
      <c r="L447" s="55">
        <v>2489</v>
      </c>
      <c r="M447" s="55">
        <v>108</v>
      </c>
      <c r="N447" s="55">
        <v>278</v>
      </c>
      <c r="O447" s="55">
        <v>98</v>
      </c>
      <c r="P447" s="55">
        <v>311</v>
      </c>
      <c r="Q447" s="55">
        <v>102</v>
      </c>
      <c r="R447" s="55">
        <v>575</v>
      </c>
      <c r="S447" s="55">
        <v>55</v>
      </c>
      <c r="T447" s="55">
        <v>494</v>
      </c>
      <c r="U447" s="55"/>
      <c r="V447" s="55"/>
      <c r="W447" s="55">
        <v>46.5</v>
      </c>
      <c r="X447" s="55">
        <v>73</v>
      </c>
      <c r="Y447" s="55">
        <v>561</v>
      </c>
      <c r="Z447" s="55"/>
      <c r="AA447" s="55"/>
      <c r="AB447" s="55"/>
      <c r="AC447" s="55"/>
      <c r="AD447" s="55"/>
      <c r="AE447" s="55"/>
      <c r="AF447" s="55">
        <v>56.5</v>
      </c>
      <c r="AG447" s="55">
        <v>84</v>
      </c>
      <c r="AH447" s="55">
        <v>107</v>
      </c>
      <c r="AI447" s="55" t="s">
        <v>866</v>
      </c>
      <c r="AJ447" s="55">
        <v>38</v>
      </c>
      <c r="AK447" s="55"/>
      <c r="AL447" s="55"/>
      <c r="AM447" s="55"/>
      <c r="AN447" s="55"/>
      <c r="AO447" s="55">
        <v>633</v>
      </c>
      <c r="AP447" s="55">
        <v>454</v>
      </c>
      <c r="AQ447" s="55">
        <v>626</v>
      </c>
      <c r="AR447" s="55">
        <v>480</v>
      </c>
      <c r="AS447" s="55">
        <v>572</v>
      </c>
      <c r="AT447" s="55">
        <v>443</v>
      </c>
    </row>
    <row r="448" spans="1:46">
      <c r="A448" s="55" t="s">
        <v>290</v>
      </c>
      <c r="B448" s="55">
        <v>1315230326</v>
      </c>
      <c r="C448" s="55" t="s">
        <v>291</v>
      </c>
      <c r="D448" s="55" t="s">
        <v>52</v>
      </c>
      <c r="E448" s="55" t="s">
        <v>53</v>
      </c>
      <c r="F448" s="55"/>
      <c r="G448" s="55">
        <v>3</v>
      </c>
      <c r="H448" s="55">
        <v>487</v>
      </c>
      <c r="I448" s="55">
        <v>520</v>
      </c>
      <c r="J448" s="55">
        <v>443</v>
      </c>
      <c r="K448" s="55">
        <v>41</v>
      </c>
      <c r="L448" s="55">
        <v>2489</v>
      </c>
      <c r="M448" s="55">
        <v>106</v>
      </c>
      <c r="N448" s="55">
        <v>361</v>
      </c>
      <c r="O448" s="55">
        <v>93</v>
      </c>
      <c r="P448" s="55">
        <v>404</v>
      </c>
      <c r="Q448" s="55">
        <v>100</v>
      </c>
      <c r="R448" s="55">
        <v>604</v>
      </c>
      <c r="S448" s="55">
        <v>57</v>
      </c>
      <c r="T448" s="55">
        <v>462</v>
      </c>
      <c r="U448" s="55"/>
      <c r="V448" s="55"/>
      <c r="W448" s="55">
        <v>61.5</v>
      </c>
      <c r="X448" s="55">
        <v>85</v>
      </c>
      <c r="Y448" s="55">
        <v>322</v>
      </c>
      <c r="Z448" s="55">
        <v>69.5</v>
      </c>
      <c r="AA448" s="55">
        <v>79</v>
      </c>
      <c r="AB448" s="55">
        <v>346</v>
      </c>
      <c r="AC448" s="55"/>
      <c r="AD448" s="55"/>
      <c r="AE448" s="55"/>
      <c r="AF448" s="55"/>
      <c r="AG448" s="55"/>
      <c r="AH448" s="55"/>
      <c r="AI448" s="55" t="s">
        <v>54</v>
      </c>
      <c r="AJ448" s="55">
        <v>26</v>
      </c>
      <c r="AK448" s="55"/>
      <c r="AL448" s="55"/>
      <c r="AM448" s="55"/>
      <c r="AN448" s="55"/>
      <c r="AO448" s="55">
        <v>428</v>
      </c>
      <c r="AP448" s="55">
        <v>435</v>
      </c>
      <c r="AQ448" s="55">
        <v>583</v>
      </c>
      <c r="AR448" s="55">
        <v>484</v>
      </c>
      <c r="AS448" s="55">
        <v>466</v>
      </c>
      <c r="AT448" s="55">
        <v>443</v>
      </c>
    </row>
    <row r="449" spans="1:46">
      <c r="A449" s="55" t="s">
        <v>639</v>
      </c>
      <c r="B449" s="55">
        <v>1315230722</v>
      </c>
      <c r="C449" s="55" t="s">
        <v>640</v>
      </c>
      <c r="D449" s="55" t="s">
        <v>52</v>
      </c>
      <c r="E449" s="55" t="s">
        <v>53</v>
      </c>
      <c r="F449" s="55"/>
      <c r="G449" s="55">
        <v>7</v>
      </c>
      <c r="H449" s="55">
        <v>485.5</v>
      </c>
      <c r="I449" s="55">
        <v>520</v>
      </c>
      <c r="J449" s="55">
        <v>443</v>
      </c>
      <c r="K449" s="55">
        <v>58</v>
      </c>
      <c r="L449" s="55">
        <v>2489</v>
      </c>
      <c r="M449" s="55">
        <v>115.5</v>
      </c>
      <c r="N449" s="55">
        <v>55</v>
      </c>
      <c r="O449" s="55">
        <v>84</v>
      </c>
      <c r="P449" s="55">
        <v>568</v>
      </c>
      <c r="Q449" s="55">
        <v>104.5</v>
      </c>
      <c r="R449" s="55">
        <v>532</v>
      </c>
      <c r="S449" s="55">
        <v>53</v>
      </c>
      <c r="T449" s="55">
        <v>517</v>
      </c>
      <c r="U449" s="55"/>
      <c r="V449" s="55"/>
      <c r="W449" s="55">
        <v>50</v>
      </c>
      <c r="X449" s="55">
        <v>76</v>
      </c>
      <c r="Y449" s="55">
        <v>523</v>
      </c>
      <c r="Z449" s="55">
        <v>78.5</v>
      </c>
      <c r="AA449" s="55">
        <v>87</v>
      </c>
      <c r="AB449" s="55">
        <v>181</v>
      </c>
      <c r="AC449" s="55"/>
      <c r="AD449" s="55"/>
      <c r="AE449" s="55"/>
      <c r="AF449" s="55"/>
      <c r="AG449" s="55"/>
      <c r="AH449" s="55"/>
      <c r="AI449" s="55" t="s">
        <v>54</v>
      </c>
      <c r="AJ449" s="55">
        <v>22</v>
      </c>
      <c r="AK449" s="55"/>
      <c r="AL449" s="55"/>
      <c r="AM449" s="55"/>
      <c r="AN449" s="55"/>
      <c r="AO449" s="55">
        <v>488</v>
      </c>
      <c r="AP449" s="55">
        <v>465</v>
      </c>
      <c r="AQ449" s="55">
        <v>473</v>
      </c>
      <c r="AR449" s="55">
        <v>501</v>
      </c>
      <c r="AS449" s="55">
        <v>352</v>
      </c>
      <c r="AT449" s="55">
        <v>443</v>
      </c>
    </row>
    <row r="450" spans="1:46">
      <c r="A450" s="55" t="s">
        <v>349</v>
      </c>
      <c r="B450" s="55">
        <v>1315230409</v>
      </c>
      <c r="C450" s="55" t="s">
        <v>350</v>
      </c>
      <c r="D450" s="55" t="s">
        <v>52</v>
      </c>
      <c r="E450" s="55" t="s">
        <v>53</v>
      </c>
      <c r="F450" s="55"/>
      <c r="G450" s="55">
        <v>4</v>
      </c>
      <c r="H450" s="55">
        <v>492.5</v>
      </c>
      <c r="I450" s="55">
        <v>520</v>
      </c>
      <c r="J450" s="55">
        <v>443</v>
      </c>
      <c r="K450" s="55">
        <v>-10</v>
      </c>
      <c r="L450" s="55">
        <v>2489</v>
      </c>
      <c r="M450" s="55">
        <v>102</v>
      </c>
      <c r="N450" s="55">
        <v>529</v>
      </c>
      <c r="O450" s="55">
        <v>82.5</v>
      </c>
      <c r="P450" s="55">
        <v>590</v>
      </c>
      <c r="Q450" s="55">
        <v>93.5</v>
      </c>
      <c r="R450" s="55">
        <v>693</v>
      </c>
      <c r="S450" s="55">
        <v>63</v>
      </c>
      <c r="T450" s="55">
        <v>353</v>
      </c>
      <c r="U450" s="55"/>
      <c r="V450" s="55"/>
      <c r="W450" s="55">
        <v>70</v>
      </c>
      <c r="X450" s="55">
        <v>89</v>
      </c>
      <c r="Y450" s="55">
        <v>159</v>
      </c>
      <c r="Z450" s="55">
        <v>81.5</v>
      </c>
      <c r="AA450" s="55">
        <v>90</v>
      </c>
      <c r="AB450" s="55">
        <v>122</v>
      </c>
      <c r="AC450" s="55"/>
      <c r="AD450" s="55"/>
      <c r="AE450" s="55"/>
      <c r="AF450" s="55"/>
      <c r="AG450" s="55"/>
      <c r="AH450" s="55"/>
      <c r="AI450" s="55" t="s">
        <v>54</v>
      </c>
      <c r="AJ450" s="55">
        <v>9</v>
      </c>
      <c r="AK450" s="55"/>
      <c r="AL450" s="55"/>
      <c r="AM450" s="55"/>
      <c r="AN450" s="55"/>
      <c r="AO450" s="55">
        <v>299</v>
      </c>
      <c r="AP450" s="55">
        <v>340</v>
      </c>
      <c r="AQ450" s="55">
        <v>295</v>
      </c>
      <c r="AR450" s="55">
        <v>433</v>
      </c>
      <c r="AS450" s="55">
        <v>195</v>
      </c>
      <c r="AT450" s="55">
        <v>443</v>
      </c>
    </row>
    <row r="451" spans="1:46">
      <c r="A451" s="55" t="s">
        <v>519</v>
      </c>
      <c r="B451" s="55">
        <v>1315230606</v>
      </c>
      <c r="C451" s="55" t="s">
        <v>520</v>
      </c>
      <c r="D451" s="55" t="s">
        <v>52</v>
      </c>
      <c r="E451" s="55" t="s">
        <v>53</v>
      </c>
      <c r="F451" s="55"/>
      <c r="G451" s="55">
        <v>6</v>
      </c>
      <c r="H451" s="55">
        <v>485.5</v>
      </c>
      <c r="I451" s="55">
        <v>519.5</v>
      </c>
      <c r="J451" s="55">
        <v>447</v>
      </c>
      <c r="K451" s="55">
        <v>51</v>
      </c>
      <c r="L451" s="55">
        <v>2508</v>
      </c>
      <c r="M451" s="55">
        <v>90.5</v>
      </c>
      <c r="N451" s="55">
        <v>777</v>
      </c>
      <c r="O451" s="55">
        <v>105.5</v>
      </c>
      <c r="P451" s="55">
        <v>170</v>
      </c>
      <c r="Q451" s="55">
        <v>81.5</v>
      </c>
      <c r="R451" s="55">
        <v>768</v>
      </c>
      <c r="S451" s="55">
        <v>83</v>
      </c>
      <c r="T451" s="55">
        <v>58</v>
      </c>
      <c r="U451" s="55"/>
      <c r="V451" s="55"/>
      <c r="W451" s="55">
        <v>55</v>
      </c>
      <c r="X451" s="55">
        <v>80</v>
      </c>
      <c r="Y451" s="55">
        <v>444</v>
      </c>
      <c r="Z451" s="55">
        <v>70</v>
      </c>
      <c r="AA451" s="55">
        <v>79</v>
      </c>
      <c r="AB451" s="55">
        <v>338</v>
      </c>
      <c r="AC451" s="55"/>
      <c r="AD451" s="55"/>
      <c r="AE451" s="55"/>
      <c r="AF451" s="55"/>
      <c r="AG451" s="55"/>
      <c r="AH451" s="55"/>
      <c r="AI451" s="55" t="s">
        <v>54</v>
      </c>
      <c r="AJ451" s="55">
        <v>6</v>
      </c>
      <c r="AK451" s="55"/>
      <c r="AL451" s="55" t="s">
        <v>512</v>
      </c>
      <c r="AM451" s="55"/>
      <c r="AN451" s="55"/>
      <c r="AO451" s="55">
        <v>345</v>
      </c>
      <c r="AP451" s="55">
        <v>599</v>
      </c>
      <c r="AQ451" s="55">
        <v>446</v>
      </c>
      <c r="AR451" s="55">
        <v>498</v>
      </c>
      <c r="AS451" s="55">
        <v>500</v>
      </c>
      <c r="AT451" s="55">
        <v>447</v>
      </c>
    </row>
    <row r="452" spans="1:46">
      <c r="A452" s="55" t="s">
        <v>184</v>
      </c>
      <c r="B452" s="55">
        <v>1315230220</v>
      </c>
      <c r="C452" s="55" t="s">
        <v>185</v>
      </c>
      <c r="D452" s="55" t="s">
        <v>52</v>
      </c>
      <c r="E452" s="55" t="s">
        <v>53</v>
      </c>
      <c r="F452" s="55"/>
      <c r="G452" s="55">
        <v>2</v>
      </c>
      <c r="H452" s="55">
        <v>486</v>
      </c>
      <c r="I452" s="55">
        <v>519.5</v>
      </c>
      <c r="J452" s="55">
        <v>447</v>
      </c>
      <c r="K452" s="55">
        <v>99</v>
      </c>
      <c r="L452" s="55">
        <v>2508</v>
      </c>
      <c r="M452" s="55">
        <v>90</v>
      </c>
      <c r="N452" s="55">
        <v>781</v>
      </c>
      <c r="O452" s="55">
        <v>100.5</v>
      </c>
      <c r="P452" s="55">
        <v>253</v>
      </c>
      <c r="Q452" s="55">
        <v>97.5</v>
      </c>
      <c r="R452" s="55">
        <v>652</v>
      </c>
      <c r="S452" s="55">
        <v>69.5</v>
      </c>
      <c r="T452" s="55">
        <v>241</v>
      </c>
      <c r="U452" s="55"/>
      <c r="V452" s="55"/>
      <c r="W452" s="55">
        <v>55</v>
      </c>
      <c r="X452" s="55">
        <v>80</v>
      </c>
      <c r="Y452" s="55">
        <v>444</v>
      </c>
      <c r="Z452" s="55">
        <v>73.5</v>
      </c>
      <c r="AA452" s="55">
        <v>82</v>
      </c>
      <c r="AB452" s="55">
        <v>273</v>
      </c>
      <c r="AC452" s="55"/>
      <c r="AD452" s="55"/>
      <c r="AE452" s="55"/>
      <c r="AF452" s="55"/>
      <c r="AG452" s="55"/>
      <c r="AH452" s="55"/>
      <c r="AI452" s="55" t="s">
        <v>54</v>
      </c>
      <c r="AJ452" s="55">
        <v>20</v>
      </c>
      <c r="AK452" s="55"/>
      <c r="AL452" s="55"/>
      <c r="AM452" s="55"/>
      <c r="AN452" s="55"/>
      <c r="AO452" s="55">
        <v>544</v>
      </c>
      <c r="AP452" s="55">
        <v>394</v>
      </c>
      <c r="AQ452" s="55">
        <v>328</v>
      </c>
      <c r="AR452" s="55">
        <v>546</v>
      </c>
      <c r="AS452" s="55">
        <v>471</v>
      </c>
      <c r="AT452" s="55">
        <v>447</v>
      </c>
    </row>
    <row r="453" spans="1:46">
      <c r="A453" s="55" t="s">
        <v>196</v>
      </c>
      <c r="B453" s="55">
        <v>1315230226</v>
      </c>
      <c r="C453" s="55" t="s">
        <v>197</v>
      </c>
      <c r="D453" s="55" t="s">
        <v>52</v>
      </c>
      <c r="E453" s="55" t="s">
        <v>53</v>
      </c>
      <c r="F453" s="55"/>
      <c r="G453" s="55">
        <v>2</v>
      </c>
      <c r="H453" s="55">
        <v>487</v>
      </c>
      <c r="I453" s="55">
        <v>519.5</v>
      </c>
      <c r="J453" s="55">
        <v>447</v>
      </c>
      <c r="K453" s="55">
        <v>80</v>
      </c>
      <c r="L453" s="55">
        <v>2508</v>
      </c>
      <c r="M453" s="55">
        <v>107</v>
      </c>
      <c r="N453" s="55">
        <v>325</v>
      </c>
      <c r="O453" s="55">
        <v>95.5</v>
      </c>
      <c r="P453" s="55">
        <v>357</v>
      </c>
      <c r="Q453" s="55">
        <v>115.5</v>
      </c>
      <c r="R453" s="55">
        <v>288</v>
      </c>
      <c r="S453" s="55">
        <v>49.5</v>
      </c>
      <c r="T453" s="55">
        <v>556</v>
      </c>
      <c r="U453" s="55"/>
      <c r="V453" s="55"/>
      <c r="W453" s="55">
        <v>60</v>
      </c>
      <c r="X453" s="55">
        <v>83</v>
      </c>
      <c r="Y453" s="55">
        <v>352</v>
      </c>
      <c r="Z453" s="55">
        <v>59.5</v>
      </c>
      <c r="AA453" s="55">
        <v>69</v>
      </c>
      <c r="AB453" s="55">
        <v>444</v>
      </c>
      <c r="AC453" s="55"/>
      <c r="AD453" s="55"/>
      <c r="AE453" s="55"/>
      <c r="AF453" s="55"/>
      <c r="AG453" s="55"/>
      <c r="AH453" s="55"/>
      <c r="AI453" s="55" t="s">
        <v>54</v>
      </c>
      <c r="AJ453" s="55">
        <v>26</v>
      </c>
      <c r="AK453" s="55"/>
      <c r="AL453" s="55"/>
      <c r="AM453" s="55"/>
      <c r="AN453" s="55"/>
      <c r="AO453" s="55">
        <v>524</v>
      </c>
      <c r="AP453" s="55">
        <v>584</v>
      </c>
      <c r="AQ453" s="55">
        <v>470</v>
      </c>
      <c r="AR453" s="55">
        <v>527</v>
      </c>
      <c r="AS453" s="55">
        <v>545</v>
      </c>
      <c r="AT453" s="55">
        <v>447</v>
      </c>
    </row>
    <row r="454" spans="1:46">
      <c r="A454" s="55" t="s">
        <v>178</v>
      </c>
      <c r="B454" s="55">
        <v>1315230216</v>
      </c>
      <c r="C454" s="55" t="s">
        <v>179</v>
      </c>
      <c r="D454" s="55" t="s">
        <v>52</v>
      </c>
      <c r="E454" s="55" t="s">
        <v>53</v>
      </c>
      <c r="F454" s="55"/>
      <c r="G454" s="55">
        <v>2</v>
      </c>
      <c r="H454" s="55">
        <v>486.5</v>
      </c>
      <c r="I454" s="55">
        <v>519</v>
      </c>
      <c r="J454" s="55">
        <v>450</v>
      </c>
      <c r="K454" s="55">
        <v>-115</v>
      </c>
      <c r="L454" s="55">
        <v>2538</v>
      </c>
      <c r="M454" s="55">
        <v>107.5</v>
      </c>
      <c r="N454" s="55">
        <v>300</v>
      </c>
      <c r="O454" s="55">
        <v>82</v>
      </c>
      <c r="P454" s="55">
        <v>597</v>
      </c>
      <c r="Q454" s="55">
        <v>101.5</v>
      </c>
      <c r="R454" s="55">
        <v>583</v>
      </c>
      <c r="S454" s="55">
        <v>61</v>
      </c>
      <c r="T454" s="55">
        <v>396</v>
      </c>
      <c r="U454" s="55"/>
      <c r="V454" s="55"/>
      <c r="W454" s="55">
        <v>56</v>
      </c>
      <c r="X454" s="55">
        <v>80</v>
      </c>
      <c r="Y454" s="55">
        <v>426</v>
      </c>
      <c r="Z454" s="55">
        <v>78.5</v>
      </c>
      <c r="AA454" s="55">
        <v>87</v>
      </c>
      <c r="AB454" s="55">
        <v>181</v>
      </c>
      <c r="AC454" s="55"/>
      <c r="AD454" s="55"/>
      <c r="AE454" s="55"/>
      <c r="AF454" s="55"/>
      <c r="AG454" s="55"/>
      <c r="AH454" s="55"/>
      <c r="AI454" s="55" t="s">
        <v>54</v>
      </c>
      <c r="AJ454" s="55">
        <v>16</v>
      </c>
      <c r="AK454" s="55"/>
      <c r="AL454" s="55"/>
      <c r="AM454" s="55"/>
      <c r="AN454" s="55"/>
      <c r="AO454" s="55">
        <v>377</v>
      </c>
      <c r="AP454" s="55">
        <v>458</v>
      </c>
      <c r="AQ454" s="55">
        <v>429</v>
      </c>
      <c r="AR454" s="55">
        <v>335</v>
      </c>
      <c r="AS454" s="55">
        <v>272</v>
      </c>
      <c r="AT454" s="55">
        <v>450</v>
      </c>
    </row>
    <row r="455" spans="1:46">
      <c r="A455" s="55" t="s">
        <v>103</v>
      </c>
      <c r="B455" s="55">
        <v>1315230126</v>
      </c>
      <c r="C455" s="55" t="s">
        <v>104</v>
      </c>
      <c r="D455" s="55" t="s">
        <v>52</v>
      </c>
      <c r="E455" s="55" t="s">
        <v>53</v>
      </c>
      <c r="F455" s="55"/>
      <c r="G455" s="55">
        <v>1</v>
      </c>
      <c r="H455" s="55">
        <v>485.5</v>
      </c>
      <c r="I455" s="55">
        <v>519</v>
      </c>
      <c r="J455" s="55">
        <v>450</v>
      </c>
      <c r="K455" s="55">
        <v>-4</v>
      </c>
      <c r="L455" s="55">
        <v>2538</v>
      </c>
      <c r="M455" s="55">
        <v>97.5</v>
      </c>
      <c r="N455" s="55">
        <v>678</v>
      </c>
      <c r="O455" s="55">
        <v>79.5</v>
      </c>
      <c r="P455" s="55">
        <v>631</v>
      </c>
      <c r="Q455" s="55">
        <v>112</v>
      </c>
      <c r="R455" s="55">
        <v>360</v>
      </c>
      <c r="S455" s="55">
        <v>71</v>
      </c>
      <c r="T455" s="55">
        <v>205</v>
      </c>
      <c r="U455" s="55"/>
      <c r="V455" s="55"/>
      <c r="W455" s="55">
        <v>57.5</v>
      </c>
      <c r="X455" s="55">
        <v>82</v>
      </c>
      <c r="Y455" s="55">
        <v>393</v>
      </c>
      <c r="Z455" s="55">
        <v>68</v>
      </c>
      <c r="AA455" s="55">
        <v>77</v>
      </c>
      <c r="AB455" s="55">
        <v>372</v>
      </c>
      <c r="AC455" s="55"/>
      <c r="AD455" s="55"/>
      <c r="AE455" s="55"/>
      <c r="AF455" s="55"/>
      <c r="AG455" s="55"/>
      <c r="AH455" s="55"/>
      <c r="AI455" s="55" t="s">
        <v>54</v>
      </c>
      <c r="AJ455" s="55">
        <v>26</v>
      </c>
      <c r="AK455" s="55"/>
      <c r="AL455" s="55"/>
      <c r="AM455" s="55"/>
      <c r="AN455" s="55"/>
      <c r="AO455" s="55">
        <v>403</v>
      </c>
      <c r="AP455" s="55">
        <v>681</v>
      </c>
      <c r="AQ455" s="55">
        <v>456</v>
      </c>
      <c r="AR455" s="55">
        <v>446</v>
      </c>
      <c r="AS455" s="55">
        <v>522</v>
      </c>
      <c r="AT455" s="55">
        <v>450</v>
      </c>
    </row>
    <row r="456" spans="1:46">
      <c r="A456" s="55" t="s">
        <v>573</v>
      </c>
      <c r="B456" s="55">
        <v>1315230633</v>
      </c>
      <c r="C456" s="55" t="s">
        <v>574</v>
      </c>
      <c r="D456" s="55" t="s">
        <v>52</v>
      </c>
      <c r="E456" s="55" t="s">
        <v>53</v>
      </c>
      <c r="F456" s="55"/>
      <c r="G456" s="55">
        <v>6</v>
      </c>
      <c r="H456" s="55">
        <v>485.5</v>
      </c>
      <c r="I456" s="55">
        <v>518.5</v>
      </c>
      <c r="J456" s="55">
        <v>452</v>
      </c>
      <c r="K456" s="55">
        <v>-107</v>
      </c>
      <c r="L456" s="55">
        <v>2558</v>
      </c>
      <c r="M456" s="55">
        <v>110.5</v>
      </c>
      <c r="N456" s="55">
        <v>196</v>
      </c>
      <c r="O456" s="55">
        <v>77</v>
      </c>
      <c r="P456" s="55">
        <v>657</v>
      </c>
      <c r="Q456" s="55">
        <v>112</v>
      </c>
      <c r="R456" s="55">
        <v>360</v>
      </c>
      <c r="S456" s="55">
        <v>51</v>
      </c>
      <c r="T456" s="55">
        <v>540</v>
      </c>
      <c r="U456" s="55"/>
      <c r="V456" s="55"/>
      <c r="W456" s="55">
        <v>58.5</v>
      </c>
      <c r="X456" s="55">
        <v>82</v>
      </c>
      <c r="Y456" s="55">
        <v>372</v>
      </c>
      <c r="Z456" s="55">
        <v>76.5</v>
      </c>
      <c r="AA456" s="55">
        <v>86</v>
      </c>
      <c r="AB456" s="55">
        <v>222</v>
      </c>
      <c r="AC456" s="55"/>
      <c r="AD456" s="55"/>
      <c r="AE456" s="55"/>
      <c r="AF456" s="55"/>
      <c r="AG456" s="55"/>
      <c r="AH456" s="55"/>
      <c r="AI456" s="55" t="s">
        <v>54</v>
      </c>
      <c r="AJ456" s="55">
        <v>33</v>
      </c>
      <c r="AK456" s="55"/>
      <c r="AL456" s="55" t="s">
        <v>512</v>
      </c>
      <c r="AM456" s="55"/>
      <c r="AN456" s="55"/>
      <c r="AO456" s="55">
        <v>419</v>
      </c>
      <c r="AP456" s="55">
        <v>316</v>
      </c>
      <c r="AQ456" s="55">
        <v>313</v>
      </c>
      <c r="AR456" s="55">
        <v>345</v>
      </c>
      <c r="AS456" s="55">
        <v>409</v>
      </c>
      <c r="AT456" s="55">
        <v>452</v>
      </c>
    </row>
    <row r="457" spans="1:46">
      <c r="A457" s="55" t="s">
        <v>643</v>
      </c>
      <c r="B457" s="55">
        <v>1315230724</v>
      </c>
      <c r="C457" s="55" t="s">
        <v>644</v>
      </c>
      <c r="D457" s="55" t="s">
        <v>52</v>
      </c>
      <c r="E457" s="55" t="s">
        <v>53</v>
      </c>
      <c r="F457" s="55"/>
      <c r="G457" s="55">
        <v>7</v>
      </c>
      <c r="H457" s="55">
        <v>483.25</v>
      </c>
      <c r="I457" s="55">
        <v>518.5</v>
      </c>
      <c r="J457" s="55">
        <v>452</v>
      </c>
      <c r="K457" s="55">
        <v>21</v>
      </c>
      <c r="L457" s="55">
        <v>2558</v>
      </c>
      <c r="M457" s="55">
        <v>114.5</v>
      </c>
      <c r="N457" s="55">
        <v>74</v>
      </c>
      <c r="O457" s="55">
        <v>88.5</v>
      </c>
      <c r="P457" s="55">
        <v>481</v>
      </c>
      <c r="Q457" s="55">
        <v>110</v>
      </c>
      <c r="R457" s="55">
        <v>408</v>
      </c>
      <c r="S457" s="55">
        <v>53.5</v>
      </c>
      <c r="T457" s="55">
        <v>510</v>
      </c>
      <c r="U457" s="55"/>
      <c r="V457" s="55"/>
      <c r="W457" s="55">
        <v>51.5</v>
      </c>
      <c r="X457" s="55">
        <v>77</v>
      </c>
      <c r="Y457" s="55">
        <v>504</v>
      </c>
      <c r="Z457" s="55">
        <v>65.25</v>
      </c>
      <c r="AA457" s="55">
        <v>75</v>
      </c>
      <c r="AB457" s="55">
        <v>411</v>
      </c>
      <c r="AC457" s="55"/>
      <c r="AD457" s="55"/>
      <c r="AE457" s="55"/>
      <c r="AF457" s="55"/>
      <c r="AG457" s="55"/>
      <c r="AH457" s="55"/>
      <c r="AI457" s="55" t="s">
        <v>54</v>
      </c>
      <c r="AJ457" s="55">
        <v>24</v>
      </c>
      <c r="AK457" s="55"/>
      <c r="AL457" s="55"/>
      <c r="AM457" s="55"/>
      <c r="AN457" s="55"/>
      <c r="AO457" s="55">
        <v>572</v>
      </c>
      <c r="AP457" s="55">
        <v>503</v>
      </c>
      <c r="AQ457" s="55">
        <v>375</v>
      </c>
      <c r="AR457" s="55">
        <v>473</v>
      </c>
      <c r="AS457" s="55">
        <v>486</v>
      </c>
      <c r="AT457" s="55">
        <v>452</v>
      </c>
    </row>
    <row r="458" spans="1:46">
      <c r="A458" s="55" t="s">
        <v>625</v>
      </c>
      <c r="B458" s="55">
        <v>1315230715</v>
      </c>
      <c r="C458" s="55" t="s">
        <v>626</v>
      </c>
      <c r="D458" s="55" t="s">
        <v>52</v>
      </c>
      <c r="E458" s="55" t="s">
        <v>53</v>
      </c>
      <c r="F458" s="55"/>
      <c r="G458" s="55">
        <v>7</v>
      </c>
      <c r="H458" s="55">
        <v>486</v>
      </c>
      <c r="I458" s="55">
        <v>518.5</v>
      </c>
      <c r="J458" s="55">
        <v>452</v>
      </c>
      <c r="K458" s="55">
        <v>11</v>
      </c>
      <c r="L458" s="55">
        <v>2558</v>
      </c>
      <c r="M458" s="55">
        <v>104</v>
      </c>
      <c r="N458" s="55">
        <v>450</v>
      </c>
      <c r="O458" s="55">
        <v>91</v>
      </c>
      <c r="P458" s="55">
        <v>436</v>
      </c>
      <c r="Q458" s="55">
        <v>83</v>
      </c>
      <c r="R458" s="55">
        <v>764</v>
      </c>
      <c r="S458" s="55">
        <v>67.5</v>
      </c>
      <c r="T458" s="55">
        <v>275</v>
      </c>
      <c r="U458" s="55"/>
      <c r="V458" s="55"/>
      <c r="W458" s="55">
        <v>62.5</v>
      </c>
      <c r="X458" s="55">
        <v>86</v>
      </c>
      <c r="Y458" s="55">
        <v>306</v>
      </c>
      <c r="Z458" s="55">
        <v>78</v>
      </c>
      <c r="AA458" s="55">
        <v>87</v>
      </c>
      <c r="AB458" s="55">
        <v>195</v>
      </c>
      <c r="AC458" s="55"/>
      <c r="AD458" s="55"/>
      <c r="AE458" s="55"/>
      <c r="AF458" s="55"/>
      <c r="AG458" s="55"/>
      <c r="AH458" s="55"/>
      <c r="AI458" s="55" t="s">
        <v>54</v>
      </c>
      <c r="AJ458" s="55">
        <v>15</v>
      </c>
      <c r="AK458" s="55"/>
      <c r="AL458" s="55"/>
      <c r="AM458" s="55"/>
      <c r="AN458" s="55"/>
      <c r="AO458" s="55">
        <v>361</v>
      </c>
      <c r="AP458" s="55">
        <v>406</v>
      </c>
      <c r="AQ458" s="55">
        <v>375</v>
      </c>
      <c r="AR458" s="55">
        <v>463</v>
      </c>
      <c r="AS458" s="55">
        <v>422</v>
      </c>
      <c r="AT458" s="55">
        <v>452</v>
      </c>
    </row>
    <row r="459" spans="1:46">
      <c r="A459" s="55" t="s">
        <v>439</v>
      </c>
      <c r="B459" s="55">
        <v>1315230513</v>
      </c>
      <c r="C459" s="55" t="s">
        <v>440</v>
      </c>
      <c r="D459" s="55" t="s">
        <v>52</v>
      </c>
      <c r="E459" s="55" t="s">
        <v>53</v>
      </c>
      <c r="F459" s="55"/>
      <c r="G459" s="55">
        <v>5</v>
      </c>
      <c r="H459" s="55">
        <v>486.5</v>
      </c>
      <c r="I459" s="55">
        <v>518.5</v>
      </c>
      <c r="J459" s="55">
        <v>452</v>
      </c>
      <c r="K459" s="55">
        <v>94</v>
      </c>
      <c r="L459" s="55">
        <v>2558</v>
      </c>
      <c r="M459" s="55">
        <v>93</v>
      </c>
      <c r="N459" s="55">
        <v>762</v>
      </c>
      <c r="O459" s="55">
        <v>110.5</v>
      </c>
      <c r="P459" s="55">
        <v>96</v>
      </c>
      <c r="Q459" s="55">
        <v>103</v>
      </c>
      <c r="R459" s="55">
        <v>562</v>
      </c>
      <c r="S459" s="55">
        <v>49</v>
      </c>
      <c r="T459" s="55">
        <v>565</v>
      </c>
      <c r="U459" s="55"/>
      <c r="V459" s="55"/>
      <c r="W459" s="55">
        <v>63</v>
      </c>
      <c r="X459" s="55">
        <v>86</v>
      </c>
      <c r="Y459" s="55">
        <v>297</v>
      </c>
      <c r="Z459" s="55">
        <v>68</v>
      </c>
      <c r="AA459" s="55">
        <v>77</v>
      </c>
      <c r="AB459" s="55">
        <v>372</v>
      </c>
      <c r="AC459" s="55"/>
      <c r="AD459" s="55"/>
      <c r="AE459" s="55"/>
      <c r="AF459" s="55"/>
      <c r="AG459" s="55"/>
      <c r="AH459" s="55"/>
      <c r="AI459" s="55" t="s">
        <v>54</v>
      </c>
      <c r="AJ459" s="55">
        <v>13</v>
      </c>
      <c r="AK459" s="55"/>
      <c r="AL459" s="55"/>
      <c r="AM459" s="55"/>
      <c r="AN459" s="55"/>
      <c r="AO459" s="55">
        <v>426</v>
      </c>
      <c r="AP459" s="55">
        <v>463</v>
      </c>
      <c r="AQ459" s="55">
        <v>452</v>
      </c>
      <c r="AR459" s="55">
        <v>546</v>
      </c>
      <c r="AS459" s="55">
        <v>603</v>
      </c>
      <c r="AT459" s="55">
        <v>452</v>
      </c>
    </row>
    <row r="460" spans="1:46">
      <c r="A460" s="55" t="s">
        <v>1020</v>
      </c>
      <c r="B460" s="55">
        <v>1315231126</v>
      </c>
      <c r="C460" s="55" t="s">
        <v>1021</v>
      </c>
      <c r="D460" s="55" t="s">
        <v>52</v>
      </c>
      <c r="E460" s="55" t="s">
        <v>53</v>
      </c>
      <c r="F460" s="55"/>
      <c r="G460" s="55">
        <v>11</v>
      </c>
      <c r="H460" s="55">
        <v>467.5</v>
      </c>
      <c r="I460" s="55">
        <v>518.5</v>
      </c>
      <c r="J460" s="55">
        <v>452</v>
      </c>
      <c r="K460" s="55">
        <v>18</v>
      </c>
      <c r="L460" s="55">
        <v>2558</v>
      </c>
      <c r="M460" s="55">
        <v>103</v>
      </c>
      <c r="N460" s="55">
        <v>487</v>
      </c>
      <c r="O460" s="55">
        <v>94</v>
      </c>
      <c r="P460" s="55">
        <v>381</v>
      </c>
      <c r="Q460" s="55">
        <v>98</v>
      </c>
      <c r="R460" s="55">
        <v>641</v>
      </c>
      <c r="S460" s="55">
        <v>70.5</v>
      </c>
      <c r="T460" s="55">
        <v>217</v>
      </c>
      <c r="U460" s="55"/>
      <c r="V460" s="55"/>
      <c r="W460" s="55">
        <v>51.5</v>
      </c>
      <c r="X460" s="55">
        <v>77</v>
      </c>
      <c r="Y460" s="55">
        <v>504</v>
      </c>
      <c r="Z460" s="55"/>
      <c r="AA460" s="55"/>
      <c r="AB460" s="55"/>
      <c r="AC460" s="55"/>
      <c r="AD460" s="55"/>
      <c r="AE460" s="55"/>
      <c r="AF460" s="55">
        <v>50.5</v>
      </c>
      <c r="AG460" s="55">
        <v>76</v>
      </c>
      <c r="AH460" s="55">
        <v>169</v>
      </c>
      <c r="AI460" s="55" t="s">
        <v>866</v>
      </c>
      <c r="AJ460" s="55">
        <v>26</v>
      </c>
      <c r="AK460" s="55"/>
      <c r="AL460" s="55"/>
      <c r="AM460" s="55"/>
      <c r="AN460" s="55"/>
      <c r="AO460" s="55">
        <v>374</v>
      </c>
      <c r="AP460" s="55">
        <v>377</v>
      </c>
      <c r="AQ460" s="55"/>
      <c r="AR460" s="55">
        <v>470</v>
      </c>
      <c r="AS460" s="55">
        <v>356</v>
      </c>
      <c r="AT460" s="55">
        <v>452</v>
      </c>
    </row>
    <row r="461" spans="1:46">
      <c r="A461" s="55" t="s">
        <v>1102</v>
      </c>
      <c r="B461" s="55">
        <v>1315231222</v>
      </c>
      <c r="C461" s="55" t="s">
        <v>1103</v>
      </c>
      <c r="D461" s="55" t="s">
        <v>52</v>
      </c>
      <c r="E461" s="55" t="s">
        <v>53</v>
      </c>
      <c r="F461" s="55"/>
      <c r="G461" s="55">
        <v>12</v>
      </c>
      <c r="H461" s="55">
        <v>468</v>
      </c>
      <c r="I461" s="55">
        <v>518</v>
      </c>
      <c r="J461" s="55">
        <v>457</v>
      </c>
      <c r="K461" s="55">
        <v>64</v>
      </c>
      <c r="L461" s="55">
        <v>2579</v>
      </c>
      <c r="M461" s="55">
        <v>115</v>
      </c>
      <c r="N461" s="55">
        <v>66</v>
      </c>
      <c r="O461" s="55">
        <v>93.5</v>
      </c>
      <c r="P461" s="55">
        <v>392</v>
      </c>
      <c r="Q461" s="55">
        <v>104</v>
      </c>
      <c r="R461" s="55">
        <v>541</v>
      </c>
      <c r="S461" s="55">
        <v>48.5</v>
      </c>
      <c r="T461" s="55">
        <v>576</v>
      </c>
      <c r="U461" s="55"/>
      <c r="V461" s="55"/>
      <c r="W461" s="55">
        <v>56</v>
      </c>
      <c r="X461" s="55">
        <v>80</v>
      </c>
      <c r="Y461" s="55">
        <v>426</v>
      </c>
      <c r="Z461" s="55"/>
      <c r="AA461" s="55"/>
      <c r="AB461" s="55"/>
      <c r="AC461" s="55"/>
      <c r="AD461" s="55"/>
      <c r="AE461" s="55"/>
      <c r="AF461" s="55">
        <v>51</v>
      </c>
      <c r="AG461" s="55">
        <v>77</v>
      </c>
      <c r="AH461" s="55">
        <v>163</v>
      </c>
      <c r="AI461" s="55" t="s">
        <v>866</v>
      </c>
      <c r="AJ461" s="55">
        <v>23</v>
      </c>
      <c r="AK461" s="55"/>
      <c r="AL461" s="55"/>
      <c r="AM461" s="55"/>
      <c r="AN461" s="55"/>
      <c r="AO461" s="55">
        <v>543</v>
      </c>
      <c r="AP461" s="55">
        <v>516</v>
      </c>
      <c r="AQ461" s="55">
        <v>531</v>
      </c>
      <c r="AR461" s="55">
        <v>521</v>
      </c>
      <c r="AS461" s="55">
        <v>511</v>
      </c>
      <c r="AT461" s="55">
        <v>457</v>
      </c>
    </row>
    <row r="462" spans="1:46">
      <c r="A462" s="55" t="s">
        <v>1022</v>
      </c>
      <c r="B462" s="55">
        <v>1315231127</v>
      </c>
      <c r="C462" s="55" t="s">
        <v>1023</v>
      </c>
      <c r="D462" s="55" t="s">
        <v>52</v>
      </c>
      <c r="E462" s="55" t="s">
        <v>53</v>
      </c>
      <c r="F462" s="55"/>
      <c r="G462" s="55">
        <v>11</v>
      </c>
      <c r="H462" s="55">
        <v>464</v>
      </c>
      <c r="I462" s="55">
        <v>518</v>
      </c>
      <c r="J462" s="55">
        <v>457</v>
      </c>
      <c r="K462" s="55">
        <v>31</v>
      </c>
      <c r="L462" s="55">
        <v>2579</v>
      </c>
      <c r="M462" s="55">
        <v>107</v>
      </c>
      <c r="N462" s="55">
        <v>325</v>
      </c>
      <c r="O462" s="55">
        <v>85.5</v>
      </c>
      <c r="P462" s="55">
        <v>530</v>
      </c>
      <c r="Q462" s="55">
        <v>112</v>
      </c>
      <c r="R462" s="55">
        <v>360</v>
      </c>
      <c r="S462" s="55">
        <v>59.5</v>
      </c>
      <c r="T462" s="55">
        <v>424</v>
      </c>
      <c r="U462" s="55"/>
      <c r="V462" s="55"/>
      <c r="W462" s="55">
        <v>45</v>
      </c>
      <c r="X462" s="55">
        <v>72</v>
      </c>
      <c r="Y462" s="55">
        <v>578</v>
      </c>
      <c r="Z462" s="55"/>
      <c r="AA462" s="55"/>
      <c r="AB462" s="55"/>
      <c r="AC462" s="55"/>
      <c r="AD462" s="55"/>
      <c r="AE462" s="55"/>
      <c r="AF462" s="55">
        <v>55</v>
      </c>
      <c r="AG462" s="55">
        <v>82</v>
      </c>
      <c r="AH462" s="55">
        <v>128</v>
      </c>
      <c r="AI462" s="55" t="s">
        <v>866</v>
      </c>
      <c r="AJ462" s="55">
        <v>27</v>
      </c>
      <c r="AK462" s="55"/>
      <c r="AL462" s="55"/>
      <c r="AM462" s="55"/>
      <c r="AN462" s="55"/>
      <c r="AO462" s="55">
        <v>497</v>
      </c>
      <c r="AP462" s="55">
        <v>487</v>
      </c>
      <c r="AQ462" s="55">
        <v>358</v>
      </c>
      <c r="AR462" s="55">
        <v>488</v>
      </c>
      <c r="AS462" s="55">
        <v>424</v>
      </c>
      <c r="AT462" s="55">
        <v>457</v>
      </c>
    </row>
    <row r="463" spans="1:46">
      <c r="A463" s="55" t="s">
        <v>381</v>
      </c>
      <c r="B463" s="55">
        <v>1315230425</v>
      </c>
      <c r="C463" s="55" t="s">
        <v>382</v>
      </c>
      <c r="D463" s="55" t="s">
        <v>52</v>
      </c>
      <c r="E463" s="55" t="s">
        <v>53</v>
      </c>
      <c r="F463" s="55"/>
      <c r="G463" s="55">
        <v>4</v>
      </c>
      <c r="H463" s="55">
        <v>483.5</v>
      </c>
      <c r="I463" s="55">
        <v>518</v>
      </c>
      <c r="J463" s="55">
        <v>457</v>
      </c>
      <c r="K463" s="55">
        <v>60</v>
      </c>
      <c r="L463" s="55">
        <v>2579</v>
      </c>
      <c r="M463" s="55">
        <v>102</v>
      </c>
      <c r="N463" s="55">
        <v>529</v>
      </c>
      <c r="O463" s="55">
        <v>87</v>
      </c>
      <c r="P463" s="55">
        <v>503</v>
      </c>
      <c r="Q463" s="55">
        <v>112</v>
      </c>
      <c r="R463" s="55">
        <v>360</v>
      </c>
      <c r="S463" s="55">
        <v>67</v>
      </c>
      <c r="T463" s="55">
        <v>287</v>
      </c>
      <c r="U463" s="55"/>
      <c r="V463" s="55"/>
      <c r="W463" s="55">
        <v>57.5</v>
      </c>
      <c r="X463" s="55">
        <v>82</v>
      </c>
      <c r="Y463" s="55">
        <v>393</v>
      </c>
      <c r="Z463" s="55">
        <v>58</v>
      </c>
      <c r="AA463" s="55">
        <v>68</v>
      </c>
      <c r="AB463" s="55">
        <v>449</v>
      </c>
      <c r="AC463" s="55"/>
      <c r="AD463" s="55"/>
      <c r="AE463" s="55"/>
      <c r="AF463" s="55"/>
      <c r="AG463" s="55"/>
      <c r="AH463" s="55"/>
      <c r="AI463" s="55" t="s">
        <v>54</v>
      </c>
      <c r="AJ463" s="55">
        <v>25</v>
      </c>
      <c r="AK463" s="55"/>
      <c r="AL463" s="55"/>
      <c r="AM463" s="55"/>
      <c r="AN463" s="55"/>
      <c r="AO463" s="55">
        <v>526</v>
      </c>
      <c r="AP463" s="55">
        <v>547</v>
      </c>
      <c r="AQ463" s="55">
        <v>511</v>
      </c>
      <c r="AR463" s="55">
        <v>517</v>
      </c>
      <c r="AS463" s="55">
        <v>435</v>
      </c>
      <c r="AT463" s="55">
        <v>457</v>
      </c>
    </row>
    <row r="464" spans="1:46">
      <c r="A464" s="55" t="s">
        <v>77</v>
      </c>
      <c r="B464" s="55">
        <v>1315230113</v>
      </c>
      <c r="C464" s="55" t="s">
        <v>78</v>
      </c>
      <c r="D464" s="55" t="s">
        <v>52</v>
      </c>
      <c r="E464" s="55" t="s">
        <v>53</v>
      </c>
      <c r="F464" s="55"/>
      <c r="G464" s="55">
        <v>1</v>
      </c>
      <c r="H464" s="55">
        <v>486.5</v>
      </c>
      <c r="I464" s="55">
        <v>518</v>
      </c>
      <c r="J464" s="55">
        <v>457</v>
      </c>
      <c r="K464" s="55">
        <v>36</v>
      </c>
      <c r="L464" s="55">
        <v>2579</v>
      </c>
      <c r="M464" s="55">
        <v>107</v>
      </c>
      <c r="N464" s="55">
        <v>325</v>
      </c>
      <c r="O464" s="55">
        <v>84.5</v>
      </c>
      <c r="P464" s="55">
        <v>553</v>
      </c>
      <c r="Q464" s="55">
        <v>110.5</v>
      </c>
      <c r="R464" s="55">
        <v>396</v>
      </c>
      <c r="S464" s="55">
        <v>56</v>
      </c>
      <c r="T464" s="55">
        <v>473</v>
      </c>
      <c r="U464" s="55"/>
      <c r="V464" s="55"/>
      <c r="W464" s="55">
        <v>63.5</v>
      </c>
      <c r="X464" s="55">
        <v>86</v>
      </c>
      <c r="Y464" s="55">
        <v>283</v>
      </c>
      <c r="Z464" s="55">
        <v>65</v>
      </c>
      <c r="AA464" s="55">
        <v>74</v>
      </c>
      <c r="AB464" s="55">
        <v>412</v>
      </c>
      <c r="AC464" s="55"/>
      <c r="AD464" s="55"/>
      <c r="AE464" s="55"/>
      <c r="AF464" s="55"/>
      <c r="AG464" s="55"/>
      <c r="AH464" s="55"/>
      <c r="AI464" s="55" t="s">
        <v>54</v>
      </c>
      <c r="AJ464" s="55">
        <v>13</v>
      </c>
      <c r="AK464" s="55"/>
      <c r="AL464" s="55"/>
      <c r="AM464" s="55"/>
      <c r="AN464" s="55"/>
      <c r="AO464" s="55">
        <v>478</v>
      </c>
      <c r="AP464" s="55">
        <v>518</v>
      </c>
      <c r="AQ464" s="55">
        <v>517</v>
      </c>
      <c r="AR464" s="55">
        <v>493</v>
      </c>
      <c r="AS464" s="55">
        <v>328</v>
      </c>
      <c r="AT464" s="55">
        <v>457</v>
      </c>
    </row>
    <row r="465" spans="1:46">
      <c r="A465" s="55" t="s">
        <v>284</v>
      </c>
      <c r="B465" s="55">
        <v>1315230323</v>
      </c>
      <c r="C465" s="55" t="s">
        <v>285</v>
      </c>
      <c r="D465" s="55" t="s">
        <v>52</v>
      </c>
      <c r="E465" s="55" t="s">
        <v>53</v>
      </c>
      <c r="F465" s="55"/>
      <c r="G465" s="55">
        <v>3</v>
      </c>
      <c r="H465" s="55">
        <v>486.5</v>
      </c>
      <c r="I465" s="55">
        <v>518</v>
      </c>
      <c r="J465" s="55">
        <v>457</v>
      </c>
      <c r="K465" s="55">
        <v>107</v>
      </c>
      <c r="L465" s="55">
        <v>2579</v>
      </c>
      <c r="M465" s="55">
        <v>103.5</v>
      </c>
      <c r="N465" s="55">
        <v>470</v>
      </c>
      <c r="O465" s="55">
        <v>81.5</v>
      </c>
      <c r="P465" s="55">
        <v>606</v>
      </c>
      <c r="Q465" s="55">
        <v>106.5</v>
      </c>
      <c r="R465" s="55">
        <v>487</v>
      </c>
      <c r="S465" s="55">
        <v>61.5</v>
      </c>
      <c r="T465" s="55">
        <v>381</v>
      </c>
      <c r="U465" s="55"/>
      <c r="V465" s="55"/>
      <c r="W465" s="55">
        <v>63.5</v>
      </c>
      <c r="X465" s="55">
        <v>86</v>
      </c>
      <c r="Y465" s="55">
        <v>283</v>
      </c>
      <c r="Z465" s="55">
        <v>70</v>
      </c>
      <c r="AA465" s="55">
        <v>79</v>
      </c>
      <c r="AB465" s="55">
        <v>338</v>
      </c>
      <c r="AC465" s="55"/>
      <c r="AD465" s="55"/>
      <c r="AE465" s="55"/>
      <c r="AF465" s="55"/>
      <c r="AG465" s="55"/>
      <c r="AH465" s="55"/>
      <c r="AI465" s="55" t="s">
        <v>54</v>
      </c>
      <c r="AJ465" s="55">
        <v>23</v>
      </c>
      <c r="AK465" s="55"/>
      <c r="AL465" s="55"/>
      <c r="AM465" s="55"/>
      <c r="AN465" s="55"/>
      <c r="AO465" s="55">
        <v>354</v>
      </c>
      <c r="AP465" s="55">
        <v>559</v>
      </c>
      <c r="AQ465" s="55">
        <v>488</v>
      </c>
      <c r="AR465" s="55">
        <v>564</v>
      </c>
      <c r="AS465" s="55">
        <v>389</v>
      </c>
      <c r="AT465" s="55">
        <v>457</v>
      </c>
    </row>
    <row r="466" spans="1:46">
      <c r="A466" s="55" t="s">
        <v>286</v>
      </c>
      <c r="B466" s="55">
        <v>1315230324</v>
      </c>
      <c r="C466" s="55" t="s">
        <v>287</v>
      </c>
      <c r="D466" s="55" t="s">
        <v>52</v>
      </c>
      <c r="E466" s="55" t="s">
        <v>53</v>
      </c>
      <c r="F466" s="55"/>
      <c r="G466" s="55">
        <v>3</v>
      </c>
      <c r="H466" s="55">
        <v>485.5</v>
      </c>
      <c r="I466" s="55">
        <v>518</v>
      </c>
      <c r="J466" s="55">
        <v>457</v>
      </c>
      <c r="K466" s="55">
        <v>81</v>
      </c>
      <c r="L466" s="55">
        <v>2579</v>
      </c>
      <c r="M466" s="55">
        <v>103</v>
      </c>
      <c r="N466" s="55">
        <v>487</v>
      </c>
      <c r="O466" s="55">
        <v>85</v>
      </c>
      <c r="P466" s="55">
        <v>541</v>
      </c>
      <c r="Q466" s="55">
        <v>105</v>
      </c>
      <c r="R466" s="55">
        <v>523</v>
      </c>
      <c r="S466" s="55">
        <v>64</v>
      </c>
      <c r="T466" s="55">
        <v>332</v>
      </c>
      <c r="U466" s="55"/>
      <c r="V466" s="55"/>
      <c r="W466" s="55">
        <v>58.5</v>
      </c>
      <c r="X466" s="55">
        <v>82</v>
      </c>
      <c r="Y466" s="55">
        <v>372</v>
      </c>
      <c r="Z466" s="55">
        <v>70</v>
      </c>
      <c r="AA466" s="55">
        <v>79</v>
      </c>
      <c r="AB466" s="55">
        <v>338</v>
      </c>
      <c r="AC466" s="55"/>
      <c r="AD466" s="55"/>
      <c r="AE466" s="55"/>
      <c r="AF466" s="55"/>
      <c r="AG466" s="55"/>
      <c r="AH466" s="55"/>
      <c r="AI466" s="55" t="s">
        <v>54</v>
      </c>
      <c r="AJ466" s="55">
        <v>24</v>
      </c>
      <c r="AK466" s="55"/>
      <c r="AL466" s="55"/>
      <c r="AM466" s="55"/>
      <c r="AN466" s="55"/>
      <c r="AO466" s="55">
        <v>349</v>
      </c>
      <c r="AP466" s="55">
        <v>579</v>
      </c>
      <c r="AQ466" s="55">
        <v>409</v>
      </c>
      <c r="AR466" s="55">
        <v>538</v>
      </c>
      <c r="AS466" s="55">
        <v>438</v>
      </c>
      <c r="AT466" s="55">
        <v>457</v>
      </c>
    </row>
    <row r="467" spans="1:46">
      <c r="A467" s="55" t="s">
        <v>1286</v>
      </c>
      <c r="B467" s="55">
        <v>1315231427</v>
      </c>
      <c r="C467" s="55" t="s">
        <v>1287</v>
      </c>
      <c r="D467" s="55" t="s">
        <v>52</v>
      </c>
      <c r="E467" s="55" t="s">
        <v>53</v>
      </c>
      <c r="F467" s="55"/>
      <c r="G467" s="55">
        <v>14</v>
      </c>
      <c r="H467" s="55">
        <v>469.75</v>
      </c>
      <c r="I467" s="55">
        <v>518</v>
      </c>
      <c r="J467" s="55">
        <v>457</v>
      </c>
      <c r="K467" s="55">
        <v>-102</v>
      </c>
      <c r="L467" s="55">
        <v>2579</v>
      </c>
      <c r="M467" s="55">
        <v>99.5</v>
      </c>
      <c r="N467" s="55">
        <v>618</v>
      </c>
      <c r="O467" s="55">
        <v>101.5</v>
      </c>
      <c r="P467" s="55">
        <v>235</v>
      </c>
      <c r="Q467" s="55">
        <v>107</v>
      </c>
      <c r="R467" s="55">
        <v>474</v>
      </c>
      <c r="S467" s="55">
        <v>60</v>
      </c>
      <c r="T467" s="55">
        <v>413</v>
      </c>
      <c r="U467" s="55"/>
      <c r="V467" s="55"/>
      <c r="W467" s="55">
        <v>49</v>
      </c>
      <c r="X467" s="55">
        <v>75</v>
      </c>
      <c r="Y467" s="55">
        <v>534</v>
      </c>
      <c r="Z467" s="55"/>
      <c r="AA467" s="55"/>
      <c r="AB467" s="55"/>
      <c r="AC467" s="55">
        <v>52.75</v>
      </c>
      <c r="AD467" s="55">
        <v>75</v>
      </c>
      <c r="AE467" s="55">
        <v>186</v>
      </c>
      <c r="AF467" s="55"/>
      <c r="AG467" s="55"/>
      <c r="AH467" s="55"/>
      <c r="AI467" s="55" t="s">
        <v>880</v>
      </c>
      <c r="AJ467" s="55">
        <v>28</v>
      </c>
      <c r="AK467" s="55"/>
      <c r="AL467" s="55"/>
      <c r="AM467" s="55"/>
      <c r="AN467" s="55"/>
      <c r="AO467" s="55">
        <v>338</v>
      </c>
      <c r="AP467" s="55">
        <v>468</v>
      </c>
      <c r="AQ467" s="55">
        <v>429</v>
      </c>
      <c r="AR467" s="55">
        <v>355</v>
      </c>
      <c r="AS467" s="55">
        <v>359</v>
      </c>
      <c r="AT467" s="55">
        <v>457</v>
      </c>
    </row>
    <row r="468" spans="1:46">
      <c r="A468" s="55" t="s">
        <v>445</v>
      </c>
      <c r="B468" s="55">
        <v>1315230516</v>
      </c>
      <c r="C468" s="55" t="s">
        <v>446</v>
      </c>
      <c r="D468" s="55" t="s">
        <v>52</v>
      </c>
      <c r="E468" s="55" t="s">
        <v>53</v>
      </c>
      <c r="F468" s="55"/>
      <c r="G468" s="55">
        <v>5</v>
      </c>
      <c r="H468" s="55">
        <v>499</v>
      </c>
      <c r="I468" s="55">
        <v>517.5</v>
      </c>
      <c r="J468" s="55">
        <v>464</v>
      </c>
      <c r="K468" s="55">
        <v>-140</v>
      </c>
      <c r="L468" s="55">
        <v>2597</v>
      </c>
      <c r="M468" s="55">
        <v>104.5</v>
      </c>
      <c r="N468" s="55">
        <v>433</v>
      </c>
      <c r="O468" s="55">
        <v>89</v>
      </c>
      <c r="P468" s="55">
        <v>470</v>
      </c>
      <c r="Q468" s="55">
        <v>74</v>
      </c>
      <c r="R468" s="55">
        <v>783</v>
      </c>
      <c r="S468" s="55">
        <v>64</v>
      </c>
      <c r="T468" s="55">
        <v>332</v>
      </c>
      <c r="U468" s="55"/>
      <c r="V468" s="55"/>
      <c r="W468" s="55">
        <v>82.5</v>
      </c>
      <c r="X468" s="55">
        <v>94</v>
      </c>
      <c r="Y468" s="55">
        <v>26</v>
      </c>
      <c r="Z468" s="55">
        <v>85</v>
      </c>
      <c r="AA468" s="55">
        <v>92</v>
      </c>
      <c r="AB468" s="55">
        <v>57</v>
      </c>
      <c r="AC468" s="55"/>
      <c r="AD468" s="55"/>
      <c r="AE468" s="55"/>
      <c r="AF468" s="55"/>
      <c r="AG468" s="55"/>
      <c r="AH468" s="55"/>
      <c r="AI468" s="55" t="s">
        <v>54</v>
      </c>
      <c r="AJ468" s="55">
        <v>16</v>
      </c>
      <c r="AK468" s="55"/>
      <c r="AL468" s="55"/>
      <c r="AM468" s="55"/>
      <c r="AN468" s="55"/>
      <c r="AO468" s="55">
        <v>295</v>
      </c>
      <c r="AP468" s="55">
        <v>382</v>
      </c>
      <c r="AQ468" s="55">
        <v>364</v>
      </c>
      <c r="AR468" s="55">
        <v>324</v>
      </c>
      <c r="AS468" s="55">
        <v>560</v>
      </c>
      <c r="AT468" s="55">
        <v>464</v>
      </c>
    </row>
    <row r="469" spans="1:46">
      <c r="A469" s="55" t="s">
        <v>641</v>
      </c>
      <c r="B469" s="55">
        <v>1315230723</v>
      </c>
      <c r="C469" s="55" t="s">
        <v>642</v>
      </c>
      <c r="D469" s="55" t="s">
        <v>52</v>
      </c>
      <c r="E469" s="55" t="s">
        <v>53</v>
      </c>
      <c r="F469" s="55"/>
      <c r="G469" s="55">
        <v>7</v>
      </c>
      <c r="H469" s="55">
        <v>489</v>
      </c>
      <c r="I469" s="55">
        <v>517.5</v>
      </c>
      <c r="J469" s="55">
        <v>464</v>
      </c>
      <c r="K469" s="55">
        <v>126</v>
      </c>
      <c r="L469" s="55">
        <v>2597</v>
      </c>
      <c r="M469" s="55">
        <v>106</v>
      </c>
      <c r="N469" s="55">
        <v>361</v>
      </c>
      <c r="O469" s="55">
        <v>86</v>
      </c>
      <c r="P469" s="55">
        <v>522</v>
      </c>
      <c r="Q469" s="55">
        <v>88.5</v>
      </c>
      <c r="R469" s="55">
        <v>735</v>
      </c>
      <c r="S469" s="55">
        <v>67</v>
      </c>
      <c r="T469" s="55">
        <v>287</v>
      </c>
      <c r="U469" s="55"/>
      <c r="V469" s="55"/>
      <c r="W469" s="55">
        <v>68.5</v>
      </c>
      <c r="X469" s="55">
        <v>88</v>
      </c>
      <c r="Y469" s="55">
        <v>182</v>
      </c>
      <c r="Z469" s="55">
        <v>73</v>
      </c>
      <c r="AA469" s="55">
        <v>82</v>
      </c>
      <c r="AB469" s="55">
        <v>281</v>
      </c>
      <c r="AC469" s="55"/>
      <c r="AD469" s="55"/>
      <c r="AE469" s="55"/>
      <c r="AF469" s="55"/>
      <c r="AG469" s="55"/>
      <c r="AH469" s="55"/>
      <c r="AI469" s="55" t="s">
        <v>54</v>
      </c>
      <c r="AJ469" s="55">
        <v>23</v>
      </c>
      <c r="AK469" s="55"/>
      <c r="AL469" s="55"/>
      <c r="AM469" s="55"/>
      <c r="AN469" s="55"/>
      <c r="AO469" s="55">
        <v>459</v>
      </c>
      <c r="AP469" s="55">
        <v>568</v>
      </c>
      <c r="AQ469" s="55">
        <v>588</v>
      </c>
      <c r="AR469" s="55">
        <v>590</v>
      </c>
      <c r="AS469" s="55">
        <v>336</v>
      </c>
      <c r="AT469" s="55">
        <v>464</v>
      </c>
    </row>
    <row r="470" spans="1:46">
      <c r="A470" s="55" t="s">
        <v>557</v>
      </c>
      <c r="B470" s="55">
        <v>1315230625</v>
      </c>
      <c r="C470" s="55" t="s">
        <v>558</v>
      </c>
      <c r="D470" s="55" t="s">
        <v>52</v>
      </c>
      <c r="E470" s="55" t="s">
        <v>53</v>
      </c>
      <c r="F470" s="55"/>
      <c r="G470" s="55">
        <v>6</v>
      </c>
      <c r="H470" s="55">
        <v>483.5</v>
      </c>
      <c r="I470" s="55">
        <v>517.5</v>
      </c>
      <c r="J470" s="55">
        <v>464</v>
      </c>
      <c r="K470" s="55">
        <v>-73</v>
      </c>
      <c r="L470" s="55">
        <v>2597</v>
      </c>
      <c r="M470" s="55">
        <v>103</v>
      </c>
      <c r="N470" s="55">
        <v>487</v>
      </c>
      <c r="O470" s="55">
        <v>82.5</v>
      </c>
      <c r="P470" s="55">
        <v>590</v>
      </c>
      <c r="Q470" s="55">
        <v>106</v>
      </c>
      <c r="R470" s="55">
        <v>498</v>
      </c>
      <c r="S470" s="55">
        <v>66</v>
      </c>
      <c r="T470" s="55">
        <v>301</v>
      </c>
      <c r="U470" s="55"/>
      <c r="V470" s="55"/>
      <c r="W470" s="55">
        <v>55.5</v>
      </c>
      <c r="X470" s="55">
        <v>80</v>
      </c>
      <c r="Y470" s="55">
        <v>435</v>
      </c>
      <c r="Z470" s="55">
        <v>70.5</v>
      </c>
      <c r="AA470" s="55">
        <v>80</v>
      </c>
      <c r="AB470" s="55">
        <v>328</v>
      </c>
      <c r="AC470" s="55"/>
      <c r="AD470" s="55"/>
      <c r="AE470" s="55"/>
      <c r="AF470" s="55"/>
      <c r="AG470" s="55"/>
      <c r="AH470" s="55"/>
      <c r="AI470" s="55" t="s">
        <v>54</v>
      </c>
      <c r="AJ470" s="55">
        <v>25</v>
      </c>
      <c r="AK470" s="55"/>
      <c r="AL470" s="55" t="s">
        <v>512</v>
      </c>
      <c r="AM470" s="55"/>
      <c r="AN470" s="55"/>
      <c r="AO470" s="55">
        <v>455</v>
      </c>
      <c r="AP470" s="55">
        <v>347</v>
      </c>
      <c r="AQ470" s="55">
        <v>442</v>
      </c>
      <c r="AR470" s="55">
        <v>391</v>
      </c>
      <c r="AS470" s="55">
        <v>413</v>
      </c>
      <c r="AT470" s="55">
        <v>464</v>
      </c>
    </row>
    <row r="471" spans="1:46">
      <c r="A471" s="55" t="s">
        <v>1164</v>
      </c>
      <c r="B471" s="55">
        <v>1315231313</v>
      </c>
      <c r="C471" s="55" t="s">
        <v>1165</v>
      </c>
      <c r="D471" s="55" t="s">
        <v>52</v>
      </c>
      <c r="E471" s="55" t="s">
        <v>53</v>
      </c>
      <c r="F471" s="55"/>
      <c r="G471" s="55">
        <v>13</v>
      </c>
      <c r="H471" s="55">
        <v>465</v>
      </c>
      <c r="I471" s="55">
        <v>517.5</v>
      </c>
      <c r="J471" s="55">
        <v>464</v>
      </c>
      <c r="K471" s="55">
        <v>-119</v>
      </c>
      <c r="L471" s="55">
        <v>2597</v>
      </c>
      <c r="M471" s="55">
        <v>100</v>
      </c>
      <c r="N471" s="55">
        <v>605</v>
      </c>
      <c r="O471" s="55">
        <v>87</v>
      </c>
      <c r="P471" s="55">
        <v>503</v>
      </c>
      <c r="Q471" s="55">
        <v>106.5</v>
      </c>
      <c r="R471" s="55">
        <v>487</v>
      </c>
      <c r="S471" s="55">
        <v>61</v>
      </c>
      <c r="T471" s="55">
        <v>396</v>
      </c>
      <c r="U471" s="55"/>
      <c r="V471" s="55"/>
      <c r="W471" s="55">
        <v>50</v>
      </c>
      <c r="X471" s="55">
        <v>76</v>
      </c>
      <c r="Y471" s="55">
        <v>523</v>
      </c>
      <c r="Z471" s="55"/>
      <c r="AA471" s="55"/>
      <c r="AB471" s="55"/>
      <c r="AC471" s="55"/>
      <c r="AD471" s="55"/>
      <c r="AE471" s="55"/>
      <c r="AF471" s="55">
        <v>60.5</v>
      </c>
      <c r="AG471" s="55">
        <v>87</v>
      </c>
      <c r="AH471" s="55">
        <v>61</v>
      </c>
      <c r="AI471" s="55" t="s">
        <v>866</v>
      </c>
      <c r="AJ471" s="55">
        <v>13</v>
      </c>
      <c r="AK471" s="55"/>
      <c r="AL471" s="55"/>
      <c r="AM471" s="55"/>
      <c r="AN471" s="55"/>
      <c r="AO471" s="55">
        <v>472</v>
      </c>
      <c r="AP471" s="55">
        <v>460</v>
      </c>
      <c r="AQ471" s="55">
        <v>443</v>
      </c>
      <c r="AR471" s="55">
        <v>345</v>
      </c>
      <c r="AS471" s="55">
        <v>517</v>
      </c>
      <c r="AT471" s="55">
        <v>464</v>
      </c>
    </row>
    <row r="472" spans="1:46">
      <c r="A472" s="55" t="s">
        <v>447</v>
      </c>
      <c r="B472" s="55">
        <v>1315230517</v>
      </c>
      <c r="C472" s="55" t="s">
        <v>448</v>
      </c>
      <c r="D472" s="55" t="s">
        <v>52</v>
      </c>
      <c r="E472" s="55" t="s">
        <v>53</v>
      </c>
      <c r="F472" s="55"/>
      <c r="G472" s="55">
        <v>5</v>
      </c>
      <c r="H472" s="55">
        <v>481</v>
      </c>
      <c r="I472" s="55">
        <v>517</v>
      </c>
      <c r="J472" s="55">
        <v>468</v>
      </c>
      <c r="K472" s="55"/>
      <c r="L472" s="55">
        <v>2630</v>
      </c>
      <c r="M472" s="55">
        <v>113.5</v>
      </c>
      <c r="N472" s="55">
        <v>101</v>
      </c>
      <c r="O472" s="55">
        <v>93.5</v>
      </c>
      <c r="P472" s="55">
        <v>392</v>
      </c>
      <c r="Q472" s="55">
        <v>119.5</v>
      </c>
      <c r="R472" s="55">
        <v>200</v>
      </c>
      <c r="S472" s="55">
        <v>42.5</v>
      </c>
      <c r="T472" s="55">
        <v>620</v>
      </c>
      <c r="U472" s="55"/>
      <c r="V472" s="55"/>
      <c r="W472" s="55">
        <v>45</v>
      </c>
      <c r="X472" s="55">
        <v>72</v>
      </c>
      <c r="Y472" s="55">
        <v>578</v>
      </c>
      <c r="Z472" s="55">
        <v>67</v>
      </c>
      <c r="AA472" s="55">
        <v>76</v>
      </c>
      <c r="AB472" s="55">
        <v>392</v>
      </c>
      <c r="AC472" s="55"/>
      <c r="AD472" s="55"/>
      <c r="AE472" s="55"/>
      <c r="AF472" s="55"/>
      <c r="AG472" s="55"/>
      <c r="AH472" s="55"/>
      <c r="AI472" s="55" t="s">
        <v>54</v>
      </c>
      <c r="AJ472" s="55">
        <v>17</v>
      </c>
      <c r="AK472" s="55"/>
      <c r="AL472" s="55"/>
      <c r="AM472" s="55"/>
      <c r="AN472" s="55"/>
      <c r="AO472" s="55">
        <v>326</v>
      </c>
      <c r="AP472" s="55">
        <v>509</v>
      </c>
      <c r="AQ472" s="55">
        <v>522</v>
      </c>
      <c r="AR472" s="55"/>
      <c r="AS472" s="55">
        <v>526</v>
      </c>
      <c r="AT472" s="55">
        <v>468</v>
      </c>
    </row>
    <row r="473" spans="1:46">
      <c r="A473" s="55" t="s">
        <v>359</v>
      </c>
      <c r="B473" s="55">
        <v>1315230414</v>
      </c>
      <c r="C473" s="55" t="s">
        <v>360</v>
      </c>
      <c r="D473" s="55" t="s">
        <v>52</v>
      </c>
      <c r="E473" s="55" t="s">
        <v>53</v>
      </c>
      <c r="F473" s="55"/>
      <c r="G473" s="55">
        <v>4</v>
      </c>
      <c r="H473" s="55">
        <v>481.5</v>
      </c>
      <c r="I473" s="55">
        <v>517</v>
      </c>
      <c r="J473" s="55">
        <v>468</v>
      </c>
      <c r="K473" s="55">
        <v>108</v>
      </c>
      <c r="L473" s="55">
        <v>2630</v>
      </c>
      <c r="M473" s="55">
        <v>101.5</v>
      </c>
      <c r="N473" s="55">
        <v>544</v>
      </c>
      <c r="O473" s="55">
        <v>108</v>
      </c>
      <c r="P473" s="55">
        <v>119</v>
      </c>
      <c r="Q473" s="55">
        <v>94</v>
      </c>
      <c r="R473" s="55">
        <v>687</v>
      </c>
      <c r="S473" s="55">
        <v>62.5</v>
      </c>
      <c r="T473" s="55">
        <v>362</v>
      </c>
      <c r="U473" s="55"/>
      <c r="V473" s="55"/>
      <c r="W473" s="55">
        <v>47.5</v>
      </c>
      <c r="X473" s="55">
        <v>74</v>
      </c>
      <c r="Y473" s="55">
        <v>549</v>
      </c>
      <c r="Z473" s="55">
        <v>68</v>
      </c>
      <c r="AA473" s="55">
        <v>77</v>
      </c>
      <c r="AB473" s="55">
        <v>372</v>
      </c>
      <c r="AC473" s="55"/>
      <c r="AD473" s="55"/>
      <c r="AE473" s="55"/>
      <c r="AF473" s="55"/>
      <c r="AG473" s="55"/>
      <c r="AH473" s="55"/>
      <c r="AI473" s="55" t="s">
        <v>54</v>
      </c>
      <c r="AJ473" s="55">
        <v>14</v>
      </c>
      <c r="AK473" s="55"/>
      <c r="AL473" s="55"/>
      <c r="AM473" s="55"/>
      <c r="AN473" s="55"/>
      <c r="AO473" s="55">
        <v>631</v>
      </c>
      <c r="AP473" s="55">
        <v>538</v>
      </c>
      <c r="AQ473" s="55">
        <v>459</v>
      </c>
      <c r="AR473" s="55">
        <v>576</v>
      </c>
      <c r="AS473" s="55">
        <v>507</v>
      </c>
      <c r="AT473" s="55">
        <v>468</v>
      </c>
    </row>
    <row r="474" spans="1:46">
      <c r="A474" s="55" t="s">
        <v>55</v>
      </c>
      <c r="B474" s="55">
        <v>1315230102</v>
      </c>
      <c r="C474" s="55" t="s">
        <v>56</v>
      </c>
      <c r="D474" s="55" t="s">
        <v>52</v>
      </c>
      <c r="E474" s="55" t="s">
        <v>53</v>
      </c>
      <c r="F474" s="55"/>
      <c r="G474" s="55">
        <v>1</v>
      </c>
      <c r="H474" s="55">
        <v>485.5</v>
      </c>
      <c r="I474" s="55">
        <v>517</v>
      </c>
      <c r="J474" s="55">
        <v>468</v>
      </c>
      <c r="K474" s="55">
        <v>161</v>
      </c>
      <c r="L474" s="55">
        <v>2630</v>
      </c>
      <c r="M474" s="55">
        <v>89</v>
      </c>
      <c r="N474" s="55">
        <v>785</v>
      </c>
      <c r="O474" s="55">
        <v>114</v>
      </c>
      <c r="P474" s="55">
        <v>69</v>
      </c>
      <c r="Q474" s="55">
        <v>87</v>
      </c>
      <c r="R474" s="55">
        <v>746</v>
      </c>
      <c r="S474" s="55">
        <v>60</v>
      </c>
      <c r="T474" s="55">
        <v>413</v>
      </c>
      <c r="U474" s="55"/>
      <c r="V474" s="55"/>
      <c r="W474" s="55">
        <v>62</v>
      </c>
      <c r="X474" s="55">
        <v>85</v>
      </c>
      <c r="Y474" s="55">
        <v>312</v>
      </c>
      <c r="Z474" s="55">
        <v>73.5</v>
      </c>
      <c r="AA474" s="55">
        <v>82</v>
      </c>
      <c r="AB474" s="55">
        <v>273</v>
      </c>
      <c r="AC474" s="55"/>
      <c r="AD474" s="55"/>
      <c r="AE474" s="55"/>
      <c r="AF474" s="55"/>
      <c r="AG474" s="55"/>
      <c r="AH474" s="55"/>
      <c r="AI474" s="55" t="s">
        <v>54</v>
      </c>
      <c r="AJ474" s="55">
        <v>2</v>
      </c>
      <c r="AK474" s="55"/>
      <c r="AL474" s="55"/>
      <c r="AM474" s="55"/>
      <c r="AN474" s="55"/>
      <c r="AO474" s="55">
        <v>574</v>
      </c>
      <c r="AP474" s="55">
        <v>561</v>
      </c>
      <c r="AQ474" s="55">
        <v>522</v>
      </c>
      <c r="AR474" s="55">
        <v>629</v>
      </c>
      <c r="AS474" s="55">
        <v>502</v>
      </c>
      <c r="AT474" s="55">
        <v>468</v>
      </c>
    </row>
    <row r="475" spans="1:46">
      <c r="A475" s="55" t="s">
        <v>1258</v>
      </c>
      <c r="B475" s="55">
        <v>1315231413</v>
      </c>
      <c r="C475" s="55" t="s">
        <v>1259</v>
      </c>
      <c r="D475" s="55" t="s">
        <v>52</v>
      </c>
      <c r="E475" s="55" t="s">
        <v>53</v>
      </c>
      <c r="F475" s="55"/>
      <c r="G475" s="55">
        <v>14</v>
      </c>
      <c r="H475" s="55">
        <v>471.25</v>
      </c>
      <c r="I475" s="55">
        <v>517</v>
      </c>
      <c r="J475" s="55">
        <v>468</v>
      </c>
      <c r="K475" s="55">
        <v>-40</v>
      </c>
      <c r="L475" s="55">
        <v>2630</v>
      </c>
      <c r="M475" s="55">
        <v>97</v>
      </c>
      <c r="N475" s="55">
        <v>689</v>
      </c>
      <c r="O475" s="55">
        <v>84.5</v>
      </c>
      <c r="P475" s="55">
        <v>553</v>
      </c>
      <c r="Q475" s="55">
        <v>117.5</v>
      </c>
      <c r="R475" s="55">
        <v>253</v>
      </c>
      <c r="S475" s="55">
        <v>63</v>
      </c>
      <c r="T475" s="55">
        <v>353</v>
      </c>
      <c r="U475" s="55"/>
      <c r="V475" s="55"/>
      <c r="W475" s="55">
        <v>56</v>
      </c>
      <c r="X475" s="55">
        <v>80</v>
      </c>
      <c r="Y475" s="55">
        <v>426</v>
      </c>
      <c r="Z475" s="55"/>
      <c r="AA475" s="55"/>
      <c r="AB475" s="55"/>
      <c r="AC475" s="55">
        <v>53.25</v>
      </c>
      <c r="AD475" s="55">
        <v>75</v>
      </c>
      <c r="AE475" s="55">
        <v>182</v>
      </c>
      <c r="AF475" s="55"/>
      <c r="AG475" s="55"/>
      <c r="AH475" s="55"/>
      <c r="AI475" s="55" t="s">
        <v>880</v>
      </c>
      <c r="AJ475" s="55">
        <v>14</v>
      </c>
      <c r="AK475" s="55"/>
      <c r="AL475" s="55"/>
      <c r="AM475" s="55"/>
      <c r="AN475" s="55"/>
      <c r="AO475" s="55">
        <v>224</v>
      </c>
      <c r="AP475" s="55">
        <v>512</v>
      </c>
      <c r="AQ475" s="55">
        <v>416</v>
      </c>
      <c r="AR475" s="55">
        <v>428</v>
      </c>
      <c r="AS475" s="55">
        <v>314</v>
      </c>
      <c r="AT475" s="55">
        <v>468</v>
      </c>
    </row>
    <row r="476" spans="1:46">
      <c r="A476" s="55" t="s">
        <v>188</v>
      </c>
      <c r="B476" s="55">
        <v>1315230222</v>
      </c>
      <c r="C476" s="55" t="s">
        <v>189</v>
      </c>
      <c r="D476" s="55" t="s">
        <v>52</v>
      </c>
      <c r="E476" s="55" t="s">
        <v>53</v>
      </c>
      <c r="F476" s="55"/>
      <c r="G476" s="55">
        <v>2</v>
      </c>
      <c r="H476" s="55">
        <v>488</v>
      </c>
      <c r="I476" s="55">
        <v>516.5</v>
      </c>
      <c r="J476" s="55">
        <v>472</v>
      </c>
      <c r="K476" s="55">
        <v>-60</v>
      </c>
      <c r="L476" s="55">
        <v>2654</v>
      </c>
      <c r="M476" s="55">
        <v>100.5</v>
      </c>
      <c r="N476" s="55">
        <v>584</v>
      </c>
      <c r="O476" s="55">
        <v>75</v>
      </c>
      <c r="P476" s="55">
        <v>675</v>
      </c>
      <c r="Q476" s="55">
        <v>99</v>
      </c>
      <c r="R476" s="55">
        <v>617</v>
      </c>
      <c r="S476" s="55">
        <v>70</v>
      </c>
      <c r="T476" s="55">
        <v>226</v>
      </c>
      <c r="U476" s="55"/>
      <c r="V476" s="55"/>
      <c r="W476" s="55">
        <v>68.5</v>
      </c>
      <c r="X476" s="55">
        <v>88</v>
      </c>
      <c r="Y476" s="55">
        <v>182</v>
      </c>
      <c r="Z476" s="55">
        <v>75</v>
      </c>
      <c r="AA476" s="55">
        <v>84</v>
      </c>
      <c r="AB476" s="55">
        <v>248</v>
      </c>
      <c r="AC476" s="55"/>
      <c r="AD476" s="55"/>
      <c r="AE476" s="55"/>
      <c r="AF476" s="55"/>
      <c r="AG476" s="55"/>
      <c r="AH476" s="55"/>
      <c r="AI476" s="55" t="s">
        <v>54</v>
      </c>
      <c r="AJ476" s="55">
        <v>22</v>
      </c>
      <c r="AK476" s="55"/>
      <c r="AL476" s="55"/>
      <c r="AM476" s="55"/>
      <c r="AN476" s="55"/>
      <c r="AO476" s="55">
        <v>376</v>
      </c>
      <c r="AP476" s="55">
        <v>280</v>
      </c>
      <c r="AQ476" s="55">
        <v>325</v>
      </c>
      <c r="AR476" s="55">
        <v>412</v>
      </c>
      <c r="AS476" s="55">
        <v>375</v>
      </c>
      <c r="AT476" s="55">
        <v>472</v>
      </c>
    </row>
    <row r="477" spans="1:46">
      <c r="A477" s="55" t="s">
        <v>1094</v>
      </c>
      <c r="B477" s="55">
        <v>1315231218</v>
      </c>
      <c r="C477" s="55" t="s">
        <v>1095</v>
      </c>
      <c r="D477" s="55" t="s">
        <v>52</v>
      </c>
      <c r="E477" s="55" t="s">
        <v>53</v>
      </c>
      <c r="F477" s="55"/>
      <c r="G477" s="55">
        <v>12</v>
      </c>
      <c r="H477" s="55">
        <v>466.5</v>
      </c>
      <c r="I477" s="55">
        <v>516.5</v>
      </c>
      <c r="J477" s="55">
        <v>472</v>
      </c>
      <c r="K477" s="55">
        <v>-22</v>
      </c>
      <c r="L477" s="55">
        <v>2654</v>
      </c>
      <c r="M477" s="55">
        <v>103</v>
      </c>
      <c r="N477" s="55">
        <v>487</v>
      </c>
      <c r="O477" s="55">
        <v>86</v>
      </c>
      <c r="P477" s="55">
        <v>522</v>
      </c>
      <c r="Q477" s="55">
        <v>90</v>
      </c>
      <c r="R477" s="55">
        <v>728</v>
      </c>
      <c r="S477" s="55">
        <v>77.5</v>
      </c>
      <c r="T477" s="55">
        <v>116</v>
      </c>
      <c r="U477" s="55"/>
      <c r="V477" s="55"/>
      <c r="W477" s="55">
        <v>41.5</v>
      </c>
      <c r="X477" s="55">
        <v>69</v>
      </c>
      <c r="Y477" s="55">
        <v>611</v>
      </c>
      <c r="Z477" s="55"/>
      <c r="AA477" s="55"/>
      <c r="AB477" s="55"/>
      <c r="AC477" s="55"/>
      <c r="AD477" s="55"/>
      <c r="AE477" s="55"/>
      <c r="AF477" s="55">
        <v>68.5</v>
      </c>
      <c r="AG477" s="55">
        <v>91</v>
      </c>
      <c r="AH477" s="55">
        <v>20</v>
      </c>
      <c r="AI477" s="55" t="s">
        <v>866</v>
      </c>
      <c r="AJ477" s="55">
        <v>19</v>
      </c>
      <c r="AK477" s="55"/>
      <c r="AL477" s="55"/>
      <c r="AM477" s="55"/>
      <c r="AN477" s="55"/>
      <c r="AO477" s="55">
        <v>453</v>
      </c>
      <c r="AP477" s="55">
        <v>522</v>
      </c>
      <c r="AQ477" s="55">
        <v>409</v>
      </c>
      <c r="AR477" s="55">
        <v>450</v>
      </c>
      <c r="AS477" s="55">
        <v>553</v>
      </c>
      <c r="AT477" s="55">
        <v>472</v>
      </c>
    </row>
    <row r="478" spans="1:46">
      <c r="A478" s="55" t="s">
        <v>1086</v>
      </c>
      <c r="B478" s="55">
        <v>1315231214</v>
      </c>
      <c r="C478" s="55" t="s">
        <v>1087</v>
      </c>
      <c r="D478" s="55" t="s">
        <v>52</v>
      </c>
      <c r="E478" s="55" t="s">
        <v>53</v>
      </c>
      <c r="F478" s="55"/>
      <c r="G478" s="55">
        <v>12</v>
      </c>
      <c r="H478" s="55">
        <v>465</v>
      </c>
      <c r="I478" s="55">
        <v>516.5</v>
      </c>
      <c r="J478" s="55">
        <v>472</v>
      </c>
      <c r="K478" s="55">
        <v>165</v>
      </c>
      <c r="L478" s="55">
        <v>2654</v>
      </c>
      <c r="M478" s="55">
        <v>103.5</v>
      </c>
      <c r="N478" s="55">
        <v>470</v>
      </c>
      <c r="O478" s="55">
        <v>91</v>
      </c>
      <c r="P478" s="55">
        <v>436</v>
      </c>
      <c r="Q478" s="55">
        <v>102.5</v>
      </c>
      <c r="R478" s="55">
        <v>569</v>
      </c>
      <c r="S478" s="55">
        <v>62.5</v>
      </c>
      <c r="T478" s="55">
        <v>362</v>
      </c>
      <c r="U478" s="55"/>
      <c r="V478" s="55"/>
      <c r="W478" s="55">
        <v>52</v>
      </c>
      <c r="X478" s="55">
        <v>77</v>
      </c>
      <c r="Y478" s="55">
        <v>493</v>
      </c>
      <c r="Z478" s="55"/>
      <c r="AA478" s="55"/>
      <c r="AB478" s="55"/>
      <c r="AC478" s="55"/>
      <c r="AD478" s="55"/>
      <c r="AE478" s="55"/>
      <c r="AF478" s="55">
        <v>53.5</v>
      </c>
      <c r="AG478" s="55">
        <v>80</v>
      </c>
      <c r="AH478" s="55">
        <v>145</v>
      </c>
      <c r="AI478" s="55" t="s">
        <v>866</v>
      </c>
      <c r="AJ478" s="55">
        <v>14</v>
      </c>
      <c r="AK478" s="55"/>
      <c r="AL478" s="55"/>
      <c r="AM478" s="55"/>
      <c r="AN478" s="55"/>
      <c r="AO478" s="55">
        <v>449</v>
      </c>
      <c r="AP478" s="55">
        <v>529</v>
      </c>
      <c r="AQ478" s="55">
        <v>533</v>
      </c>
      <c r="AR478" s="55">
        <v>637</v>
      </c>
      <c r="AS478" s="55">
        <v>403</v>
      </c>
      <c r="AT478" s="55">
        <v>472</v>
      </c>
    </row>
    <row r="479" spans="1:46">
      <c r="A479" s="55" t="s">
        <v>194</v>
      </c>
      <c r="B479" s="55">
        <v>1315230225</v>
      </c>
      <c r="C479" s="55" t="s">
        <v>195</v>
      </c>
      <c r="D479" s="55" t="s">
        <v>52</v>
      </c>
      <c r="E479" s="55" t="s">
        <v>53</v>
      </c>
      <c r="F479" s="55"/>
      <c r="G479" s="55">
        <v>2</v>
      </c>
      <c r="H479" s="55">
        <v>481</v>
      </c>
      <c r="I479" s="55">
        <v>515.5</v>
      </c>
      <c r="J479" s="55">
        <v>475</v>
      </c>
      <c r="K479" s="55">
        <v>130</v>
      </c>
      <c r="L479" s="55">
        <v>2696</v>
      </c>
      <c r="M479" s="55">
        <v>108.5</v>
      </c>
      <c r="N479" s="55">
        <v>258</v>
      </c>
      <c r="O479" s="55">
        <v>88.5</v>
      </c>
      <c r="P479" s="55">
        <v>481</v>
      </c>
      <c r="Q479" s="55">
        <v>101.5</v>
      </c>
      <c r="R479" s="55">
        <v>583</v>
      </c>
      <c r="S479" s="55">
        <v>56</v>
      </c>
      <c r="T479" s="55">
        <v>473</v>
      </c>
      <c r="U479" s="55"/>
      <c r="V479" s="55"/>
      <c r="W479" s="55">
        <v>53.5</v>
      </c>
      <c r="X479" s="55">
        <v>79</v>
      </c>
      <c r="Y479" s="55">
        <v>471</v>
      </c>
      <c r="Z479" s="55">
        <v>73</v>
      </c>
      <c r="AA479" s="55">
        <v>82</v>
      </c>
      <c r="AB479" s="55">
        <v>281</v>
      </c>
      <c r="AC479" s="55"/>
      <c r="AD479" s="55"/>
      <c r="AE479" s="55"/>
      <c r="AF479" s="55"/>
      <c r="AG479" s="55"/>
      <c r="AH479" s="55"/>
      <c r="AI479" s="55" t="s">
        <v>54</v>
      </c>
      <c r="AJ479" s="55">
        <v>25</v>
      </c>
      <c r="AK479" s="55"/>
      <c r="AL479" s="55"/>
      <c r="AM479" s="55"/>
      <c r="AN479" s="55"/>
      <c r="AO479" s="55">
        <v>473</v>
      </c>
      <c r="AP479" s="55">
        <v>588</v>
      </c>
      <c r="AQ479" s="55">
        <v>647</v>
      </c>
      <c r="AR479" s="55">
        <v>605</v>
      </c>
      <c r="AS479" s="55">
        <v>445</v>
      </c>
      <c r="AT479" s="55">
        <v>475</v>
      </c>
    </row>
    <row r="480" spans="1:46">
      <c r="A480" s="55" t="s">
        <v>1375</v>
      </c>
      <c r="B480" s="55">
        <v>1315231522</v>
      </c>
      <c r="C480" s="55" t="s">
        <v>1376</v>
      </c>
      <c r="D480" s="55" t="s">
        <v>52</v>
      </c>
      <c r="E480" s="55" t="s">
        <v>53</v>
      </c>
      <c r="F480" s="55"/>
      <c r="G480" s="55">
        <v>15</v>
      </c>
      <c r="H480" s="55">
        <v>470.25</v>
      </c>
      <c r="I480" s="55">
        <v>515.5</v>
      </c>
      <c r="J480" s="55">
        <v>475</v>
      </c>
      <c r="K480" s="55">
        <v>105</v>
      </c>
      <c r="L480" s="55">
        <v>2696</v>
      </c>
      <c r="M480" s="55">
        <v>107.5</v>
      </c>
      <c r="N480" s="55">
        <v>300</v>
      </c>
      <c r="O480" s="55">
        <v>82</v>
      </c>
      <c r="P480" s="55">
        <v>597</v>
      </c>
      <c r="Q480" s="55">
        <v>110</v>
      </c>
      <c r="R480" s="55">
        <v>408</v>
      </c>
      <c r="S480" s="55">
        <v>44</v>
      </c>
      <c r="T480" s="55">
        <v>610</v>
      </c>
      <c r="U480" s="55"/>
      <c r="V480" s="55"/>
      <c r="W480" s="55">
        <v>53.5</v>
      </c>
      <c r="X480" s="55">
        <v>79</v>
      </c>
      <c r="Y480" s="55">
        <v>471</v>
      </c>
      <c r="Z480" s="55"/>
      <c r="AA480" s="55"/>
      <c r="AB480" s="55"/>
      <c r="AC480" s="55">
        <v>73.25</v>
      </c>
      <c r="AD480" s="55">
        <v>93</v>
      </c>
      <c r="AE480" s="55">
        <v>14</v>
      </c>
      <c r="AF480" s="55"/>
      <c r="AG480" s="55"/>
      <c r="AH480" s="55"/>
      <c r="AI480" s="55" t="s">
        <v>880</v>
      </c>
      <c r="AJ480" s="55">
        <v>22</v>
      </c>
      <c r="AK480" s="55"/>
      <c r="AL480" s="55"/>
      <c r="AM480" s="55"/>
      <c r="AN480" s="55"/>
      <c r="AO480" s="55">
        <v>377</v>
      </c>
      <c r="AP480" s="55">
        <v>435</v>
      </c>
      <c r="AQ480" s="55">
        <v>522</v>
      </c>
      <c r="AR480" s="55">
        <v>580</v>
      </c>
      <c r="AS480" s="55">
        <v>494</v>
      </c>
      <c r="AT480" s="55">
        <v>475</v>
      </c>
    </row>
    <row r="481" spans="1:46">
      <c r="A481" s="55" t="s">
        <v>1092</v>
      </c>
      <c r="B481" s="55">
        <v>1315231217</v>
      </c>
      <c r="C481" s="55" t="s">
        <v>1093</v>
      </c>
      <c r="D481" s="55" t="s">
        <v>52</v>
      </c>
      <c r="E481" s="55" t="s">
        <v>53</v>
      </c>
      <c r="F481" s="55"/>
      <c r="G481" s="55">
        <v>12</v>
      </c>
      <c r="H481" s="55">
        <v>461</v>
      </c>
      <c r="I481" s="55">
        <v>515</v>
      </c>
      <c r="J481" s="55">
        <v>477</v>
      </c>
      <c r="K481" s="55">
        <v>-68</v>
      </c>
      <c r="L481" s="55">
        <v>2714</v>
      </c>
      <c r="M481" s="55">
        <v>118.5</v>
      </c>
      <c r="N481" s="55">
        <v>28</v>
      </c>
      <c r="O481" s="55">
        <v>76</v>
      </c>
      <c r="P481" s="55">
        <v>669</v>
      </c>
      <c r="Q481" s="55">
        <v>121.5</v>
      </c>
      <c r="R481" s="55">
        <v>152</v>
      </c>
      <c r="S481" s="55">
        <v>48</v>
      </c>
      <c r="T481" s="55">
        <v>579</v>
      </c>
      <c r="U481" s="55"/>
      <c r="V481" s="55"/>
      <c r="W481" s="55">
        <v>45.5</v>
      </c>
      <c r="X481" s="55">
        <v>73</v>
      </c>
      <c r="Y481" s="55">
        <v>574</v>
      </c>
      <c r="Z481" s="55"/>
      <c r="AA481" s="55"/>
      <c r="AB481" s="55"/>
      <c r="AC481" s="55"/>
      <c r="AD481" s="55"/>
      <c r="AE481" s="55"/>
      <c r="AF481" s="55">
        <v>51.5</v>
      </c>
      <c r="AG481" s="55">
        <v>78</v>
      </c>
      <c r="AH481" s="55">
        <v>159</v>
      </c>
      <c r="AI481" s="55" t="s">
        <v>866</v>
      </c>
      <c r="AJ481" s="55">
        <v>18</v>
      </c>
      <c r="AK481" s="55"/>
      <c r="AL481" s="55"/>
      <c r="AM481" s="55"/>
      <c r="AN481" s="55"/>
      <c r="AO481" s="55">
        <v>492</v>
      </c>
      <c r="AP481" s="55">
        <v>539</v>
      </c>
      <c r="AQ481" s="55">
        <v>621</v>
      </c>
      <c r="AR481" s="55">
        <v>409</v>
      </c>
      <c r="AS481" s="55">
        <v>382</v>
      </c>
      <c r="AT481" s="55">
        <v>477</v>
      </c>
    </row>
    <row r="482" spans="1:46">
      <c r="A482" s="55" t="s">
        <v>1190</v>
      </c>
      <c r="B482" s="55">
        <v>1315231327</v>
      </c>
      <c r="C482" s="55" t="s">
        <v>1191</v>
      </c>
      <c r="D482" s="55" t="s">
        <v>52</v>
      </c>
      <c r="E482" s="55" t="s">
        <v>53</v>
      </c>
      <c r="F482" s="55"/>
      <c r="G482" s="55">
        <v>13</v>
      </c>
      <c r="H482" s="55">
        <v>474.5</v>
      </c>
      <c r="I482" s="55">
        <v>515</v>
      </c>
      <c r="J482" s="55">
        <v>477</v>
      </c>
      <c r="K482" s="55">
        <v>113</v>
      </c>
      <c r="L482" s="55">
        <v>2714</v>
      </c>
      <c r="M482" s="55">
        <v>82.5</v>
      </c>
      <c r="N482" s="55">
        <v>796</v>
      </c>
      <c r="O482" s="55">
        <v>97</v>
      </c>
      <c r="P482" s="55">
        <v>330</v>
      </c>
      <c r="Q482" s="55">
        <v>92</v>
      </c>
      <c r="R482" s="55">
        <v>708</v>
      </c>
      <c r="S482" s="55">
        <v>68.5</v>
      </c>
      <c r="T482" s="55">
        <v>257</v>
      </c>
      <c r="U482" s="55"/>
      <c r="V482" s="55"/>
      <c r="W482" s="55">
        <v>57</v>
      </c>
      <c r="X482" s="55">
        <v>81</v>
      </c>
      <c r="Y482" s="55">
        <v>406</v>
      </c>
      <c r="Z482" s="55"/>
      <c r="AA482" s="55"/>
      <c r="AB482" s="55"/>
      <c r="AC482" s="55"/>
      <c r="AD482" s="55"/>
      <c r="AE482" s="55"/>
      <c r="AF482" s="55">
        <v>77.5</v>
      </c>
      <c r="AG482" s="55">
        <v>94</v>
      </c>
      <c r="AH482" s="55">
        <v>3</v>
      </c>
      <c r="AI482" s="55" t="s">
        <v>866</v>
      </c>
      <c r="AJ482" s="55">
        <v>27</v>
      </c>
      <c r="AK482" s="55"/>
      <c r="AL482" s="55"/>
      <c r="AM482" s="55"/>
      <c r="AN482" s="55"/>
      <c r="AO482" s="55">
        <v>512</v>
      </c>
      <c r="AP482" s="55">
        <v>605</v>
      </c>
      <c r="AQ482" s="55">
        <v>573</v>
      </c>
      <c r="AR482" s="55">
        <v>590</v>
      </c>
      <c r="AS482" s="55">
        <v>660</v>
      </c>
      <c r="AT482" s="55">
        <v>477</v>
      </c>
    </row>
    <row r="483" spans="1:46">
      <c r="A483" s="55" t="s">
        <v>749</v>
      </c>
      <c r="B483" s="55">
        <v>1315230829</v>
      </c>
      <c r="C483" s="55" t="s">
        <v>750</v>
      </c>
      <c r="D483" s="55" t="s">
        <v>52</v>
      </c>
      <c r="E483" s="55" t="s">
        <v>53</v>
      </c>
      <c r="F483" s="55"/>
      <c r="G483" s="55">
        <v>8</v>
      </c>
      <c r="H483" s="55">
        <v>487</v>
      </c>
      <c r="I483" s="55">
        <v>514.5</v>
      </c>
      <c r="J483" s="55">
        <v>479</v>
      </c>
      <c r="K483" s="55">
        <v>-116</v>
      </c>
      <c r="L483" s="55">
        <v>2728</v>
      </c>
      <c r="M483" s="55">
        <v>101</v>
      </c>
      <c r="N483" s="55">
        <v>561</v>
      </c>
      <c r="O483" s="55">
        <v>92</v>
      </c>
      <c r="P483" s="55">
        <v>419</v>
      </c>
      <c r="Q483" s="55">
        <v>99</v>
      </c>
      <c r="R483" s="55">
        <v>617</v>
      </c>
      <c r="S483" s="55">
        <v>50.5</v>
      </c>
      <c r="T483" s="55">
        <v>542</v>
      </c>
      <c r="U483" s="55"/>
      <c r="V483" s="55"/>
      <c r="W483" s="55">
        <v>70</v>
      </c>
      <c r="X483" s="55">
        <v>89</v>
      </c>
      <c r="Y483" s="55">
        <v>159</v>
      </c>
      <c r="Z483" s="55">
        <v>74.5</v>
      </c>
      <c r="AA483" s="55">
        <v>83</v>
      </c>
      <c r="AB483" s="55">
        <v>253</v>
      </c>
      <c r="AC483" s="55"/>
      <c r="AD483" s="55"/>
      <c r="AE483" s="55"/>
      <c r="AF483" s="55"/>
      <c r="AG483" s="55"/>
      <c r="AH483" s="55"/>
      <c r="AI483" s="55" t="s">
        <v>54</v>
      </c>
      <c r="AJ483" s="55">
        <v>30</v>
      </c>
      <c r="AK483" s="55"/>
      <c r="AL483" s="55"/>
      <c r="AM483" s="55"/>
      <c r="AN483" s="55"/>
      <c r="AO483" s="55">
        <v>393</v>
      </c>
      <c r="AP483" s="55">
        <v>340</v>
      </c>
      <c r="AQ483" s="55">
        <v>456</v>
      </c>
      <c r="AR483" s="55">
        <v>363</v>
      </c>
      <c r="AS483" s="55">
        <v>435</v>
      </c>
      <c r="AT483" s="55">
        <v>479</v>
      </c>
    </row>
    <row r="484" spans="1:46">
      <c r="A484" s="55" t="s">
        <v>767</v>
      </c>
      <c r="B484" s="55">
        <v>1315230838</v>
      </c>
      <c r="C484" s="55" t="s">
        <v>768</v>
      </c>
      <c r="D484" s="55" t="s">
        <v>133</v>
      </c>
      <c r="E484" s="55" t="s">
        <v>53</v>
      </c>
      <c r="F484" s="55"/>
      <c r="G484" s="55">
        <v>8</v>
      </c>
      <c r="H484" s="55">
        <v>486</v>
      </c>
      <c r="I484" s="55">
        <v>514.5</v>
      </c>
      <c r="J484" s="55">
        <v>479</v>
      </c>
      <c r="K484" s="55">
        <v>-40</v>
      </c>
      <c r="L484" s="55">
        <v>2728</v>
      </c>
      <c r="M484" s="55">
        <v>103</v>
      </c>
      <c r="N484" s="55">
        <v>487</v>
      </c>
      <c r="O484" s="55">
        <v>72.5</v>
      </c>
      <c r="P484" s="55">
        <v>695</v>
      </c>
      <c r="Q484" s="55">
        <v>121.5</v>
      </c>
      <c r="R484" s="55">
        <v>152</v>
      </c>
      <c r="S484" s="55">
        <v>53.5</v>
      </c>
      <c r="T484" s="55">
        <v>510</v>
      </c>
      <c r="U484" s="55"/>
      <c r="V484" s="55"/>
      <c r="W484" s="55">
        <v>68.5</v>
      </c>
      <c r="X484" s="55">
        <v>88</v>
      </c>
      <c r="Y484" s="55">
        <v>182</v>
      </c>
      <c r="Z484" s="55">
        <v>67</v>
      </c>
      <c r="AA484" s="55">
        <v>76</v>
      </c>
      <c r="AB484" s="55">
        <v>392</v>
      </c>
      <c r="AC484" s="55"/>
      <c r="AD484" s="55"/>
      <c r="AE484" s="55"/>
      <c r="AF484" s="55"/>
      <c r="AG484" s="55"/>
      <c r="AH484" s="55"/>
      <c r="AI484" s="55" t="s">
        <v>54</v>
      </c>
      <c r="AJ484" s="55">
        <v>39</v>
      </c>
      <c r="AK484" s="55"/>
      <c r="AL484" s="55"/>
      <c r="AM484" s="55"/>
      <c r="AN484" s="55"/>
      <c r="AO484" s="55">
        <v>459</v>
      </c>
      <c r="AP484" s="55">
        <v>507</v>
      </c>
      <c r="AQ484" s="55">
        <v>520</v>
      </c>
      <c r="AR484" s="55">
        <v>439</v>
      </c>
      <c r="AS484" s="55">
        <v>459</v>
      </c>
      <c r="AT484" s="55">
        <v>479</v>
      </c>
    </row>
    <row r="485" spans="1:46">
      <c r="A485" s="55" t="s">
        <v>483</v>
      </c>
      <c r="B485" s="55">
        <v>1315230535</v>
      </c>
      <c r="C485" s="55" t="s">
        <v>484</v>
      </c>
      <c r="D485" s="55" t="s">
        <v>52</v>
      </c>
      <c r="E485" s="55" t="s">
        <v>53</v>
      </c>
      <c r="F485" s="55"/>
      <c r="G485" s="55">
        <v>5</v>
      </c>
      <c r="H485" s="55">
        <v>480.5</v>
      </c>
      <c r="I485" s="55">
        <v>514.5</v>
      </c>
      <c r="J485" s="55">
        <v>479</v>
      </c>
      <c r="K485" s="55">
        <v>-110</v>
      </c>
      <c r="L485" s="55">
        <v>2728</v>
      </c>
      <c r="M485" s="55">
        <v>104.5</v>
      </c>
      <c r="N485" s="55">
        <v>433</v>
      </c>
      <c r="O485" s="55">
        <v>89</v>
      </c>
      <c r="P485" s="55">
        <v>470</v>
      </c>
      <c r="Q485" s="55">
        <v>92.5</v>
      </c>
      <c r="R485" s="55">
        <v>702</v>
      </c>
      <c r="S485" s="55">
        <v>65.5</v>
      </c>
      <c r="T485" s="55">
        <v>311</v>
      </c>
      <c r="U485" s="55"/>
      <c r="V485" s="55"/>
      <c r="W485" s="55">
        <v>52</v>
      </c>
      <c r="X485" s="55">
        <v>77</v>
      </c>
      <c r="Y485" s="55">
        <v>493</v>
      </c>
      <c r="Z485" s="55">
        <v>77</v>
      </c>
      <c r="AA485" s="55">
        <v>86</v>
      </c>
      <c r="AB485" s="55">
        <v>212</v>
      </c>
      <c r="AC485" s="55"/>
      <c r="AD485" s="55"/>
      <c r="AE485" s="55"/>
      <c r="AF485" s="55"/>
      <c r="AG485" s="55"/>
      <c r="AH485" s="55"/>
      <c r="AI485" s="55" t="s">
        <v>54</v>
      </c>
      <c r="AJ485" s="55">
        <v>35</v>
      </c>
      <c r="AK485" s="55"/>
      <c r="AL485" s="55"/>
      <c r="AM485" s="55"/>
      <c r="AN485" s="55"/>
      <c r="AO485" s="55">
        <v>225</v>
      </c>
      <c r="AP485" s="55">
        <v>435</v>
      </c>
      <c r="AQ485" s="55">
        <v>281</v>
      </c>
      <c r="AR485" s="55">
        <v>369</v>
      </c>
      <c r="AS485" s="55">
        <v>413</v>
      </c>
      <c r="AT485" s="55">
        <v>479</v>
      </c>
    </row>
    <row r="486" spans="1:46">
      <c r="A486" s="55" t="s">
        <v>224</v>
      </c>
      <c r="B486" s="55">
        <v>1315230241</v>
      </c>
      <c r="C486" s="55" t="s">
        <v>225</v>
      </c>
      <c r="D486" s="55" t="s">
        <v>52</v>
      </c>
      <c r="E486" s="55" t="s">
        <v>53</v>
      </c>
      <c r="F486" s="55"/>
      <c r="G486" s="55">
        <v>2</v>
      </c>
      <c r="H486" s="55">
        <v>480</v>
      </c>
      <c r="I486" s="55">
        <v>514</v>
      </c>
      <c r="J486" s="55">
        <v>482</v>
      </c>
      <c r="K486" s="55">
        <v>-119</v>
      </c>
      <c r="L486" s="55">
        <v>2754</v>
      </c>
      <c r="M486" s="55">
        <v>103</v>
      </c>
      <c r="N486" s="55">
        <v>487</v>
      </c>
      <c r="O486" s="55">
        <v>86</v>
      </c>
      <c r="P486" s="55">
        <v>522</v>
      </c>
      <c r="Q486" s="55">
        <v>113</v>
      </c>
      <c r="R486" s="55">
        <v>337</v>
      </c>
      <c r="S486" s="55">
        <v>59</v>
      </c>
      <c r="T486" s="55">
        <v>430</v>
      </c>
      <c r="U486" s="55"/>
      <c r="V486" s="55"/>
      <c r="W486" s="55">
        <v>57.5</v>
      </c>
      <c r="X486" s="55">
        <v>82</v>
      </c>
      <c r="Y486" s="55">
        <v>393</v>
      </c>
      <c r="Z486" s="55">
        <v>61.5</v>
      </c>
      <c r="AA486" s="55">
        <v>71</v>
      </c>
      <c r="AB486" s="55">
        <v>432</v>
      </c>
      <c r="AC486" s="55"/>
      <c r="AD486" s="55"/>
      <c r="AE486" s="55"/>
      <c r="AF486" s="55"/>
      <c r="AG486" s="55"/>
      <c r="AH486" s="55"/>
      <c r="AI486" s="55" t="s">
        <v>54</v>
      </c>
      <c r="AJ486" s="55">
        <v>41</v>
      </c>
      <c r="AK486" s="55"/>
      <c r="AL486" s="55"/>
      <c r="AM486" s="55"/>
      <c r="AN486" s="55"/>
      <c r="AO486" s="55">
        <v>555</v>
      </c>
      <c r="AP486" s="55">
        <v>565</v>
      </c>
      <c r="AQ486" s="55">
        <v>577</v>
      </c>
      <c r="AR486" s="55">
        <v>363</v>
      </c>
      <c r="AS486" s="55">
        <v>506</v>
      </c>
      <c r="AT486" s="55">
        <v>482</v>
      </c>
    </row>
    <row r="487" spans="1:46">
      <c r="A487" s="55" t="s">
        <v>759</v>
      </c>
      <c r="B487" s="55">
        <v>1315230834</v>
      </c>
      <c r="C487" s="55" t="s">
        <v>760</v>
      </c>
      <c r="D487" s="55" t="s">
        <v>133</v>
      </c>
      <c r="E487" s="55" t="s">
        <v>53</v>
      </c>
      <c r="F487" s="55"/>
      <c r="G487" s="55">
        <v>8</v>
      </c>
      <c r="H487" s="55">
        <v>480.5</v>
      </c>
      <c r="I487" s="55">
        <v>513</v>
      </c>
      <c r="J487" s="55">
        <v>483</v>
      </c>
      <c r="K487" s="55">
        <v>41</v>
      </c>
      <c r="L487" s="55">
        <v>2794</v>
      </c>
      <c r="M487" s="55">
        <v>105</v>
      </c>
      <c r="N487" s="55">
        <v>406</v>
      </c>
      <c r="O487" s="55">
        <v>99.5</v>
      </c>
      <c r="P487" s="55">
        <v>270</v>
      </c>
      <c r="Q487" s="55">
        <v>88</v>
      </c>
      <c r="R487" s="55">
        <v>737</v>
      </c>
      <c r="S487" s="55">
        <v>61.5</v>
      </c>
      <c r="T487" s="55">
        <v>381</v>
      </c>
      <c r="U487" s="55"/>
      <c r="V487" s="55"/>
      <c r="W487" s="55">
        <v>60</v>
      </c>
      <c r="X487" s="55">
        <v>83</v>
      </c>
      <c r="Y487" s="55">
        <v>352</v>
      </c>
      <c r="Z487" s="55">
        <v>66.5</v>
      </c>
      <c r="AA487" s="55">
        <v>76</v>
      </c>
      <c r="AB487" s="55">
        <v>400</v>
      </c>
      <c r="AC487" s="55"/>
      <c r="AD487" s="55"/>
      <c r="AE487" s="55"/>
      <c r="AF487" s="55"/>
      <c r="AG487" s="55"/>
      <c r="AH487" s="55"/>
      <c r="AI487" s="55" t="s">
        <v>54</v>
      </c>
      <c r="AJ487" s="55">
        <v>35</v>
      </c>
      <c r="AK487" s="55"/>
      <c r="AL487" s="55"/>
      <c r="AM487" s="55"/>
      <c r="AN487" s="55"/>
      <c r="AO487" s="55">
        <v>637</v>
      </c>
      <c r="AP487" s="55">
        <v>522</v>
      </c>
      <c r="AQ487" s="55">
        <v>496</v>
      </c>
      <c r="AR487" s="55">
        <v>524</v>
      </c>
      <c r="AS487" s="55">
        <v>604</v>
      </c>
      <c r="AT487" s="55">
        <v>483</v>
      </c>
    </row>
    <row r="488" spans="1:46">
      <c r="A488" s="55" t="s">
        <v>687</v>
      </c>
      <c r="B488" s="55">
        <v>1315230746</v>
      </c>
      <c r="C488" s="55" t="s">
        <v>688</v>
      </c>
      <c r="D488" s="55" t="s">
        <v>133</v>
      </c>
      <c r="E488" s="55" t="s">
        <v>53</v>
      </c>
      <c r="F488" s="55"/>
      <c r="G488" s="55">
        <v>7</v>
      </c>
      <c r="H488" s="55">
        <v>478.5</v>
      </c>
      <c r="I488" s="55">
        <v>513</v>
      </c>
      <c r="J488" s="55">
        <v>483</v>
      </c>
      <c r="K488" s="55">
        <v>93</v>
      </c>
      <c r="L488" s="55">
        <v>2794</v>
      </c>
      <c r="M488" s="55">
        <v>101.5</v>
      </c>
      <c r="N488" s="55">
        <v>544</v>
      </c>
      <c r="O488" s="55">
        <v>96.5</v>
      </c>
      <c r="P488" s="55">
        <v>342</v>
      </c>
      <c r="Q488" s="55">
        <v>110</v>
      </c>
      <c r="R488" s="55">
        <v>408</v>
      </c>
      <c r="S488" s="55">
        <v>53</v>
      </c>
      <c r="T488" s="55">
        <v>517</v>
      </c>
      <c r="U488" s="55"/>
      <c r="V488" s="55"/>
      <c r="W488" s="55">
        <v>51.5</v>
      </c>
      <c r="X488" s="55">
        <v>77</v>
      </c>
      <c r="Y488" s="55">
        <v>504</v>
      </c>
      <c r="Z488" s="55">
        <v>66</v>
      </c>
      <c r="AA488" s="55">
        <v>75</v>
      </c>
      <c r="AB488" s="55">
        <v>403</v>
      </c>
      <c r="AC488" s="55"/>
      <c r="AD488" s="55"/>
      <c r="AE488" s="55"/>
      <c r="AF488" s="55"/>
      <c r="AG488" s="55"/>
      <c r="AH488" s="55"/>
      <c r="AI488" s="55" t="s">
        <v>54</v>
      </c>
      <c r="AJ488" s="55">
        <v>46</v>
      </c>
      <c r="AK488" s="55"/>
      <c r="AL488" s="55"/>
      <c r="AM488" s="55"/>
      <c r="AN488" s="55"/>
      <c r="AO488" s="55">
        <v>656</v>
      </c>
      <c r="AP488" s="55">
        <v>552</v>
      </c>
      <c r="AQ488" s="55">
        <v>560</v>
      </c>
      <c r="AR488" s="55">
        <v>576</v>
      </c>
      <c r="AS488" s="55">
        <v>556</v>
      </c>
      <c r="AT488" s="55">
        <v>483</v>
      </c>
    </row>
    <row r="489" spans="1:46">
      <c r="A489" s="55" t="s">
        <v>1244</v>
      </c>
      <c r="B489" s="55">
        <v>1315231406</v>
      </c>
      <c r="C489" s="55" t="s">
        <v>1245</v>
      </c>
      <c r="D489" s="55" t="s">
        <v>52</v>
      </c>
      <c r="E489" s="55" t="s">
        <v>53</v>
      </c>
      <c r="F489" s="55"/>
      <c r="G489" s="55">
        <v>14</v>
      </c>
      <c r="H489" s="55">
        <v>461.5</v>
      </c>
      <c r="I489" s="55">
        <v>512.5</v>
      </c>
      <c r="J489" s="55">
        <v>485</v>
      </c>
      <c r="K489" s="55">
        <v>68</v>
      </c>
      <c r="L489" s="55">
        <v>2818</v>
      </c>
      <c r="M489" s="55">
        <v>105.5</v>
      </c>
      <c r="N489" s="55">
        <v>382</v>
      </c>
      <c r="O489" s="55">
        <v>76.5</v>
      </c>
      <c r="P489" s="55">
        <v>664</v>
      </c>
      <c r="Q489" s="55">
        <v>107</v>
      </c>
      <c r="R489" s="55">
        <v>474</v>
      </c>
      <c r="S489" s="55">
        <v>63.5</v>
      </c>
      <c r="T489" s="55">
        <v>342</v>
      </c>
      <c r="U489" s="55"/>
      <c r="V489" s="55"/>
      <c r="W489" s="55">
        <v>46.5</v>
      </c>
      <c r="X489" s="55">
        <v>73</v>
      </c>
      <c r="Y489" s="55">
        <v>561</v>
      </c>
      <c r="Z489" s="55"/>
      <c r="AA489" s="55"/>
      <c r="AB489" s="55"/>
      <c r="AC489" s="55">
        <v>62.5</v>
      </c>
      <c r="AD489" s="55">
        <v>87</v>
      </c>
      <c r="AE489" s="55">
        <v>93</v>
      </c>
      <c r="AF489" s="55"/>
      <c r="AG489" s="55"/>
      <c r="AH489" s="55"/>
      <c r="AI489" s="55" t="s">
        <v>880</v>
      </c>
      <c r="AJ489" s="55">
        <v>6</v>
      </c>
      <c r="AK489" s="55"/>
      <c r="AL489" s="55"/>
      <c r="AM489" s="55"/>
      <c r="AN489" s="55"/>
      <c r="AO489" s="55">
        <v>445</v>
      </c>
      <c r="AP489" s="55">
        <v>543</v>
      </c>
      <c r="AQ489" s="55">
        <v>354</v>
      </c>
      <c r="AR489" s="55">
        <v>553</v>
      </c>
      <c r="AS489" s="55">
        <v>615</v>
      </c>
      <c r="AT489" s="55">
        <v>485</v>
      </c>
    </row>
    <row r="490" spans="1:46">
      <c r="A490" s="55" t="s">
        <v>190</v>
      </c>
      <c r="B490" s="55">
        <v>1315230223</v>
      </c>
      <c r="C490" s="55" t="s">
        <v>191</v>
      </c>
      <c r="D490" s="55" t="s">
        <v>52</v>
      </c>
      <c r="E490" s="55" t="s">
        <v>53</v>
      </c>
      <c r="F490" s="55"/>
      <c r="G490" s="55">
        <v>2</v>
      </c>
      <c r="H490" s="55">
        <v>481.5</v>
      </c>
      <c r="I490" s="55">
        <v>512.5</v>
      </c>
      <c r="J490" s="55">
        <v>485</v>
      </c>
      <c r="K490" s="55">
        <v>-163</v>
      </c>
      <c r="L490" s="55">
        <v>2818</v>
      </c>
      <c r="M490" s="55">
        <v>94.5</v>
      </c>
      <c r="N490" s="55">
        <v>745</v>
      </c>
      <c r="O490" s="55">
        <v>91</v>
      </c>
      <c r="P490" s="55">
        <v>436</v>
      </c>
      <c r="Q490" s="55">
        <v>96</v>
      </c>
      <c r="R490" s="55">
        <v>667</v>
      </c>
      <c r="S490" s="55">
        <v>56</v>
      </c>
      <c r="T490" s="55">
        <v>473</v>
      </c>
      <c r="U490" s="55"/>
      <c r="V490" s="55"/>
      <c r="W490" s="55">
        <v>62</v>
      </c>
      <c r="X490" s="55">
        <v>85</v>
      </c>
      <c r="Y490" s="55">
        <v>312</v>
      </c>
      <c r="Z490" s="55">
        <v>82</v>
      </c>
      <c r="AA490" s="55">
        <v>90</v>
      </c>
      <c r="AB490" s="55">
        <v>111</v>
      </c>
      <c r="AC490" s="55"/>
      <c r="AD490" s="55"/>
      <c r="AE490" s="55"/>
      <c r="AF490" s="55"/>
      <c r="AG490" s="55"/>
      <c r="AH490" s="55"/>
      <c r="AI490" s="55" t="s">
        <v>54</v>
      </c>
      <c r="AJ490" s="55">
        <v>23</v>
      </c>
      <c r="AK490" s="55"/>
      <c r="AL490" s="55"/>
      <c r="AM490" s="55"/>
      <c r="AN490" s="55"/>
      <c r="AO490" s="55">
        <v>281</v>
      </c>
      <c r="AP490" s="55">
        <v>160</v>
      </c>
      <c r="AQ490" s="55">
        <v>354</v>
      </c>
      <c r="AR490" s="55">
        <v>322</v>
      </c>
      <c r="AS490" s="55">
        <v>418</v>
      </c>
      <c r="AT490" s="55">
        <v>485</v>
      </c>
    </row>
    <row r="491" spans="1:46">
      <c r="A491" s="55" t="s">
        <v>375</v>
      </c>
      <c r="B491" s="55">
        <v>1315230422</v>
      </c>
      <c r="C491" s="55" t="s">
        <v>376</v>
      </c>
      <c r="D491" s="55" t="s">
        <v>52</v>
      </c>
      <c r="E491" s="55" t="s">
        <v>53</v>
      </c>
      <c r="F491" s="55"/>
      <c r="G491" s="55">
        <v>4</v>
      </c>
      <c r="H491" s="55">
        <v>478.5</v>
      </c>
      <c r="I491" s="55">
        <v>512.5</v>
      </c>
      <c r="J491" s="55">
        <v>485</v>
      </c>
      <c r="K491" s="55">
        <v>-12</v>
      </c>
      <c r="L491" s="55">
        <v>2818</v>
      </c>
      <c r="M491" s="55">
        <v>103.5</v>
      </c>
      <c r="N491" s="55">
        <v>470</v>
      </c>
      <c r="O491" s="55">
        <v>101</v>
      </c>
      <c r="P491" s="55">
        <v>245</v>
      </c>
      <c r="Q491" s="55">
        <v>95</v>
      </c>
      <c r="R491" s="55">
        <v>679</v>
      </c>
      <c r="S491" s="55">
        <v>57</v>
      </c>
      <c r="T491" s="55">
        <v>462</v>
      </c>
      <c r="U491" s="55"/>
      <c r="V491" s="55"/>
      <c r="W491" s="55">
        <v>50.5</v>
      </c>
      <c r="X491" s="55">
        <v>76</v>
      </c>
      <c r="Y491" s="55">
        <v>516</v>
      </c>
      <c r="Z491" s="55">
        <v>71.5</v>
      </c>
      <c r="AA491" s="55">
        <v>80</v>
      </c>
      <c r="AB491" s="55">
        <v>310</v>
      </c>
      <c r="AC491" s="55"/>
      <c r="AD491" s="55"/>
      <c r="AE491" s="55"/>
      <c r="AF491" s="55"/>
      <c r="AG491" s="55"/>
      <c r="AH491" s="55"/>
      <c r="AI491" s="55" t="s">
        <v>54</v>
      </c>
      <c r="AJ491" s="55">
        <v>22</v>
      </c>
      <c r="AK491" s="55"/>
      <c r="AL491" s="55"/>
      <c r="AM491" s="55"/>
      <c r="AN491" s="55"/>
      <c r="AO491" s="55">
        <v>555</v>
      </c>
      <c r="AP491" s="55">
        <v>410</v>
      </c>
      <c r="AQ491" s="55">
        <v>311</v>
      </c>
      <c r="AR491" s="55">
        <v>473</v>
      </c>
      <c r="AS491" s="55">
        <v>486</v>
      </c>
      <c r="AT491" s="55">
        <v>485</v>
      </c>
    </row>
    <row r="492" spans="1:46">
      <c r="A492" s="55" t="s">
        <v>441</v>
      </c>
      <c r="B492" s="55">
        <v>1315230514</v>
      </c>
      <c r="C492" s="55" t="s">
        <v>442</v>
      </c>
      <c r="D492" s="55" t="s">
        <v>52</v>
      </c>
      <c r="E492" s="55" t="s">
        <v>53</v>
      </c>
      <c r="F492" s="55"/>
      <c r="G492" s="55">
        <v>5</v>
      </c>
      <c r="H492" s="55">
        <v>478.5</v>
      </c>
      <c r="I492" s="55">
        <v>512.5</v>
      </c>
      <c r="J492" s="55">
        <v>485</v>
      </c>
      <c r="K492" s="55">
        <v>-5</v>
      </c>
      <c r="L492" s="55">
        <v>2818</v>
      </c>
      <c r="M492" s="55">
        <v>108</v>
      </c>
      <c r="N492" s="55">
        <v>278</v>
      </c>
      <c r="O492" s="55">
        <v>84.5</v>
      </c>
      <c r="P492" s="55">
        <v>553</v>
      </c>
      <c r="Q492" s="55">
        <v>111</v>
      </c>
      <c r="R492" s="55">
        <v>385</v>
      </c>
      <c r="S492" s="55">
        <v>52</v>
      </c>
      <c r="T492" s="55">
        <v>528</v>
      </c>
      <c r="U492" s="55"/>
      <c r="V492" s="55"/>
      <c r="W492" s="55">
        <v>55.5</v>
      </c>
      <c r="X492" s="55">
        <v>80</v>
      </c>
      <c r="Y492" s="55">
        <v>435</v>
      </c>
      <c r="Z492" s="55">
        <v>67.5</v>
      </c>
      <c r="AA492" s="55">
        <v>77</v>
      </c>
      <c r="AB492" s="55">
        <v>383</v>
      </c>
      <c r="AC492" s="55"/>
      <c r="AD492" s="55"/>
      <c r="AE492" s="55"/>
      <c r="AF492" s="55"/>
      <c r="AG492" s="55"/>
      <c r="AH492" s="55"/>
      <c r="AI492" s="55" t="s">
        <v>54</v>
      </c>
      <c r="AJ492" s="55">
        <v>14</v>
      </c>
      <c r="AK492" s="55"/>
      <c r="AL492" s="55"/>
      <c r="AM492" s="55"/>
      <c r="AN492" s="55"/>
      <c r="AO492" s="55">
        <v>546</v>
      </c>
      <c r="AP492" s="55">
        <v>432</v>
      </c>
      <c r="AQ492" s="55">
        <v>678</v>
      </c>
      <c r="AR492" s="55">
        <v>480</v>
      </c>
      <c r="AS492" s="55">
        <v>529</v>
      </c>
      <c r="AT492" s="55">
        <v>485</v>
      </c>
    </row>
    <row r="493" spans="1:46">
      <c r="A493" s="55" t="s">
        <v>363</v>
      </c>
      <c r="B493" s="55">
        <v>1315230416</v>
      </c>
      <c r="C493" s="55" t="s">
        <v>364</v>
      </c>
      <c r="D493" s="55" t="s">
        <v>52</v>
      </c>
      <c r="E493" s="55" t="s">
        <v>53</v>
      </c>
      <c r="F493" s="55"/>
      <c r="G493" s="55">
        <v>4</v>
      </c>
      <c r="H493" s="55">
        <v>484</v>
      </c>
      <c r="I493" s="55">
        <v>511.5</v>
      </c>
      <c r="J493" s="55">
        <v>489</v>
      </c>
      <c r="K493" s="55">
        <v>38</v>
      </c>
      <c r="L493" s="55">
        <v>2857</v>
      </c>
      <c r="M493" s="55">
        <v>85.5</v>
      </c>
      <c r="N493" s="55">
        <v>793</v>
      </c>
      <c r="O493" s="55">
        <v>106</v>
      </c>
      <c r="P493" s="55">
        <v>160</v>
      </c>
      <c r="Q493" s="55">
        <v>79.5</v>
      </c>
      <c r="R493" s="55">
        <v>773</v>
      </c>
      <c r="S493" s="55">
        <v>68.5</v>
      </c>
      <c r="T493" s="55">
        <v>257</v>
      </c>
      <c r="U493" s="55"/>
      <c r="V493" s="55"/>
      <c r="W493" s="55">
        <v>71.5</v>
      </c>
      <c r="X493" s="55">
        <v>90</v>
      </c>
      <c r="Y493" s="55">
        <v>144</v>
      </c>
      <c r="Z493" s="55">
        <v>73</v>
      </c>
      <c r="AA493" s="55">
        <v>82</v>
      </c>
      <c r="AB493" s="55">
        <v>281</v>
      </c>
      <c r="AC493" s="55"/>
      <c r="AD493" s="55"/>
      <c r="AE493" s="55"/>
      <c r="AF493" s="55"/>
      <c r="AG493" s="55"/>
      <c r="AH493" s="55"/>
      <c r="AI493" s="55" t="s">
        <v>54</v>
      </c>
      <c r="AJ493" s="55">
        <v>16</v>
      </c>
      <c r="AK493" s="55"/>
      <c r="AL493" s="55"/>
      <c r="AM493" s="55"/>
      <c r="AN493" s="55"/>
      <c r="AO493" s="55">
        <v>473</v>
      </c>
      <c r="AP493" s="55">
        <v>406</v>
      </c>
      <c r="AQ493" s="55">
        <v>522</v>
      </c>
      <c r="AR493" s="55">
        <v>527</v>
      </c>
      <c r="AS493" s="55">
        <v>542</v>
      </c>
      <c r="AT493" s="55">
        <v>489</v>
      </c>
    </row>
    <row r="494" spans="1:46">
      <c r="A494" s="55" t="s">
        <v>345</v>
      </c>
      <c r="B494" s="55">
        <v>1315230407</v>
      </c>
      <c r="C494" s="55" t="s">
        <v>346</v>
      </c>
      <c r="D494" s="55" t="s">
        <v>52</v>
      </c>
      <c r="E494" s="55" t="s">
        <v>53</v>
      </c>
      <c r="F494" s="55"/>
      <c r="G494" s="55">
        <v>4</v>
      </c>
      <c r="H494" s="55">
        <v>479</v>
      </c>
      <c r="I494" s="55">
        <v>511.5</v>
      </c>
      <c r="J494" s="55">
        <v>489</v>
      </c>
      <c r="K494" s="55">
        <v>-23</v>
      </c>
      <c r="L494" s="55">
        <v>2857</v>
      </c>
      <c r="M494" s="55">
        <v>103.5</v>
      </c>
      <c r="N494" s="55">
        <v>470</v>
      </c>
      <c r="O494" s="55">
        <v>81</v>
      </c>
      <c r="P494" s="55">
        <v>615</v>
      </c>
      <c r="Q494" s="55">
        <v>98.5</v>
      </c>
      <c r="R494" s="55">
        <v>627</v>
      </c>
      <c r="S494" s="55">
        <v>67.5</v>
      </c>
      <c r="T494" s="55">
        <v>275</v>
      </c>
      <c r="U494" s="55"/>
      <c r="V494" s="55"/>
      <c r="W494" s="55">
        <v>59.5</v>
      </c>
      <c r="X494" s="55">
        <v>83</v>
      </c>
      <c r="Y494" s="55">
        <v>362</v>
      </c>
      <c r="Z494" s="55">
        <v>69</v>
      </c>
      <c r="AA494" s="55">
        <v>78</v>
      </c>
      <c r="AB494" s="55">
        <v>354</v>
      </c>
      <c r="AC494" s="55"/>
      <c r="AD494" s="55"/>
      <c r="AE494" s="55"/>
      <c r="AF494" s="55"/>
      <c r="AG494" s="55"/>
      <c r="AH494" s="55"/>
      <c r="AI494" s="55" t="s">
        <v>54</v>
      </c>
      <c r="AJ494" s="55">
        <v>7</v>
      </c>
      <c r="AK494" s="55"/>
      <c r="AL494" s="55"/>
      <c r="AM494" s="55"/>
      <c r="AN494" s="55"/>
      <c r="AO494" s="55">
        <v>481</v>
      </c>
      <c r="AP494" s="55">
        <v>547</v>
      </c>
      <c r="AQ494" s="55">
        <v>480</v>
      </c>
      <c r="AR494" s="55">
        <v>466</v>
      </c>
      <c r="AS494" s="55">
        <v>459</v>
      </c>
      <c r="AT494" s="55">
        <v>489</v>
      </c>
    </row>
    <row r="495" spans="1:46">
      <c r="A495" s="55" t="s">
        <v>226</v>
      </c>
      <c r="B495" s="55">
        <v>1315230242</v>
      </c>
      <c r="C495" s="55" t="s">
        <v>227</v>
      </c>
      <c r="D495" s="55" t="s">
        <v>133</v>
      </c>
      <c r="E495" s="55" t="s">
        <v>53</v>
      </c>
      <c r="F495" s="55"/>
      <c r="G495" s="55">
        <v>2</v>
      </c>
      <c r="H495" s="55">
        <v>477</v>
      </c>
      <c r="I495" s="55">
        <v>511.5</v>
      </c>
      <c r="J495" s="55">
        <v>489</v>
      </c>
      <c r="K495" s="55">
        <v>94</v>
      </c>
      <c r="L495" s="55">
        <v>2857</v>
      </c>
      <c r="M495" s="55">
        <v>107.5</v>
      </c>
      <c r="N495" s="55">
        <v>300</v>
      </c>
      <c r="O495" s="55">
        <v>89.5</v>
      </c>
      <c r="P495" s="55">
        <v>463</v>
      </c>
      <c r="Q495" s="55">
        <v>105</v>
      </c>
      <c r="R495" s="55">
        <v>523</v>
      </c>
      <c r="S495" s="55">
        <v>54.5</v>
      </c>
      <c r="T495" s="55">
        <v>498</v>
      </c>
      <c r="U495" s="55"/>
      <c r="V495" s="55"/>
      <c r="W495" s="55">
        <v>51.5</v>
      </c>
      <c r="X495" s="55">
        <v>77</v>
      </c>
      <c r="Y495" s="55">
        <v>504</v>
      </c>
      <c r="Z495" s="55">
        <v>69</v>
      </c>
      <c r="AA495" s="55">
        <v>78</v>
      </c>
      <c r="AB495" s="55">
        <v>354</v>
      </c>
      <c r="AC495" s="55"/>
      <c r="AD495" s="55"/>
      <c r="AE495" s="55"/>
      <c r="AF495" s="55"/>
      <c r="AG495" s="55"/>
      <c r="AH495" s="55"/>
      <c r="AI495" s="55" t="s">
        <v>54</v>
      </c>
      <c r="AJ495" s="55">
        <v>42</v>
      </c>
      <c r="AK495" s="55"/>
      <c r="AL495" s="55"/>
      <c r="AM495" s="55"/>
      <c r="AN495" s="55"/>
      <c r="AO495" s="55">
        <v>576</v>
      </c>
      <c r="AP495" s="55">
        <v>522</v>
      </c>
      <c r="AQ495" s="55">
        <v>499</v>
      </c>
      <c r="AR495" s="55">
        <v>583</v>
      </c>
      <c r="AS495" s="55">
        <v>522</v>
      </c>
      <c r="AT495" s="55">
        <v>489</v>
      </c>
    </row>
    <row r="496" spans="1:46">
      <c r="A496" s="55" t="s">
        <v>653</v>
      </c>
      <c r="B496" s="55">
        <v>1315230729</v>
      </c>
      <c r="C496" s="55" t="s">
        <v>654</v>
      </c>
      <c r="D496" s="55" t="s">
        <v>52</v>
      </c>
      <c r="E496" s="55" t="s">
        <v>53</v>
      </c>
      <c r="F496" s="55"/>
      <c r="G496" s="55">
        <v>7</v>
      </c>
      <c r="H496" s="55">
        <v>475.5</v>
      </c>
      <c r="I496" s="55">
        <v>510.5</v>
      </c>
      <c r="J496" s="55">
        <v>492</v>
      </c>
      <c r="K496" s="55">
        <v>-68</v>
      </c>
      <c r="L496" s="55">
        <v>2905</v>
      </c>
      <c r="M496" s="55">
        <v>104.5</v>
      </c>
      <c r="N496" s="55">
        <v>433</v>
      </c>
      <c r="O496" s="55">
        <v>91.5</v>
      </c>
      <c r="P496" s="55">
        <v>429</v>
      </c>
      <c r="Q496" s="55">
        <v>98.5</v>
      </c>
      <c r="R496" s="55">
        <v>627</v>
      </c>
      <c r="S496" s="55">
        <v>59</v>
      </c>
      <c r="T496" s="55">
        <v>430</v>
      </c>
      <c r="U496" s="55"/>
      <c r="V496" s="55"/>
      <c r="W496" s="55">
        <v>49.5</v>
      </c>
      <c r="X496" s="55">
        <v>76</v>
      </c>
      <c r="Y496" s="55">
        <v>530</v>
      </c>
      <c r="Z496" s="55">
        <v>72.5</v>
      </c>
      <c r="AA496" s="55">
        <v>81</v>
      </c>
      <c r="AB496" s="55">
        <v>289</v>
      </c>
      <c r="AC496" s="55"/>
      <c r="AD496" s="55"/>
      <c r="AE496" s="55"/>
      <c r="AF496" s="55"/>
      <c r="AG496" s="55"/>
      <c r="AH496" s="55"/>
      <c r="AI496" s="55" t="s">
        <v>54</v>
      </c>
      <c r="AJ496" s="55">
        <v>29</v>
      </c>
      <c r="AK496" s="55"/>
      <c r="AL496" s="55"/>
      <c r="AM496" s="55"/>
      <c r="AN496" s="55"/>
      <c r="AO496" s="55">
        <v>440</v>
      </c>
      <c r="AP496" s="55">
        <v>491</v>
      </c>
      <c r="AQ496" s="55">
        <v>438</v>
      </c>
      <c r="AR496" s="55">
        <v>424</v>
      </c>
      <c r="AS496" s="55">
        <v>301</v>
      </c>
      <c r="AT496" s="55">
        <v>492</v>
      </c>
    </row>
    <row r="497" spans="1:46">
      <c r="A497" s="55" t="s">
        <v>1124</v>
      </c>
      <c r="B497" s="55">
        <v>1315231233</v>
      </c>
      <c r="C497" s="55" t="s">
        <v>1125</v>
      </c>
      <c r="D497" s="55" t="s">
        <v>52</v>
      </c>
      <c r="E497" s="55" t="s">
        <v>53</v>
      </c>
      <c r="F497" s="55"/>
      <c r="G497" s="55">
        <v>12</v>
      </c>
      <c r="H497" s="55">
        <v>460</v>
      </c>
      <c r="I497" s="55">
        <v>510.5</v>
      </c>
      <c r="J497" s="55">
        <v>492</v>
      </c>
      <c r="K497" s="55">
        <v>-191</v>
      </c>
      <c r="L497" s="55">
        <v>2905</v>
      </c>
      <c r="M497" s="55">
        <v>104</v>
      </c>
      <c r="N497" s="55">
        <v>450</v>
      </c>
      <c r="O497" s="55">
        <v>76.5</v>
      </c>
      <c r="P497" s="55">
        <v>664</v>
      </c>
      <c r="Q497" s="55">
        <v>110</v>
      </c>
      <c r="R497" s="55">
        <v>408</v>
      </c>
      <c r="S497" s="55">
        <v>64</v>
      </c>
      <c r="T497" s="55">
        <v>332</v>
      </c>
      <c r="U497" s="55"/>
      <c r="V497" s="55"/>
      <c r="W497" s="55">
        <v>55</v>
      </c>
      <c r="X497" s="55">
        <v>80</v>
      </c>
      <c r="Y497" s="55">
        <v>444</v>
      </c>
      <c r="Z497" s="55"/>
      <c r="AA497" s="55"/>
      <c r="AB497" s="55"/>
      <c r="AC497" s="55"/>
      <c r="AD497" s="55"/>
      <c r="AE497" s="55"/>
      <c r="AF497" s="55">
        <v>50.5</v>
      </c>
      <c r="AG497" s="55">
        <v>76</v>
      </c>
      <c r="AH497" s="55">
        <v>169</v>
      </c>
      <c r="AI497" s="55" t="s">
        <v>866</v>
      </c>
      <c r="AJ497" s="55">
        <v>34</v>
      </c>
      <c r="AK497" s="55"/>
      <c r="AL497" s="55"/>
      <c r="AM497" s="55"/>
      <c r="AN497" s="55"/>
      <c r="AO497" s="55">
        <v>459</v>
      </c>
      <c r="AP497" s="55">
        <v>481</v>
      </c>
      <c r="AQ497" s="55">
        <v>460</v>
      </c>
      <c r="AR497" s="55">
        <v>301</v>
      </c>
      <c r="AS497" s="55">
        <v>519</v>
      </c>
      <c r="AT497" s="55">
        <v>492</v>
      </c>
    </row>
    <row r="498" spans="1:46">
      <c r="A498" s="55" t="s">
        <v>1346</v>
      </c>
      <c r="B498" s="55">
        <v>1315231508</v>
      </c>
      <c r="C498" s="55" t="s">
        <v>1347</v>
      </c>
      <c r="D498" s="55" t="s">
        <v>52</v>
      </c>
      <c r="E498" s="55" t="s">
        <v>53</v>
      </c>
      <c r="F498" s="55"/>
      <c r="G498" s="55">
        <v>15</v>
      </c>
      <c r="H498" s="55">
        <v>464.5</v>
      </c>
      <c r="I498" s="55">
        <v>510.5</v>
      </c>
      <c r="J498" s="55">
        <v>492</v>
      </c>
      <c r="K498" s="55">
        <v>-228</v>
      </c>
      <c r="L498" s="55">
        <v>2905</v>
      </c>
      <c r="M498" s="55">
        <v>102.5</v>
      </c>
      <c r="N498" s="55">
        <v>511</v>
      </c>
      <c r="O498" s="55">
        <v>70.5</v>
      </c>
      <c r="P498" s="55">
        <v>709</v>
      </c>
      <c r="Q498" s="55">
        <v>123</v>
      </c>
      <c r="R498" s="55">
        <v>123</v>
      </c>
      <c r="S498" s="55">
        <v>60.5</v>
      </c>
      <c r="T498" s="55">
        <v>405</v>
      </c>
      <c r="U498" s="55"/>
      <c r="V498" s="55"/>
      <c r="W498" s="55">
        <v>56.5</v>
      </c>
      <c r="X498" s="55">
        <v>81</v>
      </c>
      <c r="Y498" s="55">
        <v>414</v>
      </c>
      <c r="Z498" s="55"/>
      <c r="AA498" s="55"/>
      <c r="AB498" s="55"/>
      <c r="AC498" s="55">
        <v>51.5</v>
      </c>
      <c r="AD498" s="55">
        <v>73</v>
      </c>
      <c r="AE498" s="55">
        <v>191</v>
      </c>
      <c r="AF498" s="55"/>
      <c r="AG498" s="55"/>
      <c r="AH498" s="55"/>
      <c r="AI498" s="55" t="s">
        <v>880</v>
      </c>
      <c r="AJ498" s="55">
        <v>8</v>
      </c>
      <c r="AK498" s="55"/>
      <c r="AL498" s="55"/>
      <c r="AM498" s="55"/>
      <c r="AN498" s="55"/>
      <c r="AO498" s="55">
        <v>264</v>
      </c>
      <c r="AP498" s="55">
        <v>328</v>
      </c>
      <c r="AQ498" s="55">
        <v>464</v>
      </c>
      <c r="AR498" s="55">
        <v>264</v>
      </c>
      <c r="AS498" s="55">
        <v>257</v>
      </c>
      <c r="AT498" s="55">
        <v>492</v>
      </c>
    </row>
    <row r="499" spans="1:46">
      <c r="A499" s="55" t="s">
        <v>1316</v>
      </c>
      <c r="B499" s="55">
        <v>1315231442</v>
      </c>
      <c r="C499" s="55" t="s">
        <v>1317</v>
      </c>
      <c r="D499" s="55" t="s">
        <v>52</v>
      </c>
      <c r="E499" s="55" t="s">
        <v>53</v>
      </c>
      <c r="F499" s="55"/>
      <c r="G499" s="55">
        <v>14</v>
      </c>
      <c r="H499" s="55">
        <v>458.75</v>
      </c>
      <c r="I499" s="55">
        <v>510.25</v>
      </c>
      <c r="J499" s="55">
        <v>495</v>
      </c>
      <c r="K499" s="55">
        <v>55</v>
      </c>
      <c r="L499" s="55">
        <v>2920</v>
      </c>
      <c r="M499" s="55">
        <v>100</v>
      </c>
      <c r="N499" s="55">
        <v>605</v>
      </c>
      <c r="O499" s="55">
        <v>84.5</v>
      </c>
      <c r="P499" s="55">
        <v>553</v>
      </c>
      <c r="Q499" s="55">
        <v>110.5</v>
      </c>
      <c r="R499" s="55">
        <v>396</v>
      </c>
      <c r="S499" s="55">
        <v>62.25</v>
      </c>
      <c r="T499" s="55">
        <v>372</v>
      </c>
      <c r="U499" s="55"/>
      <c r="V499" s="55"/>
      <c r="W499" s="55">
        <v>40</v>
      </c>
      <c r="X499" s="55">
        <v>67</v>
      </c>
      <c r="Y499" s="55">
        <v>620</v>
      </c>
      <c r="Z499" s="55"/>
      <c r="AA499" s="55"/>
      <c r="AB499" s="55"/>
      <c r="AC499" s="55">
        <v>61.5</v>
      </c>
      <c r="AD499" s="55">
        <v>86</v>
      </c>
      <c r="AE499" s="55">
        <v>110</v>
      </c>
      <c r="AF499" s="55"/>
      <c r="AG499" s="55"/>
      <c r="AH499" s="55"/>
      <c r="AI499" s="55" t="s">
        <v>880</v>
      </c>
      <c r="AJ499" s="55">
        <v>43</v>
      </c>
      <c r="AK499" s="55"/>
      <c r="AL499" s="55"/>
      <c r="AM499" s="55"/>
      <c r="AN499" s="55"/>
      <c r="AO499" s="55">
        <v>469</v>
      </c>
      <c r="AP499" s="55">
        <v>529</v>
      </c>
      <c r="AQ499" s="55">
        <v>549</v>
      </c>
      <c r="AR499" s="55">
        <v>550</v>
      </c>
      <c r="AS499" s="55">
        <v>336</v>
      </c>
      <c r="AT499" s="55">
        <v>495</v>
      </c>
    </row>
    <row r="500" spans="1:46">
      <c r="A500" s="55" t="s">
        <v>1405</v>
      </c>
      <c r="B500" s="55">
        <v>1315231537</v>
      </c>
      <c r="C500" s="55" t="s">
        <v>1406</v>
      </c>
      <c r="D500" s="55" t="s">
        <v>52</v>
      </c>
      <c r="E500" s="55" t="s">
        <v>53</v>
      </c>
      <c r="F500" s="55"/>
      <c r="G500" s="55">
        <v>15</v>
      </c>
      <c r="H500" s="55">
        <v>459</v>
      </c>
      <c r="I500" s="55">
        <v>509.5</v>
      </c>
      <c r="J500" s="55">
        <v>496</v>
      </c>
      <c r="K500" s="55">
        <v>-141</v>
      </c>
      <c r="L500" s="55">
        <v>2947</v>
      </c>
      <c r="M500" s="55">
        <v>115.5</v>
      </c>
      <c r="N500" s="55">
        <v>55</v>
      </c>
      <c r="O500" s="55">
        <v>66.5</v>
      </c>
      <c r="P500" s="55">
        <v>736</v>
      </c>
      <c r="Q500" s="55">
        <v>120.5</v>
      </c>
      <c r="R500" s="55">
        <v>180</v>
      </c>
      <c r="S500" s="55">
        <v>44</v>
      </c>
      <c r="T500" s="55">
        <v>610</v>
      </c>
      <c r="U500" s="55"/>
      <c r="V500" s="55"/>
      <c r="W500" s="55">
        <v>49.5</v>
      </c>
      <c r="X500" s="55">
        <v>76</v>
      </c>
      <c r="Y500" s="55">
        <v>530</v>
      </c>
      <c r="Z500" s="55"/>
      <c r="AA500" s="55"/>
      <c r="AB500" s="55"/>
      <c r="AC500" s="55">
        <v>63</v>
      </c>
      <c r="AD500" s="55">
        <v>87</v>
      </c>
      <c r="AE500" s="55">
        <v>88</v>
      </c>
      <c r="AF500" s="55"/>
      <c r="AG500" s="55"/>
      <c r="AH500" s="55"/>
      <c r="AI500" s="55" t="s">
        <v>880</v>
      </c>
      <c r="AJ500" s="55">
        <v>37</v>
      </c>
      <c r="AK500" s="55"/>
      <c r="AL500" s="55"/>
      <c r="AM500" s="55"/>
      <c r="AN500" s="55"/>
      <c r="AO500" s="55"/>
      <c r="AP500" s="55">
        <v>450</v>
      </c>
      <c r="AQ500" s="55">
        <v>421</v>
      </c>
      <c r="AR500" s="55">
        <v>355</v>
      </c>
      <c r="AS500" s="55">
        <v>438</v>
      </c>
      <c r="AT500" s="55">
        <v>496</v>
      </c>
    </row>
    <row r="501" spans="1:46">
      <c r="A501" s="55" t="s">
        <v>765</v>
      </c>
      <c r="B501" s="55">
        <v>1315230837</v>
      </c>
      <c r="C501" s="55" t="s">
        <v>766</v>
      </c>
      <c r="D501" s="55" t="s">
        <v>133</v>
      </c>
      <c r="E501" s="55" t="s">
        <v>53</v>
      </c>
      <c r="F501" s="55"/>
      <c r="G501" s="55">
        <v>8</v>
      </c>
      <c r="H501" s="55">
        <v>475</v>
      </c>
      <c r="I501" s="55">
        <v>509.5</v>
      </c>
      <c r="J501" s="55">
        <v>496</v>
      </c>
      <c r="K501" s="55">
        <v>-30</v>
      </c>
      <c r="L501" s="55">
        <v>2947</v>
      </c>
      <c r="M501" s="55">
        <v>110.5</v>
      </c>
      <c r="N501" s="55">
        <v>196</v>
      </c>
      <c r="O501" s="55">
        <v>71</v>
      </c>
      <c r="P501" s="55">
        <v>704</v>
      </c>
      <c r="Q501" s="55">
        <v>121.5</v>
      </c>
      <c r="R501" s="55">
        <v>152</v>
      </c>
      <c r="S501" s="55">
        <v>40.5</v>
      </c>
      <c r="T501" s="55">
        <v>631</v>
      </c>
      <c r="U501" s="55"/>
      <c r="V501" s="55"/>
      <c r="W501" s="55">
        <v>55</v>
      </c>
      <c r="X501" s="55">
        <v>80</v>
      </c>
      <c r="Y501" s="55">
        <v>444</v>
      </c>
      <c r="Z501" s="55">
        <v>76.5</v>
      </c>
      <c r="AA501" s="55">
        <v>86</v>
      </c>
      <c r="AB501" s="55">
        <v>222</v>
      </c>
      <c r="AC501" s="55"/>
      <c r="AD501" s="55"/>
      <c r="AE501" s="55"/>
      <c r="AF501" s="55"/>
      <c r="AG501" s="55"/>
      <c r="AH501" s="55"/>
      <c r="AI501" s="55" t="s">
        <v>54</v>
      </c>
      <c r="AJ501" s="55">
        <v>38</v>
      </c>
      <c r="AK501" s="55"/>
      <c r="AL501" s="55"/>
      <c r="AM501" s="55"/>
      <c r="AN501" s="55"/>
      <c r="AO501" s="55">
        <v>394</v>
      </c>
      <c r="AP501" s="55">
        <v>518</v>
      </c>
      <c r="AQ501" s="55">
        <v>302</v>
      </c>
      <c r="AR501" s="55">
        <v>466</v>
      </c>
      <c r="AS501" s="55">
        <v>281</v>
      </c>
      <c r="AT501" s="55">
        <v>496</v>
      </c>
    </row>
    <row r="502" spans="1:46">
      <c r="A502" s="55" t="s">
        <v>50</v>
      </c>
      <c r="B502" s="55">
        <v>1315230101</v>
      </c>
      <c r="C502" s="55" t="s">
        <v>51</v>
      </c>
      <c r="D502" s="55" t="s">
        <v>52</v>
      </c>
      <c r="E502" s="55" t="s">
        <v>53</v>
      </c>
      <c r="F502" s="55"/>
      <c r="G502" s="55">
        <v>1</v>
      </c>
      <c r="H502" s="55">
        <v>475</v>
      </c>
      <c r="I502" s="55">
        <v>509.5</v>
      </c>
      <c r="J502" s="55">
        <v>496</v>
      </c>
      <c r="K502" s="55">
        <v>-55</v>
      </c>
      <c r="L502" s="55">
        <v>2947</v>
      </c>
      <c r="M502" s="55">
        <v>105</v>
      </c>
      <c r="N502" s="55">
        <v>406</v>
      </c>
      <c r="O502" s="55">
        <v>70</v>
      </c>
      <c r="P502" s="55">
        <v>713</v>
      </c>
      <c r="Q502" s="55">
        <v>119</v>
      </c>
      <c r="R502" s="55">
        <v>212</v>
      </c>
      <c r="S502" s="55">
        <v>66.5</v>
      </c>
      <c r="T502" s="55">
        <v>292</v>
      </c>
      <c r="U502" s="55"/>
      <c r="V502" s="55"/>
      <c r="W502" s="55">
        <v>50.5</v>
      </c>
      <c r="X502" s="55">
        <v>76</v>
      </c>
      <c r="Y502" s="55">
        <v>516</v>
      </c>
      <c r="Z502" s="55">
        <v>64</v>
      </c>
      <c r="AA502" s="55">
        <v>73</v>
      </c>
      <c r="AB502" s="55">
        <v>417</v>
      </c>
      <c r="AC502" s="55"/>
      <c r="AD502" s="55"/>
      <c r="AE502" s="55"/>
      <c r="AF502" s="55"/>
      <c r="AG502" s="55"/>
      <c r="AH502" s="55"/>
      <c r="AI502" s="55" t="s">
        <v>54</v>
      </c>
      <c r="AJ502" s="55">
        <v>1</v>
      </c>
      <c r="AK502" s="55"/>
      <c r="AL502" s="55"/>
      <c r="AM502" s="55"/>
      <c r="AN502" s="55"/>
      <c r="AO502" s="55">
        <v>433</v>
      </c>
      <c r="AP502" s="55">
        <v>416</v>
      </c>
      <c r="AQ502" s="55">
        <v>437</v>
      </c>
      <c r="AR502" s="55">
        <v>441</v>
      </c>
      <c r="AS502" s="55">
        <v>192</v>
      </c>
      <c r="AT502" s="55">
        <v>496</v>
      </c>
    </row>
    <row r="503" spans="1:46">
      <c r="A503" s="55" t="s">
        <v>619</v>
      </c>
      <c r="B503" s="55">
        <v>1315230711</v>
      </c>
      <c r="C503" s="55" t="s">
        <v>620</v>
      </c>
      <c r="D503" s="55" t="s">
        <v>52</v>
      </c>
      <c r="E503" s="55" t="s">
        <v>53</v>
      </c>
      <c r="F503" s="55"/>
      <c r="G503" s="55">
        <v>7</v>
      </c>
      <c r="H503" s="55">
        <v>476.5</v>
      </c>
      <c r="I503" s="55">
        <v>509</v>
      </c>
      <c r="J503" s="55">
        <v>499</v>
      </c>
      <c r="K503" s="55">
        <v>-217</v>
      </c>
      <c r="L503" s="55">
        <v>2970</v>
      </c>
      <c r="M503" s="55">
        <v>82.5</v>
      </c>
      <c r="N503" s="55">
        <v>796</v>
      </c>
      <c r="O503" s="55">
        <v>93.5</v>
      </c>
      <c r="P503" s="55">
        <v>392</v>
      </c>
      <c r="Q503" s="55">
        <v>109.5</v>
      </c>
      <c r="R503" s="55">
        <v>424</v>
      </c>
      <c r="S503" s="55">
        <v>59.5</v>
      </c>
      <c r="T503" s="55">
        <v>424</v>
      </c>
      <c r="U503" s="55"/>
      <c r="V503" s="55"/>
      <c r="W503" s="55">
        <v>60.5</v>
      </c>
      <c r="X503" s="55">
        <v>84</v>
      </c>
      <c r="Y503" s="55">
        <v>341</v>
      </c>
      <c r="Z503" s="55">
        <v>71</v>
      </c>
      <c r="AA503" s="55">
        <v>80</v>
      </c>
      <c r="AB503" s="55">
        <v>321</v>
      </c>
      <c r="AC503" s="55"/>
      <c r="AD503" s="55"/>
      <c r="AE503" s="55"/>
      <c r="AF503" s="55"/>
      <c r="AG503" s="55"/>
      <c r="AH503" s="55"/>
      <c r="AI503" s="55" t="s">
        <v>54</v>
      </c>
      <c r="AJ503" s="55">
        <v>11</v>
      </c>
      <c r="AK503" s="55"/>
      <c r="AL503" s="55"/>
      <c r="AM503" s="55"/>
      <c r="AN503" s="55"/>
      <c r="AO503" s="55">
        <v>127</v>
      </c>
      <c r="AP503" s="55">
        <v>284</v>
      </c>
      <c r="AQ503" s="55">
        <v>490</v>
      </c>
      <c r="AR503" s="55">
        <v>282</v>
      </c>
      <c r="AS503" s="55">
        <v>372</v>
      </c>
      <c r="AT503" s="55">
        <v>499</v>
      </c>
    </row>
    <row r="504" spans="1:46">
      <c r="A504" s="55" t="s">
        <v>1332</v>
      </c>
      <c r="B504" s="55">
        <v>1315231501</v>
      </c>
      <c r="C504" s="55" t="s">
        <v>1333</v>
      </c>
      <c r="D504" s="55" t="s">
        <v>52</v>
      </c>
      <c r="E504" s="55" t="s">
        <v>53</v>
      </c>
      <c r="F504" s="55"/>
      <c r="G504" s="55">
        <v>15</v>
      </c>
      <c r="H504" s="55">
        <v>458.5</v>
      </c>
      <c r="I504" s="55">
        <v>509</v>
      </c>
      <c r="J504" s="55">
        <v>499</v>
      </c>
      <c r="K504" s="55">
        <v>-136</v>
      </c>
      <c r="L504" s="55">
        <v>2970</v>
      </c>
      <c r="M504" s="55">
        <v>96.5</v>
      </c>
      <c r="N504" s="55">
        <v>701</v>
      </c>
      <c r="O504" s="55">
        <v>76</v>
      </c>
      <c r="P504" s="55">
        <v>669</v>
      </c>
      <c r="Q504" s="55">
        <v>106.5</v>
      </c>
      <c r="R504" s="55">
        <v>487</v>
      </c>
      <c r="S504" s="55">
        <v>70</v>
      </c>
      <c r="T504" s="55">
        <v>226</v>
      </c>
      <c r="U504" s="55"/>
      <c r="V504" s="55"/>
      <c r="W504" s="55">
        <v>47.5</v>
      </c>
      <c r="X504" s="55">
        <v>74</v>
      </c>
      <c r="Y504" s="55">
        <v>549</v>
      </c>
      <c r="Z504" s="55"/>
      <c r="AA504" s="55"/>
      <c r="AB504" s="55"/>
      <c r="AC504" s="55">
        <v>62</v>
      </c>
      <c r="AD504" s="55">
        <v>86</v>
      </c>
      <c r="AE504" s="55">
        <v>104</v>
      </c>
      <c r="AF504" s="55"/>
      <c r="AG504" s="55"/>
      <c r="AH504" s="55"/>
      <c r="AI504" s="55" t="s">
        <v>880</v>
      </c>
      <c r="AJ504" s="55">
        <v>1</v>
      </c>
      <c r="AK504" s="55"/>
      <c r="AL504" s="55"/>
      <c r="AM504" s="55"/>
      <c r="AN504" s="55"/>
      <c r="AO504" s="55">
        <v>391</v>
      </c>
      <c r="AP504" s="55">
        <v>583</v>
      </c>
      <c r="AQ504" s="55">
        <v>582</v>
      </c>
      <c r="AR504" s="55">
        <v>363</v>
      </c>
      <c r="AS504" s="55">
        <v>332</v>
      </c>
      <c r="AT504" s="55">
        <v>499</v>
      </c>
    </row>
    <row r="505" spans="1:46">
      <c r="A505" s="55" t="s">
        <v>1348</v>
      </c>
      <c r="B505" s="55">
        <v>1315231509</v>
      </c>
      <c r="C505" s="55" t="s">
        <v>1349</v>
      </c>
      <c r="D505" s="55" t="s">
        <v>52</v>
      </c>
      <c r="E505" s="55" t="s">
        <v>53</v>
      </c>
      <c r="F505" s="55"/>
      <c r="G505" s="55">
        <v>15</v>
      </c>
      <c r="H505" s="55">
        <v>462.25</v>
      </c>
      <c r="I505" s="55">
        <v>509</v>
      </c>
      <c r="J505" s="55">
        <v>499</v>
      </c>
      <c r="K505" s="55">
        <v>15</v>
      </c>
      <c r="L505" s="55">
        <v>2970</v>
      </c>
      <c r="M505" s="55">
        <v>102.5</v>
      </c>
      <c r="N505" s="55">
        <v>511</v>
      </c>
      <c r="O505" s="55">
        <v>92.5</v>
      </c>
      <c r="P505" s="55">
        <v>409</v>
      </c>
      <c r="Q505" s="55">
        <v>109.5</v>
      </c>
      <c r="R505" s="55">
        <v>424</v>
      </c>
      <c r="S505" s="55">
        <v>38.5</v>
      </c>
      <c r="T505" s="55">
        <v>643</v>
      </c>
      <c r="U505" s="55"/>
      <c r="V505" s="55"/>
      <c r="W505" s="55">
        <v>61.5</v>
      </c>
      <c r="X505" s="55">
        <v>85</v>
      </c>
      <c r="Y505" s="55">
        <v>322</v>
      </c>
      <c r="Z505" s="55"/>
      <c r="AA505" s="55"/>
      <c r="AB505" s="55"/>
      <c r="AC505" s="55">
        <v>57.75</v>
      </c>
      <c r="AD505" s="55">
        <v>81</v>
      </c>
      <c r="AE505" s="55">
        <v>151</v>
      </c>
      <c r="AF505" s="55"/>
      <c r="AG505" s="55"/>
      <c r="AH505" s="55"/>
      <c r="AI505" s="55" t="s">
        <v>880</v>
      </c>
      <c r="AJ505" s="55">
        <v>9</v>
      </c>
      <c r="AK505" s="55"/>
      <c r="AL505" s="55"/>
      <c r="AM505" s="55"/>
      <c r="AN505" s="55"/>
      <c r="AO505" s="55">
        <v>581</v>
      </c>
      <c r="AP505" s="55">
        <v>522</v>
      </c>
      <c r="AQ505" s="55">
        <v>511</v>
      </c>
      <c r="AR505" s="55">
        <v>514</v>
      </c>
      <c r="AS505" s="55">
        <v>556</v>
      </c>
      <c r="AT505" s="55">
        <v>499</v>
      </c>
    </row>
    <row r="506" spans="1:46">
      <c r="A506" s="55" t="s">
        <v>1274</v>
      </c>
      <c r="B506" s="55">
        <v>1315231421</v>
      </c>
      <c r="C506" s="55" t="s">
        <v>1275</v>
      </c>
      <c r="D506" s="55" t="s">
        <v>52</v>
      </c>
      <c r="E506" s="55" t="s">
        <v>53</v>
      </c>
      <c r="F506" s="55"/>
      <c r="G506" s="55">
        <v>14</v>
      </c>
      <c r="H506" s="55">
        <v>459</v>
      </c>
      <c r="I506" s="55">
        <v>508.5</v>
      </c>
      <c r="J506" s="55">
        <v>502</v>
      </c>
      <c r="K506" s="55">
        <v>-63</v>
      </c>
      <c r="L506" s="55">
        <v>2994</v>
      </c>
      <c r="M506" s="55">
        <v>110.5</v>
      </c>
      <c r="N506" s="55">
        <v>196</v>
      </c>
      <c r="O506" s="55">
        <v>70</v>
      </c>
      <c r="P506" s="55">
        <v>713</v>
      </c>
      <c r="Q506" s="55">
        <v>129.5</v>
      </c>
      <c r="R506" s="55">
        <v>46</v>
      </c>
      <c r="S506" s="55">
        <v>43.5</v>
      </c>
      <c r="T506" s="55">
        <v>614</v>
      </c>
      <c r="U506" s="55"/>
      <c r="V506" s="55"/>
      <c r="W506" s="55">
        <v>40</v>
      </c>
      <c r="X506" s="55">
        <v>67</v>
      </c>
      <c r="Y506" s="55">
        <v>620</v>
      </c>
      <c r="Z506" s="55"/>
      <c r="AA506" s="55"/>
      <c r="AB506" s="55"/>
      <c r="AC506" s="55">
        <v>65.5</v>
      </c>
      <c r="AD506" s="55">
        <v>88</v>
      </c>
      <c r="AE506" s="55">
        <v>59</v>
      </c>
      <c r="AF506" s="55"/>
      <c r="AG506" s="55"/>
      <c r="AH506" s="55"/>
      <c r="AI506" s="55" t="s">
        <v>880</v>
      </c>
      <c r="AJ506" s="55">
        <v>22</v>
      </c>
      <c r="AK506" s="55"/>
      <c r="AL506" s="55"/>
      <c r="AM506" s="55"/>
      <c r="AN506" s="55"/>
      <c r="AO506" s="55">
        <v>341</v>
      </c>
      <c r="AP506" s="55">
        <v>387</v>
      </c>
      <c r="AQ506" s="55">
        <v>378</v>
      </c>
      <c r="AR506" s="55">
        <v>439</v>
      </c>
      <c r="AS506" s="55">
        <v>380</v>
      </c>
      <c r="AT506" s="55">
        <v>502</v>
      </c>
    </row>
    <row r="507" spans="1:46">
      <c r="A507" s="55" t="s">
        <v>312</v>
      </c>
      <c r="B507" s="55">
        <v>1315230337</v>
      </c>
      <c r="C507" s="55" t="s">
        <v>313</v>
      </c>
      <c r="D507" s="55" t="s">
        <v>52</v>
      </c>
      <c r="E507" s="55" t="s">
        <v>53</v>
      </c>
      <c r="F507" s="55"/>
      <c r="G507" s="55">
        <v>3</v>
      </c>
      <c r="H507" s="55">
        <v>475.5</v>
      </c>
      <c r="I507" s="55">
        <v>508</v>
      </c>
      <c r="J507" s="55">
        <v>503</v>
      </c>
      <c r="K507" s="55">
        <v>-30</v>
      </c>
      <c r="L507" s="55">
        <v>3013</v>
      </c>
      <c r="M507" s="55">
        <v>111</v>
      </c>
      <c r="N507" s="55">
        <v>172</v>
      </c>
      <c r="O507" s="55">
        <v>95</v>
      </c>
      <c r="P507" s="55">
        <v>362</v>
      </c>
      <c r="Q507" s="55">
        <v>86.5</v>
      </c>
      <c r="R507" s="55">
        <v>749</v>
      </c>
      <c r="S507" s="55">
        <v>58.5</v>
      </c>
      <c r="T507" s="55">
        <v>441</v>
      </c>
      <c r="U507" s="55"/>
      <c r="V507" s="55"/>
      <c r="W507" s="55">
        <v>58.5</v>
      </c>
      <c r="X507" s="55">
        <v>82</v>
      </c>
      <c r="Y507" s="55">
        <v>372</v>
      </c>
      <c r="Z507" s="55">
        <v>66</v>
      </c>
      <c r="AA507" s="55">
        <v>75</v>
      </c>
      <c r="AB507" s="55">
        <v>403</v>
      </c>
      <c r="AC507" s="55"/>
      <c r="AD507" s="55"/>
      <c r="AE507" s="55"/>
      <c r="AF507" s="55"/>
      <c r="AG507" s="55"/>
      <c r="AH507" s="55"/>
      <c r="AI507" s="55" t="s">
        <v>54</v>
      </c>
      <c r="AJ507" s="55">
        <v>37</v>
      </c>
      <c r="AK507" s="55"/>
      <c r="AL507" s="55"/>
      <c r="AM507" s="55"/>
      <c r="AN507" s="55"/>
      <c r="AO507" s="55">
        <v>532</v>
      </c>
      <c r="AP507" s="55">
        <v>503</v>
      </c>
      <c r="AQ507" s="55">
        <v>576</v>
      </c>
      <c r="AR507" s="55">
        <v>473</v>
      </c>
      <c r="AS507" s="55">
        <v>525</v>
      </c>
      <c r="AT507" s="55">
        <v>503</v>
      </c>
    </row>
    <row r="508" spans="1:46">
      <c r="A508" s="55" t="s">
        <v>1218</v>
      </c>
      <c r="B508" s="55">
        <v>1315231341</v>
      </c>
      <c r="C508" s="55" t="s">
        <v>1219</v>
      </c>
      <c r="D508" s="55" t="s">
        <v>133</v>
      </c>
      <c r="E508" s="55" t="s">
        <v>53</v>
      </c>
      <c r="F508" s="55"/>
      <c r="G508" s="55">
        <v>13</v>
      </c>
      <c r="H508" s="55">
        <v>454.5</v>
      </c>
      <c r="I508" s="55">
        <v>508</v>
      </c>
      <c r="J508" s="55">
        <v>503</v>
      </c>
      <c r="K508" s="55">
        <v>-314</v>
      </c>
      <c r="L508" s="55">
        <v>3013</v>
      </c>
      <c r="M508" s="55">
        <v>112</v>
      </c>
      <c r="N508" s="55">
        <v>138</v>
      </c>
      <c r="O508" s="55">
        <v>79</v>
      </c>
      <c r="P508" s="55">
        <v>639</v>
      </c>
      <c r="Q508" s="55">
        <v>99.5</v>
      </c>
      <c r="R508" s="55">
        <v>610</v>
      </c>
      <c r="S508" s="55">
        <v>56.5</v>
      </c>
      <c r="T508" s="55">
        <v>471</v>
      </c>
      <c r="U508" s="55"/>
      <c r="V508" s="55"/>
      <c r="W508" s="55">
        <v>51.5</v>
      </c>
      <c r="X508" s="55">
        <v>77</v>
      </c>
      <c r="Y508" s="55">
        <v>504</v>
      </c>
      <c r="Z508" s="55"/>
      <c r="AA508" s="55"/>
      <c r="AB508" s="55"/>
      <c r="AC508" s="55"/>
      <c r="AD508" s="55"/>
      <c r="AE508" s="55"/>
      <c r="AF508" s="55">
        <v>56</v>
      </c>
      <c r="AG508" s="55">
        <v>84</v>
      </c>
      <c r="AH508" s="55">
        <v>115</v>
      </c>
      <c r="AI508" s="55" t="s">
        <v>866</v>
      </c>
      <c r="AJ508" s="55">
        <v>41</v>
      </c>
      <c r="AK508" s="55"/>
      <c r="AL508" s="55"/>
      <c r="AM508" s="55"/>
      <c r="AN508" s="55"/>
      <c r="AO508" s="55">
        <v>204</v>
      </c>
      <c r="AP508" s="55">
        <v>230</v>
      </c>
      <c r="AQ508" s="55">
        <v>422</v>
      </c>
      <c r="AR508" s="55">
        <v>189</v>
      </c>
      <c r="AS508" s="55">
        <v>583</v>
      </c>
      <c r="AT508" s="55">
        <v>503</v>
      </c>
    </row>
    <row r="509" spans="1:46">
      <c r="A509" s="55" t="s">
        <v>1176</v>
      </c>
      <c r="B509" s="55">
        <v>1315231320</v>
      </c>
      <c r="C509" s="55" t="s">
        <v>1177</v>
      </c>
      <c r="D509" s="55" t="s">
        <v>52</v>
      </c>
      <c r="E509" s="55" t="s">
        <v>53</v>
      </c>
      <c r="F509" s="55"/>
      <c r="G509" s="55">
        <v>13</v>
      </c>
      <c r="H509" s="55">
        <v>457</v>
      </c>
      <c r="I509" s="55">
        <v>507.5</v>
      </c>
      <c r="J509" s="55">
        <v>505</v>
      </c>
      <c r="K509" s="55">
        <v>-100</v>
      </c>
      <c r="L509" s="55">
        <v>3028</v>
      </c>
      <c r="M509" s="55">
        <v>91.5</v>
      </c>
      <c r="N509" s="55">
        <v>773</v>
      </c>
      <c r="O509" s="55">
        <v>84</v>
      </c>
      <c r="P509" s="55">
        <v>568</v>
      </c>
      <c r="Q509" s="55">
        <v>98</v>
      </c>
      <c r="R509" s="55">
        <v>641</v>
      </c>
      <c r="S509" s="55">
        <v>68</v>
      </c>
      <c r="T509" s="55">
        <v>269</v>
      </c>
      <c r="U509" s="55"/>
      <c r="V509" s="55"/>
      <c r="W509" s="55">
        <v>53</v>
      </c>
      <c r="X509" s="55">
        <v>78</v>
      </c>
      <c r="Y509" s="55">
        <v>481</v>
      </c>
      <c r="Z509" s="55"/>
      <c r="AA509" s="55"/>
      <c r="AB509" s="55"/>
      <c r="AC509" s="55"/>
      <c r="AD509" s="55"/>
      <c r="AE509" s="55"/>
      <c r="AF509" s="55">
        <v>62.5</v>
      </c>
      <c r="AG509" s="55">
        <v>88</v>
      </c>
      <c r="AH509" s="55">
        <v>49</v>
      </c>
      <c r="AI509" s="55" t="s">
        <v>866</v>
      </c>
      <c r="AJ509" s="55">
        <v>20</v>
      </c>
      <c r="AK509" s="55"/>
      <c r="AL509" s="55"/>
      <c r="AM509" s="55"/>
      <c r="AN509" s="55"/>
      <c r="AO509" s="55">
        <v>394</v>
      </c>
      <c r="AP509" s="55">
        <v>443</v>
      </c>
      <c r="AQ509" s="55">
        <v>464</v>
      </c>
      <c r="AR509" s="55">
        <v>405</v>
      </c>
      <c r="AS509" s="55">
        <v>535</v>
      </c>
      <c r="AT509" s="55">
        <v>505</v>
      </c>
    </row>
    <row r="510" spans="1:46">
      <c r="A510" s="55" t="s">
        <v>701</v>
      </c>
      <c r="B510" s="55">
        <v>1315230805</v>
      </c>
      <c r="C510" s="55" t="s">
        <v>702</v>
      </c>
      <c r="D510" s="55" t="s">
        <v>52</v>
      </c>
      <c r="E510" s="55" t="s">
        <v>53</v>
      </c>
      <c r="F510" s="55"/>
      <c r="G510" s="55">
        <v>8</v>
      </c>
      <c r="H510" s="55">
        <v>474</v>
      </c>
      <c r="I510" s="55">
        <v>507.5</v>
      </c>
      <c r="J510" s="55">
        <v>505</v>
      </c>
      <c r="K510" s="55">
        <v>65</v>
      </c>
      <c r="L510" s="55">
        <v>3028</v>
      </c>
      <c r="M510" s="55">
        <v>107</v>
      </c>
      <c r="N510" s="55">
        <v>325</v>
      </c>
      <c r="O510" s="55">
        <v>104.5</v>
      </c>
      <c r="P510" s="55">
        <v>186</v>
      </c>
      <c r="Q510" s="55">
        <v>98</v>
      </c>
      <c r="R510" s="55">
        <v>641</v>
      </c>
      <c r="S510" s="55">
        <v>39</v>
      </c>
      <c r="T510" s="55">
        <v>641</v>
      </c>
      <c r="U510" s="55"/>
      <c r="V510" s="55"/>
      <c r="W510" s="55">
        <v>52</v>
      </c>
      <c r="X510" s="55">
        <v>77</v>
      </c>
      <c r="Y510" s="55">
        <v>493</v>
      </c>
      <c r="Z510" s="55">
        <v>73.5</v>
      </c>
      <c r="AA510" s="55">
        <v>82</v>
      </c>
      <c r="AB510" s="55">
        <v>273</v>
      </c>
      <c r="AC510" s="55"/>
      <c r="AD510" s="55"/>
      <c r="AE510" s="55"/>
      <c r="AF510" s="55"/>
      <c r="AG510" s="55"/>
      <c r="AH510" s="55"/>
      <c r="AI510" s="55" t="s">
        <v>54</v>
      </c>
      <c r="AJ510" s="55">
        <v>5</v>
      </c>
      <c r="AK510" s="55"/>
      <c r="AL510" s="55"/>
      <c r="AM510" s="55"/>
      <c r="AN510" s="55"/>
      <c r="AO510" s="55">
        <v>534</v>
      </c>
      <c r="AP510" s="55">
        <v>373</v>
      </c>
      <c r="AQ510" s="55">
        <v>535</v>
      </c>
      <c r="AR510" s="55">
        <v>570</v>
      </c>
      <c r="AS510" s="55">
        <v>511</v>
      </c>
      <c r="AT510" s="55">
        <v>505</v>
      </c>
    </row>
    <row r="511" spans="1:46">
      <c r="A511" s="55" t="s">
        <v>541</v>
      </c>
      <c r="B511" s="55">
        <v>1315230617</v>
      </c>
      <c r="C511" s="55" t="s">
        <v>542</v>
      </c>
      <c r="D511" s="55" t="s">
        <v>52</v>
      </c>
      <c r="E511" s="55" t="s">
        <v>53</v>
      </c>
      <c r="F511" s="55"/>
      <c r="G511" s="55">
        <v>6</v>
      </c>
      <c r="H511" s="55">
        <v>480</v>
      </c>
      <c r="I511" s="55">
        <v>507.5</v>
      </c>
      <c r="J511" s="55">
        <v>505</v>
      </c>
      <c r="K511" s="55">
        <v>62</v>
      </c>
      <c r="L511" s="55">
        <v>3028</v>
      </c>
      <c r="M511" s="55">
        <v>99.5</v>
      </c>
      <c r="N511" s="55">
        <v>618</v>
      </c>
      <c r="O511" s="55">
        <v>108</v>
      </c>
      <c r="P511" s="55">
        <v>119</v>
      </c>
      <c r="Q511" s="55">
        <v>75.5</v>
      </c>
      <c r="R511" s="55">
        <v>781</v>
      </c>
      <c r="S511" s="55">
        <v>65.5</v>
      </c>
      <c r="T511" s="55">
        <v>311</v>
      </c>
      <c r="U511" s="55"/>
      <c r="V511" s="55"/>
      <c r="W511" s="55">
        <v>70.5</v>
      </c>
      <c r="X511" s="55">
        <v>89</v>
      </c>
      <c r="Y511" s="55">
        <v>152</v>
      </c>
      <c r="Z511" s="55">
        <v>61</v>
      </c>
      <c r="AA511" s="55">
        <v>70</v>
      </c>
      <c r="AB511" s="55">
        <v>436</v>
      </c>
      <c r="AC511" s="55"/>
      <c r="AD511" s="55"/>
      <c r="AE511" s="55"/>
      <c r="AF511" s="55"/>
      <c r="AG511" s="55"/>
      <c r="AH511" s="55"/>
      <c r="AI511" s="55" t="s">
        <v>54</v>
      </c>
      <c r="AJ511" s="55">
        <v>17</v>
      </c>
      <c r="AK511" s="55"/>
      <c r="AL511" s="55" t="s">
        <v>512</v>
      </c>
      <c r="AM511" s="55"/>
      <c r="AN511" s="55"/>
      <c r="AO511" s="55">
        <v>455</v>
      </c>
      <c r="AP511" s="55">
        <v>471</v>
      </c>
      <c r="AQ511" s="55">
        <v>475</v>
      </c>
      <c r="AR511" s="55">
        <v>567</v>
      </c>
      <c r="AS511" s="55">
        <v>575</v>
      </c>
      <c r="AT511" s="55">
        <v>505</v>
      </c>
    </row>
    <row r="512" spans="1:46">
      <c r="A512" s="55" t="s">
        <v>415</v>
      </c>
      <c r="B512" s="55">
        <v>1315230501</v>
      </c>
      <c r="C512" s="55" t="s">
        <v>416</v>
      </c>
      <c r="D512" s="55" t="s">
        <v>52</v>
      </c>
      <c r="E512" s="55" t="s">
        <v>53</v>
      </c>
      <c r="F512" s="55"/>
      <c r="G512" s="55">
        <v>5</v>
      </c>
      <c r="H512" s="55">
        <v>473.5</v>
      </c>
      <c r="I512" s="55">
        <v>507.5</v>
      </c>
      <c r="J512" s="55">
        <v>505</v>
      </c>
      <c r="K512" s="55">
        <v>-2</v>
      </c>
      <c r="L512" s="55">
        <v>3028</v>
      </c>
      <c r="M512" s="55">
        <v>103.5</v>
      </c>
      <c r="N512" s="55">
        <v>470</v>
      </c>
      <c r="O512" s="55">
        <v>88</v>
      </c>
      <c r="P512" s="55">
        <v>492</v>
      </c>
      <c r="Q512" s="55">
        <v>89</v>
      </c>
      <c r="R512" s="55">
        <v>733</v>
      </c>
      <c r="S512" s="55">
        <v>58</v>
      </c>
      <c r="T512" s="55">
        <v>447</v>
      </c>
      <c r="U512" s="55"/>
      <c r="V512" s="55"/>
      <c r="W512" s="55">
        <v>53.5</v>
      </c>
      <c r="X512" s="55">
        <v>79</v>
      </c>
      <c r="Y512" s="55">
        <v>471</v>
      </c>
      <c r="Z512" s="55">
        <v>81.5</v>
      </c>
      <c r="AA512" s="55">
        <v>90</v>
      </c>
      <c r="AB512" s="55">
        <v>122</v>
      </c>
      <c r="AC512" s="55"/>
      <c r="AD512" s="55"/>
      <c r="AE512" s="55"/>
      <c r="AF512" s="55"/>
      <c r="AG512" s="55"/>
      <c r="AH512" s="55"/>
      <c r="AI512" s="55" t="s">
        <v>54</v>
      </c>
      <c r="AJ512" s="55">
        <v>1</v>
      </c>
      <c r="AK512" s="55"/>
      <c r="AL512" s="55"/>
      <c r="AM512" s="55"/>
      <c r="AN512" s="55"/>
      <c r="AO512" s="55">
        <v>344</v>
      </c>
      <c r="AP512" s="55">
        <v>562</v>
      </c>
      <c r="AQ512" s="55">
        <v>613</v>
      </c>
      <c r="AR512" s="55">
        <v>503</v>
      </c>
      <c r="AS512" s="55">
        <v>588</v>
      </c>
      <c r="AT512" s="55">
        <v>505</v>
      </c>
    </row>
    <row r="513" spans="1:46">
      <c r="A513" s="55" t="s">
        <v>254</v>
      </c>
      <c r="B513" s="55">
        <v>1315230308</v>
      </c>
      <c r="C513" s="55" t="s">
        <v>255</v>
      </c>
      <c r="D513" s="55" t="s">
        <v>52</v>
      </c>
      <c r="E513" s="55" t="s">
        <v>53</v>
      </c>
      <c r="F513" s="55"/>
      <c r="G513" s="55">
        <v>3</v>
      </c>
      <c r="H513" s="55">
        <v>473</v>
      </c>
      <c r="I513" s="55">
        <v>507</v>
      </c>
      <c r="J513" s="55">
        <v>509</v>
      </c>
      <c r="K513" s="55">
        <v>-55</v>
      </c>
      <c r="L513" s="55">
        <v>3049</v>
      </c>
      <c r="M513" s="55">
        <v>95.5</v>
      </c>
      <c r="N513" s="55">
        <v>721</v>
      </c>
      <c r="O513" s="55">
        <v>98</v>
      </c>
      <c r="P513" s="55">
        <v>311</v>
      </c>
      <c r="Q513" s="55">
        <v>96.5</v>
      </c>
      <c r="R513" s="55">
        <v>660</v>
      </c>
      <c r="S513" s="55">
        <v>56</v>
      </c>
      <c r="T513" s="55">
        <v>473</v>
      </c>
      <c r="U513" s="55"/>
      <c r="V513" s="55"/>
      <c r="W513" s="55">
        <v>57.5</v>
      </c>
      <c r="X513" s="55">
        <v>82</v>
      </c>
      <c r="Y513" s="55">
        <v>393</v>
      </c>
      <c r="Z513" s="55">
        <v>69.5</v>
      </c>
      <c r="AA513" s="55">
        <v>79</v>
      </c>
      <c r="AB513" s="55">
        <v>346</v>
      </c>
      <c r="AC513" s="55"/>
      <c r="AD513" s="55"/>
      <c r="AE513" s="55"/>
      <c r="AF513" s="55"/>
      <c r="AG513" s="55"/>
      <c r="AH513" s="55"/>
      <c r="AI513" s="55" t="s">
        <v>54</v>
      </c>
      <c r="AJ513" s="55">
        <v>8</v>
      </c>
      <c r="AK513" s="55"/>
      <c r="AL513" s="55"/>
      <c r="AM513" s="55"/>
      <c r="AN513" s="55"/>
      <c r="AO513" s="55">
        <v>377</v>
      </c>
      <c r="AP513" s="55">
        <v>467</v>
      </c>
      <c r="AQ513" s="55">
        <v>504</v>
      </c>
      <c r="AR513" s="55">
        <v>454</v>
      </c>
      <c r="AS513" s="55">
        <v>416</v>
      </c>
      <c r="AT513" s="55">
        <v>509</v>
      </c>
    </row>
    <row r="514" spans="1:46">
      <c r="A514" s="55" t="s">
        <v>1146</v>
      </c>
      <c r="B514" s="55">
        <v>1315231304</v>
      </c>
      <c r="C514" s="55" t="s">
        <v>1147</v>
      </c>
      <c r="D514" s="55" t="s">
        <v>52</v>
      </c>
      <c r="E514" s="55" t="s">
        <v>53</v>
      </c>
      <c r="F514" s="55"/>
      <c r="G514" s="55">
        <v>13</v>
      </c>
      <c r="H514" s="55">
        <v>471</v>
      </c>
      <c r="I514" s="55">
        <v>507</v>
      </c>
      <c r="J514" s="55">
        <v>509</v>
      </c>
      <c r="K514" s="55">
        <v>8</v>
      </c>
      <c r="L514" s="55">
        <v>3049</v>
      </c>
      <c r="M514" s="55">
        <v>98</v>
      </c>
      <c r="N514" s="55">
        <v>668</v>
      </c>
      <c r="O514" s="55">
        <v>83</v>
      </c>
      <c r="P514" s="55">
        <v>583</v>
      </c>
      <c r="Q514" s="55">
        <v>98</v>
      </c>
      <c r="R514" s="55">
        <v>641</v>
      </c>
      <c r="S514" s="55">
        <v>59</v>
      </c>
      <c r="T514" s="55">
        <v>430</v>
      </c>
      <c r="U514" s="55"/>
      <c r="V514" s="55"/>
      <c r="W514" s="55"/>
      <c r="X514" s="55"/>
      <c r="Y514" s="55"/>
      <c r="Z514" s="55">
        <v>74.5</v>
      </c>
      <c r="AA514" s="55">
        <v>83</v>
      </c>
      <c r="AB514" s="55">
        <v>253</v>
      </c>
      <c r="AC514" s="55"/>
      <c r="AD514" s="55"/>
      <c r="AE514" s="55"/>
      <c r="AF514" s="55">
        <v>58.5</v>
      </c>
      <c r="AG514" s="55">
        <v>86</v>
      </c>
      <c r="AH514" s="55">
        <v>78</v>
      </c>
      <c r="AI514" s="55" t="s">
        <v>1142</v>
      </c>
      <c r="AJ514" s="55">
        <v>4</v>
      </c>
      <c r="AK514" s="55"/>
      <c r="AL514" s="55" t="s">
        <v>1143</v>
      </c>
      <c r="AM514" s="55"/>
      <c r="AN514" s="55"/>
      <c r="AO514" s="55">
        <v>526</v>
      </c>
      <c r="AP514" s="55">
        <v>486</v>
      </c>
      <c r="AQ514" s="55">
        <v>603</v>
      </c>
      <c r="AR514" s="55">
        <v>517</v>
      </c>
      <c r="AS514" s="55">
        <v>637</v>
      </c>
      <c r="AT514" s="55">
        <v>509</v>
      </c>
    </row>
    <row r="515" spans="1:46">
      <c r="A515" s="55" t="s">
        <v>1044</v>
      </c>
      <c r="B515" s="55">
        <v>1315231139</v>
      </c>
      <c r="C515" s="55" t="s">
        <v>1045</v>
      </c>
      <c r="D515" s="55" t="s">
        <v>133</v>
      </c>
      <c r="E515" s="55" t="s">
        <v>53</v>
      </c>
      <c r="F515" s="55"/>
      <c r="G515" s="55">
        <v>11</v>
      </c>
      <c r="H515" s="55">
        <v>455</v>
      </c>
      <c r="I515" s="55">
        <v>507</v>
      </c>
      <c r="J515" s="55">
        <v>509</v>
      </c>
      <c r="K515" s="55">
        <v>-21</v>
      </c>
      <c r="L515" s="55">
        <v>3049</v>
      </c>
      <c r="M515" s="55">
        <v>114</v>
      </c>
      <c r="N515" s="55">
        <v>84</v>
      </c>
      <c r="O515" s="55">
        <v>71</v>
      </c>
      <c r="P515" s="55">
        <v>704</v>
      </c>
      <c r="Q515" s="55">
        <v>106.5</v>
      </c>
      <c r="R515" s="55">
        <v>487</v>
      </c>
      <c r="S515" s="55">
        <v>50.5</v>
      </c>
      <c r="T515" s="55">
        <v>542</v>
      </c>
      <c r="U515" s="55"/>
      <c r="V515" s="55"/>
      <c r="W515" s="55">
        <v>53</v>
      </c>
      <c r="X515" s="55">
        <v>78</v>
      </c>
      <c r="Y515" s="55">
        <v>481</v>
      </c>
      <c r="Z515" s="55"/>
      <c r="AA515" s="55"/>
      <c r="AB515" s="55"/>
      <c r="AC515" s="55"/>
      <c r="AD515" s="55"/>
      <c r="AE515" s="55"/>
      <c r="AF515" s="55">
        <v>60</v>
      </c>
      <c r="AG515" s="55">
        <v>87</v>
      </c>
      <c r="AH515" s="55">
        <v>67</v>
      </c>
      <c r="AI515" s="55" t="s">
        <v>866</v>
      </c>
      <c r="AJ515" s="55">
        <v>39</v>
      </c>
      <c r="AK515" s="55"/>
      <c r="AL515" s="55"/>
      <c r="AM515" s="55"/>
      <c r="AN515" s="55"/>
      <c r="AO515" s="55">
        <v>570</v>
      </c>
      <c r="AP515" s="55">
        <v>547</v>
      </c>
      <c r="AQ515" s="55">
        <v>501</v>
      </c>
      <c r="AR515" s="55">
        <v>488</v>
      </c>
      <c r="AS515" s="55">
        <v>586</v>
      </c>
      <c r="AT515" s="55">
        <v>509</v>
      </c>
    </row>
    <row r="516" spans="1:46">
      <c r="A516" s="55" t="s">
        <v>1270</v>
      </c>
      <c r="B516" s="55">
        <v>1315231419</v>
      </c>
      <c r="C516" s="55" t="s">
        <v>1271</v>
      </c>
      <c r="D516" s="55" t="s">
        <v>52</v>
      </c>
      <c r="E516" s="55" t="s">
        <v>53</v>
      </c>
      <c r="F516" s="55"/>
      <c r="G516" s="55">
        <v>14</v>
      </c>
      <c r="H516" s="55">
        <v>459</v>
      </c>
      <c r="I516" s="55">
        <v>507</v>
      </c>
      <c r="J516" s="55">
        <v>509</v>
      </c>
      <c r="K516" s="55">
        <v>88</v>
      </c>
      <c r="L516" s="55">
        <v>3049</v>
      </c>
      <c r="M516" s="55">
        <v>106</v>
      </c>
      <c r="N516" s="55">
        <v>361</v>
      </c>
      <c r="O516" s="55">
        <v>87.5</v>
      </c>
      <c r="P516" s="55">
        <v>500</v>
      </c>
      <c r="Q516" s="55">
        <v>118.5</v>
      </c>
      <c r="R516" s="55">
        <v>221</v>
      </c>
      <c r="S516" s="55">
        <v>53</v>
      </c>
      <c r="T516" s="55">
        <v>517</v>
      </c>
      <c r="U516" s="55"/>
      <c r="V516" s="55"/>
      <c r="W516" s="55">
        <v>44.5</v>
      </c>
      <c r="X516" s="55">
        <v>72</v>
      </c>
      <c r="Y516" s="55">
        <v>585</v>
      </c>
      <c r="Z516" s="55"/>
      <c r="AA516" s="55"/>
      <c r="AB516" s="55"/>
      <c r="AC516" s="55">
        <v>49.5</v>
      </c>
      <c r="AD516" s="55">
        <v>70</v>
      </c>
      <c r="AE516" s="55">
        <v>201</v>
      </c>
      <c r="AF516" s="55"/>
      <c r="AG516" s="55"/>
      <c r="AH516" s="55"/>
      <c r="AI516" s="55" t="s">
        <v>880</v>
      </c>
      <c r="AJ516" s="55">
        <v>20</v>
      </c>
      <c r="AK516" s="55"/>
      <c r="AL516" s="55"/>
      <c r="AM516" s="55"/>
      <c r="AN516" s="55"/>
      <c r="AO516" s="55">
        <v>256</v>
      </c>
      <c r="AP516" s="55">
        <v>501</v>
      </c>
      <c r="AQ516" s="55">
        <v>628</v>
      </c>
      <c r="AR516" s="55">
        <v>597</v>
      </c>
      <c r="AS516" s="55">
        <v>511</v>
      </c>
      <c r="AT516" s="55">
        <v>509</v>
      </c>
    </row>
    <row r="517" spans="1:46">
      <c r="A517" s="55" t="s">
        <v>1254</v>
      </c>
      <c r="B517" s="55">
        <v>1315231411</v>
      </c>
      <c r="C517" s="55" t="s">
        <v>1255</v>
      </c>
      <c r="D517" s="55" t="s">
        <v>52</v>
      </c>
      <c r="E517" s="55" t="s">
        <v>53</v>
      </c>
      <c r="F517" s="55"/>
      <c r="G517" s="55">
        <v>14</v>
      </c>
      <c r="H517" s="55">
        <v>461.25</v>
      </c>
      <c r="I517" s="55">
        <v>506.5</v>
      </c>
      <c r="J517" s="55">
        <v>513</v>
      </c>
      <c r="K517" s="55">
        <v>-207</v>
      </c>
      <c r="L517" s="55">
        <v>3083</v>
      </c>
      <c r="M517" s="55">
        <v>112</v>
      </c>
      <c r="N517" s="55">
        <v>138</v>
      </c>
      <c r="O517" s="55">
        <v>78</v>
      </c>
      <c r="P517" s="55">
        <v>650</v>
      </c>
      <c r="Q517" s="55">
        <v>117.5</v>
      </c>
      <c r="R517" s="55">
        <v>253</v>
      </c>
      <c r="S517" s="55">
        <v>56</v>
      </c>
      <c r="T517" s="55">
        <v>473</v>
      </c>
      <c r="U517" s="55"/>
      <c r="V517" s="55"/>
      <c r="W517" s="55">
        <v>53.5</v>
      </c>
      <c r="X517" s="55">
        <v>79</v>
      </c>
      <c r="Y517" s="55">
        <v>471</v>
      </c>
      <c r="Z517" s="55"/>
      <c r="AA517" s="55"/>
      <c r="AB517" s="55"/>
      <c r="AC517" s="55">
        <v>44.25</v>
      </c>
      <c r="AD517" s="55">
        <v>64</v>
      </c>
      <c r="AE517" s="55">
        <v>216</v>
      </c>
      <c r="AF517" s="55"/>
      <c r="AG517" s="55"/>
      <c r="AH517" s="55"/>
      <c r="AI517" s="55" t="s">
        <v>880</v>
      </c>
      <c r="AJ517" s="55">
        <v>12</v>
      </c>
      <c r="AK517" s="55"/>
      <c r="AL517" s="55"/>
      <c r="AM517" s="55"/>
      <c r="AN517" s="55"/>
      <c r="AO517" s="55">
        <v>503</v>
      </c>
      <c r="AP517" s="55">
        <v>460</v>
      </c>
      <c r="AQ517" s="55">
        <v>504</v>
      </c>
      <c r="AR517" s="55">
        <v>306</v>
      </c>
      <c r="AS517" s="55">
        <v>484</v>
      </c>
      <c r="AT517" s="55">
        <v>513</v>
      </c>
    </row>
    <row r="518" spans="1:46">
      <c r="A518" s="55" t="s">
        <v>1066</v>
      </c>
      <c r="B518" s="55">
        <v>1315231203</v>
      </c>
      <c r="C518" s="55" t="s">
        <v>1067</v>
      </c>
      <c r="D518" s="55" t="s">
        <v>52</v>
      </c>
      <c r="E518" s="55" t="s">
        <v>53</v>
      </c>
      <c r="F518" s="55"/>
      <c r="G518" s="55">
        <v>12</v>
      </c>
      <c r="H518" s="55">
        <v>452.5</v>
      </c>
      <c r="I518" s="55">
        <v>506.5</v>
      </c>
      <c r="J518" s="55">
        <v>513</v>
      </c>
      <c r="K518" s="55">
        <v>57</v>
      </c>
      <c r="L518" s="55">
        <v>3083</v>
      </c>
      <c r="M518" s="55">
        <v>96.5</v>
      </c>
      <c r="N518" s="55">
        <v>701</v>
      </c>
      <c r="O518" s="55">
        <v>77</v>
      </c>
      <c r="P518" s="55">
        <v>657</v>
      </c>
      <c r="Q518" s="55">
        <v>115.5</v>
      </c>
      <c r="R518" s="55">
        <v>288</v>
      </c>
      <c r="S518" s="55">
        <v>54.5</v>
      </c>
      <c r="T518" s="55">
        <v>498</v>
      </c>
      <c r="U518" s="55"/>
      <c r="V518" s="55"/>
      <c r="W518" s="55">
        <v>51.5</v>
      </c>
      <c r="X518" s="55">
        <v>77</v>
      </c>
      <c r="Y518" s="55">
        <v>504</v>
      </c>
      <c r="Z518" s="55"/>
      <c r="AA518" s="55"/>
      <c r="AB518" s="55"/>
      <c r="AC518" s="55"/>
      <c r="AD518" s="55"/>
      <c r="AE518" s="55"/>
      <c r="AF518" s="55">
        <v>57.5</v>
      </c>
      <c r="AG518" s="55">
        <v>86</v>
      </c>
      <c r="AH518" s="55">
        <v>91</v>
      </c>
      <c r="AI518" s="55" t="s">
        <v>866</v>
      </c>
      <c r="AJ518" s="55">
        <v>3</v>
      </c>
      <c r="AK518" s="55"/>
      <c r="AL518" s="55"/>
      <c r="AM518" s="55"/>
      <c r="AN518" s="55"/>
      <c r="AO518" s="55">
        <v>584</v>
      </c>
      <c r="AP518" s="55">
        <v>426</v>
      </c>
      <c r="AQ518" s="55">
        <v>480</v>
      </c>
      <c r="AR518" s="55">
        <v>570</v>
      </c>
      <c r="AS518" s="55">
        <v>476</v>
      </c>
      <c r="AT518" s="55">
        <v>513</v>
      </c>
    </row>
    <row r="519" spans="1:46">
      <c r="A519" s="55" t="s">
        <v>393</v>
      </c>
      <c r="B519" s="55">
        <v>1315230431</v>
      </c>
      <c r="C519" s="55" t="s">
        <v>394</v>
      </c>
      <c r="D519" s="55" t="s">
        <v>52</v>
      </c>
      <c r="E519" s="55" t="s">
        <v>53</v>
      </c>
      <c r="F519" s="55"/>
      <c r="G519" s="55">
        <v>4</v>
      </c>
      <c r="H519" s="55">
        <v>470</v>
      </c>
      <c r="I519" s="55">
        <v>506</v>
      </c>
      <c r="J519" s="55">
        <v>515</v>
      </c>
      <c r="K519" s="55">
        <v>25</v>
      </c>
      <c r="L519" s="55">
        <v>3105</v>
      </c>
      <c r="M519" s="55">
        <v>98.5</v>
      </c>
      <c r="N519" s="55">
        <v>653</v>
      </c>
      <c r="O519" s="55">
        <v>98.5</v>
      </c>
      <c r="P519" s="55">
        <v>298</v>
      </c>
      <c r="Q519" s="55">
        <v>96.5</v>
      </c>
      <c r="R519" s="55">
        <v>660</v>
      </c>
      <c r="S519" s="55">
        <v>59.5</v>
      </c>
      <c r="T519" s="55">
        <v>424</v>
      </c>
      <c r="U519" s="55"/>
      <c r="V519" s="55"/>
      <c r="W519" s="55">
        <v>47</v>
      </c>
      <c r="X519" s="55">
        <v>74</v>
      </c>
      <c r="Y519" s="55">
        <v>555</v>
      </c>
      <c r="Z519" s="55">
        <v>70</v>
      </c>
      <c r="AA519" s="55">
        <v>79</v>
      </c>
      <c r="AB519" s="55">
        <v>338</v>
      </c>
      <c r="AC519" s="55"/>
      <c r="AD519" s="55"/>
      <c r="AE519" s="55"/>
      <c r="AF519" s="55"/>
      <c r="AG519" s="55"/>
      <c r="AH519" s="55"/>
      <c r="AI519" s="55" t="s">
        <v>54</v>
      </c>
      <c r="AJ519" s="55">
        <v>31</v>
      </c>
      <c r="AK519" s="55"/>
      <c r="AL519" s="55"/>
      <c r="AM519" s="55"/>
      <c r="AN519" s="55"/>
      <c r="AO519" s="55">
        <v>595</v>
      </c>
      <c r="AP519" s="55">
        <v>475</v>
      </c>
      <c r="AQ519" s="55">
        <v>521</v>
      </c>
      <c r="AR519" s="55">
        <v>540</v>
      </c>
      <c r="AS519" s="55">
        <v>568</v>
      </c>
      <c r="AT519" s="55">
        <v>515</v>
      </c>
    </row>
    <row r="520" spans="1:46">
      <c r="A520" s="55" t="s">
        <v>218</v>
      </c>
      <c r="B520" s="55">
        <v>1315230238</v>
      </c>
      <c r="C520" s="55" t="s">
        <v>219</v>
      </c>
      <c r="D520" s="55" t="s">
        <v>52</v>
      </c>
      <c r="E520" s="55" t="s">
        <v>53</v>
      </c>
      <c r="F520" s="55"/>
      <c r="G520" s="55">
        <v>2</v>
      </c>
      <c r="H520" s="55">
        <v>469.5</v>
      </c>
      <c r="I520" s="55">
        <v>505.5</v>
      </c>
      <c r="J520" s="55">
        <v>516</v>
      </c>
      <c r="K520" s="55">
        <v>-237</v>
      </c>
      <c r="L520" s="55">
        <v>3125</v>
      </c>
      <c r="M520" s="55">
        <v>109.5</v>
      </c>
      <c r="N520" s="55">
        <v>226</v>
      </c>
      <c r="O520" s="55">
        <v>89</v>
      </c>
      <c r="P520" s="55">
        <v>470</v>
      </c>
      <c r="Q520" s="55">
        <v>108</v>
      </c>
      <c r="R520" s="55">
        <v>453</v>
      </c>
      <c r="S520" s="55">
        <v>50</v>
      </c>
      <c r="T520" s="55">
        <v>551</v>
      </c>
      <c r="U520" s="55"/>
      <c r="V520" s="55"/>
      <c r="W520" s="55">
        <v>47.5</v>
      </c>
      <c r="X520" s="55">
        <v>74</v>
      </c>
      <c r="Y520" s="55">
        <v>549</v>
      </c>
      <c r="Z520" s="55">
        <v>65.5</v>
      </c>
      <c r="AA520" s="55">
        <v>75</v>
      </c>
      <c r="AB520" s="55">
        <v>408</v>
      </c>
      <c r="AC520" s="55"/>
      <c r="AD520" s="55"/>
      <c r="AE520" s="55"/>
      <c r="AF520" s="55"/>
      <c r="AG520" s="55"/>
      <c r="AH520" s="55"/>
      <c r="AI520" s="55" t="s">
        <v>54</v>
      </c>
      <c r="AJ520" s="55">
        <v>38</v>
      </c>
      <c r="AK520" s="55"/>
      <c r="AL520" s="55"/>
      <c r="AM520" s="55"/>
      <c r="AN520" s="55"/>
      <c r="AO520" s="55">
        <v>490</v>
      </c>
      <c r="AP520" s="55">
        <v>424</v>
      </c>
      <c r="AQ520" s="55">
        <v>487</v>
      </c>
      <c r="AR520" s="55">
        <v>279</v>
      </c>
      <c r="AS520" s="55">
        <v>542</v>
      </c>
      <c r="AT520" s="55">
        <v>516</v>
      </c>
    </row>
    <row r="521" spans="1:46">
      <c r="A521" s="55" t="s">
        <v>1264</v>
      </c>
      <c r="B521" s="55">
        <v>1315231416</v>
      </c>
      <c r="C521" s="55" t="s">
        <v>1265</v>
      </c>
      <c r="D521" s="55" t="s">
        <v>52</v>
      </c>
      <c r="E521" s="55" t="s">
        <v>53</v>
      </c>
      <c r="F521" s="55"/>
      <c r="G521" s="55">
        <v>14</v>
      </c>
      <c r="H521" s="55">
        <v>459.5</v>
      </c>
      <c r="I521" s="55">
        <v>505.5</v>
      </c>
      <c r="J521" s="55">
        <v>516</v>
      </c>
      <c r="K521" s="55">
        <v>100</v>
      </c>
      <c r="L521" s="55">
        <v>3125</v>
      </c>
      <c r="M521" s="55">
        <v>94.5</v>
      </c>
      <c r="N521" s="55">
        <v>745</v>
      </c>
      <c r="O521" s="55">
        <v>95</v>
      </c>
      <c r="P521" s="55">
        <v>362</v>
      </c>
      <c r="Q521" s="55">
        <v>93</v>
      </c>
      <c r="R521" s="55">
        <v>695</v>
      </c>
      <c r="S521" s="55">
        <v>60</v>
      </c>
      <c r="T521" s="55">
        <v>413</v>
      </c>
      <c r="U521" s="55"/>
      <c r="V521" s="55"/>
      <c r="W521" s="55">
        <v>62.5</v>
      </c>
      <c r="X521" s="55">
        <v>86</v>
      </c>
      <c r="Y521" s="55">
        <v>306</v>
      </c>
      <c r="Z521" s="55"/>
      <c r="AA521" s="55"/>
      <c r="AB521" s="55"/>
      <c r="AC521" s="55">
        <v>54.5</v>
      </c>
      <c r="AD521" s="55">
        <v>77</v>
      </c>
      <c r="AE521" s="55">
        <v>175</v>
      </c>
      <c r="AF521" s="55"/>
      <c r="AG521" s="55"/>
      <c r="AH521" s="55"/>
      <c r="AI521" s="55" t="s">
        <v>880</v>
      </c>
      <c r="AJ521" s="55">
        <v>17</v>
      </c>
      <c r="AK521" s="55"/>
      <c r="AL521" s="55"/>
      <c r="AM521" s="55"/>
      <c r="AN521" s="55"/>
      <c r="AO521" s="55">
        <v>421</v>
      </c>
      <c r="AP521" s="55">
        <v>260</v>
      </c>
      <c r="AQ521" s="55">
        <v>380</v>
      </c>
      <c r="AR521" s="55">
        <v>616</v>
      </c>
      <c r="AS521" s="55">
        <v>463</v>
      </c>
      <c r="AT521" s="55">
        <v>516</v>
      </c>
    </row>
    <row r="522" spans="1:46">
      <c r="A522" s="55" t="s">
        <v>413</v>
      </c>
      <c r="B522" s="55">
        <v>7035230442</v>
      </c>
      <c r="C522" s="55" t="s">
        <v>414</v>
      </c>
      <c r="D522" s="55" t="s">
        <v>328</v>
      </c>
      <c r="E522" s="55" t="s">
        <v>53</v>
      </c>
      <c r="F522" s="55" t="s">
        <v>233</v>
      </c>
      <c r="G522" s="55">
        <v>4</v>
      </c>
      <c r="H522" s="55">
        <v>468</v>
      </c>
      <c r="I522" s="55">
        <v>505</v>
      </c>
      <c r="J522" s="55">
        <v>518</v>
      </c>
      <c r="K522" s="55">
        <v>-82</v>
      </c>
      <c r="L522" s="55">
        <v>3149</v>
      </c>
      <c r="M522" s="55">
        <v>98</v>
      </c>
      <c r="N522" s="55">
        <v>668</v>
      </c>
      <c r="O522" s="55">
        <v>94</v>
      </c>
      <c r="P522" s="55">
        <v>381</v>
      </c>
      <c r="Q522" s="55">
        <v>111</v>
      </c>
      <c r="R522" s="55">
        <v>385</v>
      </c>
      <c r="S522" s="55">
        <v>61</v>
      </c>
      <c r="T522" s="55">
        <v>396</v>
      </c>
      <c r="U522" s="55"/>
      <c r="V522" s="55"/>
      <c r="W522" s="55">
        <v>51</v>
      </c>
      <c r="X522" s="55">
        <v>77</v>
      </c>
      <c r="Y522" s="55">
        <v>515</v>
      </c>
      <c r="Z522" s="55">
        <v>53</v>
      </c>
      <c r="AA522" s="55">
        <v>64</v>
      </c>
      <c r="AB522" s="55">
        <v>458</v>
      </c>
      <c r="AC522" s="55"/>
      <c r="AD522" s="55"/>
      <c r="AE522" s="55"/>
      <c r="AF522" s="55"/>
      <c r="AG522" s="55"/>
      <c r="AH522" s="55"/>
      <c r="AI522" s="55" t="s">
        <v>54</v>
      </c>
      <c r="AJ522" s="55">
        <v>42</v>
      </c>
      <c r="AK522" s="55"/>
      <c r="AL522" s="55"/>
      <c r="AM522" s="55"/>
      <c r="AN522" s="55"/>
      <c r="AO522" s="55">
        <v>555</v>
      </c>
      <c r="AP522" s="55">
        <v>413</v>
      </c>
      <c r="AQ522" s="55">
        <v>243</v>
      </c>
      <c r="AR522" s="55">
        <v>436</v>
      </c>
      <c r="AS522" s="55">
        <v>349</v>
      </c>
      <c r="AT522" s="55">
        <v>518</v>
      </c>
    </row>
    <row r="523" spans="1:46">
      <c r="A523" s="55" t="s">
        <v>659</v>
      </c>
      <c r="B523" s="55">
        <v>1315230732</v>
      </c>
      <c r="C523" s="55" t="s">
        <v>660</v>
      </c>
      <c r="D523" s="55" t="s">
        <v>52</v>
      </c>
      <c r="E523" s="55" t="s">
        <v>53</v>
      </c>
      <c r="F523" s="55"/>
      <c r="G523" s="55">
        <v>7</v>
      </c>
      <c r="H523" s="55">
        <v>469.5</v>
      </c>
      <c r="I523" s="55">
        <v>505</v>
      </c>
      <c r="J523" s="55">
        <v>518</v>
      </c>
      <c r="K523" s="55">
        <v>60</v>
      </c>
      <c r="L523" s="55">
        <v>3149</v>
      </c>
      <c r="M523" s="55">
        <v>96.5</v>
      </c>
      <c r="N523" s="55">
        <v>701</v>
      </c>
      <c r="O523" s="55">
        <v>98.5</v>
      </c>
      <c r="P523" s="55">
        <v>298</v>
      </c>
      <c r="Q523" s="55">
        <v>98</v>
      </c>
      <c r="R523" s="55">
        <v>641</v>
      </c>
      <c r="S523" s="55">
        <v>54</v>
      </c>
      <c r="T523" s="55">
        <v>503</v>
      </c>
      <c r="U523" s="55"/>
      <c r="V523" s="55"/>
      <c r="W523" s="55">
        <v>47</v>
      </c>
      <c r="X523" s="55">
        <v>74</v>
      </c>
      <c r="Y523" s="55">
        <v>555</v>
      </c>
      <c r="Z523" s="55">
        <v>75.5</v>
      </c>
      <c r="AA523" s="55">
        <v>84</v>
      </c>
      <c r="AB523" s="55">
        <v>235</v>
      </c>
      <c r="AC523" s="55"/>
      <c r="AD523" s="55"/>
      <c r="AE523" s="55"/>
      <c r="AF523" s="55"/>
      <c r="AG523" s="55"/>
      <c r="AH523" s="55"/>
      <c r="AI523" s="55" t="s">
        <v>54</v>
      </c>
      <c r="AJ523" s="55">
        <v>32</v>
      </c>
      <c r="AK523" s="55"/>
      <c r="AL523" s="55"/>
      <c r="AM523" s="55"/>
      <c r="AN523" s="55"/>
      <c r="AO523" s="55">
        <v>492</v>
      </c>
      <c r="AP523" s="55">
        <v>394</v>
      </c>
      <c r="AQ523" s="55">
        <v>555</v>
      </c>
      <c r="AR523" s="55">
        <v>578</v>
      </c>
      <c r="AS523" s="55">
        <v>481</v>
      </c>
      <c r="AT523" s="55">
        <v>518</v>
      </c>
    </row>
    <row r="524" spans="1:46">
      <c r="A524" s="55" t="s">
        <v>983</v>
      </c>
      <c r="B524" s="55">
        <v>1315231107</v>
      </c>
      <c r="C524" s="55" t="s">
        <v>984</v>
      </c>
      <c r="D524" s="55" t="s">
        <v>52</v>
      </c>
      <c r="E524" s="55" t="s">
        <v>53</v>
      </c>
      <c r="F524" s="55"/>
      <c r="G524" s="55">
        <v>11</v>
      </c>
      <c r="H524" s="55">
        <v>449.5</v>
      </c>
      <c r="I524" s="55">
        <v>504.5</v>
      </c>
      <c r="J524" s="55">
        <v>519</v>
      </c>
      <c r="K524" s="55">
        <v>-130</v>
      </c>
      <c r="L524" s="55">
        <v>3169</v>
      </c>
      <c r="M524" s="55">
        <v>104</v>
      </c>
      <c r="N524" s="55">
        <v>450</v>
      </c>
      <c r="O524" s="55">
        <v>94</v>
      </c>
      <c r="P524" s="55">
        <v>381</v>
      </c>
      <c r="Q524" s="55">
        <v>91.5</v>
      </c>
      <c r="R524" s="55">
        <v>713</v>
      </c>
      <c r="S524" s="55">
        <v>65</v>
      </c>
      <c r="T524" s="55">
        <v>319</v>
      </c>
      <c r="U524" s="55"/>
      <c r="V524" s="55"/>
      <c r="W524" s="55">
        <v>39.5</v>
      </c>
      <c r="X524" s="55">
        <v>67</v>
      </c>
      <c r="Y524" s="55">
        <v>626</v>
      </c>
      <c r="Z524" s="55"/>
      <c r="AA524" s="55"/>
      <c r="AB524" s="55"/>
      <c r="AC524" s="55"/>
      <c r="AD524" s="55"/>
      <c r="AE524" s="55"/>
      <c r="AF524" s="55">
        <v>55.5</v>
      </c>
      <c r="AG524" s="55">
        <v>83</v>
      </c>
      <c r="AH524" s="55">
        <v>124</v>
      </c>
      <c r="AI524" s="55" t="s">
        <v>866</v>
      </c>
      <c r="AJ524" s="55">
        <v>7</v>
      </c>
      <c r="AK524" s="55"/>
      <c r="AL524" s="55"/>
      <c r="AM524" s="55"/>
      <c r="AN524" s="55"/>
      <c r="AO524" s="55">
        <v>328</v>
      </c>
      <c r="AP524" s="55">
        <v>328</v>
      </c>
      <c r="AQ524" s="55">
        <v>358</v>
      </c>
      <c r="AR524" s="55">
        <v>389</v>
      </c>
      <c r="AS524" s="55">
        <v>178</v>
      </c>
      <c r="AT524" s="55">
        <v>519</v>
      </c>
    </row>
    <row r="525" spans="1:46">
      <c r="A525" s="55" t="s">
        <v>234</v>
      </c>
      <c r="B525" s="55">
        <v>1315230245</v>
      </c>
      <c r="C525" s="55" t="s">
        <v>235</v>
      </c>
      <c r="D525" s="55" t="s">
        <v>133</v>
      </c>
      <c r="E525" s="55" t="s">
        <v>53</v>
      </c>
      <c r="F525" s="55"/>
      <c r="G525" s="55">
        <v>2</v>
      </c>
      <c r="H525" s="55">
        <v>470.5</v>
      </c>
      <c r="I525" s="55">
        <v>504.5</v>
      </c>
      <c r="J525" s="55">
        <v>519</v>
      </c>
      <c r="K525" s="55">
        <v>-140</v>
      </c>
      <c r="L525" s="55">
        <v>3169</v>
      </c>
      <c r="M525" s="55">
        <v>105</v>
      </c>
      <c r="N525" s="55">
        <v>406</v>
      </c>
      <c r="O525" s="55">
        <v>82</v>
      </c>
      <c r="P525" s="55">
        <v>597</v>
      </c>
      <c r="Q525" s="55">
        <v>104</v>
      </c>
      <c r="R525" s="55">
        <v>541</v>
      </c>
      <c r="S525" s="55">
        <v>55.5</v>
      </c>
      <c r="T525" s="55">
        <v>487</v>
      </c>
      <c r="U525" s="55"/>
      <c r="V525" s="55"/>
      <c r="W525" s="55">
        <v>54.5</v>
      </c>
      <c r="X525" s="55">
        <v>79</v>
      </c>
      <c r="Y525" s="55">
        <v>455</v>
      </c>
      <c r="Z525" s="55">
        <v>69.5</v>
      </c>
      <c r="AA525" s="55">
        <v>79</v>
      </c>
      <c r="AB525" s="55">
        <v>346</v>
      </c>
      <c r="AC525" s="55"/>
      <c r="AD525" s="55"/>
      <c r="AE525" s="55"/>
      <c r="AF525" s="55"/>
      <c r="AG525" s="55"/>
      <c r="AH525" s="55"/>
      <c r="AI525" s="55" t="s">
        <v>54</v>
      </c>
      <c r="AJ525" s="55">
        <v>45</v>
      </c>
      <c r="AK525" s="55"/>
      <c r="AL525" s="55"/>
      <c r="AM525" s="55"/>
      <c r="AN525" s="55"/>
      <c r="AO525" s="55">
        <v>467</v>
      </c>
      <c r="AP525" s="55">
        <v>377</v>
      </c>
      <c r="AQ525" s="55">
        <v>297</v>
      </c>
      <c r="AR525" s="55">
        <v>379</v>
      </c>
      <c r="AS525" s="55">
        <v>215</v>
      </c>
      <c r="AT525" s="55">
        <v>519</v>
      </c>
    </row>
    <row r="526" spans="1:46">
      <c r="A526" s="55" t="s">
        <v>535</v>
      </c>
      <c r="B526" s="55">
        <v>1315230614</v>
      </c>
      <c r="C526" s="55" t="s">
        <v>536</v>
      </c>
      <c r="D526" s="55" t="s">
        <v>52</v>
      </c>
      <c r="E526" s="55" t="s">
        <v>53</v>
      </c>
      <c r="F526" s="55"/>
      <c r="G526" s="55">
        <v>6</v>
      </c>
      <c r="H526" s="55">
        <v>471.5</v>
      </c>
      <c r="I526" s="55">
        <v>504</v>
      </c>
      <c r="J526" s="55">
        <v>521</v>
      </c>
      <c r="K526" s="55">
        <v>-33</v>
      </c>
      <c r="L526" s="55">
        <v>3186</v>
      </c>
      <c r="M526" s="55">
        <v>99</v>
      </c>
      <c r="N526" s="55">
        <v>635</v>
      </c>
      <c r="O526" s="55">
        <v>81</v>
      </c>
      <c r="P526" s="55">
        <v>615</v>
      </c>
      <c r="Q526" s="55">
        <v>109.5</v>
      </c>
      <c r="R526" s="55">
        <v>424</v>
      </c>
      <c r="S526" s="55">
        <v>49.5</v>
      </c>
      <c r="T526" s="55">
        <v>556</v>
      </c>
      <c r="U526" s="55"/>
      <c r="V526" s="55"/>
      <c r="W526" s="55">
        <v>58.5</v>
      </c>
      <c r="X526" s="55">
        <v>82</v>
      </c>
      <c r="Y526" s="55">
        <v>372</v>
      </c>
      <c r="Z526" s="55">
        <v>74</v>
      </c>
      <c r="AA526" s="55">
        <v>83</v>
      </c>
      <c r="AB526" s="55">
        <v>265</v>
      </c>
      <c r="AC526" s="55"/>
      <c r="AD526" s="55"/>
      <c r="AE526" s="55"/>
      <c r="AF526" s="55"/>
      <c r="AG526" s="55"/>
      <c r="AH526" s="55"/>
      <c r="AI526" s="55" t="s">
        <v>54</v>
      </c>
      <c r="AJ526" s="55">
        <v>14</v>
      </c>
      <c r="AK526" s="55"/>
      <c r="AL526" s="55" t="s">
        <v>512</v>
      </c>
      <c r="AM526" s="55"/>
      <c r="AN526" s="55"/>
      <c r="AO526" s="55">
        <v>478</v>
      </c>
      <c r="AP526" s="55">
        <v>621</v>
      </c>
      <c r="AQ526" s="55">
        <v>514</v>
      </c>
      <c r="AR526" s="55">
        <v>488</v>
      </c>
      <c r="AS526" s="55">
        <v>546</v>
      </c>
      <c r="AT526" s="55">
        <v>521</v>
      </c>
    </row>
    <row r="527" spans="1:46">
      <c r="A527" s="55" t="s">
        <v>1379</v>
      </c>
      <c r="B527" s="55">
        <v>1315231524</v>
      </c>
      <c r="C527" s="55" t="s">
        <v>1380</v>
      </c>
      <c r="D527" s="55" t="s">
        <v>52</v>
      </c>
      <c r="E527" s="55" t="s">
        <v>53</v>
      </c>
      <c r="F527" s="55"/>
      <c r="G527" s="55">
        <v>15</v>
      </c>
      <c r="H527" s="55">
        <v>459.5</v>
      </c>
      <c r="I527" s="55">
        <v>504</v>
      </c>
      <c r="J527" s="55">
        <v>521</v>
      </c>
      <c r="K527" s="55">
        <v>-135</v>
      </c>
      <c r="L527" s="55">
        <v>3186</v>
      </c>
      <c r="M527" s="55">
        <v>97</v>
      </c>
      <c r="N527" s="55">
        <v>689</v>
      </c>
      <c r="O527" s="55">
        <v>75.5</v>
      </c>
      <c r="P527" s="55">
        <v>672</v>
      </c>
      <c r="Q527" s="55">
        <v>104</v>
      </c>
      <c r="R527" s="55">
        <v>541</v>
      </c>
      <c r="S527" s="55">
        <v>52.5</v>
      </c>
      <c r="T527" s="55">
        <v>523</v>
      </c>
      <c r="U527" s="55"/>
      <c r="V527" s="55"/>
      <c r="W527" s="55">
        <v>61</v>
      </c>
      <c r="X527" s="55">
        <v>84</v>
      </c>
      <c r="Y527" s="55">
        <v>332</v>
      </c>
      <c r="Z527" s="55"/>
      <c r="AA527" s="55"/>
      <c r="AB527" s="55"/>
      <c r="AC527" s="55">
        <v>69.5</v>
      </c>
      <c r="AD527" s="55">
        <v>91</v>
      </c>
      <c r="AE527" s="55">
        <v>26</v>
      </c>
      <c r="AF527" s="55"/>
      <c r="AG527" s="55"/>
      <c r="AH527" s="55"/>
      <c r="AI527" s="55" t="s">
        <v>880</v>
      </c>
      <c r="AJ527" s="55">
        <v>24</v>
      </c>
      <c r="AK527" s="55"/>
      <c r="AL527" s="55"/>
      <c r="AM527" s="55"/>
      <c r="AN527" s="55"/>
      <c r="AO527" s="55">
        <v>399</v>
      </c>
      <c r="AP527" s="55">
        <v>382</v>
      </c>
      <c r="AQ527" s="55">
        <v>368</v>
      </c>
      <c r="AR527" s="55">
        <v>386</v>
      </c>
      <c r="AS527" s="55">
        <v>464</v>
      </c>
      <c r="AT527" s="55">
        <v>521</v>
      </c>
    </row>
    <row r="528" spans="1:46">
      <c r="A528" s="55" t="s">
        <v>1260</v>
      </c>
      <c r="B528" s="55">
        <v>1315231414</v>
      </c>
      <c r="C528" s="55" t="s">
        <v>1261</v>
      </c>
      <c r="D528" s="55" t="s">
        <v>52</v>
      </c>
      <c r="E528" s="55" t="s">
        <v>53</v>
      </c>
      <c r="F528" s="55"/>
      <c r="G528" s="55">
        <v>14</v>
      </c>
      <c r="H528" s="55">
        <v>454</v>
      </c>
      <c r="I528" s="55">
        <v>503.5</v>
      </c>
      <c r="J528" s="55">
        <v>523</v>
      </c>
      <c r="K528" s="55">
        <v>17</v>
      </c>
      <c r="L528" s="55">
        <v>3215</v>
      </c>
      <c r="M528" s="55">
        <v>111.5</v>
      </c>
      <c r="N528" s="55">
        <v>155</v>
      </c>
      <c r="O528" s="55">
        <v>90</v>
      </c>
      <c r="P528" s="55">
        <v>453</v>
      </c>
      <c r="Q528" s="55">
        <v>109.5</v>
      </c>
      <c r="R528" s="55">
        <v>424</v>
      </c>
      <c r="S528" s="55">
        <v>38.5</v>
      </c>
      <c r="T528" s="55">
        <v>643</v>
      </c>
      <c r="U528" s="55"/>
      <c r="V528" s="55"/>
      <c r="W528" s="55">
        <v>46.5</v>
      </c>
      <c r="X528" s="55">
        <v>73</v>
      </c>
      <c r="Y528" s="55">
        <v>561</v>
      </c>
      <c r="Z528" s="55"/>
      <c r="AA528" s="55"/>
      <c r="AB528" s="55"/>
      <c r="AC528" s="55">
        <v>58</v>
      </c>
      <c r="AD528" s="55">
        <v>81</v>
      </c>
      <c r="AE528" s="55">
        <v>149</v>
      </c>
      <c r="AF528" s="55"/>
      <c r="AG528" s="55"/>
      <c r="AH528" s="55"/>
      <c r="AI528" s="55" t="s">
        <v>880</v>
      </c>
      <c r="AJ528" s="55">
        <v>15</v>
      </c>
      <c r="AK528" s="55"/>
      <c r="AL528" s="55"/>
      <c r="AM528" s="55"/>
      <c r="AN528" s="55"/>
      <c r="AO528" s="55">
        <v>610</v>
      </c>
      <c r="AP528" s="55">
        <v>470</v>
      </c>
      <c r="AQ528" s="55">
        <v>579</v>
      </c>
      <c r="AR528" s="55">
        <v>540</v>
      </c>
      <c r="AS528" s="55">
        <v>438</v>
      </c>
      <c r="AT528" s="55">
        <v>523</v>
      </c>
    </row>
    <row r="529" spans="1:46">
      <c r="A529" s="55" t="s">
        <v>1363</v>
      </c>
      <c r="B529" s="55">
        <v>1315231516</v>
      </c>
      <c r="C529" s="55" t="s">
        <v>1364</v>
      </c>
      <c r="D529" s="55" t="s">
        <v>52</v>
      </c>
      <c r="E529" s="55" t="s">
        <v>53</v>
      </c>
      <c r="F529" s="55"/>
      <c r="G529" s="55">
        <v>15</v>
      </c>
      <c r="H529" s="55">
        <v>453</v>
      </c>
      <c r="I529" s="55">
        <v>503</v>
      </c>
      <c r="J529" s="55">
        <v>524</v>
      </c>
      <c r="K529" s="55">
        <v>-271</v>
      </c>
      <c r="L529" s="55">
        <v>3238</v>
      </c>
      <c r="M529" s="55">
        <v>105.5</v>
      </c>
      <c r="N529" s="55">
        <v>382</v>
      </c>
      <c r="O529" s="55">
        <v>71.5</v>
      </c>
      <c r="P529" s="55">
        <v>702</v>
      </c>
      <c r="Q529" s="55">
        <v>127.5</v>
      </c>
      <c r="R529" s="55">
        <v>60</v>
      </c>
      <c r="S529" s="55">
        <v>51.5</v>
      </c>
      <c r="T529" s="55">
        <v>535</v>
      </c>
      <c r="U529" s="55"/>
      <c r="V529" s="55"/>
      <c r="W529" s="55">
        <v>38</v>
      </c>
      <c r="X529" s="55">
        <v>65</v>
      </c>
      <c r="Y529" s="55">
        <v>637</v>
      </c>
      <c r="Z529" s="55"/>
      <c r="AA529" s="55"/>
      <c r="AB529" s="55"/>
      <c r="AC529" s="55">
        <v>59</v>
      </c>
      <c r="AD529" s="55">
        <v>82</v>
      </c>
      <c r="AE529" s="55">
        <v>135</v>
      </c>
      <c r="AF529" s="55"/>
      <c r="AG529" s="55"/>
      <c r="AH529" s="55"/>
      <c r="AI529" s="55" t="s">
        <v>880</v>
      </c>
      <c r="AJ529" s="55">
        <v>16</v>
      </c>
      <c r="AK529" s="55"/>
      <c r="AL529" s="55"/>
      <c r="AM529" s="55"/>
      <c r="AN529" s="55"/>
      <c r="AO529" s="55">
        <v>73</v>
      </c>
      <c r="AP529" s="55">
        <v>674</v>
      </c>
      <c r="AQ529" s="55">
        <v>680</v>
      </c>
      <c r="AR529" s="55">
        <v>253</v>
      </c>
      <c r="AS529" s="55">
        <v>382</v>
      </c>
      <c r="AT529" s="55">
        <v>524</v>
      </c>
    </row>
    <row r="530" spans="1:46">
      <c r="A530" s="55" t="s">
        <v>591</v>
      </c>
      <c r="B530" s="55">
        <v>1315230643</v>
      </c>
      <c r="C530" s="55" t="s">
        <v>592</v>
      </c>
      <c r="D530" s="55" t="s">
        <v>133</v>
      </c>
      <c r="E530" s="55" t="s">
        <v>53</v>
      </c>
      <c r="F530" s="55"/>
      <c r="G530" s="55">
        <v>6</v>
      </c>
      <c r="H530" s="55">
        <v>466</v>
      </c>
      <c r="I530" s="55">
        <v>502.5</v>
      </c>
      <c r="J530" s="55">
        <v>525</v>
      </c>
      <c r="K530" s="55">
        <v>75</v>
      </c>
      <c r="L530" s="55">
        <v>3262</v>
      </c>
      <c r="M530" s="55">
        <v>106</v>
      </c>
      <c r="N530" s="55">
        <v>361</v>
      </c>
      <c r="O530" s="55">
        <v>92.5</v>
      </c>
      <c r="P530" s="55">
        <v>409</v>
      </c>
      <c r="Q530" s="55">
        <v>106.5</v>
      </c>
      <c r="R530" s="55">
        <v>487</v>
      </c>
      <c r="S530" s="55">
        <v>49.5</v>
      </c>
      <c r="T530" s="55">
        <v>556</v>
      </c>
      <c r="U530" s="55"/>
      <c r="V530" s="55"/>
      <c r="W530" s="55">
        <v>44.5</v>
      </c>
      <c r="X530" s="55">
        <v>72</v>
      </c>
      <c r="Y530" s="55">
        <v>585</v>
      </c>
      <c r="Z530" s="55">
        <v>67</v>
      </c>
      <c r="AA530" s="55">
        <v>76</v>
      </c>
      <c r="AB530" s="55">
        <v>392</v>
      </c>
      <c r="AC530" s="55"/>
      <c r="AD530" s="55"/>
      <c r="AE530" s="55"/>
      <c r="AF530" s="55"/>
      <c r="AG530" s="55"/>
      <c r="AH530" s="55"/>
      <c r="AI530" s="55" t="s">
        <v>54</v>
      </c>
      <c r="AJ530" s="55">
        <v>43</v>
      </c>
      <c r="AK530" s="55"/>
      <c r="AL530" s="55" t="s">
        <v>512</v>
      </c>
      <c r="AM530" s="55"/>
      <c r="AN530" s="55"/>
      <c r="AO530" s="55">
        <v>506</v>
      </c>
      <c r="AP530" s="55">
        <v>406</v>
      </c>
      <c r="AQ530" s="55">
        <v>422</v>
      </c>
      <c r="AR530" s="55">
        <v>600</v>
      </c>
      <c r="AS530" s="55">
        <v>577</v>
      </c>
      <c r="AT530" s="55">
        <v>525</v>
      </c>
    </row>
    <row r="531" spans="1:46">
      <c r="A531" s="55" t="s">
        <v>1132</v>
      </c>
      <c r="B531" s="55">
        <v>1315231237</v>
      </c>
      <c r="C531" s="55" t="s">
        <v>1133</v>
      </c>
      <c r="D531" s="55" t="s">
        <v>133</v>
      </c>
      <c r="E531" s="55" t="s">
        <v>53</v>
      </c>
      <c r="F531" s="55"/>
      <c r="G531" s="55">
        <v>12</v>
      </c>
      <c r="H531" s="55">
        <v>449.5</v>
      </c>
      <c r="I531" s="55">
        <v>502.5</v>
      </c>
      <c r="J531" s="55">
        <v>525</v>
      </c>
      <c r="K531" s="55">
        <v>126</v>
      </c>
      <c r="L531" s="55">
        <v>3262</v>
      </c>
      <c r="M531" s="55">
        <v>113.5</v>
      </c>
      <c r="N531" s="55">
        <v>101</v>
      </c>
      <c r="O531" s="55">
        <v>82</v>
      </c>
      <c r="P531" s="55">
        <v>597</v>
      </c>
      <c r="Q531" s="55">
        <v>114.5</v>
      </c>
      <c r="R531" s="55">
        <v>303</v>
      </c>
      <c r="S531" s="55">
        <v>46.5</v>
      </c>
      <c r="T531" s="55">
        <v>592</v>
      </c>
      <c r="U531" s="55"/>
      <c r="V531" s="55"/>
      <c r="W531" s="55">
        <v>42</v>
      </c>
      <c r="X531" s="55">
        <v>69</v>
      </c>
      <c r="Y531" s="55">
        <v>604</v>
      </c>
      <c r="Z531" s="55"/>
      <c r="AA531" s="55"/>
      <c r="AB531" s="55"/>
      <c r="AC531" s="55"/>
      <c r="AD531" s="55"/>
      <c r="AE531" s="55"/>
      <c r="AF531" s="55">
        <v>51</v>
      </c>
      <c r="AG531" s="55">
        <v>77</v>
      </c>
      <c r="AH531" s="55">
        <v>163</v>
      </c>
      <c r="AI531" s="55" t="s">
        <v>866</v>
      </c>
      <c r="AJ531" s="55">
        <v>38</v>
      </c>
      <c r="AK531" s="55"/>
      <c r="AL531" s="55"/>
      <c r="AM531" s="55"/>
      <c r="AN531" s="55"/>
      <c r="AO531" s="55">
        <v>459</v>
      </c>
      <c r="AP531" s="55">
        <v>435</v>
      </c>
      <c r="AQ531" s="55">
        <v>571</v>
      </c>
      <c r="AR531" s="55">
        <v>651</v>
      </c>
      <c r="AS531" s="55">
        <v>550</v>
      </c>
      <c r="AT531" s="55">
        <v>525</v>
      </c>
    </row>
    <row r="532" spans="1:46">
      <c r="A532" s="55" t="s">
        <v>577</v>
      </c>
      <c r="B532" s="55">
        <v>1315230635</v>
      </c>
      <c r="C532" s="55" t="s">
        <v>578</v>
      </c>
      <c r="D532" s="55" t="s">
        <v>52</v>
      </c>
      <c r="E532" s="55" t="s">
        <v>53</v>
      </c>
      <c r="F532" s="55"/>
      <c r="G532" s="55">
        <v>6</v>
      </c>
      <c r="H532" s="55">
        <v>468</v>
      </c>
      <c r="I532" s="55">
        <v>501.5</v>
      </c>
      <c r="J532" s="55">
        <v>527</v>
      </c>
      <c r="K532" s="55">
        <v>-11</v>
      </c>
      <c r="L532" s="55">
        <v>3304</v>
      </c>
      <c r="M532" s="55">
        <v>106.5</v>
      </c>
      <c r="N532" s="55">
        <v>346</v>
      </c>
      <c r="O532" s="55">
        <v>65.5</v>
      </c>
      <c r="P532" s="55">
        <v>743</v>
      </c>
      <c r="Q532" s="55">
        <v>126</v>
      </c>
      <c r="R532" s="55">
        <v>83</v>
      </c>
      <c r="S532" s="55">
        <v>42.5</v>
      </c>
      <c r="T532" s="55">
        <v>620</v>
      </c>
      <c r="U532" s="55"/>
      <c r="V532" s="55"/>
      <c r="W532" s="55">
        <v>56.5</v>
      </c>
      <c r="X532" s="55">
        <v>81</v>
      </c>
      <c r="Y532" s="55">
        <v>414</v>
      </c>
      <c r="Z532" s="55">
        <v>71</v>
      </c>
      <c r="AA532" s="55">
        <v>80</v>
      </c>
      <c r="AB532" s="55">
        <v>321</v>
      </c>
      <c r="AC532" s="55"/>
      <c r="AD532" s="55"/>
      <c r="AE532" s="55"/>
      <c r="AF532" s="55"/>
      <c r="AG532" s="55"/>
      <c r="AH532" s="55"/>
      <c r="AI532" s="55" t="s">
        <v>54</v>
      </c>
      <c r="AJ532" s="55">
        <v>35</v>
      </c>
      <c r="AK532" s="55"/>
      <c r="AL532" s="55" t="s">
        <v>512</v>
      </c>
      <c r="AM532" s="55"/>
      <c r="AN532" s="55"/>
      <c r="AO532" s="55">
        <v>478</v>
      </c>
      <c r="AP532" s="55">
        <v>503</v>
      </c>
      <c r="AQ532" s="55">
        <v>547</v>
      </c>
      <c r="AR532" s="55">
        <v>516</v>
      </c>
      <c r="AS532" s="55">
        <v>435</v>
      </c>
      <c r="AT532" s="55">
        <v>527</v>
      </c>
    </row>
    <row r="533" spans="1:46">
      <c r="A533" s="55" t="s">
        <v>627</v>
      </c>
      <c r="B533" s="55">
        <v>1315230716</v>
      </c>
      <c r="C533" s="55" t="s">
        <v>628</v>
      </c>
      <c r="D533" s="55" t="s">
        <v>52</v>
      </c>
      <c r="E533" s="55" t="s">
        <v>53</v>
      </c>
      <c r="F533" s="55"/>
      <c r="G533" s="55">
        <v>7</v>
      </c>
      <c r="H533" s="55">
        <v>465.5</v>
      </c>
      <c r="I533" s="55">
        <v>501.5</v>
      </c>
      <c r="J533" s="55">
        <v>527</v>
      </c>
      <c r="K533" s="55">
        <v>94</v>
      </c>
      <c r="L533" s="55">
        <v>3304</v>
      </c>
      <c r="M533" s="55">
        <v>111.5</v>
      </c>
      <c r="N533" s="55">
        <v>155</v>
      </c>
      <c r="O533" s="55">
        <v>93.5</v>
      </c>
      <c r="P533" s="55">
        <v>392</v>
      </c>
      <c r="Q533" s="55">
        <v>95.5</v>
      </c>
      <c r="R533" s="55">
        <v>672</v>
      </c>
      <c r="S533" s="55">
        <v>57</v>
      </c>
      <c r="T533" s="55">
        <v>462</v>
      </c>
      <c r="U533" s="55"/>
      <c r="V533" s="55"/>
      <c r="W533" s="55">
        <v>40</v>
      </c>
      <c r="X533" s="55">
        <v>67</v>
      </c>
      <c r="Y533" s="55">
        <v>620</v>
      </c>
      <c r="Z533" s="55">
        <v>68</v>
      </c>
      <c r="AA533" s="55">
        <v>77</v>
      </c>
      <c r="AB533" s="55">
        <v>372</v>
      </c>
      <c r="AC533" s="55"/>
      <c r="AD533" s="55"/>
      <c r="AE533" s="55"/>
      <c r="AF533" s="55"/>
      <c r="AG533" s="55"/>
      <c r="AH533" s="55"/>
      <c r="AI533" s="55" t="s">
        <v>54</v>
      </c>
      <c r="AJ533" s="55">
        <v>16</v>
      </c>
      <c r="AK533" s="55"/>
      <c r="AL533" s="55"/>
      <c r="AM533" s="55"/>
      <c r="AN533" s="55"/>
      <c r="AO533" s="55">
        <v>629</v>
      </c>
      <c r="AP533" s="55">
        <v>536</v>
      </c>
      <c r="AQ533" s="55">
        <v>629</v>
      </c>
      <c r="AR533" s="55">
        <v>621</v>
      </c>
      <c r="AS533" s="55">
        <v>615</v>
      </c>
      <c r="AT533" s="55">
        <v>527</v>
      </c>
    </row>
    <row r="534" spans="1:46">
      <c r="A534" s="55" t="s">
        <v>238</v>
      </c>
      <c r="B534" s="55">
        <v>1315230247</v>
      </c>
      <c r="C534" s="55" t="s">
        <v>239</v>
      </c>
      <c r="D534" s="55" t="s">
        <v>133</v>
      </c>
      <c r="E534" s="55" t="s">
        <v>53</v>
      </c>
      <c r="F534" s="55"/>
      <c r="G534" s="55">
        <v>2</v>
      </c>
      <c r="H534" s="55">
        <v>469</v>
      </c>
      <c r="I534" s="55">
        <v>501.5</v>
      </c>
      <c r="J534" s="55">
        <v>527</v>
      </c>
      <c r="K534" s="55">
        <v>-26</v>
      </c>
      <c r="L534" s="55">
        <v>3304</v>
      </c>
      <c r="M534" s="55">
        <v>100.5</v>
      </c>
      <c r="N534" s="55">
        <v>584</v>
      </c>
      <c r="O534" s="55">
        <v>74.5</v>
      </c>
      <c r="P534" s="55">
        <v>681</v>
      </c>
      <c r="Q534" s="55">
        <v>117</v>
      </c>
      <c r="R534" s="55">
        <v>264</v>
      </c>
      <c r="S534" s="55">
        <v>46.5</v>
      </c>
      <c r="T534" s="55">
        <v>592</v>
      </c>
      <c r="U534" s="55"/>
      <c r="V534" s="55"/>
      <c r="W534" s="55">
        <v>60.5</v>
      </c>
      <c r="X534" s="55">
        <v>84</v>
      </c>
      <c r="Y534" s="55">
        <v>341</v>
      </c>
      <c r="Z534" s="55">
        <v>70</v>
      </c>
      <c r="AA534" s="55">
        <v>79</v>
      </c>
      <c r="AB534" s="55">
        <v>338</v>
      </c>
      <c r="AC534" s="55"/>
      <c r="AD534" s="55"/>
      <c r="AE534" s="55"/>
      <c r="AF534" s="55"/>
      <c r="AG534" s="55"/>
      <c r="AH534" s="55"/>
      <c r="AI534" s="55" t="s">
        <v>54</v>
      </c>
      <c r="AJ534" s="55">
        <v>47</v>
      </c>
      <c r="AK534" s="55"/>
      <c r="AL534" s="55"/>
      <c r="AM534" s="55"/>
      <c r="AN534" s="55"/>
      <c r="AO534" s="55">
        <v>557</v>
      </c>
      <c r="AP534" s="55">
        <v>631</v>
      </c>
      <c r="AQ534" s="55">
        <v>475</v>
      </c>
      <c r="AR534" s="55">
        <v>501</v>
      </c>
      <c r="AS534" s="55">
        <v>598</v>
      </c>
      <c r="AT534" s="55">
        <v>527</v>
      </c>
    </row>
    <row r="535" spans="1:46">
      <c r="A535" s="55" t="s">
        <v>369</v>
      </c>
      <c r="B535" s="55">
        <v>1315230419</v>
      </c>
      <c r="C535" s="55" t="s">
        <v>370</v>
      </c>
      <c r="D535" s="55" t="s">
        <v>52</v>
      </c>
      <c r="E535" s="55" t="s">
        <v>53</v>
      </c>
      <c r="F535" s="55"/>
      <c r="G535" s="55">
        <v>4</v>
      </c>
      <c r="H535" s="55">
        <v>467</v>
      </c>
      <c r="I535" s="55">
        <v>501</v>
      </c>
      <c r="J535" s="55">
        <v>530</v>
      </c>
      <c r="K535" s="55">
        <v>-106</v>
      </c>
      <c r="L535" s="55">
        <v>3325</v>
      </c>
      <c r="M535" s="55">
        <v>102.5</v>
      </c>
      <c r="N535" s="55">
        <v>511</v>
      </c>
      <c r="O535" s="55">
        <v>97.5</v>
      </c>
      <c r="P535" s="55">
        <v>321</v>
      </c>
      <c r="Q535" s="55">
        <v>93.5</v>
      </c>
      <c r="R535" s="55">
        <v>693</v>
      </c>
      <c r="S535" s="55">
        <v>51.5</v>
      </c>
      <c r="T535" s="55">
        <v>535</v>
      </c>
      <c r="U535" s="55"/>
      <c r="V535" s="55"/>
      <c r="W535" s="55">
        <v>54</v>
      </c>
      <c r="X535" s="55">
        <v>79</v>
      </c>
      <c r="Y535" s="55">
        <v>462</v>
      </c>
      <c r="Z535" s="55">
        <v>68</v>
      </c>
      <c r="AA535" s="55">
        <v>77</v>
      </c>
      <c r="AB535" s="55">
        <v>372</v>
      </c>
      <c r="AC535" s="55"/>
      <c r="AD535" s="55"/>
      <c r="AE535" s="55"/>
      <c r="AF535" s="55"/>
      <c r="AG535" s="55"/>
      <c r="AH535" s="55"/>
      <c r="AI535" s="55" t="s">
        <v>54</v>
      </c>
      <c r="AJ535" s="55">
        <v>19</v>
      </c>
      <c r="AK535" s="55"/>
      <c r="AL535" s="55"/>
      <c r="AM535" s="55"/>
      <c r="AN535" s="55"/>
      <c r="AO535" s="55">
        <v>569</v>
      </c>
      <c r="AP535" s="55">
        <v>357</v>
      </c>
      <c r="AQ535" s="55">
        <v>366</v>
      </c>
      <c r="AR535" s="55">
        <v>424</v>
      </c>
      <c r="AS535" s="55">
        <v>431</v>
      </c>
      <c r="AT535" s="55">
        <v>530</v>
      </c>
    </row>
    <row r="536" spans="1:46">
      <c r="A536" s="55" t="s">
        <v>332</v>
      </c>
      <c r="B536" s="55">
        <v>7035230346</v>
      </c>
      <c r="C536" s="55" t="s">
        <v>333</v>
      </c>
      <c r="D536" s="55" t="s">
        <v>331</v>
      </c>
      <c r="E536" s="55" t="s">
        <v>53</v>
      </c>
      <c r="F536" s="55" t="s">
        <v>233</v>
      </c>
      <c r="G536" s="55">
        <v>3</v>
      </c>
      <c r="H536" s="55">
        <v>467.5</v>
      </c>
      <c r="I536" s="55">
        <v>500.5</v>
      </c>
      <c r="J536" s="55">
        <v>531</v>
      </c>
      <c r="K536" s="55">
        <v>-132</v>
      </c>
      <c r="L536" s="55">
        <v>3339</v>
      </c>
      <c r="M536" s="55">
        <v>105</v>
      </c>
      <c r="N536" s="55">
        <v>406</v>
      </c>
      <c r="O536" s="55">
        <v>82</v>
      </c>
      <c r="P536" s="55">
        <v>597</v>
      </c>
      <c r="Q536" s="55">
        <v>96.5</v>
      </c>
      <c r="R536" s="55">
        <v>660</v>
      </c>
      <c r="S536" s="55">
        <v>58</v>
      </c>
      <c r="T536" s="55">
        <v>447</v>
      </c>
      <c r="U536" s="55"/>
      <c r="V536" s="55"/>
      <c r="W536" s="55">
        <v>59</v>
      </c>
      <c r="X536" s="55">
        <v>83</v>
      </c>
      <c r="Y536" s="55">
        <v>369</v>
      </c>
      <c r="Z536" s="55">
        <v>67</v>
      </c>
      <c r="AA536" s="55">
        <v>76</v>
      </c>
      <c r="AB536" s="55">
        <v>392</v>
      </c>
      <c r="AC536" s="55"/>
      <c r="AD536" s="55"/>
      <c r="AE536" s="55"/>
      <c r="AF536" s="55"/>
      <c r="AG536" s="55"/>
      <c r="AH536" s="55"/>
      <c r="AI536" s="55" t="s">
        <v>54</v>
      </c>
      <c r="AJ536" s="55">
        <v>46</v>
      </c>
      <c r="AK536" s="55"/>
      <c r="AL536" s="55"/>
      <c r="AM536" s="55"/>
      <c r="AN536" s="55"/>
      <c r="AO536" s="55"/>
      <c r="AP536" s="55">
        <v>410</v>
      </c>
      <c r="AQ536" s="55">
        <v>354</v>
      </c>
      <c r="AR536" s="55">
        <v>399</v>
      </c>
      <c r="AS536" s="55">
        <v>370</v>
      </c>
      <c r="AT536" s="55">
        <v>531</v>
      </c>
    </row>
    <row r="537" spans="1:46">
      <c r="A537" s="55" t="s">
        <v>675</v>
      </c>
      <c r="B537" s="55">
        <v>1315230740</v>
      </c>
      <c r="C537" s="55" t="s">
        <v>676</v>
      </c>
      <c r="D537" s="55" t="s">
        <v>52</v>
      </c>
      <c r="E537" s="55" t="s">
        <v>53</v>
      </c>
      <c r="F537" s="55"/>
      <c r="G537" s="55">
        <v>7</v>
      </c>
      <c r="H537" s="55">
        <v>466.5</v>
      </c>
      <c r="I537" s="55">
        <v>500.5</v>
      </c>
      <c r="J537" s="55">
        <v>531</v>
      </c>
      <c r="K537" s="55">
        <v>13</v>
      </c>
      <c r="L537" s="55">
        <v>3339</v>
      </c>
      <c r="M537" s="55">
        <v>107.5</v>
      </c>
      <c r="N537" s="55">
        <v>300</v>
      </c>
      <c r="O537" s="55">
        <v>84</v>
      </c>
      <c r="P537" s="55">
        <v>568</v>
      </c>
      <c r="Q537" s="55">
        <v>101</v>
      </c>
      <c r="R537" s="55">
        <v>592</v>
      </c>
      <c r="S537" s="55">
        <v>49</v>
      </c>
      <c r="T537" s="55">
        <v>565</v>
      </c>
      <c r="U537" s="55"/>
      <c r="V537" s="55"/>
      <c r="W537" s="55">
        <v>57.5</v>
      </c>
      <c r="X537" s="55">
        <v>82</v>
      </c>
      <c r="Y537" s="55">
        <v>393</v>
      </c>
      <c r="Z537" s="55">
        <v>67.5</v>
      </c>
      <c r="AA537" s="55">
        <v>77</v>
      </c>
      <c r="AB537" s="55">
        <v>383</v>
      </c>
      <c r="AC537" s="55"/>
      <c r="AD537" s="55"/>
      <c r="AE537" s="55"/>
      <c r="AF537" s="55"/>
      <c r="AG537" s="55"/>
      <c r="AH537" s="55"/>
      <c r="AI537" s="55" t="s">
        <v>54</v>
      </c>
      <c r="AJ537" s="55">
        <v>40</v>
      </c>
      <c r="AK537" s="55"/>
      <c r="AL537" s="55"/>
      <c r="AM537" s="55"/>
      <c r="AN537" s="55"/>
      <c r="AO537" s="55">
        <v>508</v>
      </c>
      <c r="AP537" s="55">
        <v>527</v>
      </c>
      <c r="AQ537" s="55">
        <v>528</v>
      </c>
      <c r="AR537" s="55">
        <v>544</v>
      </c>
      <c r="AS537" s="55">
        <v>459</v>
      </c>
      <c r="AT537" s="55">
        <v>531</v>
      </c>
    </row>
    <row r="538" spans="1:46">
      <c r="A538" s="55" t="s">
        <v>1356</v>
      </c>
      <c r="B538" s="55">
        <v>1315231513</v>
      </c>
      <c r="C538" s="55" t="s">
        <v>1357</v>
      </c>
      <c r="D538" s="55" t="s">
        <v>52</v>
      </c>
      <c r="E538" s="55" t="s">
        <v>53</v>
      </c>
      <c r="F538" s="55"/>
      <c r="G538" s="55">
        <v>15</v>
      </c>
      <c r="H538" s="55">
        <v>451.25</v>
      </c>
      <c r="I538" s="55">
        <v>499.5</v>
      </c>
      <c r="J538" s="55">
        <v>532</v>
      </c>
      <c r="K538" s="55">
        <v>119</v>
      </c>
      <c r="L538" s="55">
        <v>3379</v>
      </c>
      <c r="M538" s="55">
        <v>103</v>
      </c>
      <c r="N538" s="55">
        <v>487</v>
      </c>
      <c r="O538" s="55">
        <v>85</v>
      </c>
      <c r="P538" s="55">
        <v>541</v>
      </c>
      <c r="Q538" s="55">
        <v>106</v>
      </c>
      <c r="R538" s="55">
        <v>498</v>
      </c>
      <c r="S538" s="55">
        <v>40.5</v>
      </c>
      <c r="T538" s="55">
        <v>631</v>
      </c>
      <c r="U538" s="55"/>
      <c r="V538" s="55"/>
      <c r="W538" s="55">
        <v>57.5</v>
      </c>
      <c r="X538" s="55">
        <v>82</v>
      </c>
      <c r="Y538" s="55">
        <v>393</v>
      </c>
      <c r="Z538" s="55"/>
      <c r="AA538" s="55"/>
      <c r="AB538" s="55"/>
      <c r="AC538" s="55">
        <v>59.25</v>
      </c>
      <c r="AD538" s="55">
        <v>83</v>
      </c>
      <c r="AE538" s="55">
        <v>127</v>
      </c>
      <c r="AF538" s="55"/>
      <c r="AG538" s="55"/>
      <c r="AH538" s="55"/>
      <c r="AI538" s="55" t="s">
        <v>880</v>
      </c>
      <c r="AJ538" s="55">
        <v>13</v>
      </c>
      <c r="AK538" s="55"/>
      <c r="AL538" s="55"/>
      <c r="AM538" s="55"/>
      <c r="AN538" s="55"/>
      <c r="AO538" s="55">
        <v>589</v>
      </c>
      <c r="AP538" s="55">
        <v>656</v>
      </c>
      <c r="AQ538" s="55">
        <v>643</v>
      </c>
      <c r="AR538" s="55">
        <v>651</v>
      </c>
      <c r="AS538" s="55">
        <v>656</v>
      </c>
      <c r="AT538" s="55">
        <v>532</v>
      </c>
    </row>
    <row r="539" spans="1:46">
      <c r="A539" s="55" t="s">
        <v>559</v>
      </c>
      <c r="B539" s="55">
        <v>1315230626</v>
      </c>
      <c r="C539" s="55" t="s">
        <v>560</v>
      </c>
      <c r="D539" s="55" t="s">
        <v>52</v>
      </c>
      <c r="E539" s="55" t="s">
        <v>53</v>
      </c>
      <c r="F539" s="55"/>
      <c r="G539" s="55">
        <v>6</v>
      </c>
      <c r="H539" s="55">
        <v>467</v>
      </c>
      <c r="I539" s="55">
        <v>499</v>
      </c>
      <c r="J539" s="55">
        <v>533</v>
      </c>
      <c r="K539" s="55">
        <v>-87</v>
      </c>
      <c r="L539" s="55">
        <v>3405</v>
      </c>
      <c r="M539" s="55">
        <v>90.5</v>
      </c>
      <c r="N539" s="55">
        <v>777</v>
      </c>
      <c r="O539" s="55">
        <v>95</v>
      </c>
      <c r="P539" s="55">
        <v>362</v>
      </c>
      <c r="Q539" s="55">
        <v>98.5</v>
      </c>
      <c r="R539" s="55">
        <v>627</v>
      </c>
      <c r="S539" s="55">
        <v>49</v>
      </c>
      <c r="T539" s="55">
        <v>565</v>
      </c>
      <c r="U539" s="55"/>
      <c r="V539" s="55"/>
      <c r="W539" s="55">
        <v>64.5</v>
      </c>
      <c r="X539" s="55">
        <v>87</v>
      </c>
      <c r="Y539" s="55">
        <v>258</v>
      </c>
      <c r="Z539" s="55">
        <v>69.5</v>
      </c>
      <c r="AA539" s="55">
        <v>79</v>
      </c>
      <c r="AB539" s="55">
        <v>346</v>
      </c>
      <c r="AC539" s="55"/>
      <c r="AD539" s="55"/>
      <c r="AE539" s="55"/>
      <c r="AF539" s="55"/>
      <c r="AG539" s="55"/>
      <c r="AH539" s="55"/>
      <c r="AI539" s="55" t="s">
        <v>54</v>
      </c>
      <c r="AJ539" s="55">
        <v>26</v>
      </c>
      <c r="AK539" s="55"/>
      <c r="AL539" s="55" t="s">
        <v>512</v>
      </c>
      <c r="AM539" s="55"/>
      <c r="AN539" s="55"/>
      <c r="AO539" s="55">
        <v>503</v>
      </c>
      <c r="AP539" s="55">
        <v>581</v>
      </c>
      <c r="AQ539" s="55">
        <v>621</v>
      </c>
      <c r="AR539" s="55">
        <v>446</v>
      </c>
      <c r="AS539" s="55">
        <v>609</v>
      </c>
      <c r="AT539" s="55">
        <v>533</v>
      </c>
    </row>
    <row r="540" spans="1:46">
      <c r="A540" s="55" t="s">
        <v>987</v>
      </c>
      <c r="B540" s="55">
        <v>1315231109</v>
      </c>
      <c r="C540" s="55" t="s">
        <v>988</v>
      </c>
      <c r="D540" s="55" t="s">
        <v>52</v>
      </c>
      <c r="E540" s="55" t="s">
        <v>53</v>
      </c>
      <c r="F540" s="55"/>
      <c r="G540" s="55">
        <v>11</v>
      </c>
      <c r="H540" s="55">
        <v>445</v>
      </c>
      <c r="I540" s="55">
        <v>499</v>
      </c>
      <c r="J540" s="55">
        <v>533</v>
      </c>
      <c r="K540" s="55">
        <v>-220</v>
      </c>
      <c r="L540" s="55">
        <v>3405</v>
      </c>
      <c r="M540" s="55">
        <v>107</v>
      </c>
      <c r="N540" s="55">
        <v>325</v>
      </c>
      <c r="O540" s="55">
        <v>96.5</v>
      </c>
      <c r="P540" s="55">
        <v>342</v>
      </c>
      <c r="Q540" s="55">
        <v>95</v>
      </c>
      <c r="R540" s="55">
        <v>679</v>
      </c>
      <c r="S540" s="55">
        <v>53.5</v>
      </c>
      <c r="T540" s="55">
        <v>510</v>
      </c>
      <c r="U540" s="55"/>
      <c r="V540" s="55"/>
      <c r="W540" s="55">
        <v>39</v>
      </c>
      <c r="X540" s="55">
        <v>66</v>
      </c>
      <c r="Y540" s="55">
        <v>629</v>
      </c>
      <c r="Z540" s="55"/>
      <c r="AA540" s="55"/>
      <c r="AB540" s="55"/>
      <c r="AC540" s="55"/>
      <c r="AD540" s="55"/>
      <c r="AE540" s="55"/>
      <c r="AF540" s="55">
        <v>54</v>
      </c>
      <c r="AG540" s="55">
        <v>81</v>
      </c>
      <c r="AH540" s="55">
        <v>143</v>
      </c>
      <c r="AI540" s="55" t="s">
        <v>866</v>
      </c>
      <c r="AJ540" s="55">
        <v>9</v>
      </c>
      <c r="AK540" s="55"/>
      <c r="AL540" s="55"/>
      <c r="AM540" s="55"/>
      <c r="AN540" s="55"/>
      <c r="AO540" s="55">
        <v>430</v>
      </c>
      <c r="AP540" s="55">
        <v>559</v>
      </c>
      <c r="AQ540" s="55">
        <v>568</v>
      </c>
      <c r="AR540" s="55">
        <v>313</v>
      </c>
      <c r="AS540" s="55">
        <v>592</v>
      </c>
      <c r="AT540" s="55">
        <v>533</v>
      </c>
    </row>
    <row r="541" spans="1:46">
      <c r="A541" s="55" t="s">
        <v>1182</v>
      </c>
      <c r="B541" s="55">
        <v>1315231323</v>
      </c>
      <c r="C541" s="55" t="s">
        <v>1183</v>
      </c>
      <c r="D541" s="55" t="s">
        <v>52</v>
      </c>
      <c r="E541" s="55" t="s">
        <v>53</v>
      </c>
      <c r="F541" s="55"/>
      <c r="G541" s="55">
        <v>13</v>
      </c>
      <c r="H541" s="55">
        <v>448.5</v>
      </c>
      <c r="I541" s="55">
        <v>499</v>
      </c>
      <c r="J541" s="55">
        <v>533</v>
      </c>
      <c r="K541" s="55">
        <v>101</v>
      </c>
      <c r="L541" s="55">
        <v>3405</v>
      </c>
      <c r="M541" s="55">
        <v>92.5</v>
      </c>
      <c r="N541" s="55">
        <v>765</v>
      </c>
      <c r="O541" s="55">
        <v>83.5</v>
      </c>
      <c r="P541" s="55">
        <v>577</v>
      </c>
      <c r="Q541" s="55">
        <v>108.5</v>
      </c>
      <c r="R541" s="55">
        <v>443</v>
      </c>
      <c r="S541" s="55">
        <v>55.5</v>
      </c>
      <c r="T541" s="55">
        <v>487</v>
      </c>
      <c r="U541" s="55"/>
      <c r="V541" s="55"/>
      <c r="W541" s="55">
        <v>42</v>
      </c>
      <c r="X541" s="55">
        <v>69</v>
      </c>
      <c r="Y541" s="55">
        <v>604</v>
      </c>
      <c r="Z541" s="55"/>
      <c r="AA541" s="55"/>
      <c r="AB541" s="55"/>
      <c r="AC541" s="55"/>
      <c r="AD541" s="55"/>
      <c r="AE541" s="55"/>
      <c r="AF541" s="55">
        <v>66.5</v>
      </c>
      <c r="AG541" s="55">
        <v>90</v>
      </c>
      <c r="AH541" s="55">
        <v>26</v>
      </c>
      <c r="AI541" s="55" t="s">
        <v>866</v>
      </c>
      <c r="AJ541" s="55">
        <v>23</v>
      </c>
      <c r="AK541" s="55"/>
      <c r="AL541" s="55"/>
      <c r="AM541" s="55"/>
      <c r="AN541" s="55"/>
      <c r="AO541" s="55">
        <v>473</v>
      </c>
      <c r="AP541" s="55">
        <v>547</v>
      </c>
      <c r="AQ541" s="55">
        <v>625</v>
      </c>
      <c r="AR541" s="55">
        <v>634</v>
      </c>
      <c r="AS541" s="55">
        <v>550</v>
      </c>
      <c r="AT541" s="55">
        <v>533</v>
      </c>
    </row>
    <row r="542" spans="1:46">
      <c r="A542" s="55" t="s">
        <v>773</v>
      </c>
      <c r="B542" s="55">
        <v>7035230841</v>
      </c>
      <c r="C542" s="55" t="s">
        <v>774</v>
      </c>
      <c r="D542" s="55" t="s">
        <v>328</v>
      </c>
      <c r="E542" s="55" t="s">
        <v>53</v>
      </c>
      <c r="F542" s="55" t="s">
        <v>233</v>
      </c>
      <c r="G542" s="55">
        <v>8</v>
      </c>
      <c r="H542" s="55">
        <v>466.5</v>
      </c>
      <c r="I542" s="55">
        <v>498.5</v>
      </c>
      <c r="J542" s="55">
        <v>536</v>
      </c>
      <c r="K542" s="55">
        <v>54</v>
      </c>
      <c r="L542" s="55">
        <v>3434</v>
      </c>
      <c r="M542" s="55">
        <v>105</v>
      </c>
      <c r="N542" s="55">
        <v>406</v>
      </c>
      <c r="O542" s="55">
        <v>95</v>
      </c>
      <c r="P542" s="55">
        <v>362</v>
      </c>
      <c r="Q542" s="55">
        <v>94.5</v>
      </c>
      <c r="R542" s="55">
        <v>684</v>
      </c>
      <c r="S542" s="55">
        <v>41</v>
      </c>
      <c r="T542" s="55">
        <v>628</v>
      </c>
      <c r="U542" s="55"/>
      <c r="V542" s="55"/>
      <c r="W542" s="55">
        <v>62</v>
      </c>
      <c r="X542" s="55">
        <v>85</v>
      </c>
      <c r="Y542" s="55">
        <v>312</v>
      </c>
      <c r="Z542" s="55">
        <v>69</v>
      </c>
      <c r="AA542" s="55">
        <v>78</v>
      </c>
      <c r="AB542" s="55">
        <v>354</v>
      </c>
      <c r="AC542" s="55"/>
      <c r="AD542" s="55"/>
      <c r="AE542" s="55"/>
      <c r="AF542" s="55"/>
      <c r="AG542" s="55"/>
      <c r="AH542" s="55"/>
      <c r="AI542" s="55" t="s">
        <v>54</v>
      </c>
      <c r="AJ542" s="55">
        <v>42</v>
      </c>
      <c r="AK542" s="55"/>
      <c r="AL542" s="55"/>
      <c r="AM542" s="55"/>
      <c r="AN542" s="55"/>
      <c r="AO542" s="55">
        <v>554</v>
      </c>
      <c r="AP542" s="55">
        <v>539</v>
      </c>
      <c r="AQ542" s="55">
        <v>643</v>
      </c>
      <c r="AR542" s="55">
        <v>590</v>
      </c>
      <c r="AS542" s="55">
        <v>644</v>
      </c>
      <c r="AT542" s="55">
        <v>536</v>
      </c>
    </row>
    <row r="543" spans="1:46">
      <c r="A543" s="55" t="s">
        <v>679</v>
      </c>
      <c r="B543" s="55">
        <v>1315230742</v>
      </c>
      <c r="C543" s="55" t="s">
        <v>680</v>
      </c>
      <c r="D543" s="55" t="s">
        <v>52</v>
      </c>
      <c r="E543" s="55" t="s">
        <v>53</v>
      </c>
      <c r="F543" s="55"/>
      <c r="G543" s="55">
        <v>7</v>
      </c>
      <c r="H543" s="55">
        <v>461.5</v>
      </c>
      <c r="I543" s="55">
        <v>498.5</v>
      </c>
      <c r="J543" s="55">
        <v>536</v>
      </c>
      <c r="K543" s="55">
        <v>-103</v>
      </c>
      <c r="L543" s="55">
        <v>3434</v>
      </c>
      <c r="M543" s="55">
        <v>98.5</v>
      </c>
      <c r="N543" s="55">
        <v>653</v>
      </c>
      <c r="O543" s="55">
        <v>102.5</v>
      </c>
      <c r="P543" s="55">
        <v>220</v>
      </c>
      <c r="Q543" s="55">
        <v>107.5</v>
      </c>
      <c r="R543" s="55">
        <v>463</v>
      </c>
      <c r="S543" s="55">
        <v>48</v>
      </c>
      <c r="T543" s="55">
        <v>579</v>
      </c>
      <c r="U543" s="55"/>
      <c r="V543" s="55"/>
      <c r="W543" s="55">
        <v>43.5</v>
      </c>
      <c r="X543" s="55">
        <v>71</v>
      </c>
      <c r="Y543" s="55">
        <v>595</v>
      </c>
      <c r="Z543" s="55">
        <v>61.5</v>
      </c>
      <c r="AA543" s="55">
        <v>71</v>
      </c>
      <c r="AB543" s="55">
        <v>432</v>
      </c>
      <c r="AC543" s="55"/>
      <c r="AD543" s="55"/>
      <c r="AE543" s="55"/>
      <c r="AF543" s="55"/>
      <c r="AG543" s="55"/>
      <c r="AH543" s="55"/>
      <c r="AI543" s="55" t="s">
        <v>54</v>
      </c>
      <c r="AJ543" s="55">
        <v>42</v>
      </c>
      <c r="AK543" s="55"/>
      <c r="AL543" s="55"/>
      <c r="AM543" s="55"/>
      <c r="AN543" s="55"/>
      <c r="AO543" s="55">
        <v>514</v>
      </c>
      <c r="AP543" s="55">
        <v>493</v>
      </c>
      <c r="AQ543" s="55">
        <v>549</v>
      </c>
      <c r="AR543" s="55">
        <v>433</v>
      </c>
      <c r="AS543" s="55">
        <v>621</v>
      </c>
      <c r="AT543" s="55">
        <v>536</v>
      </c>
    </row>
    <row r="544" spans="1:46">
      <c r="A544" s="55" t="s">
        <v>1340</v>
      </c>
      <c r="B544" s="55">
        <v>1315231505</v>
      </c>
      <c r="C544" s="55" t="s">
        <v>1341</v>
      </c>
      <c r="D544" s="55" t="s">
        <v>52</v>
      </c>
      <c r="E544" s="55" t="s">
        <v>53</v>
      </c>
      <c r="F544" s="55"/>
      <c r="G544" s="55">
        <v>15</v>
      </c>
      <c r="H544" s="55">
        <v>446</v>
      </c>
      <c r="I544" s="55">
        <v>498</v>
      </c>
      <c r="J544" s="55">
        <v>537</v>
      </c>
      <c r="K544" s="55">
        <v>-83</v>
      </c>
      <c r="L544" s="55">
        <v>3454</v>
      </c>
      <c r="M544" s="55">
        <v>99</v>
      </c>
      <c r="N544" s="55">
        <v>635</v>
      </c>
      <c r="O544" s="55">
        <v>92</v>
      </c>
      <c r="P544" s="55">
        <v>419</v>
      </c>
      <c r="Q544" s="55">
        <v>108.5</v>
      </c>
      <c r="R544" s="55">
        <v>443</v>
      </c>
      <c r="S544" s="55">
        <v>46.5</v>
      </c>
      <c r="T544" s="55">
        <v>592</v>
      </c>
      <c r="U544" s="55"/>
      <c r="V544" s="55"/>
      <c r="W544" s="55">
        <v>37.5</v>
      </c>
      <c r="X544" s="55">
        <v>65</v>
      </c>
      <c r="Y544" s="55">
        <v>641</v>
      </c>
      <c r="Z544" s="55"/>
      <c r="AA544" s="55"/>
      <c r="AB544" s="55"/>
      <c r="AC544" s="55">
        <v>62.5</v>
      </c>
      <c r="AD544" s="55">
        <v>87</v>
      </c>
      <c r="AE544" s="55">
        <v>93</v>
      </c>
      <c r="AF544" s="55"/>
      <c r="AG544" s="55"/>
      <c r="AH544" s="55"/>
      <c r="AI544" s="55" t="s">
        <v>880</v>
      </c>
      <c r="AJ544" s="55">
        <v>5</v>
      </c>
      <c r="AK544" s="55"/>
      <c r="AL544" s="55"/>
      <c r="AM544" s="55"/>
      <c r="AN544" s="55"/>
      <c r="AO544" s="55">
        <v>371</v>
      </c>
      <c r="AP544" s="55">
        <v>543</v>
      </c>
      <c r="AQ544" s="55">
        <v>455</v>
      </c>
      <c r="AR544" s="55">
        <v>454</v>
      </c>
      <c r="AS544" s="55">
        <v>556</v>
      </c>
      <c r="AT544" s="55">
        <v>537</v>
      </c>
    </row>
    <row r="545" spans="1:46">
      <c r="A545" s="55" t="s">
        <v>1421</v>
      </c>
      <c r="B545" s="55">
        <v>1315231545</v>
      </c>
      <c r="C545" s="55" t="s">
        <v>1422</v>
      </c>
      <c r="D545" s="55" t="s">
        <v>133</v>
      </c>
      <c r="E545" s="55" t="s">
        <v>53</v>
      </c>
      <c r="F545" s="55"/>
      <c r="G545" s="55">
        <v>15</v>
      </c>
      <c r="H545" s="55">
        <v>450</v>
      </c>
      <c r="I545" s="55">
        <v>498</v>
      </c>
      <c r="J545" s="55">
        <v>537</v>
      </c>
      <c r="K545" s="55">
        <v>57</v>
      </c>
      <c r="L545" s="55">
        <v>3454</v>
      </c>
      <c r="M545" s="55">
        <v>107.5</v>
      </c>
      <c r="N545" s="55">
        <v>300</v>
      </c>
      <c r="O545" s="55">
        <v>81</v>
      </c>
      <c r="P545" s="55">
        <v>615</v>
      </c>
      <c r="Q545" s="55">
        <v>103.5</v>
      </c>
      <c r="R545" s="55">
        <v>551</v>
      </c>
      <c r="S545" s="55">
        <v>46</v>
      </c>
      <c r="T545" s="55">
        <v>597</v>
      </c>
      <c r="U545" s="55"/>
      <c r="V545" s="55"/>
      <c r="W545" s="55">
        <v>43</v>
      </c>
      <c r="X545" s="55">
        <v>70</v>
      </c>
      <c r="Y545" s="55">
        <v>600</v>
      </c>
      <c r="Z545" s="55"/>
      <c r="AA545" s="55"/>
      <c r="AB545" s="55"/>
      <c r="AC545" s="55">
        <v>69</v>
      </c>
      <c r="AD545" s="55">
        <v>90</v>
      </c>
      <c r="AE545" s="55">
        <v>30</v>
      </c>
      <c r="AF545" s="55"/>
      <c r="AG545" s="55"/>
      <c r="AH545" s="55"/>
      <c r="AI545" s="55" t="s">
        <v>880</v>
      </c>
      <c r="AJ545" s="55">
        <v>45</v>
      </c>
      <c r="AK545" s="55"/>
      <c r="AL545" s="55"/>
      <c r="AM545" s="55"/>
      <c r="AN545" s="55"/>
      <c r="AO545" s="55">
        <v>560</v>
      </c>
      <c r="AP545" s="55">
        <v>596</v>
      </c>
      <c r="AQ545" s="55">
        <v>630</v>
      </c>
      <c r="AR545" s="55">
        <v>594</v>
      </c>
      <c r="AS545" s="55">
        <v>560</v>
      </c>
      <c r="AT545" s="55">
        <v>537</v>
      </c>
    </row>
    <row r="546" spans="1:46">
      <c r="A546" s="55" t="s">
        <v>1369</v>
      </c>
      <c r="B546" s="55">
        <v>1315231519</v>
      </c>
      <c r="C546" s="55" t="s">
        <v>1370</v>
      </c>
      <c r="D546" s="55" t="s">
        <v>52</v>
      </c>
      <c r="E546" s="55" t="s">
        <v>53</v>
      </c>
      <c r="F546" s="55"/>
      <c r="G546" s="55">
        <v>15</v>
      </c>
      <c r="H546" s="55">
        <v>446.25</v>
      </c>
      <c r="I546" s="55">
        <v>495.5</v>
      </c>
      <c r="J546" s="55">
        <v>539</v>
      </c>
      <c r="K546" s="55">
        <v>-103</v>
      </c>
      <c r="L546" s="55">
        <v>3579</v>
      </c>
      <c r="M546" s="55">
        <v>114</v>
      </c>
      <c r="N546" s="55">
        <v>84</v>
      </c>
      <c r="O546" s="55">
        <v>70</v>
      </c>
      <c r="P546" s="55">
        <v>713</v>
      </c>
      <c r="Q546" s="55">
        <v>108.5</v>
      </c>
      <c r="R546" s="55">
        <v>443</v>
      </c>
      <c r="S546" s="55">
        <v>41</v>
      </c>
      <c r="T546" s="55">
        <v>628</v>
      </c>
      <c r="U546" s="55"/>
      <c r="V546" s="55"/>
      <c r="W546" s="55">
        <v>45</v>
      </c>
      <c r="X546" s="55">
        <v>72</v>
      </c>
      <c r="Y546" s="55">
        <v>578</v>
      </c>
      <c r="Z546" s="55"/>
      <c r="AA546" s="55"/>
      <c r="AB546" s="55"/>
      <c r="AC546" s="55">
        <v>67.75</v>
      </c>
      <c r="AD546" s="55">
        <v>90</v>
      </c>
      <c r="AE546" s="55">
        <v>40</v>
      </c>
      <c r="AF546" s="55"/>
      <c r="AG546" s="55"/>
      <c r="AH546" s="55"/>
      <c r="AI546" s="55" t="s">
        <v>880</v>
      </c>
      <c r="AJ546" s="55">
        <v>19</v>
      </c>
      <c r="AK546" s="55"/>
      <c r="AL546" s="55"/>
      <c r="AM546" s="55"/>
      <c r="AN546" s="55"/>
      <c r="AO546" s="55">
        <v>307</v>
      </c>
      <c r="AP546" s="55">
        <v>487</v>
      </c>
      <c r="AQ546" s="55">
        <v>446</v>
      </c>
      <c r="AR546" s="55">
        <v>436</v>
      </c>
      <c r="AS546" s="55">
        <v>473</v>
      </c>
      <c r="AT546" s="55">
        <v>539</v>
      </c>
    </row>
    <row r="547" spans="1:46">
      <c r="A547" s="55" t="s">
        <v>329</v>
      </c>
      <c r="B547" s="55">
        <v>7035230345</v>
      </c>
      <c r="C547" s="55" t="s">
        <v>330</v>
      </c>
      <c r="D547" s="55" t="s">
        <v>331</v>
      </c>
      <c r="E547" s="55" t="s">
        <v>53</v>
      </c>
      <c r="F547" s="55" t="s">
        <v>233</v>
      </c>
      <c r="G547" s="55">
        <v>3</v>
      </c>
      <c r="H547" s="55">
        <v>459</v>
      </c>
      <c r="I547" s="55">
        <v>495</v>
      </c>
      <c r="J547" s="55">
        <v>540</v>
      </c>
      <c r="K547" s="55">
        <v>-138</v>
      </c>
      <c r="L547" s="55">
        <v>3600</v>
      </c>
      <c r="M547" s="55">
        <v>90</v>
      </c>
      <c r="N547" s="55">
        <v>781</v>
      </c>
      <c r="O547" s="55">
        <v>97</v>
      </c>
      <c r="P547" s="55">
        <v>330</v>
      </c>
      <c r="Q547" s="55">
        <v>101</v>
      </c>
      <c r="R547" s="55">
        <v>592</v>
      </c>
      <c r="S547" s="55">
        <v>57</v>
      </c>
      <c r="T547" s="55">
        <v>462</v>
      </c>
      <c r="U547" s="55"/>
      <c r="V547" s="55"/>
      <c r="W547" s="55">
        <v>44</v>
      </c>
      <c r="X547" s="55">
        <v>71</v>
      </c>
      <c r="Y547" s="55">
        <v>591</v>
      </c>
      <c r="Z547" s="55">
        <v>70</v>
      </c>
      <c r="AA547" s="55">
        <v>79</v>
      </c>
      <c r="AB547" s="55">
        <v>338</v>
      </c>
      <c r="AC547" s="55"/>
      <c r="AD547" s="55"/>
      <c r="AE547" s="55"/>
      <c r="AF547" s="55"/>
      <c r="AG547" s="55"/>
      <c r="AH547" s="55"/>
      <c r="AI547" s="55" t="s">
        <v>54</v>
      </c>
      <c r="AJ547" s="55">
        <v>45</v>
      </c>
      <c r="AK547" s="55"/>
      <c r="AL547" s="55"/>
      <c r="AM547" s="55"/>
      <c r="AN547" s="55"/>
      <c r="AO547" s="55"/>
      <c r="AP547" s="55">
        <v>483</v>
      </c>
      <c r="AQ547" s="55">
        <v>153</v>
      </c>
      <c r="AR547" s="55">
        <v>402</v>
      </c>
      <c r="AS547" s="55">
        <v>226</v>
      </c>
      <c r="AT547" s="55">
        <v>540</v>
      </c>
    </row>
    <row r="548" spans="1:46">
      <c r="A548" s="55" t="s">
        <v>1391</v>
      </c>
      <c r="B548" s="55">
        <v>1315231530</v>
      </c>
      <c r="C548" s="55" t="s">
        <v>1392</v>
      </c>
      <c r="D548" s="55" t="s">
        <v>52</v>
      </c>
      <c r="E548" s="55" t="s">
        <v>53</v>
      </c>
      <c r="F548" s="55"/>
      <c r="G548" s="55">
        <v>15</v>
      </c>
      <c r="H548" s="55">
        <v>444.5</v>
      </c>
      <c r="I548" s="55">
        <v>495</v>
      </c>
      <c r="J548" s="55">
        <v>540</v>
      </c>
      <c r="K548" s="55">
        <v>-63</v>
      </c>
      <c r="L548" s="55">
        <v>3600</v>
      </c>
      <c r="M548" s="55">
        <v>101</v>
      </c>
      <c r="N548" s="55">
        <v>561</v>
      </c>
      <c r="O548" s="55">
        <v>67</v>
      </c>
      <c r="P548" s="55">
        <v>733</v>
      </c>
      <c r="Q548" s="55">
        <v>121.5</v>
      </c>
      <c r="R548" s="55">
        <v>152</v>
      </c>
      <c r="S548" s="55">
        <v>52.5</v>
      </c>
      <c r="T548" s="55">
        <v>523</v>
      </c>
      <c r="U548" s="55"/>
      <c r="V548" s="55"/>
      <c r="W548" s="55">
        <v>38</v>
      </c>
      <c r="X548" s="55">
        <v>65</v>
      </c>
      <c r="Y548" s="55">
        <v>637</v>
      </c>
      <c r="Z548" s="55"/>
      <c r="AA548" s="55"/>
      <c r="AB548" s="55"/>
      <c r="AC548" s="55">
        <v>64.5</v>
      </c>
      <c r="AD548" s="55">
        <v>88</v>
      </c>
      <c r="AE548" s="55">
        <v>70</v>
      </c>
      <c r="AF548" s="55"/>
      <c r="AG548" s="55"/>
      <c r="AH548" s="55"/>
      <c r="AI548" s="55" t="s">
        <v>880</v>
      </c>
      <c r="AJ548" s="55">
        <v>30</v>
      </c>
      <c r="AK548" s="55"/>
      <c r="AL548" s="55"/>
      <c r="AM548" s="55"/>
      <c r="AN548" s="55"/>
      <c r="AO548" s="55">
        <v>394</v>
      </c>
      <c r="AP548" s="55">
        <v>264</v>
      </c>
      <c r="AQ548" s="55">
        <v>401</v>
      </c>
      <c r="AR548" s="55">
        <v>477</v>
      </c>
      <c r="AS548" s="55">
        <v>332</v>
      </c>
      <c r="AT548" s="55">
        <v>540</v>
      </c>
    </row>
    <row r="549" spans="1:46">
      <c r="A549" s="55" t="s">
        <v>1336</v>
      </c>
      <c r="B549" s="55">
        <v>1315231503</v>
      </c>
      <c r="C549" s="55" t="s">
        <v>1337</v>
      </c>
      <c r="D549" s="55" t="s">
        <v>52</v>
      </c>
      <c r="E549" s="55" t="s">
        <v>53</v>
      </c>
      <c r="F549" s="55"/>
      <c r="G549" s="55">
        <v>15</v>
      </c>
      <c r="H549" s="55">
        <v>446</v>
      </c>
      <c r="I549" s="55">
        <v>495</v>
      </c>
      <c r="J549" s="55">
        <v>540</v>
      </c>
      <c r="K549" s="55">
        <v>-23</v>
      </c>
      <c r="L549" s="55">
        <v>3600</v>
      </c>
      <c r="M549" s="55">
        <v>107.5</v>
      </c>
      <c r="N549" s="55">
        <v>300</v>
      </c>
      <c r="O549" s="55">
        <v>89</v>
      </c>
      <c r="P549" s="55">
        <v>470</v>
      </c>
      <c r="Q549" s="55">
        <v>103.5</v>
      </c>
      <c r="R549" s="55">
        <v>551</v>
      </c>
      <c r="S549" s="55">
        <v>45</v>
      </c>
      <c r="T549" s="55">
        <v>604</v>
      </c>
      <c r="U549" s="55"/>
      <c r="V549" s="55"/>
      <c r="W549" s="55">
        <v>46.5</v>
      </c>
      <c r="X549" s="55">
        <v>73</v>
      </c>
      <c r="Y549" s="55">
        <v>561</v>
      </c>
      <c r="Z549" s="55"/>
      <c r="AA549" s="55"/>
      <c r="AB549" s="55"/>
      <c r="AC549" s="55">
        <v>54.5</v>
      </c>
      <c r="AD549" s="55">
        <v>77</v>
      </c>
      <c r="AE549" s="55">
        <v>175</v>
      </c>
      <c r="AF549" s="55"/>
      <c r="AG549" s="55"/>
      <c r="AH549" s="55"/>
      <c r="AI549" s="55" t="s">
        <v>880</v>
      </c>
      <c r="AJ549" s="55">
        <v>3</v>
      </c>
      <c r="AK549" s="55"/>
      <c r="AL549" s="55"/>
      <c r="AM549" s="55"/>
      <c r="AN549" s="55"/>
      <c r="AO549" s="55">
        <v>605</v>
      </c>
      <c r="AP549" s="55">
        <v>653</v>
      </c>
      <c r="AQ549" s="55">
        <v>464</v>
      </c>
      <c r="AR549" s="55">
        <v>517</v>
      </c>
      <c r="AS549" s="55">
        <v>628</v>
      </c>
      <c r="AT549" s="55">
        <v>540</v>
      </c>
    </row>
    <row r="550" spans="1:46">
      <c r="A550" s="55" t="s">
        <v>685</v>
      </c>
      <c r="B550" s="55">
        <v>1315230745</v>
      </c>
      <c r="C550" s="55" t="s">
        <v>686</v>
      </c>
      <c r="D550" s="55" t="s">
        <v>133</v>
      </c>
      <c r="E550" s="55" t="s">
        <v>53</v>
      </c>
      <c r="F550" s="55"/>
      <c r="G550" s="55">
        <v>7</v>
      </c>
      <c r="H550" s="55">
        <v>458.5</v>
      </c>
      <c r="I550" s="55">
        <v>495</v>
      </c>
      <c r="J550" s="55">
        <v>540</v>
      </c>
      <c r="K550" s="55">
        <v>-30</v>
      </c>
      <c r="L550" s="55">
        <v>3600</v>
      </c>
      <c r="M550" s="55">
        <v>90</v>
      </c>
      <c r="N550" s="55">
        <v>781</v>
      </c>
      <c r="O550" s="55">
        <v>106</v>
      </c>
      <c r="P550" s="55">
        <v>160</v>
      </c>
      <c r="Q550" s="55">
        <v>85.5</v>
      </c>
      <c r="R550" s="55">
        <v>755</v>
      </c>
      <c r="S550" s="55">
        <v>73.5</v>
      </c>
      <c r="T550" s="55">
        <v>172</v>
      </c>
      <c r="U550" s="55"/>
      <c r="V550" s="55"/>
      <c r="W550" s="55">
        <v>48</v>
      </c>
      <c r="X550" s="55">
        <v>74</v>
      </c>
      <c r="Y550" s="55">
        <v>544</v>
      </c>
      <c r="Z550" s="55">
        <v>55.5</v>
      </c>
      <c r="AA550" s="55">
        <v>66</v>
      </c>
      <c r="AB550" s="55">
        <v>456</v>
      </c>
      <c r="AC550" s="55"/>
      <c r="AD550" s="55"/>
      <c r="AE550" s="55"/>
      <c r="AF550" s="55"/>
      <c r="AG550" s="55"/>
      <c r="AH550" s="55"/>
      <c r="AI550" s="55" t="s">
        <v>54</v>
      </c>
      <c r="AJ550" s="55">
        <v>45</v>
      </c>
      <c r="AK550" s="55"/>
      <c r="AL550" s="55"/>
      <c r="AM550" s="55"/>
      <c r="AN550" s="55"/>
      <c r="AO550" s="55">
        <v>481</v>
      </c>
      <c r="AP550" s="55">
        <v>433</v>
      </c>
      <c r="AQ550" s="55">
        <v>608</v>
      </c>
      <c r="AR550" s="55">
        <v>510</v>
      </c>
      <c r="AS550" s="55">
        <v>560</v>
      </c>
      <c r="AT550" s="55">
        <v>540</v>
      </c>
    </row>
    <row r="551" spans="1:46">
      <c r="A551" s="55" t="s">
        <v>399</v>
      </c>
      <c r="B551" s="55">
        <v>1315230434</v>
      </c>
      <c r="C551" s="55" t="s">
        <v>400</v>
      </c>
      <c r="D551" s="55" t="s">
        <v>52</v>
      </c>
      <c r="E551" s="55" t="s">
        <v>53</v>
      </c>
      <c r="F551" s="55"/>
      <c r="G551" s="55">
        <v>4</v>
      </c>
      <c r="H551" s="55">
        <v>462</v>
      </c>
      <c r="I551" s="55">
        <v>494.5</v>
      </c>
      <c r="J551" s="55">
        <v>543</v>
      </c>
      <c r="K551" s="55">
        <v>-160</v>
      </c>
      <c r="L551" s="55">
        <v>3632</v>
      </c>
      <c r="M551" s="55">
        <v>109.5</v>
      </c>
      <c r="N551" s="55">
        <v>226</v>
      </c>
      <c r="O551" s="55">
        <v>72</v>
      </c>
      <c r="P551" s="55">
        <v>698</v>
      </c>
      <c r="Q551" s="55">
        <v>110</v>
      </c>
      <c r="R551" s="55">
        <v>408</v>
      </c>
      <c r="S551" s="55">
        <v>44</v>
      </c>
      <c r="T551" s="55">
        <v>610</v>
      </c>
      <c r="U551" s="55"/>
      <c r="V551" s="55"/>
      <c r="W551" s="55">
        <v>62.5</v>
      </c>
      <c r="X551" s="55">
        <v>86</v>
      </c>
      <c r="Y551" s="55">
        <v>306</v>
      </c>
      <c r="Z551" s="55">
        <v>64</v>
      </c>
      <c r="AA551" s="55">
        <v>73</v>
      </c>
      <c r="AB551" s="55">
        <v>417</v>
      </c>
      <c r="AC551" s="55"/>
      <c r="AD551" s="55"/>
      <c r="AE551" s="55"/>
      <c r="AF551" s="55"/>
      <c r="AG551" s="55"/>
      <c r="AH551" s="55"/>
      <c r="AI551" s="55" t="s">
        <v>54</v>
      </c>
      <c r="AJ551" s="55">
        <v>34</v>
      </c>
      <c r="AK551" s="55"/>
      <c r="AL551" s="55"/>
      <c r="AM551" s="55"/>
      <c r="AN551" s="55"/>
      <c r="AO551" s="55">
        <v>530</v>
      </c>
      <c r="AP551" s="55">
        <v>478</v>
      </c>
      <c r="AQ551" s="55">
        <v>404</v>
      </c>
      <c r="AR551" s="55">
        <v>383</v>
      </c>
      <c r="AS551" s="55">
        <v>566</v>
      </c>
      <c r="AT551" s="55">
        <v>543</v>
      </c>
    </row>
    <row r="552" spans="1:46">
      <c r="A552" s="55" t="s">
        <v>1040</v>
      </c>
      <c r="B552" s="55">
        <v>1315231137</v>
      </c>
      <c r="C552" s="55" t="s">
        <v>1041</v>
      </c>
      <c r="D552" s="55" t="s">
        <v>133</v>
      </c>
      <c r="E552" s="55" t="s">
        <v>53</v>
      </c>
      <c r="F552" s="55"/>
      <c r="G552" s="55">
        <v>11</v>
      </c>
      <c r="H552" s="55">
        <v>440.5</v>
      </c>
      <c r="I552" s="55">
        <v>494.5</v>
      </c>
      <c r="J552" s="55">
        <v>543</v>
      </c>
      <c r="K552" s="55">
        <v>-50</v>
      </c>
      <c r="L552" s="55">
        <v>3632</v>
      </c>
      <c r="M552" s="55">
        <v>105</v>
      </c>
      <c r="N552" s="55">
        <v>406</v>
      </c>
      <c r="O552" s="55">
        <v>73</v>
      </c>
      <c r="P552" s="55">
        <v>694</v>
      </c>
      <c r="Q552" s="55">
        <v>121</v>
      </c>
      <c r="R552" s="55">
        <v>168</v>
      </c>
      <c r="S552" s="55">
        <v>49.5</v>
      </c>
      <c r="T552" s="55">
        <v>556</v>
      </c>
      <c r="U552" s="55"/>
      <c r="V552" s="55"/>
      <c r="W552" s="55">
        <v>37</v>
      </c>
      <c r="X552" s="55">
        <v>64</v>
      </c>
      <c r="Y552" s="55">
        <v>643</v>
      </c>
      <c r="Z552" s="55"/>
      <c r="AA552" s="55"/>
      <c r="AB552" s="55"/>
      <c r="AC552" s="55"/>
      <c r="AD552" s="55"/>
      <c r="AE552" s="55"/>
      <c r="AF552" s="55">
        <v>55</v>
      </c>
      <c r="AG552" s="55">
        <v>82</v>
      </c>
      <c r="AH552" s="55">
        <v>128</v>
      </c>
      <c r="AI552" s="55" t="s">
        <v>866</v>
      </c>
      <c r="AJ552" s="55">
        <v>37</v>
      </c>
      <c r="AK552" s="55"/>
      <c r="AL552" s="55"/>
      <c r="AM552" s="55"/>
      <c r="AN552" s="55"/>
      <c r="AO552" s="55">
        <v>449</v>
      </c>
      <c r="AP552" s="55">
        <v>357</v>
      </c>
      <c r="AQ552" s="55">
        <v>464</v>
      </c>
      <c r="AR552" s="55">
        <v>493</v>
      </c>
      <c r="AS552" s="55">
        <v>459</v>
      </c>
      <c r="AT552" s="55">
        <v>543</v>
      </c>
    </row>
    <row r="553" spans="1:46">
      <c r="A553" s="55" t="s">
        <v>705</v>
      </c>
      <c r="B553" s="55">
        <v>1315230807</v>
      </c>
      <c r="C553" s="55" t="s">
        <v>706</v>
      </c>
      <c r="D553" s="55" t="s">
        <v>52</v>
      </c>
      <c r="E553" s="55" t="s">
        <v>53</v>
      </c>
      <c r="F553" s="55"/>
      <c r="G553" s="55">
        <v>8</v>
      </c>
      <c r="H553" s="55">
        <v>459</v>
      </c>
      <c r="I553" s="55">
        <v>494.5</v>
      </c>
      <c r="J553" s="55">
        <v>543</v>
      </c>
      <c r="K553" s="55">
        <v>-149</v>
      </c>
      <c r="L553" s="55">
        <v>3632</v>
      </c>
      <c r="M553" s="55">
        <v>105</v>
      </c>
      <c r="N553" s="55">
        <v>406</v>
      </c>
      <c r="O553" s="55">
        <v>72</v>
      </c>
      <c r="P553" s="55">
        <v>698</v>
      </c>
      <c r="Q553" s="55">
        <v>111.5</v>
      </c>
      <c r="R553" s="55">
        <v>371</v>
      </c>
      <c r="S553" s="55">
        <v>61</v>
      </c>
      <c r="T553" s="55">
        <v>396</v>
      </c>
      <c r="U553" s="55"/>
      <c r="V553" s="55"/>
      <c r="W553" s="55">
        <v>46.5</v>
      </c>
      <c r="X553" s="55">
        <v>73</v>
      </c>
      <c r="Y553" s="55">
        <v>561</v>
      </c>
      <c r="Z553" s="55">
        <v>63</v>
      </c>
      <c r="AA553" s="55">
        <v>72</v>
      </c>
      <c r="AB553" s="55">
        <v>423</v>
      </c>
      <c r="AC553" s="55"/>
      <c r="AD553" s="55"/>
      <c r="AE553" s="55"/>
      <c r="AF553" s="55"/>
      <c r="AG553" s="55"/>
      <c r="AH553" s="55"/>
      <c r="AI553" s="55" t="s">
        <v>54</v>
      </c>
      <c r="AJ553" s="55">
        <v>8</v>
      </c>
      <c r="AK553" s="55"/>
      <c r="AL553" s="55"/>
      <c r="AM553" s="55"/>
      <c r="AN553" s="55"/>
      <c r="AO553" s="55">
        <v>387</v>
      </c>
      <c r="AP553" s="55">
        <v>502</v>
      </c>
      <c r="AQ553" s="55">
        <v>485</v>
      </c>
      <c r="AR553" s="55">
        <v>394</v>
      </c>
      <c r="AS553" s="55">
        <v>330</v>
      </c>
      <c r="AT553" s="55">
        <v>543</v>
      </c>
    </row>
    <row r="554" spans="1:46">
      <c r="A554" s="55" t="s">
        <v>1120</v>
      </c>
      <c r="B554" s="55">
        <v>1315231231</v>
      </c>
      <c r="C554" s="55" t="s">
        <v>1121</v>
      </c>
      <c r="D554" s="55" t="s">
        <v>52</v>
      </c>
      <c r="E554" s="55" t="s">
        <v>53</v>
      </c>
      <c r="F554" s="55"/>
      <c r="G554" s="55">
        <v>12</v>
      </c>
      <c r="H554" s="55">
        <v>441.5</v>
      </c>
      <c r="I554" s="55">
        <v>494</v>
      </c>
      <c r="J554" s="55">
        <v>546</v>
      </c>
      <c r="K554" s="55">
        <v>-40</v>
      </c>
      <c r="L554" s="55">
        <v>3662</v>
      </c>
      <c r="M554" s="55">
        <v>99.5</v>
      </c>
      <c r="N554" s="55">
        <v>618</v>
      </c>
      <c r="O554" s="55">
        <v>84</v>
      </c>
      <c r="P554" s="55">
        <v>568</v>
      </c>
      <c r="Q554" s="55">
        <v>84.5</v>
      </c>
      <c r="R554" s="55">
        <v>757</v>
      </c>
      <c r="S554" s="55">
        <v>67</v>
      </c>
      <c r="T554" s="55">
        <v>287</v>
      </c>
      <c r="U554" s="55"/>
      <c r="V554" s="55"/>
      <c r="W554" s="55">
        <v>51.5</v>
      </c>
      <c r="X554" s="55">
        <v>77</v>
      </c>
      <c r="Y554" s="55">
        <v>504</v>
      </c>
      <c r="Z554" s="55"/>
      <c r="AA554" s="55"/>
      <c r="AB554" s="55"/>
      <c r="AC554" s="55"/>
      <c r="AD554" s="55"/>
      <c r="AE554" s="55"/>
      <c r="AF554" s="55">
        <v>55</v>
      </c>
      <c r="AG554" s="55">
        <v>82</v>
      </c>
      <c r="AH554" s="55">
        <v>128</v>
      </c>
      <c r="AI554" s="55" t="s">
        <v>866</v>
      </c>
      <c r="AJ554" s="55">
        <v>32</v>
      </c>
      <c r="AK554" s="55"/>
      <c r="AL554" s="55"/>
      <c r="AM554" s="55"/>
      <c r="AN554" s="55"/>
      <c r="AO554" s="55">
        <v>562</v>
      </c>
      <c r="AP554" s="55">
        <v>615</v>
      </c>
      <c r="AQ554" s="55">
        <v>416</v>
      </c>
      <c r="AR554" s="55">
        <v>506</v>
      </c>
      <c r="AS554" s="55">
        <v>593</v>
      </c>
      <c r="AT554" s="55">
        <v>546</v>
      </c>
    </row>
    <row r="555" spans="1:46">
      <c r="A555" s="55" t="s">
        <v>1116</v>
      </c>
      <c r="B555" s="55">
        <v>1315231229</v>
      </c>
      <c r="C555" s="55" t="s">
        <v>1117</v>
      </c>
      <c r="D555" s="55" t="s">
        <v>52</v>
      </c>
      <c r="E555" s="55" t="s">
        <v>53</v>
      </c>
      <c r="F555" s="55"/>
      <c r="G555" s="55">
        <v>12</v>
      </c>
      <c r="H555" s="55">
        <v>446</v>
      </c>
      <c r="I555" s="55">
        <v>494</v>
      </c>
      <c r="J555" s="55">
        <v>546</v>
      </c>
      <c r="K555" s="55">
        <v>-110</v>
      </c>
      <c r="L555" s="55">
        <v>3662</v>
      </c>
      <c r="M555" s="55">
        <v>100.5</v>
      </c>
      <c r="N555" s="55">
        <v>584</v>
      </c>
      <c r="O555" s="55">
        <v>87</v>
      </c>
      <c r="P555" s="55">
        <v>503</v>
      </c>
      <c r="Q555" s="55">
        <v>105.5</v>
      </c>
      <c r="R555" s="55">
        <v>513</v>
      </c>
      <c r="S555" s="55">
        <v>54</v>
      </c>
      <c r="T555" s="55">
        <v>503</v>
      </c>
      <c r="U555" s="55"/>
      <c r="V555" s="55"/>
      <c r="W555" s="55">
        <v>54.5</v>
      </c>
      <c r="X555" s="55">
        <v>79</v>
      </c>
      <c r="Y555" s="55">
        <v>455</v>
      </c>
      <c r="Z555" s="55"/>
      <c r="AA555" s="55"/>
      <c r="AB555" s="55"/>
      <c r="AC555" s="55"/>
      <c r="AD555" s="55"/>
      <c r="AE555" s="55"/>
      <c r="AF555" s="55">
        <v>44.5</v>
      </c>
      <c r="AG555" s="55">
        <v>68</v>
      </c>
      <c r="AH555" s="55">
        <v>211</v>
      </c>
      <c r="AI555" s="55" t="s">
        <v>866</v>
      </c>
      <c r="AJ555" s="55">
        <v>30</v>
      </c>
      <c r="AK555" s="55"/>
      <c r="AL555" s="55"/>
      <c r="AM555" s="55"/>
      <c r="AN555" s="55"/>
      <c r="AO555" s="55">
        <v>560</v>
      </c>
      <c r="AP555" s="55">
        <v>472</v>
      </c>
      <c r="AQ555" s="55">
        <v>543</v>
      </c>
      <c r="AR555" s="55">
        <v>436</v>
      </c>
      <c r="AS555" s="55">
        <v>490</v>
      </c>
      <c r="AT555" s="55">
        <v>546</v>
      </c>
    </row>
    <row r="556" spans="1:46">
      <c r="A556" s="55" t="s">
        <v>85</v>
      </c>
      <c r="B556" s="55">
        <v>1315230117</v>
      </c>
      <c r="C556" s="55" t="s">
        <v>86</v>
      </c>
      <c r="D556" s="55" t="s">
        <v>52</v>
      </c>
      <c r="E556" s="55" t="s">
        <v>53</v>
      </c>
      <c r="F556" s="55"/>
      <c r="G556" s="55">
        <v>1</v>
      </c>
      <c r="H556" s="55">
        <v>457.5</v>
      </c>
      <c r="I556" s="55">
        <v>494</v>
      </c>
      <c r="J556" s="55">
        <v>546</v>
      </c>
      <c r="K556" s="55">
        <v>-69</v>
      </c>
      <c r="L556" s="55">
        <v>3662</v>
      </c>
      <c r="M556" s="55">
        <v>96.5</v>
      </c>
      <c r="N556" s="55">
        <v>701</v>
      </c>
      <c r="O556" s="55">
        <v>92.5</v>
      </c>
      <c r="P556" s="55">
        <v>409</v>
      </c>
      <c r="Q556" s="55">
        <v>105</v>
      </c>
      <c r="R556" s="55">
        <v>523</v>
      </c>
      <c r="S556" s="55">
        <v>57</v>
      </c>
      <c r="T556" s="55">
        <v>462</v>
      </c>
      <c r="U556" s="55"/>
      <c r="V556" s="55"/>
      <c r="W556" s="55">
        <v>45</v>
      </c>
      <c r="X556" s="55">
        <v>72</v>
      </c>
      <c r="Y556" s="55">
        <v>578</v>
      </c>
      <c r="Z556" s="55">
        <v>61.5</v>
      </c>
      <c r="AA556" s="55">
        <v>71</v>
      </c>
      <c r="AB556" s="55">
        <v>432</v>
      </c>
      <c r="AC556" s="55"/>
      <c r="AD556" s="55"/>
      <c r="AE556" s="55"/>
      <c r="AF556" s="55"/>
      <c r="AG556" s="55"/>
      <c r="AH556" s="55"/>
      <c r="AI556" s="55" t="s">
        <v>54</v>
      </c>
      <c r="AJ556" s="55">
        <v>17</v>
      </c>
      <c r="AK556" s="55"/>
      <c r="AL556" s="55"/>
      <c r="AM556" s="55"/>
      <c r="AN556" s="55"/>
      <c r="AO556" s="55">
        <v>514</v>
      </c>
      <c r="AP556" s="55">
        <v>555</v>
      </c>
      <c r="AQ556" s="55">
        <v>606</v>
      </c>
      <c r="AR556" s="55">
        <v>477</v>
      </c>
      <c r="AS556" s="55">
        <v>336</v>
      </c>
      <c r="AT556" s="55">
        <v>546</v>
      </c>
    </row>
    <row r="557" spans="1:46">
      <c r="A557" s="55" t="s">
        <v>180</v>
      </c>
      <c r="B557" s="55">
        <v>1315230217</v>
      </c>
      <c r="C557" s="55" t="s">
        <v>181</v>
      </c>
      <c r="D557" s="55" t="s">
        <v>52</v>
      </c>
      <c r="E557" s="55" t="s">
        <v>53</v>
      </c>
      <c r="F557" s="55"/>
      <c r="G557" s="55">
        <v>2</v>
      </c>
      <c r="H557" s="55">
        <v>459</v>
      </c>
      <c r="I557" s="55">
        <v>493.5</v>
      </c>
      <c r="J557" s="55">
        <v>549</v>
      </c>
      <c r="K557" s="55"/>
      <c r="L557" s="55">
        <v>3686</v>
      </c>
      <c r="M557" s="55">
        <v>101</v>
      </c>
      <c r="N557" s="55">
        <v>561</v>
      </c>
      <c r="O557" s="55">
        <v>84.5</v>
      </c>
      <c r="P557" s="55">
        <v>553</v>
      </c>
      <c r="Q557" s="55">
        <v>99</v>
      </c>
      <c r="R557" s="55">
        <v>617</v>
      </c>
      <c r="S557" s="55">
        <v>58</v>
      </c>
      <c r="T557" s="55">
        <v>447</v>
      </c>
      <c r="U557" s="55"/>
      <c r="V557" s="55"/>
      <c r="W557" s="55">
        <v>53.5</v>
      </c>
      <c r="X557" s="55">
        <v>79</v>
      </c>
      <c r="Y557" s="55">
        <v>471</v>
      </c>
      <c r="Z557" s="55">
        <v>63</v>
      </c>
      <c r="AA557" s="55">
        <v>72</v>
      </c>
      <c r="AB557" s="55">
        <v>423</v>
      </c>
      <c r="AC557" s="55"/>
      <c r="AD557" s="55"/>
      <c r="AE557" s="55"/>
      <c r="AF557" s="55"/>
      <c r="AG557" s="55"/>
      <c r="AH557" s="55"/>
      <c r="AI557" s="55" t="s">
        <v>54</v>
      </c>
      <c r="AJ557" s="55">
        <v>17</v>
      </c>
      <c r="AK557" s="55"/>
      <c r="AL557" s="55"/>
      <c r="AM557" s="55"/>
      <c r="AN557" s="55"/>
      <c r="AO557" s="55">
        <v>534</v>
      </c>
      <c r="AP557" s="55">
        <v>468</v>
      </c>
      <c r="AQ557" s="55">
        <v>596</v>
      </c>
      <c r="AR557" s="55"/>
      <c r="AS557" s="55">
        <v>464</v>
      </c>
      <c r="AT557" s="55">
        <v>549</v>
      </c>
    </row>
    <row r="558" spans="1:46">
      <c r="A558" s="55" t="s">
        <v>256</v>
      </c>
      <c r="B558" s="55">
        <v>1315230309</v>
      </c>
      <c r="C558" s="55" t="s">
        <v>257</v>
      </c>
      <c r="D558" s="55" t="s">
        <v>52</v>
      </c>
      <c r="E558" s="55" t="s">
        <v>53</v>
      </c>
      <c r="F558" s="55"/>
      <c r="G558" s="55">
        <v>3</v>
      </c>
      <c r="H558" s="55">
        <v>456.5</v>
      </c>
      <c r="I558" s="55">
        <v>493.5</v>
      </c>
      <c r="J558" s="55">
        <v>549</v>
      </c>
      <c r="K558" s="55">
        <v>-194</v>
      </c>
      <c r="L558" s="55">
        <v>3686</v>
      </c>
      <c r="M558" s="55">
        <v>100.5</v>
      </c>
      <c r="N558" s="55">
        <v>584</v>
      </c>
      <c r="O558" s="55">
        <v>94.5</v>
      </c>
      <c r="P558" s="55">
        <v>374</v>
      </c>
      <c r="Q558" s="55">
        <v>100.5</v>
      </c>
      <c r="R558" s="55">
        <v>600</v>
      </c>
      <c r="S558" s="55">
        <v>47</v>
      </c>
      <c r="T558" s="55">
        <v>587</v>
      </c>
      <c r="U558" s="55"/>
      <c r="V558" s="55"/>
      <c r="W558" s="55">
        <v>43.5</v>
      </c>
      <c r="X558" s="55">
        <v>71</v>
      </c>
      <c r="Y558" s="55">
        <v>595</v>
      </c>
      <c r="Z558" s="55">
        <v>70.5</v>
      </c>
      <c r="AA558" s="55">
        <v>80</v>
      </c>
      <c r="AB558" s="55">
        <v>328</v>
      </c>
      <c r="AC558" s="55"/>
      <c r="AD558" s="55"/>
      <c r="AE558" s="55"/>
      <c r="AF558" s="55"/>
      <c r="AG558" s="55"/>
      <c r="AH558" s="55"/>
      <c r="AI558" s="55" t="s">
        <v>54</v>
      </c>
      <c r="AJ558" s="55">
        <v>9</v>
      </c>
      <c r="AK558" s="55"/>
      <c r="AL558" s="55"/>
      <c r="AM558" s="55"/>
      <c r="AN558" s="55"/>
      <c r="AO558" s="55">
        <v>566</v>
      </c>
      <c r="AP558" s="55">
        <v>644</v>
      </c>
      <c r="AQ558" s="55">
        <v>528</v>
      </c>
      <c r="AR558" s="55">
        <v>355</v>
      </c>
      <c r="AS558" s="55">
        <v>466</v>
      </c>
      <c r="AT558" s="55">
        <v>549</v>
      </c>
    </row>
    <row r="559" spans="1:46">
      <c r="A559" s="55" t="s">
        <v>1385</v>
      </c>
      <c r="B559" s="55">
        <v>1315231527</v>
      </c>
      <c r="C559" s="55" t="s">
        <v>1386</v>
      </c>
      <c r="D559" s="55" t="s">
        <v>52</v>
      </c>
      <c r="E559" s="55" t="s">
        <v>53</v>
      </c>
      <c r="F559" s="55"/>
      <c r="G559" s="55">
        <v>15</v>
      </c>
      <c r="H559" s="55">
        <v>446.5</v>
      </c>
      <c r="I559" s="55">
        <v>493.5</v>
      </c>
      <c r="J559" s="55">
        <v>549</v>
      </c>
      <c r="K559" s="55">
        <v>72</v>
      </c>
      <c r="L559" s="55">
        <v>3686</v>
      </c>
      <c r="M559" s="55">
        <v>108</v>
      </c>
      <c r="N559" s="55">
        <v>278</v>
      </c>
      <c r="O559" s="55">
        <v>86</v>
      </c>
      <c r="P559" s="55">
        <v>522</v>
      </c>
      <c r="Q559" s="55">
        <v>116</v>
      </c>
      <c r="R559" s="55">
        <v>283</v>
      </c>
      <c r="S559" s="55">
        <v>35.5</v>
      </c>
      <c r="T559" s="55">
        <v>660</v>
      </c>
      <c r="U559" s="55"/>
      <c r="V559" s="55"/>
      <c r="W559" s="55">
        <v>50.5</v>
      </c>
      <c r="X559" s="55">
        <v>76</v>
      </c>
      <c r="Y559" s="55">
        <v>516</v>
      </c>
      <c r="Z559" s="55"/>
      <c r="AA559" s="55"/>
      <c r="AB559" s="55"/>
      <c r="AC559" s="55">
        <v>50.5</v>
      </c>
      <c r="AD559" s="55">
        <v>72</v>
      </c>
      <c r="AE559" s="55">
        <v>199</v>
      </c>
      <c r="AF559" s="55"/>
      <c r="AG559" s="55"/>
      <c r="AH559" s="55"/>
      <c r="AI559" s="55" t="s">
        <v>880</v>
      </c>
      <c r="AJ559" s="55">
        <v>27</v>
      </c>
      <c r="AK559" s="55"/>
      <c r="AL559" s="55"/>
      <c r="AM559" s="55"/>
      <c r="AN559" s="55"/>
      <c r="AO559" s="55">
        <v>646</v>
      </c>
      <c r="AP559" s="55">
        <v>667</v>
      </c>
      <c r="AQ559" s="55">
        <v>633</v>
      </c>
      <c r="AR559" s="55">
        <v>621</v>
      </c>
      <c r="AS559" s="55">
        <v>675</v>
      </c>
      <c r="AT559" s="55">
        <v>549</v>
      </c>
    </row>
    <row r="560" spans="1:46">
      <c r="A560" s="55" t="s">
        <v>583</v>
      </c>
      <c r="B560" s="55">
        <v>7035230639</v>
      </c>
      <c r="C560" s="55" t="s">
        <v>584</v>
      </c>
      <c r="D560" s="55" t="s">
        <v>511</v>
      </c>
      <c r="E560" s="55" t="s">
        <v>53</v>
      </c>
      <c r="F560" s="55" t="s">
        <v>233</v>
      </c>
      <c r="G560" s="55">
        <v>6</v>
      </c>
      <c r="H560" s="55">
        <v>458</v>
      </c>
      <c r="I560" s="55">
        <v>493</v>
      </c>
      <c r="J560" s="55">
        <v>552</v>
      </c>
      <c r="K560" s="55">
        <v>-72</v>
      </c>
      <c r="L560" s="55">
        <v>3715</v>
      </c>
      <c r="M560" s="55">
        <v>99</v>
      </c>
      <c r="N560" s="55">
        <v>635</v>
      </c>
      <c r="O560" s="55">
        <v>88</v>
      </c>
      <c r="P560" s="55">
        <v>492</v>
      </c>
      <c r="Q560" s="55">
        <v>114</v>
      </c>
      <c r="R560" s="55">
        <v>313</v>
      </c>
      <c r="S560" s="55">
        <v>49</v>
      </c>
      <c r="T560" s="55">
        <v>565</v>
      </c>
      <c r="U560" s="55"/>
      <c r="V560" s="55"/>
      <c r="W560" s="55">
        <v>56</v>
      </c>
      <c r="X560" s="55">
        <v>80</v>
      </c>
      <c r="Y560" s="55">
        <v>426</v>
      </c>
      <c r="Z560" s="55">
        <v>52</v>
      </c>
      <c r="AA560" s="55">
        <v>63</v>
      </c>
      <c r="AB560" s="55">
        <v>461</v>
      </c>
      <c r="AC560" s="55"/>
      <c r="AD560" s="55"/>
      <c r="AE560" s="55"/>
      <c r="AF560" s="55"/>
      <c r="AG560" s="55"/>
      <c r="AH560" s="55"/>
      <c r="AI560" s="55" t="s">
        <v>54</v>
      </c>
      <c r="AJ560" s="55">
        <v>39</v>
      </c>
      <c r="AK560" s="55"/>
      <c r="AL560" s="55" t="s">
        <v>512</v>
      </c>
      <c r="AM560" s="55"/>
      <c r="AN560" s="55"/>
      <c r="AO560" s="55">
        <v>685</v>
      </c>
      <c r="AP560" s="55"/>
      <c r="AQ560" s="55">
        <v>649</v>
      </c>
      <c r="AR560" s="55">
        <v>480</v>
      </c>
      <c r="AS560" s="55"/>
      <c r="AT560" s="55">
        <v>552</v>
      </c>
    </row>
    <row r="561" spans="1:46">
      <c r="A561" s="55" t="s">
        <v>429</v>
      </c>
      <c r="B561" s="55">
        <v>1315230508</v>
      </c>
      <c r="C561" s="55" t="s">
        <v>430</v>
      </c>
      <c r="D561" s="55" t="s">
        <v>52</v>
      </c>
      <c r="E561" s="55" t="s">
        <v>53</v>
      </c>
      <c r="F561" s="55"/>
      <c r="G561" s="55">
        <v>5</v>
      </c>
      <c r="H561" s="55">
        <v>458.5</v>
      </c>
      <c r="I561" s="55">
        <v>493</v>
      </c>
      <c r="J561" s="55">
        <v>552</v>
      </c>
      <c r="K561" s="55">
        <v>-376</v>
      </c>
      <c r="L561" s="55">
        <v>3715</v>
      </c>
      <c r="M561" s="55">
        <v>106.5</v>
      </c>
      <c r="N561" s="55">
        <v>346</v>
      </c>
      <c r="O561" s="55">
        <v>62</v>
      </c>
      <c r="P561" s="55">
        <v>763</v>
      </c>
      <c r="Q561" s="55">
        <v>122</v>
      </c>
      <c r="R561" s="55">
        <v>142</v>
      </c>
      <c r="S561" s="55">
        <v>44.5</v>
      </c>
      <c r="T561" s="55">
        <v>607</v>
      </c>
      <c r="U561" s="55"/>
      <c r="V561" s="55"/>
      <c r="W561" s="55">
        <v>50</v>
      </c>
      <c r="X561" s="55">
        <v>76</v>
      </c>
      <c r="Y561" s="55">
        <v>523</v>
      </c>
      <c r="Z561" s="55">
        <v>73.5</v>
      </c>
      <c r="AA561" s="55">
        <v>82</v>
      </c>
      <c r="AB561" s="55">
        <v>273</v>
      </c>
      <c r="AC561" s="55"/>
      <c r="AD561" s="55"/>
      <c r="AE561" s="55"/>
      <c r="AF561" s="55"/>
      <c r="AG561" s="55"/>
      <c r="AH561" s="55"/>
      <c r="AI561" s="55" t="s">
        <v>54</v>
      </c>
      <c r="AJ561" s="55">
        <v>8</v>
      </c>
      <c r="AK561" s="55"/>
      <c r="AL561" s="55"/>
      <c r="AM561" s="55"/>
      <c r="AN561" s="55"/>
      <c r="AO561" s="55">
        <v>403</v>
      </c>
      <c r="AP561" s="55">
        <v>458</v>
      </c>
      <c r="AQ561" s="55"/>
      <c r="AR561" s="55">
        <v>176</v>
      </c>
      <c r="AS561" s="55">
        <v>471</v>
      </c>
      <c r="AT561" s="55">
        <v>552</v>
      </c>
    </row>
    <row r="562" spans="1:46">
      <c r="A562" s="55" t="s">
        <v>1192</v>
      </c>
      <c r="B562" s="55">
        <v>1315231328</v>
      </c>
      <c r="C562" s="55" t="s">
        <v>1193</v>
      </c>
      <c r="D562" s="55" t="s">
        <v>52</v>
      </c>
      <c r="E562" s="55" t="s">
        <v>53</v>
      </c>
      <c r="F562" s="55"/>
      <c r="G562" s="55">
        <v>13</v>
      </c>
      <c r="H562" s="55">
        <v>444.5</v>
      </c>
      <c r="I562" s="55">
        <v>493</v>
      </c>
      <c r="J562" s="55">
        <v>552</v>
      </c>
      <c r="K562" s="55">
        <v>-49</v>
      </c>
      <c r="L562" s="55">
        <v>3715</v>
      </c>
      <c r="M562" s="55">
        <v>100</v>
      </c>
      <c r="N562" s="55">
        <v>605</v>
      </c>
      <c r="O562" s="55">
        <v>77</v>
      </c>
      <c r="P562" s="55">
        <v>657</v>
      </c>
      <c r="Q562" s="55">
        <v>115.5</v>
      </c>
      <c r="R562" s="55">
        <v>288</v>
      </c>
      <c r="S562" s="55">
        <v>50.5</v>
      </c>
      <c r="T562" s="55">
        <v>542</v>
      </c>
      <c r="U562" s="55"/>
      <c r="V562" s="55"/>
      <c r="W562" s="55">
        <v>56.5</v>
      </c>
      <c r="X562" s="55">
        <v>81</v>
      </c>
      <c r="Y562" s="55">
        <v>414</v>
      </c>
      <c r="Z562" s="55"/>
      <c r="AA562" s="55"/>
      <c r="AB562" s="55"/>
      <c r="AC562" s="55"/>
      <c r="AD562" s="55"/>
      <c r="AE562" s="55"/>
      <c r="AF562" s="55">
        <v>45</v>
      </c>
      <c r="AG562" s="55">
        <v>69</v>
      </c>
      <c r="AH562" s="55">
        <v>207</v>
      </c>
      <c r="AI562" s="55" t="s">
        <v>866</v>
      </c>
      <c r="AJ562" s="55">
        <v>28</v>
      </c>
      <c r="AK562" s="55"/>
      <c r="AL562" s="55"/>
      <c r="AM562" s="55"/>
      <c r="AN562" s="55"/>
      <c r="AO562" s="55">
        <v>615</v>
      </c>
      <c r="AP562" s="55">
        <v>316</v>
      </c>
      <c r="AQ562" s="55">
        <v>558</v>
      </c>
      <c r="AR562" s="55">
        <v>503</v>
      </c>
      <c r="AS562" s="55">
        <v>582</v>
      </c>
      <c r="AT562" s="55">
        <v>552</v>
      </c>
    </row>
    <row r="563" spans="1:46">
      <c r="A563" s="55" t="s">
        <v>1032</v>
      </c>
      <c r="B563" s="55">
        <v>1315231132</v>
      </c>
      <c r="C563" s="55" t="s">
        <v>1033</v>
      </c>
      <c r="D563" s="55" t="s">
        <v>52</v>
      </c>
      <c r="E563" s="55" t="s">
        <v>53</v>
      </c>
      <c r="F563" s="55"/>
      <c r="G563" s="55">
        <v>11</v>
      </c>
      <c r="H563" s="55">
        <v>444.5</v>
      </c>
      <c r="I563" s="55">
        <v>492.5</v>
      </c>
      <c r="J563" s="55">
        <v>554</v>
      </c>
      <c r="K563" s="55">
        <v>-20</v>
      </c>
      <c r="L563" s="55">
        <v>3746</v>
      </c>
      <c r="M563" s="55">
        <v>95.5</v>
      </c>
      <c r="N563" s="55">
        <v>721</v>
      </c>
      <c r="O563" s="55">
        <v>86</v>
      </c>
      <c r="P563" s="55">
        <v>522</v>
      </c>
      <c r="Q563" s="55">
        <v>82</v>
      </c>
      <c r="R563" s="55">
        <v>766</v>
      </c>
      <c r="S563" s="55">
        <v>64</v>
      </c>
      <c r="T563" s="55">
        <v>332</v>
      </c>
      <c r="U563" s="55"/>
      <c r="V563" s="55"/>
      <c r="W563" s="55">
        <v>45.5</v>
      </c>
      <c r="X563" s="55">
        <v>73</v>
      </c>
      <c r="Y563" s="55">
        <v>574</v>
      </c>
      <c r="Z563" s="55"/>
      <c r="AA563" s="55"/>
      <c r="AB563" s="55"/>
      <c r="AC563" s="55"/>
      <c r="AD563" s="55"/>
      <c r="AE563" s="55"/>
      <c r="AF563" s="55">
        <v>71.5</v>
      </c>
      <c r="AG563" s="55">
        <v>92</v>
      </c>
      <c r="AH563" s="55">
        <v>5</v>
      </c>
      <c r="AI563" s="55" t="s">
        <v>866</v>
      </c>
      <c r="AJ563" s="55">
        <v>32</v>
      </c>
      <c r="AK563" s="55"/>
      <c r="AL563" s="55"/>
      <c r="AM563" s="55"/>
      <c r="AN563" s="55"/>
      <c r="AO563" s="55">
        <v>562</v>
      </c>
      <c r="AP563" s="55">
        <v>574</v>
      </c>
      <c r="AQ563" s="55">
        <v>607</v>
      </c>
      <c r="AR563" s="55">
        <v>534</v>
      </c>
      <c r="AS563" s="55">
        <v>531</v>
      </c>
      <c r="AT563" s="55">
        <v>554</v>
      </c>
    </row>
    <row r="564" spans="1:46">
      <c r="A564" s="55" t="s">
        <v>477</v>
      </c>
      <c r="B564" s="55">
        <v>1315230532</v>
      </c>
      <c r="C564" s="55" t="s">
        <v>478</v>
      </c>
      <c r="D564" s="55" t="s">
        <v>52</v>
      </c>
      <c r="E564" s="55" t="s">
        <v>53</v>
      </c>
      <c r="F564" s="55"/>
      <c r="G564" s="55">
        <v>5</v>
      </c>
      <c r="H564" s="55">
        <v>456</v>
      </c>
      <c r="I564" s="55">
        <v>492</v>
      </c>
      <c r="J564" s="55">
        <v>555</v>
      </c>
      <c r="K564" s="55">
        <v>-43</v>
      </c>
      <c r="L564" s="55">
        <v>3771</v>
      </c>
      <c r="M564" s="55">
        <v>92</v>
      </c>
      <c r="N564" s="55">
        <v>769</v>
      </c>
      <c r="O564" s="55">
        <v>78.5</v>
      </c>
      <c r="P564" s="55">
        <v>643</v>
      </c>
      <c r="Q564" s="55">
        <v>133</v>
      </c>
      <c r="R564" s="55">
        <v>12</v>
      </c>
      <c r="S564" s="55">
        <v>38.5</v>
      </c>
      <c r="T564" s="55">
        <v>643</v>
      </c>
      <c r="U564" s="55"/>
      <c r="V564" s="55"/>
      <c r="W564" s="55">
        <v>45</v>
      </c>
      <c r="X564" s="55">
        <v>72</v>
      </c>
      <c r="Y564" s="55">
        <v>578</v>
      </c>
      <c r="Z564" s="55">
        <v>69</v>
      </c>
      <c r="AA564" s="55">
        <v>78</v>
      </c>
      <c r="AB564" s="55">
        <v>354</v>
      </c>
      <c r="AC564" s="55"/>
      <c r="AD564" s="55"/>
      <c r="AE564" s="55"/>
      <c r="AF564" s="55"/>
      <c r="AG564" s="55"/>
      <c r="AH564" s="55"/>
      <c r="AI564" s="55" t="s">
        <v>54</v>
      </c>
      <c r="AJ564" s="55">
        <v>32</v>
      </c>
      <c r="AK564" s="55"/>
      <c r="AL564" s="55"/>
      <c r="AM564" s="55"/>
      <c r="AN564" s="55"/>
      <c r="AO564" s="55">
        <v>520</v>
      </c>
      <c r="AP564" s="55">
        <v>578</v>
      </c>
      <c r="AQ564" s="55">
        <v>563</v>
      </c>
      <c r="AR564" s="55">
        <v>512</v>
      </c>
      <c r="AS564" s="55">
        <v>598</v>
      </c>
      <c r="AT564" s="55">
        <v>555</v>
      </c>
    </row>
    <row r="565" spans="1:46">
      <c r="A565" s="55" t="s">
        <v>176</v>
      </c>
      <c r="B565" s="55">
        <v>1315230215</v>
      </c>
      <c r="C565" s="55" t="s">
        <v>177</v>
      </c>
      <c r="D565" s="55" t="s">
        <v>52</v>
      </c>
      <c r="E565" s="55" t="s">
        <v>53</v>
      </c>
      <c r="F565" s="55"/>
      <c r="G565" s="55">
        <v>2</v>
      </c>
      <c r="H565" s="55">
        <v>455</v>
      </c>
      <c r="I565" s="55">
        <v>491</v>
      </c>
      <c r="J565" s="55">
        <v>556</v>
      </c>
      <c r="K565" s="55">
        <v>-63</v>
      </c>
      <c r="L565" s="55">
        <v>3825</v>
      </c>
      <c r="M565" s="55">
        <v>103.5</v>
      </c>
      <c r="N565" s="55">
        <v>470</v>
      </c>
      <c r="O565" s="55">
        <v>74.5</v>
      </c>
      <c r="P565" s="55">
        <v>681</v>
      </c>
      <c r="Q565" s="55">
        <v>111</v>
      </c>
      <c r="R565" s="55">
        <v>385</v>
      </c>
      <c r="S565" s="55">
        <v>57</v>
      </c>
      <c r="T565" s="55">
        <v>462</v>
      </c>
      <c r="U565" s="55"/>
      <c r="V565" s="55"/>
      <c r="W565" s="55">
        <v>33.5</v>
      </c>
      <c r="X565" s="55">
        <v>61</v>
      </c>
      <c r="Y565" s="55">
        <v>651</v>
      </c>
      <c r="Z565" s="55">
        <v>75.5</v>
      </c>
      <c r="AA565" s="55">
        <v>84</v>
      </c>
      <c r="AB565" s="55">
        <v>235</v>
      </c>
      <c r="AC565" s="55"/>
      <c r="AD565" s="55"/>
      <c r="AE565" s="55"/>
      <c r="AF565" s="55"/>
      <c r="AG565" s="55"/>
      <c r="AH565" s="55"/>
      <c r="AI565" s="55" t="s">
        <v>54</v>
      </c>
      <c r="AJ565" s="55">
        <v>15</v>
      </c>
      <c r="AK565" s="55"/>
      <c r="AL565" s="55"/>
      <c r="AM565" s="55"/>
      <c r="AN565" s="55"/>
      <c r="AO565" s="55">
        <v>562</v>
      </c>
      <c r="AP565" s="55">
        <v>517</v>
      </c>
      <c r="AQ565" s="55">
        <v>435</v>
      </c>
      <c r="AR565" s="55">
        <v>493</v>
      </c>
      <c r="AS565" s="55">
        <v>553</v>
      </c>
      <c r="AT565" s="55">
        <v>556</v>
      </c>
    </row>
    <row r="566" spans="1:46">
      <c r="A566" s="55" t="s">
        <v>411</v>
      </c>
      <c r="B566" s="55">
        <v>1315230441</v>
      </c>
      <c r="C566" s="55" t="s">
        <v>412</v>
      </c>
      <c r="D566" s="55" t="s">
        <v>133</v>
      </c>
      <c r="E566" s="55" t="s">
        <v>53</v>
      </c>
      <c r="F566" s="55"/>
      <c r="G566" s="55">
        <v>4</v>
      </c>
      <c r="H566" s="55">
        <v>459</v>
      </c>
      <c r="I566" s="55">
        <v>490.5</v>
      </c>
      <c r="J566" s="55">
        <v>557</v>
      </c>
      <c r="K566" s="55">
        <v>-14</v>
      </c>
      <c r="L566" s="55">
        <v>3845</v>
      </c>
      <c r="M566" s="55">
        <v>99.5</v>
      </c>
      <c r="N566" s="55">
        <v>618</v>
      </c>
      <c r="O566" s="55">
        <v>84.5</v>
      </c>
      <c r="P566" s="55">
        <v>553</v>
      </c>
      <c r="Q566" s="55">
        <v>86.5</v>
      </c>
      <c r="R566" s="55">
        <v>749</v>
      </c>
      <c r="S566" s="55">
        <v>54</v>
      </c>
      <c r="T566" s="55">
        <v>503</v>
      </c>
      <c r="U566" s="55"/>
      <c r="V566" s="55"/>
      <c r="W566" s="55">
        <v>63.5</v>
      </c>
      <c r="X566" s="55">
        <v>86</v>
      </c>
      <c r="Y566" s="55">
        <v>283</v>
      </c>
      <c r="Z566" s="55">
        <v>71</v>
      </c>
      <c r="AA566" s="55">
        <v>80</v>
      </c>
      <c r="AB566" s="55">
        <v>321</v>
      </c>
      <c r="AC566" s="55"/>
      <c r="AD566" s="55"/>
      <c r="AE566" s="55"/>
      <c r="AF566" s="55"/>
      <c r="AG566" s="55"/>
      <c r="AH566" s="55"/>
      <c r="AI566" s="55" t="s">
        <v>54</v>
      </c>
      <c r="AJ566" s="55">
        <v>41</v>
      </c>
      <c r="AK566" s="55"/>
      <c r="AL566" s="55"/>
      <c r="AM566" s="55"/>
      <c r="AN566" s="55"/>
      <c r="AO566" s="55">
        <v>659</v>
      </c>
      <c r="AP566" s="55">
        <v>607</v>
      </c>
      <c r="AQ566" s="55">
        <v>488</v>
      </c>
      <c r="AR566" s="55">
        <v>543</v>
      </c>
      <c r="AS566" s="55">
        <v>611</v>
      </c>
      <c r="AT566" s="55">
        <v>557</v>
      </c>
    </row>
    <row r="567" spans="1:46">
      <c r="A567" s="55" t="s">
        <v>1226</v>
      </c>
      <c r="B567" s="55">
        <v>1315231345</v>
      </c>
      <c r="C567" s="55" t="s">
        <v>1227</v>
      </c>
      <c r="D567" s="55" t="s">
        <v>133</v>
      </c>
      <c r="E567" s="55" t="s">
        <v>53</v>
      </c>
      <c r="F567" s="55"/>
      <c r="G567" s="55">
        <v>13</v>
      </c>
      <c r="H567" s="55">
        <v>436.5</v>
      </c>
      <c r="I567" s="55">
        <v>490.5</v>
      </c>
      <c r="J567" s="55">
        <v>557</v>
      </c>
      <c r="K567" s="55">
        <v>-59</v>
      </c>
      <c r="L567" s="55">
        <v>3845</v>
      </c>
      <c r="M567" s="55">
        <v>107.5</v>
      </c>
      <c r="N567" s="55">
        <v>300</v>
      </c>
      <c r="O567" s="55">
        <v>91</v>
      </c>
      <c r="P567" s="55">
        <v>436</v>
      </c>
      <c r="Q567" s="55">
        <v>84</v>
      </c>
      <c r="R567" s="55">
        <v>758</v>
      </c>
      <c r="S567" s="55">
        <v>48</v>
      </c>
      <c r="T567" s="55">
        <v>579</v>
      </c>
      <c r="U567" s="55"/>
      <c r="V567" s="55"/>
      <c r="W567" s="55">
        <v>45.5</v>
      </c>
      <c r="X567" s="55">
        <v>73</v>
      </c>
      <c r="Y567" s="55">
        <v>574</v>
      </c>
      <c r="Z567" s="55"/>
      <c r="AA567" s="55"/>
      <c r="AB567" s="55"/>
      <c r="AC567" s="55"/>
      <c r="AD567" s="55"/>
      <c r="AE567" s="55"/>
      <c r="AF567" s="55">
        <v>60.5</v>
      </c>
      <c r="AG567" s="55">
        <v>87</v>
      </c>
      <c r="AH567" s="55">
        <v>61</v>
      </c>
      <c r="AI567" s="55" t="s">
        <v>866</v>
      </c>
      <c r="AJ567" s="55">
        <v>45</v>
      </c>
      <c r="AK567" s="55"/>
      <c r="AL567" s="55"/>
      <c r="AM567" s="55"/>
      <c r="AN567" s="55"/>
      <c r="AO567" s="55">
        <v>595</v>
      </c>
      <c r="AP567" s="55">
        <v>596</v>
      </c>
      <c r="AQ567" s="55">
        <v>460</v>
      </c>
      <c r="AR567" s="55">
        <v>498</v>
      </c>
      <c r="AS567" s="55">
        <v>579</v>
      </c>
      <c r="AT567" s="55">
        <v>557</v>
      </c>
    </row>
    <row r="568" spans="1:46">
      <c r="A568" s="55" t="s">
        <v>723</v>
      </c>
      <c r="B568" s="55">
        <v>1315230816</v>
      </c>
      <c r="C568" s="55" t="s">
        <v>724</v>
      </c>
      <c r="D568" s="55" t="s">
        <v>52</v>
      </c>
      <c r="E568" s="55" t="s">
        <v>53</v>
      </c>
      <c r="F568" s="55"/>
      <c r="G568" s="55">
        <v>8</v>
      </c>
      <c r="H568" s="55">
        <v>456.5</v>
      </c>
      <c r="I568" s="55">
        <v>490</v>
      </c>
      <c r="J568" s="55">
        <v>559</v>
      </c>
      <c r="K568" s="55">
        <v>-45</v>
      </c>
      <c r="L568" s="55">
        <v>3874</v>
      </c>
      <c r="M568" s="55">
        <v>96.5</v>
      </c>
      <c r="N568" s="55">
        <v>701</v>
      </c>
      <c r="O568" s="55">
        <v>89</v>
      </c>
      <c r="P568" s="55">
        <v>470</v>
      </c>
      <c r="Q568" s="55">
        <v>93</v>
      </c>
      <c r="R568" s="55">
        <v>695</v>
      </c>
      <c r="S568" s="55">
        <v>50.5</v>
      </c>
      <c r="T568" s="55">
        <v>542</v>
      </c>
      <c r="U568" s="55"/>
      <c r="V568" s="55"/>
      <c r="W568" s="55">
        <v>55.5</v>
      </c>
      <c r="X568" s="55">
        <v>80</v>
      </c>
      <c r="Y568" s="55">
        <v>435</v>
      </c>
      <c r="Z568" s="55">
        <v>72</v>
      </c>
      <c r="AA568" s="55">
        <v>81</v>
      </c>
      <c r="AB568" s="55">
        <v>301</v>
      </c>
      <c r="AC568" s="55"/>
      <c r="AD568" s="55"/>
      <c r="AE568" s="55"/>
      <c r="AF568" s="55"/>
      <c r="AG568" s="55"/>
      <c r="AH568" s="55"/>
      <c r="AI568" s="55" t="s">
        <v>54</v>
      </c>
      <c r="AJ568" s="55">
        <v>17</v>
      </c>
      <c r="AK568" s="55"/>
      <c r="AL568" s="55"/>
      <c r="AM568" s="55"/>
      <c r="AN568" s="55"/>
      <c r="AO568" s="55">
        <v>328</v>
      </c>
      <c r="AP568" s="55">
        <v>526</v>
      </c>
      <c r="AQ568" s="55">
        <v>464</v>
      </c>
      <c r="AR568" s="55">
        <v>514</v>
      </c>
      <c r="AS568" s="55">
        <v>349</v>
      </c>
      <c r="AT568" s="55">
        <v>559</v>
      </c>
    </row>
    <row r="569" spans="1:46">
      <c r="A569" s="55" t="s">
        <v>757</v>
      </c>
      <c r="B569" s="55">
        <v>1315230833</v>
      </c>
      <c r="C569" s="55" t="s">
        <v>758</v>
      </c>
      <c r="D569" s="55" t="s">
        <v>133</v>
      </c>
      <c r="E569" s="55" t="s">
        <v>53</v>
      </c>
      <c r="F569" s="55"/>
      <c r="G569" s="55">
        <v>8</v>
      </c>
      <c r="H569" s="55">
        <v>453.5</v>
      </c>
      <c r="I569" s="55">
        <v>490</v>
      </c>
      <c r="J569" s="55">
        <v>559</v>
      </c>
      <c r="K569" s="55">
        <v>-1</v>
      </c>
      <c r="L569" s="55">
        <v>3874</v>
      </c>
      <c r="M569" s="55">
        <v>102.5</v>
      </c>
      <c r="N569" s="55">
        <v>511</v>
      </c>
      <c r="O569" s="55">
        <v>75.5</v>
      </c>
      <c r="P569" s="55">
        <v>672</v>
      </c>
      <c r="Q569" s="55">
        <v>105.5</v>
      </c>
      <c r="R569" s="55">
        <v>513</v>
      </c>
      <c r="S569" s="55">
        <v>57.5</v>
      </c>
      <c r="T569" s="55">
        <v>454</v>
      </c>
      <c r="U569" s="55"/>
      <c r="V569" s="55"/>
      <c r="W569" s="55">
        <v>45</v>
      </c>
      <c r="X569" s="55">
        <v>72</v>
      </c>
      <c r="Y569" s="55">
        <v>578</v>
      </c>
      <c r="Z569" s="55">
        <v>67.5</v>
      </c>
      <c r="AA569" s="55">
        <v>77</v>
      </c>
      <c r="AB569" s="55">
        <v>383</v>
      </c>
      <c r="AC569" s="55"/>
      <c r="AD569" s="55"/>
      <c r="AE569" s="55"/>
      <c r="AF569" s="55"/>
      <c r="AG569" s="55"/>
      <c r="AH569" s="55"/>
      <c r="AI569" s="55" t="s">
        <v>54</v>
      </c>
      <c r="AJ569" s="55">
        <v>34</v>
      </c>
      <c r="AK569" s="55"/>
      <c r="AL569" s="55"/>
      <c r="AM569" s="55"/>
      <c r="AN569" s="55"/>
      <c r="AO569" s="55">
        <v>559</v>
      </c>
      <c r="AP569" s="55">
        <v>552</v>
      </c>
      <c r="AQ569" s="55">
        <v>621</v>
      </c>
      <c r="AR569" s="55">
        <v>558</v>
      </c>
      <c r="AS569" s="55">
        <v>531</v>
      </c>
      <c r="AT569" s="55">
        <v>559</v>
      </c>
    </row>
    <row r="570" spans="1:46">
      <c r="A570" s="55" t="s">
        <v>314</v>
      </c>
      <c r="B570" s="55">
        <v>1315230338</v>
      </c>
      <c r="C570" s="55" t="s">
        <v>315</v>
      </c>
      <c r="D570" s="55" t="s">
        <v>52</v>
      </c>
      <c r="E570" s="55" t="s">
        <v>53</v>
      </c>
      <c r="F570" s="55"/>
      <c r="G570" s="55">
        <v>3</v>
      </c>
      <c r="H570" s="55">
        <v>451</v>
      </c>
      <c r="I570" s="55">
        <v>490</v>
      </c>
      <c r="J570" s="55">
        <v>559</v>
      </c>
      <c r="K570" s="55">
        <v>-23</v>
      </c>
      <c r="L570" s="55">
        <v>3874</v>
      </c>
      <c r="M570" s="55">
        <v>105</v>
      </c>
      <c r="N570" s="55">
        <v>406</v>
      </c>
      <c r="O570" s="55">
        <v>76.5</v>
      </c>
      <c r="P570" s="55">
        <v>664</v>
      </c>
      <c r="Q570" s="55">
        <v>122</v>
      </c>
      <c r="R570" s="55">
        <v>142</v>
      </c>
      <c r="S570" s="55">
        <v>51.5</v>
      </c>
      <c r="T570" s="55">
        <v>535</v>
      </c>
      <c r="U570" s="55"/>
      <c r="V570" s="55"/>
      <c r="W570" s="55">
        <v>44.5</v>
      </c>
      <c r="X570" s="55">
        <v>72</v>
      </c>
      <c r="Y570" s="55">
        <v>585</v>
      </c>
      <c r="Z570" s="55">
        <v>51.5</v>
      </c>
      <c r="AA570" s="55">
        <v>63</v>
      </c>
      <c r="AB570" s="55">
        <v>461</v>
      </c>
      <c r="AC570" s="55"/>
      <c r="AD570" s="55"/>
      <c r="AE570" s="55"/>
      <c r="AF570" s="55"/>
      <c r="AG570" s="55"/>
      <c r="AH570" s="55"/>
      <c r="AI570" s="55" t="s">
        <v>54</v>
      </c>
      <c r="AJ570" s="55">
        <v>38</v>
      </c>
      <c r="AK570" s="55"/>
      <c r="AL570" s="55"/>
      <c r="AM570" s="55"/>
      <c r="AN570" s="55"/>
      <c r="AO570" s="55">
        <v>539</v>
      </c>
      <c r="AP570" s="55">
        <v>463</v>
      </c>
      <c r="AQ570" s="55">
        <v>456</v>
      </c>
      <c r="AR570" s="55">
        <v>536</v>
      </c>
      <c r="AS570" s="55">
        <v>405</v>
      </c>
      <c r="AT570" s="55">
        <v>559</v>
      </c>
    </row>
    <row r="571" spans="1:46">
      <c r="A571" s="55" t="s">
        <v>1208</v>
      </c>
      <c r="B571" s="55">
        <v>1315231336</v>
      </c>
      <c r="C571" s="55" t="s">
        <v>1209</v>
      </c>
      <c r="D571" s="55" t="s">
        <v>52</v>
      </c>
      <c r="E571" s="55" t="s">
        <v>53</v>
      </c>
      <c r="F571" s="55"/>
      <c r="G571" s="55">
        <v>13</v>
      </c>
      <c r="H571" s="55">
        <v>435</v>
      </c>
      <c r="I571" s="55">
        <v>489.5</v>
      </c>
      <c r="J571" s="55">
        <v>562</v>
      </c>
      <c r="K571" s="55">
        <v>-196</v>
      </c>
      <c r="L571" s="55">
        <v>3897</v>
      </c>
      <c r="M571" s="55">
        <v>105</v>
      </c>
      <c r="N571" s="55">
        <v>406</v>
      </c>
      <c r="O571" s="55">
        <v>78.5</v>
      </c>
      <c r="P571" s="55">
        <v>643</v>
      </c>
      <c r="Q571" s="55">
        <v>96.5</v>
      </c>
      <c r="R571" s="55">
        <v>660</v>
      </c>
      <c r="S571" s="55">
        <v>60.5</v>
      </c>
      <c r="T571" s="55">
        <v>405</v>
      </c>
      <c r="U571" s="55"/>
      <c r="V571" s="55"/>
      <c r="W571" s="55">
        <v>41.5</v>
      </c>
      <c r="X571" s="55">
        <v>69</v>
      </c>
      <c r="Y571" s="55">
        <v>611</v>
      </c>
      <c r="Z571" s="55"/>
      <c r="AA571" s="55"/>
      <c r="AB571" s="55"/>
      <c r="AC571" s="55"/>
      <c r="AD571" s="55"/>
      <c r="AE571" s="55"/>
      <c r="AF571" s="55">
        <v>53</v>
      </c>
      <c r="AG571" s="55">
        <v>80</v>
      </c>
      <c r="AH571" s="55">
        <v>147</v>
      </c>
      <c r="AI571" s="55" t="s">
        <v>866</v>
      </c>
      <c r="AJ571" s="55">
        <v>36</v>
      </c>
      <c r="AK571" s="55"/>
      <c r="AL571" s="55"/>
      <c r="AM571" s="55"/>
      <c r="AN571" s="55"/>
      <c r="AO571" s="55">
        <v>522</v>
      </c>
      <c r="AP571" s="55">
        <v>552</v>
      </c>
      <c r="AQ571" s="55">
        <v>385</v>
      </c>
      <c r="AR571" s="55">
        <v>366</v>
      </c>
      <c r="AS571" s="55">
        <v>606</v>
      </c>
      <c r="AT571" s="55">
        <v>562</v>
      </c>
    </row>
    <row r="572" spans="1:46">
      <c r="A572" s="55" t="s">
        <v>1082</v>
      </c>
      <c r="B572" s="55">
        <v>1315231211</v>
      </c>
      <c r="C572" s="55" t="s">
        <v>1083</v>
      </c>
      <c r="D572" s="55" t="s">
        <v>52</v>
      </c>
      <c r="E572" s="55" t="s">
        <v>53</v>
      </c>
      <c r="F572" s="55"/>
      <c r="G572" s="55">
        <v>12</v>
      </c>
      <c r="H572" s="55">
        <v>435</v>
      </c>
      <c r="I572" s="55">
        <v>489.5</v>
      </c>
      <c r="J572" s="55">
        <v>562</v>
      </c>
      <c r="K572" s="55">
        <v>5</v>
      </c>
      <c r="L572" s="55">
        <v>3897</v>
      </c>
      <c r="M572" s="55">
        <v>86.5</v>
      </c>
      <c r="N572" s="55">
        <v>790</v>
      </c>
      <c r="O572" s="55">
        <v>88</v>
      </c>
      <c r="P572" s="55">
        <v>492</v>
      </c>
      <c r="Q572" s="55">
        <v>105</v>
      </c>
      <c r="R572" s="55">
        <v>523</v>
      </c>
      <c r="S572" s="55">
        <v>56</v>
      </c>
      <c r="T572" s="55">
        <v>473</v>
      </c>
      <c r="U572" s="55"/>
      <c r="V572" s="55"/>
      <c r="W572" s="55">
        <v>44.5</v>
      </c>
      <c r="X572" s="55">
        <v>72</v>
      </c>
      <c r="Y572" s="55">
        <v>585</v>
      </c>
      <c r="Z572" s="55"/>
      <c r="AA572" s="55"/>
      <c r="AB572" s="55"/>
      <c r="AC572" s="55"/>
      <c r="AD572" s="55"/>
      <c r="AE572" s="55"/>
      <c r="AF572" s="55">
        <v>55</v>
      </c>
      <c r="AG572" s="55">
        <v>82</v>
      </c>
      <c r="AH572" s="55">
        <v>128</v>
      </c>
      <c r="AI572" s="55" t="s">
        <v>866</v>
      </c>
      <c r="AJ572" s="55">
        <v>11</v>
      </c>
      <c r="AK572" s="55"/>
      <c r="AL572" s="55"/>
      <c r="AM572" s="55"/>
      <c r="AN572" s="55"/>
      <c r="AO572" s="55">
        <v>599</v>
      </c>
      <c r="AP572" s="55">
        <v>475</v>
      </c>
      <c r="AQ572" s="55">
        <v>553</v>
      </c>
      <c r="AR572" s="55">
        <v>567</v>
      </c>
      <c r="AS572" s="55">
        <v>627</v>
      </c>
      <c r="AT572" s="55">
        <v>562</v>
      </c>
    </row>
    <row r="573" spans="1:46">
      <c r="A573" s="55" t="s">
        <v>1088</v>
      </c>
      <c r="B573" s="55">
        <v>1315231215</v>
      </c>
      <c r="C573" s="55" t="s">
        <v>1089</v>
      </c>
      <c r="D573" s="55" t="s">
        <v>52</v>
      </c>
      <c r="E573" s="55" t="s">
        <v>53</v>
      </c>
      <c r="F573" s="55"/>
      <c r="G573" s="55">
        <v>12</v>
      </c>
      <c r="H573" s="55">
        <v>437</v>
      </c>
      <c r="I573" s="55">
        <v>489.5</v>
      </c>
      <c r="J573" s="55">
        <v>562</v>
      </c>
      <c r="K573" s="55">
        <v>-1</v>
      </c>
      <c r="L573" s="55">
        <v>3897</v>
      </c>
      <c r="M573" s="55">
        <v>101.5</v>
      </c>
      <c r="N573" s="55">
        <v>544</v>
      </c>
      <c r="O573" s="55">
        <v>94</v>
      </c>
      <c r="P573" s="55">
        <v>381</v>
      </c>
      <c r="Q573" s="55">
        <v>104</v>
      </c>
      <c r="R573" s="55">
        <v>541</v>
      </c>
      <c r="S573" s="55">
        <v>49</v>
      </c>
      <c r="T573" s="55">
        <v>565</v>
      </c>
      <c r="U573" s="55"/>
      <c r="V573" s="55"/>
      <c r="W573" s="55">
        <v>40</v>
      </c>
      <c r="X573" s="55">
        <v>67</v>
      </c>
      <c r="Y573" s="55">
        <v>620</v>
      </c>
      <c r="Z573" s="55"/>
      <c r="AA573" s="55"/>
      <c r="AB573" s="55"/>
      <c r="AC573" s="55"/>
      <c r="AD573" s="55"/>
      <c r="AE573" s="55"/>
      <c r="AF573" s="55">
        <v>48.5</v>
      </c>
      <c r="AG573" s="55">
        <v>74</v>
      </c>
      <c r="AH573" s="55">
        <v>187</v>
      </c>
      <c r="AI573" s="55" t="s">
        <v>866</v>
      </c>
      <c r="AJ573" s="55">
        <v>15</v>
      </c>
      <c r="AK573" s="55"/>
      <c r="AL573" s="55"/>
      <c r="AM573" s="55"/>
      <c r="AN573" s="55"/>
      <c r="AO573" s="55">
        <v>608</v>
      </c>
      <c r="AP573" s="55">
        <v>610</v>
      </c>
      <c r="AQ573" s="55">
        <v>601</v>
      </c>
      <c r="AR573" s="55">
        <v>561</v>
      </c>
      <c r="AS573" s="55">
        <v>604</v>
      </c>
      <c r="AT573" s="55">
        <v>562</v>
      </c>
    </row>
    <row r="574" spans="1:46">
      <c r="A574" s="55" t="s">
        <v>1204</v>
      </c>
      <c r="B574" s="55">
        <v>7035231334</v>
      </c>
      <c r="C574" s="55" t="s">
        <v>1205</v>
      </c>
      <c r="D574" s="55" t="s">
        <v>511</v>
      </c>
      <c r="E574" s="55" t="s">
        <v>53</v>
      </c>
      <c r="F574" s="55" t="s">
        <v>233</v>
      </c>
      <c r="G574" s="55">
        <v>13</v>
      </c>
      <c r="H574" s="55">
        <v>444</v>
      </c>
      <c r="I574" s="55">
        <v>489</v>
      </c>
      <c r="J574" s="55">
        <v>565</v>
      </c>
      <c r="K574" s="55">
        <v>111</v>
      </c>
      <c r="L574" s="55">
        <v>3919</v>
      </c>
      <c r="M574" s="55">
        <v>109</v>
      </c>
      <c r="N574" s="55">
        <v>245</v>
      </c>
      <c r="O574" s="55">
        <v>59</v>
      </c>
      <c r="P574" s="55">
        <v>772</v>
      </c>
      <c r="Q574" s="55">
        <v>105</v>
      </c>
      <c r="R574" s="55">
        <v>523</v>
      </c>
      <c r="S574" s="55">
        <v>42</v>
      </c>
      <c r="T574" s="55">
        <v>623</v>
      </c>
      <c r="U574" s="55"/>
      <c r="V574" s="55"/>
      <c r="W574" s="55">
        <v>60</v>
      </c>
      <c r="X574" s="55">
        <v>83</v>
      </c>
      <c r="Y574" s="55">
        <v>352</v>
      </c>
      <c r="Z574" s="55"/>
      <c r="AA574" s="55"/>
      <c r="AB574" s="55"/>
      <c r="AC574" s="55"/>
      <c r="AD574" s="55"/>
      <c r="AE574" s="55"/>
      <c r="AF574" s="55">
        <v>69</v>
      </c>
      <c r="AG574" s="55">
        <v>91</v>
      </c>
      <c r="AH574" s="55">
        <v>17</v>
      </c>
      <c r="AI574" s="55" t="s">
        <v>866</v>
      </c>
      <c r="AJ574" s="55">
        <v>34</v>
      </c>
      <c r="AK574" s="55"/>
      <c r="AL574" s="55"/>
      <c r="AM574" s="55"/>
      <c r="AN574" s="55"/>
      <c r="AO574" s="55">
        <v>681</v>
      </c>
      <c r="AP574" s="55">
        <v>689</v>
      </c>
      <c r="AQ574" s="55">
        <v>663</v>
      </c>
      <c r="AR574" s="55">
        <v>676</v>
      </c>
      <c r="AS574" s="55"/>
      <c r="AT574" s="55">
        <v>565</v>
      </c>
    </row>
    <row r="575" spans="1:46">
      <c r="A575" s="55" t="s">
        <v>1010</v>
      </c>
      <c r="B575" s="55">
        <v>1315231121</v>
      </c>
      <c r="C575" s="55" t="s">
        <v>1011</v>
      </c>
      <c r="D575" s="55" t="s">
        <v>52</v>
      </c>
      <c r="E575" s="55" t="s">
        <v>53</v>
      </c>
      <c r="F575" s="55"/>
      <c r="G575" s="55">
        <v>11</v>
      </c>
      <c r="H575" s="55">
        <v>437</v>
      </c>
      <c r="I575" s="55">
        <v>489</v>
      </c>
      <c r="J575" s="55">
        <v>565</v>
      </c>
      <c r="K575" s="55">
        <v>-119</v>
      </c>
      <c r="L575" s="55">
        <v>3919</v>
      </c>
      <c r="M575" s="55">
        <v>100.5</v>
      </c>
      <c r="N575" s="55">
        <v>584</v>
      </c>
      <c r="O575" s="55">
        <v>86</v>
      </c>
      <c r="P575" s="55">
        <v>522</v>
      </c>
      <c r="Q575" s="55">
        <v>88</v>
      </c>
      <c r="R575" s="55">
        <v>737</v>
      </c>
      <c r="S575" s="55">
        <v>49.5</v>
      </c>
      <c r="T575" s="55">
        <v>556</v>
      </c>
      <c r="U575" s="55"/>
      <c r="V575" s="55"/>
      <c r="W575" s="55">
        <v>57</v>
      </c>
      <c r="X575" s="55">
        <v>81</v>
      </c>
      <c r="Y575" s="55">
        <v>406</v>
      </c>
      <c r="Z575" s="55"/>
      <c r="AA575" s="55"/>
      <c r="AB575" s="55"/>
      <c r="AC575" s="55"/>
      <c r="AD575" s="55"/>
      <c r="AE575" s="55"/>
      <c r="AF575" s="55">
        <v>56</v>
      </c>
      <c r="AG575" s="55">
        <v>84</v>
      </c>
      <c r="AH575" s="55">
        <v>115</v>
      </c>
      <c r="AI575" s="55" t="s">
        <v>866</v>
      </c>
      <c r="AJ575" s="55">
        <v>21</v>
      </c>
      <c r="AK575" s="55"/>
      <c r="AL575" s="55"/>
      <c r="AM575" s="55"/>
      <c r="AN575" s="55"/>
      <c r="AO575" s="55">
        <v>614</v>
      </c>
      <c r="AP575" s="55">
        <v>447</v>
      </c>
      <c r="AQ575" s="55">
        <v>541</v>
      </c>
      <c r="AR575" s="55">
        <v>446</v>
      </c>
      <c r="AS575" s="55">
        <v>531</v>
      </c>
      <c r="AT575" s="55">
        <v>565</v>
      </c>
    </row>
    <row r="576" spans="1:46">
      <c r="A576" s="55" t="s">
        <v>1038</v>
      </c>
      <c r="B576" s="55">
        <v>1315231136</v>
      </c>
      <c r="C576" s="55" t="s">
        <v>1039</v>
      </c>
      <c r="D576" s="55" t="s">
        <v>133</v>
      </c>
      <c r="E576" s="55" t="s">
        <v>53</v>
      </c>
      <c r="F576" s="55"/>
      <c r="G576" s="55">
        <v>11</v>
      </c>
      <c r="H576" s="55">
        <v>434</v>
      </c>
      <c r="I576" s="55">
        <v>489</v>
      </c>
      <c r="J576" s="55">
        <v>565</v>
      </c>
      <c r="K576" s="55">
        <v>-338</v>
      </c>
      <c r="L576" s="55">
        <v>3919</v>
      </c>
      <c r="M576" s="55">
        <v>99.5</v>
      </c>
      <c r="N576" s="55">
        <v>618</v>
      </c>
      <c r="O576" s="55">
        <v>81.5</v>
      </c>
      <c r="P576" s="55">
        <v>606</v>
      </c>
      <c r="Q576" s="55">
        <v>122</v>
      </c>
      <c r="R576" s="55">
        <v>142</v>
      </c>
      <c r="S576" s="55">
        <v>38</v>
      </c>
      <c r="T576" s="55">
        <v>648</v>
      </c>
      <c r="U576" s="55"/>
      <c r="V576" s="55"/>
      <c r="W576" s="55">
        <v>36.5</v>
      </c>
      <c r="X576" s="55">
        <v>64</v>
      </c>
      <c r="Y576" s="55">
        <v>644</v>
      </c>
      <c r="Z576" s="55"/>
      <c r="AA576" s="55"/>
      <c r="AB576" s="55"/>
      <c r="AC576" s="55"/>
      <c r="AD576" s="55"/>
      <c r="AE576" s="55"/>
      <c r="AF576" s="55">
        <v>56.5</v>
      </c>
      <c r="AG576" s="55">
        <v>84</v>
      </c>
      <c r="AH576" s="55">
        <v>107</v>
      </c>
      <c r="AI576" s="55" t="s">
        <v>866</v>
      </c>
      <c r="AJ576" s="55">
        <v>36</v>
      </c>
      <c r="AK576" s="55"/>
      <c r="AL576" s="55"/>
      <c r="AM576" s="55"/>
      <c r="AN576" s="55"/>
      <c r="AO576" s="55">
        <v>514</v>
      </c>
      <c r="AP576" s="55">
        <v>529</v>
      </c>
      <c r="AQ576" s="55">
        <v>452</v>
      </c>
      <c r="AR576" s="55">
        <v>227</v>
      </c>
      <c r="AS576" s="55">
        <v>424</v>
      </c>
      <c r="AT576" s="55">
        <v>565</v>
      </c>
    </row>
    <row r="577" spans="1:46">
      <c r="A577" s="55" t="s">
        <v>138</v>
      </c>
      <c r="B577" s="55">
        <v>1315230143</v>
      </c>
      <c r="C577" s="55" t="s">
        <v>139</v>
      </c>
      <c r="D577" s="55" t="s">
        <v>133</v>
      </c>
      <c r="E577" s="55" t="s">
        <v>53</v>
      </c>
      <c r="F577" s="55"/>
      <c r="G577" s="55">
        <v>1</v>
      </c>
      <c r="H577" s="55">
        <v>456</v>
      </c>
      <c r="I577" s="55">
        <v>489</v>
      </c>
      <c r="J577" s="55">
        <v>565</v>
      </c>
      <c r="K577" s="55">
        <v>10</v>
      </c>
      <c r="L577" s="55">
        <v>3919</v>
      </c>
      <c r="M577" s="55">
        <v>96.5</v>
      </c>
      <c r="N577" s="55">
        <v>701</v>
      </c>
      <c r="O577" s="55">
        <v>71</v>
      </c>
      <c r="P577" s="55">
        <v>704</v>
      </c>
      <c r="Q577" s="55">
        <v>90.5</v>
      </c>
      <c r="R577" s="55">
        <v>721</v>
      </c>
      <c r="S577" s="55">
        <v>64</v>
      </c>
      <c r="T577" s="55">
        <v>332</v>
      </c>
      <c r="U577" s="55"/>
      <c r="V577" s="55"/>
      <c r="W577" s="55">
        <v>54</v>
      </c>
      <c r="X577" s="55">
        <v>79</v>
      </c>
      <c r="Y577" s="55">
        <v>462</v>
      </c>
      <c r="Z577" s="55">
        <v>80</v>
      </c>
      <c r="AA577" s="55">
        <v>88</v>
      </c>
      <c r="AB577" s="55">
        <v>152</v>
      </c>
      <c r="AC577" s="55"/>
      <c r="AD577" s="55"/>
      <c r="AE577" s="55"/>
      <c r="AF577" s="55"/>
      <c r="AG577" s="55"/>
      <c r="AH577" s="55"/>
      <c r="AI577" s="55" t="s">
        <v>54</v>
      </c>
      <c r="AJ577" s="55">
        <v>43</v>
      </c>
      <c r="AK577" s="55"/>
      <c r="AL577" s="55"/>
      <c r="AM577" s="55"/>
      <c r="AN577" s="55"/>
      <c r="AO577" s="55">
        <v>384</v>
      </c>
      <c r="AP577" s="55">
        <v>518</v>
      </c>
      <c r="AQ577" s="55">
        <v>504</v>
      </c>
      <c r="AR577" s="55">
        <v>575</v>
      </c>
      <c r="AS577" s="55">
        <v>492</v>
      </c>
      <c r="AT577" s="55">
        <v>565</v>
      </c>
    </row>
    <row r="578" spans="1:46">
      <c r="A578" s="55" t="s">
        <v>1320</v>
      </c>
      <c r="B578" s="55">
        <v>1315231444</v>
      </c>
      <c r="C578" s="55" t="s">
        <v>1321</v>
      </c>
      <c r="D578" s="55" t="s">
        <v>52</v>
      </c>
      <c r="E578" s="55" t="s">
        <v>53</v>
      </c>
      <c r="F578" s="55"/>
      <c r="G578" s="55">
        <v>14</v>
      </c>
      <c r="H578" s="55">
        <v>440.25</v>
      </c>
      <c r="I578" s="55">
        <v>489</v>
      </c>
      <c r="J578" s="55">
        <v>565</v>
      </c>
      <c r="K578" s="55">
        <v>24</v>
      </c>
      <c r="L578" s="55">
        <v>3919</v>
      </c>
      <c r="M578" s="55">
        <v>101</v>
      </c>
      <c r="N578" s="55">
        <v>561</v>
      </c>
      <c r="O578" s="55">
        <v>72.5</v>
      </c>
      <c r="P578" s="55">
        <v>695</v>
      </c>
      <c r="Q578" s="55">
        <v>98</v>
      </c>
      <c r="R578" s="55">
        <v>641</v>
      </c>
      <c r="S578" s="55">
        <v>62.5</v>
      </c>
      <c r="T578" s="55">
        <v>362</v>
      </c>
      <c r="U578" s="55"/>
      <c r="V578" s="55"/>
      <c r="W578" s="55">
        <v>48</v>
      </c>
      <c r="X578" s="55">
        <v>74</v>
      </c>
      <c r="Y578" s="55">
        <v>544</v>
      </c>
      <c r="Z578" s="55"/>
      <c r="AA578" s="55"/>
      <c r="AB578" s="55"/>
      <c r="AC578" s="55">
        <v>58.25</v>
      </c>
      <c r="AD578" s="55">
        <v>81</v>
      </c>
      <c r="AE578" s="55">
        <v>145</v>
      </c>
      <c r="AF578" s="55"/>
      <c r="AG578" s="55"/>
      <c r="AH578" s="55"/>
      <c r="AI578" s="55" t="s">
        <v>880</v>
      </c>
      <c r="AJ578" s="55">
        <v>45</v>
      </c>
      <c r="AK578" s="55"/>
      <c r="AL578" s="55"/>
      <c r="AM578" s="55"/>
      <c r="AN578" s="55"/>
      <c r="AO578" s="55">
        <v>661</v>
      </c>
      <c r="AP578" s="55">
        <v>537</v>
      </c>
      <c r="AQ578" s="55">
        <v>504</v>
      </c>
      <c r="AR578" s="55">
        <v>589</v>
      </c>
      <c r="AS578" s="55">
        <v>588</v>
      </c>
      <c r="AT578" s="55">
        <v>565</v>
      </c>
    </row>
    <row r="579" spans="1:46">
      <c r="A579" s="55" t="s">
        <v>97</v>
      </c>
      <c r="B579" s="55">
        <v>1315230123</v>
      </c>
      <c r="C579" s="55" t="s">
        <v>98</v>
      </c>
      <c r="D579" s="55" t="s">
        <v>52</v>
      </c>
      <c r="E579" s="55" t="s">
        <v>53</v>
      </c>
      <c r="F579" s="55"/>
      <c r="G579" s="55">
        <v>1</v>
      </c>
      <c r="H579" s="55">
        <v>453.5</v>
      </c>
      <c r="I579" s="55">
        <v>488.5</v>
      </c>
      <c r="J579" s="55">
        <v>569</v>
      </c>
      <c r="K579" s="55">
        <v>-37</v>
      </c>
      <c r="L579" s="55">
        <v>3946</v>
      </c>
      <c r="M579" s="55">
        <v>100.5</v>
      </c>
      <c r="N579" s="55">
        <v>584</v>
      </c>
      <c r="O579" s="55">
        <v>99</v>
      </c>
      <c r="P579" s="55">
        <v>285</v>
      </c>
      <c r="Q579" s="55">
        <v>94</v>
      </c>
      <c r="R579" s="55">
        <v>687</v>
      </c>
      <c r="S579" s="55">
        <v>33</v>
      </c>
      <c r="T579" s="55">
        <v>667</v>
      </c>
      <c r="U579" s="55"/>
      <c r="V579" s="55"/>
      <c r="W579" s="55">
        <v>49</v>
      </c>
      <c r="X579" s="55">
        <v>75</v>
      </c>
      <c r="Y579" s="55">
        <v>534</v>
      </c>
      <c r="Z579" s="55">
        <v>78</v>
      </c>
      <c r="AA579" s="55">
        <v>87</v>
      </c>
      <c r="AB579" s="55">
        <v>195</v>
      </c>
      <c r="AC579" s="55"/>
      <c r="AD579" s="55"/>
      <c r="AE579" s="55"/>
      <c r="AF579" s="55"/>
      <c r="AG579" s="55"/>
      <c r="AH579" s="55"/>
      <c r="AI579" s="55" t="s">
        <v>54</v>
      </c>
      <c r="AJ579" s="55">
        <v>23</v>
      </c>
      <c r="AK579" s="55"/>
      <c r="AL579" s="55"/>
      <c r="AM579" s="55"/>
      <c r="AN579" s="55"/>
      <c r="AO579" s="55">
        <v>494</v>
      </c>
      <c r="AP579" s="55">
        <v>555</v>
      </c>
      <c r="AQ579" s="55">
        <v>549</v>
      </c>
      <c r="AR579" s="55">
        <v>532</v>
      </c>
      <c r="AS579" s="55">
        <v>566</v>
      </c>
      <c r="AT579" s="55">
        <v>569</v>
      </c>
    </row>
    <row r="580" spans="1:46">
      <c r="A580" s="55" t="s">
        <v>1166</v>
      </c>
      <c r="B580" s="55">
        <v>1315231314</v>
      </c>
      <c r="C580" s="55" t="s">
        <v>1167</v>
      </c>
      <c r="D580" s="55" t="s">
        <v>52</v>
      </c>
      <c r="E580" s="55" t="s">
        <v>53</v>
      </c>
      <c r="F580" s="55"/>
      <c r="G580" s="55">
        <v>13</v>
      </c>
      <c r="H580" s="55">
        <v>435.5</v>
      </c>
      <c r="I580" s="55">
        <v>488.5</v>
      </c>
      <c r="J580" s="55">
        <v>569</v>
      </c>
      <c r="K580" s="55">
        <v>58</v>
      </c>
      <c r="L580" s="55">
        <v>3946</v>
      </c>
      <c r="M580" s="55">
        <v>98.5</v>
      </c>
      <c r="N580" s="55">
        <v>653</v>
      </c>
      <c r="O580" s="55">
        <v>82.5</v>
      </c>
      <c r="P580" s="55">
        <v>590</v>
      </c>
      <c r="Q580" s="55">
        <v>89</v>
      </c>
      <c r="R580" s="55">
        <v>733</v>
      </c>
      <c r="S580" s="55">
        <v>67.5</v>
      </c>
      <c r="T580" s="55">
        <v>275</v>
      </c>
      <c r="U580" s="55"/>
      <c r="V580" s="55"/>
      <c r="W580" s="55">
        <v>35</v>
      </c>
      <c r="X580" s="55">
        <v>63</v>
      </c>
      <c r="Y580" s="55">
        <v>647</v>
      </c>
      <c r="Z580" s="55"/>
      <c r="AA580" s="55"/>
      <c r="AB580" s="55"/>
      <c r="AC580" s="55"/>
      <c r="AD580" s="55"/>
      <c r="AE580" s="55"/>
      <c r="AF580" s="55">
        <v>63</v>
      </c>
      <c r="AG580" s="55">
        <v>88</v>
      </c>
      <c r="AH580" s="55">
        <v>46</v>
      </c>
      <c r="AI580" s="55" t="s">
        <v>866</v>
      </c>
      <c r="AJ580" s="55">
        <v>14</v>
      </c>
      <c r="AK580" s="55"/>
      <c r="AL580" s="55"/>
      <c r="AM580" s="55"/>
      <c r="AN580" s="55"/>
      <c r="AO580" s="55">
        <v>545</v>
      </c>
      <c r="AP580" s="55">
        <v>485</v>
      </c>
      <c r="AQ580" s="55">
        <v>531</v>
      </c>
      <c r="AR580" s="55">
        <v>627</v>
      </c>
      <c r="AS580" s="55">
        <v>644</v>
      </c>
      <c r="AT580" s="55">
        <v>569</v>
      </c>
    </row>
    <row r="581" spans="1:46">
      <c r="A581" s="55" t="s">
        <v>198</v>
      </c>
      <c r="B581" s="55">
        <v>1315230227</v>
      </c>
      <c r="C581" s="55" t="s">
        <v>199</v>
      </c>
      <c r="D581" s="55" t="s">
        <v>52</v>
      </c>
      <c r="E581" s="55" t="s">
        <v>53</v>
      </c>
      <c r="F581" s="55"/>
      <c r="G581" s="55">
        <v>2</v>
      </c>
      <c r="H581" s="55">
        <v>454</v>
      </c>
      <c r="I581" s="55">
        <v>487</v>
      </c>
      <c r="J581" s="55">
        <v>571</v>
      </c>
      <c r="K581" s="55">
        <v>-192</v>
      </c>
      <c r="L581" s="55">
        <v>4023</v>
      </c>
      <c r="M581" s="55">
        <v>102.5</v>
      </c>
      <c r="N581" s="55">
        <v>511</v>
      </c>
      <c r="O581" s="55">
        <v>81</v>
      </c>
      <c r="P581" s="55">
        <v>615</v>
      </c>
      <c r="Q581" s="55">
        <v>98.5</v>
      </c>
      <c r="R581" s="55">
        <v>627</v>
      </c>
      <c r="S581" s="55">
        <v>42</v>
      </c>
      <c r="T581" s="55">
        <v>623</v>
      </c>
      <c r="U581" s="55"/>
      <c r="V581" s="55"/>
      <c r="W581" s="55">
        <v>60.5</v>
      </c>
      <c r="X581" s="55">
        <v>84</v>
      </c>
      <c r="Y581" s="55">
        <v>341</v>
      </c>
      <c r="Z581" s="55">
        <v>69.5</v>
      </c>
      <c r="AA581" s="55">
        <v>79</v>
      </c>
      <c r="AB581" s="55">
        <v>346</v>
      </c>
      <c r="AC581" s="55"/>
      <c r="AD581" s="55"/>
      <c r="AE581" s="55"/>
      <c r="AF581" s="55"/>
      <c r="AG581" s="55"/>
      <c r="AH581" s="55"/>
      <c r="AI581" s="55" t="s">
        <v>54</v>
      </c>
      <c r="AJ581" s="55">
        <v>27</v>
      </c>
      <c r="AK581" s="55"/>
      <c r="AL581" s="55"/>
      <c r="AM581" s="55"/>
      <c r="AN581" s="55"/>
      <c r="AO581" s="55">
        <v>512</v>
      </c>
      <c r="AP581" s="55">
        <v>568</v>
      </c>
      <c r="AQ581" s="55">
        <v>561</v>
      </c>
      <c r="AR581" s="55">
        <v>379</v>
      </c>
      <c r="AS581" s="55">
        <v>445</v>
      </c>
      <c r="AT581" s="55">
        <v>571</v>
      </c>
    </row>
    <row r="582" spans="1:46">
      <c r="A582" s="55" t="s">
        <v>156</v>
      </c>
      <c r="B582" s="55">
        <v>1315230206</v>
      </c>
      <c r="C582" s="55" t="s">
        <v>157</v>
      </c>
      <c r="D582" s="55" t="s">
        <v>52</v>
      </c>
      <c r="E582" s="55" t="s">
        <v>53</v>
      </c>
      <c r="F582" s="55"/>
      <c r="G582" s="55">
        <v>2</v>
      </c>
      <c r="H582" s="55">
        <v>447.5</v>
      </c>
      <c r="I582" s="55">
        <v>485.5</v>
      </c>
      <c r="J582" s="55">
        <v>572</v>
      </c>
      <c r="K582" s="55">
        <v>37</v>
      </c>
      <c r="L582" s="55">
        <v>4116</v>
      </c>
      <c r="M582" s="55">
        <v>95</v>
      </c>
      <c r="N582" s="55">
        <v>730</v>
      </c>
      <c r="O582" s="55">
        <v>85.5</v>
      </c>
      <c r="P582" s="55">
        <v>530</v>
      </c>
      <c r="Q582" s="55">
        <v>106</v>
      </c>
      <c r="R582" s="55">
        <v>498</v>
      </c>
      <c r="S582" s="55">
        <v>61</v>
      </c>
      <c r="T582" s="55">
        <v>396</v>
      </c>
      <c r="U582" s="55"/>
      <c r="V582" s="55"/>
      <c r="W582" s="55">
        <v>47</v>
      </c>
      <c r="X582" s="55">
        <v>74</v>
      </c>
      <c r="Y582" s="55">
        <v>555</v>
      </c>
      <c r="Z582" s="55">
        <v>53</v>
      </c>
      <c r="AA582" s="55">
        <v>64</v>
      </c>
      <c r="AB582" s="55">
        <v>458</v>
      </c>
      <c r="AC582" s="55"/>
      <c r="AD582" s="55"/>
      <c r="AE582" s="55"/>
      <c r="AF582" s="55"/>
      <c r="AG582" s="55"/>
      <c r="AH582" s="55"/>
      <c r="AI582" s="55" t="s">
        <v>54</v>
      </c>
      <c r="AJ582" s="55">
        <v>6</v>
      </c>
      <c r="AK582" s="55"/>
      <c r="AL582" s="55"/>
      <c r="AM582" s="55"/>
      <c r="AN582" s="55"/>
      <c r="AO582" s="55">
        <v>632</v>
      </c>
      <c r="AP582" s="55">
        <v>592</v>
      </c>
      <c r="AQ582" s="55">
        <v>556</v>
      </c>
      <c r="AR582" s="55">
        <v>609</v>
      </c>
      <c r="AS582" s="55">
        <v>507</v>
      </c>
      <c r="AT582" s="55">
        <v>572</v>
      </c>
    </row>
    <row r="583" spans="1:46">
      <c r="A583" s="55" t="s">
        <v>142</v>
      </c>
      <c r="B583" s="55">
        <v>1315230145</v>
      </c>
      <c r="C583" s="55" t="s">
        <v>143</v>
      </c>
      <c r="D583" s="55" t="s">
        <v>133</v>
      </c>
      <c r="E583" s="55" t="s">
        <v>53</v>
      </c>
      <c r="F583" s="55"/>
      <c r="G583" s="55">
        <v>1</v>
      </c>
      <c r="H583" s="55">
        <v>453.5</v>
      </c>
      <c r="I583" s="55">
        <v>485.5</v>
      </c>
      <c r="J583" s="55">
        <v>572</v>
      </c>
      <c r="K583" s="55">
        <v>73</v>
      </c>
      <c r="L583" s="55">
        <v>4116</v>
      </c>
      <c r="M583" s="55">
        <v>93</v>
      </c>
      <c r="N583" s="55">
        <v>762</v>
      </c>
      <c r="O583" s="55">
        <v>84.5</v>
      </c>
      <c r="P583" s="55">
        <v>553</v>
      </c>
      <c r="Q583" s="55">
        <v>90.5</v>
      </c>
      <c r="R583" s="55">
        <v>721</v>
      </c>
      <c r="S583" s="55">
        <v>57.5</v>
      </c>
      <c r="T583" s="55">
        <v>454</v>
      </c>
      <c r="U583" s="55"/>
      <c r="V583" s="55"/>
      <c r="W583" s="55">
        <v>60</v>
      </c>
      <c r="X583" s="55">
        <v>83</v>
      </c>
      <c r="Y583" s="55">
        <v>352</v>
      </c>
      <c r="Z583" s="55">
        <v>68</v>
      </c>
      <c r="AA583" s="55">
        <v>77</v>
      </c>
      <c r="AB583" s="55">
        <v>372</v>
      </c>
      <c r="AC583" s="55"/>
      <c r="AD583" s="55"/>
      <c r="AE583" s="55"/>
      <c r="AF583" s="55"/>
      <c r="AG583" s="55"/>
      <c r="AH583" s="55"/>
      <c r="AI583" s="55" t="s">
        <v>54</v>
      </c>
      <c r="AJ583" s="55">
        <v>45</v>
      </c>
      <c r="AK583" s="55"/>
      <c r="AL583" s="55"/>
      <c r="AM583" s="55"/>
      <c r="AN583" s="55"/>
      <c r="AO583" s="55">
        <v>652</v>
      </c>
      <c r="AP583" s="55">
        <v>592</v>
      </c>
      <c r="AQ583" s="55">
        <v>668</v>
      </c>
      <c r="AR583" s="55">
        <v>645</v>
      </c>
      <c r="AS583" s="55">
        <v>657</v>
      </c>
      <c r="AT583" s="55">
        <v>572</v>
      </c>
    </row>
    <row r="584" spans="1:46">
      <c r="A584" s="55" t="s">
        <v>1214</v>
      </c>
      <c r="B584" s="55">
        <v>1315231339</v>
      </c>
      <c r="C584" s="55" t="s">
        <v>1215</v>
      </c>
      <c r="D584" s="55" t="s">
        <v>52</v>
      </c>
      <c r="E584" s="55" t="s">
        <v>53</v>
      </c>
      <c r="F584" s="55"/>
      <c r="G584" s="55">
        <v>13</v>
      </c>
      <c r="H584" s="55">
        <v>447.5</v>
      </c>
      <c r="I584" s="55">
        <v>485.5</v>
      </c>
      <c r="J584" s="55">
        <v>572</v>
      </c>
      <c r="K584" s="55">
        <v>18</v>
      </c>
      <c r="L584" s="55">
        <v>4116</v>
      </c>
      <c r="M584" s="55">
        <v>95</v>
      </c>
      <c r="N584" s="55">
        <v>730</v>
      </c>
      <c r="O584" s="55">
        <v>102.5</v>
      </c>
      <c r="P584" s="55">
        <v>220</v>
      </c>
      <c r="Q584" s="55">
        <v>77</v>
      </c>
      <c r="R584" s="55">
        <v>779</v>
      </c>
      <c r="S584" s="55">
        <v>60</v>
      </c>
      <c r="T584" s="55">
        <v>413</v>
      </c>
      <c r="U584" s="55"/>
      <c r="V584" s="55"/>
      <c r="W584" s="55"/>
      <c r="X584" s="55"/>
      <c r="Y584" s="55"/>
      <c r="Z584" s="55">
        <v>57</v>
      </c>
      <c r="AA584" s="55">
        <v>67</v>
      </c>
      <c r="AB584" s="55">
        <v>450</v>
      </c>
      <c r="AC584" s="55"/>
      <c r="AD584" s="55"/>
      <c r="AE584" s="55"/>
      <c r="AF584" s="55">
        <v>56</v>
      </c>
      <c r="AG584" s="55">
        <v>84</v>
      </c>
      <c r="AH584" s="55">
        <v>115</v>
      </c>
      <c r="AI584" s="55" t="s">
        <v>1142</v>
      </c>
      <c r="AJ584" s="55">
        <v>39</v>
      </c>
      <c r="AK584" s="55"/>
      <c r="AL584" s="55" t="s">
        <v>1143</v>
      </c>
      <c r="AM584" s="55"/>
      <c r="AN584" s="55"/>
      <c r="AO584" s="55">
        <v>584</v>
      </c>
      <c r="AP584" s="55">
        <v>512</v>
      </c>
      <c r="AQ584" s="55">
        <v>567</v>
      </c>
      <c r="AR584" s="55">
        <v>590</v>
      </c>
      <c r="AS584" s="55">
        <v>568</v>
      </c>
      <c r="AT584" s="55">
        <v>572</v>
      </c>
    </row>
    <row r="585" spans="1:46">
      <c r="A585" s="55" t="s">
        <v>1096</v>
      </c>
      <c r="B585" s="55">
        <v>1315231219</v>
      </c>
      <c r="C585" s="55" t="s">
        <v>1097</v>
      </c>
      <c r="D585" s="55" t="s">
        <v>52</v>
      </c>
      <c r="E585" s="55" t="s">
        <v>53</v>
      </c>
      <c r="F585" s="55"/>
      <c r="G585" s="55">
        <v>12</v>
      </c>
      <c r="H585" s="55">
        <v>430</v>
      </c>
      <c r="I585" s="55">
        <v>485.5</v>
      </c>
      <c r="J585" s="55">
        <v>572</v>
      </c>
      <c r="K585" s="55">
        <v>-109</v>
      </c>
      <c r="L585" s="55">
        <v>4116</v>
      </c>
      <c r="M585" s="55">
        <v>105</v>
      </c>
      <c r="N585" s="55">
        <v>406</v>
      </c>
      <c r="O585" s="55">
        <v>81.5</v>
      </c>
      <c r="P585" s="55">
        <v>606</v>
      </c>
      <c r="Q585" s="55">
        <v>103</v>
      </c>
      <c r="R585" s="55">
        <v>562</v>
      </c>
      <c r="S585" s="55">
        <v>49</v>
      </c>
      <c r="T585" s="55">
        <v>565</v>
      </c>
      <c r="U585" s="55"/>
      <c r="V585" s="55"/>
      <c r="W585" s="55">
        <v>34.5</v>
      </c>
      <c r="X585" s="55">
        <v>62</v>
      </c>
      <c r="Y585" s="55">
        <v>648</v>
      </c>
      <c r="Z585" s="55"/>
      <c r="AA585" s="55"/>
      <c r="AB585" s="55"/>
      <c r="AC585" s="55"/>
      <c r="AD585" s="55"/>
      <c r="AE585" s="55"/>
      <c r="AF585" s="55">
        <v>57</v>
      </c>
      <c r="AG585" s="55">
        <v>85</v>
      </c>
      <c r="AH585" s="55">
        <v>99</v>
      </c>
      <c r="AI585" s="55" t="s">
        <v>866</v>
      </c>
      <c r="AJ585" s="55">
        <v>20</v>
      </c>
      <c r="AK585" s="55"/>
      <c r="AL585" s="55"/>
      <c r="AM585" s="55"/>
      <c r="AN585" s="55"/>
      <c r="AO585" s="55">
        <v>607</v>
      </c>
      <c r="AP585" s="55">
        <v>568</v>
      </c>
      <c r="AQ585" s="55">
        <v>611</v>
      </c>
      <c r="AR585" s="55">
        <v>463</v>
      </c>
      <c r="AS585" s="55">
        <v>542</v>
      </c>
      <c r="AT585" s="55">
        <v>572</v>
      </c>
    </row>
    <row r="586" spans="1:46">
      <c r="A586" s="55" t="s">
        <v>991</v>
      </c>
      <c r="B586" s="55">
        <v>1315231111</v>
      </c>
      <c r="C586" s="55" t="s">
        <v>992</v>
      </c>
      <c r="D586" s="55" t="s">
        <v>52</v>
      </c>
      <c r="E586" s="55" t="s">
        <v>53</v>
      </c>
      <c r="F586" s="55"/>
      <c r="G586" s="55">
        <v>11</v>
      </c>
      <c r="H586" s="55">
        <v>433.5</v>
      </c>
      <c r="I586" s="55">
        <v>485.5</v>
      </c>
      <c r="J586" s="55">
        <v>572</v>
      </c>
      <c r="K586" s="55">
        <v>-60</v>
      </c>
      <c r="L586" s="55">
        <v>4116</v>
      </c>
      <c r="M586" s="55">
        <v>100</v>
      </c>
      <c r="N586" s="55">
        <v>605</v>
      </c>
      <c r="O586" s="55">
        <v>83.5</v>
      </c>
      <c r="P586" s="55">
        <v>577</v>
      </c>
      <c r="Q586" s="55">
        <v>92.5</v>
      </c>
      <c r="R586" s="55">
        <v>702</v>
      </c>
      <c r="S586" s="55">
        <v>60.5</v>
      </c>
      <c r="T586" s="55">
        <v>405</v>
      </c>
      <c r="U586" s="55"/>
      <c r="V586" s="55"/>
      <c r="W586" s="55">
        <v>46.5</v>
      </c>
      <c r="X586" s="55">
        <v>73</v>
      </c>
      <c r="Y586" s="55">
        <v>561</v>
      </c>
      <c r="Z586" s="55"/>
      <c r="AA586" s="55"/>
      <c r="AB586" s="55"/>
      <c r="AC586" s="55"/>
      <c r="AD586" s="55"/>
      <c r="AE586" s="55"/>
      <c r="AF586" s="55">
        <v>50.5</v>
      </c>
      <c r="AG586" s="55">
        <v>76</v>
      </c>
      <c r="AH586" s="55">
        <v>169</v>
      </c>
      <c r="AI586" s="55" t="s">
        <v>866</v>
      </c>
      <c r="AJ586" s="55">
        <v>11</v>
      </c>
      <c r="AK586" s="55"/>
      <c r="AL586" s="55"/>
      <c r="AM586" s="55"/>
      <c r="AN586" s="55"/>
      <c r="AO586" s="55">
        <v>526</v>
      </c>
      <c r="AP586" s="55">
        <v>419</v>
      </c>
      <c r="AQ586" s="55">
        <v>492</v>
      </c>
      <c r="AR586" s="55">
        <v>512</v>
      </c>
      <c r="AS586" s="55">
        <v>568</v>
      </c>
      <c r="AT586" s="55">
        <v>572</v>
      </c>
    </row>
    <row r="587" spans="1:46">
      <c r="A587" s="55" t="s">
        <v>1232</v>
      </c>
      <c r="B587" s="55">
        <v>1315231348</v>
      </c>
      <c r="C587" s="55" t="s">
        <v>1233</v>
      </c>
      <c r="D587" s="55" t="s">
        <v>133</v>
      </c>
      <c r="E587" s="55" t="s">
        <v>53</v>
      </c>
      <c r="F587" s="55"/>
      <c r="G587" s="55">
        <v>13</v>
      </c>
      <c r="H587" s="55">
        <v>451.5</v>
      </c>
      <c r="I587" s="55">
        <v>485</v>
      </c>
      <c r="J587" s="55">
        <v>577</v>
      </c>
      <c r="K587" s="55">
        <v>32</v>
      </c>
      <c r="L587" s="55">
        <v>4141</v>
      </c>
      <c r="M587" s="55">
        <v>106</v>
      </c>
      <c r="N587" s="55">
        <v>361</v>
      </c>
      <c r="O587" s="55">
        <v>72.5</v>
      </c>
      <c r="P587" s="55">
        <v>695</v>
      </c>
      <c r="Q587" s="55">
        <v>88</v>
      </c>
      <c r="R587" s="55">
        <v>737</v>
      </c>
      <c r="S587" s="55">
        <v>41.5</v>
      </c>
      <c r="T587" s="55">
        <v>625</v>
      </c>
      <c r="U587" s="55"/>
      <c r="V587" s="55"/>
      <c r="W587" s="55"/>
      <c r="X587" s="55"/>
      <c r="Y587" s="55"/>
      <c r="Z587" s="55">
        <v>81</v>
      </c>
      <c r="AA587" s="55">
        <v>89</v>
      </c>
      <c r="AB587" s="55">
        <v>132</v>
      </c>
      <c r="AC587" s="55"/>
      <c r="AD587" s="55"/>
      <c r="AE587" s="55"/>
      <c r="AF587" s="55">
        <v>62.5</v>
      </c>
      <c r="AG587" s="55">
        <v>88</v>
      </c>
      <c r="AH587" s="55">
        <v>49</v>
      </c>
      <c r="AI587" s="55" t="s">
        <v>1142</v>
      </c>
      <c r="AJ587" s="55">
        <v>48</v>
      </c>
      <c r="AK587" s="55"/>
      <c r="AL587" s="55"/>
      <c r="AM587" s="55"/>
      <c r="AN587" s="55"/>
      <c r="AO587" s="55">
        <v>484</v>
      </c>
      <c r="AP587" s="55">
        <v>672</v>
      </c>
      <c r="AQ587" s="55">
        <v>543</v>
      </c>
      <c r="AR587" s="55">
        <v>609</v>
      </c>
      <c r="AS587" s="55">
        <v>649</v>
      </c>
      <c r="AT587" s="55">
        <v>577</v>
      </c>
    </row>
    <row r="588" spans="1:46">
      <c r="A588" s="55" t="s">
        <v>59</v>
      </c>
      <c r="B588" s="55">
        <v>1315230104</v>
      </c>
      <c r="C588" s="55" t="s">
        <v>60</v>
      </c>
      <c r="D588" s="55" t="s">
        <v>52</v>
      </c>
      <c r="E588" s="55" t="s">
        <v>53</v>
      </c>
      <c r="F588" s="55"/>
      <c r="G588" s="55">
        <v>1</v>
      </c>
      <c r="H588" s="55">
        <v>450</v>
      </c>
      <c r="I588" s="55">
        <v>485</v>
      </c>
      <c r="J588" s="55">
        <v>577</v>
      </c>
      <c r="K588" s="55">
        <v>8</v>
      </c>
      <c r="L588" s="55">
        <v>4141</v>
      </c>
      <c r="M588" s="55">
        <v>105</v>
      </c>
      <c r="N588" s="55">
        <v>406</v>
      </c>
      <c r="O588" s="55">
        <v>78.5</v>
      </c>
      <c r="P588" s="55">
        <v>643</v>
      </c>
      <c r="Q588" s="55">
        <v>85.5</v>
      </c>
      <c r="R588" s="55">
        <v>755</v>
      </c>
      <c r="S588" s="55">
        <v>62</v>
      </c>
      <c r="T588" s="55">
        <v>373</v>
      </c>
      <c r="U588" s="55"/>
      <c r="V588" s="55"/>
      <c r="W588" s="55">
        <v>50</v>
      </c>
      <c r="X588" s="55">
        <v>76</v>
      </c>
      <c r="Y588" s="55">
        <v>523</v>
      </c>
      <c r="Z588" s="55">
        <v>69</v>
      </c>
      <c r="AA588" s="55">
        <v>78</v>
      </c>
      <c r="AB588" s="55">
        <v>354</v>
      </c>
      <c r="AC588" s="55"/>
      <c r="AD588" s="55"/>
      <c r="AE588" s="55"/>
      <c r="AF588" s="55"/>
      <c r="AG588" s="55"/>
      <c r="AH588" s="55"/>
      <c r="AI588" s="55" t="s">
        <v>54</v>
      </c>
      <c r="AJ588" s="55">
        <v>4</v>
      </c>
      <c r="AK588" s="55"/>
      <c r="AL588" s="55"/>
      <c r="AM588" s="55"/>
      <c r="AN588" s="55"/>
      <c r="AO588" s="55">
        <v>600</v>
      </c>
      <c r="AP588" s="55">
        <v>413</v>
      </c>
      <c r="AQ588" s="55">
        <v>220</v>
      </c>
      <c r="AR588" s="55">
        <v>585</v>
      </c>
      <c r="AS588" s="55">
        <v>382</v>
      </c>
      <c r="AT588" s="55">
        <v>577</v>
      </c>
    </row>
    <row r="589" spans="1:46">
      <c r="A589" s="55" t="s">
        <v>405</v>
      </c>
      <c r="B589" s="55">
        <v>1315230437</v>
      </c>
      <c r="C589" s="55" t="s">
        <v>406</v>
      </c>
      <c r="D589" s="55" t="s">
        <v>133</v>
      </c>
      <c r="E589" s="55" t="s">
        <v>53</v>
      </c>
      <c r="F589" s="55"/>
      <c r="G589" s="55">
        <v>4</v>
      </c>
      <c r="H589" s="55">
        <v>455</v>
      </c>
      <c r="I589" s="55">
        <v>485</v>
      </c>
      <c r="J589" s="55">
        <v>577</v>
      </c>
      <c r="K589" s="55">
        <v>47</v>
      </c>
      <c r="L589" s="55">
        <v>4141</v>
      </c>
      <c r="M589" s="55">
        <v>100.5</v>
      </c>
      <c r="N589" s="55">
        <v>584</v>
      </c>
      <c r="O589" s="55">
        <v>105</v>
      </c>
      <c r="P589" s="55">
        <v>178</v>
      </c>
      <c r="Q589" s="55">
        <v>75.5</v>
      </c>
      <c r="R589" s="55">
        <v>781</v>
      </c>
      <c r="S589" s="55">
        <v>48</v>
      </c>
      <c r="T589" s="55">
        <v>579</v>
      </c>
      <c r="U589" s="55"/>
      <c r="V589" s="55"/>
      <c r="W589" s="55">
        <v>65.5</v>
      </c>
      <c r="X589" s="55">
        <v>87</v>
      </c>
      <c r="Y589" s="55">
        <v>239</v>
      </c>
      <c r="Z589" s="55">
        <v>60.5</v>
      </c>
      <c r="AA589" s="55">
        <v>69</v>
      </c>
      <c r="AB589" s="55">
        <v>440</v>
      </c>
      <c r="AC589" s="55"/>
      <c r="AD589" s="55"/>
      <c r="AE589" s="55"/>
      <c r="AF589" s="55"/>
      <c r="AG589" s="55"/>
      <c r="AH589" s="55"/>
      <c r="AI589" s="55" t="s">
        <v>54</v>
      </c>
      <c r="AJ589" s="55">
        <v>37</v>
      </c>
      <c r="AK589" s="55"/>
      <c r="AL589" s="55"/>
      <c r="AM589" s="55"/>
      <c r="AN589" s="55"/>
      <c r="AO589" s="55">
        <v>628</v>
      </c>
      <c r="AP589" s="55">
        <v>632</v>
      </c>
      <c r="AQ589" s="55">
        <v>563</v>
      </c>
      <c r="AR589" s="55">
        <v>624</v>
      </c>
      <c r="AS589" s="55">
        <v>646</v>
      </c>
      <c r="AT589" s="55">
        <v>577</v>
      </c>
    </row>
    <row r="590" spans="1:46">
      <c r="A590" s="55" t="s">
        <v>1018</v>
      </c>
      <c r="B590" s="55">
        <v>1315231125</v>
      </c>
      <c r="C590" s="55" t="s">
        <v>1019</v>
      </c>
      <c r="D590" s="55" t="s">
        <v>52</v>
      </c>
      <c r="E590" s="55" t="s">
        <v>53</v>
      </c>
      <c r="F590" s="55"/>
      <c r="G590" s="55">
        <v>11</v>
      </c>
      <c r="H590" s="55">
        <v>433</v>
      </c>
      <c r="I590" s="55">
        <v>484</v>
      </c>
      <c r="J590" s="55">
        <v>580</v>
      </c>
      <c r="K590" s="55">
        <v>-56</v>
      </c>
      <c r="L590" s="55">
        <v>4194</v>
      </c>
      <c r="M590" s="55">
        <v>96</v>
      </c>
      <c r="N590" s="55">
        <v>713</v>
      </c>
      <c r="O590" s="55">
        <v>102</v>
      </c>
      <c r="P590" s="55">
        <v>228</v>
      </c>
      <c r="Q590" s="55">
        <v>71</v>
      </c>
      <c r="R590" s="55">
        <v>788</v>
      </c>
      <c r="S590" s="55">
        <v>58</v>
      </c>
      <c r="T590" s="55">
        <v>447</v>
      </c>
      <c r="U590" s="55"/>
      <c r="V590" s="55"/>
      <c r="W590" s="55">
        <v>54.5</v>
      </c>
      <c r="X590" s="55">
        <v>79</v>
      </c>
      <c r="Y590" s="55">
        <v>455</v>
      </c>
      <c r="Z590" s="55"/>
      <c r="AA590" s="55"/>
      <c r="AB590" s="55"/>
      <c r="AC590" s="55"/>
      <c r="AD590" s="55"/>
      <c r="AE590" s="55"/>
      <c r="AF590" s="55">
        <v>51.5</v>
      </c>
      <c r="AG590" s="55">
        <v>78</v>
      </c>
      <c r="AH590" s="55">
        <v>159</v>
      </c>
      <c r="AI590" s="55" t="s">
        <v>866</v>
      </c>
      <c r="AJ590" s="55">
        <v>25</v>
      </c>
      <c r="AK590" s="55"/>
      <c r="AL590" s="55"/>
      <c r="AM590" s="55"/>
      <c r="AN590" s="55"/>
      <c r="AO590" s="55">
        <v>481</v>
      </c>
      <c r="AP590" s="55">
        <v>577</v>
      </c>
      <c r="AQ590" s="55">
        <v>464</v>
      </c>
      <c r="AR590" s="55">
        <v>524</v>
      </c>
      <c r="AS590" s="55">
        <v>529</v>
      </c>
      <c r="AT590" s="55">
        <v>580</v>
      </c>
    </row>
    <row r="591" spans="1:46">
      <c r="A591" s="55" t="s">
        <v>1074</v>
      </c>
      <c r="B591" s="55">
        <v>1315231207</v>
      </c>
      <c r="C591" s="55" t="s">
        <v>1075</v>
      </c>
      <c r="D591" s="55" t="s">
        <v>52</v>
      </c>
      <c r="E591" s="55" t="s">
        <v>53</v>
      </c>
      <c r="F591" s="55"/>
      <c r="G591" s="55">
        <v>12</v>
      </c>
      <c r="H591" s="55">
        <v>443</v>
      </c>
      <c r="I591" s="55">
        <v>483.5</v>
      </c>
      <c r="J591" s="55">
        <v>581</v>
      </c>
      <c r="K591" s="55">
        <v>13</v>
      </c>
      <c r="L591" s="55">
        <v>4211</v>
      </c>
      <c r="M591" s="55">
        <v>103.5</v>
      </c>
      <c r="N591" s="55">
        <v>470</v>
      </c>
      <c r="O591" s="55">
        <v>100.5</v>
      </c>
      <c r="P591" s="55">
        <v>253</v>
      </c>
      <c r="Q591" s="55">
        <v>86.5</v>
      </c>
      <c r="R591" s="55">
        <v>749</v>
      </c>
      <c r="S591" s="55">
        <v>59</v>
      </c>
      <c r="T591" s="55">
        <v>430</v>
      </c>
      <c r="U591" s="55"/>
      <c r="V591" s="55"/>
      <c r="W591" s="55">
        <v>64.5</v>
      </c>
      <c r="X591" s="55">
        <v>87</v>
      </c>
      <c r="Y591" s="55">
        <v>258</v>
      </c>
      <c r="Z591" s="55"/>
      <c r="AA591" s="55"/>
      <c r="AB591" s="55"/>
      <c r="AC591" s="55"/>
      <c r="AD591" s="55"/>
      <c r="AE591" s="55"/>
      <c r="AF591" s="55">
        <v>29</v>
      </c>
      <c r="AG591" s="55">
        <v>47</v>
      </c>
      <c r="AH591" s="55">
        <v>233</v>
      </c>
      <c r="AI591" s="55" t="s">
        <v>866</v>
      </c>
      <c r="AJ591" s="55">
        <v>7</v>
      </c>
      <c r="AK591" s="55"/>
      <c r="AL591" s="55"/>
      <c r="AM591" s="55"/>
      <c r="AN591" s="55"/>
      <c r="AO591" s="55">
        <v>494</v>
      </c>
      <c r="AP591" s="55">
        <v>616</v>
      </c>
      <c r="AQ591" s="55">
        <v>499</v>
      </c>
      <c r="AR591" s="55">
        <v>594</v>
      </c>
      <c r="AS591" s="55">
        <v>593</v>
      </c>
      <c r="AT591" s="55">
        <v>581</v>
      </c>
    </row>
    <row r="592" spans="1:46">
      <c r="A592" s="55" t="s">
        <v>1062</v>
      </c>
      <c r="B592" s="55">
        <v>1315231201</v>
      </c>
      <c r="C592" s="55" t="s">
        <v>1063</v>
      </c>
      <c r="D592" s="55" t="s">
        <v>52</v>
      </c>
      <c r="E592" s="55" t="s">
        <v>53</v>
      </c>
      <c r="F592" s="55"/>
      <c r="G592" s="55">
        <v>12</v>
      </c>
      <c r="H592" s="55">
        <v>432.5</v>
      </c>
      <c r="I592" s="55">
        <v>483.5</v>
      </c>
      <c r="J592" s="55">
        <v>581</v>
      </c>
      <c r="K592" s="55">
        <v>61</v>
      </c>
      <c r="L592" s="55">
        <v>4211</v>
      </c>
      <c r="M592" s="55">
        <v>94.5</v>
      </c>
      <c r="N592" s="55">
        <v>745</v>
      </c>
      <c r="O592" s="55">
        <v>97</v>
      </c>
      <c r="P592" s="55">
        <v>330</v>
      </c>
      <c r="Q592" s="55">
        <v>92</v>
      </c>
      <c r="R592" s="55">
        <v>708</v>
      </c>
      <c r="S592" s="55">
        <v>32</v>
      </c>
      <c r="T592" s="55">
        <v>669</v>
      </c>
      <c r="U592" s="55"/>
      <c r="V592" s="55"/>
      <c r="W592" s="55">
        <v>55</v>
      </c>
      <c r="X592" s="55">
        <v>80</v>
      </c>
      <c r="Y592" s="55">
        <v>444</v>
      </c>
      <c r="Z592" s="55"/>
      <c r="AA592" s="55"/>
      <c r="AB592" s="55"/>
      <c r="AC592" s="55"/>
      <c r="AD592" s="55"/>
      <c r="AE592" s="55"/>
      <c r="AF592" s="55">
        <v>62</v>
      </c>
      <c r="AG592" s="55">
        <v>88</v>
      </c>
      <c r="AH592" s="55">
        <v>52</v>
      </c>
      <c r="AI592" s="55" t="s">
        <v>866</v>
      </c>
      <c r="AJ592" s="55">
        <v>1</v>
      </c>
      <c r="AK592" s="55"/>
      <c r="AL592" s="55"/>
      <c r="AM592" s="55"/>
      <c r="AN592" s="55"/>
      <c r="AO592" s="55">
        <v>401</v>
      </c>
      <c r="AP592" s="55">
        <v>562</v>
      </c>
      <c r="AQ592" s="55">
        <v>547</v>
      </c>
      <c r="AR592" s="55">
        <v>642</v>
      </c>
      <c r="AS592" s="55">
        <v>623</v>
      </c>
      <c r="AT592" s="55">
        <v>581</v>
      </c>
    </row>
    <row r="593" spans="1:46">
      <c r="A593" s="55" t="s">
        <v>1134</v>
      </c>
      <c r="B593" s="55">
        <v>1315231238</v>
      </c>
      <c r="C593" s="55" t="s">
        <v>1135</v>
      </c>
      <c r="D593" s="55" t="s">
        <v>133</v>
      </c>
      <c r="E593" s="55" t="s">
        <v>53</v>
      </c>
      <c r="F593" s="55"/>
      <c r="G593" s="55">
        <v>12</v>
      </c>
      <c r="H593" s="55">
        <v>428.5</v>
      </c>
      <c r="I593" s="55">
        <v>483</v>
      </c>
      <c r="J593" s="55">
        <v>583</v>
      </c>
      <c r="K593" s="55">
        <v>-56</v>
      </c>
      <c r="L593" s="55">
        <v>4237</v>
      </c>
      <c r="M593" s="55">
        <v>93.5</v>
      </c>
      <c r="N593" s="55">
        <v>754</v>
      </c>
      <c r="O593" s="55">
        <v>100</v>
      </c>
      <c r="P593" s="55">
        <v>262</v>
      </c>
      <c r="Q593" s="55">
        <v>98</v>
      </c>
      <c r="R593" s="55">
        <v>641</v>
      </c>
      <c r="S593" s="55">
        <v>39.5</v>
      </c>
      <c r="T593" s="55">
        <v>639</v>
      </c>
      <c r="U593" s="55"/>
      <c r="V593" s="55"/>
      <c r="W593" s="55">
        <v>42</v>
      </c>
      <c r="X593" s="55">
        <v>69</v>
      </c>
      <c r="Y593" s="55">
        <v>604</v>
      </c>
      <c r="Z593" s="55"/>
      <c r="AA593" s="55"/>
      <c r="AB593" s="55"/>
      <c r="AC593" s="55"/>
      <c r="AD593" s="55"/>
      <c r="AE593" s="55"/>
      <c r="AF593" s="55">
        <v>55.5</v>
      </c>
      <c r="AG593" s="55">
        <v>83</v>
      </c>
      <c r="AH593" s="55">
        <v>124</v>
      </c>
      <c r="AI593" s="55" t="s">
        <v>866</v>
      </c>
      <c r="AJ593" s="55">
        <v>39</v>
      </c>
      <c r="AK593" s="55"/>
      <c r="AL593" s="55"/>
      <c r="AM593" s="55"/>
      <c r="AN593" s="55"/>
      <c r="AO593" s="55">
        <v>469</v>
      </c>
      <c r="AP593" s="55">
        <v>481</v>
      </c>
      <c r="AQ593" s="55">
        <v>429</v>
      </c>
      <c r="AR593" s="55">
        <v>527</v>
      </c>
      <c r="AS593" s="55">
        <v>556</v>
      </c>
      <c r="AT593" s="55">
        <v>583</v>
      </c>
    </row>
    <row r="594" spans="1:46">
      <c r="A594" s="55" t="s">
        <v>1196</v>
      </c>
      <c r="B594" s="55">
        <v>1315231330</v>
      </c>
      <c r="C594" s="55" t="s">
        <v>1197</v>
      </c>
      <c r="D594" s="55" t="s">
        <v>52</v>
      </c>
      <c r="E594" s="55" t="s">
        <v>53</v>
      </c>
      <c r="F594" s="55"/>
      <c r="G594" s="55">
        <v>13</v>
      </c>
      <c r="H594" s="55">
        <v>434.5</v>
      </c>
      <c r="I594" s="55">
        <v>483</v>
      </c>
      <c r="J594" s="55">
        <v>583</v>
      </c>
      <c r="K594" s="55">
        <v>-56</v>
      </c>
      <c r="L594" s="55">
        <v>4237</v>
      </c>
      <c r="M594" s="55">
        <v>107</v>
      </c>
      <c r="N594" s="55">
        <v>325</v>
      </c>
      <c r="O594" s="55">
        <v>74</v>
      </c>
      <c r="P594" s="55">
        <v>688</v>
      </c>
      <c r="Q594" s="55">
        <v>89.5</v>
      </c>
      <c r="R594" s="55">
        <v>731</v>
      </c>
      <c r="S594" s="55">
        <v>49.5</v>
      </c>
      <c r="T594" s="55">
        <v>556</v>
      </c>
      <c r="U594" s="55"/>
      <c r="V594" s="55"/>
      <c r="W594" s="55">
        <v>64</v>
      </c>
      <c r="X594" s="55">
        <v>87</v>
      </c>
      <c r="Y594" s="55">
        <v>269</v>
      </c>
      <c r="Z594" s="55"/>
      <c r="AA594" s="55"/>
      <c r="AB594" s="55"/>
      <c r="AC594" s="55"/>
      <c r="AD594" s="55"/>
      <c r="AE594" s="55"/>
      <c r="AF594" s="55">
        <v>50.5</v>
      </c>
      <c r="AG594" s="55">
        <v>76</v>
      </c>
      <c r="AH594" s="55">
        <v>169</v>
      </c>
      <c r="AI594" s="55" t="s">
        <v>866</v>
      </c>
      <c r="AJ594" s="55">
        <v>30</v>
      </c>
      <c r="AK594" s="55"/>
      <c r="AL594" s="55"/>
      <c r="AM594" s="55"/>
      <c r="AN594" s="55"/>
      <c r="AO594" s="55">
        <v>605</v>
      </c>
      <c r="AP594" s="55">
        <v>547</v>
      </c>
      <c r="AQ594" s="55">
        <v>368</v>
      </c>
      <c r="AR594" s="55">
        <v>527</v>
      </c>
      <c r="AS594" s="55">
        <v>564</v>
      </c>
      <c r="AT594" s="55">
        <v>583</v>
      </c>
    </row>
    <row r="595" spans="1:46">
      <c r="A595" s="55" t="s">
        <v>1005</v>
      </c>
      <c r="B595" s="55">
        <v>1315231118</v>
      </c>
      <c r="C595" s="55" t="s">
        <v>1006</v>
      </c>
      <c r="D595" s="55" t="s">
        <v>52</v>
      </c>
      <c r="E595" s="55" t="s">
        <v>53</v>
      </c>
      <c r="F595" s="55"/>
      <c r="G595" s="55">
        <v>11</v>
      </c>
      <c r="H595" s="55">
        <v>430</v>
      </c>
      <c r="I595" s="55">
        <v>483</v>
      </c>
      <c r="J595" s="55">
        <v>583</v>
      </c>
      <c r="K595" s="55">
        <v>-103</v>
      </c>
      <c r="L595" s="55">
        <v>4237</v>
      </c>
      <c r="M595" s="55">
        <v>97.5</v>
      </c>
      <c r="N595" s="55">
        <v>678</v>
      </c>
      <c r="O595" s="55">
        <v>79.5</v>
      </c>
      <c r="P595" s="55">
        <v>631</v>
      </c>
      <c r="Q595" s="55">
        <v>83.5</v>
      </c>
      <c r="R595" s="55">
        <v>761</v>
      </c>
      <c r="S595" s="55">
        <v>57.5</v>
      </c>
      <c r="T595" s="55">
        <v>454</v>
      </c>
      <c r="U595" s="55"/>
      <c r="V595" s="55"/>
      <c r="W595" s="55">
        <v>55</v>
      </c>
      <c r="X595" s="55">
        <v>80</v>
      </c>
      <c r="Y595" s="55">
        <v>444</v>
      </c>
      <c r="Z595" s="55"/>
      <c r="AA595" s="55"/>
      <c r="AB595" s="55"/>
      <c r="AC595" s="55"/>
      <c r="AD595" s="55"/>
      <c r="AE595" s="55"/>
      <c r="AF595" s="55">
        <v>57</v>
      </c>
      <c r="AG595" s="55">
        <v>85</v>
      </c>
      <c r="AH595" s="55">
        <v>99</v>
      </c>
      <c r="AI595" s="55" t="s">
        <v>866</v>
      </c>
      <c r="AJ595" s="55">
        <v>18</v>
      </c>
      <c r="AK595" s="55"/>
      <c r="AL595" s="55"/>
      <c r="AM595" s="55"/>
      <c r="AN595" s="55"/>
      <c r="AO595" s="55">
        <v>557</v>
      </c>
      <c r="AP595" s="55">
        <v>493</v>
      </c>
      <c r="AQ595" s="55">
        <v>498</v>
      </c>
      <c r="AR595" s="55">
        <v>480</v>
      </c>
      <c r="AS595" s="55">
        <v>653</v>
      </c>
      <c r="AT595" s="55">
        <v>583</v>
      </c>
    </row>
    <row r="596" spans="1:46">
      <c r="A596" s="55" t="s">
        <v>729</v>
      </c>
      <c r="B596" s="55">
        <v>1315230819</v>
      </c>
      <c r="C596" s="55" t="s">
        <v>730</v>
      </c>
      <c r="D596" s="55" t="s">
        <v>52</v>
      </c>
      <c r="E596" s="55" t="s">
        <v>53</v>
      </c>
      <c r="F596" s="55"/>
      <c r="G596" s="55">
        <v>8</v>
      </c>
      <c r="H596" s="55">
        <v>447</v>
      </c>
      <c r="I596" s="55">
        <v>482.5</v>
      </c>
      <c r="J596" s="55">
        <v>586</v>
      </c>
      <c r="K596" s="55">
        <v>42</v>
      </c>
      <c r="L596" s="55">
        <v>4262</v>
      </c>
      <c r="M596" s="55">
        <v>98</v>
      </c>
      <c r="N596" s="55">
        <v>668</v>
      </c>
      <c r="O596" s="55">
        <v>74.5</v>
      </c>
      <c r="P596" s="55">
        <v>681</v>
      </c>
      <c r="Q596" s="55">
        <v>102</v>
      </c>
      <c r="R596" s="55">
        <v>575</v>
      </c>
      <c r="S596" s="55">
        <v>57</v>
      </c>
      <c r="T596" s="55">
        <v>462</v>
      </c>
      <c r="U596" s="55"/>
      <c r="V596" s="55"/>
      <c r="W596" s="55">
        <v>49</v>
      </c>
      <c r="X596" s="55">
        <v>75</v>
      </c>
      <c r="Y596" s="55">
        <v>534</v>
      </c>
      <c r="Z596" s="55">
        <v>66.5</v>
      </c>
      <c r="AA596" s="55">
        <v>76</v>
      </c>
      <c r="AB596" s="55">
        <v>400</v>
      </c>
      <c r="AC596" s="55"/>
      <c r="AD596" s="55"/>
      <c r="AE596" s="55"/>
      <c r="AF596" s="55"/>
      <c r="AG596" s="55"/>
      <c r="AH596" s="55"/>
      <c r="AI596" s="55" t="s">
        <v>54</v>
      </c>
      <c r="AJ596" s="55">
        <v>20</v>
      </c>
      <c r="AK596" s="55"/>
      <c r="AL596" s="55"/>
      <c r="AM596" s="55"/>
      <c r="AN596" s="55"/>
      <c r="AO596" s="55">
        <v>650</v>
      </c>
      <c r="AP596" s="55">
        <v>647</v>
      </c>
      <c r="AQ596" s="55">
        <v>644</v>
      </c>
      <c r="AR596" s="55">
        <v>628</v>
      </c>
      <c r="AS596" s="55">
        <v>581</v>
      </c>
      <c r="AT596" s="55">
        <v>586</v>
      </c>
    </row>
    <row r="597" spans="1:46">
      <c r="A597" s="55" t="s">
        <v>316</v>
      </c>
      <c r="B597" s="55">
        <v>1315230339</v>
      </c>
      <c r="C597" s="55" t="s">
        <v>317</v>
      </c>
      <c r="D597" s="55" t="s">
        <v>133</v>
      </c>
      <c r="E597" s="55" t="s">
        <v>53</v>
      </c>
      <c r="F597" s="55"/>
      <c r="G597" s="55">
        <v>3</v>
      </c>
      <c r="H597" s="55">
        <v>446</v>
      </c>
      <c r="I597" s="55">
        <v>482.5</v>
      </c>
      <c r="J597" s="55">
        <v>586</v>
      </c>
      <c r="K597" s="55">
        <v>-50</v>
      </c>
      <c r="L597" s="55">
        <v>4262</v>
      </c>
      <c r="M597" s="55">
        <v>106.5</v>
      </c>
      <c r="N597" s="55">
        <v>346</v>
      </c>
      <c r="O597" s="55">
        <v>74</v>
      </c>
      <c r="P597" s="55">
        <v>688</v>
      </c>
      <c r="Q597" s="55">
        <v>120</v>
      </c>
      <c r="R597" s="55">
        <v>195</v>
      </c>
      <c r="S597" s="55">
        <v>41</v>
      </c>
      <c r="T597" s="55">
        <v>628</v>
      </c>
      <c r="U597" s="55"/>
      <c r="V597" s="55"/>
      <c r="W597" s="55">
        <v>41.5</v>
      </c>
      <c r="X597" s="55">
        <v>69</v>
      </c>
      <c r="Y597" s="55">
        <v>611</v>
      </c>
      <c r="Z597" s="55">
        <v>63</v>
      </c>
      <c r="AA597" s="55">
        <v>72</v>
      </c>
      <c r="AB597" s="55">
        <v>423</v>
      </c>
      <c r="AC597" s="55"/>
      <c r="AD597" s="55"/>
      <c r="AE597" s="55"/>
      <c r="AF597" s="55"/>
      <c r="AG597" s="55"/>
      <c r="AH597" s="55"/>
      <c r="AI597" s="55" t="s">
        <v>54</v>
      </c>
      <c r="AJ597" s="55">
        <v>39</v>
      </c>
      <c r="AK597" s="55"/>
      <c r="AL597" s="55"/>
      <c r="AM597" s="55"/>
      <c r="AN597" s="55"/>
      <c r="AO597" s="55">
        <v>453</v>
      </c>
      <c r="AP597" s="55">
        <v>465</v>
      </c>
      <c r="AQ597" s="55">
        <v>522</v>
      </c>
      <c r="AR597" s="55">
        <v>536</v>
      </c>
      <c r="AS597" s="55">
        <v>431</v>
      </c>
      <c r="AT597" s="55">
        <v>586</v>
      </c>
    </row>
    <row r="598" spans="1:46">
      <c r="A598" s="55" t="s">
        <v>525</v>
      </c>
      <c r="B598" s="55">
        <v>1315230609</v>
      </c>
      <c r="C598" s="55" t="s">
        <v>526</v>
      </c>
      <c r="D598" s="55" t="s">
        <v>52</v>
      </c>
      <c r="E598" s="55" t="s">
        <v>53</v>
      </c>
      <c r="F598" s="55"/>
      <c r="G598" s="55">
        <v>6</v>
      </c>
      <c r="H598" s="55">
        <v>446</v>
      </c>
      <c r="I598" s="55">
        <v>482</v>
      </c>
      <c r="J598" s="55">
        <v>588</v>
      </c>
      <c r="K598" s="55">
        <v>-40</v>
      </c>
      <c r="L598" s="55">
        <v>4286</v>
      </c>
      <c r="M598" s="55">
        <v>100</v>
      </c>
      <c r="N598" s="55">
        <v>605</v>
      </c>
      <c r="O598" s="55">
        <v>87</v>
      </c>
      <c r="P598" s="55">
        <v>503</v>
      </c>
      <c r="Q598" s="55">
        <v>106</v>
      </c>
      <c r="R598" s="55">
        <v>498</v>
      </c>
      <c r="S598" s="55">
        <v>43</v>
      </c>
      <c r="T598" s="55">
        <v>616</v>
      </c>
      <c r="U598" s="55"/>
      <c r="V598" s="55"/>
      <c r="W598" s="55">
        <v>39</v>
      </c>
      <c r="X598" s="55">
        <v>66</v>
      </c>
      <c r="Y598" s="55">
        <v>629</v>
      </c>
      <c r="Z598" s="55">
        <v>71</v>
      </c>
      <c r="AA598" s="55">
        <v>80</v>
      </c>
      <c r="AB598" s="55">
        <v>321</v>
      </c>
      <c r="AC598" s="55"/>
      <c r="AD598" s="55"/>
      <c r="AE598" s="55"/>
      <c r="AF598" s="55"/>
      <c r="AG598" s="55"/>
      <c r="AH598" s="55"/>
      <c r="AI598" s="55" t="s">
        <v>54</v>
      </c>
      <c r="AJ598" s="55">
        <v>9</v>
      </c>
      <c r="AK598" s="55"/>
      <c r="AL598" s="55" t="s">
        <v>512</v>
      </c>
      <c r="AM598" s="55"/>
      <c r="AN598" s="55"/>
      <c r="AO598" s="55">
        <v>635</v>
      </c>
      <c r="AP598" s="55">
        <v>512</v>
      </c>
      <c r="AQ598" s="55">
        <v>601</v>
      </c>
      <c r="AR598" s="55">
        <v>548</v>
      </c>
      <c r="AS598" s="55">
        <v>619</v>
      </c>
      <c r="AT598" s="55">
        <v>588</v>
      </c>
    </row>
    <row r="599" spans="1:46">
      <c r="A599" s="55" t="s">
        <v>1354</v>
      </c>
      <c r="B599" s="55">
        <v>1315231512</v>
      </c>
      <c r="C599" s="55" t="s">
        <v>1355</v>
      </c>
      <c r="D599" s="55" t="s">
        <v>52</v>
      </c>
      <c r="E599" s="55" t="s">
        <v>53</v>
      </c>
      <c r="F599" s="55"/>
      <c r="G599" s="55">
        <v>15</v>
      </c>
      <c r="H599" s="55">
        <v>433</v>
      </c>
      <c r="I599" s="55">
        <v>482</v>
      </c>
      <c r="J599" s="55">
        <v>588</v>
      </c>
      <c r="K599" s="55">
        <v>-261</v>
      </c>
      <c r="L599" s="55">
        <v>4286</v>
      </c>
      <c r="M599" s="55">
        <v>100.5</v>
      </c>
      <c r="N599" s="55">
        <v>584</v>
      </c>
      <c r="O599" s="55">
        <v>70</v>
      </c>
      <c r="P599" s="55">
        <v>713</v>
      </c>
      <c r="Q599" s="55">
        <v>97</v>
      </c>
      <c r="R599" s="55">
        <v>655</v>
      </c>
      <c r="S599" s="55">
        <v>62.5</v>
      </c>
      <c r="T599" s="55">
        <v>362</v>
      </c>
      <c r="U599" s="55"/>
      <c r="V599" s="55"/>
      <c r="W599" s="55">
        <v>46.5</v>
      </c>
      <c r="X599" s="55">
        <v>73</v>
      </c>
      <c r="Y599" s="55">
        <v>561</v>
      </c>
      <c r="Z599" s="55"/>
      <c r="AA599" s="55"/>
      <c r="AB599" s="55"/>
      <c r="AC599" s="55">
        <v>56.5</v>
      </c>
      <c r="AD599" s="55">
        <v>79</v>
      </c>
      <c r="AE599" s="55">
        <v>163</v>
      </c>
      <c r="AF599" s="55"/>
      <c r="AG599" s="55"/>
      <c r="AH599" s="55"/>
      <c r="AI599" s="55" t="s">
        <v>880</v>
      </c>
      <c r="AJ599" s="55">
        <v>12</v>
      </c>
      <c r="AK599" s="55"/>
      <c r="AL599" s="55"/>
      <c r="AM599" s="55"/>
      <c r="AN599" s="55"/>
      <c r="AO599" s="55">
        <v>506</v>
      </c>
      <c r="AP599" s="55">
        <v>456</v>
      </c>
      <c r="AQ599" s="55">
        <v>485</v>
      </c>
      <c r="AR599" s="55">
        <v>327</v>
      </c>
      <c r="AS599" s="55">
        <v>389</v>
      </c>
      <c r="AT599" s="55">
        <v>588</v>
      </c>
    </row>
    <row r="600" spans="1:46">
      <c r="A600" s="55" t="s">
        <v>1403</v>
      </c>
      <c r="B600" s="55">
        <v>1315231536</v>
      </c>
      <c r="C600" s="55" t="s">
        <v>1404</v>
      </c>
      <c r="D600" s="55" t="s">
        <v>52</v>
      </c>
      <c r="E600" s="55" t="s">
        <v>53</v>
      </c>
      <c r="F600" s="55"/>
      <c r="G600" s="55">
        <v>15</v>
      </c>
      <c r="H600" s="55">
        <v>453.5</v>
      </c>
      <c r="I600" s="55">
        <v>482</v>
      </c>
      <c r="J600" s="55">
        <v>588</v>
      </c>
      <c r="K600" s="55"/>
      <c r="L600" s="55">
        <v>4286</v>
      </c>
      <c r="M600" s="55">
        <v>102</v>
      </c>
      <c r="N600" s="55">
        <v>529</v>
      </c>
      <c r="O600" s="55">
        <v>95</v>
      </c>
      <c r="P600" s="55">
        <v>362</v>
      </c>
      <c r="Q600" s="55">
        <v>94.5</v>
      </c>
      <c r="R600" s="55">
        <v>684</v>
      </c>
      <c r="S600" s="55">
        <v>40.5</v>
      </c>
      <c r="T600" s="55">
        <v>631</v>
      </c>
      <c r="U600" s="55"/>
      <c r="V600" s="55"/>
      <c r="W600" s="55"/>
      <c r="X600" s="55"/>
      <c r="Y600" s="55"/>
      <c r="Z600" s="55">
        <v>72.5</v>
      </c>
      <c r="AA600" s="55">
        <v>81</v>
      </c>
      <c r="AB600" s="55">
        <v>289</v>
      </c>
      <c r="AC600" s="55">
        <v>49</v>
      </c>
      <c r="AD600" s="55">
        <v>69</v>
      </c>
      <c r="AE600" s="55">
        <v>205</v>
      </c>
      <c r="AF600" s="55"/>
      <c r="AG600" s="55"/>
      <c r="AH600" s="55"/>
      <c r="AI600" s="55" t="s">
        <v>1362</v>
      </c>
      <c r="AJ600" s="55">
        <v>36</v>
      </c>
      <c r="AK600" s="55"/>
      <c r="AL600" s="55" t="s">
        <v>512</v>
      </c>
      <c r="AM600" s="55"/>
      <c r="AN600" s="55"/>
      <c r="AO600" s="55">
        <v>517</v>
      </c>
      <c r="AP600" s="55">
        <v>650</v>
      </c>
      <c r="AQ600" s="55">
        <v>540</v>
      </c>
      <c r="AR600" s="55"/>
      <c r="AS600" s="55">
        <v>622</v>
      </c>
      <c r="AT600" s="55">
        <v>588</v>
      </c>
    </row>
    <row r="601" spans="1:46">
      <c r="A601" s="55" t="s">
        <v>597</v>
      </c>
      <c r="B601" s="55">
        <v>7035230646</v>
      </c>
      <c r="C601" s="55" t="s">
        <v>598</v>
      </c>
      <c r="D601" s="55" t="s">
        <v>328</v>
      </c>
      <c r="E601" s="55" t="s">
        <v>53</v>
      </c>
      <c r="F601" s="55" t="s">
        <v>233</v>
      </c>
      <c r="G601" s="55">
        <v>6</v>
      </c>
      <c r="H601" s="55">
        <v>447.5</v>
      </c>
      <c r="I601" s="55">
        <v>481.5</v>
      </c>
      <c r="J601" s="55">
        <v>591</v>
      </c>
      <c r="K601" s="55">
        <v>41</v>
      </c>
      <c r="L601" s="55">
        <v>4315</v>
      </c>
      <c r="M601" s="55">
        <v>97</v>
      </c>
      <c r="N601" s="55">
        <v>689</v>
      </c>
      <c r="O601" s="55">
        <v>71</v>
      </c>
      <c r="P601" s="55">
        <v>704</v>
      </c>
      <c r="Q601" s="55">
        <v>88.5</v>
      </c>
      <c r="R601" s="55">
        <v>735</v>
      </c>
      <c r="S601" s="55">
        <v>64</v>
      </c>
      <c r="T601" s="55">
        <v>332</v>
      </c>
      <c r="U601" s="55"/>
      <c r="V601" s="55"/>
      <c r="W601" s="55">
        <v>53</v>
      </c>
      <c r="X601" s="55">
        <v>78</v>
      </c>
      <c r="Y601" s="55">
        <v>481</v>
      </c>
      <c r="Z601" s="55">
        <v>74</v>
      </c>
      <c r="AA601" s="55">
        <v>83</v>
      </c>
      <c r="AB601" s="55">
        <v>265</v>
      </c>
      <c r="AC601" s="55"/>
      <c r="AD601" s="55"/>
      <c r="AE601" s="55"/>
      <c r="AF601" s="55"/>
      <c r="AG601" s="55"/>
      <c r="AH601" s="55"/>
      <c r="AI601" s="55" t="s">
        <v>54</v>
      </c>
      <c r="AJ601" s="55">
        <v>46</v>
      </c>
      <c r="AK601" s="55"/>
      <c r="AL601" s="55" t="s">
        <v>512</v>
      </c>
      <c r="AM601" s="55"/>
      <c r="AN601" s="55"/>
      <c r="AO601" s="55">
        <v>641</v>
      </c>
      <c r="AP601" s="55">
        <v>656</v>
      </c>
      <c r="AQ601" s="55">
        <v>646</v>
      </c>
      <c r="AR601" s="55">
        <v>632</v>
      </c>
      <c r="AS601" s="55">
        <v>662</v>
      </c>
      <c r="AT601" s="55">
        <v>591</v>
      </c>
    </row>
    <row r="602" spans="1:46">
      <c r="A602" s="55" t="s">
        <v>593</v>
      </c>
      <c r="B602" s="55">
        <v>1315230644</v>
      </c>
      <c r="C602" s="55" t="s">
        <v>594</v>
      </c>
      <c r="D602" s="55" t="s">
        <v>133</v>
      </c>
      <c r="E602" s="55" t="s">
        <v>53</v>
      </c>
      <c r="F602" s="55"/>
      <c r="G602" s="55">
        <v>6</v>
      </c>
      <c r="H602" s="55">
        <v>446</v>
      </c>
      <c r="I602" s="55">
        <v>481.5</v>
      </c>
      <c r="J602" s="55">
        <v>591</v>
      </c>
      <c r="K602" s="55">
        <v>-28</v>
      </c>
      <c r="L602" s="55">
        <v>4315</v>
      </c>
      <c r="M602" s="55">
        <v>118.5</v>
      </c>
      <c r="N602" s="55">
        <v>28</v>
      </c>
      <c r="O602" s="55">
        <v>60</v>
      </c>
      <c r="P602" s="55">
        <v>770</v>
      </c>
      <c r="Q602" s="55">
        <v>101</v>
      </c>
      <c r="R602" s="55">
        <v>592</v>
      </c>
      <c r="S602" s="55">
        <v>47</v>
      </c>
      <c r="T602" s="55">
        <v>587</v>
      </c>
      <c r="U602" s="55"/>
      <c r="V602" s="55"/>
      <c r="W602" s="55">
        <v>47.5</v>
      </c>
      <c r="X602" s="55">
        <v>74</v>
      </c>
      <c r="Y602" s="55">
        <v>549</v>
      </c>
      <c r="Z602" s="55">
        <v>72</v>
      </c>
      <c r="AA602" s="55">
        <v>81</v>
      </c>
      <c r="AB602" s="55">
        <v>301</v>
      </c>
      <c r="AC602" s="55"/>
      <c r="AD602" s="55"/>
      <c r="AE602" s="55"/>
      <c r="AF602" s="55"/>
      <c r="AG602" s="55"/>
      <c r="AH602" s="55"/>
      <c r="AI602" s="55" t="s">
        <v>54</v>
      </c>
      <c r="AJ602" s="55">
        <v>44</v>
      </c>
      <c r="AK602" s="55"/>
      <c r="AL602" s="55" t="s">
        <v>512</v>
      </c>
      <c r="AM602" s="55"/>
      <c r="AN602" s="55"/>
      <c r="AO602" s="55">
        <v>316</v>
      </c>
      <c r="AP602" s="55">
        <v>495</v>
      </c>
      <c r="AQ602" s="55">
        <v>358</v>
      </c>
      <c r="AR602" s="55">
        <v>563</v>
      </c>
      <c r="AS602" s="55">
        <v>476</v>
      </c>
      <c r="AT602" s="55">
        <v>591</v>
      </c>
    </row>
    <row r="603" spans="1:46">
      <c r="A603" s="55" t="s">
        <v>1026</v>
      </c>
      <c r="B603" s="55">
        <v>1315231129</v>
      </c>
      <c r="C603" s="55" t="s">
        <v>1027</v>
      </c>
      <c r="D603" s="55" t="s">
        <v>52</v>
      </c>
      <c r="E603" s="55" t="s">
        <v>53</v>
      </c>
      <c r="F603" s="55"/>
      <c r="G603" s="55">
        <v>11</v>
      </c>
      <c r="H603" s="55">
        <v>431</v>
      </c>
      <c r="I603" s="55">
        <v>481.5</v>
      </c>
      <c r="J603" s="55">
        <v>591</v>
      </c>
      <c r="K603" s="55">
        <v>-125</v>
      </c>
      <c r="L603" s="55">
        <v>4315</v>
      </c>
      <c r="M603" s="55">
        <v>107.5</v>
      </c>
      <c r="N603" s="55">
        <v>300</v>
      </c>
      <c r="O603" s="55">
        <v>67.5</v>
      </c>
      <c r="P603" s="55">
        <v>731</v>
      </c>
      <c r="Q603" s="55">
        <v>109.5</v>
      </c>
      <c r="R603" s="55">
        <v>424</v>
      </c>
      <c r="S603" s="55">
        <v>45</v>
      </c>
      <c r="T603" s="55">
        <v>604</v>
      </c>
      <c r="U603" s="55"/>
      <c r="V603" s="55"/>
      <c r="W603" s="55">
        <v>53.5</v>
      </c>
      <c r="X603" s="55">
        <v>79</v>
      </c>
      <c r="Y603" s="55">
        <v>471</v>
      </c>
      <c r="Z603" s="55"/>
      <c r="AA603" s="55"/>
      <c r="AB603" s="55"/>
      <c r="AC603" s="55"/>
      <c r="AD603" s="55"/>
      <c r="AE603" s="55"/>
      <c r="AF603" s="55">
        <v>48</v>
      </c>
      <c r="AG603" s="55">
        <v>73</v>
      </c>
      <c r="AH603" s="55">
        <v>190</v>
      </c>
      <c r="AI603" s="55" t="s">
        <v>866</v>
      </c>
      <c r="AJ603" s="55">
        <v>29</v>
      </c>
      <c r="AK603" s="55"/>
      <c r="AL603" s="55"/>
      <c r="AM603" s="55"/>
      <c r="AN603" s="55"/>
      <c r="AO603" s="55">
        <v>583</v>
      </c>
      <c r="AP603" s="55">
        <v>566</v>
      </c>
      <c r="AQ603" s="55">
        <v>565</v>
      </c>
      <c r="AR603" s="55">
        <v>466</v>
      </c>
      <c r="AS603" s="55">
        <v>573</v>
      </c>
      <c r="AT603" s="55">
        <v>591</v>
      </c>
    </row>
    <row r="604" spans="1:46">
      <c r="A604" s="55" t="s">
        <v>1112</v>
      </c>
      <c r="B604" s="55">
        <v>1315231227</v>
      </c>
      <c r="C604" s="55" t="s">
        <v>1113</v>
      </c>
      <c r="D604" s="55" t="s">
        <v>52</v>
      </c>
      <c r="E604" s="55" t="s">
        <v>53</v>
      </c>
      <c r="F604" s="55"/>
      <c r="G604" s="55">
        <v>12</v>
      </c>
      <c r="H604" s="55">
        <v>434.5</v>
      </c>
      <c r="I604" s="55">
        <v>481.5</v>
      </c>
      <c r="J604" s="55">
        <v>591</v>
      </c>
      <c r="K604" s="55">
        <v>-53</v>
      </c>
      <c r="L604" s="55">
        <v>4315</v>
      </c>
      <c r="M604" s="55">
        <v>104</v>
      </c>
      <c r="N604" s="55">
        <v>450</v>
      </c>
      <c r="O604" s="55">
        <v>99</v>
      </c>
      <c r="P604" s="55">
        <v>285</v>
      </c>
      <c r="Q604" s="55">
        <v>92</v>
      </c>
      <c r="R604" s="55">
        <v>708</v>
      </c>
      <c r="S604" s="55">
        <v>46.5</v>
      </c>
      <c r="T604" s="55">
        <v>592</v>
      </c>
      <c r="U604" s="55"/>
      <c r="V604" s="55"/>
      <c r="W604" s="55">
        <v>53</v>
      </c>
      <c r="X604" s="55">
        <v>78</v>
      </c>
      <c r="Y604" s="55">
        <v>481</v>
      </c>
      <c r="Z604" s="55"/>
      <c r="AA604" s="55"/>
      <c r="AB604" s="55"/>
      <c r="AC604" s="55"/>
      <c r="AD604" s="55"/>
      <c r="AE604" s="55"/>
      <c r="AF604" s="55">
        <v>40</v>
      </c>
      <c r="AG604" s="55">
        <v>62</v>
      </c>
      <c r="AH604" s="55">
        <v>227</v>
      </c>
      <c r="AI604" s="55" t="s">
        <v>866</v>
      </c>
      <c r="AJ604" s="55">
        <v>28</v>
      </c>
      <c r="AK604" s="55"/>
      <c r="AL604" s="55"/>
      <c r="AM604" s="55"/>
      <c r="AN604" s="55"/>
      <c r="AO604" s="55">
        <v>501</v>
      </c>
      <c r="AP604" s="55">
        <v>377</v>
      </c>
      <c r="AQ604" s="55">
        <v>617</v>
      </c>
      <c r="AR604" s="55">
        <v>538</v>
      </c>
      <c r="AS604" s="55">
        <v>352</v>
      </c>
      <c r="AT604" s="55">
        <v>591</v>
      </c>
    </row>
    <row r="605" spans="1:46">
      <c r="A605" s="55" t="s">
        <v>1072</v>
      </c>
      <c r="B605" s="55">
        <v>1315231206</v>
      </c>
      <c r="C605" s="55" t="s">
        <v>1073</v>
      </c>
      <c r="D605" s="55" t="s">
        <v>52</v>
      </c>
      <c r="E605" s="55" t="s">
        <v>53</v>
      </c>
      <c r="F605" s="55"/>
      <c r="G605" s="55">
        <v>12</v>
      </c>
      <c r="H605" s="55">
        <v>428.5</v>
      </c>
      <c r="I605" s="55">
        <v>481.5</v>
      </c>
      <c r="J605" s="55">
        <v>591</v>
      </c>
      <c r="K605" s="55">
        <v>-37</v>
      </c>
      <c r="L605" s="55">
        <v>4315</v>
      </c>
      <c r="M605" s="55">
        <v>105</v>
      </c>
      <c r="N605" s="55">
        <v>406</v>
      </c>
      <c r="O605" s="55">
        <v>75.5</v>
      </c>
      <c r="P605" s="55">
        <v>672</v>
      </c>
      <c r="Q605" s="55">
        <v>106.5</v>
      </c>
      <c r="R605" s="55">
        <v>487</v>
      </c>
      <c r="S605" s="55">
        <v>50.5</v>
      </c>
      <c r="T605" s="55">
        <v>542</v>
      </c>
      <c r="U605" s="55"/>
      <c r="V605" s="55"/>
      <c r="W605" s="55">
        <v>40</v>
      </c>
      <c r="X605" s="55">
        <v>67</v>
      </c>
      <c r="Y605" s="55">
        <v>620</v>
      </c>
      <c r="Z605" s="55"/>
      <c r="AA605" s="55"/>
      <c r="AB605" s="55"/>
      <c r="AC605" s="55"/>
      <c r="AD605" s="55"/>
      <c r="AE605" s="55"/>
      <c r="AF605" s="55">
        <v>51</v>
      </c>
      <c r="AG605" s="55">
        <v>77</v>
      </c>
      <c r="AH605" s="55">
        <v>163</v>
      </c>
      <c r="AI605" s="55" t="s">
        <v>866</v>
      </c>
      <c r="AJ605" s="55">
        <v>6</v>
      </c>
      <c r="AK605" s="55"/>
      <c r="AL605" s="55"/>
      <c r="AM605" s="55"/>
      <c r="AN605" s="55"/>
      <c r="AO605" s="55">
        <v>644</v>
      </c>
      <c r="AP605" s="55">
        <v>657</v>
      </c>
      <c r="AQ605" s="55">
        <v>470</v>
      </c>
      <c r="AR605" s="55">
        <v>554</v>
      </c>
      <c r="AS605" s="55">
        <v>593</v>
      </c>
      <c r="AT605" s="55">
        <v>591</v>
      </c>
    </row>
    <row r="606" spans="1:46">
      <c r="A606" s="55" t="s">
        <v>551</v>
      </c>
      <c r="B606" s="55">
        <v>1315230622</v>
      </c>
      <c r="C606" s="55" t="s">
        <v>552</v>
      </c>
      <c r="D606" s="55" t="s">
        <v>52</v>
      </c>
      <c r="E606" s="55" t="s">
        <v>53</v>
      </c>
      <c r="F606" s="55"/>
      <c r="G606" s="55">
        <v>6</v>
      </c>
      <c r="H606" s="55">
        <v>446</v>
      </c>
      <c r="I606" s="55">
        <v>481</v>
      </c>
      <c r="J606" s="55">
        <v>595</v>
      </c>
      <c r="K606" s="55">
        <v>12</v>
      </c>
      <c r="L606" s="55">
        <v>4349</v>
      </c>
      <c r="M606" s="55">
        <v>95</v>
      </c>
      <c r="N606" s="55">
        <v>730</v>
      </c>
      <c r="O606" s="55">
        <v>64.5</v>
      </c>
      <c r="P606" s="55">
        <v>748</v>
      </c>
      <c r="Q606" s="55">
        <v>121.5</v>
      </c>
      <c r="R606" s="55">
        <v>152</v>
      </c>
      <c r="S606" s="55">
        <v>45</v>
      </c>
      <c r="T606" s="55">
        <v>604</v>
      </c>
      <c r="U606" s="55"/>
      <c r="V606" s="55"/>
      <c r="W606" s="55">
        <v>49</v>
      </c>
      <c r="X606" s="55">
        <v>75</v>
      </c>
      <c r="Y606" s="55">
        <v>534</v>
      </c>
      <c r="Z606" s="55">
        <v>71</v>
      </c>
      <c r="AA606" s="55">
        <v>80</v>
      </c>
      <c r="AB606" s="55">
        <v>321</v>
      </c>
      <c r="AC606" s="55"/>
      <c r="AD606" s="55"/>
      <c r="AE606" s="55"/>
      <c r="AF606" s="55"/>
      <c r="AG606" s="55"/>
      <c r="AH606" s="55"/>
      <c r="AI606" s="55" t="s">
        <v>54</v>
      </c>
      <c r="AJ606" s="55">
        <v>22</v>
      </c>
      <c r="AK606" s="55"/>
      <c r="AL606" s="55" t="s">
        <v>512</v>
      </c>
      <c r="AM606" s="55"/>
      <c r="AN606" s="55"/>
      <c r="AO606" s="55">
        <v>670</v>
      </c>
      <c r="AP606" s="55">
        <v>545</v>
      </c>
      <c r="AQ606" s="55">
        <v>617</v>
      </c>
      <c r="AR606" s="55">
        <v>607</v>
      </c>
      <c r="AS606" s="55">
        <v>518</v>
      </c>
      <c r="AT606" s="55">
        <v>595</v>
      </c>
    </row>
    <row r="607" spans="1:46">
      <c r="A607" s="55" t="s">
        <v>417</v>
      </c>
      <c r="B607" s="55">
        <v>1315230502</v>
      </c>
      <c r="C607" s="55" t="s">
        <v>418</v>
      </c>
      <c r="D607" s="55" t="s">
        <v>52</v>
      </c>
      <c r="E607" s="55" t="s">
        <v>53</v>
      </c>
      <c r="F607" s="55"/>
      <c r="G607" s="55">
        <v>5</v>
      </c>
      <c r="H607" s="55">
        <v>446</v>
      </c>
      <c r="I607" s="55">
        <v>481</v>
      </c>
      <c r="J607" s="55">
        <v>595</v>
      </c>
      <c r="K607" s="55">
        <v>-183</v>
      </c>
      <c r="L607" s="55">
        <v>4349</v>
      </c>
      <c r="M607" s="55">
        <v>105.5</v>
      </c>
      <c r="N607" s="55">
        <v>382</v>
      </c>
      <c r="O607" s="55">
        <v>85</v>
      </c>
      <c r="P607" s="55">
        <v>541</v>
      </c>
      <c r="Q607" s="55">
        <v>99.5</v>
      </c>
      <c r="R607" s="55">
        <v>610</v>
      </c>
      <c r="S607" s="55">
        <v>40</v>
      </c>
      <c r="T607" s="55">
        <v>637</v>
      </c>
      <c r="U607" s="55"/>
      <c r="V607" s="55"/>
      <c r="W607" s="55">
        <v>52.5</v>
      </c>
      <c r="X607" s="55">
        <v>78</v>
      </c>
      <c r="Y607" s="55">
        <v>488</v>
      </c>
      <c r="Z607" s="55">
        <v>63.5</v>
      </c>
      <c r="AA607" s="55">
        <v>73</v>
      </c>
      <c r="AB607" s="55">
        <v>420</v>
      </c>
      <c r="AC607" s="55"/>
      <c r="AD607" s="55"/>
      <c r="AE607" s="55"/>
      <c r="AF607" s="55"/>
      <c r="AG607" s="55"/>
      <c r="AH607" s="55"/>
      <c r="AI607" s="55" t="s">
        <v>54</v>
      </c>
      <c r="AJ607" s="55">
        <v>2</v>
      </c>
      <c r="AK607" s="55"/>
      <c r="AL607" s="55"/>
      <c r="AM607" s="55"/>
      <c r="AN607" s="55"/>
      <c r="AO607" s="55">
        <v>381</v>
      </c>
      <c r="AP607" s="55">
        <v>353</v>
      </c>
      <c r="AQ607" s="55">
        <v>511</v>
      </c>
      <c r="AR607" s="55">
        <v>412</v>
      </c>
      <c r="AS607" s="55">
        <v>330</v>
      </c>
      <c r="AT607" s="55">
        <v>595</v>
      </c>
    </row>
    <row r="608" spans="1:46">
      <c r="A608" s="55" t="s">
        <v>431</v>
      </c>
      <c r="B608" s="55">
        <v>1315230509</v>
      </c>
      <c r="C608" s="55" t="s">
        <v>432</v>
      </c>
      <c r="D608" s="55" t="s">
        <v>52</v>
      </c>
      <c r="E608" s="55" t="s">
        <v>53</v>
      </c>
      <c r="F608" s="55"/>
      <c r="G608" s="55">
        <v>5</v>
      </c>
      <c r="H608" s="55">
        <v>447.5</v>
      </c>
      <c r="I608" s="55">
        <v>480.5</v>
      </c>
      <c r="J608" s="55">
        <v>597</v>
      </c>
      <c r="K608" s="55"/>
      <c r="L608" s="55">
        <v>4374</v>
      </c>
      <c r="M608" s="55">
        <v>96</v>
      </c>
      <c r="N608" s="55">
        <v>713</v>
      </c>
      <c r="O608" s="55">
        <v>64.5</v>
      </c>
      <c r="P608" s="55">
        <v>748</v>
      </c>
      <c r="Q608" s="55">
        <v>113</v>
      </c>
      <c r="R608" s="55">
        <v>337</v>
      </c>
      <c r="S608" s="55">
        <v>49</v>
      </c>
      <c r="T608" s="55">
        <v>565</v>
      </c>
      <c r="U608" s="55"/>
      <c r="V608" s="55"/>
      <c r="W608" s="55">
        <v>61.5</v>
      </c>
      <c r="X608" s="55">
        <v>85</v>
      </c>
      <c r="Y608" s="55">
        <v>322</v>
      </c>
      <c r="Z608" s="55">
        <v>63.5</v>
      </c>
      <c r="AA608" s="55">
        <v>73</v>
      </c>
      <c r="AB608" s="55">
        <v>420</v>
      </c>
      <c r="AC608" s="55"/>
      <c r="AD608" s="55"/>
      <c r="AE608" s="55"/>
      <c r="AF608" s="55"/>
      <c r="AG608" s="55"/>
      <c r="AH608" s="55"/>
      <c r="AI608" s="55" t="s">
        <v>54</v>
      </c>
      <c r="AJ608" s="55">
        <v>9</v>
      </c>
      <c r="AK608" s="55"/>
      <c r="AL608" s="55"/>
      <c r="AM608" s="55"/>
      <c r="AN608" s="55"/>
      <c r="AO608" s="55">
        <v>174</v>
      </c>
      <c r="AP608" s="55"/>
      <c r="AQ608" s="55">
        <v>608</v>
      </c>
      <c r="AR608" s="55"/>
      <c r="AS608" s="55"/>
      <c r="AT608" s="55">
        <v>597</v>
      </c>
    </row>
    <row r="609" spans="1:46">
      <c r="A609" s="55" t="s">
        <v>1296</v>
      </c>
      <c r="B609" s="55">
        <v>1315231432</v>
      </c>
      <c r="C609" s="55" t="s">
        <v>1297</v>
      </c>
      <c r="D609" s="55" t="s">
        <v>52</v>
      </c>
      <c r="E609" s="55" t="s">
        <v>53</v>
      </c>
      <c r="F609" s="55"/>
      <c r="G609" s="55">
        <v>14</v>
      </c>
      <c r="H609" s="55">
        <v>433.25</v>
      </c>
      <c r="I609" s="55">
        <v>480.5</v>
      </c>
      <c r="J609" s="55">
        <v>597</v>
      </c>
      <c r="K609" s="55">
        <v>-27</v>
      </c>
      <c r="L609" s="55">
        <v>4374</v>
      </c>
      <c r="M609" s="55">
        <v>94</v>
      </c>
      <c r="N609" s="55">
        <v>750</v>
      </c>
      <c r="O609" s="55">
        <v>80.5</v>
      </c>
      <c r="P609" s="55">
        <v>622</v>
      </c>
      <c r="Q609" s="55">
        <v>92</v>
      </c>
      <c r="R609" s="55">
        <v>708</v>
      </c>
      <c r="S609" s="55">
        <v>54</v>
      </c>
      <c r="T609" s="55">
        <v>503</v>
      </c>
      <c r="U609" s="55"/>
      <c r="V609" s="55"/>
      <c r="W609" s="55">
        <v>56.5</v>
      </c>
      <c r="X609" s="55">
        <v>81</v>
      </c>
      <c r="Y609" s="55">
        <v>414</v>
      </c>
      <c r="Z609" s="55"/>
      <c r="AA609" s="55"/>
      <c r="AB609" s="55"/>
      <c r="AC609" s="55">
        <v>56.25</v>
      </c>
      <c r="AD609" s="55">
        <v>79</v>
      </c>
      <c r="AE609" s="55">
        <v>168</v>
      </c>
      <c r="AF609" s="55"/>
      <c r="AG609" s="55"/>
      <c r="AH609" s="55"/>
      <c r="AI609" s="55" t="s">
        <v>880</v>
      </c>
      <c r="AJ609" s="55">
        <v>33</v>
      </c>
      <c r="AK609" s="55"/>
      <c r="AL609" s="55"/>
      <c r="AM609" s="55"/>
      <c r="AN609" s="55"/>
      <c r="AO609" s="55">
        <v>602</v>
      </c>
      <c r="AP609" s="55">
        <v>592</v>
      </c>
      <c r="AQ609" s="55">
        <v>593</v>
      </c>
      <c r="AR609" s="55">
        <v>570</v>
      </c>
      <c r="AS609" s="55">
        <v>424</v>
      </c>
      <c r="AT609" s="55">
        <v>597</v>
      </c>
    </row>
    <row r="610" spans="1:46">
      <c r="A610" s="55" t="s">
        <v>691</v>
      </c>
      <c r="B610" s="55">
        <v>1315230748</v>
      </c>
      <c r="C610" s="55" t="s">
        <v>692</v>
      </c>
      <c r="D610" s="55" t="s">
        <v>133</v>
      </c>
      <c r="E610" s="55" t="s">
        <v>53</v>
      </c>
      <c r="F610" s="55"/>
      <c r="G610" s="55">
        <v>7</v>
      </c>
      <c r="H610" s="55">
        <v>445.5</v>
      </c>
      <c r="I610" s="55">
        <v>480</v>
      </c>
      <c r="J610" s="55">
        <v>599</v>
      </c>
      <c r="K610" s="55">
        <v>-45</v>
      </c>
      <c r="L610" s="55">
        <v>4397</v>
      </c>
      <c r="M610" s="55">
        <v>105</v>
      </c>
      <c r="N610" s="55">
        <v>406</v>
      </c>
      <c r="O610" s="55">
        <v>85.5</v>
      </c>
      <c r="P610" s="55">
        <v>530</v>
      </c>
      <c r="Q610" s="55">
        <v>87</v>
      </c>
      <c r="R610" s="55">
        <v>746</v>
      </c>
      <c r="S610" s="55">
        <v>57.5</v>
      </c>
      <c r="T610" s="55">
        <v>454</v>
      </c>
      <c r="U610" s="55"/>
      <c r="V610" s="55"/>
      <c r="W610" s="55">
        <v>58</v>
      </c>
      <c r="X610" s="55">
        <v>82</v>
      </c>
      <c r="Y610" s="55">
        <v>385</v>
      </c>
      <c r="Z610" s="55">
        <v>52.5</v>
      </c>
      <c r="AA610" s="55">
        <v>63</v>
      </c>
      <c r="AB610" s="55">
        <v>459</v>
      </c>
      <c r="AC610" s="55"/>
      <c r="AD610" s="55"/>
      <c r="AE610" s="55"/>
      <c r="AF610" s="55"/>
      <c r="AG610" s="55"/>
      <c r="AH610" s="55"/>
      <c r="AI610" s="55" t="s">
        <v>54</v>
      </c>
      <c r="AJ610" s="55">
        <v>48</v>
      </c>
      <c r="AK610" s="55"/>
      <c r="AL610" s="55"/>
      <c r="AM610" s="55"/>
      <c r="AN610" s="55"/>
      <c r="AO610" s="55">
        <v>637</v>
      </c>
      <c r="AP610" s="55">
        <v>640</v>
      </c>
      <c r="AQ610" s="55">
        <v>598</v>
      </c>
      <c r="AR610" s="55">
        <v>554</v>
      </c>
      <c r="AS610" s="55">
        <v>636</v>
      </c>
      <c r="AT610" s="55">
        <v>599</v>
      </c>
    </row>
    <row r="611" spans="1:46">
      <c r="A611" s="55" t="s">
        <v>1250</v>
      </c>
      <c r="B611" s="55">
        <v>1315231409</v>
      </c>
      <c r="C611" s="55" t="s">
        <v>1251</v>
      </c>
      <c r="D611" s="55" t="s">
        <v>52</v>
      </c>
      <c r="E611" s="55" t="s">
        <v>53</v>
      </c>
      <c r="F611" s="55"/>
      <c r="G611" s="55">
        <v>14</v>
      </c>
      <c r="H611" s="55">
        <v>432</v>
      </c>
      <c r="I611" s="55">
        <v>480</v>
      </c>
      <c r="J611" s="55">
        <v>599</v>
      </c>
      <c r="K611" s="55"/>
      <c r="L611" s="55">
        <v>4397</v>
      </c>
      <c r="M611" s="55">
        <v>113.5</v>
      </c>
      <c r="N611" s="55">
        <v>101</v>
      </c>
      <c r="O611" s="55">
        <v>79.5</v>
      </c>
      <c r="P611" s="55">
        <v>631</v>
      </c>
      <c r="Q611" s="55">
        <v>94</v>
      </c>
      <c r="R611" s="55">
        <v>687</v>
      </c>
      <c r="S611" s="55">
        <v>63</v>
      </c>
      <c r="T611" s="55">
        <v>353</v>
      </c>
      <c r="U611" s="55"/>
      <c r="V611" s="55"/>
      <c r="W611" s="55">
        <v>34.5</v>
      </c>
      <c r="X611" s="55">
        <v>62</v>
      </c>
      <c r="Y611" s="55">
        <v>648</v>
      </c>
      <c r="Z611" s="55"/>
      <c r="AA611" s="55"/>
      <c r="AB611" s="55"/>
      <c r="AC611" s="55">
        <v>47.5</v>
      </c>
      <c r="AD611" s="55">
        <v>68</v>
      </c>
      <c r="AE611" s="55">
        <v>208</v>
      </c>
      <c r="AF611" s="55"/>
      <c r="AG611" s="55"/>
      <c r="AH611" s="55"/>
      <c r="AI611" s="55" t="s">
        <v>880</v>
      </c>
      <c r="AJ611" s="55">
        <v>9</v>
      </c>
      <c r="AK611" s="55"/>
      <c r="AL611" s="55"/>
      <c r="AM611" s="55"/>
      <c r="AN611" s="55"/>
      <c r="AO611" s="55">
        <v>520</v>
      </c>
      <c r="AP611" s="55">
        <v>636</v>
      </c>
      <c r="AQ611" s="55">
        <v>514</v>
      </c>
      <c r="AR611" s="55"/>
      <c r="AS611" s="55">
        <v>447</v>
      </c>
      <c r="AT611" s="55">
        <v>599</v>
      </c>
    </row>
    <row r="612" spans="1:46">
      <c r="A612" s="55" t="s">
        <v>1014</v>
      </c>
      <c r="B612" s="55">
        <v>1315231123</v>
      </c>
      <c r="C612" s="55" t="s">
        <v>1015</v>
      </c>
      <c r="D612" s="55" t="s">
        <v>52</v>
      </c>
      <c r="E612" s="55" t="s">
        <v>53</v>
      </c>
      <c r="F612" s="55"/>
      <c r="G612" s="55">
        <v>11</v>
      </c>
      <c r="H612" s="55">
        <v>425</v>
      </c>
      <c r="I612" s="55">
        <v>479</v>
      </c>
      <c r="J612" s="55">
        <v>601</v>
      </c>
      <c r="K612" s="55">
        <v>-189</v>
      </c>
      <c r="L612" s="55">
        <v>4462</v>
      </c>
      <c r="M612" s="55">
        <v>99.5</v>
      </c>
      <c r="N612" s="55">
        <v>618</v>
      </c>
      <c r="O612" s="55">
        <v>84</v>
      </c>
      <c r="P612" s="55">
        <v>568</v>
      </c>
      <c r="Q612" s="55">
        <v>80</v>
      </c>
      <c r="R612" s="55">
        <v>771</v>
      </c>
      <c r="S612" s="55">
        <v>65.5</v>
      </c>
      <c r="T612" s="55">
        <v>311</v>
      </c>
      <c r="U612" s="55"/>
      <c r="V612" s="55"/>
      <c r="W612" s="55">
        <v>43</v>
      </c>
      <c r="X612" s="55">
        <v>70</v>
      </c>
      <c r="Y612" s="55">
        <v>600</v>
      </c>
      <c r="Z612" s="55"/>
      <c r="AA612" s="55"/>
      <c r="AB612" s="55"/>
      <c r="AC612" s="55"/>
      <c r="AD612" s="55"/>
      <c r="AE612" s="55"/>
      <c r="AF612" s="55">
        <v>53</v>
      </c>
      <c r="AG612" s="55">
        <v>80</v>
      </c>
      <c r="AH612" s="55">
        <v>147</v>
      </c>
      <c r="AI612" s="55" t="s">
        <v>866</v>
      </c>
      <c r="AJ612" s="55">
        <v>23</v>
      </c>
      <c r="AK612" s="55"/>
      <c r="AL612" s="55"/>
      <c r="AM612" s="55"/>
      <c r="AN612" s="55"/>
      <c r="AO612" s="55">
        <v>351</v>
      </c>
      <c r="AP612" s="55">
        <v>334</v>
      </c>
      <c r="AQ612" s="55">
        <v>680</v>
      </c>
      <c r="AR612" s="55">
        <v>412</v>
      </c>
      <c r="AS612" s="55">
        <v>486</v>
      </c>
      <c r="AT612" s="55">
        <v>601</v>
      </c>
    </row>
    <row r="613" spans="1:46">
      <c r="A613" s="55" t="s">
        <v>131</v>
      </c>
      <c r="B613" s="55">
        <v>1315230140</v>
      </c>
      <c r="C613" s="55" t="s">
        <v>132</v>
      </c>
      <c r="D613" s="55" t="s">
        <v>133</v>
      </c>
      <c r="E613" s="55" t="s">
        <v>53</v>
      </c>
      <c r="F613" s="55"/>
      <c r="G613" s="55">
        <v>1</v>
      </c>
      <c r="H613" s="55">
        <v>442.5</v>
      </c>
      <c r="I613" s="55">
        <v>478.5</v>
      </c>
      <c r="J613" s="55">
        <v>602</v>
      </c>
      <c r="K613" s="55">
        <v>-48</v>
      </c>
      <c r="L613" s="55">
        <v>4484</v>
      </c>
      <c r="M613" s="55">
        <v>94.5</v>
      </c>
      <c r="N613" s="55">
        <v>745</v>
      </c>
      <c r="O613" s="55">
        <v>73.5</v>
      </c>
      <c r="P613" s="55">
        <v>690</v>
      </c>
      <c r="Q613" s="55">
        <v>98</v>
      </c>
      <c r="R613" s="55">
        <v>641</v>
      </c>
      <c r="S613" s="55">
        <v>65.5</v>
      </c>
      <c r="T613" s="55">
        <v>311</v>
      </c>
      <c r="U613" s="55"/>
      <c r="V613" s="55"/>
      <c r="W613" s="55">
        <v>39.5</v>
      </c>
      <c r="X613" s="55">
        <v>67</v>
      </c>
      <c r="Y613" s="55">
        <v>626</v>
      </c>
      <c r="Z613" s="55">
        <v>71.5</v>
      </c>
      <c r="AA613" s="55">
        <v>80</v>
      </c>
      <c r="AB613" s="55">
        <v>310</v>
      </c>
      <c r="AC613" s="55"/>
      <c r="AD613" s="55"/>
      <c r="AE613" s="55"/>
      <c r="AF613" s="55"/>
      <c r="AG613" s="55"/>
      <c r="AH613" s="55"/>
      <c r="AI613" s="55" t="s">
        <v>54</v>
      </c>
      <c r="AJ613" s="55">
        <v>40</v>
      </c>
      <c r="AK613" s="55"/>
      <c r="AL613" s="55"/>
      <c r="AM613" s="55"/>
      <c r="AN613" s="55"/>
      <c r="AO613" s="55">
        <v>447</v>
      </c>
      <c r="AP613" s="55">
        <v>603</v>
      </c>
      <c r="AQ613" s="55">
        <v>654</v>
      </c>
      <c r="AR613" s="55">
        <v>554</v>
      </c>
      <c r="AS613" s="55">
        <v>639</v>
      </c>
      <c r="AT613" s="55">
        <v>602</v>
      </c>
    </row>
    <row r="614" spans="1:46">
      <c r="A614" s="55" t="s">
        <v>1383</v>
      </c>
      <c r="B614" s="55">
        <v>1315231526</v>
      </c>
      <c r="C614" s="55" t="s">
        <v>1384</v>
      </c>
      <c r="D614" s="55" t="s">
        <v>52</v>
      </c>
      <c r="E614" s="55" t="s">
        <v>53</v>
      </c>
      <c r="F614" s="55"/>
      <c r="G614" s="55">
        <v>15</v>
      </c>
      <c r="H614" s="55">
        <v>429.5</v>
      </c>
      <c r="I614" s="55">
        <v>478</v>
      </c>
      <c r="J614" s="55">
        <v>603</v>
      </c>
      <c r="K614" s="55">
        <v>-23</v>
      </c>
      <c r="L614" s="55">
        <v>4508</v>
      </c>
      <c r="M614" s="55">
        <v>101.5</v>
      </c>
      <c r="N614" s="55">
        <v>544</v>
      </c>
      <c r="O614" s="55">
        <v>86</v>
      </c>
      <c r="P614" s="55">
        <v>522</v>
      </c>
      <c r="Q614" s="55">
        <v>86</v>
      </c>
      <c r="R614" s="55">
        <v>754</v>
      </c>
      <c r="S614" s="55">
        <v>50.5</v>
      </c>
      <c r="T614" s="55">
        <v>542</v>
      </c>
      <c r="U614" s="55"/>
      <c r="V614" s="55"/>
      <c r="W614" s="55">
        <v>50</v>
      </c>
      <c r="X614" s="55">
        <v>76</v>
      </c>
      <c r="Y614" s="55">
        <v>523</v>
      </c>
      <c r="Z614" s="55"/>
      <c r="AA614" s="55"/>
      <c r="AB614" s="55"/>
      <c r="AC614" s="55">
        <v>55.5</v>
      </c>
      <c r="AD614" s="55">
        <v>78</v>
      </c>
      <c r="AE614" s="55">
        <v>171</v>
      </c>
      <c r="AF614" s="55"/>
      <c r="AG614" s="55"/>
      <c r="AH614" s="55"/>
      <c r="AI614" s="55" t="s">
        <v>880</v>
      </c>
      <c r="AJ614" s="55">
        <v>26</v>
      </c>
      <c r="AK614" s="55"/>
      <c r="AL614" s="55"/>
      <c r="AM614" s="55"/>
      <c r="AN614" s="55"/>
      <c r="AO614" s="55">
        <v>575</v>
      </c>
      <c r="AP614" s="55">
        <v>427</v>
      </c>
      <c r="AQ614" s="55">
        <v>492</v>
      </c>
      <c r="AR614" s="55">
        <v>580</v>
      </c>
      <c r="AS614" s="55">
        <v>632</v>
      </c>
      <c r="AT614" s="55">
        <v>603</v>
      </c>
    </row>
    <row r="615" spans="1:46">
      <c r="A615" s="55" t="s">
        <v>1314</v>
      </c>
      <c r="B615" s="55">
        <v>1315231441</v>
      </c>
      <c r="C615" s="55" t="s">
        <v>1315</v>
      </c>
      <c r="D615" s="55" t="s">
        <v>52</v>
      </c>
      <c r="E615" s="55" t="s">
        <v>53</v>
      </c>
      <c r="F615" s="55"/>
      <c r="G615" s="55">
        <v>14</v>
      </c>
      <c r="H615" s="55">
        <v>426.5</v>
      </c>
      <c r="I615" s="55">
        <v>478</v>
      </c>
      <c r="J615" s="55">
        <v>603</v>
      </c>
      <c r="K615" s="55">
        <v>36</v>
      </c>
      <c r="L615" s="55">
        <v>4508</v>
      </c>
      <c r="M615" s="55">
        <v>98</v>
      </c>
      <c r="N615" s="55">
        <v>668</v>
      </c>
      <c r="O615" s="55">
        <v>82</v>
      </c>
      <c r="P615" s="55">
        <v>597</v>
      </c>
      <c r="Q615" s="55">
        <v>92</v>
      </c>
      <c r="R615" s="55">
        <v>708</v>
      </c>
      <c r="S615" s="55">
        <v>49</v>
      </c>
      <c r="T615" s="55">
        <v>565</v>
      </c>
      <c r="U615" s="55"/>
      <c r="V615" s="55"/>
      <c r="W615" s="55">
        <v>44.5</v>
      </c>
      <c r="X615" s="55">
        <v>72</v>
      </c>
      <c r="Y615" s="55">
        <v>585</v>
      </c>
      <c r="Z615" s="55"/>
      <c r="AA615" s="55"/>
      <c r="AB615" s="55"/>
      <c r="AC615" s="55">
        <v>61</v>
      </c>
      <c r="AD615" s="55">
        <v>85</v>
      </c>
      <c r="AE615" s="55">
        <v>116</v>
      </c>
      <c r="AF615" s="55"/>
      <c r="AG615" s="55"/>
      <c r="AH615" s="55"/>
      <c r="AI615" s="55" t="s">
        <v>880</v>
      </c>
      <c r="AJ615" s="55">
        <v>42</v>
      </c>
      <c r="AK615" s="55"/>
      <c r="AL615" s="55"/>
      <c r="AM615" s="55"/>
      <c r="AN615" s="55"/>
      <c r="AO615" s="55">
        <v>591</v>
      </c>
      <c r="AP615" s="55">
        <v>598</v>
      </c>
      <c r="AQ615" s="55">
        <v>385</v>
      </c>
      <c r="AR615" s="55">
        <v>639</v>
      </c>
      <c r="AS615" s="55">
        <v>537</v>
      </c>
      <c r="AT615" s="55">
        <v>603</v>
      </c>
    </row>
    <row r="616" spans="1:46">
      <c r="A616" s="55" t="s">
        <v>1268</v>
      </c>
      <c r="B616" s="55">
        <v>1315231418</v>
      </c>
      <c r="C616" s="55" t="s">
        <v>1269</v>
      </c>
      <c r="D616" s="55" t="s">
        <v>52</v>
      </c>
      <c r="E616" s="55" t="s">
        <v>53</v>
      </c>
      <c r="F616" s="55"/>
      <c r="G616" s="55">
        <v>14</v>
      </c>
      <c r="H616" s="55">
        <v>427.75</v>
      </c>
      <c r="I616" s="55">
        <v>477</v>
      </c>
      <c r="J616" s="55">
        <v>605</v>
      </c>
      <c r="K616" s="55">
        <v>-25</v>
      </c>
      <c r="L616" s="55">
        <v>4563</v>
      </c>
      <c r="M616" s="55">
        <v>99.5</v>
      </c>
      <c r="N616" s="55">
        <v>618</v>
      </c>
      <c r="O616" s="55">
        <v>90</v>
      </c>
      <c r="P616" s="55">
        <v>453</v>
      </c>
      <c r="Q616" s="55">
        <v>87.5</v>
      </c>
      <c r="R616" s="55">
        <v>741</v>
      </c>
      <c r="S616" s="55">
        <v>56</v>
      </c>
      <c r="T616" s="55">
        <v>473</v>
      </c>
      <c r="U616" s="55"/>
      <c r="V616" s="55"/>
      <c r="W616" s="55">
        <v>42</v>
      </c>
      <c r="X616" s="55">
        <v>69</v>
      </c>
      <c r="Y616" s="55">
        <v>604</v>
      </c>
      <c r="Z616" s="55"/>
      <c r="AA616" s="55"/>
      <c r="AB616" s="55"/>
      <c r="AC616" s="55">
        <v>52.75</v>
      </c>
      <c r="AD616" s="55">
        <v>75</v>
      </c>
      <c r="AE616" s="55">
        <v>186</v>
      </c>
      <c r="AF616" s="55"/>
      <c r="AG616" s="55"/>
      <c r="AH616" s="55"/>
      <c r="AI616" s="55" t="s">
        <v>880</v>
      </c>
      <c r="AJ616" s="55">
        <v>19</v>
      </c>
      <c r="AK616" s="55"/>
      <c r="AL616" s="55"/>
      <c r="AM616" s="55"/>
      <c r="AN616" s="55"/>
      <c r="AO616" s="55">
        <v>522</v>
      </c>
      <c r="AP616" s="55">
        <v>532</v>
      </c>
      <c r="AQ616" s="55">
        <v>646</v>
      </c>
      <c r="AR616" s="55">
        <v>580</v>
      </c>
      <c r="AS616" s="55">
        <v>588</v>
      </c>
      <c r="AT616" s="55">
        <v>605</v>
      </c>
    </row>
    <row r="617" spans="1:46">
      <c r="A617" s="55" t="s">
        <v>473</v>
      </c>
      <c r="B617" s="55">
        <v>1315230530</v>
      </c>
      <c r="C617" s="55" t="s">
        <v>474</v>
      </c>
      <c r="D617" s="55" t="s">
        <v>52</v>
      </c>
      <c r="E617" s="55" t="s">
        <v>53</v>
      </c>
      <c r="F617" s="55"/>
      <c r="G617" s="55">
        <v>5</v>
      </c>
      <c r="H617" s="55">
        <v>443</v>
      </c>
      <c r="I617" s="55">
        <v>477</v>
      </c>
      <c r="J617" s="55">
        <v>605</v>
      </c>
      <c r="K617" s="55">
        <v>-61</v>
      </c>
      <c r="L617" s="55">
        <v>4563</v>
      </c>
      <c r="M617" s="55">
        <v>99</v>
      </c>
      <c r="N617" s="55">
        <v>635</v>
      </c>
      <c r="O617" s="55">
        <v>88.5</v>
      </c>
      <c r="P617" s="55">
        <v>481</v>
      </c>
      <c r="Q617" s="55">
        <v>87.5</v>
      </c>
      <c r="R617" s="55">
        <v>741</v>
      </c>
      <c r="S617" s="55">
        <v>46</v>
      </c>
      <c r="T617" s="55">
        <v>597</v>
      </c>
      <c r="U617" s="55"/>
      <c r="V617" s="55"/>
      <c r="W617" s="55">
        <v>55</v>
      </c>
      <c r="X617" s="55">
        <v>80</v>
      </c>
      <c r="Y617" s="55">
        <v>444</v>
      </c>
      <c r="Z617" s="55">
        <v>67</v>
      </c>
      <c r="AA617" s="55">
        <v>76</v>
      </c>
      <c r="AB617" s="55">
        <v>392</v>
      </c>
      <c r="AC617" s="55"/>
      <c r="AD617" s="55"/>
      <c r="AE617" s="55"/>
      <c r="AF617" s="55"/>
      <c r="AG617" s="55"/>
      <c r="AH617" s="55"/>
      <c r="AI617" s="55" t="s">
        <v>54</v>
      </c>
      <c r="AJ617" s="55">
        <v>30</v>
      </c>
      <c r="AK617" s="55"/>
      <c r="AL617" s="55"/>
      <c r="AM617" s="55"/>
      <c r="AN617" s="55"/>
      <c r="AO617" s="55">
        <v>593</v>
      </c>
      <c r="AP617" s="55">
        <v>532</v>
      </c>
      <c r="AQ617" s="55">
        <v>558</v>
      </c>
      <c r="AR617" s="55">
        <v>544</v>
      </c>
      <c r="AS617" s="55">
        <v>540</v>
      </c>
      <c r="AT617" s="55">
        <v>605</v>
      </c>
    </row>
    <row r="618" spans="1:46">
      <c r="A618" s="55" t="s">
        <v>385</v>
      </c>
      <c r="B618" s="55">
        <v>1315230427</v>
      </c>
      <c r="C618" s="55" t="s">
        <v>386</v>
      </c>
      <c r="D618" s="55" t="s">
        <v>52</v>
      </c>
      <c r="E618" s="55" t="s">
        <v>53</v>
      </c>
      <c r="F618" s="55"/>
      <c r="G618" s="55">
        <v>4</v>
      </c>
      <c r="H618" s="55">
        <v>440</v>
      </c>
      <c r="I618" s="55">
        <v>476.5</v>
      </c>
      <c r="J618" s="55">
        <v>607</v>
      </c>
      <c r="K618" s="55">
        <v>28</v>
      </c>
      <c r="L618" s="55">
        <v>4594</v>
      </c>
      <c r="M618" s="55">
        <v>89.5</v>
      </c>
      <c r="N618" s="55">
        <v>783</v>
      </c>
      <c r="O618" s="55">
        <v>98.5</v>
      </c>
      <c r="P618" s="55">
        <v>298</v>
      </c>
      <c r="Q618" s="55">
        <v>92.5</v>
      </c>
      <c r="R618" s="55">
        <v>702</v>
      </c>
      <c r="S618" s="55">
        <v>62</v>
      </c>
      <c r="T618" s="55">
        <v>373</v>
      </c>
      <c r="U618" s="55"/>
      <c r="V618" s="55"/>
      <c r="W618" s="55">
        <v>41</v>
      </c>
      <c r="X618" s="55">
        <v>68</v>
      </c>
      <c r="Y618" s="55">
        <v>615</v>
      </c>
      <c r="Z618" s="55">
        <v>56.5</v>
      </c>
      <c r="AA618" s="55">
        <v>66</v>
      </c>
      <c r="AB618" s="55">
        <v>451</v>
      </c>
      <c r="AC618" s="55"/>
      <c r="AD618" s="55"/>
      <c r="AE618" s="55"/>
      <c r="AF618" s="55"/>
      <c r="AG618" s="55"/>
      <c r="AH618" s="55"/>
      <c r="AI618" s="55" t="s">
        <v>54</v>
      </c>
      <c r="AJ618" s="55">
        <v>27</v>
      </c>
      <c r="AK618" s="55"/>
      <c r="AL618" s="55"/>
      <c r="AM618" s="55"/>
      <c r="AN618" s="55"/>
      <c r="AO618" s="55">
        <v>508</v>
      </c>
      <c r="AP618" s="55">
        <v>511</v>
      </c>
      <c r="AQ618" s="55">
        <v>491</v>
      </c>
      <c r="AR618" s="55">
        <v>635</v>
      </c>
      <c r="AS618" s="55">
        <v>403</v>
      </c>
      <c r="AT618" s="55">
        <v>607</v>
      </c>
    </row>
    <row r="619" spans="1:46">
      <c r="A619" s="55" t="s">
        <v>613</v>
      </c>
      <c r="B619" s="55">
        <v>1315230708</v>
      </c>
      <c r="C619" s="55" t="s">
        <v>614</v>
      </c>
      <c r="D619" s="55" t="s">
        <v>52</v>
      </c>
      <c r="E619" s="55" t="s">
        <v>53</v>
      </c>
      <c r="F619" s="55"/>
      <c r="G619" s="55">
        <v>7</v>
      </c>
      <c r="H619" s="55">
        <v>439.5</v>
      </c>
      <c r="I619" s="55">
        <v>476.5</v>
      </c>
      <c r="J619" s="55">
        <v>607</v>
      </c>
      <c r="K619" s="55">
        <v>67</v>
      </c>
      <c r="L619" s="55">
        <v>4594</v>
      </c>
      <c r="M619" s="55">
        <v>99</v>
      </c>
      <c r="N619" s="55">
        <v>635</v>
      </c>
      <c r="O619" s="55">
        <v>89</v>
      </c>
      <c r="P619" s="55">
        <v>470</v>
      </c>
      <c r="Q619" s="55">
        <v>96.5</v>
      </c>
      <c r="R619" s="55">
        <v>660</v>
      </c>
      <c r="S619" s="55">
        <v>52</v>
      </c>
      <c r="T619" s="55">
        <v>528</v>
      </c>
      <c r="U619" s="55"/>
      <c r="V619" s="55"/>
      <c r="W619" s="55">
        <v>47.5</v>
      </c>
      <c r="X619" s="55">
        <v>74</v>
      </c>
      <c r="Y619" s="55">
        <v>549</v>
      </c>
      <c r="Z619" s="55">
        <v>55.5</v>
      </c>
      <c r="AA619" s="55">
        <v>66</v>
      </c>
      <c r="AB619" s="55">
        <v>456</v>
      </c>
      <c r="AC619" s="55"/>
      <c r="AD619" s="55"/>
      <c r="AE619" s="55"/>
      <c r="AF619" s="55"/>
      <c r="AG619" s="55"/>
      <c r="AH619" s="55"/>
      <c r="AI619" s="55" t="s">
        <v>54</v>
      </c>
      <c r="AJ619" s="55">
        <v>8</v>
      </c>
      <c r="AK619" s="55"/>
      <c r="AL619" s="55"/>
      <c r="AM619" s="55"/>
      <c r="AN619" s="55"/>
      <c r="AO619" s="55">
        <v>674</v>
      </c>
      <c r="AP619" s="55">
        <v>684</v>
      </c>
      <c r="AQ619" s="55">
        <v>652</v>
      </c>
      <c r="AR619" s="55">
        <v>674</v>
      </c>
      <c r="AS619" s="55">
        <v>548</v>
      </c>
      <c r="AT619" s="55">
        <v>607</v>
      </c>
    </row>
    <row r="620" spans="1:46">
      <c r="A620" s="55" t="s">
        <v>771</v>
      </c>
      <c r="B620" s="55">
        <v>1315230840</v>
      </c>
      <c r="C620" s="55" t="s">
        <v>772</v>
      </c>
      <c r="D620" s="55" t="s">
        <v>133</v>
      </c>
      <c r="E620" s="55" t="s">
        <v>53</v>
      </c>
      <c r="F620" s="55"/>
      <c r="G620" s="55">
        <v>8</v>
      </c>
      <c r="H620" s="55">
        <v>439.5</v>
      </c>
      <c r="I620" s="55">
        <v>476.5</v>
      </c>
      <c r="J620" s="55">
        <v>607</v>
      </c>
      <c r="K620" s="55">
        <v>12</v>
      </c>
      <c r="L620" s="55">
        <v>4594</v>
      </c>
      <c r="M620" s="55">
        <v>101.5</v>
      </c>
      <c r="N620" s="55">
        <v>544</v>
      </c>
      <c r="O620" s="55">
        <v>89.5</v>
      </c>
      <c r="P620" s="55">
        <v>463</v>
      </c>
      <c r="Q620" s="55">
        <v>101.5</v>
      </c>
      <c r="R620" s="55">
        <v>583</v>
      </c>
      <c r="S620" s="55">
        <v>59</v>
      </c>
      <c r="T620" s="55">
        <v>430</v>
      </c>
      <c r="U620" s="55"/>
      <c r="V620" s="55"/>
      <c r="W620" s="55">
        <v>28</v>
      </c>
      <c r="X620" s="55">
        <v>56</v>
      </c>
      <c r="Y620" s="55">
        <v>664</v>
      </c>
      <c r="Z620" s="55">
        <v>60</v>
      </c>
      <c r="AA620" s="55">
        <v>69</v>
      </c>
      <c r="AB620" s="55">
        <v>443</v>
      </c>
      <c r="AC620" s="55"/>
      <c r="AD620" s="55"/>
      <c r="AE620" s="55"/>
      <c r="AF620" s="55"/>
      <c r="AG620" s="55"/>
      <c r="AH620" s="55"/>
      <c r="AI620" s="55" t="s">
        <v>54</v>
      </c>
      <c r="AJ620" s="55">
        <v>41</v>
      </c>
      <c r="AK620" s="55"/>
      <c r="AL620" s="55"/>
      <c r="AM620" s="55"/>
      <c r="AN620" s="55"/>
      <c r="AO620" s="55">
        <v>566</v>
      </c>
      <c r="AP620" s="55">
        <v>600</v>
      </c>
      <c r="AQ620" s="55">
        <v>549</v>
      </c>
      <c r="AR620" s="55">
        <v>619</v>
      </c>
      <c r="AS620" s="55">
        <v>628</v>
      </c>
      <c r="AT620" s="55">
        <v>607</v>
      </c>
    </row>
    <row r="621" spans="1:46">
      <c r="A621" s="55" t="s">
        <v>523</v>
      </c>
      <c r="B621" s="55">
        <v>1315230608</v>
      </c>
      <c r="C621" s="55" t="s">
        <v>524</v>
      </c>
      <c r="D621" s="55" t="s">
        <v>52</v>
      </c>
      <c r="E621" s="55" t="s">
        <v>53</v>
      </c>
      <c r="F621" s="55"/>
      <c r="G621" s="55">
        <v>6</v>
      </c>
      <c r="H621" s="55">
        <v>441</v>
      </c>
      <c r="I621" s="55">
        <v>475</v>
      </c>
      <c r="J621" s="55">
        <v>610</v>
      </c>
      <c r="K621" s="55">
        <v>14</v>
      </c>
      <c r="L621" s="55">
        <v>4681</v>
      </c>
      <c r="M621" s="55">
        <v>104</v>
      </c>
      <c r="N621" s="55">
        <v>450</v>
      </c>
      <c r="O621" s="55">
        <v>83.5</v>
      </c>
      <c r="P621" s="55">
        <v>577</v>
      </c>
      <c r="Q621" s="55">
        <v>68</v>
      </c>
      <c r="R621" s="55">
        <v>789</v>
      </c>
      <c r="S621" s="55">
        <v>55.5</v>
      </c>
      <c r="T621" s="55">
        <v>487</v>
      </c>
      <c r="U621" s="55"/>
      <c r="V621" s="55"/>
      <c r="W621" s="55">
        <v>52</v>
      </c>
      <c r="X621" s="55">
        <v>77</v>
      </c>
      <c r="Y621" s="55">
        <v>493</v>
      </c>
      <c r="Z621" s="55">
        <v>78</v>
      </c>
      <c r="AA621" s="55">
        <v>87</v>
      </c>
      <c r="AB621" s="55">
        <v>195</v>
      </c>
      <c r="AC621" s="55"/>
      <c r="AD621" s="55"/>
      <c r="AE621" s="55"/>
      <c r="AF621" s="55"/>
      <c r="AG621" s="55"/>
      <c r="AH621" s="55"/>
      <c r="AI621" s="55" t="s">
        <v>54</v>
      </c>
      <c r="AJ621" s="55">
        <v>8</v>
      </c>
      <c r="AK621" s="55"/>
      <c r="AL621" s="55" t="s">
        <v>512</v>
      </c>
      <c r="AM621" s="55"/>
      <c r="AN621" s="55"/>
      <c r="AO621" s="55">
        <v>526</v>
      </c>
      <c r="AP621" s="55">
        <v>630</v>
      </c>
      <c r="AQ621" s="55">
        <v>590</v>
      </c>
      <c r="AR621" s="55">
        <v>624</v>
      </c>
      <c r="AS621" s="55">
        <v>608</v>
      </c>
      <c r="AT621" s="55">
        <v>610</v>
      </c>
    </row>
    <row r="622" spans="1:46">
      <c r="A622" s="55" t="s">
        <v>134</v>
      </c>
      <c r="B622" s="55">
        <v>1315230141</v>
      </c>
      <c r="C622" s="55" t="s">
        <v>135</v>
      </c>
      <c r="D622" s="55" t="s">
        <v>133</v>
      </c>
      <c r="E622" s="55" t="s">
        <v>53</v>
      </c>
      <c r="F622" s="55"/>
      <c r="G622" s="55">
        <v>1</v>
      </c>
      <c r="H622" s="55">
        <v>438.5</v>
      </c>
      <c r="I622" s="55">
        <v>475</v>
      </c>
      <c r="J622" s="55">
        <v>610</v>
      </c>
      <c r="K622" s="55">
        <v>-52</v>
      </c>
      <c r="L622" s="55">
        <v>4681</v>
      </c>
      <c r="M622" s="55">
        <v>90.5</v>
      </c>
      <c r="N622" s="55">
        <v>777</v>
      </c>
      <c r="O622" s="55">
        <v>103.5</v>
      </c>
      <c r="P622" s="55">
        <v>207</v>
      </c>
      <c r="Q622" s="55">
        <v>87.5</v>
      </c>
      <c r="R622" s="55">
        <v>741</v>
      </c>
      <c r="S622" s="55">
        <v>54.5</v>
      </c>
      <c r="T622" s="55">
        <v>498</v>
      </c>
      <c r="U622" s="55"/>
      <c r="V622" s="55"/>
      <c r="W622" s="55">
        <v>46</v>
      </c>
      <c r="X622" s="55">
        <v>73</v>
      </c>
      <c r="Y622" s="55">
        <v>569</v>
      </c>
      <c r="Z622" s="55">
        <v>56.5</v>
      </c>
      <c r="AA622" s="55">
        <v>66</v>
      </c>
      <c r="AB622" s="55">
        <v>451</v>
      </c>
      <c r="AC622" s="55"/>
      <c r="AD622" s="55"/>
      <c r="AE622" s="55"/>
      <c r="AF622" s="55"/>
      <c r="AG622" s="55"/>
      <c r="AH622" s="55"/>
      <c r="AI622" s="55" t="s">
        <v>54</v>
      </c>
      <c r="AJ622" s="55">
        <v>41</v>
      </c>
      <c r="AK622" s="55"/>
      <c r="AL622" s="55"/>
      <c r="AM622" s="55"/>
      <c r="AN622" s="55"/>
      <c r="AO622" s="55">
        <v>610</v>
      </c>
      <c r="AP622" s="55">
        <v>618</v>
      </c>
      <c r="AQ622" s="55">
        <v>604</v>
      </c>
      <c r="AR622" s="55">
        <v>558</v>
      </c>
      <c r="AS622" s="55">
        <v>473</v>
      </c>
      <c r="AT622" s="55">
        <v>610</v>
      </c>
    </row>
    <row r="623" spans="1:46">
      <c r="A623" s="55" t="s">
        <v>258</v>
      </c>
      <c r="B623" s="55">
        <v>1315230310</v>
      </c>
      <c r="C623" s="55" t="s">
        <v>259</v>
      </c>
      <c r="D623" s="55" t="s">
        <v>52</v>
      </c>
      <c r="E623" s="55" t="s">
        <v>53</v>
      </c>
      <c r="F623" s="55"/>
      <c r="G623" s="55">
        <v>3</v>
      </c>
      <c r="H623" s="55">
        <v>439.5</v>
      </c>
      <c r="I623" s="55">
        <v>475</v>
      </c>
      <c r="J623" s="55">
        <v>610</v>
      </c>
      <c r="K623" s="55">
        <v>-78</v>
      </c>
      <c r="L623" s="55">
        <v>4681</v>
      </c>
      <c r="M623" s="55">
        <v>116</v>
      </c>
      <c r="N623" s="55">
        <v>51</v>
      </c>
      <c r="O623" s="55">
        <v>66.5</v>
      </c>
      <c r="P623" s="55">
        <v>736</v>
      </c>
      <c r="Q623" s="55">
        <v>94</v>
      </c>
      <c r="R623" s="55">
        <v>687</v>
      </c>
      <c r="S623" s="55">
        <v>44.5</v>
      </c>
      <c r="T623" s="55">
        <v>607</v>
      </c>
      <c r="U623" s="55"/>
      <c r="V623" s="55"/>
      <c r="W623" s="55">
        <v>44</v>
      </c>
      <c r="X623" s="55">
        <v>71</v>
      </c>
      <c r="Y623" s="55">
        <v>591</v>
      </c>
      <c r="Z623" s="55">
        <v>74.5</v>
      </c>
      <c r="AA623" s="55">
        <v>83</v>
      </c>
      <c r="AB623" s="55">
        <v>253</v>
      </c>
      <c r="AC623" s="55"/>
      <c r="AD623" s="55"/>
      <c r="AE623" s="55"/>
      <c r="AF623" s="55"/>
      <c r="AG623" s="55"/>
      <c r="AH623" s="55"/>
      <c r="AI623" s="55" t="s">
        <v>54</v>
      </c>
      <c r="AJ623" s="55">
        <v>10</v>
      </c>
      <c r="AK623" s="55"/>
      <c r="AL623" s="55"/>
      <c r="AM623" s="55"/>
      <c r="AN623" s="55"/>
      <c r="AO623" s="55">
        <v>615</v>
      </c>
      <c r="AP623" s="55">
        <v>582</v>
      </c>
      <c r="AQ623" s="55">
        <v>517</v>
      </c>
      <c r="AR623" s="55">
        <v>532</v>
      </c>
      <c r="AS623" s="55">
        <v>564</v>
      </c>
      <c r="AT623" s="55">
        <v>610</v>
      </c>
    </row>
    <row r="624" spans="1:46">
      <c r="A624" s="55" t="s">
        <v>1338</v>
      </c>
      <c r="B624" s="55">
        <v>1315231504</v>
      </c>
      <c r="C624" s="55" t="s">
        <v>1339</v>
      </c>
      <c r="D624" s="55" t="s">
        <v>52</v>
      </c>
      <c r="E624" s="55" t="s">
        <v>53</v>
      </c>
      <c r="F624" s="55"/>
      <c r="G624" s="55">
        <v>15</v>
      </c>
      <c r="H624" s="55">
        <v>429.25</v>
      </c>
      <c r="I624" s="55">
        <v>475</v>
      </c>
      <c r="J624" s="55">
        <v>610</v>
      </c>
      <c r="K624" s="55">
        <v>-16</v>
      </c>
      <c r="L624" s="55">
        <v>4681</v>
      </c>
      <c r="M624" s="55">
        <v>108</v>
      </c>
      <c r="N624" s="55">
        <v>278</v>
      </c>
      <c r="O624" s="55">
        <v>84.5</v>
      </c>
      <c r="P624" s="55">
        <v>553</v>
      </c>
      <c r="Q624" s="55">
        <v>101.5</v>
      </c>
      <c r="R624" s="55">
        <v>583</v>
      </c>
      <c r="S624" s="55">
        <v>36</v>
      </c>
      <c r="T624" s="55">
        <v>658</v>
      </c>
      <c r="U624" s="55"/>
      <c r="V624" s="55"/>
      <c r="W624" s="55">
        <v>53.5</v>
      </c>
      <c r="X624" s="55">
        <v>79</v>
      </c>
      <c r="Y624" s="55">
        <v>471</v>
      </c>
      <c r="Z624" s="55"/>
      <c r="AA624" s="55"/>
      <c r="AB624" s="55"/>
      <c r="AC624" s="55">
        <v>45.75</v>
      </c>
      <c r="AD624" s="55">
        <v>66</v>
      </c>
      <c r="AE624" s="55">
        <v>212</v>
      </c>
      <c r="AF624" s="55"/>
      <c r="AG624" s="55"/>
      <c r="AH624" s="55"/>
      <c r="AI624" s="55" t="s">
        <v>880</v>
      </c>
      <c r="AJ624" s="55">
        <v>4</v>
      </c>
      <c r="AK624" s="55"/>
      <c r="AL624" s="55"/>
      <c r="AM624" s="55"/>
      <c r="AN624" s="55"/>
      <c r="AO624" s="55">
        <v>637</v>
      </c>
      <c r="AP624" s="55">
        <v>590</v>
      </c>
      <c r="AQ624" s="55">
        <v>613</v>
      </c>
      <c r="AR624" s="55">
        <v>594</v>
      </c>
      <c r="AS624" s="55">
        <v>519</v>
      </c>
      <c r="AT624" s="55">
        <v>610</v>
      </c>
    </row>
    <row r="625" spans="1:46">
      <c r="A625" s="55" t="s">
        <v>1158</v>
      </c>
      <c r="B625" s="55">
        <v>1315231310</v>
      </c>
      <c r="C625" s="55" t="s">
        <v>1159</v>
      </c>
      <c r="D625" s="55" t="s">
        <v>52</v>
      </c>
      <c r="E625" s="55" t="s">
        <v>53</v>
      </c>
      <c r="F625" s="55"/>
      <c r="G625" s="55">
        <v>13</v>
      </c>
      <c r="H625" s="55">
        <v>436.5</v>
      </c>
      <c r="I625" s="55">
        <v>474</v>
      </c>
      <c r="J625" s="55">
        <v>614</v>
      </c>
      <c r="K625" s="55">
        <v>-151</v>
      </c>
      <c r="L625" s="55">
        <v>4739</v>
      </c>
      <c r="M625" s="55">
        <v>91</v>
      </c>
      <c r="N625" s="55">
        <v>776</v>
      </c>
      <c r="O625" s="55">
        <v>79</v>
      </c>
      <c r="P625" s="55">
        <v>639</v>
      </c>
      <c r="Q625" s="55">
        <v>90.5</v>
      </c>
      <c r="R625" s="55">
        <v>721</v>
      </c>
      <c r="S625" s="55">
        <v>47.5</v>
      </c>
      <c r="T625" s="55">
        <v>583</v>
      </c>
      <c r="U625" s="55"/>
      <c r="V625" s="55"/>
      <c r="W625" s="55"/>
      <c r="X625" s="55"/>
      <c r="Y625" s="55"/>
      <c r="Z625" s="55">
        <v>71</v>
      </c>
      <c r="AA625" s="55">
        <v>80</v>
      </c>
      <c r="AB625" s="55">
        <v>321</v>
      </c>
      <c r="AC625" s="55"/>
      <c r="AD625" s="55"/>
      <c r="AE625" s="55"/>
      <c r="AF625" s="55">
        <v>57.5</v>
      </c>
      <c r="AG625" s="55">
        <v>86</v>
      </c>
      <c r="AH625" s="55">
        <v>91</v>
      </c>
      <c r="AI625" s="55" t="s">
        <v>1142</v>
      </c>
      <c r="AJ625" s="55">
        <v>10</v>
      </c>
      <c r="AK625" s="55"/>
      <c r="AL625" s="55" t="s">
        <v>1143</v>
      </c>
      <c r="AM625" s="55"/>
      <c r="AN625" s="55"/>
      <c r="AO625" s="55">
        <v>608</v>
      </c>
      <c r="AP625" s="55">
        <v>692</v>
      </c>
      <c r="AQ625" s="55">
        <v>517</v>
      </c>
      <c r="AR625" s="55">
        <v>463</v>
      </c>
      <c r="AS625" s="55">
        <v>550</v>
      </c>
      <c r="AT625" s="55">
        <v>614</v>
      </c>
    </row>
    <row r="626" spans="1:46">
      <c r="A626" s="55" t="s">
        <v>228</v>
      </c>
      <c r="B626" s="55">
        <v>1315230243</v>
      </c>
      <c r="C626" s="55" t="s">
        <v>229</v>
      </c>
      <c r="D626" s="55" t="s">
        <v>133</v>
      </c>
      <c r="E626" s="55" t="s">
        <v>53</v>
      </c>
      <c r="F626" s="55"/>
      <c r="G626" s="55">
        <v>2</v>
      </c>
      <c r="H626" s="55">
        <v>436</v>
      </c>
      <c r="I626" s="55">
        <v>473</v>
      </c>
      <c r="J626" s="55">
        <v>615</v>
      </c>
      <c r="K626" s="55">
        <v>32</v>
      </c>
      <c r="L626" s="55">
        <v>4796</v>
      </c>
      <c r="M626" s="55">
        <v>100</v>
      </c>
      <c r="N626" s="55">
        <v>605</v>
      </c>
      <c r="O626" s="55">
        <v>75</v>
      </c>
      <c r="P626" s="55">
        <v>675</v>
      </c>
      <c r="Q626" s="55">
        <v>98.5</v>
      </c>
      <c r="R626" s="55">
        <v>627</v>
      </c>
      <c r="S626" s="55">
        <v>49.5</v>
      </c>
      <c r="T626" s="55">
        <v>556</v>
      </c>
      <c r="U626" s="55"/>
      <c r="V626" s="55"/>
      <c r="W626" s="55">
        <v>44.5</v>
      </c>
      <c r="X626" s="55">
        <v>72</v>
      </c>
      <c r="Y626" s="55">
        <v>585</v>
      </c>
      <c r="Z626" s="55">
        <v>68.5</v>
      </c>
      <c r="AA626" s="55">
        <v>78</v>
      </c>
      <c r="AB626" s="55">
        <v>366</v>
      </c>
      <c r="AC626" s="55"/>
      <c r="AD626" s="55"/>
      <c r="AE626" s="55"/>
      <c r="AF626" s="55"/>
      <c r="AG626" s="55"/>
      <c r="AH626" s="55"/>
      <c r="AI626" s="55" t="s">
        <v>54</v>
      </c>
      <c r="AJ626" s="55">
        <v>43</v>
      </c>
      <c r="AK626" s="55"/>
      <c r="AL626" s="55"/>
      <c r="AM626" s="55"/>
      <c r="AN626" s="55"/>
      <c r="AO626" s="55">
        <v>647</v>
      </c>
      <c r="AP626" s="55">
        <v>592</v>
      </c>
      <c r="AQ626" s="55">
        <v>583</v>
      </c>
      <c r="AR626" s="55">
        <v>647</v>
      </c>
      <c r="AS626" s="55">
        <v>610</v>
      </c>
      <c r="AT626" s="55">
        <v>615</v>
      </c>
    </row>
    <row r="627" spans="1:46">
      <c r="A627" s="55" t="s">
        <v>136</v>
      </c>
      <c r="B627" s="55">
        <v>1315230142</v>
      </c>
      <c r="C627" s="55" t="s">
        <v>137</v>
      </c>
      <c r="D627" s="55" t="s">
        <v>133</v>
      </c>
      <c r="E627" s="55" t="s">
        <v>53</v>
      </c>
      <c r="F627" s="55"/>
      <c r="G627" s="55">
        <v>1</v>
      </c>
      <c r="H627" s="55">
        <v>435</v>
      </c>
      <c r="I627" s="55">
        <v>472.5</v>
      </c>
      <c r="J627" s="55">
        <v>616</v>
      </c>
      <c r="K627" s="55">
        <v>-30</v>
      </c>
      <c r="L627" s="55">
        <v>4823</v>
      </c>
      <c r="M627" s="55">
        <v>92.5</v>
      </c>
      <c r="N627" s="55">
        <v>765</v>
      </c>
      <c r="O627" s="55">
        <v>107</v>
      </c>
      <c r="P627" s="55">
        <v>142</v>
      </c>
      <c r="Q627" s="55">
        <v>86.5</v>
      </c>
      <c r="R627" s="55">
        <v>749</v>
      </c>
      <c r="S627" s="55">
        <v>54.5</v>
      </c>
      <c r="T627" s="55">
        <v>498</v>
      </c>
      <c r="U627" s="55"/>
      <c r="V627" s="55"/>
      <c r="W627" s="55">
        <v>38.5</v>
      </c>
      <c r="X627" s="55">
        <v>66</v>
      </c>
      <c r="Y627" s="55">
        <v>634</v>
      </c>
      <c r="Z627" s="55">
        <v>56</v>
      </c>
      <c r="AA627" s="55">
        <v>66</v>
      </c>
      <c r="AB627" s="55">
        <v>454</v>
      </c>
      <c r="AC627" s="55"/>
      <c r="AD627" s="55"/>
      <c r="AE627" s="55"/>
      <c r="AF627" s="55"/>
      <c r="AG627" s="55"/>
      <c r="AH627" s="55"/>
      <c r="AI627" s="55" t="s">
        <v>54</v>
      </c>
      <c r="AJ627" s="55">
        <v>42</v>
      </c>
      <c r="AK627" s="55"/>
      <c r="AL627" s="55"/>
      <c r="AM627" s="55"/>
      <c r="AN627" s="55"/>
      <c r="AO627" s="55">
        <v>554</v>
      </c>
      <c r="AP627" s="55">
        <v>557</v>
      </c>
      <c r="AQ627" s="55">
        <v>610</v>
      </c>
      <c r="AR627" s="55">
        <v>586</v>
      </c>
      <c r="AS627" s="55">
        <v>573</v>
      </c>
      <c r="AT627" s="55">
        <v>616</v>
      </c>
    </row>
    <row r="628" spans="1:46">
      <c r="A628" s="55" t="s">
        <v>1100</v>
      </c>
      <c r="B628" s="55">
        <v>1315231221</v>
      </c>
      <c r="C628" s="55" t="s">
        <v>1101</v>
      </c>
      <c r="D628" s="55" t="s">
        <v>52</v>
      </c>
      <c r="E628" s="55" t="s">
        <v>53</v>
      </c>
      <c r="F628" s="55"/>
      <c r="G628" s="55">
        <v>12</v>
      </c>
      <c r="H628" s="55">
        <v>422.5</v>
      </c>
      <c r="I628" s="55">
        <v>472</v>
      </c>
      <c r="J628" s="55">
        <v>617</v>
      </c>
      <c r="K628" s="55">
        <v>-20</v>
      </c>
      <c r="L628" s="55">
        <v>4854</v>
      </c>
      <c r="M628" s="55">
        <v>101</v>
      </c>
      <c r="N628" s="55">
        <v>561</v>
      </c>
      <c r="O628" s="55">
        <v>69.5</v>
      </c>
      <c r="P628" s="55">
        <v>718</v>
      </c>
      <c r="Q628" s="55">
        <v>103</v>
      </c>
      <c r="R628" s="55">
        <v>562</v>
      </c>
      <c r="S628" s="55">
        <v>33.5</v>
      </c>
      <c r="T628" s="55">
        <v>666</v>
      </c>
      <c r="U628" s="55"/>
      <c r="V628" s="55"/>
      <c r="W628" s="55">
        <v>63</v>
      </c>
      <c r="X628" s="55">
        <v>86</v>
      </c>
      <c r="Y628" s="55">
        <v>297</v>
      </c>
      <c r="Z628" s="55"/>
      <c r="AA628" s="55"/>
      <c r="AB628" s="55"/>
      <c r="AC628" s="55"/>
      <c r="AD628" s="55"/>
      <c r="AE628" s="55"/>
      <c r="AF628" s="55">
        <v>52.5</v>
      </c>
      <c r="AG628" s="55">
        <v>79</v>
      </c>
      <c r="AH628" s="55">
        <v>152</v>
      </c>
      <c r="AI628" s="55" t="s">
        <v>866</v>
      </c>
      <c r="AJ628" s="55">
        <v>22</v>
      </c>
      <c r="AK628" s="55"/>
      <c r="AL628" s="55"/>
      <c r="AM628" s="55"/>
      <c r="AN628" s="55"/>
      <c r="AO628" s="55">
        <v>640</v>
      </c>
      <c r="AP628" s="55">
        <v>542</v>
      </c>
      <c r="AQ628" s="55">
        <v>599</v>
      </c>
      <c r="AR628" s="55">
        <v>597</v>
      </c>
      <c r="AS628" s="55">
        <v>507</v>
      </c>
      <c r="AT628" s="55">
        <v>617</v>
      </c>
    </row>
    <row r="629" spans="1:46">
      <c r="A629" s="55" t="s">
        <v>725</v>
      </c>
      <c r="B629" s="55">
        <v>1315230817</v>
      </c>
      <c r="C629" s="55" t="s">
        <v>726</v>
      </c>
      <c r="D629" s="55" t="s">
        <v>52</v>
      </c>
      <c r="E629" s="55" t="s">
        <v>53</v>
      </c>
      <c r="F629" s="55"/>
      <c r="G629" s="55">
        <v>8</v>
      </c>
      <c r="H629" s="55">
        <v>435.5</v>
      </c>
      <c r="I629" s="55">
        <v>472</v>
      </c>
      <c r="J629" s="55">
        <v>617</v>
      </c>
      <c r="K629" s="55">
        <v>-24</v>
      </c>
      <c r="L629" s="55">
        <v>4854</v>
      </c>
      <c r="M629" s="55">
        <v>95</v>
      </c>
      <c r="N629" s="55">
        <v>730</v>
      </c>
      <c r="O629" s="55">
        <v>72</v>
      </c>
      <c r="P629" s="55">
        <v>698</v>
      </c>
      <c r="Q629" s="55">
        <v>98</v>
      </c>
      <c r="R629" s="55">
        <v>641</v>
      </c>
      <c r="S629" s="55">
        <v>65</v>
      </c>
      <c r="T629" s="55">
        <v>319</v>
      </c>
      <c r="U629" s="55"/>
      <c r="V629" s="55"/>
      <c r="W629" s="55">
        <v>38.5</v>
      </c>
      <c r="X629" s="55">
        <v>66</v>
      </c>
      <c r="Y629" s="55">
        <v>634</v>
      </c>
      <c r="Z629" s="55">
        <v>67</v>
      </c>
      <c r="AA629" s="55">
        <v>76</v>
      </c>
      <c r="AB629" s="55">
        <v>392</v>
      </c>
      <c r="AC629" s="55"/>
      <c r="AD629" s="55"/>
      <c r="AE629" s="55"/>
      <c r="AF629" s="55"/>
      <c r="AG629" s="55"/>
      <c r="AH629" s="55"/>
      <c r="AI629" s="55" t="s">
        <v>54</v>
      </c>
      <c r="AJ629" s="55">
        <v>18</v>
      </c>
      <c r="AK629" s="55"/>
      <c r="AL629" s="55"/>
      <c r="AM629" s="55"/>
      <c r="AN629" s="55"/>
      <c r="AO629" s="55">
        <v>626</v>
      </c>
      <c r="AP629" s="55">
        <v>640</v>
      </c>
      <c r="AQ629" s="55">
        <v>649</v>
      </c>
      <c r="AR629" s="55">
        <v>593</v>
      </c>
      <c r="AS629" s="55">
        <v>652</v>
      </c>
      <c r="AT629" s="55">
        <v>617</v>
      </c>
    </row>
    <row r="630" spans="1:46">
      <c r="A630" s="55" t="s">
        <v>971</v>
      </c>
      <c r="B630" s="55">
        <v>1315231101</v>
      </c>
      <c r="C630" s="55" t="s">
        <v>972</v>
      </c>
      <c r="D630" s="55" t="s">
        <v>52</v>
      </c>
      <c r="E630" s="55" t="s">
        <v>53</v>
      </c>
      <c r="F630" s="55"/>
      <c r="G630" s="55">
        <v>11</v>
      </c>
      <c r="H630" s="55">
        <v>420.5</v>
      </c>
      <c r="I630" s="55">
        <v>471</v>
      </c>
      <c r="J630" s="55">
        <v>619</v>
      </c>
      <c r="K630" s="55">
        <v>-14</v>
      </c>
      <c r="L630" s="55">
        <v>4907</v>
      </c>
      <c r="M630" s="55">
        <v>102</v>
      </c>
      <c r="N630" s="55">
        <v>529</v>
      </c>
      <c r="O630" s="55">
        <v>90.5</v>
      </c>
      <c r="P630" s="55">
        <v>445</v>
      </c>
      <c r="Q630" s="55">
        <v>98.5</v>
      </c>
      <c r="R630" s="55">
        <v>627</v>
      </c>
      <c r="S630" s="55">
        <v>46</v>
      </c>
      <c r="T630" s="55">
        <v>597</v>
      </c>
      <c r="U630" s="55"/>
      <c r="V630" s="55"/>
      <c r="W630" s="55">
        <v>38</v>
      </c>
      <c r="X630" s="55">
        <v>65</v>
      </c>
      <c r="Y630" s="55">
        <v>637</v>
      </c>
      <c r="Z630" s="55"/>
      <c r="AA630" s="55"/>
      <c r="AB630" s="55"/>
      <c r="AC630" s="55"/>
      <c r="AD630" s="55"/>
      <c r="AE630" s="55"/>
      <c r="AF630" s="55">
        <v>45.5</v>
      </c>
      <c r="AG630" s="55">
        <v>69</v>
      </c>
      <c r="AH630" s="55">
        <v>204</v>
      </c>
      <c r="AI630" s="55" t="s">
        <v>866</v>
      </c>
      <c r="AJ630" s="55">
        <v>1</v>
      </c>
      <c r="AK630" s="55"/>
      <c r="AL630" s="55"/>
      <c r="AM630" s="55"/>
      <c r="AN630" s="55"/>
      <c r="AO630" s="55">
        <v>622</v>
      </c>
      <c r="AP630" s="55">
        <v>394</v>
      </c>
      <c r="AQ630" s="55">
        <v>409</v>
      </c>
      <c r="AR630" s="55">
        <v>605</v>
      </c>
      <c r="AS630" s="55">
        <v>586</v>
      </c>
      <c r="AT630" s="55">
        <v>619</v>
      </c>
    </row>
    <row r="631" spans="1:46">
      <c r="A631" s="55" t="s">
        <v>212</v>
      </c>
      <c r="B631" s="55">
        <v>1315230235</v>
      </c>
      <c r="C631" s="55" t="s">
        <v>213</v>
      </c>
      <c r="D631" s="55" t="s">
        <v>52</v>
      </c>
      <c r="E631" s="55" t="s">
        <v>53</v>
      </c>
      <c r="F631" s="55"/>
      <c r="G631" s="55">
        <v>2</v>
      </c>
      <c r="H631" s="55">
        <v>435.5</v>
      </c>
      <c r="I631" s="55">
        <v>471</v>
      </c>
      <c r="J631" s="55">
        <v>619</v>
      </c>
      <c r="K631" s="55">
        <v>-12</v>
      </c>
      <c r="L631" s="55">
        <v>4907</v>
      </c>
      <c r="M631" s="55">
        <v>107</v>
      </c>
      <c r="N631" s="55">
        <v>325</v>
      </c>
      <c r="O631" s="55">
        <v>80</v>
      </c>
      <c r="P631" s="55">
        <v>626</v>
      </c>
      <c r="Q631" s="55">
        <v>103.5</v>
      </c>
      <c r="R631" s="55">
        <v>551</v>
      </c>
      <c r="S631" s="55">
        <v>37.5</v>
      </c>
      <c r="T631" s="55">
        <v>651</v>
      </c>
      <c r="U631" s="55"/>
      <c r="V631" s="55"/>
      <c r="W631" s="55">
        <v>48.5</v>
      </c>
      <c r="X631" s="55">
        <v>75</v>
      </c>
      <c r="Y631" s="55">
        <v>543</v>
      </c>
      <c r="Z631" s="55">
        <v>59</v>
      </c>
      <c r="AA631" s="55">
        <v>68</v>
      </c>
      <c r="AB631" s="55">
        <v>447</v>
      </c>
      <c r="AC631" s="55"/>
      <c r="AD631" s="55"/>
      <c r="AE631" s="55"/>
      <c r="AF631" s="55"/>
      <c r="AG631" s="55"/>
      <c r="AH631" s="55"/>
      <c r="AI631" s="55" t="s">
        <v>54</v>
      </c>
      <c r="AJ631" s="55">
        <v>35</v>
      </c>
      <c r="AK631" s="55"/>
      <c r="AL631" s="55"/>
      <c r="AM631" s="55"/>
      <c r="AN631" s="55"/>
      <c r="AO631" s="55">
        <v>587</v>
      </c>
      <c r="AP631" s="55">
        <v>483</v>
      </c>
      <c r="AQ631" s="55">
        <v>541</v>
      </c>
      <c r="AR631" s="55">
        <v>607</v>
      </c>
      <c r="AS631" s="55">
        <v>531</v>
      </c>
      <c r="AT631" s="55">
        <v>619</v>
      </c>
    </row>
    <row r="632" spans="1:46">
      <c r="A632" s="55" t="s">
        <v>709</v>
      </c>
      <c r="B632" s="55">
        <v>1315230809</v>
      </c>
      <c r="C632" s="55" t="s">
        <v>710</v>
      </c>
      <c r="D632" s="55" t="s">
        <v>52</v>
      </c>
      <c r="E632" s="55" t="s">
        <v>53</v>
      </c>
      <c r="F632" s="55"/>
      <c r="G632" s="55">
        <v>8</v>
      </c>
      <c r="H632" s="55">
        <v>434</v>
      </c>
      <c r="I632" s="55">
        <v>470</v>
      </c>
      <c r="J632" s="55">
        <v>621</v>
      </c>
      <c r="K632" s="55">
        <v>-12</v>
      </c>
      <c r="L632" s="55">
        <v>4959</v>
      </c>
      <c r="M632" s="55">
        <v>110</v>
      </c>
      <c r="N632" s="55">
        <v>209</v>
      </c>
      <c r="O632" s="55">
        <v>82</v>
      </c>
      <c r="P632" s="55">
        <v>597</v>
      </c>
      <c r="Q632" s="55">
        <v>104.5</v>
      </c>
      <c r="R632" s="55">
        <v>532</v>
      </c>
      <c r="S632" s="55">
        <v>35.5</v>
      </c>
      <c r="T632" s="55">
        <v>660</v>
      </c>
      <c r="U632" s="55"/>
      <c r="V632" s="55"/>
      <c r="W632" s="55">
        <v>26.5</v>
      </c>
      <c r="X632" s="55">
        <v>54</v>
      </c>
      <c r="Y632" s="55">
        <v>666</v>
      </c>
      <c r="Z632" s="55">
        <v>75.5</v>
      </c>
      <c r="AA632" s="55">
        <v>84</v>
      </c>
      <c r="AB632" s="55">
        <v>235</v>
      </c>
      <c r="AC632" s="55"/>
      <c r="AD632" s="55"/>
      <c r="AE632" s="55"/>
      <c r="AF632" s="55"/>
      <c r="AG632" s="55"/>
      <c r="AH632" s="55"/>
      <c r="AI632" s="55" t="s">
        <v>54</v>
      </c>
      <c r="AJ632" s="55">
        <v>10</v>
      </c>
      <c r="AK632" s="55"/>
      <c r="AL632" s="55"/>
      <c r="AM632" s="55"/>
      <c r="AN632" s="55"/>
      <c r="AO632" s="55">
        <v>579</v>
      </c>
      <c r="AP632" s="55">
        <v>579</v>
      </c>
      <c r="AQ632" s="55">
        <v>615</v>
      </c>
      <c r="AR632" s="55">
        <v>609</v>
      </c>
      <c r="AS632" s="55">
        <v>511</v>
      </c>
      <c r="AT632" s="55">
        <v>621</v>
      </c>
    </row>
    <row r="633" spans="1:46">
      <c r="A633" s="55" t="s">
        <v>673</v>
      </c>
      <c r="B633" s="55">
        <v>1315230739</v>
      </c>
      <c r="C633" s="55" t="s">
        <v>674</v>
      </c>
      <c r="D633" s="55" t="s">
        <v>52</v>
      </c>
      <c r="E633" s="55" t="s">
        <v>53</v>
      </c>
      <c r="F633" s="55"/>
      <c r="G633" s="55">
        <v>7</v>
      </c>
      <c r="H633" s="55">
        <v>438</v>
      </c>
      <c r="I633" s="55">
        <v>470</v>
      </c>
      <c r="J633" s="55">
        <v>621</v>
      </c>
      <c r="K633" s="55">
        <v>-464</v>
      </c>
      <c r="L633" s="55">
        <v>4959</v>
      </c>
      <c r="M633" s="55">
        <v>39.5</v>
      </c>
      <c r="N633" s="55">
        <v>800</v>
      </c>
      <c r="O633" s="55">
        <v>85</v>
      </c>
      <c r="P633" s="55">
        <v>541</v>
      </c>
      <c r="Q633" s="55">
        <v>95.5</v>
      </c>
      <c r="R633" s="55">
        <v>672</v>
      </c>
      <c r="S633" s="55">
        <v>79</v>
      </c>
      <c r="T633" s="55">
        <v>94</v>
      </c>
      <c r="U633" s="55"/>
      <c r="V633" s="55"/>
      <c r="W633" s="55">
        <v>63</v>
      </c>
      <c r="X633" s="55">
        <v>86</v>
      </c>
      <c r="Y633" s="55">
        <v>297</v>
      </c>
      <c r="Z633" s="55">
        <v>76</v>
      </c>
      <c r="AA633" s="55">
        <v>85</v>
      </c>
      <c r="AB633" s="55">
        <v>231</v>
      </c>
      <c r="AC633" s="55"/>
      <c r="AD633" s="55"/>
      <c r="AE633" s="55"/>
      <c r="AF633" s="55"/>
      <c r="AG633" s="55"/>
      <c r="AH633" s="55"/>
      <c r="AI633" s="55" t="s">
        <v>54</v>
      </c>
      <c r="AJ633" s="55">
        <v>39</v>
      </c>
      <c r="AK633" s="55"/>
      <c r="AL633" s="55"/>
      <c r="AM633" s="55"/>
      <c r="AN633" s="55"/>
      <c r="AO633" s="55">
        <v>138</v>
      </c>
      <c r="AP633" s="55">
        <v>205</v>
      </c>
      <c r="AQ633" s="55">
        <v>249</v>
      </c>
      <c r="AR633" s="55">
        <v>157</v>
      </c>
      <c r="AS633" s="55">
        <v>146</v>
      </c>
      <c r="AT633" s="55">
        <v>621</v>
      </c>
    </row>
    <row r="634" spans="1:46">
      <c r="A634" s="55" t="s">
        <v>469</v>
      </c>
      <c r="B634" s="55">
        <v>1315230528</v>
      </c>
      <c r="C634" s="55" t="s">
        <v>470</v>
      </c>
      <c r="D634" s="55" t="s">
        <v>52</v>
      </c>
      <c r="E634" s="55" t="s">
        <v>53</v>
      </c>
      <c r="F634" s="55"/>
      <c r="G634" s="55">
        <v>5</v>
      </c>
      <c r="H634" s="55">
        <v>434.75</v>
      </c>
      <c r="I634" s="55">
        <v>469.25</v>
      </c>
      <c r="J634" s="55">
        <v>623</v>
      </c>
      <c r="K634" s="55">
        <v>-8</v>
      </c>
      <c r="L634" s="55">
        <v>5017</v>
      </c>
      <c r="M634" s="55">
        <v>101</v>
      </c>
      <c r="N634" s="55">
        <v>561</v>
      </c>
      <c r="O634" s="55">
        <v>79.25</v>
      </c>
      <c r="P634" s="55">
        <v>638</v>
      </c>
      <c r="Q634" s="55">
        <v>92.5</v>
      </c>
      <c r="R634" s="55">
        <v>702</v>
      </c>
      <c r="S634" s="55">
        <v>44.5</v>
      </c>
      <c r="T634" s="55">
        <v>607</v>
      </c>
      <c r="U634" s="55"/>
      <c r="V634" s="55"/>
      <c r="W634" s="55">
        <v>51.5</v>
      </c>
      <c r="X634" s="55">
        <v>77</v>
      </c>
      <c r="Y634" s="55">
        <v>504</v>
      </c>
      <c r="Z634" s="55">
        <v>66</v>
      </c>
      <c r="AA634" s="55">
        <v>75</v>
      </c>
      <c r="AB634" s="55">
        <v>403</v>
      </c>
      <c r="AC634" s="55"/>
      <c r="AD634" s="55"/>
      <c r="AE634" s="55"/>
      <c r="AF634" s="55"/>
      <c r="AG634" s="55"/>
      <c r="AH634" s="55"/>
      <c r="AI634" s="55" t="s">
        <v>54</v>
      </c>
      <c r="AJ634" s="55">
        <v>28</v>
      </c>
      <c r="AK634" s="55"/>
      <c r="AL634" s="55"/>
      <c r="AM634" s="55"/>
      <c r="AN634" s="55"/>
      <c r="AO634" s="55">
        <v>579</v>
      </c>
      <c r="AP634" s="55">
        <v>618</v>
      </c>
      <c r="AQ634" s="55">
        <v>496</v>
      </c>
      <c r="AR634" s="55">
        <v>615</v>
      </c>
      <c r="AS634" s="55">
        <v>634</v>
      </c>
      <c r="AT634" s="55">
        <v>623</v>
      </c>
    </row>
    <row r="635" spans="1:46">
      <c r="A635" s="55" t="s">
        <v>1050</v>
      </c>
      <c r="B635" s="55">
        <v>7035231142</v>
      </c>
      <c r="C635" s="55" t="s">
        <v>1051</v>
      </c>
      <c r="D635" s="55" t="s">
        <v>328</v>
      </c>
      <c r="E635" s="55" t="s">
        <v>53</v>
      </c>
      <c r="F635" s="55" t="s">
        <v>233</v>
      </c>
      <c r="G635" s="55">
        <v>11</v>
      </c>
      <c r="H635" s="55">
        <v>414.5</v>
      </c>
      <c r="I635" s="55">
        <v>469.5</v>
      </c>
      <c r="J635" s="55">
        <v>623</v>
      </c>
      <c r="K635" s="55">
        <v>1</v>
      </c>
      <c r="L635" s="55">
        <v>5017</v>
      </c>
      <c r="M635" s="55">
        <v>107</v>
      </c>
      <c r="N635" s="55">
        <v>325</v>
      </c>
      <c r="O635" s="55">
        <v>59</v>
      </c>
      <c r="P635" s="55">
        <v>772</v>
      </c>
      <c r="Q635" s="55">
        <v>115.5</v>
      </c>
      <c r="R635" s="55">
        <v>288</v>
      </c>
      <c r="S635" s="55">
        <v>47</v>
      </c>
      <c r="T635" s="55">
        <v>587</v>
      </c>
      <c r="U635" s="55"/>
      <c r="V635" s="55"/>
      <c r="W635" s="55">
        <v>27</v>
      </c>
      <c r="X635" s="55">
        <v>54</v>
      </c>
      <c r="Y635" s="55">
        <v>666</v>
      </c>
      <c r="Z635" s="55"/>
      <c r="AA635" s="55"/>
      <c r="AB635" s="55"/>
      <c r="AC635" s="55"/>
      <c r="AD635" s="55"/>
      <c r="AE635" s="55"/>
      <c r="AF635" s="55">
        <v>59</v>
      </c>
      <c r="AG635" s="55">
        <v>87</v>
      </c>
      <c r="AH635" s="55">
        <v>73</v>
      </c>
      <c r="AI635" s="55" t="s">
        <v>866</v>
      </c>
      <c r="AJ635" s="55">
        <v>42</v>
      </c>
      <c r="AK635" s="55"/>
      <c r="AL635" s="55"/>
      <c r="AM635" s="55"/>
      <c r="AN635" s="55"/>
      <c r="AO635" s="55">
        <v>553</v>
      </c>
      <c r="AP635" s="55">
        <v>552</v>
      </c>
      <c r="AQ635" s="55">
        <v>652</v>
      </c>
      <c r="AR635" s="55">
        <v>624</v>
      </c>
      <c r="AS635" s="55">
        <v>581</v>
      </c>
      <c r="AT635" s="55">
        <v>623</v>
      </c>
    </row>
    <row r="636" spans="1:46">
      <c r="A636" s="55" t="s">
        <v>1140</v>
      </c>
      <c r="B636" s="55">
        <v>7035231302</v>
      </c>
      <c r="C636" s="55" t="s">
        <v>1141</v>
      </c>
      <c r="D636" s="55" t="s">
        <v>511</v>
      </c>
      <c r="E636" s="55" t="s">
        <v>53</v>
      </c>
      <c r="F636" s="55" t="s">
        <v>233</v>
      </c>
      <c r="G636" s="55">
        <v>13</v>
      </c>
      <c r="H636" s="55">
        <v>438</v>
      </c>
      <c r="I636" s="55">
        <v>469</v>
      </c>
      <c r="J636" s="55">
        <v>624</v>
      </c>
      <c r="K636" s="55">
        <v>53</v>
      </c>
      <c r="L636" s="55">
        <v>5018</v>
      </c>
      <c r="M636" s="55">
        <v>101</v>
      </c>
      <c r="N636" s="55">
        <v>561</v>
      </c>
      <c r="O636" s="55">
        <v>68</v>
      </c>
      <c r="P636" s="55">
        <v>728</v>
      </c>
      <c r="Q636" s="55">
        <v>95</v>
      </c>
      <c r="R636" s="55">
        <v>679</v>
      </c>
      <c r="S636" s="55">
        <v>41</v>
      </c>
      <c r="T636" s="55">
        <v>628</v>
      </c>
      <c r="U636" s="55"/>
      <c r="V636" s="55"/>
      <c r="W636" s="55"/>
      <c r="X636" s="55"/>
      <c r="Y636" s="55"/>
      <c r="Z636" s="55">
        <v>65</v>
      </c>
      <c r="AA636" s="55">
        <v>74</v>
      </c>
      <c r="AB636" s="55">
        <v>412</v>
      </c>
      <c r="AC636" s="55"/>
      <c r="AD636" s="55"/>
      <c r="AE636" s="55"/>
      <c r="AF636" s="55">
        <v>68</v>
      </c>
      <c r="AG636" s="55">
        <v>90</v>
      </c>
      <c r="AH636" s="55">
        <v>23</v>
      </c>
      <c r="AI636" s="55" t="s">
        <v>1142</v>
      </c>
      <c r="AJ636" s="55">
        <v>2</v>
      </c>
      <c r="AK636" s="55"/>
      <c r="AL636" s="55" t="s">
        <v>1143</v>
      </c>
      <c r="AM636" s="55"/>
      <c r="AN636" s="55"/>
      <c r="AO636" s="55">
        <v>686</v>
      </c>
      <c r="AP636" s="55"/>
      <c r="AQ636" s="55">
        <v>680</v>
      </c>
      <c r="AR636" s="55">
        <v>677</v>
      </c>
      <c r="AS636" s="55"/>
      <c r="AT636" s="55">
        <v>624</v>
      </c>
    </row>
    <row r="637" spans="1:46">
      <c r="A637" s="55" t="s">
        <v>605</v>
      </c>
      <c r="B637" s="55">
        <v>1315230704</v>
      </c>
      <c r="C637" s="55" t="s">
        <v>606</v>
      </c>
      <c r="D637" s="55" t="s">
        <v>52</v>
      </c>
      <c r="E637" s="55" t="s">
        <v>53</v>
      </c>
      <c r="F637" s="55"/>
      <c r="G637" s="55">
        <v>7</v>
      </c>
      <c r="H637" s="55">
        <v>435.5</v>
      </c>
      <c r="I637" s="55">
        <v>469</v>
      </c>
      <c r="J637" s="55">
        <v>624</v>
      </c>
      <c r="K637" s="55">
        <v>-23</v>
      </c>
      <c r="L637" s="55">
        <v>5018</v>
      </c>
      <c r="M637" s="55">
        <v>104.5</v>
      </c>
      <c r="N637" s="55">
        <v>433</v>
      </c>
      <c r="O637" s="55">
        <v>100.5</v>
      </c>
      <c r="P637" s="55">
        <v>253</v>
      </c>
      <c r="Q637" s="55">
        <v>57</v>
      </c>
      <c r="R637" s="55">
        <v>796</v>
      </c>
      <c r="S637" s="55">
        <v>50</v>
      </c>
      <c r="T637" s="55">
        <v>551</v>
      </c>
      <c r="U637" s="55"/>
      <c r="V637" s="55"/>
      <c r="W637" s="55">
        <v>56.5</v>
      </c>
      <c r="X637" s="55">
        <v>81</v>
      </c>
      <c r="Y637" s="55">
        <v>414</v>
      </c>
      <c r="Z637" s="55">
        <v>67</v>
      </c>
      <c r="AA637" s="55">
        <v>76</v>
      </c>
      <c r="AB637" s="55">
        <v>392</v>
      </c>
      <c r="AC637" s="55"/>
      <c r="AD637" s="55"/>
      <c r="AE637" s="55"/>
      <c r="AF637" s="55"/>
      <c r="AG637" s="55"/>
      <c r="AH637" s="55"/>
      <c r="AI637" s="55" t="s">
        <v>54</v>
      </c>
      <c r="AJ637" s="55">
        <v>4</v>
      </c>
      <c r="AK637" s="55"/>
      <c r="AL637" s="55"/>
      <c r="AM637" s="55"/>
      <c r="AN637" s="55"/>
      <c r="AO637" s="55">
        <v>595</v>
      </c>
      <c r="AP637" s="55">
        <v>584</v>
      </c>
      <c r="AQ637" s="55">
        <v>565</v>
      </c>
      <c r="AR637" s="55">
        <v>601</v>
      </c>
      <c r="AS637" s="55">
        <v>497</v>
      </c>
      <c r="AT637" s="55">
        <v>624</v>
      </c>
    </row>
    <row r="638" spans="1:46">
      <c r="A638" s="55" t="s">
        <v>493</v>
      </c>
      <c r="B638" s="55">
        <v>1315230540</v>
      </c>
      <c r="C638" s="55" t="s">
        <v>494</v>
      </c>
      <c r="D638" s="55" t="s">
        <v>52</v>
      </c>
      <c r="E638" s="55" t="s">
        <v>53</v>
      </c>
      <c r="F638" s="55"/>
      <c r="G638" s="55">
        <v>5</v>
      </c>
      <c r="H638" s="55">
        <v>432.5</v>
      </c>
      <c r="I638" s="55">
        <v>468</v>
      </c>
      <c r="J638" s="55">
        <v>625</v>
      </c>
      <c r="K638" s="55">
        <v>29</v>
      </c>
      <c r="L638" s="55">
        <v>5083</v>
      </c>
      <c r="M638" s="55">
        <v>103</v>
      </c>
      <c r="N638" s="55">
        <v>487</v>
      </c>
      <c r="O638" s="55">
        <v>107.5</v>
      </c>
      <c r="P638" s="55">
        <v>129</v>
      </c>
      <c r="Q638" s="55">
        <v>62.5</v>
      </c>
      <c r="R638" s="55">
        <v>792</v>
      </c>
      <c r="S638" s="55">
        <v>43</v>
      </c>
      <c r="T638" s="55">
        <v>616</v>
      </c>
      <c r="U638" s="55"/>
      <c r="V638" s="55"/>
      <c r="W638" s="55">
        <v>41</v>
      </c>
      <c r="X638" s="55">
        <v>68</v>
      </c>
      <c r="Y638" s="55">
        <v>615</v>
      </c>
      <c r="Z638" s="55">
        <v>75.5</v>
      </c>
      <c r="AA638" s="55">
        <v>84</v>
      </c>
      <c r="AB638" s="55">
        <v>235</v>
      </c>
      <c r="AC638" s="55"/>
      <c r="AD638" s="55"/>
      <c r="AE638" s="55"/>
      <c r="AF638" s="55"/>
      <c r="AG638" s="55"/>
      <c r="AH638" s="55"/>
      <c r="AI638" s="55" t="s">
        <v>54</v>
      </c>
      <c r="AJ638" s="55">
        <v>40</v>
      </c>
      <c r="AK638" s="55"/>
      <c r="AL638" s="55"/>
      <c r="AM638" s="55"/>
      <c r="AN638" s="55"/>
      <c r="AO638" s="55">
        <v>672</v>
      </c>
      <c r="AP638" s="55">
        <v>623</v>
      </c>
      <c r="AQ638" s="55">
        <v>658</v>
      </c>
      <c r="AR638" s="55">
        <v>654</v>
      </c>
      <c r="AS638" s="55">
        <v>654</v>
      </c>
      <c r="AT638" s="55">
        <v>625</v>
      </c>
    </row>
    <row r="639" spans="1:46">
      <c r="A639" s="55" t="s">
        <v>166</v>
      </c>
      <c r="B639" s="55">
        <v>1315230210</v>
      </c>
      <c r="C639" s="55" t="s">
        <v>167</v>
      </c>
      <c r="D639" s="55" t="s">
        <v>52</v>
      </c>
      <c r="E639" s="55" t="s">
        <v>53</v>
      </c>
      <c r="F639" s="55"/>
      <c r="G639" s="55">
        <v>2</v>
      </c>
      <c r="H639" s="55">
        <v>431.5</v>
      </c>
      <c r="I639" s="55">
        <v>468</v>
      </c>
      <c r="J639" s="55">
        <v>625</v>
      </c>
      <c r="K639" s="55">
        <v>-75</v>
      </c>
      <c r="L639" s="55">
        <v>5083</v>
      </c>
      <c r="M639" s="55">
        <v>87.5</v>
      </c>
      <c r="N639" s="55">
        <v>788</v>
      </c>
      <c r="O639" s="55">
        <v>82</v>
      </c>
      <c r="P639" s="55">
        <v>597</v>
      </c>
      <c r="Q639" s="55">
        <v>117.5</v>
      </c>
      <c r="R639" s="55">
        <v>253</v>
      </c>
      <c r="S639" s="55">
        <v>42</v>
      </c>
      <c r="T639" s="55">
        <v>623</v>
      </c>
      <c r="U639" s="55"/>
      <c r="V639" s="55"/>
      <c r="W639" s="55">
        <v>39.5</v>
      </c>
      <c r="X639" s="55">
        <v>67</v>
      </c>
      <c r="Y639" s="55">
        <v>626</v>
      </c>
      <c r="Z639" s="55">
        <v>63</v>
      </c>
      <c r="AA639" s="55">
        <v>72</v>
      </c>
      <c r="AB639" s="55">
        <v>423</v>
      </c>
      <c r="AC639" s="55"/>
      <c r="AD639" s="55"/>
      <c r="AE639" s="55"/>
      <c r="AF639" s="55"/>
      <c r="AG639" s="55"/>
      <c r="AH639" s="55"/>
      <c r="AI639" s="55" t="s">
        <v>54</v>
      </c>
      <c r="AJ639" s="55">
        <v>10</v>
      </c>
      <c r="AK639" s="55"/>
      <c r="AL639" s="55"/>
      <c r="AM639" s="55"/>
      <c r="AN639" s="55"/>
      <c r="AO639" s="55">
        <v>622</v>
      </c>
      <c r="AP639" s="55">
        <v>648</v>
      </c>
      <c r="AQ639" s="55">
        <v>580</v>
      </c>
      <c r="AR639" s="55">
        <v>550</v>
      </c>
      <c r="AS639" s="55">
        <v>497</v>
      </c>
      <c r="AT639" s="55">
        <v>625</v>
      </c>
    </row>
    <row r="640" spans="1:46">
      <c r="A640" s="55" t="s">
        <v>101</v>
      </c>
      <c r="B640" s="55">
        <v>1315230125</v>
      </c>
      <c r="C640" s="55" t="s">
        <v>102</v>
      </c>
      <c r="D640" s="55" t="s">
        <v>52</v>
      </c>
      <c r="E640" s="55" t="s">
        <v>53</v>
      </c>
      <c r="F640" s="55"/>
      <c r="G640" s="55">
        <v>1</v>
      </c>
      <c r="H640" s="55">
        <v>431</v>
      </c>
      <c r="I640" s="55">
        <v>467</v>
      </c>
      <c r="J640" s="55">
        <v>627</v>
      </c>
      <c r="K640" s="55">
        <v>17</v>
      </c>
      <c r="L640" s="55">
        <v>5164</v>
      </c>
      <c r="M640" s="55">
        <v>108.5</v>
      </c>
      <c r="N640" s="55">
        <v>258</v>
      </c>
      <c r="O640" s="55">
        <v>85.5</v>
      </c>
      <c r="P640" s="55">
        <v>530</v>
      </c>
      <c r="Q640" s="55">
        <v>101</v>
      </c>
      <c r="R640" s="55">
        <v>592</v>
      </c>
      <c r="S640" s="55">
        <v>34</v>
      </c>
      <c r="T640" s="55">
        <v>665</v>
      </c>
      <c r="U640" s="55"/>
      <c r="V640" s="55"/>
      <c r="W640" s="55">
        <v>41</v>
      </c>
      <c r="X640" s="55">
        <v>68</v>
      </c>
      <c r="Y640" s="55">
        <v>615</v>
      </c>
      <c r="Z640" s="55">
        <v>61</v>
      </c>
      <c r="AA640" s="55">
        <v>70</v>
      </c>
      <c r="AB640" s="55">
        <v>436</v>
      </c>
      <c r="AC640" s="55"/>
      <c r="AD640" s="55"/>
      <c r="AE640" s="55"/>
      <c r="AF640" s="55"/>
      <c r="AG640" s="55"/>
      <c r="AH640" s="55"/>
      <c r="AI640" s="55" t="s">
        <v>54</v>
      </c>
      <c r="AJ640" s="55">
        <v>25</v>
      </c>
      <c r="AK640" s="55"/>
      <c r="AL640" s="55"/>
      <c r="AM640" s="55"/>
      <c r="AN640" s="55"/>
      <c r="AO640" s="55">
        <v>550</v>
      </c>
      <c r="AP640" s="55">
        <v>668</v>
      </c>
      <c r="AQ640" s="55">
        <v>637</v>
      </c>
      <c r="AR640" s="55">
        <v>644</v>
      </c>
      <c r="AS640" s="55">
        <v>659</v>
      </c>
      <c r="AT640" s="55">
        <v>627</v>
      </c>
    </row>
    <row r="641" spans="1:46">
      <c r="A641" s="55" t="s">
        <v>1371</v>
      </c>
      <c r="B641" s="55">
        <v>1315231520</v>
      </c>
      <c r="C641" s="55" t="s">
        <v>1372</v>
      </c>
      <c r="D641" s="55" t="s">
        <v>52</v>
      </c>
      <c r="E641" s="55" t="s">
        <v>53</v>
      </c>
      <c r="F641" s="55"/>
      <c r="G641" s="55">
        <v>15</v>
      </c>
      <c r="H641" s="55">
        <v>420</v>
      </c>
      <c r="I641" s="55">
        <v>465.5</v>
      </c>
      <c r="J641" s="55">
        <v>628</v>
      </c>
      <c r="K641" s="55">
        <v>9</v>
      </c>
      <c r="L641" s="55">
        <v>5258</v>
      </c>
      <c r="M641" s="55">
        <v>99</v>
      </c>
      <c r="N641" s="55">
        <v>635</v>
      </c>
      <c r="O641" s="55">
        <v>88</v>
      </c>
      <c r="P641" s="55">
        <v>492</v>
      </c>
      <c r="Q641" s="55">
        <v>95</v>
      </c>
      <c r="R641" s="55">
        <v>679</v>
      </c>
      <c r="S641" s="55">
        <v>39.5</v>
      </c>
      <c r="T641" s="55">
        <v>639</v>
      </c>
      <c r="U641" s="55"/>
      <c r="V641" s="55"/>
      <c r="W641" s="55">
        <v>53</v>
      </c>
      <c r="X641" s="55">
        <v>78</v>
      </c>
      <c r="Y641" s="55">
        <v>481</v>
      </c>
      <c r="Z641" s="55"/>
      <c r="AA641" s="55"/>
      <c r="AB641" s="55"/>
      <c r="AC641" s="55">
        <v>45.5</v>
      </c>
      <c r="AD641" s="55">
        <v>66</v>
      </c>
      <c r="AE641" s="55">
        <v>213</v>
      </c>
      <c r="AF641" s="55"/>
      <c r="AG641" s="55"/>
      <c r="AH641" s="55"/>
      <c r="AI641" s="55" t="s">
        <v>880</v>
      </c>
      <c r="AJ641" s="55">
        <v>20</v>
      </c>
      <c r="AK641" s="55"/>
      <c r="AL641" s="55"/>
      <c r="AM641" s="55"/>
      <c r="AN641" s="55"/>
      <c r="AO641" s="55">
        <v>576</v>
      </c>
      <c r="AP641" s="55">
        <v>658</v>
      </c>
      <c r="AQ641" s="55">
        <v>641</v>
      </c>
      <c r="AR641" s="55">
        <v>637</v>
      </c>
      <c r="AS641" s="55">
        <v>625</v>
      </c>
      <c r="AT641" s="55">
        <v>628</v>
      </c>
    </row>
    <row r="642" spans="1:46">
      <c r="A642" s="55" t="s">
        <v>1210</v>
      </c>
      <c r="B642" s="55">
        <v>1315231337</v>
      </c>
      <c r="C642" s="55" t="s">
        <v>1211</v>
      </c>
      <c r="D642" s="55" t="s">
        <v>52</v>
      </c>
      <c r="E642" s="55" t="s">
        <v>53</v>
      </c>
      <c r="F642" s="55"/>
      <c r="G642" s="55">
        <v>13</v>
      </c>
      <c r="H642" s="55">
        <v>412</v>
      </c>
      <c r="I642" s="55">
        <v>464.5</v>
      </c>
      <c r="J642" s="55">
        <v>629</v>
      </c>
      <c r="K642" s="55">
        <v>-209</v>
      </c>
      <c r="L642" s="55">
        <v>5305</v>
      </c>
      <c r="M642" s="55">
        <v>101</v>
      </c>
      <c r="N642" s="55">
        <v>561</v>
      </c>
      <c r="O642" s="55">
        <v>88</v>
      </c>
      <c r="P642" s="55">
        <v>492</v>
      </c>
      <c r="Q642" s="55">
        <v>95.5</v>
      </c>
      <c r="R642" s="55">
        <v>672</v>
      </c>
      <c r="S642" s="55">
        <v>40</v>
      </c>
      <c r="T642" s="55">
        <v>637</v>
      </c>
      <c r="U642" s="55"/>
      <c r="V642" s="55"/>
      <c r="W642" s="55">
        <v>38</v>
      </c>
      <c r="X642" s="55">
        <v>65</v>
      </c>
      <c r="Y642" s="55">
        <v>637</v>
      </c>
      <c r="Z642" s="55"/>
      <c r="AA642" s="55"/>
      <c r="AB642" s="55"/>
      <c r="AC642" s="55"/>
      <c r="AD642" s="55"/>
      <c r="AE642" s="55"/>
      <c r="AF642" s="55">
        <v>49.5</v>
      </c>
      <c r="AG642" s="55">
        <v>75</v>
      </c>
      <c r="AH642" s="55">
        <v>181</v>
      </c>
      <c r="AI642" s="55" t="s">
        <v>866</v>
      </c>
      <c r="AJ642" s="55">
        <v>37</v>
      </c>
      <c r="AK642" s="55"/>
      <c r="AL642" s="55"/>
      <c r="AM642" s="55"/>
      <c r="AN642" s="55"/>
      <c r="AO642" s="55">
        <v>490</v>
      </c>
      <c r="AP642" s="55">
        <v>638</v>
      </c>
      <c r="AQ642" s="55">
        <v>396</v>
      </c>
      <c r="AR642" s="55">
        <v>420</v>
      </c>
      <c r="AS642" s="55">
        <v>577</v>
      </c>
      <c r="AT642" s="55">
        <v>629</v>
      </c>
    </row>
    <row r="643" spans="1:46">
      <c r="A643" s="55" t="s">
        <v>244</v>
      </c>
      <c r="B643" s="55">
        <v>1315230303</v>
      </c>
      <c r="C643" s="55" t="s">
        <v>245</v>
      </c>
      <c r="D643" s="55" t="s">
        <v>52</v>
      </c>
      <c r="E643" s="55" t="s">
        <v>53</v>
      </c>
      <c r="F643" s="55"/>
      <c r="G643" s="55">
        <v>3</v>
      </c>
      <c r="H643" s="55">
        <v>431.5</v>
      </c>
      <c r="I643" s="55">
        <v>464</v>
      </c>
      <c r="J643" s="55">
        <v>630</v>
      </c>
      <c r="K643" s="55">
        <v>-14</v>
      </c>
      <c r="L643" s="55">
        <v>5332</v>
      </c>
      <c r="M643" s="55">
        <v>95.5</v>
      </c>
      <c r="N643" s="55">
        <v>721</v>
      </c>
      <c r="O643" s="55">
        <v>85.5</v>
      </c>
      <c r="P643" s="55">
        <v>530</v>
      </c>
      <c r="Q643" s="55">
        <v>73.5</v>
      </c>
      <c r="R643" s="55">
        <v>785</v>
      </c>
      <c r="S643" s="55">
        <v>47.5</v>
      </c>
      <c r="T643" s="55">
        <v>583</v>
      </c>
      <c r="U643" s="55"/>
      <c r="V643" s="55"/>
      <c r="W643" s="55">
        <v>61</v>
      </c>
      <c r="X643" s="55">
        <v>84</v>
      </c>
      <c r="Y643" s="55">
        <v>332</v>
      </c>
      <c r="Z643" s="55">
        <v>68.5</v>
      </c>
      <c r="AA643" s="55">
        <v>78</v>
      </c>
      <c r="AB643" s="55">
        <v>366</v>
      </c>
      <c r="AC643" s="55"/>
      <c r="AD643" s="55"/>
      <c r="AE643" s="55"/>
      <c r="AF643" s="55"/>
      <c r="AG643" s="55"/>
      <c r="AH643" s="55"/>
      <c r="AI643" s="55" t="s">
        <v>54</v>
      </c>
      <c r="AJ643" s="55">
        <v>3</v>
      </c>
      <c r="AK643" s="55"/>
      <c r="AL643" s="55"/>
      <c r="AM643" s="55"/>
      <c r="AN643" s="55"/>
      <c r="AO643" s="55">
        <v>578</v>
      </c>
      <c r="AP643" s="55">
        <v>589</v>
      </c>
      <c r="AQ643" s="55">
        <v>596</v>
      </c>
      <c r="AR643" s="55">
        <v>616</v>
      </c>
      <c r="AS643" s="55">
        <v>539</v>
      </c>
      <c r="AT643" s="55">
        <v>630</v>
      </c>
    </row>
    <row r="644" spans="1:46">
      <c r="A644" s="55" t="s">
        <v>1425</v>
      </c>
      <c r="B644" s="55">
        <v>1315231547</v>
      </c>
      <c r="C644" s="55" t="s">
        <v>1426</v>
      </c>
      <c r="D644" s="55" t="s">
        <v>133</v>
      </c>
      <c r="E644" s="55" t="s">
        <v>53</v>
      </c>
      <c r="F644" s="55"/>
      <c r="G644" s="55">
        <v>15</v>
      </c>
      <c r="H644" s="55">
        <v>432</v>
      </c>
      <c r="I644" s="55">
        <v>464</v>
      </c>
      <c r="J644" s="55">
        <v>630</v>
      </c>
      <c r="K644" s="55">
        <v>33</v>
      </c>
      <c r="L644" s="55">
        <v>5332</v>
      </c>
      <c r="M644" s="55">
        <v>96</v>
      </c>
      <c r="N644" s="55">
        <v>713</v>
      </c>
      <c r="O644" s="55">
        <v>66</v>
      </c>
      <c r="P644" s="55">
        <v>741</v>
      </c>
      <c r="Q644" s="55">
        <v>101</v>
      </c>
      <c r="R644" s="55">
        <v>592</v>
      </c>
      <c r="S644" s="55">
        <v>43</v>
      </c>
      <c r="T644" s="55">
        <v>616</v>
      </c>
      <c r="U644" s="55"/>
      <c r="V644" s="55"/>
      <c r="W644" s="55"/>
      <c r="X644" s="55"/>
      <c r="Y644" s="55"/>
      <c r="Z644" s="55">
        <v>68</v>
      </c>
      <c r="AA644" s="55">
        <v>77</v>
      </c>
      <c r="AB644" s="55">
        <v>372</v>
      </c>
      <c r="AC644" s="55">
        <v>58</v>
      </c>
      <c r="AD644" s="55">
        <v>81</v>
      </c>
      <c r="AE644" s="55">
        <v>149</v>
      </c>
      <c r="AF644" s="55"/>
      <c r="AG644" s="55"/>
      <c r="AH644" s="55"/>
      <c r="AI644" s="55" t="s">
        <v>1362</v>
      </c>
      <c r="AJ644" s="55">
        <v>47</v>
      </c>
      <c r="AK644" s="55"/>
      <c r="AL644" s="55" t="s">
        <v>512</v>
      </c>
      <c r="AM644" s="55"/>
      <c r="AN644" s="55"/>
      <c r="AO644" s="55">
        <v>676</v>
      </c>
      <c r="AP644" s="55">
        <v>658</v>
      </c>
      <c r="AQ644" s="55">
        <v>632</v>
      </c>
      <c r="AR644" s="55">
        <v>663</v>
      </c>
      <c r="AS644" s="55">
        <v>643</v>
      </c>
      <c r="AT644" s="55">
        <v>630</v>
      </c>
    </row>
    <row r="645" spans="1:46">
      <c r="A645" s="55" t="s">
        <v>1278</v>
      </c>
      <c r="B645" s="55">
        <v>1315231423</v>
      </c>
      <c r="C645" s="55" t="s">
        <v>1279</v>
      </c>
      <c r="D645" s="55" t="s">
        <v>52</v>
      </c>
      <c r="E645" s="55" t="s">
        <v>53</v>
      </c>
      <c r="F645" s="55"/>
      <c r="G645" s="55">
        <v>14</v>
      </c>
      <c r="H645" s="55">
        <v>412.75</v>
      </c>
      <c r="I645" s="55">
        <v>463.5</v>
      </c>
      <c r="J645" s="55">
        <v>632</v>
      </c>
      <c r="K645" s="55">
        <v>28</v>
      </c>
      <c r="L645" s="55">
        <v>5365</v>
      </c>
      <c r="M645" s="55">
        <v>110</v>
      </c>
      <c r="N645" s="55">
        <v>209</v>
      </c>
      <c r="O645" s="55">
        <v>64.5</v>
      </c>
      <c r="P645" s="55">
        <v>748</v>
      </c>
      <c r="Q645" s="55">
        <v>95.5</v>
      </c>
      <c r="R645" s="55">
        <v>672</v>
      </c>
      <c r="S645" s="55">
        <v>41.5</v>
      </c>
      <c r="T645" s="55">
        <v>625</v>
      </c>
      <c r="U645" s="55"/>
      <c r="V645" s="55"/>
      <c r="W645" s="55">
        <v>42</v>
      </c>
      <c r="X645" s="55">
        <v>69</v>
      </c>
      <c r="Y645" s="55">
        <v>604</v>
      </c>
      <c r="Z645" s="55"/>
      <c r="AA645" s="55"/>
      <c r="AB645" s="55"/>
      <c r="AC645" s="55">
        <v>59.25</v>
      </c>
      <c r="AD645" s="55">
        <v>83</v>
      </c>
      <c r="AE645" s="55">
        <v>127</v>
      </c>
      <c r="AF645" s="55"/>
      <c r="AG645" s="55"/>
      <c r="AH645" s="55"/>
      <c r="AI645" s="55" t="s">
        <v>880</v>
      </c>
      <c r="AJ645" s="55">
        <v>24</v>
      </c>
      <c r="AK645" s="55"/>
      <c r="AL645" s="55"/>
      <c r="AM645" s="55"/>
      <c r="AN645" s="55"/>
      <c r="AO645" s="55">
        <v>649</v>
      </c>
      <c r="AP645" s="55">
        <v>627</v>
      </c>
      <c r="AQ645" s="55">
        <v>640</v>
      </c>
      <c r="AR645" s="55">
        <v>660</v>
      </c>
      <c r="AS645" s="55">
        <v>642</v>
      </c>
      <c r="AT645" s="55">
        <v>632</v>
      </c>
    </row>
    <row r="646" spans="1:46">
      <c r="A646" s="55" t="s">
        <v>1168</v>
      </c>
      <c r="B646" s="55">
        <v>1315231315</v>
      </c>
      <c r="C646" s="55" t="s">
        <v>1169</v>
      </c>
      <c r="D646" s="55" t="s">
        <v>52</v>
      </c>
      <c r="E646" s="55" t="s">
        <v>53</v>
      </c>
      <c r="F646" s="55"/>
      <c r="G646" s="55">
        <v>13</v>
      </c>
      <c r="H646" s="55">
        <v>412.5</v>
      </c>
      <c r="I646" s="55">
        <v>463</v>
      </c>
      <c r="J646" s="55">
        <v>633</v>
      </c>
      <c r="K646" s="55">
        <v>-69</v>
      </c>
      <c r="L646" s="55">
        <v>5396</v>
      </c>
      <c r="M646" s="55">
        <v>95.5</v>
      </c>
      <c r="N646" s="55">
        <v>721</v>
      </c>
      <c r="O646" s="55">
        <v>65</v>
      </c>
      <c r="P646" s="55">
        <v>747</v>
      </c>
      <c r="Q646" s="55">
        <v>95</v>
      </c>
      <c r="R646" s="55">
        <v>679</v>
      </c>
      <c r="S646" s="55">
        <v>59.5</v>
      </c>
      <c r="T646" s="55">
        <v>424</v>
      </c>
      <c r="U646" s="55"/>
      <c r="V646" s="55"/>
      <c r="W646" s="55">
        <v>50</v>
      </c>
      <c r="X646" s="55">
        <v>76</v>
      </c>
      <c r="Y646" s="55">
        <v>523</v>
      </c>
      <c r="Z646" s="55"/>
      <c r="AA646" s="55"/>
      <c r="AB646" s="55"/>
      <c r="AC646" s="55"/>
      <c r="AD646" s="55"/>
      <c r="AE646" s="55"/>
      <c r="AF646" s="55">
        <v>47.5</v>
      </c>
      <c r="AG646" s="55">
        <v>72</v>
      </c>
      <c r="AH646" s="55">
        <v>192</v>
      </c>
      <c r="AI646" s="55" t="s">
        <v>866</v>
      </c>
      <c r="AJ646" s="55">
        <v>15</v>
      </c>
      <c r="AK646" s="55"/>
      <c r="AL646" s="55"/>
      <c r="AM646" s="55"/>
      <c r="AN646" s="55"/>
      <c r="AO646" s="55">
        <v>546</v>
      </c>
      <c r="AP646" s="55">
        <v>621</v>
      </c>
      <c r="AQ646" s="55">
        <v>636</v>
      </c>
      <c r="AR646" s="55">
        <v>564</v>
      </c>
      <c r="AS646" s="55">
        <v>678</v>
      </c>
      <c r="AT646" s="55">
        <v>633</v>
      </c>
    </row>
    <row r="647" spans="1:46">
      <c r="A647" s="55" t="s">
        <v>1326</v>
      </c>
      <c r="B647" s="55">
        <v>1315231447</v>
      </c>
      <c r="C647" s="55" t="s">
        <v>1327</v>
      </c>
      <c r="D647" s="55" t="s">
        <v>133</v>
      </c>
      <c r="E647" s="55" t="s">
        <v>53</v>
      </c>
      <c r="F647" s="55"/>
      <c r="G647" s="55">
        <v>14</v>
      </c>
      <c r="H647" s="55">
        <v>410.25</v>
      </c>
      <c r="I647" s="55">
        <v>461.5</v>
      </c>
      <c r="J647" s="55">
        <v>634</v>
      </c>
      <c r="K647" s="55">
        <v>-21</v>
      </c>
      <c r="L647" s="55">
        <v>5475</v>
      </c>
      <c r="M647" s="55">
        <v>97</v>
      </c>
      <c r="N647" s="55">
        <v>689</v>
      </c>
      <c r="O647" s="55">
        <v>65.5</v>
      </c>
      <c r="P647" s="55">
        <v>743</v>
      </c>
      <c r="Q647" s="55">
        <v>107.5</v>
      </c>
      <c r="R647" s="55">
        <v>463</v>
      </c>
      <c r="S647" s="55">
        <v>47.5</v>
      </c>
      <c r="T647" s="55">
        <v>583</v>
      </c>
      <c r="U647" s="55"/>
      <c r="V647" s="55"/>
      <c r="W647" s="55">
        <v>30.5</v>
      </c>
      <c r="X647" s="55">
        <v>58</v>
      </c>
      <c r="Y647" s="55">
        <v>660</v>
      </c>
      <c r="Z647" s="55"/>
      <c r="AA647" s="55"/>
      <c r="AB647" s="55"/>
      <c r="AC647" s="55">
        <v>62.25</v>
      </c>
      <c r="AD647" s="55">
        <v>86</v>
      </c>
      <c r="AE647" s="55">
        <v>101</v>
      </c>
      <c r="AF647" s="55"/>
      <c r="AG647" s="55"/>
      <c r="AH647" s="55"/>
      <c r="AI647" s="55" t="s">
        <v>880</v>
      </c>
      <c r="AJ647" s="55">
        <v>48</v>
      </c>
      <c r="AK647" s="55"/>
      <c r="AL647" s="55"/>
      <c r="AM647" s="55"/>
      <c r="AN647" s="55"/>
      <c r="AO647" s="55">
        <v>610</v>
      </c>
      <c r="AP647" s="55">
        <v>663</v>
      </c>
      <c r="AQ647" s="55">
        <v>617</v>
      </c>
      <c r="AR647" s="55">
        <v>613</v>
      </c>
      <c r="AS647" s="55">
        <v>623</v>
      </c>
      <c r="AT647" s="55">
        <v>634</v>
      </c>
    </row>
    <row r="648" spans="1:46">
      <c r="A648" s="55" t="s">
        <v>697</v>
      </c>
      <c r="B648" s="55">
        <v>1315230803</v>
      </c>
      <c r="C648" s="55" t="s">
        <v>698</v>
      </c>
      <c r="D648" s="55" t="s">
        <v>52</v>
      </c>
      <c r="E648" s="55" t="s">
        <v>53</v>
      </c>
      <c r="F648" s="55"/>
      <c r="G648" s="55">
        <v>8</v>
      </c>
      <c r="H648" s="55">
        <v>423.5</v>
      </c>
      <c r="I648" s="55">
        <v>460</v>
      </c>
      <c r="J648" s="55">
        <v>635</v>
      </c>
      <c r="K648" s="55">
        <v>20</v>
      </c>
      <c r="L648" s="55">
        <v>5560</v>
      </c>
      <c r="M648" s="55">
        <v>100</v>
      </c>
      <c r="N648" s="55">
        <v>605</v>
      </c>
      <c r="O648" s="55">
        <v>81.5</v>
      </c>
      <c r="P648" s="55">
        <v>606</v>
      </c>
      <c r="Q648" s="55">
        <v>106</v>
      </c>
      <c r="R648" s="55">
        <v>498</v>
      </c>
      <c r="S648" s="55">
        <v>36.5</v>
      </c>
      <c r="T648" s="55">
        <v>657</v>
      </c>
      <c r="U648" s="55"/>
      <c r="V648" s="55"/>
      <c r="W648" s="55">
        <v>38.5</v>
      </c>
      <c r="X648" s="55">
        <v>66</v>
      </c>
      <c r="Y648" s="55">
        <v>634</v>
      </c>
      <c r="Z648" s="55">
        <v>61</v>
      </c>
      <c r="AA648" s="55">
        <v>70</v>
      </c>
      <c r="AB648" s="55">
        <v>436</v>
      </c>
      <c r="AC648" s="55"/>
      <c r="AD648" s="55"/>
      <c r="AE648" s="55"/>
      <c r="AF648" s="55"/>
      <c r="AG648" s="55"/>
      <c r="AH648" s="55"/>
      <c r="AI648" s="55" t="s">
        <v>54</v>
      </c>
      <c r="AJ648" s="55">
        <v>3</v>
      </c>
      <c r="AK648" s="55"/>
      <c r="AL648" s="55"/>
      <c r="AM648" s="55"/>
      <c r="AN648" s="55"/>
      <c r="AO648" s="55">
        <v>657</v>
      </c>
      <c r="AP648" s="55">
        <v>634</v>
      </c>
      <c r="AQ648" s="55">
        <v>662</v>
      </c>
      <c r="AR648" s="55">
        <v>655</v>
      </c>
      <c r="AS648" s="55">
        <v>673</v>
      </c>
      <c r="AT648" s="55">
        <v>635</v>
      </c>
    </row>
    <row r="649" spans="1:46">
      <c r="A649" s="55" t="s">
        <v>1428</v>
      </c>
      <c r="B649" s="55">
        <v>7035231549</v>
      </c>
      <c r="C649" s="55" t="s">
        <v>1429</v>
      </c>
      <c r="D649" s="55" t="s">
        <v>328</v>
      </c>
      <c r="E649" s="55" t="s">
        <v>53</v>
      </c>
      <c r="F649" s="55" t="s">
        <v>233</v>
      </c>
      <c r="G649" s="55">
        <v>15</v>
      </c>
      <c r="H649" s="55">
        <v>413.5</v>
      </c>
      <c r="I649" s="55">
        <v>460.5</v>
      </c>
      <c r="J649" s="55">
        <v>635</v>
      </c>
      <c r="K649" s="55">
        <v>24</v>
      </c>
      <c r="L649" s="55">
        <v>5560</v>
      </c>
      <c r="M649" s="55">
        <v>85</v>
      </c>
      <c r="N649" s="55">
        <v>794</v>
      </c>
      <c r="O649" s="55">
        <v>89</v>
      </c>
      <c r="P649" s="55">
        <v>470</v>
      </c>
      <c r="Q649" s="55">
        <v>79.5</v>
      </c>
      <c r="R649" s="55">
        <v>773</v>
      </c>
      <c r="S649" s="55">
        <v>67</v>
      </c>
      <c r="T649" s="55">
        <v>287</v>
      </c>
      <c r="U649" s="55"/>
      <c r="V649" s="55"/>
      <c r="W649" s="55">
        <v>47</v>
      </c>
      <c r="X649" s="55">
        <v>74</v>
      </c>
      <c r="Y649" s="55">
        <v>555</v>
      </c>
      <c r="Z649" s="55"/>
      <c r="AA649" s="55"/>
      <c r="AB649" s="55"/>
      <c r="AC649" s="55">
        <v>46</v>
      </c>
      <c r="AD649" s="55">
        <v>66</v>
      </c>
      <c r="AE649" s="55">
        <v>212</v>
      </c>
      <c r="AF649" s="55"/>
      <c r="AG649" s="55"/>
      <c r="AH649" s="55"/>
      <c r="AI649" s="55" t="s">
        <v>880</v>
      </c>
      <c r="AJ649" s="55">
        <v>49</v>
      </c>
      <c r="AK649" s="55"/>
      <c r="AL649" s="55"/>
      <c r="AM649" s="55"/>
      <c r="AN649" s="55"/>
      <c r="AO649" s="55">
        <v>641</v>
      </c>
      <c r="AP649" s="55">
        <v>681</v>
      </c>
      <c r="AQ649" s="55">
        <v>658</v>
      </c>
      <c r="AR649" s="55">
        <v>659</v>
      </c>
      <c r="AS649" s="55">
        <v>662</v>
      </c>
      <c r="AT649" s="55">
        <v>635</v>
      </c>
    </row>
    <row r="650" spans="1:46">
      <c r="A650" s="55" t="s">
        <v>607</v>
      </c>
      <c r="B650" s="55">
        <v>1315230705</v>
      </c>
      <c r="C650" s="55" t="s">
        <v>608</v>
      </c>
      <c r="D650" s="55" t="s">
        <v>52</v>
      </c>
      <c r="E650" s="55" t="s">
        <v>53</v>
      </c>
      <c r="F650" s="55"/>
      <c r="G650" s="55">
        <v>7</v>
      </c>
      <c r="H650" s="55">
        <v>423</v>
      </c>
      <c r="I650" s="55">
        <v>459.5</v>
      </c>
      <c r="J650" s="55">
        <v>636</v>
      </c>
      <c r="K650" s="55">
        <v>13</v>
      </c>
      <c r="L650" s="55">
        <v>5592</v>
      </c>
      <c r="M650" s="55">
        <v>92.5</v>
      </c>
      <c r="N650" s="55">
        <v>765</v>
      </c>
      <c r="O650" s="55">
        <v>87</v>
      </c>
      <c r="P650" s="55">
        <v>503</v>
      </c>
      <c r="Q650" s="55">
        <v>101</v>
      </c>
      <c r="R650" s="55">
        <v>592</v>
      </c>
      <c r="S650" s="55">
        <v>47</v>
      </c>
      <c r="T650" s="55">
        <v>587</v>
      </c>
      <c r="U650" s="55"/>
      <c r="V650" s="55"/>
      <c r="W650" s="55">
        <v>32.5</v>
      </c>
      <c r="X650" s="55">
        <v>60</v>
      </c>
      <c r="Y650" s="55">
        <v>655</v>
      </c>
      <c r="Z650" s="55">
        <v>63</v>
      </c>
      <c r="AA650" s="55">
        <v>72</v>
      </c>
      <c r="AB650" s="55">
        <v>423</v>
      </c>
      <c r="AC650" s="55"/>
      <c r="AD650" s="55"/>
      <c r="AE650" s="55"/>
      <c r="AF650" s="55"/>
      <c r="AG650" s="55"/>
      <c r="AH650" s="55"/>
      <c r="AI650" s="55" t="s">
        <v>54</v>
      </c>
      <c r="AJ650" s="55">
        <v>5</v>
      </c>
      <c r="AK650" s="55"/>
      <c r="AL650" s="55"/>
      <c r="AM650" s="55"/>
      <c r="AN650" s="55"/>
      <c r="AO650" s="55">
        <v>654</v>
      </c>
      <c r="AP650" s="55">
        <v>629</v>
      </c>
      <c r="AQ650" s="55">
        <v>649</v>
      </c>
      <c r="AR650" s="55">
        <v>649</v>
      </c>
      <c r="AS650" s="55">
        <v>583</v>
      </c>
      <c r="AT650" s="55">
        <v>636</v>
      </c>
    </row>
    <row r="651" spans="1:46">
      <c r="A651" s="55" t="s">
        <v>236</v>
      </c>
      <c r="B651" s="55">
        <v>1315230246</v>
      </c>
      <c r="C651" s="55" t="s">
        <v>237</v>
      </c>
      <c r="D651" s="55" t="s">
        <v>133</v>
      </c>
      <c r="E651" s="55" t="s">
        <v>53</v>
      </c>
      <c r="F651" s="55"/>
      <c r="G651" s="55">
        <v>2</v>
      </c>
      <c r="H651" s="55">
        <v>423</v>
      </c>
      <c r="I651" s="55">
        <v>459</v>
      </c>
      <c r="J651" s="55">
        <v>637</v>
      </c>
      <c r="K651" s="55">
        <v>27</v>
      </c>
      <c r="L651" s="55">
        <v>5616</v>
      </c>
      <c r="M651" s="55">
        <v>94</v>
      </c>
      <c r="N651" s="55">
        <v>750</v>
      </c>
      <c r="O651" s="55">
        <v>63</v>
      </c>
      <c r="P651" s="55">
        <v>760</v>
      </c>
      <c r="Q651" s="55">
        <v>104</v>
      </c>
      <c r="R651" s="55">
        <v>541</v>
      </c>
      <c r="S651" s="55">
        <v>50</v>
      </c>
      <c r="T651" s="55">
        <v>551</v>
      </c>
      <c r="U651" s="55"/>
      <c r="V651" s="55"/>
      <c r="W651" s="55">
        <v>46</v>
      </c>
      <c r="X651" s="55">
        <v>73</v>
      </c>
      <c r="Y651" s="55">
        <v>569</v>
      </c>
      <c r="Z651" s="55">
        <v>66</v>
      </c>
      <c r="AA651" s="55">
        <v>75</v>
      </c>
      <c r="AB651" s="55">
        <v>403</v>
      </c>
      <c r="AC651" s="55"/>
      <c r="AD651" s="55"/>
      <c r="AE651" s="55"/>
      <c r="AF651" s="55"/>
      <c r="AG651" s="55"/>
      <c r="AH651" s="55"/>
      <c r="AI651" s="55" t="s">
        <v>54</v>
      </c>
      <c r="AJ651" s="55">
        <v>46</v>
      </c>
      <c r="AK651" s="55"/>
      <c r="AL651" s="55"/>
      <c r="AM651" s="55"/>
      <c r="AN651" s="55"/>
      <c r="AO651" s="55">
        <v>641</v>
      </c>
      <c r="AP651" s="55">
        <v>613</v>
      </c>
      <c r="AQ651" s="55">
        <v>573</v>
      </c>
      <c r="AR651" s="55">
        <v>664</v>
      </c>
      <c r="AS651" s="55">
        <v>611</v>
      </c>
      <c r="AT651" s="55">
        <v>637</v>
      </c>
    </row>
    <row r="652" spans="1:46">
      <c r="A652" s="55" t="s">
        <v>1030</v>
      </c>
      <c r="B652" s="55">
        <v>1315231131</v>
      </c>
      <c r="C652" s="55" t="s">
        <v>1031</v>
      </c>
      <c r="D652" s="55" t="s">
        <v>52</v>
      </c>
      <c r="E652" s="55" t="s">
        <v>53</v>
      </c>
      <c r="F652" s="55"/>
      <c r="G652" s="55">
        <v>11</v>
      </c>
      <c r="H652" s="55">
        <v>407.75</v>
      </c>
      <c r="I652" s="55">
        <v>458.75</v>
      </c>
      <c r="J652" s="55">
        <v>638</v>
      </c>
      <c r="K652" s="55">
        <v>7</v>
      </c>
      <c r="L652" s="55">
        <v>5643</v>
      </c>
      <c r="M652" s="55">
        <v>103.5</v>
      </c>
      <c r="N652" s="55">
        <v>470</v>
      </c>
      <c r="O652" s="55">
        <v>55.75</v>
      </c>
      <c r="P652" s="55">
        <v>783</v>
      </c>
      <c r="Q652" s="55">
        <v>113.5</v>
      </c>
      <c r="R652" s="55">
        <v>327</v>
      </c>
      <c r="S652" s="55">
        <v>31</v>
      </c>
      <c r="T652" s="55">
        <v>672</v>
      </c>
      <c r="U652" s="55"/>
      <c r="V652" s="55"/>
      <c r="W652" s="55">
        <v>39</v>
      </c>
      <c r="X652" s="55">
        <v>66</v>
      </c>
      <c r="Y652" s="55">
        <v>629</v>
      </c>
      <c r="Z652" s="55"/>
      <c r="AA652" s="55"/>
      <c r="AB652" s="55"/>
      <c r="AC652" s="55"/>
      <c r="AD652" s="55"/>
      <c r="AE652" s="55"/>
      <c r="AF652" s="55">
        <v>65</v>
      </c>
      <c r="AG652" s="55">
        <v>89</v>
      </c>
      <c r="AH652" s="55">
        <v>33</v>
      </c>
      <c r="AI652" s="55" t="s">
        <v>866</v>
      </c>
      <c r="AJ652" s="55">
        <v>31</v>
      </c>
      <c r="AK652" s="55"/>
      <c r="AL652" s="55"/>
      <c r="AM652" s="55"/>
      <c r="AN652" s="55"/>
      <c r="AO652" s="55">
        <v>658</v>
      </c>
      <c r="AP652" s="55">
        <v>601</v>
      </c>
      <c r="AQ652" s="55">
        <v>648</v>
      </c>
      <c r="AR652" s="55">
        <v>645</v>
      </c>
      <c r="AS652" s="55">
        <v>619</v>
      </c>
      <c r="AT652" s="55">
        <v>638</v>
      </c>
    </row>
    <row r="653" spans="1:46">
      <c r="A653" s="55" t="s">
        <v>1312</v>
      </c>
      <c r="B653" s="55">
        <v>1315231440</v>
      </c>
      <c r="C653" s="55" t="s">
        <v>1313</v>
      </c>
      <c r="D653" s="55" t="s">
        <v>52</v>
      </c>
      <c r="E653" s="55" t="s">
        <v>53</v>
      </c>
      <c r="F653" s="55"/>
      <c r="G653" s="55">
        <v>14</v>
      </c>
      <c r="H653" s="55">
        <v>407.75</v>
      </c>
      <c r="I653" s="55">
        <v>458.5</v>
      </c>
      <c r="J653" s="55">
        <v>639</v>
      </c>
      <c r="K653" s="55">
        <v>19</v>
      </c>
      <c r="L653" s="55">
        <v>5644</v>
      </c>
      <c r="M653" s="55">
        <v>100.5</v>
      </c>
      <c r="N653" s="55">
        <v>584</v>
      </c>
      <c r="O653" s="55">
        <v>88.5</v>
      </c>
      <c r="P653" s="55">
        <v>481</v>
      </c>
      <c r="Q653" s="55">
        <v>87</v>
      </c>
      <c r="R653" s="55">
        <v>746</v>
      </c>
      <c r="S653" s="55">
        <v>41.5</v>
      </c>
      <c r="T653" s="55">
        <v>625</v>
      </c>
      <c r="U653" s="55"/>
      <c r="V653" s="55"/>
      <c r="W653" s="55">
        <v>33</v>
      </c>
      <c r="X653" s="55">
        <v>61</v>
      </c>
      <c r="Y653" s="55">
        <v>654</v>
      </c>
      <c r="Z653" s="55"/>
      <c r="AA653" s="55"/>
      <c r="AB653" s="55"/>
      <c r="AC653" s="55">
        <v>57.25</v>
      </c>
      <c r="AD653" s="55">
        <v>80</v>
      </c>
      <c r="AE653" s="55">
        <v>156</v>
      </c>
      <c r="AF653" s="55"/>
      <c r="AG653" s="55"/>
      <c r="AH653" s="55"/>
      <c r="AI653" s="55" t="s">
        <v>880</v>
      </c>
      <c r="AJ653" s="55">
        <v>41</v>
      </c>
      <c r="AK653" s="55"/>
      <c r="AL653" s="55"/>
      <c r="AM653" s="55"/>
      <c r="AN653" s="55"/>
      <c r="AO653" s="55">
        <v>661</v>
      </c>
      <c r="AP653" s="55">
        <v>666</v>
      </c>
      <c r="AQ653" s="55">
        <v>649</v>
      </c>
      <c r="AR653" s="55">
        <v>658</v>
      </c>
      <c r="AS653" s="55">
        <v>607</v>
      </c>
      <c r="AT653" s="55">
        <v>639</v>
      </c>
    </row>
    <row r="654" spans="1:46">
      <c r="A654" s="55" t="s">
        <v>1276</v>
      </c>
      <c r="B654" s="55">
        <v>1315231422</v>
      </c>
      <c r="C654" s="55" t="s">
        <v>1277</v>
      </c>
      <c r="D654" s="55" t="s">
        <v>52</v>
      </c>
      <c r="E654" s="55" t="s">
        <v>53</v>
      </c>
      <c r="F654" s="55"/>
      <c r="G654" s="55">
        <v>14</v>
      </c>
      <c r="H654" s="55">
        <v>411.5</v>
      </c>
      <c r="I654" s="55">
        <v>458.5</v>
      </c>
      <c r="J654" s="55">
        <v>639</v>
      </c>
      <c r="K654" s="55">
        <v>-91</v>
      </c>
      <c r="L654" s="55">
        <v>5644</v>
      </c>
      <c r="M654" s="55">
        <v>95</v>
      </c>
      <c r="N654" s="55">
        <v>730</v>
      </c>
      <c r="O654" s="55">
        <v>64.5</v>
      </c>
      <c r="P654" s="55">
        <v>748</v>
      </c>
      <c r="Q654" s="55">
        <v>90.5</v>
      </c>
      <c r="R654" s="55">
        <v>721</v>
      </c>
      <c r="S654" s="55">
        <v>67.5</v>
      </c>
      <c r="T654" s="55">
        <v>275</v>
      </c>
      <c r="U654" s="55"/>
      <c r="V654" s="55"/>
      <c r="W654" s="55">
        <v>46.5</v>
      </c>
      <c r="X654" s="55">
        <v>73</v>
      </c>
      <c r="Y654" s="55">
        <v>561</v>
      </c>
      <c r="Z654" s="55"/>
      <c r="AA654" s="55"/>
      <c r="AB654" s="55"/>
      <c r="AC654" s="55">
        <v>47.5</v>
      </c>
      <c r="AD654" s="55">
        <v>68</v>
      </c>
      <c r="AE654" s="55">
        <v>208</v>
      </c>
      <c r="AF654" s="55"/>
      <c r="AG654" s="55"/>
      <c r="AH654" s="55"/>
      <c r="AI654" s="55" t="s">
        <v>880</v>
      </c>
      <c r="AJ654" s="55">
        <v>23</v>
      </c>
      <c r="AK654" s="55"/>
      <c r="AL654" s="55"/>
      <c r="AM654" s="55"/>
      <c r="AN654" s="55"/>
      <c r="AO654" s="55">
        <v>361</v>
      </c>
      <c r="AP654" s="55">
        <v>342</v>
      </c>
      <c r="AQ654" s="55">
        <v>641</v>
      </c>
      <c r="AR654" s="55">
        <v>548</v>
      </c>
      <c r="AS654" s="55">
        <v>350</v>
      </c>
      <c r="AT654" s="55">
        <v>639</v>
      </c>
    </row>
    <row r="655" spans="1:46">
      <c r="A655" s="55" t="s">
        <v>981</v>
      </c>
      <c r="B655" s="55">
        <v>1315231548</v>
      </c>
      <c r="C655" s="55" t="s">
        <v>1427</v>
      </c>
      <c r="D655" s="55" t="s">
        <v>133</v>
      </c>
      <c r="E655" s="55" t="s">
        <v>53</v>
      </c>
      <c r="F655" s="55"/>
      <c r="G655" s="55">
        <v>15</v>
      </c>
      <c r="H655" s="55">
        <v>414</v>
      </c>
      <c r="I655" s="55">
        <v>458.5</v>
      </c>
      <c r="J655" s="55">
        <v>639</v>
      </c>
      <c r="K655" s="55">
        <v>-10</v>
      </c>
      <c r="L655" s="55">
        <v>5644</v>
      </c>
      <c r="M655" s="55">
        <v>103</v>
      </c>
      <c r="N655" s="55">
        <v>487</v>
      </c>
      <c r="O655" s="55">
        <v>69.5</v>
      </c>
      <c r="P655" s="55">
        <v>718</v>
      </c>
      <c r="Q655" s="55">
        <v>98.5</v>
      </c>
      <c r="R655" s="55">
        <v>627</v>
      </c>
      <c r="S655" s="55">
        <v>40.5</v>
      </c>
      <c r="T655" s="55">
        <v>631</v>
      </c>
      <c r="U655" s="55"/>
      <c r="V655" s="55"/>
      <c r="W655" s="55">
        <v>55.5</v>
      </c>
      <c r="X655" s="55">
        <v>80</v>
      </c>
      <c r="Y655" s="55">
        <v>435</v>
      </c>
      <c r="Z655" s="55"/>
      <c r="AA655" s="55"/>
      <c r="AB655" s="55"/>
      <c r="AC655" s="55">
        <v>47</v>
      </c>
      <c r="AD655" s="55">
        <v>67</v>
      </c>
      <c r="AE655" s="55">
        <v>210</v>
      </c>
      <c r="AF655" s="55"/>
      <c r="AG655" s="55"/>
      <c r="AH655" s="55"/>
      <c r="AI655" s="55" t="s">
        <v>880</v>
      </c>
      <c r="AJ655" s="55">
        <v>48</v>
      </c>
      <c r="AK655" s="55"/>
      <c r="AL655" s="55"/>
      <c r="AM655" s="55"/>
      <c r="AN655" s="55"/>
      <c r="AO655" s="55">
        <v>630</v>
      </c>
      <c r="AP655" s="55">
        <v>660</v>
      </c>
      <c r="AQ655" s="55">
        <v>569</v>
      </c>
      <c r="AR655" s="55">
        <v>629</v>
      </c>
      <c r="AS655" s="55">
        <v>560</v>
      </c>
      <c r="AT655" s="55">
        <v>639</v>
      </c>
    </row>
    <row r="656" spans="1:46">
      <c r="A656" s="55" t="s">
        <v>1272</v>
      </c>
      <c r="B656" s="55">
        <v>1315231420</v>
      </c>
      <c r="C656" s="55" t="s">
        <v>1273</v>
      </c>
      <c r="D656" s="55" t="s">
        <v>52</v>
      </c>
      <c r="E656" s="55" t="s">
        <v>53</v>
      </c>
      <c r="F656" s="55"/>
      <c r="G656" s="55">
        <v>14</v>
      </c>
      <c r="H656" s="55">
        <v>408.5</v>
      </c>
      <c r="I656" s="55">
        <v>458</v>
      </c>
      <c r="J656" s="55">
        <v>642</v>
      </c>
      <c r="K656" s="55">
        <v>-45</v>
      </c>
      <c r="L656" s="55">
        <v>5688</v>
      </c>
      <c r="M656" s="55">
        <v>107</v>
      </c>
      <c r="N656" s="55">
        <v>325</v>
      </c>
      <c r="O656" s="55">
        <v>67</v>
      </c>
      <c r="P656" s="55">
        <v>733</v>
      </c>
      <c r="Q656" s="55">
        <v>99.5</v>
      </c>
      <c r="R656" s="55">
        <v>610</v>
      </c>
      <c r="S656" s="55">
        <v>34.5</v>
      </c>
      <c r="T656" s="55">
        <v>664</v>
      </c>
      <c r="U656" s="55"/>
      <c r="V656" s="55"/>
      <c r="W656" s="55">
        <v>44</v>
      </c>
      <c r="X656" s="55">
        <v>71</v>
      </c>
      <c r="Y656" s="55">
        <v>591</v>
      </c>
      <c r="Z656" s="55"/>
      <c r="AA656" s="55"/>
      <c r="AB656" s="55"/>
      <c r="AC656" s="55">
        <v>56.5</v>
      </c>
      <c r="AD656" s="55">
        <v>79</v>
      </c>
      <c r="AE656" s="55">
        <v>163</v>
      </c>
      <c r="AF656" s="55"/>
      <c r="AG656" s="55"/>
      <c r="AH656" s="55"/>
      <c r="AI656" s="55" t="s">
        <v>880</v>
      </c>
      <c r="AJ656" s="55">
        <v>21</v>
      </c>
      <c r="AK656" s="55"/>
      <c r="AL656" s="55"/>
      <c r="AM656" s="55"/>
      <c r="AN656" s="55"/>
      <c r="AO656" s="55">
        <v>634</v>
      </c>
      <c r="AP656" s="55">
        <v>617</v>
      </c>
      <c r="AQ656" s="55">
        <v>635</v>
      </c>
      <c r="AR656" s="55">
        <v>597</v>
      </c>
      <c r="AS656" s="55">
        <v>553</v>
      </c>
      <c r="AT656" s="55">
        <v>642</v>
      </c>
    </row>
    <row r="657" spans="1:46">
      <c r="A657" s="55" t="s">
        <v>973</v>
      </c>
      <c r="B657" s="55">
        <v>1315231102</v>
      </c>
      <c r="C657" s="55" t="s">
        <v>974</v>
      </c>
      <c r="D657" s="55" t="s">
        <v>52</v>
      </c>
      <c r="E657" s="55" t="s">
        <v>53</v>
      </c>
      <c r="F657" s="55"/>
      <c r="G657" s="55">
        <v>11</v>
      </c>
      <c r="H657" s="55">
        <v>407</v>
      </c>
      <c r="I657" s="55">
        <v>458</v>
      </c>
      <c r="J657" s="55">
        <v>642</v>
      </c>
      <c r="K657" s="55">
        <v>19</v>
      </c>
      <c r="L657" s="55">
        <v>5688</v>
      </c>
      <c r="M657" s="55">
        <v>104</v>
      </c>
      <c r="N657" s="55">
        <v>450</v>
      </c>
      <c r="O657" s="55">
        <v>71.5</v>
      </c>
      <c r="P657" s="55">
        <v>702</v>
      </c>
      <c r="Q657" s="55">
        <v>104.5</v>
      </c>
      <c r="R657" s="55">
        <v>532</v>
      </c>
      <c r="S657" s="55">
        <v>46</v>
      </c>
      <c r="T657" s="55">
        <v>597</v>
      </c>
      <c r="U657" s="55"/>
      <c r="V657" s="55"/>
      <c r="W657" s="55">
        <v>37.5</v>
      </c>
      <c r="X657" s="55">
        <v>65</v>
      </c>
      <c r="Y657" s="55">
        <v>641</v>
      </c>
      <c r="Z657" s="55"/>
      <c r="AA657" s="55"/>
      <c r="AB657" s="55"/>
      <c r="AC657" s="55"/>
      <c r="AD657" s="55"/>
      <c r="AE657" s="55"/>
      <c r="AF657" s="55">
        <v>43.5</v>
      </c>
      <c r="AG657" s="55">
        <v>67</v>
      </c>
      <c r="AH657" s="55">
        <v>212</v>
      </c>
      <c r="AI657" s="55" t="s">
        <v>866</v>
      </c>
      <c r="AJ657" s="55">
        <v>2</v>
      </c>
      <c r="AK657" s="55"/>
      <c r="AL657" s="55"/>
      <c r="AM657" s="55"/>
      <c r="AN657" s="55"/>
      <c r="AO657" s="55">
        <v>566</v>
      </c>
      <c r="AP657" s="55">
        <v>646</v>
      </c>
      <c r="AQ657" s="55">
        <v>661</v>
      </c>
      <c r="AR657" s="55">
        <v>661</v>
      </c>
      <c r="AS657" s="55">
        <v>657</v>
      </c>
      <c r="AT657" s="55">
        <v>642</v>
      </c>
    </row>
    <row r="658" spans="1:46">
      <c r="A658" s="55" t="s">
        <v>1328</v>
      </c>
      <c r="B658" s="55">
        <v>1315231448</v>
      </c>
      <c r="C658" s="55" t="s">
        <v>1329</v>
      </c>
      <c r="D658" s="55" t="s">
        <v>133</v>
      </c>
      <c r="E658" s="55" t="s">
        <v>53</v>
      </c>
      <c r="F658" s="55"/>
      <c r="G658" s="55">
        <v>14</v>
      </c>
      <c r="H658" s="55">
        <v>410.5</v>
      </c>
      <c r="I658" s="55">
        <v>457.5</v>
      </c>
      <c r="J658" s="55">
        <v>644</v>
      </c>
      <c r="K658" s="55">
        <v>-198</v>
      </c>
      <c r="L658" s="55">
        <v>5726</v>
      </c>
      <c r="M658" s="55">
        <v>104</v>
      </c>
      <c r="N658" s="55">
        <v>450</v>
      </c>
      <c r="O658" s="55">
        <v>77.5</v>
      </c>
      <c r="P658" s="55">
        <v>652</v>
      </c>
      <c r="Q658" s="55">
        <v>103</v>
      </c>
      <c r="R658" s="55">
        <v>562</v>
      </c>
      <c r="S658" s="55">
        <v>38</v>
      </c>
      <c r="T658" s="55">
        <v>648</v>
      </c>
      <c r="U658" s="55"/>
      <c r="V658" s="55"/>
      <c r="W658" s="55">
        <v>47</v>
      </c>
      <c r="X658" s="55">
        <v>74</v>
      </c>
      <c r="Y658" s="55">
        <v>555</v>
      </c>
      <c r="Z658" s="55"/>
      <c r="AA658" s="55"/>
      <c r="AB658" s="55"/>
      <c r="AC658" s="55">
        <v>41</v>
      </c>
      <c r="AD658" s="55">
        <v>61</v>
      </c>
      <c r="AE658" s="55">
        <v>221</v>
      </c>
      <c r="AF658" s="55"/>
      <c r="AG658" s="55"/>
      <c r="AH658" s="55"/>
      <c r="AI658" s="55" t="s">
        <v>880</v>
      </c>
      <c r="AJ658" s="55">
        <v>49</v>
      </c>
      <c r="AK658" s="55"/>
      <c r="AL658" s="55"/>
      <c r="AM658" s="55"/>
      <c r="AN658" s="55"/>
      <c r="AO658" s="55">
        <v>539</v>
      </c>
      <c r="AP658" s="55">
        <v>640</v>
      </c>
      <c r="AQ658" s="55">
        <v>595</v>
      </c>
      <c r="AR658" s="55">
        <v>446</v>
      </c>
      <c r="AS658" s="55">
        <v>615</v>
      </c>
      <c r="AT658" s="55">
        <v>644</v>
      </c>
    </row>
    <row r="659" spans="1:46">
      <c r="A659" s="55" t="s">
        <v>1230</v>
      </c>
      <c r="B659" s="55">
        <v>1315231347</v>
      </c>
      <c r="C659" s="55" t="s">
        <v>1231</v>
      </c>
      <c r="D659" s="55" t="s">
        <v>133</v>
      </c>
      <c r="E659" s="55" t="s">
        <v>53</v>
      </c>
      <c r="F659" s="55"/>
      <c r="G659" s="55">
        <v>13</v>
      </c>
      <c r="H659" s="55">
        <v>420.5</v>
      </c>
      <c r="I659" s="55">
        <v>457</v>
      </c>
      <c r="J659" s="55">
        <v>645</v>
      </c>
      <c r="K659" s="55">
        <v>-16</v>
      </c>
      <c r="L659" s="55">
        <v>5753</v>
      </c>
      <c r="M659" s="55">
        <v>105.5</v>
      </c>
      <c r="N659" s="55">
        <v>382</v>
      </c>
      <c r="O659" s="55">
        <v>85.5</v>
      </c>
      <c r="P659" s="55">
        <v>530</v>
      </c>
      <c r="Q659" s="55">
        <v>91</v>
      </c>
      <c r="R659" s="55">
        <v>715</v>
      </c>
      <c r="S659" s="55">
        <v>27</v>
      </c>
      <c r="T659" s="55">
        <v>681</v>
      </c>
      <c r="U659" s="55"/>
      <c r="V659" s="55"/>
      <c r="W659" s="55"/>
      <c r="X659" s="55"/>
      <c r="Y659" s="55"/>
      <c r="Z659" s="55">
        <v>56.5</v>
      </c>
      <c r="AA659" s="55">
        <v>66</v>
      </c>
      <c r="AB659" s="55">
        <v>451</v>
      </c>
      <c r="AC659" s="55"/>
      <c r="AD659" s="55"/>
      <c r="AE659" s="55"/>
      <c r="AF659" s="55">
        <v>55</v>
      </c>
      <c r="AG659" s="55">
        <v>82</v>
      </c>
      <c r="AH659" s="55">
        <v>128</v>
      </c>
      <c r="AI659" s="55" t="s">
        <v>1142</v>
      </c>
      <c r="AJ659" s="55">
        <v>47</v>
      </c>
      <c r="AK659" s="55"/>
      <c r="AL659" s="55" t="s">
        <v>1143</v>
      </c>
      <c r="AM659" s="55"/>
      <c r="AN659" s="55"/>
      <c r="AO659" s="55">
        <v>584</v>
      </c>
      <c r="AP659" s="55">
        <v>673</v>
      </c>
      <c r="AQ659" s="55">
        <v>612</v>
      </c>
      <c r="AR659" s="55">
        <v>629</v>
      </c>
      <c r="AS659" s="55">
        <v>654</v>
      </c>
      <c r="AT659" s="55">
        <v>645</v>
      </c>
    </row>
    <row r="660" spans="1:46">
      <c r="A660" s="55" t="s">
        <v>140</v>
      </c>
      <c r="B660" s="55">
        <v>1315230144</v>
      </c>
      <c r="C660" s="55" t="s">
        <v>141</v>
      </c>
      <c r="D660" s="55" t="s">
        <v>133</v>
      </c>
      <c r="E660" s="55" t="s">
        <v>53</v>
      </c>
      <c r="F660" s="55"/>
      <c r="G660" s="55">
        <v>1</v>
      </c>
      <c r="H660" s="55">
        <v>420</v>
      </c>
      <c r="I660" s="55">
        <v>456.5</v>
      </c>
      <c r="J660" s="55">
        <v>646</v>
      </c>
      <c r="K660" s="55">
        <v>-122</v>
      </c>
      <c r="L660" s="55">
        <v>5771</v>
      </c>
      <c r="M660" s="55">
        <v>100.5</v>
      </c>
      <c r="N660" s="55">
        <v>584</v>
      </c>
      <c r="O660" s="55">
        <v>73.5</v>
      </c>
      <c r="P660" s="55">
        <v>690</v>
      </c>
      <c r="Q660" s="55">
        <v>84</v>
      </c>
      <c r="R660" s="55">
        <v>758</v>
      </c>
      <c r="S660" s="55">
        <v>46.5</v>
      </c>
      <c r="T660" s="55">
        <v>592</v>
      </c>
      <c r="U660" s="55"/>
      <c r="V660" s="55"/>
      <c r="W660" s="55">
        <v>46</v>
      </c>
      <c r="X660" s="55">
        <v>73</v>
      </c>
      <c r="Y660" s="55">
        <v>569</v>
      </c>
      <c r="Z660" s="55">
        <v>69.5</v>
      </c>
      <c r="AA660" s="55">
        <v>79</v>
      </c>
      <c r="AB660" s="55">
        <v>346</v>
      </c>
      <c r="AC660" s="55"/>
      <c r="AD660" s="55"/>
      <c r="AE660" s="55"/>
      <c r="AF660" s="55"/>
      <c r="AG660" s="55"/>
      <c r="AH660" s="55"/>
      <c r="AI660" s="55" t="s">
        <v>54</v>
      </c>
      <c r="AJ660" s="55">
        <v>44</v>
      </c>
      <c r="AK660" s="55"/>
      <c r="AL660" s="55"/>
      <c r="AM660" s="55"/>
      <c r="AN660" s="55"/>
      <c r="AO660" s="55">
        <v>587</v>
      </c>
      <c r="AP660" s="55">
        <v>527</v>
      </c>
      <c r="AQ660" s="55">
        <v>480</v>
      </c>
      <c r="AR660" s="55">
        <v>524</v>
      </c>
      <c r="AS660" s="55">
        <v>479</v>
      </c>
      <c r="AT660" s="55">
        <v>646</v>
      </c>
    </row>
    <row r="661" spans="1:46">
      <c r="A661" s="55" t="s">
        <v>1058</v>
      </c>
      <c r="B661" s="55">
        <v>1315231146</v>
      </c>
      <c r="C661" s="55" t="s">
        <v>1059</v>
      </c>
      <c r="D661" s="55" t="s">
        <v>52</v>
      </c>
      <c r="E661" s="55" t="s">
        <v>53</v>
      </c>
      <c r="F661" s="55"/>
      <c r="G661" s="55">
        <v>11</v>
      </c>
      <c r="H661" s="55">
        <v>406</v>
      </c>
      <c r="I661" s="55">
        <v>455.5</v>
      </c>
      <c r="J661" s="55">
        <v>647</v>
      </c>
      <c r="K661" s="55">
        <v>22</v>
      </c>
      <c r="L661" s="55">
        <v>5834</v>
      </c>
      <c r="M661" s="55">
        <v>93.5</v>
      </c>
      <c r="N661" s="55">
        <v>754</v>
      </c>
      <c r="O661" s="55">
        <v>80</v>
      </c>
      <c r="P661" s="55">
        <v>626</v>
      </c>
      <c r="Q661" s="55">
        <v>65.5</v>
      </c>
      <c r="R661" s="55">
        <v>791</v>
      </c>
      <c r="S661" s="55">
        <v>68.5</v>
      </c>
      <c r="T661" s="55">
        <v>257</v>
      </c>
      <c r="U661" s="55"/>
      <c r="V661" s="55"/>
      <c r="W661" s="55">
        <v>53.5</v>
      </c>
      <c r="X661" s="55">
        <v>79</v>
      </c>
      <c r="Y661" s="55">
        <v>471</v>
      </c>
      <c r="Z661" s="55"/>
      <c r="AA661" s="55"/>
      <c r="AB661" s="55"/>
      <c r="AC661" s="55"/>
      <c r="AD661" s="55"/>
      <c r="AE661" s="55"/>
      <c r="AF661" s="55">
        <v>45</v>
      </c>
      <c r="AG661" s="55">
        <v>69</v>
      </c>
      <c r="AH661" s="55">
        <v>207</v>
      </c>
      <c r="AI661" s="55" t="s">
        <v>866</v>
      </c>
      <c r="AJ661" s="55">
        <v>46</v>
      </c>
      <c r="AK661" s="55"/>
      <c r="AL661" s="55"/>
      <c r="AM661" s="55"/>
      <c r="AN661" s="55"/>
      <c r="AO661" s="55"/>
      <c r="AP661" s="55">
        <v>675</v>
      </c>
      <c r="AQ661" s="55">
        <v>652</v>
      </c>
      <c r="AR661" s="55">
        <v>669</v>
      </c>
      <c r="AS661" s="55">
        <v>668</v>
      </c>
      <c r="AT661" s="55">
        <v>647</v>
      </c>
    </row>
    <row r="662" spans="1:46">
      <c r="A662" s="55" t="s">
        <v>621</v>
      </c>
      <c r="B662" s="55">
        <v>1315230712</v>
      </c>
      <c r="C662" s="55" t="s">
        <v>622</v>
      </c>
      <c r="D662" s="55" t="s">
        <v>52</v>
      </c>
      <c r="E662" s="55" t="s">
        <v>53</v>
      </c>
      <c r="F662" s="55"/>
      <c r="G662" s="55">
        <v>7</v>
      </c>
      <c r="H662" s="55">
        <v>418</v>
      </c>
      <c r="I662" s="55">
        <v>455</v>
      </c>
      <c r="J662" s="55">
        <v>648</v>
      </c>
      <c r="K662" s="55">
        <v>-12</v>
      </c>
      <c r="L662" s="55">
        <v>5869</v>
      </c>
      <c r="M662" s="55">
        <v>112</v>
      </c>
      <c r="N662" s="55">
        <v>138</v>
      </c>
      <c r="O662" s="55">
        <v>90.5</v>
      </c>
      <c r="P662" s="55">
        <v>445</v>
      </c>
      <c r="Q662" s="55">
        <v>88</v>
      </c>
      <c r="R662" s="55">
        <v>737</v>
      </c>
      <c r="S662" s="55">
        <v>31.5</v>
      </c>
      <c r="T662" s="55">
        <v>670</v>
      </c>
      <c r="U662" s="55"/>
      <c r="V662" s="55"/>
      <c r="W662" s="55">
        <v>40</v>
      </c>
      <c r="X662" s="55">
        <v>67</v>
      </c>
      <c r="Y662" s="55">
        <v>620</v>
      </c>
      <c r="Z662" s="55">
        <v>56</v>
      </c>
      <c r="AA662" s="55">
        <v>66</v>
      </c>
      <c r="AB662" s="55">
        <v>454</v>
      </c>
      <c r="AC662" s="55"/>
      <c r="AD662" s="55"/>
      <c r="AE662" s="55"/>
      <c r="AF662" s="55"/>
      <c r="AG662" s="55"/>
      <c r="AH662" s="55"/>
      <c r="AI662" s="55" t="s">
        <v>54</v>
      </c>
      <c r="AJ662" s="55">
        <v>12</v>
      </c>
      <c r="AK662" s="55"/>
      <c r="AL662" s="55"/>
      <c r="AM662" s="55"/>
      <c r="AN662" s="55"/>
      <c r="AO662" s="55">
        <v>652</v>
      </c>
      <c r="AP662" s="55">
        <v>650</v>
      </c>
      <c r="AQ662" s="55">
        <v>665</v>
      </c>
      <c r="AR662" s="55">
        <v>636</v>
      </c>
      <c r="AS662" s="55">
        <v>650</v>
      </c>
      <c r="AT662" s="55">
        <v>648</v>
      </c>
    </row>
    <row r="663" spans="1:46">
      <c r="A663" s="55" t="s">
        <v>1076</v>
      </c>
      <c r="B663" s="55">
        <v>1315231208</v>
      </c>
      <c r="C663" s="55" t="s">
        <v>1077</v>
      </c>
      <c r="D663" s="55" t="s">
        <v>52</v>
      </c>
      <c r="E663" s="55" t="s">
        <v>53</v>
      </c>
      <c r="F663" s="55"/>
      <c r="G663" s="55">
        <v>12</v>
      </c>
      <c r="H663" s="55">
        <v>399.5</v>
      </c>
      <c r="I663" s="55">
        <v>453</v>
      </c>
      <c r="J663" s="55">
        <v>649</v>
      </c>
      <c r="K663" s="55">
        <v>-82</v>
      </c>
      <c r="L663" s="55">
        <v>5979</v>
      </c>
      <c r="M663" s="55">
        <v>97</v>
      </c>
      <c r="N663" s="55">
        <v>689</v>
      </c>
      <c r="O663" s="55">
        <v>77.5</v>
      </c>
      <c r="P663" s="55">
        <v>652</v>
      </c>
      <c r="Q663" s="55">
        <v>93</v>
      </c>
      <c r="R663" s="55">
        <v>695</v>
      </c>
      <c r="S663" s="55">
        <v>40.5</v>
      </c>
      <c r="T663" s="55">
        <v>631</v>
      </c>
      <c r="U663" s="55"/>
      <c r="V663" s="55"/>
      <c r="W663" s="55">
        <v>41.5</v>
      </c>
      <c r="X663" s="55">
        <v>69</v>
      </c>
      <c r="Y663" s="55">
        <v>611</v>
      </c>
      <c r="Z663" s="55"/>
      <c r="AA663" s="55"/>
      <c r="AB663" s="55"/>
      <c r="AC663" s="55"/>
      <c r="AD663" s="55"/>
      <c r="AE663" s="55"/>
      <c r="AF663" s="55">
        <v>50</v>
      </c>
      <c r="AG663" s="55">
        <v>76</v>
      </c>
      <c r="AH663" s="55">
        <v>175</v>
      </c>
      <c r="AI663" s="55" t="s">
        <v>866</v>
      </c>
      <c r="AJ663" s="55">
        <v>8</v>
      </c>
      <c r="AK663" s="55"/>
      <c r="AL663" s="55"/>
      <c r="AM663" s="55"/>
      <c r="AN663" s="55"/>
      <c r="AO663" s="55">
        <v>620</v>
      </c>
      <c r="AP663" s="55">
        <v>638</v>
      </c>
      <c r="AQ663" s="55">
        <v>620</v>
      </c>
      <c r="AR663" s="55">
        <v>567</v>
      </c>
      <c r="AS663" s="55">
        <v>575</v>
      </c>
      <c r="AT663" s="55">
        <v>649</v>
      </c>
    </row>
    <row r="664" spans="1:46">
      <c r="A664" s="55" t="s">
        <v>993</v>
      </c>
      <c r="B664" s="55">
        <v>1315231112</v>
      </c>
      <c r="C664" s="55" t="s">
        <v>994</v>
      </c>
      <c r="D664" s="55" t="s">
        <v>52</v>
      </c>
      <c r="E664" s="55" t="s">
        <v>53</v>
      </c>
      <c r="F664" s="55"/>
      <c r="G664" s="55">
        <v>11</v>
      </c>
      <c r="H664" s="55">
        <v>402.5</v>
      </c>
      <c r="I664" s="55">
        <v>451.5</v>
      </c>
      <c r="J664" s="55">
        <v>650</v>
      </c>
      <c r="K664" s="55">
        <v>-18</v>
      </c>
      <c r="L664" s="55">
        <v>6055</v>
      </c>
      <c r="M664" s="55">
        <v>102</v>
      </c>
      <c r="N664" s="55">
        <v>529</v>
      </c>
      <c r="O664" s="55">
        <v>54.5</v>
      </c>
      <c r="P664" s="55">
        <v>785</v>
      </c>
      <c r="Q664" s="55">
        <v>98.5</v>
      </c>
      <c r="R664" s="55">
        <v>627</v>
      </c>
      <c r="S664" s="55">
        <v>40.5</v>
      </c>
      <c r="T664" s="55">
        <v>631</v>
      </c>
      <c r="U664" s="55"/>
      <c r="V664" s="55"/>
      <c r="W664" s="55">
        <v>39</v>
      </c>
      <c r="X664" s="55">
        <v>66</v>
      </c>
      <c r="Y664" s="55">
        <v>629</v>
      </c>
      <c r="Z664" s="55"/>
      <c r="AA664" s="55"/>
      <c r="AB664" s="55"/>
      <c r="AC664" s="55"/>
      <c r="AD664" s="55"/>
      <c r="AE664" s="55"/>
      <c r="AF664" s="55">
        <v>68</v>
      </c>
      <c r="AG664" s="55">
        <v>90</v>
      </c>
      <c r="AH664" s="55">
        <v>23</v>
      </c>
      <c r="AI664" s="55" t="s">
        <v>866</v>
      </c>
      <c r="AJ664" s="55">
        <v>12</v>
      </c>
      <c r="AK664" s="55"/>
      <c r="AL664" s="55"/>
      <c r="AM664" s="55"/>
      <c r="AN664" s="55"/>
      <c r="AO664" s="55">
        <v>598</v>
      </c>
      <c r="AP664" s="55">
        <v>608</v>
      </c>
      <c r="AQ664" s="55">
        <v>630</v>
      </c>
      <c r="AR664" s="55">
        <v>632</v>
      </c>
      <c r="AS664" s="55">
        <v>662</v>
      </c>
      <c r="AT664" s="55">
        <v>650</v>
      </c>
    </row>
    <row r="665" spans="1:46">
      <c r="A665" s="55" t="s">
        <v>1360</v>
      </c>
      <c r="B665" s="55">
        <v>1315231515</v>
      </c>
      <c r="C665" s="55" t="s">
        <v>1361</v>
      </c>
      <c r="D665" s="55" t="s">
        <v>52</v>
      </c>
      <c r="E665" s="55" t="s">
        <v>53</v>
      </c>
      <c r="F665" s="55"/>
      <c r="G665" s="55">
        <v>15</v>
      </c>
      <c r="H665" s="55">
        <v>417</v>
      </c>
      <c r="I665" s="55">
        <v>451.5</v>
      </c>
      <c r="J665" s="55">
        <v>650</v>
      </c>
      <c r="K665" s="55">
        <v>-31</v>
      </c>
      <c r="L665" s="55">
        <v>6055</v>
      </c>
      <c r="M665" s="55">
        <v>100</v>
      </c>
      <c r="N665" s="55">
        <v>605</v>
      </c>
      <c r="O665" s="55">
        <v>64</v>
      </c>
      <c r="P665" s="55">
        <v>754</v>
      </c>
      <c r="Q665" s="55">
        <v>113</v>
      </c>
      <c r="R665" s="55">
        <v>337</v>
      </c>
      <c r="S665" s="55">
        <v>30.5</v>
      </c>
      <c r="T665" s="55">
        <v>675</v>
      </c>
      <c r="U665" s="55"/>
      <c r="V665" s="55"/>
      <c r="W665" s="55"/>
      <c r="X665" s="55"/>
      <c r="Y665" s="55"/>
      <c r="Z665" s="55">
        <v>50.5</v>
      </c>
      <c r="AA665" s="55">
        <v>62</v>
      </c>
      <c r="AB665" s="55">
        <v>463</v>
      </c>
      <c r="AC665" s="55">
        <v>59</v>
      </c>
      <c r="AD665" s="55">
        <v>82</v>
      </c>
      <c r="AE665" s="55">
        <v>135</v>
      </c>
      <c r="AF665" s="55"/>
      <c r="AG665" s="55"/>
      <c r="AH665" s="55"/>
      <c r="AI665" s="55" t="s">
        <v>1362</v>
      </c>
      <c r="AJ665" s="55">
        <v>15</v>
      </c>
      <c r="AK665" s="55"/>
      <c r="AL665" s="55"/>
      <c r="AM665" s="55"/>
      <c r="AN665" s="55"/>
      <c r="AO665" s="55">
        <v>663</v>
      </c>
      <c r="AP665" s="55">
        <v>620</v>
      </c>
      <c r="AQ665" s="55">
        <v>590</v>
      </c>
      <c r="AR665" s="55">
        <v>619</v>
      </c>
      <c r="AS665" s="55">
        <v>522</v>
      </c>
      <c r="AT665" s="55">
        <v>650</v>
      </c>
    </row>
    <row r="666" spans="1:46">
      <c r="A666" s="55" t="s">
        <v>1130</v>
      </c>
      <c r="B666" s="55">
        <v>1315231236</v>
      </c>
      <c r="C666" s="55" t="s">
        <v>1131</v>
      </c>
      <c r="D666" s="55" t="s">
        <v>133</v>
      </c>
      <c r="E666" s="55" t="s">
        <v>53</v>
      </c>
      <c r="F666" s="55"/>
      <c r="G666" s="55">
        <v>12</v>
      </c>
      <c r="H666" s="55">
        <v>398</v>
      </c>
      <c r="I666" s="55">
        <v>450</v>
      </c>
      <c r="J666" s="55">
        <v>652</v>
      </c>
      <c r="K666" s="55">
        <v>-26</v>
      </c>
      <c r="L666" s="55">
        <v>6148</v>
      </c>
      <c r="M666" s="55">
        <v>95</v>
      </c>
      <c r="N666" s="55">
        <v>730</v>
      </c>
      <c r="O666" s="55">
        <v>58.5</v>
      </c>
      <c r="P666" s="55">
        <v>774</v>
      </c>
      <c r="Q666" s="55">
        <v>118</v>
      </c>
      <c r="R666" s="55">
        <v>236</v>
      </c>
      <c r="S666" s="55">
        <v>53.5</v>
      </c>
      <c r="T666" s="55">
        <v>510</v>
      </c>
      <c r="U666" s="55"/>
      <c r="V666" s="55"/>
      <c r="W666" s="55">
        <v>24</v>
      </c>
      <c r="X666" s="55">
        <v>51</v>
      </c>
      <c r="Y666" s="55">
        <v>672</v>
      </c>
      <c r="Z666" s="55"/>
      <c r="AA666" s="55"/>
      <c r="AB666" s="55"/>
      <c r="AC666" s="55"/>
      <c r="AD666" s="55"/>
      <c r="AE666" s="55"/>
      <c r="AF666" s="55">
        <v>49</v>
      </c>
      <c r="AG666" s="55">
        <v>74</v>
      </c>
      <c r="AH666" s="55">
        <v>183</v>
      </c>
      <c r="AI666" s="55" t="s">
        <v>866</v>
      </c>
      <c r="AJ666" s="55">
        <v>37</v>
      </c>
      <c r="AK666" s="55"/>
      <c r="AL666" s="55"/>
      <c r="AM666" s="55"/>
      <c r="AN666" s="55"/>
      <c r="AO666" s="55">
        <v>625</v>
      </c>
      <c r="AP666" s="55">
        <v>566</v>
      </c>
      <c r="AQ666" s="55">
        <v>504</v>
      </c>
      <c r="AR666" s="55">
        <v>626</v>
      </c>
      <c r="AS666" s="55">
        <v>600</v>
      </c>
      <c r="AT666" s="55">
        <v>652</v>
      </c>
    </row>
    <row r="667" spans="1:46">
      <c r="A667" s="55" t="s">
        <v>127</v>
      </c>
      <c r="B667" s="55">
        <v>1315230138</v>
      </c>
      <c r="C667" s="55" t="s">
        <v>128</v>
      </c>
      <c r="D667" s="55" t="s">
        <v>52</v>
      </c>
      <c r="E667" s="55" t="s">
        <v>53</v>
      </c>
      <c r="F667" s="55"/>
      <c r="G667" s="55">
        <v>1</v>
      </c>
      <c r="H667" s="55">
        <v>415</v>
      </c>
      <c r="I667" s="55">
        <v>449.5</v>
      </c>
      <c r="J667" s="55">
        <v>653</v>
      </c>
      <c r="K667" s="55">
        <v>-66</v>
      </c>
      <c r="L667" s="55">
        <v>6171</v>
      </c>
      <c r="M667" s="55">
        <v>98.5</v>
      </c>
      <c r="N667" s="55">
        <v>653</v>
      </c>
      <c r="O667" s="55">
        <v>79</v>
      </c>
      <c r="P667" s="55">
        <v>639</v>
      </c>
      <c r="Q667" s="55">
        <v>68</v>
      </c>
      <c r="R667" s="55">
        <v>789</v>
      </c>
      <c r="S667" s="55">
        <v>49</v>
      </c>
      <c r="T667" s="55">
        <v>565</v>
      </c>
      <c r="U667" s="55"/>
      <c r="V667" s="55"/>
      <c r="W667" s="55">
        <v>53</v>
      </c>
      <c r="X667" s="55">
        <v>78</v>
      </c>
      <c r="Y667" s="55">
        <v>481</v>
      </c>
      <c r="Z667" s="55">
        <v>67.5</v>
      </c>
      <c r="AA667" s="55">
        <v>77</v>
      </c>
      <c r="AB667" s="55">
        <v>383</v>
      </c>
      <c r="AC667" s="55"/>
      <c r="AD667" s="55"/>
      <c r="AE667" s="55"/>
      <c r="AF667" s="55"/>
      <c r="AG667" s="55"/>
      <c r="AH667" s="55"/>
      <c r="AI667" s="55" t="s">
        <v>54</v>
      </c>
      <c r="AJ667" s="55">
        <v>38</v>
      </c>
      <c r="AK667" s="55"/>
      <c r="AL667" s="55"/>
      <c r="AM667" s="55"/>
      <c r="AN667" s="55"/>
      <c r="AO667" s="55">
        <v>621</v>
      </c>
      <c r="AP667" s="55">
        <v>643</v>
      </c>
      <c r="AQ667" s="55">
        <v>654</v>
      </c>
      <c r="AR667" s="55">
        <v>587</v>
      </c>
      <c r="AS667" s="55">
        <v>666</v>
      </c>
      <c r="AT667" s="55">
        <v>653</v>
      </c>
    </row>
    <row r="668" spans="1:46">
      <c r="A668" s="55" t="s">
        <v>1138</v>
      </c>
      <c r="B668" s="55">
        <v>1315231301</v>
      </c>
      <c r="C668" s="55" t="s">
        <v>1139</v>
      </c>
      <c r="D668" s="55" t="s">
        <v>52</v>
      </c>
      <c r="E668" s="55" t="s">
        <v>53</v>
      </c>
      <c r="F668" s="55"/>
      <c r="G668" s="55">
        <v>13</v>
      </c>
      <c r="H668" s="55">
        <v>398</v>
      </c>
      <c r="I668" s="55">
        <v>448.5</v>
      </c>
      <c r="J668" s="55">
        <v>654</v>
      </c>
      <c r="K668" s="55">
        <v>-84</v>
      </c>
      <c r="L668" s="55">
        <v>6222</v>
      </c>
      <c r="M668" s="55">
        <v>102</v>
      </c>
      <c r="N668" s="55">
        <v>529</v>
      </c>
      <c r="O668" s="55">
        <v>77.5</v>
      </c>
      <c r="P668" s="55">
        <v>652</v>
      </c>
      <c r="Q668" s="55">
        <v>99</v>
      </c>
      <c r="R668" s="55">
        <v>617</v>
      </c>
      <c r="S668" s="55">
        <v>44</v>
      </c>
      <c r="T668" s="55">
        <v>610</v>
      </c>
      <c r="U668" s="55"/>
      <c r="V668" s="55"/>
      <c r="W668" s="55">
        <v>34</v>
      </c>
      <c r="X668" s="55">
        <v>62</v>
      </c>
      <c r="Y668" s="55">
        <v>650</v>
      </c>
      <c r="Z668" s="55"/>
      <c r="AA668" s="55"/>
      <c r="AB668" s="55"/>
      <c r="AC668" s="55"/>
      <c r="AD668" s="55"/>
      <c r="AE668" s="55"/>
      <c r="AF668" s="55">
        <v>41.5</v>
      </c>
      <c r="AG668" s="55">
        <v>64</v>
      </c>
      <c r="AH668" s="55">
        <v>220</v>
      </c>
      <c r="AI668" s="55" t="s">
        <v>866</v>
      </c>
      <c r="AJ668" s="55">
        <v>1</v>
      </c>
      <c r="AK668" s="55"/>
      <c r="AL668" s="55"/>
      <c r="AM668" s="55"/>
      <c r="AN668" s="55"/>
      <c r="AO668" s="55">
        <v>669</v>
      </c>
      <c r="AP668" s="55">
        <v>601</v>
      </c>
      <c r="AQ668" s="55">
        <v>504</v>
      </c>
      <c r="AR668" s="55">
        <v>570</v>
      </c>
      <c r="AS668" s="55">
        <v>611</v>
      </c>
      <c r="AT668" s="55">
        <v>654</v>
      </c>
    </row>
    <row r="669" spans="1:46">
      <c r="A669" s="55" t="s">
        <v>125</v>
      </c>
      <c r="B669" s="55">
        <v>1315230137</v>
      </c>
      <c r="C669" s="55" t="s">
        <v>126</v>
      </c>
      <c r="D669" s="55" t="s">
        <v>52</v>
      </c>
      <c r="E669" s="55" t="s">
        <v>53</v>
      </c>
      <c r="F669" s="55"/>
      <c r="G669" s="55">
        <v>1</v>
      </c>
      <c r="H669" s="55">
        <v>407.5</v>
      </c>
      <c r="I669" s="55">
        <v>447.5</v>
      </c>
      <c r="J669" s="55">
        <v>655</v>
      </c>
      <c r="K669" s="55">
        <v>-54</v>
      </c>
      <c r="L669" s="55">
        <v>6295</v>
      </c>
      <c r="M669" s="55">
        <v>85</v>
      </c>
      <c r="N669" s="55">
        <v>794</v>
      </c>
      <c r="O669" s="55">
        <v>105</v>
      </c>
      <c r="P669" s="55">
        <v>178</v>
      </c>
      <c r="Q669" s="55">
        <v>91</v>
      </c>
      <c r="R669" s="55">
        <v>715</v>
      </c>
      <c r="S669" s="55">
        <v>37.5</v>
      </c>
      <c r="T669" s="55">
        <v>651</v>
      </c>
      <c r="U669" s="55"/>
      <c r="V669" s="55"/>
      <c r="W669" s="55">
        <v>43</v>
      </c>
      <c r="X669" s="55">
        <v>70</v>
      </c>
      <c r="Y669" s="55">
        <v>600</v>
      </c>
      <c r="Z669" s="55">
        <v>46</v>
      </c>
      <c r="AA669" s="55">
        <v>59</v>
      </c>
      <c r="AB669" s="55">
        <v>465</v>
      </c>
      <c r="AC669" s="55"/>
      <c r="AD669" s="55"/>
      <c r="AE669" s="55"/>
      <c r="AF669" s="55"/>
      <c r="AG669" s="55"/>
      <c r="AH669" s="55"/>
      <c r="AI669" s="55" t="s">
        <v>54</v>
      </c>
      <c r="AJ669" s="55">
        <v>37</v>
      </c>
      <c r="AK669" s="55"/>
      <c r="AL669" s="55"/>
      <c r="AM669" s="55"/>
      <c r="AN669" s="55"/>
      <c r="AO669" s="55">
        <v>546</v>
      </c>
      <c r="AP669" s="55">
        <v>496</v>
      </c>
      <c r="AQ669" s="55">
        <v>621</v>
      </c>
      <c r="AR669" s="55">
        <v>601</v>
      </c>
      <c r="AS669" s="55">
        <v>593</v>
      </c>
      <c r="AT669" s="55">
        <v>655</v>
      </c>
    </row>
    <row r="670" spans="1:46">
      <c r="A670" s="55" t="s">
        <v>347</v>
      </c>
      <c r="B670" s="55">
        <v>1315230408</v>
      </c>
      <c r="C670" s="55" t="s">
        <v>348</v>
      </c>
      <c r="D670" s="55" t="s">
        <v>52</v>
      </c>
      <c r="E670" s="55" t="s">
        <v>53</v>
      </c>
      <c r="F670" s="55"/>
      <c r="G670" s="55">
        <v>4</v>
      </c>
      <c r="H670" s="55">
        <v>411.5</v>
      </c>
      <c r="I670" s="55">
        <v>447.5</v>
      </c>
      <c r="J670" s="55">
        <v>655</v>
      </c>
      <c r="K670" s="55">
        <v>11</v>
      </c>
      <c r="L670" s="55">
        <v>6295</v>
      </c>
      <c r="M670" s="55">
        <v>100</v>
      </c>
      <c r="N670" s="55">
        <v>605</v>
      </c>
      <c r="O670" s="55">
        <v>64.5</v>
      </c>
      <c r="P670" s="55">
        <v>748</v>
      </c>
      <c r="Q670" s="55">
        <v>100.5</v>
      </c>
      <c r="R670" s="55">
        <v>600</v>
      </c>
      <c r="S670" s="55">
        <v>52.5</v>
      </c>
      <c r="T670" s="55">
        <v>523</v>
      </c>
      <c r="U670" s="55"/>
      <c r="V670" s="55"/>
      <c r="W670" s="55">
        <v>25</v>
      </c>
      <c r="X670" s="55">
        <v>52</v>
      </c>
      <c r="Y670" s="55">
        <v>670</v>
      </c>
      <c r="Z670" s="55">
        <v>69</v>
      </c>
      <c r="AA670" s="55">
        <v>78</v>
      </c>
      <c r="AB670" s="55">
        <v>354</v>
      </c>
      <c r="AC670" s="55"/>
      <c r="AD670" s="55"/>
      <c r="AE670" s="55"/>
      <c r="AF670" s="55"/>
      <c r="AG670" s="55"/>
      <c r="AH670" s="55"/>
      <c r="AI670" s="55" t="s">
        <v>54</v>
      </c>
      <c r="AJ670" s="55">
        <v>8</v>
      </c>
      <c r="AK670" s="55"/>
      <c r="AL670" s="55"/>
      <c r="AM670" s="55"/>
      <c r="AN670" s="55"/>
      <c r="AO670" s="55">
        <v>673</v>
      </c>
      <c r="AP670" s="55">
        <v>568</v>
      </c>
      <c r="AQ670" s="55">
        <v>588</v>
      </c>
      <c r="AR670" s="55">
        <v>666</v>
      </c>
      <c r="AS670" s="55">
        <v>666</v>
      </c>
      <c r="AT670" s="55">
        <v>655</v>
      </c>
    </row>
    <row r="671" spans="1:46">
      <c r="A671" s="55" t="s">
        <v>1242</v>
      </c>
      <c r="B671" s="55">
        <v>1315231405</v>
      </c>
      <c r="C671" s="55" t="s">
        <v>1243</v>
      </c>
      <c r="D671" s="55" t="s">
        <v>52</v>
      </c>
      <c r="E671" s="55" t="s">
        <v>53</v>
      </c>
      <c r="F671" s="55"/>
      <c r="G671" s="55">
        <v>14</v>
      </c>
      <c r="H671" s="55">
        <v>395.5</v>
      </c>
      <c r="I671" s="55">
        <v>445.5</v>
      </c>
      <c r="J671" s="55">
        <v>657</v>
      </c>
      <c r="K671" s="55">
        <v>-39</v>
      </c>
      <c r="L671" s="55">
        <v>6424</v>
      </c>
      <c r="M671" s="55">
        <v>103</v>
      </c>
      <c r="N671" s="55">
        <v>487</v>
      </c>
      <c r="O671" s="55">
        <v>77</v>
      </c>
      <c r="P671" s="55">
        <v>657</v>
      </c>
      <c r="Q671" s="55">
        <v>98.5</v>
      </c>
      <c r="R671" s="55">
        <v>627</v>
      </c>
      <c r="S671" s="55">
        <v>31</v>
      </c>
      <c r="T671" s="55">
        <v>672</v>
      </c>
      <c r="U671" s="55"/>
      <c r="V671" s="55"/>
      <c r="W671" s="55">
        <v>28.5</v>
      </c>
      <c r="X671" s="55">
        <v>56</v>
      </c>
      <c r="Y671" s="55">
        <v>663</v>
      </c>
      <c r="Z671" s="55"/>
      <c r="AA671" s="55"/>
      <c r="AB671" s="55"/>
      <c r="AC671" s="55">
        <v>57.5</v>
      </c>
      <c r="AD671" s="55">
        <v>80</v>
      </c>
      <c r="AE671" s="55">
        <v>153</v>
      </c>
      <c r="AF671" s="55"/>
      <c r="AG671" s="55"/>
      <c r="AH671" s="55"/>
      <c r="AI671" s="55" t="s">
        <v>880</v>
      </c>
      <c r="AJ671" s="55">
        <v>5</v>
      </c>
      <c r="AK671" s="55"/>
      <c r="AL671" s="55"/>
      <c r="AM671" s="55"/>
      <c r="AN671" s="55"/>
      <c r="AO671" s="55">
        <v>593</v>
      </c>
      <c r="AP671" s="55">
        <v>669</v>
      </c>
      <c r="AQ671" s="55">
        <v>522</v>
      </c>
      <c r="AR671" s="55">
        <v>618</v>
      </c>
      <c r="AS671" s="55">
        <v>632</v>
      </c>
      <c r="AT671" s="55">
        <v>657</v>
      </c>
    </row>
    <row r="672" spans="1:46">
      <c r="A672" s="55" t="s">
        <v>459</v>
      </c>
      <c r="B672" s="55">
        <v>1315230523</v>
      </c>
      <c r="C672" s="55" t="s">
        <v>460</v>
      </c>
      <c r="D672" s="55" t="s">
        <v>52</v>
      </c>
      <c r="E672" s="55" t="s">
        <v>53</v>
      </c>
      <c r="F672" s="55"/>
      <c r="G672" s="55">
        <v>5</v>
      </c>
      <c r="H672" s="55">
        <v>410.5</v>
      </c>
      <c r="I672" s="55">
        <v>444.5</v>
      </c>
      <c r="J672" s="55">
        <v>658</v>
      </c>
      <c r="K672" s="55">
        <v>-10</v>
      </c>
      <c r="L672" s="55">
        <v>6489</v>
      </c>
      <c r="M672" s="55">
        <v>98.5</v>
      </c>
      <c r="N672" s="55">
        <v>653</v>
      </c>
      <c r="O672" s="55">
        <v>54</v>
      </c>
      <c r="P672" s="55">
        <v>786</v>
      </c>
      <c r="Q672" s="55">
        <v>105.5</v>
      </c>
      <c r="R672" s="55">
        <v>513</v>
      </c>
      <c r="S672" s="55">
        <v>38.5</v>
      </c>
      <c r="T672" s="55">
        <v>643</v>
      </c>
      <c r="U672" s="55"/>
      <c r="V672" s="55"/>
      <c r="W672" s="55">
        <v>52</v>
      </c>
      <c r="X672" s="55">
        <v>77</v>
      </c>
      <c r="Y672" s="55">
        <v>493</v>
      </c>
      <c r="Z672" s="55">
        <v>62</v>
      </c>
      <c r="AA672" s="55">
        <v>71</v>
      </c>
      <c r="AB672" s="55">
        <v>430</v>
      </c>
      <c r="AC672" s="55"/>
      <c r="AD672" s="55"/>
      <c r="AE672" s="55"/>
      <c r="AF672" s="55"/>
      <c r="AG672" s="55"/>
      <c r="AH672" s="55"/>
      <c r="AI672" s="55" t="s">
        <v>54</v>
      </c>
      <c r="AJ672" s="55">
        <v>23</v>
      </c>
      <c r="AK672" s="55"/>
      <c r="AL672" s="55"/>
      <c r="AM672" s="55"/>
      <c r="AN672" s="55"/>
      <c r="AO672" s="55">
        <v>667</v>
      </c>
      <c r="AP672" s="55">
        <v>587</v>
      </c>
      <c r="AQ672" s="55">
        <v>663</v>
      </c>
      <c r="AR672" s="55">
        <v>648</v>
      </c>
      <c r="AS672" s="55">
        <v>641</v>
      </c>
      <c r="AT672" s="55">
        <v>658</v>
      </c>
    </row>
    <row r="673" spans="1:46">
      <c r="A673" s="55" t="s">
        <v>144</v>
      </c>
      <c r="B673" s="55">
        <v>1315230146</v>
      </c>
      <c r="C673" s="55" t="s">
        <v>145</v>
      </c>
      <c r="D673" s="55" t="s">
        <v>133</v>
      </c>
      <c r="E673" s="55" t="s">
        <v>53</v>
      </c>
      <c r="F673" s="55"/>
      <c r="G673" s="55">
        <v>1</v>
      </c>
      <c r="H673" s="55">
        <v>410.5</v>
      </c>
      <c r="I673" s="55">
        <v>444.5</v>
      </c>
      <c r="J673" s="55">
        <v>658</v>
      </c>
      <c r="K673" s="55">
        <v>-49</v>
      </c>
      <c r="L673" s="55">
        <v>6489</v>
      </c>
      <c r="M673" s="55">
        <v>103</v>
      </c>
      <c r="N673" s="55">
        <v>487</v>
      </c>
      <c r="O673" s="55">
        <v>85</v>
      </c>
      <c r="P673" s="55">
        <v>541</v>
      </c>
      <c r="Q673" s="55">
        <v>76</v>
      </c>
      <c r="R673" s="55">
        <v>780</v>
      </c>
      <c r="S673" s="55">
        <v>35.5</v>
      </c>
      <c r="T673" s="55">
        <v>660</v>
      </c>
      <c r="U673" s="55"/>
      <c r="V673" s="55"/>
      <c r="W673" s="55">
        <v>58.5</v>
      </c>
      <c r="X673" s="55">
        <v>82</v>
      </c>
      <c r="Y673" s="55">
        <v>372</v>
      </c>
      <c r="Z673" s="55">
        <v>52.5</v>
      </c>
      <c r="AA673" s="55">
        <v>63</v>
      </c>
      <c r="AB673" s="55">
        <v>459</v>
      </c>
      <c r="AC673" s="55"/>
      <c r="AD673" s="55"/>
      <c r="AE673" s="55"/>
      <c r="AF673" s="55"/>
      <c r="AG673" s="55"/>
      <c r="AH673" s="55"/>
      <c r="AI673" s="55" t="s">
        <v>54</v>
      </c>
      <c r="AJ673" s="55">
        <v>46</v>
      </c>
      <c r="AK673" s="55"/>
      <c r="AL673" s="55"/>
      <c r="AM673" s="55"/>
      <c r="AN673" s="55"/>
      <c r="AO673" s="55">
        <v>619</v>
      </c>
      <c r="AP673" s="55">
        <v>613</v>
      </c>
      <c r="AQ673" s="55">
        <v>659</v>
      </c>
      <c r="AR673" s="55">
        <v>609</v>
      </c>
      <c r="AS673" s="55">
        <v>671</v>
      </c>
      <c r="AT673" s="55">
        <v>658</v>
      </c>
    </row>
    <row r="674" spans="1:46">
      <c r="A674" s="55" t="s">
        <v>683</v>
      </c>
      <c r="B674" s="55">
        <v>1315230744</v>
      </c>
      <c r="C674" s="55" t="s">
        <v>684</v>
      </c>
      <c r="D674" s="55" t="s">
        <v>133</v>
      </c>
      <c r="E674" s="55" t="s">
        <v>53</v>
      </c>
      <c r="F674" s="55"/>
      <c r="G674" s="55">
        <v>7</v>
      </c>
      <c r="H674" s="55">
        <v>408</v>
      </c>
      <c r="I674" s="55">
        <v>443.5</v>
      </c>
      <c r="J674" s="55">
        <v>660</v>
      </c>
      <c r="K674" s="55">
        <v>-73</v>
      </c>
      <c r="L674" s="55">
        <v>6561</v>
      </c>
      <c r="M674" s="55">
        <v>86</v>
      </c>
      <c r="N674" s="55">
        <v>792</v>
      </c>
      <c r="O674" s="55">
        <v>94.5</v>
      </c>
      <c r="P674" s="55">
        <v>374</v>
      </c>
      <c r="Q674" s="55">
        <v>82</v>
      </c>
      <c r="R674" s="55">
        <v>766</v>
      </c>
      <c r="S674" s="55">
        <v>43</v>
      </c>
      <c r="T674" s="55">
        <v>616</v>
      </c>
      <c r="U674" s="55"/>
      <c r="V674" s="55"/>
      <c r="W674" s="55">
        <v>42</v>
      </c>
      <c r="X674" s="55">
        <v>69</v>
      </c>
      <c r="Y674" s="55">
        <v>604</v>
      </c>
      <c r="Z674" s="55">
        <v>60.5</v>
      </c>
      <c r="AA674" s="55">
        <v>69</v>
      </c>
      <c r="AB674" s="55">
        <v>440</v>
      </c>
      <c r="AC674" s="55"/>
      <c r="AD674" s="55"/>
      <c r="AE674" s="55"/>
      <c r="AF674" s="55"/>
      <c r="AG674" s="55"/>
      <c r="AH674" s="55"/>
      <c r="AI674" s="55" t="s">
        <v>54</v>
      </c>
      <c r="AJ674" s="55">
        <v>44</v>
      </c>
      <c r="AK674" s="55"/>
      <c r="AL674" s="55"/>
      <c r="AM674" s="55"/>
      <c r="AN674" s="55"/>
      <c r="AO674" s="55">
        <v>550</v>
      </c>
      <c r="AP674" s="55">
        <v>625</v>
      </c>
      <c r="AQ674" s="55">
        <v>637</v>
      </c>
      <c r="AR674" s="55">
        <v>587</v>
      </c>
      <c r="AS674" s="55">
        <v>593</v>
      </c>
      <c r="AT674" s="55">
        <v>660</v>
      </c>
    </row>
    <row r="675" spans="1:46">
      <c r="A675" s="55" t="s">
        <v>1222</v>
      </c>
      <c r="B675" s="55">
        <v>1315231343</v>
      </c>
      <c r="C675" s="55" t="s">
        <v>1223</v>
      </c>
      <c r="D675" s="55" t="s">
        <v>133</v>
      </c>
      <c r="E675" s="55" t="s">
        <v>53</v>
      </c>
      <c r="F675" s="55"/>
      <c r="G675" s="55">
        <v>13</v>
      </c>
      <c r="H675" s="55">
        <v>406</v>
      </c>
      <c r="I675" s="55">
        <v>443</v>
      </c>
      <c r="J675" s="55">
        <v>661</v>
      </c>
      <c r="K675" s="55">
        <v>-83</v>
      </c>
      <c r="L675" s="55">
        <v>6591</v>
      </c>
      <c r="M675" s="55">
        <v>96</v>
      </c>
      <c r="N675" s="55">
        <v>713</v>
      </c>
      <c r="O675" s="55">
        <v>64</v>
      </c>
      <c r="P675" s="55">
        <v>754</v>
      </c>
      <c r="Q675" s="55">
        <v>95.5</v>
      </c>
      <c r="R675" s="55">
        <v>672</v>
      </c>
      <c r="S675" s="55">
        <v>32.5</v>
      </c>
      <c r="T675" s="55">
        <v>668</v>
      </c>
      <c r="U675" s="55"/>
      <c r="V675" s="55"/>
      <c r="W675" s="55"/>
      <c r="X675" s="55"/>
      <c r="Y675" s="55"/>
      <c r="Z675" s="55">
        <v>59.5</v>
      </c>
      <c r="AA675" s="55">
        <v>69</v>
      </c>
      <c r="AB675" s="55">
        <v>444</v>
      </c>
      <c r="AC675" s="55"/>
      <c r="AD675" s="55"/>
      <c r="AE675" s="55"/>
      <c r="AF675" s="55">
        <v>58.5</v>
      </c>
      <c r="AG675" s="55">
        <v>86</v>
      </c>
      <c r="AH675" s="55">
        <v>78</v>
      </c>
      <c r="AI675" s="55" t="s">
        <v>1142</v>
      </c>
      <c r="AJ675" s="55">
        <v>43</v>
      </c>
      <c r="AK675" s="55"/>
      <c r="AL675" s="55" t="s">
        <v>1143</v>
      </c>
      <c r="AM675" s="55"/>
      <c r="AN675" s="55"/>
      <c r="AO675" s="55">
        <v>517</v>
      </c>
      <c r="AP675" s="55">
        <v>572</v>
      </c>
      <c r="AQ675" s="55">
        <v>401</v>
      </c>
      <c r="AR675" s="55">
        <v>578</v>
      </c>
      <c r="AS675" s="55">
        <v>615</v>
      </c>
      <c r="AT675" s="55">
        <v>661</v>
      </c>
    </row>
    <row r="676" spans="1:46">
      <c r="A676" s="55" t="s">
        <v>1310</v>
      </c>
      <c r="B676" s="55">
        <v>1315231439</v>
      </c>
      <c r="C676" s="55" t="s">
        <v>1311</v>
      </c>
      <c r="D676" s="55" t="s">
        <v>52</v>
      </c>
      <c r="E676" s="55" t="s">
        <v>53</v>
      </c>
      <c r="F676" s="55"/>
      <c r="G676" s="55">
        <v>14</v>
      </c>
      <c r="H676" s="55">
        <v>392.25</v>
      </c>
      <c r="I676" s="55">
        <v>443</v>
      </c>
      <c r="J676" s="55">
        <v>661</v>
      </c>
      <c r="K676" s="55">
        <v>-5</v>
      </c>
      <c r="L676" s="55">
        <v>6591</v>
      </c>
      <c r="M676" s="55">
        <v>99</v>
      </c>
      <c r="N676" s="55">
        <v>635</v>
      </c>
      <c r="O676" s="55">
        <v>59.5</v>
      </c>
      <c r="P676" s="55">
        <v>771</v>
      </c>
      <c r="Q676" s="55">
        <v>91</v>
      </c>
      <c r="R676" s="55">
        <v>715</v>
      </c>
      <c r="S676" s="55">
        <v>49.5</v>
      </c>
      <c r="T676" s="55">
        <v>556</v>
      </c>
      <c r="U676" s="55"/>
      <c r="V676" s="55"/>
      <c r="W676" s="55">
        <v>33.5</v>
      </c>
      <c r="X676" s="55">
        <v>61</v>
      </c>
      <c r="Y676" s="55">
        <v>651</v>
      </c>
      <c r="Z676" s="55"/>
      <c r="AA676" s="55"/>
      <c r="AB676" s="55"/>
      <c r="AC676" s="55">
        <v>59.75</v>
      </c>
      <c r="AD676" s="55">
        <v>83</v>
      </c>
      <c r="AE676" s="55">
        <v>125</v>
      </c>
      <c r="AF676" s="55"/>
      <c r="AG676" s="55"/>
      <c r="AH676" s="55"/>
      <c r="AI676" s="55" t="s">
        <v>880</v>
      </c>
      <c r="AJ676" s="55">
        <v>40</v>
      </c>
      <c r="AK676" s="55"/>
      <c r="AL676" s="55"/>
      <c r="AM676" s="55"/>
      <c r="AN676" s="55"/>
      <c r="AO676" s="55">
        <v>655</v>
      </c>
      <c r="AP676" s="55">
        <v>610</v>
      </c>
      <c r="AQ676" s="55">
        <v>672</v>
      </c>
      <c r="AR676" s="55">
        <v>656</v>
      </c>
      <c r="AS676" s="55">
        <v>669</v>
      </c>
      <c r="AT676" s="55">
        <v>661</v>
      </c>
    </row>
    <row r="677" spans="1:46">
      <c r="A677" s="55" t="s">
        <v>1056</v>
      </c>
      <c r="B677" s="55">
        <v>7035231145</v>
      </c>
      <c r="C677" s="55" t="s">
        <v>1057</v>
      </c>
      <c r="D677" s="55" t="s">
        <v>328</v>
      </c>
      <c r="E677" s="55" t="s">
        <v>53</v>
      </c>
      <c r="F677" s="55" t="s">
        <v>233</v>
      </c>
      <c r="G677" s="55">
        <v>11</v>
      </c>
      <c r="H677" s="55">
        <v>386.5</v>
      </c>
      <c r="I677" s="55">
        <v>441.5</v>
      </c>
      <c r="J677" s="55">
        <v>663</v>
      </c>
      <c r="K677" s="55">
        <v>6</v>
      </c>
      <c r="L677" s="55">
        <v>6662</v>
      </c>
      <c r="M677" s="55">
        <v>105</v>
      </c>
      <c r="N677" s="55">
        <v>406</v>
      </c>
      <c r="O677" s="55">
        <v>60</v>
      </c>
      <c r="P677" s="55">
        <v>770</v>
      </c>
      <c r="Q677" s="55">
        <v>69.5</v>
      </c>
      <c r="R677" s="55">
        <v>788</v>
      </c>
      <c r="S677" s="55">
        <v>48</v>
      </c>
      <c r="T677" s="55">
        <v>579</v>
      </c>
      <c r="U677" s="55"/>
      <c r="V677" s="55"/>
      <c r="W677" s="55">
        <v>45</v>
      </c>
      <c r="X677" s="55">
        <v>72</v>
      </c>
      <c r="Y677" s="55">
        <v>578</v>
      </c>
      <c r="Z677" s="55"/>
      <c r="AA677" s="55"/>
      <c r="AB677" s="55"/>
      <c r="AC677" s="55"/>
      <c r="AD677" s="55"/>
      <c r="AE677" s="55"/>
      <c r="AF677" s="55">
        <v>59</v>
      </c>
      <c r="AG677" s="55">
        <v>87</v>
      </c>
      <c r="AH677" s="55">
        <v>73</v>
      </c>
      <c r="AI677" s="55" t="s">
        <v>866</v>
      </c>
      <c r="AJ677" s="55">
        <v>45</v>
      </c>
      <c r="AK677" s="55"/>
      <c r="AL677" s="55"/>
      <c r="AM677" s="55"/>
      <c r="AN677" s="55"/>
      <c r="AO677" s="55">
        <v>665</v>
      </c>
      <c r="AP677" s="55">
        <v>643</v>
      </c>
      <c r="AQ677" s="55">
        <v>646</v>
      </c>
      <c r="AR677" s="55">
        <v>669</v>
      </c>
      <c r="AS677" s="55">
        <v>598</v>
      </c>
      <c r="AT677" s="55">
        <v>663</v>
      </c>
    </row>
    <row r="678" spans="1:46">
      <c r="A678" s="55" t="s">
        <v>453</v>
      </c>
      <c r="B678" s="55">
        <v>1315230520</v>
      </c>
      <c r="C678" s="55" t="s">
        <v>454</v>
      </c>
      <c r="D678" s="55" t="s">
        <v>52</v>
      </c>
      <c r="E678" s="55" t="s">
        <v>53</v>
      </c>
      <c r="F678" s="55"/>
      <c r="G678" s="55">
        <v>5</v>
      </c>
      <c r="H678" s="55">
        <v>409</v>
      </c>
      <c r="I678" s="55">
        <v>442</v>
      </c>
      <c r="J678" s="55">
        <v>663</v>
      </c>
      <c r="K678" s="55">
        <v>-31</v>
      </c>
      <c r="L678" s="55">
        <v>6662</v>
      </c>
      <c r="M678" s="55">
        <v>63.5</v>
      </c>
      <c r="N678" s="55">
        <v>799</v>
      </c>
      <c r="O678" s="55">
        <v>83.5</v>
      </c>
      <c r="P678" s="55">
        <v>577</v>
      </c>
      <c r="Q678" s="55">
        <v>91</v>
      </c>
      <c r="R678" s="55">
        <v>715</v>
      </c>
      <c r="S678" s="55">
        <v>41</v>
      </c>
      <c r="T678" s="55">
        <v>628</v>
      </c>
      <c r="U678" s="55"/>
      <c r="V678" s="55"/>
      <c r="W678" s="55">
        <v>54.5</v>
      </c>
      <c r="X678" s="55">
        <v>79</v>
      </c>
      <c r="Y678" s="55">
        <v>455</v>
      </c>
      <c r="Z678" s="55">
        <v>75.5</v>
      </c>
      <c r="AA678" s="55">
        <v>84</v>
      </c>
      <c r="AB678" s="55">
        <v>235</v>
      </c>
      <c r="AC678" s="55"/>
      <c r="AD678" s="55"/>
      <c r="AE678" s="55"/>
      <c r="AF678" s="55"/>
      <c r="AG678" s="55"/>
      <c r="AH678" s="55"/>
      <c r="AI678" s="55" t="s">
        <v>54</v>
      </c>
      <c r="AJ678" s="55">
        <v>20</v>
      </c>
      <c r="AK678" s="55"/>
      <c r="AL678" s="55"/>
      <c r="AM678" s="55"/>
      <c r="AN678" s="55"/>
      <c r="AO678" s="55">
        <v>213</v>
      </c>
      <c r="AP678" s="55"/>
      <c r="AQ678" s="55">
        <v>671</v>
      </c>
      <c r="AR678" s="55">
        <v>632</v>
      </c>
      <c r="AS678" s="55"/>
      <c r="AT678" s="55">
        <v>663</v>
      </c>
    </row>
    <row r="679" spans="1:46">
      <c r="A679" s="55" t="s">
        <v>1178</v>
      </c>
      <c r="B679" s="55">
        <v>1315231321</v>
      </c>
      <c r="C679" s="55" t="s">
        <v>1179</v>
      </c>
      <c r="D679" s="55" t="s">
        <v>52</v>
      </c>
      <c r="E679" s="55" t="s">
        <v>53</v>
      </c>
      <c r="F679" s="55"/>
      <c r="G679" s="55">
        <v>13</v>
      </c>
      <c r="H679" s="55">
        <v>389</v>
      </c>
      <c r="I679" s="55">
        <v>441</v>
      </c>
      <c r="J679" s="55">
        <v>664</v>
      </c>
      <c r="K679" s="55">
        <v>-51</v>
      </c>
      <c r="L679" s="55">
        <v>6717</v>
      </c>
      <c r="M679" s="55">
        <v>97</v>
      </c>
      <c r="N679" s="55">
        <v>689</v>
      </c>
      <c r="O679" s="55">
        <v>70.5</v>
      </c>
      <c r="P679" s="55">
        <v>709</v>
      </c>
      <c r="Q679" s="55">
        <v>98.5</v>
      </c>
      <c r="R679" s="55">
        <v>627</v>
      </c>
      <c r="S679" s="55">
        <v>47</v>
      </c>
      <c r="T679" s="55">
        <v>587</v>
      </c>
      <c r="U679" s="55"/>
      <c r="V679" s="55"/>
      <c r="W679" s="55">
        <v>31</v>
      </c>
      <c r="X679" s="55">
        <v>59</v>
      </c>
      <c r="Y679" s="55">
        <v>657</v>
      </c>
      <c r="Z679" s="55"/>
      <c r="AA679" s="55"/>
      <c r="AB679" s="55"/>
      <c r="AC679" s="55"/>
      <c r="AD679" s="55"/>
      <c r="AE679" s="55"/>
      <c r="AF679" s="55">
        <v>45</v>
      </c>
      <c r="AG679" s="55">
        <v>69</v>
      </c>
      <c r="AH679" s="55">
        <v>207</v>
      </c>
      <c r="AI679" s="55" t="s">
        <v>866</v>
      </c>
      <c r="AJ679" s="55">
        <v>21</v>
      </c>
      <c r="AK679" s="55"/>
      <c r="AL679" s="55"/>
      <c r="AM679" s="55"/>
      <c r="AN679" s="55"/>
      <c r="AO679" s="55">
        <v>664</v>
      </c>
      <c r="AP679" s="55">
        <v>649</v>
      </c>
      <c r="AQ679" s="55">
        <v>645</v>
      </c>
      <c r="AR679" s="55">
        <v>613</v>
      </c>
      <c r="AS679" s="55">
        <v>640</v>
      </c>
      <c r="AT679" s="55">
        <v>664</v>
      </c>
    </row>
    <row r="680" spans="1:46">
      <c r="A680" s="55" t="s">
        <v>1256</v>
      </c>
      <c r="B680" s="55">
        <v>1315231412</v>
      </c>
      <c r="C680" s="55" t="s">
        <v>1257</v>
      </c>
      <c r="D680" s="55" t="s">
        <v>52</v>
      </c>
      <c r="E680" s="55" t="s">
        <v>53</v>
      </c>
      <c r="F680" s="55"/>
      <c r="G680" s="55">
        <v>14</v>
      </c>
      <c r="H680" s="55">
        <v>390.75</v>
      </c>
      <c r="I680" s="55">
        <v>440</v>
      </c>
      <c r="J680" s="55">
        <v>665</v>
      </c>
      <c r="K680" s="55">
        <v>-3</v>
      </c>
      <c r="L680" s="55">
        <v>6771</v>
      </c>
      <c r="M680" s="55">
        <v>93.5</v>
      </c>
      <c r="N680" s="55">
        <v>754</v>
      </c>
      <c r="O680" s="55">
        <v>85.5</v>
      </c>
      <c r="P680" s="55">
        <v>530</v>
      </c>
      <c r="Q680" s="55">
        <v>90</v>
      </c>
      <c r="R680" s="55">
        <v>728</v>
      </c>
      <c r="S680" s="55">
        <v>37</v>
      </c>
      <c r="T680" s="55">
        <v>654</v>
      </c>
      <c r="U680" s="55"/>
      <c r="V680" s="55"/>
      <c r="W680" s="55">
        <v>31.5</v>
      </c>
      <c r="X680" s="55">
        <v>59</v>
      </c>
      <c r="Y680" s="55">
        <v>656</v>
      </c>
      <c r="Z680" s="55"/>
      <c r="AA680" s="55"/>
      <c r="AB680" s="55"/>
      <c r="AC680" s="55">
        <v>53.25</v>
      </c>
      <c r="AD680" s="55">
        <v>75</v>
      </c>
      <c r="AE680" s="55">
        <v>182</v>
      </c>
      <c r="AF680" s="55"/>
      <c r="AG680" s="55"/>
      <c r="AH680" s="55"/>
      <c r="AI680" s="55" t="s">
        <v>880</v>
      </c>
      <c r="AJ680" s="55">
        <v>13</v>
      </c>
      <c r="AK680" s="55"/>
      <c r="AL680" s="55"/>
      <c r="AM680" s="55"/>
      <c r="AN680" s="55"/>
      <c r="AO680" s="55">
        <v>615</v>
      </c>
      <c r="AP680" s="55">
        <v>627</v>
      </c>
      <c r="AQ680" s="55">
        <v>673</v>
      </c>
      <c r="AR680" s="55">
        <v>662</v>
      </c>
      <c r="AS680" s="55">
        <v>625</v>
      </c>
      <c r="AT680" s="55">
        <v>665</v>
      </c>
    </row>
    <row r="681" spans="1:46">
      <c r="A681" s="55" t="s">
        <v>1001</v>
      </c>
      <c r="B681" s="55">
        <v>1315231116</v>
      </c>
      <c r="C681" s="55" t="s">
        <v>1002</v>
      </c>
      <c r="D681" s="55" t="s">
        <v>52</v>
      </c>
      <c r="E681" s="55" t="s">
        <v>53</v>
      </c>
      <c r="F681" s="55"/>
      <c r="G681" s="55">
        <v>11</v>
      </c>
      <c r="H681" s="55">
        <v>388</v>
      </c>
      <c r="I681" s="55">
        <v>438.5</v>
      </c>
      <c r="J681" s="55">
        <v>666</v>
      </c>
      <c r="K681" s="55">
        <v>-2</v>
      </c>
      <c r="L681" s="55">
        <v>6854</v>
      </c>
      <c r="M681" s="55">
        <v>109</v>
      </c>
      <c r="N681" s="55">
        <v>245</v>
      </c>
      <c r="O681" s="55">
        <v>65.5</v>
      </c>
      <c r="P681" s="55">
        <v>743</v>
      </c>
      <c r="Q681" s="55">
        <v>80</v>
      </c>
      <c r="R681" s="55">
        <v>771</v>
      </c>
      <c r="S681" s="55">
        <v>38</v>
      </c>
      <c r="T681" s="55">
        <v>648</v>
      </c>
      <c r="U681" s="55"/>
      <c r="V681" s="55"/>
      <c r="W681" s="55">
        <v>49</v>
      </c>
      <c r="X681" s="55">
        <v>75</v>
      </c>
      <c r="Y681" s="55">
        <v>534</v>
      </c>
      <c r="Z681" s="55"/>
      <c r="AA681" s="55"/>
      <c r="AB681" s="55"/>
      <c r="AC681" s="55"/>
      <c r="AD681" s="55"/>
      <c r="AE681" s="55"/>
      <c r="AF681" s="55">
        <v>46.5</v>
      </c>
      <c r="AG681" s="55">
        <v>71</v>
      </c>
      <c r="AH681" s="55">
        <v>199</v>
      </c>
      <c r="AI681" s="55" t="s">
        <v>866</v>
      </c>
      <c r="AJ681" s="55">
        <v>16</v>
      </c>
      <c r="AK681" s="55"/>
      <c r="AL681" s="55"/>
      <c r="AM681" s="55"/>
      <c r="AN681" s="55"/>
      <c r="AO681" s="55">
        <v>534</v>
      </c>
      <c r="AP681" s="55">
        <v>605</v>
      </c>
      <c r="AQ681" s="55">
        <v>580</v>
      </c>
      <c r="AR681" s="55">
        <v>664</v>
      </c>
      <c r="AS681" s="55">
        <v>662</v>
      </c>
      <c r="AT681" s="55">
        <v>666</v>
      </c>
    </row>
    <row r="682" spans="1:46">
      <c r="A682" s="55" t="s">
        <v>117</v>
      </c>
      <c r="B682" s="55">
        <v>1315230133</v>
      </c>
      <c r="C682" s="55" t="s">
        <v>118</v>
      </c>
      <c r="D682" s="55" t="s">
        <v>52</v>
      </c>
      <c r="E682" s="55" t="s">
        <v>53</v>
      </c>
      <c r="F682" s="55"/>
      <c r="G682" s="55">
        <v>1</v>
      </c>
      <c r="H682" s="55">
        <v>401.5</v>
      </c>
      <c r="I682" s="55">
        <v>438.5</v>
      </c>
      <c r="J682" s="55">
        <v>666</v>
      </c>
      <c r="K682" s="55">
        <v>-23</v>
      </c>
      <c r="L682" s="55">
        <v>6854</v>
      </c>
      <c r="M682" s="55">
        <v>101</v>
      </c>
      <c r="N682" s="55">
        <v>561</v>
      </c>
      <c r="O682" s="55">
        <v>71</v>
      </c>
      <c r="P682" s="55">
        <v>704</v>
      </c>
      <c r="Q682" s="55">
        <v>95.5</v>
      </c>
      <c r="R682" s="55">
        <v>672</v>
      </c>
      <c r="S682" s="55">
        <v>31</v>
      </c>
      <c r="T682" s="55">
        <v>672</v>
      </c>
      <c r="U682" s="55"/>
      <c r="V682" s="55"/>
      <c r="W682" s="55">
        <v>40.5</v>
      </c>
      <c r="X682" s="55">
        <v>68</v>
      </c>
      <c r="Y682" s="55">
        <v>619</v>
      </c>
      <c r="Z682" s="55">
        <v>62.5</v>
      </c>
      <c r="AA682" s="55">
        <v>72</v>
      </c>
      <c r="AB682" s="55">
        <v>429</v>
      </c>
      <c r="AC682" s="55"/>
      <c r="AD682" s="55"/>
      <c r="AE682" s="55"/>
      <c r="AF682" s="55"/>
      <c r="AG682" s="55"/>
      <c r="AH682" s="55"/>
      <c r="AI682" s="55" t="s">
        <v>54</v>
      </c>
      <c r="AJ682" s="55">
        <v>33</v>
      </c>
      <c r="AK682" s="55"/>
      <c r="AL682" s="55"/>
      <c r="AM682" s="55"/>
      <c r="AN682" s="55"/>
      <c r="AO682" s="55">
        <v>651</v>
      </c>
      <c r="AP682" s="55">
        <v>654</v>
      </c>
      <c r="AQ682" s="55">
        <v>666</v>
      </c>
      <c r="AR682" s="55">
        <v>643</v>
      </c>
      <c r="AS682" s="55">
        <v>673</v>
      </c>
      <c r="AT682" s="55">
        <v>666</v>
      </c>
    </row>
    <row r="683" spans="1:46">
      <c r="A683" s="55" t="s">
        <v>463</v>
      </c>
      <c r="B683" s="55">
        <v>1315230525</v>
      </c>
      <c r="C683" s="55" t="s">
        <v>464</v>
      </c>
      <c r="D683" s="55" t="s">
        <v>52</v>
      </c>
      <c r="E683" s="55" t="s">
        <v>53</v>
      </c>
      <c r="F683" s="55"/>
      <c r="G683" s="55">
        <v>5</v>
      </c>
      <c r="H683" s="55">
        <v>399</v>
      </c>
      <c r="I683" s="55">
        <v>435.5</v>
      </c>
      <c r="J683" s="55">
        <v>668</v>
      </c>
      <c r="K683" s="55">
        <v>2</v>
      </c>
      <c r="L683" s="55">
        <v>7041</v>
      </c>
      <c r="M683" s="55">
        <v>101</v>
      </c>
      <c r="N683" s="55">
        <v>561</v>
      </c>
      <c r="O683" s="55">
        <v>67.5</v>
      </c>
      <c r="P683" s="55">
        <v>731</v>
      </c>
      <c r="Q683" s="55">
        <v>90.5</v>
      </c>
      <c r="R683" s="55">
        <v>721</v>
      </c>
      <c r="S683" s="55">
        <v>27.5</v>
      </c>
      <c r="T683" s="55">
        <v>680</v>
      </c>
      <c r="U683" s="55"/>
      <c r="V683" s="55"/>
      <c r="W683" s="55">
        <v>45</v>
      </c>
      <c r="X683" s="55">
        <v>72</v>
      </c>
      <c r="Y683" s="55">
        <v>578</v>
      </c>
      <c r="Z683" s="55">
        <v>67.5</v>
      </c>
      <c r="AA683" s="55">
        <v>77</v>
      </c>
      <c r="AB683" s="55">
        <v>383</v>
      </c>
      <c r="AC683" s="55"/>
      <c r="AD683" s="55"/>
      <c r="AE683" s="55"/>
      <c r="AF683" s="55"/>
      <c r="AG683" s="55"/>
      <c r="AH683" s="55"/>
      <c r="AI683" s="55" t="s">
        <v>54</v>
      </c>
      <c r="AJ683" s="55">
        <v>25</v>
      </c>
      <c r="AK683" s="55"/>
      <c r="AL683" s="55"/>
      <c r="AM683" s="55"/>
      <c r="AN683" s="55"/>
      <c r="AO683" s="55">
        <v>643</v>
      </c>
      <c r="AP683" s="55">
        <v>680</v>
      </c>
      <c r="AQ683" s="55">
        <v>654</v>
      </c>
      <c r="AR683" s="55">
        <v>670</v>
      </c>
      <c r="AS683" s="55">
        <v>664</v>
      </c>
      <c r="AT683" s="55">
        <v>668</v>
      </c>
    </row>
    <row r="684" spans="1:46">
      <c r="A684" s="55" t="s">
        <v>995</v>
      </c>
      <c r="B684" s="55">
        <v>1315231113</v>
      </c>
      <c r="C684" s="55" t="s">
        <v>996</v>
      </c>
      <c r="D684" s="55" t="s">
        <v>52</v>
      </c>
      <c r="E684" s="55" t="s">
        <v>53</v>
      </c>
      <c r="F684" s="55"/>
      <c r="G684" s="55">
        <v>11</v>
      </c>
      <c r="H684" s="55">
        <v>382</v>
      </c>
      <c r="I684" s="55">
        <v>435.5</v>
      </c>
      <c r="J684" s="55">
        <v>668</v>
      </c>
      <c r="K684" s="55">
        <v>-47</v>
      </c>
      <c r="L684" s="55">
        <v>7041</v>
      </c>
      <c r="M684" s="55">
        <v>95</v>
      </c>
      <c r="N684" s="55">
        <v>730</v>
      </c>
      <c r="O684" s="55">
        <v>63.5</v>
      </c>
      <c r="P684" s="55">
        <v>757</v>
      </c>
      <c r="Q684" s="55">
        <v>94.5</v>
      </c>
      <c r="R684" s="55">
        <v>684</v>
      </c>
      <c r="S684" s="55">
        <v>47.5</v>
      </c>
      <c r="T684" s="55">
        <v>583</v>
      </c>
      <c r="U684" s="55"/>
      <c r="V684" s="55"/>
      <c r="W684" s="55">
        <v>31</v>
      </c>
      <c r="X684" s="55">
        <v>59</v>
      </c>
      <c r="Y684" s="55">
        <v>657</v>
      </c>
      <c r="Z684" s="55"/>
      <c r="AA684" s="55"/>
      <c r="AB684" s="55"/>
      <c r="AC684" s="55"/>
      <c r="AD684" s="55"/>
      <c r="AE684" s="55"/>
      <c r="AF684" s="55">
        <v>50.5</v>
      </c>
      <c r="AG684" s="55">
        <v>76</v>
      </c>
      <c r="AH684" s="55">
        <v>169</v>
      </c>
      <c r="AI684" s="55" t="s">
        <v>866</v>
      </c>
      <c r="AJ684" s="55">
        <v>13</v>
      </c>
      <c r="AK684" s="55"/>
      <c r="AL684" s="55"/>
      <c r="AM684" s="55"/>
      <c r="AN684" s="55"/>
      <c r="AO684" s="55">
        <v>659</v>
      </c>
      <c r="AP684" s="55">
        <v>634</v>
      </c>
      <c r="AQ684" s="55">
        <v>571</v>
      </c>
      <c r="AR684" s="55">
        <v>621</v>
      </c>
      <c r="AS684" s="55">
        <v>660</v>
      </c>
      <c r="AT684" s="55">
        <v>668</v>
      </c>
    </row>
    <row r="685" spans="1:46">
      <c r="A685" s="55" t="s">
        <v>1200</v>
      </c>
      <c r="B685" s="55">
        <v>1315231332</v>
      </c>
      <c r="C685" s="55" t="s">
        <v>1201</v>
      </c>
      <c r="D685" s="55" t="s">
        <v>52</v>
      </c>
      <c r="E685" s="55" t="s">
        <v>53</v>
      </c>
      <c r="F685" s="55"/>
      <c r="G685" s="55">
        <v>13</v>
      </c>
      <c r="H685" s="55">
        <v>402.5</v>
      </c>
      <c r="I685" s="55">
        <v>435</v>
      </c>
      <c r="J685" s="55">
        <v>670</v>
      </c>
      <c r="K685" s="55">
        <v>-112</v>
      </c>
      <c r="L685" s="55">
        <v>7066</v>
      </c>
      <c r="M685" s="55">
        <v>102.5</v>
      </c>
      <c r="N685" s="55">
        <v>511</v>
      </c>
      <c r="O685" s="55">
        <v>60.5</v>
      </c>
      <c r="P685" s="55">
        <v>768</v>
      </c>
      <c r="Q685" s="55">
        <v>105.5</v>
      </c>
      <c r="R685" s="55">
        <v>513</v>
      </c>
      <c r="S685" s="55">
        <v>28.5</v>
      </c>
      <c r="T685" s="55">
        <v>677</v>
      </c>
      <c r="U685" s="55"/>
      <c r="V685" s="55"/>
      <c r="W685" s="55"/>
      <c r="X685" s="55"/>
      <c r="Y685" s="55"/>
      <c r="Z685" s="55">
        <v>60.5</v>
      </c>
      <c r="AA685" s="55">
        <v>69</v>
      </c>
      <c r="AB685" s="55">
        <v>440</v>
      </c>
      <c r="AC685" s="55"/>
      <c r="AD685" s="55"/>
      <c r="AE685" s="55"/>
      <c r="AF685" s="55">
        <v>45</v>
      </c>
      <c r="AG685" s="55">
        <v>69</v>
      </c>
      <c r="AH685" s="55">
        <v>207</v>
      </c>
      <c r="AI685" s="55" t="s">
        <v>1142</v>
      </c>
      <c r="AJ685" s="55">
        <v>32</v>
      </c>
      <c r="AK685" s="55"/>
      <c r="AL685" s="55" t="s">
        <v>1143</v>
      </c>
      <c r="AM685" s="55"/>
      <c r="AN685" s="55"/>
      <c r="AO685" s="55">
        <v>573</v>
      </c>
      <c r="AP685" s="55">
        <v>603</v>
      </c>
      <c r="AQ685" s="55">
        <v>633</v>
      </c>
      <c r="AR685" s="55">
        <v>558</v>
      </c>
      <c r="AS685" s="55">
        <v>664</v>
      </c>
      <c r="AT685" s="55">
        <v>670</v>
      </c>
    </row>
    <row r="686" spans="1:46">
      <c r="A686" s="55" t="s">
        <v>1228</v>
      </c>
      <c r="B686" s="55">
        <v>1315231346</v>
      </c>
      <c r="C686" s="55" t="s">
        <v>1229</v>
      </c>
      <c r="D686" s="55" t="s">
        <v>133</v>
      </c>
      <c r="E686" s="55" t="s">
        <v>53</v>
      </c>
      <c r="F686" s="55"/>
      <c r="G686" s="55">
        <v>13</v>
      </c>
      <c r="H686" s="55">
        <v>387</v>
      </c>
      <c r="I686" s="55">
        <v>435</v>
      </c>
      <c r="J686" s="55">
        <v>670</v>
      </c>
      <c r="K686" s="55">
        <v>-30</v>
      </c>
      <c r="L686" s="55">
        <v>7066</v>
      </c>
      <c r="M686" s="55">
        <v>93.5</v>
      </c>
      <c r="N686" s="55">
        <v>754</v>
      </c>
      <c r="O686" s="55">
        <v>72</v>
      </c>
      <c r="P686" s="55">
        <v>698</v>
      </c>
      <c r="Q686" s="55">
        <v>101.5</v>
      </c>
      <c r="R686" s="55">
        <v>583</v>
      </c>
      <c r="S686" s="55">
        <v>56</v>
      </c>
      <c r="T686" s="55">
        <v>473</v>
      </c>
      <c r="U686" s="55"/>
      <c r="V686" s="55"/>
      <c r="W686" s="55">
        <v>23</v>
      </c>
      <c r="X686" s="55">
        <v>49</v>
      </c>
      <c r="Y686" s="55">
        <v>673</v>
      </c>
      <c r="Z686" s="55"/>
      <c r="AA686" s="55"/>
      <c r="AB686" s="55"/>
      <c r="AC686" s="55"/>
      <c r="AD686" s="55"/>
      <c r="AE686" s="55"/>
      <c r="AF686" s="55">
        <v>41</v>
      </c>
      <c r="AG686" s="55">
        <v>63</v>
      </c>
      <c r="AH686" s="55">
        <v>222</v>
      </c>
      <c r="AI686" s="55" t="s">
        <v>866</v>
      </c>
      <c r="AJ686" s="55">
        <v>46</v>
      </c>
      <c r="AK686" s="55"/>
      <c r="AL686" s="55"/>
      <c r="AM686" s="55"/>
      <c r="AN686" s="55"/>
      <c r="AO686" s="55">
        <v>642</v>
      </c>
      <c r="AP686" s="55">
        <v>663</v>
      </c>
      <c r="AQ686" s="55">
        <v>553</v>
      </c>
      <c r="AR686" s="55">
        <v>640</v>
      </c>
      <c r="AS686" s="55">
        <v>670</v>
      </c>
      <c r="AT686" s="55">
        <v>670</v>
      </c>
    </row>
    <row r="687" spans="1:46">
      <c r="A687" s="55" t="s">
        <v>1046</v>
      </c>
      <c r="B687" s="55">
        <v>1315231140</v>
      </c>
      <c r="C687" s="55" t="s">
        <v>1047</v>
      </c>
      <c r="D687" s="55" t="s">
        <v>133</v>
      </c>
      <c r="E687" s="55" t="s">
        <v>53</v>
      </c>
      <c r="F687" s="55"/>
      <c r="G687" s="55">
        <v>11</v>
      </c>
      <c r="H687" s="55">
        <v>383</v>
      </c>
      <c r="I687" s="55">
        <v>434.5</v>
      </c>
      <c r="J687" s="55">
        <v>672</v>
      </c>
      <c r="K687" s="55">
        <v>-21</v>
      </c>
      <c r="L687" s="55">
        <v>7094</v>
      </c>
      <c r="M687" s="55">
        <v>104</v>
      </c>
      <c r="N687" s="55">
        <v>450</v>
      </c>
      <c r="O687" s="55">
        <v>61.5</v>
      </c>
      <c r="P687" s="55">
        <v>766</v>
      </c>
      <c r="Q687" s="55">
        <v>107.5</v>
      </c>
      <c r="R687" s="55">
        <v>463</v>
      </c>
      <c r="S687" s="55">
        <v>38.5</v>
      </c>
      <c r="T687" s="55">
        <v>643</v>
      </c>
      <c r="U687" s="55"/>
      <c r="V687" s="55"/>
      <c r="W687" s="55">
        <v>21.5</v>
      </c>
      <c r="X687" s="55">
        <v>47</v>
      </c>
      <c r="Y687" s="55">
        <v>674</v>
      </c>
      <c r="Z687" s="55"/>
      <c r="AA687" s="55"/>
      <c r="AB687" s="55"/>
      <c r="AC687" s="55"/>
      <c r="AD687" s="55"/>
      <c r="AE687" s="55"/>
      <c r="AF687" s="55">
        <v>50</v>
      </c>
      <c r="AG687" s="55">
        <v>76</v>
      </c>
      <c r="AH687" s="55">
        <v>175</v>
      </c>
      <c r="AI687" s="55" t="s">
        <v>866</v>
      </c>
      <c r="AJ687" s="55">
        <v>40</v>
      </c>
      <c r="AK687" s="55"/>
      <c r="AL687" s="55"/>
      <c r="AM687" s="55"/>
      <c r="AN687" s="55"/>
      <c r="AO687" s="55">
        <v>645</v>
      </c>
      <c r="AP687" s="55">
        <v>670</v>
      </c>
      <c r="AQ687" s="55">
        <v>637</v>
      </c>
      <c r="AR687" s="55">
        <v>651</v>
      </c>
      <c r="AS687" s="55">
        <v>676</v>
      </c>
      <c r="AT687" s="55">
        <v>672</v>
      </c>
    </row>
    <row r="688" spans="1:46">
      <c r="A688" s="55" t="s">
        <v>985</v>
      </c>
      <c r="B688" s="55">
        <v>1315231108</v>
      </c>
      <c r="C688" s="55" t="s">
        <v>986</v>
      </c>
      <c r="D688" s="55" t="s">
        <v>52</v>
      </c>
      <c r="E688" s="55" t="s">
        <v>53</v>
      </c>
      <c r="F688" s="55"/>
      <c r="G688" s="55">
        <v>11</v>
      </c>
      <c r="H688" s="55">
        <v>378.5</v>
      </c>
      <c r="I688" s="55">
        <v>434</v>
      </c>
      <c r="J688" s="55">
        <v>673</v>
      </c>
      <c r="K688" s="55">
        <v>-33</v>
      </c>
      <c r="L688" s="55">
        <v>7123</v>
      </c>
      <c r="M688" s="55">
        <v>96</v>
      </c>
      <c r="N688" s="55">
        <v>713</v>
      </c>
      <c r="O688" s="55">
        <v>86.5</v>
      </c>
      <c r="P688" s="55">
        <v>515</v>
      </c>
      <c r="Q688" s="55">
        <v>78</v>
      </c>
      <c r="R688" s="55">
        <v>776</v>
      </c>
      <c r="S688" s="55">
        <v>31.5</v>
      </c>
      <c r="T688" s="55">
        <v>670</v>
      </c>
      <c r="U688" s="55"/>
      <c r="V688" s="55"/>
      <c r="W688" s="55">
        <v>29.5</v>
      </c>
      <c r="X688" s="55">
        <v>57</v>
      </c>
      <c r="Y688" s="55">
        <v>661</v>
      </c>
      <c r="Z688" s="55"/>
      <c r="AA688" s="55"/>
      <c r="AB688" s="55"/>
      <c r="AC688" s="55"/>
      <c r="AD688" s="55"/>
      <c r="AE688" s="55"/>
      <c r="AF688" s="55">
        <v>57</v>
      </c>
      <c r="AG688" s="55">
        <v>85</v>
      </c>
      <c r="AH688" s="55">
        <v>99</v>
      </c>
      <c r="AI688" s="55" t="s">
        <v>866</v>
      </c>
      <c r="AJ688" s="55">
        <v>8</v>
      </c>
      <c r="AK688" s="55"/>
      <c r="AL688" s="55"/>
      <c r="AM688" s="55"/>
      <c r="AN688" s="55"/>
      <c r="AO688" s="55">
        <v>437</v>
      </c>
      <c r="AP688" s="55">
        <v>572</v>
      </c>
      <c r="AQ688" s="55">
        <v>599</v>
      </c>
      <c r="AR688" s="55">
        <v>640</v>
      </c>
      <c r="AS688" s="55">
        <v>646</v>
      </c>
      <c r="AT688" s="55">
        <v>673</v>
      </c>
    </row>
    <row r="689" spans="1:46">
      <c r="A689" s="55" t="s">
        <v>1308</v>
      </c>
      <c r="B689" s="55">
        <v>1315231438</v>
      </c>
      <c r="C689" s="55" t="s">
        <v>1309</v>
      </c>
      <c r="D689" s="55" t="s">
        <v>52</v>
      </c>
      <c r="E689" s="55" t="s">
        <v>53</v>
      </c>
      <c r="F689" s="55"/>
      <c r="G689" s="55">
        <v>14</v>
      </c>
      <c r="H689" s="55">
        <v>386.5</v>
      </c>
      <c r="I689" s="55">
        <v>434</v>
      </c>
      <c r="J689" s="55">
        <v>673</v>
      </c>
      <c r="K689" s="55">
        <v>-2</v>
      </c>
      <c r="L689" s="55">
        <v>7123</v>
      </c>
      <c r="M689" s="55">
        <v>101</v>
      </c>
      <c r="N689" s="55">
        <v>561</v>
      </c>
      <c r="O689" s="55">
        <v>88.5</v>
      </c>
      <c r="P689" s="55">
        <v>481</v>
      </c>
      <c r="Q689" s="55">
        <v>72.5</v>
      </c>
      <c r="R689" s="55">
        <v>787</v>
      </c>
      <c r="S689" s="55">
        <v>37</v>
      </c>
      <c r="T689" s="55">
        <v>654</v>
      </c>
      <c r="U689" s="55"/>
      <c r="V689" s="55"/>
      <c r="W689" s="55">
        <v>43</v>
      </c>
      <c r="X689" s="55">
        <v>70</v>
      </c>
      <c r="Y689" s="55">
        <v>600</v>
      </c>
      <c r="Z689" s="55"/>
      <c r="AA689" s="55"/>
      <c r="AB689" s="55"/>
      <c r="AC689" s="55">
        <v>44.5</v>
      </c>
      <c r="AD689" s="55">
        <v>65</v>
      </c>
      <c r="AE689" s="55">
        <v>214</v>
      </c>
      <c r="AF689" s="55"/>
      <c r="AG689" s="55"/>
      <c r="AH689" s="55"/>
      <c r="AI689" s="55" t="s">
        <v>880</v>
      </c>
      <c r="AJ689" s="55">
        <v>39</v>
      </c>
      <c r="AK689" s="55"/>
      <c r="AL689" s="55"/>
      <c r="AM689" s="55"/>
      <c r="AN689" s="55"/>
      <c r="AO689" s="55">
        <v>667</v>
      </c>
      <c r="AP689" s="55">
        <v>661</v>
      </c>
      <c r="AQ689" s="55">
        <v>667</v>
      </c>
      <c r="AR689" s="55">
        <v>671</v>
      </c>
      <c r="AS689" s="55">
        <v>628</v>
      </c>
      <c r="AT689" s="55">
        <v>673</v>
      </c>
    </row>
    <row r="690" spans="1:46">
      <c r="A690" s="55" t="s">
        <v>230</v>
      </c>
      <c r="B690" s="55">
        <v>7035230244</v>
      </c>
      <c r="C690" s="55" t="s">
        <v>231</v>
      </c>
      <c r="D690" s="55" t="s">
        <v>232</v>
      </c>
      <c r="E690" s="55" t="s">
        <v>53</v>
      </c>
      <c r="F690" s="55" t="s">
        <v>233</v>
      </c>
      <c r="G690" s="55">
        <v>2</v>
      </c>
      <c r="H690" s="55">
        <v>383</v>
      </c>
      <c r="I690" s="55">
        <v>424</v>
      </c>
      <c r="J690" s="55">
        <v>675</v>
      </c>
      <c r="K690" s="55">
        <v>-4</v>
      </c>
      <c r="L690" s="55">
        <v>7506</v>
      </c>
      <c r="M690" s="55">
        <v>95</v>
      </c>
      <c r="N690" s="55">
        <v>730</v>
      </c>
      <c r="O690" s="55">
        <v>75</v>
      </c>
      <c r="P690" s="55">
        <v>675</v>
      </c>
      <c r="Q690" s="55">
        <v>86</v>
      </c>
      <c r="R690" s="55">
        <v>754</v>
      </c>
      <c r="S690" s="55">
        <v>40</v>
      </c>
      <c r="T690" s="55">
        <v>637</v>
      </c>
      <c r="U690" s="55"/>
      <c r="V690" s="55"/>
      <c r="W690" s="55">
        <v>45</v>
      </c>
      <c r="X690" s="55">
        <v>72</v>
      </c>
      <c r="Y690" s="55">
        <v>578</v>
      </c>
      <c r="Z690" s="55">
        <v>42</v>
      </c>
      <c r="AA690" s="55">
        <v>56</v>
      </c>
      <c r="AB690" s="55">
        <v>466</v>
      </c>
      <c r="AC690" s="55"/>
      <c r="AD690" s="55"/>
      <c r="AE690" s="55"/>
      <c r="AF690" s="55"/>
      <c r="AG690" s="55"/>
      <c r="AH690" s="55"/>
      <c r="AI690" s="55" t="s">
        <v>54</v>
      </c>
      <c r="AJ690" s="55">
        <v>44</v>
      </c>
      <c r="AK690" s="55"/>
      <c r="AL690" s="55"/>
      <c r="AM690" s="55"/>
      <c r="AN690" s="55"/>
      <c r="AO690" s="55">
        <v>671</v>
      </c>
      <c r="AP690" s="55">
        <v>691</v>
      </c>
      <c r="AQ690" s="55">
        <v>669</v>
      </c>
      <c r="AR690" s="55">
        <v>671</v>
      </c>
      <c r="AS690" s="55"/>
      <c r="AT690" s="55">
        <v>675</v>
      </c>
    </row>
    <row r="691" spans="1:46">
      <c r="A691" s="55" t="s">
        <v>1054</v>
      </c>
      <c r="B691" s="55">
        <v>7035231144</v>
      </c>
      <c r="C691" s="55" t="s">
        <v>1055</v>
      </c>
      <c r="D691" s="55" t="s">
        <v>328</v>
      </c>
      <c r="E691" s="55" t="s">
        <v>53</v>
      </c>
      <c r="F691" s="55" t="s">
        <v>233</v>
      </c>
      <c r="G691" s="55">
        <v>11</v>
      </c>
      <c r="H691" s="55">
        <v>369.5</v>
      </c>
      <c r="I691" s="55">
        <v>424.5</v>
      </c>
      <c r="J691" s="55">
        <v>675</v>
      </c>
      <c r="K691" s="55"/>
      <c r="L691" s="55">
        <v>7506</v>
      </c>
      <c r="M691" s="55">
        <v>91</v>
      </c>
      <c r="N691" s="55">
        <v>776</v>
      </c>
      <c r="O691" s="55">
        <v>65</v>
      </c>
      <c r="P691" s="55">
        <v>747</v>
      </c>
      <c r="Q691" s="55">
        <v>85.5</v>
      </c>
      <c r="R691" s="55">
        <v>755</v>
      </c>
      <c r="S691" s="55">
        <v>45</v>
      </c>
      <c r="T691" s="55">
        <v>604</v>
      </c>
      <c r="U691" s="55"/>
      <c r="V691" s="55"/>
      <c r="W691" s="55">
        <v>28</v>
      </c>
      <c r="X691" s="55">
        <v>56</v>
      </c>
      <c r="Y691" s="55">
        <v>664</v>
      </c>
      <c r="Z691" s="55"/>
      <c r="AA691" s="55"/>
      <c r="AB691" s="55"/>
      <c r="AC691" s="55"/>
      <c r="AD691" s="55"/>
      <c r="AE691" s="55"/>
      <c r="AF691" s="55">
        <v>55</v>
      </c>
      <c r="AG691" s="55">
        <v>82</v>
      </c>
      <c r="AH691" s="55">
        <v>128</v>
      </c>
      <c r="AI691" s="55" t="s">
        <v>866</v>
      </c>
      <c r="AJ691" s="55">
        <v>44</v>
      </c>
      <c r="AK691" s="55"/>
      <c r="AL691" s="55"/>
      <c r="AM691" s="55"/>
      <c r="AN691" s="55"/>
      <c r="AO691" s="55">
        <v>678</v>
      </c>
      <c r="AP691" s="55">
        <v>685</v>
      </c>
      <c r="AQ691" s="55">
        <v>676</v>
      </c>
      <c r="AR691" s="55"/>
      <c r="AS691" s="55">
        <v>683</v>
      </c>
      <c r="AT691" s="55">
        <v>675</v>
      </c>
    </row>
    <row r="692" spans="1:46">
      <c r="A692" s="55" t="s">
        <v>975</v>
      </c>
      <c r="B692" s="55">
        <v>1315231103</v>
      </c>
      <c r="C692" s="55" t="s">
        <v>976</v>
      </c>
      <c r="D692" s="55" t="s">
        <v>52</v>
      </c>
      <c r="E692" s="55" t="s">
        <v>53</v>
      </c>
      <c r="F692" s="55"/>
      <c r="G692" s="55">
        <v>11</v>
      </c>
      <c r="H692" s="55">
        <v>378.5</v>
      </c>
      <c r="I692" s="55">
        <v>428</v>
      </c>
      <c r="J692" s="55">
        <v>675</v>
      </c>
      <c r="K692" s="55">
        <v>-26</v>
      </c>
      <c r="L692" s="55">
        <v>7506</v>
      </c>
      <c r="M692" s="55">
        <v>89.5</v>
      </c>
      <c r="N692" s="55">
        <v>783</v>
      </c>
      <c r="O692" s="55">
        <v>90.5</v>
      </c>
      <c r="P692" s="55">
        <v>445</v>
      </c>
      <c r="Q692" s="55">
        <v>82.5</v>
      </c>
      <c r="R692" s="55">
        <v>765</v>
      </c>
      <c r="S692" s="55">
        <v>54.5</v>
      </c>
      <c r="T692" s="55">
        <v>498</v>
      </c>
      <c r="U692" s="55"/>
      <c r="V692" s="55"/>
      <c r="W692" s="55">
        <v>14.5</v>
      </c>
      <c r="X692" s="55">
        <v>39</v>
      </c>
      <c r="Y692" s="55">
        <v>676</v>
      </c>
      <c r="Z692" s="55"/>
      <c r="AA692" s="55"/>
      <c r="AB692" s="55"/>
      <c r="AC692" s="55"/>
      <c r="AD692" s="55"/>
      <c r="AE692" s="55"/>
      <c r="AF692" s="55">
        <v>47</v>
      </c>
      <c r="AG692" s="55">
        <v>72</v>
      </c>
      <c r="AH692" s="55">
        <v>194</v>
      </c>
      <c r="AI692" s="55" t="s">
        <v>866</v>
      </c>
      <c r="AJ692" s="55">
        <v>3</v>
      </c>
      <c r="AK692" s="55"/>
      <c r="AL692" s="55"/>
      <c r="AM692" s="55"/>
      <c r="AN692" s="55"/>
      <c r="AO692" s="55">
        <v>581</v>
      </c>
      <c r="AP692" s="55">
        <v>624</v>
      </c>
      <c r="AQ692" s="55">
        <v>627</v>
      </c>
      <c r="AR692" s="55">
        <v>649</v>
      </c>
      <c r="AS692" s="55">
        <v>637</v>
      </c>
      <c r="AT692" s="55">
        <v>675</v>
      </c>
    </row>
    <row r="693" spans="1:46">
      <c r="A693" s="55" t="s">
        <v>1052</v>
      </c>
      <c r="B693" s="55">
        <v>7035231143</v>
      </c>
      <c r="C693" s="55" t="s">
        <v>1053</v>
      </c>
      <c r="D693" s="55" t="s">
        <v>328</v>
      </c>
      <c r="E693" s="55" t="s">
        <v>53</v>
      </c>
      <c r="F693" s="55" t="s">
        <v>233</v>
      </c>
      <c r="G693" s="55">
        <v>11</v>
      </c>
      <c r="H693" s="55">
        <v>375.5</v>
      </c>
      <c r="I693" s="55">
        <v>430.5</v>
      </c>
      <c r="J693" s="55">
        <v>675</v>
      </c>
      <c r="K693" s="55">
        <v>-88</v>
      </c>
      <c r="L693" s="55">
        <v>7506</v>
      </c>
      <c r="M693" s="55">
        <v>103</v>
      </c>
      <c r="N693" s="55">
        <v>487</v>
      </c>
      <c r="O693" s="55">
        <v>52</v>
      </c>
      <c r="P693" s="55">
        <v>789</v>
      </c>
      <c r="Q693" s="55">
        <v>79.5</v>
      </c>
      <c r="R693" s="55">
        <v>773</v>
      </c>
      <c r="S693" s="55">
        <v>46</v>
      </c>
      <c r="T693" s="55">
        <v>597</v>
      </c>
      <c r="U693" s="55"/>
      <c r="V693" s="55"/>
      <c r="W693" s="55">
        <v>35</v>
      </c>
      <c r="X693" s="55">
        <v>63</v>
      </c>
      <c r="Y693" s="55">
        <v>647</v>
      </c>
      <c r="Z693" s="55"/>
      <c r="AA693" s="55"/>
      <c r="AB693" s="55"/>
      <c r="AC693" s="55"/>
      <c r="AD693" s="55"/>
      <c r="AE693" s="55"/>
      <c r="AF693" s="55">
        <v>60</v>
      </c>
      <c r="AG693" s="55">
        <v>87</v>
      </c>
      <c r="AH693" s="55">
        <v>67</v>
      </c>
      <c r="AI693" s="55" t="s">
        <v>866</v>
      </c>
      <c r="AJ693" s="55">
        <v>43</v>
      </c>
      <c r="AK693" s="55"/>
      <c r="AL693" s="55"/>
      <c r="AM693" s="55"/>
      <c r="AN693" s="55"/>
      <c r="AO693" s="55">
        <v>654</v>
      </c>
      <c r="AP693" s="55">
        <v>677</v>
      </c>
      <c r="AQ693" s="55">
        <v>672</v>
      </c>
      <c r="AR693" s="55">
        <v>587</v>
      </c>
      <c r="AS693" s="55">
        <v>671</v>
      </c>
      <c r="AT693" s="55">
        <v>675</v>
      </c>
    </row>
    <row r="694" spans="1:46">
      <c r="A694" s="55" t="s">
        <v>1423</v>
      </c>
      <c r="B694" s="55">
        <v>1315231546</v>
      </c>
      <c r="C694" s="55" t="s">
        <v>1424</v>
      </c>
      <c r="D694" s="55" t="s">
        <v>133</v>
      </c>
      <c r="E694" s="55" t="s">
        <v>53</v>
      </c>
      <c r="F694" s="55"/>
      <c r="G694" s="55">
        <v>15</v>
      </c>
      <c r="H694" s="55">
        <v>368.75</v>
      </c>
      <c r="I694" s="55">
        <v>419</v>
      </c>
      <c r="J694" s="55">
        <v>676</v>
      </c>
      <c r="K694" s="55">
        <v>-9</v>
      </c>
      <c r="L694" s="55">
        <v>8071</v>
      </c>
      <c r="M694" s="55">
        <v>95.5</v>
      </c>
      <c r="N694" s="55">
        <v>721</v>
      </c>
      <c r="O694" s="55">
        <v>74.5</v>
      </c>
      <c r="P694" s="55">
        <v>681</v>
      </c>
      <c r="Q694" s="55">
        <v>79.5</v>
      </c>
      <c r="R694" s="55">
        <v>773</v>
      </c>
      <c r="S694" s="55">
        <v>25.5</v>
      </c>
      <c r="T694" s="55">
        <v>684</v>
      </c>
      <c r="U694" s="55"/>
      <c r="V694" s="55"/>
      <c r="W694" s="55">
        <v>27.5</v>
      </c>
      <c r="X694" s="55">
        <v>55</v>
      </c>
      <c r="Y694" s="55">
        <v>665</v>
      </c>
      <c r="Z694" s="55"/>
      <c r="AA694" s="55"/>
      <c r="AB694" s="55"/>
      <c r="AC694" s="55">
        <v>66.25</v>
      </c>
      <c r="AD694" s="55">
        <v>89</v>
      </c>
      <c r="AE694" s="55">
        <v>53</v>
      </c>
      <c r="AF694" s="55"/>
      <c r="AG694" s="55"/>
      <c r="AH694" s="55"/>
      <c r="AI694" s="55" t="s">
        <v>880</v>
      </c>
      <c r="AJ694" s="55">
        <v>46</v>
      </c>
      <c r="AK694" s="55"/>
      <c r="AL694" s="55"/>
      <c r="AM694" s="55"/>
      <c r="AN694" s="55"/>
      <c r="AO694" s="55">
        <v>467</v>
      </c>
      <c r="AP694" s="55">
        <v>677</v>
      </c>
      <c r="AQ694" s="55">
        <v>670</v>
      </c>
      <c r="AR694" s="55">
        <v>667</v>
      </c>
      <c r="AS694" s="55">
        <v>672</v>
      </c>
      <c r="AT694" s="55">
        <v>676</v>
      </c>
    </row>
    <row r="695" spans="1:46">
      <c r="A695" s="55" t="s">
        <v>1186</v>
      </c>
      <c r="B695" s="55">
        <v>7001231325</v>
      </c>
      <c r="C695" s="55" t="s">
        <v>1187</v>
      </c>
      <c r="D695" s="55" t="s">
        <v>511</v>
      </c>
      <c r="E695" s="55" t="s">
        <v>53</v>
      </c>
      <c r="F695" s="55" t="s">
        <v>233</v>
      </c>
      <c r="G695" s="55">
        <v>13</v>
      </c>
      <c r="H695" s="55">
        <v>384.5</v>
      </c>
      <c r="I695" s="55">
        <v>421.5</v>
      </c>
      <c r="J695" s="55">
        <v>676</v>
      </c>
      <c r="K695" s="55">
        <v>-9</v>
      </c>
      <c r="L695" s="55">
        <v>8071</v>
      </c>
      <c r="M695" s="55">
        <v>110</v>
      </c>
      <c r="N695" s="55">
        <v>209</v>
      </c>
      <c r="O695" s="55">
        <v>47</v>
      </c>
      <c r="P695" s="55">
        <v>795</v>
      </c>
      <c r="Q695" s="55">
        <v>104.5</v>
      </c>
      <c r="R695" s="55">
        <v>532</v>
      </c>
      <c r="S695" s="55">
        <v>19</v>
      </c>
      <c r="T695" s="55">
        <v>686</v>
      </c>
      <c r="U695" s="55"/>
      <c r="V695" s="55"/>
      <c r="W695" s="55"/>
      <c r="X695" s="55"/>
      <c r="Y695" s="55"/>
      <c r="Z695" s="55">
        <v>52</v>
      </c>
      <c r="AA695" s="55">
        <v>63</v>
      </c>
      <c r="AB695" s="55">
        <v>461</v>
      </c>
      <c r="AC695" s="55"/>
      <c r="AD695" s="55"/>
      <c r="AE695" s="55"/>
      <c r="AF695" s="55">
        <v>52</v>
      </c>
      <c r="AG695" s="55">
        <v>78</v>
      </c>
      <c r="AH695" s="55">
        <v>154</v>
      </c>
      <c r="AI695" s="55" t="s">
        <v>1142</v>
      </c>
      <c r="AJ695" s="55">
        <v>25</v>
      </c>
      <c r="AK695" s="55"/>
      <c r="AL695" s="55" t="s">
        <v>1143</v>
      </c>
      <c r="AM695" s="55"/>
      <c r="AN695" s="55"/>
      <c r="AO695" s="55"/>
      <c r="AP695" s="55"/>
      <c r="AQ695" s="55"/>
      <c r="AR695" s="55">
        <v>667</v>
      </c>
      <c r="AS695" s="55"/>
      <c r="AT695" s="55">
        <v>676</v>
      </c>
    </row>
    <row r="696" spans="1:46">
      <c r="A696" s="55" t="s">
        <v>763</v>
      </c>
      <c r="B696" s="55">
        <v>1315230836</v>
      </c>
      <c r="C696" s="55" t="s">
        <v>764</v>
      </c>
      <c r="D696" s="55" t="s">
        <v>133</v>
      </c>
      <c r="E696" s="55" t="s">
        <v>53</v>
      </c>
      <c r="F696" s="55"/>
      <c r="G696" s="55">
        <v>8</v>
      </c>
      <c r="H696" s="55">
        <v>379.5</v>
      </c>
      <c r="I696" s="55">
        <v>418</v>
      </c>
      <c r="J696" s="55">
        <v>677</v>
      </c>
      <c r="K696" s="55">
        <v>-10</v>
      </c>
      <c r="L696" s="55">
        <v>8142</v>
      </c>
      <c r="M696" s="55">
        <v>105</v>
      </c>
      <c r="N696" s="55">
        <v>406</v>
      </c>
      <c r="O696" s="55">
        <v>70</v>
      </c>
      <c r="P696" s="55">
        <v>713</v>
      </c>
      <c r="Q696" s="55">
        <v>88.5</v>
      </c>
      <c r="R696" s="55">
        <v>735</v>
      </c>
      <c r="S696" s="55">
        <v>28.5</v>
      </c>
      <c r="T696" s="55">
        <v>677</v>
      </c>
      <c r="U696" s="55"/>
      <c r="V696" s="55"/>
      <c r="W696" s="55">
        <v>36</v>
      </c>
      <c r="X696" s="55">
        <v>63</v>
      </c>
      <c r="Y696" s="55">
        <v>645</v>
      </c>
      <c r="Z696" s="55">
        <v>51.5</v>
      </c>
      <c r="AA696" s="55">
        <v>63</v>
      </c>
      <c r="AB696" s="55">
        <v>461</v>
      </c>
      <c r="AC696" s="55"/>
      <c r="AD696" s="55"/>
      <c r="AE696" s="55"/>
      <c r="AF696" s="55"/>
      <c r="AG696" s="55"/>
      <c r="AH696" s="55"/>
      <c r="AI696" s="55" t="s">
        <v>54</v>
      </c>
      <c r="AJ696" s="55">
        <v>37</v>
      </c>
      <c r="AK696" s="55"/>
      <c r="AL696" s="55"/>
      <c r="AM696" s="55"/>
      <c r="AN696" s="55"/>
      <c r="AO696" s="55">
        <v>622</v>
      </c>
      <c r="AP696" s="55">
        <v>644</v>
      </c>
      <c r="AQ696" s="55">
        <v>587</v>
      </c>
      <c r="AR696" s="55">
        <v>667</v>
      </c>
      <c r="AS696" s="55">
        <v>648</v>
      </c>
      <c r="AT696" s="55">
        <v>677</v>
      </c>
    </row>
    <row r="697" spans="1:46">
      <c r="A697" s="55" t="s">
        <v>1288</v>
      </c>
      <c r="B697" s="55">
        <v>1315231428</v>
      </c>
      <c r="C697" s="55" t="s">
        <v>1289</v>
      </c>
      <c r="D697" s="55" t="s">
        <v>52</v>
      </c>
      <c r="E697" s="55" t="s">
        <v>53</v>
      </c>
      <c r="F697" s="55"/>
      <c r="G697" s="55">
        <v>14</v>
      </c>
      <c r="H697" s="55">
        <v>368.75</v>
      </c>
      <c r="I697" s="55">
        <v>416.5</v>
      </c>
      <c r="J697" s="55">
        <v>678</v>
      </c>
      <c r="K697" s="55">
        <v>-19</v>
      </c>
      <c r="L697" s="55">
        <v>8235</v>
      </c>
      <c r="M697" s="55">
        <v>111.5</v>
      </c>
      <c r="N697" s="55">
        <v>155</v>
      </c>
      <c r="O697" s="55">
        <v>56</v>
      </c>
      <c r="P697" s="55">
        <v>781</v>
      </c>
      <c r="Q697" s="55">
        <v>113.5</v>
      </c>
      <c r="R697" s="55">
        <v>327</v>
      </c>
      <c r="S697" s="55">
        <v>20.5</v>
      </c>
      <c r="T697" s="55">
        <v>686</v>
      </c>
      <c r="U697" s="55"/>
      <c r="V697" s="55"/>
      <c r="W697" s="55">
        <v>29</v>
      </c>
      <c r="X697" s="55">
        <v>57</v>
      </c>
      <c r="Y697" s="55">
        <v>662</v>
      </c>
      <c r="Z697" s="55"/>
      <c r="AA697" s="55"/>
      <c r="AB697" s="55"/>
      <c r="AC697" s="55">
        <v>38.25</v>
      </c>
      <c r="AD697" s="55">
        <v>58</v>
      </c>
      <c r="AE697" s="55">
        <v>222</v>
      </c>
      <c r="AF697" s="55"/>
      <c r="AG697" s="55"/>
      <c r="AH697" s="55"/>
      <c r="AI697" s="55" t="s">
        <v>880</v>
      </c>
      <c r="AJ697" s="55">
        <v>29</v>
      </c>
      <c r="AK697" s="55"/>
      <c r="AL697" s="55"/>
      <c r="AM697" s="55"/>
      <c r="AN697" s="55"/>
      <c r="AO697" s="55">
        <v>648</v>
      </c>
      <c r="AP697" s="55">
        <v>632</v>
      </c>
      <c r="AQ697" s="55">
        <v>660</v>
      </c>
      <c r="AR697" s="55">
        <v>659</v>
      </c>
      <c r="AS697" s="55">
        <v>634</v>
      </c>
      <c r="AT697" s="55">
        <v>678</v>
      </c>
    </row>
    <row r="698" spans="1:46">
      <c r="A698" s="55" t="s">
        <v>1294</v>
      </c>
      <c r="B698" s="55">
        <v>1315231431</v>
      </c>
      <c r="C698" s="55" t="s">
        <v>1295</v>
      </c>
      <c r="D698" s="55" t="s">
        <v>52</v>
      </c>
      <c r="E698" s="55" t="s">
        <v>53</v>
      </c>
      <c r="F698" s="55"/>
      <c r="G698" s="55">
        <v>14</v>
      </c>
      <c r="H698" s="55">
        <v>367.25</v>
      </c>
      <c r="I698" s="55">
        <v>415</v>
      </c>
      <c r="J698" s="55">
        <v>679</v>
      </c>
      <c r="K698" s="55"/>
      <c r="L698" s="55">
        <v>8340</v>
      </c>
      <c r="M698" s="55">
        <v>100</v>
      </c>
      <c r="N698" s="55">
        <v>605</v>
      </c>
      <c r="O698" s="55">
        <v>48.5</v>
      </c>
      <c r="P698" s="55">
        <v>793</v>
      </c>
      <c r="Q698" s="55">
        <v>108.5</v>
      </c>
      <c r="R698" s="55">
        <v>443</v>
      </c>
      <c r="S698" s="55">
        <v>25</v>
      </c>
      <c r="T698" s="55">
        <v>685</v>
      </c>
      <c r="U698" s="55"/>
      <c r="V698" s="55"/>
      <c r="W698" s="55">
        <v>36</v>
      </c>
      <c r="X698" s="55">
        <v>63</v>
      </c>
      <c r="Y698" s="55">
        <v>645</v>
      </c>
      <c r="Z698" s="55"/>
      <c r="AA698" s="55"/>
      <c r="AB698" s="55"/>
      <c r="AC698" s="55">
        <v>49.25</v>
      </c>
      <c r="AD698" s="55">
        <v>70</v>
      </c>
      <c r="AE698" s="55">
        <v>204</v>
      </c>
      <c r="AF698" s="55"/>
      <c r="AG698" s="55"/>
      <c r="AH698" s="55"/>
      <c r="AI698" s="55" t="s">
        <v>880</v>
      </c>
      <c r="AJ698" s="55">
        <v>32</v>
      </c>
      <c r="AK698" s="55"/>
      <c r="AL698" s="55"/>
      <c r="AM698" s="55"/>
      <c r="AN698" s="55"/>
      <c r="AO698" s="55">
        <v>677</v>
      </c>
      <c r="AP698" s="55">
        <v>676</v>
      </c>
      <c r="AQ698" s="55">
        <v>678</v>
      </c>
      <c r="AR698" s="55">
        <v>679</v>
      </c>
      <c r="AS698" s="55">
        <v>682</v>
      </c>
      <c r="AT698" s="55">
        <v>679</v>
      </c>
    </row>
    <row r="699" spans="1:46">
      <c r="A699" s="55" t="s">
        <v>1413</v>
      </c>
      <c r="B699" s="55">
        <v>7035231541</v>
      </c>
      <c r="C699" s="55" t="s">
        <v>1414</v>
      </c>
      <c r="D699" s="55" t="s">
        <v>511</v>
      </c>
      <c r="E699" s="55" t="s">
        <v>53</v>
      </c>
      <c r="F699" s="55" t="s">
        <v>233</v>
      </c>
      <c r="G699" s="55">
        <v>15</v>
      </c>
      <c r="H699" s="55">
        <v>356.5</v>
      </c>
      <c r="I699" s="55">
        <v>407.5</v>
      </c>
      <c r="J699" s="55">
        <v>680</v>
      </c>
      <c r="K699" s="55">
        <v>-5</v>
      </c>
      <c r="L699" s="55">
        <v>8783</v>
      </c>
      <c r="M699" s="55">
        <v>89</v>
      </c>
      <c r="N699" s="55">
        <v>785</v>
      </c>
      <c r="O699" s="55">
        <v>63</v>
      </c>
      <c r="P699" s="55">
        <v>760</v>
      </c>
      <c r="Q699" s="55">
        <v>85.5</v>
      </c>
      <c r="R699" s="55">
        <v>755</v>
      </c>
      <c r="S699" s="55">
        <v>16</v>
      </c>
      <c r="T699" s="55">
        <v>688</v>
      </c>
      <c r="U699" s="55"/>
      <c r="V699" s="55"/>
      <c r="W699" s="55">
        <v>40</v>
      </c>
      <c r="X699" s="55">
        <v>67</v>
      </c>
      <c r="Y699" s="55">
        <v>620</v>
      </c>
      <c r="Z699" s="55"/>
      <c r="AA699" s="55"/>
      <c r="AB699" s="55"/>
      <c r="AC699" s="55">
        <v>63</v>
      </c>
      <c r="AD699" s="55">
        <v>87</v>
      </c>
      <c r="AE699" s="55">
        <v>88</v>
      </c>
      <c r="AF699" s="55"/>
      <c r="AG699" s="55"/>
      <c r="AH699" s="55"/>
      <c r="AI699" s="55" t="s">
        <v>880</v>
      </c>
      <c r="AJ699" s="55">
        <v>41</v>
      </c>
      <c r="AK699" s="55"/>
      <c r="AL699" s="55"/>
      <c r="AM699" s="55"/>
      <c r="AN699" s="55"/>
      <c r="AO699" s="55">
        <v>666</v>
      </c>
      <c r="AP699" s="55">
        <v>681</v>
      </c>
      <c r="AQ699" s="55">
        <v>665</v>
      </c>
      <c r="AR699" s="55">
        <v>675</v>
      </c>
      <c r="AS699" s="55"/>
      <c r="AT699" s="55">
        <v>680</v>
      </c>
    </row>
    <row r="700" spans="1:46">
      <c r="A700" s="55" t="s">
        <v>1064</v>
      </c>
      <c r="B700" s="55">
        <v>1315231202</v>
      </c>
      <c r="C700" s="55" t="s">
        <v>1065</v>
      </c>
      <c r="D700" s="55" t="s">
        <v>52</v>
      </c>
      <c r="E700" s="55" t="s">
        <v>53</v>
      </c>
      <c r="F700" s="55"/>
      <c r="G700" s="55">
        <v>12</v>
      </c>
      <c r="H700" s="55">
        <v>354</v>
      </c>
      <c r="I700" s="55">
        <v>407.5</v>
      </c>
      <c r="J700" s="55">
        <v>680</v>
      </c>
      <c r="K700" s="55">
        <v>-7</v>
      </c>
      <c r="L700" s="55">
        <v>8783</v>
      </c>
      <c r="M700" s="55">
        <v>87</v>
      </c>
      <c r="N700" s="55">
        <v>789</v>
      </c>
      <c r="O700" s="55">
        <v>56.5</v>
      </c>
      <c r="P700" s="55">
        <v>778</v>
      </c>
      <c r="Q700" s="55">
        <v>93</v>
      </c>
      <c r="R700" s="55">
        <v>695</v>
      </c>
      <c r="S700" s="55">
        <v>37</v>
      </c>
      <c r="T700" s="55">
        <v>654</v>
      </c>
      <c r="U700" s="55"/>
      <c r="V700" s="55"/>
      <c r="W700" s="55">
        <v>31</v>
      </c>
      <c r="X700" s="55">
        <v>59</v>
      </c>
      <c r="Y700" s="55">
        <v>657</v>
      </c>
      <c r="Z700" s="55"/>
      <c r="AA700" s="55"/>
      <c r="AB700" s="55"/>
      <c r="AC700" s="55"/>
      <c r="AD700" s="55"/>
      <c r="AE700" s="55"/>
      <c r="AF700" s="55">
        <v>49.5</v>
      </c>
      <c r="AG700" s="55">
        <v>75</v>
      </c>
      <c r="AH700" s="55">
        <v>181</v>
      </c>
      <c r="AI700" s="55" t="s">
        <v>866</v>
      </c>
      <c r="AJ700" s="55">
        <v>2</v>
      </c>
      <c r="AK700" s="55"/>
      <c r="AL700" s="55"/>
      <c r="AM700" s="55"/>
      <c r="AN700" s="55"/>
      <c r="AO700" s="55">
        <v>678</v>
      </c>
      <c r="AP700" s="55">
        <v>665</v>
      </c>
      <c r="AQ700" s="55">
        <v>664</v>
      </c>
      <c r="AR700" s="55">
        <v>673</v>
      </c>
      <c r="AS700" s="55">
        <v>681</v>
      </c>
      <c r="AT700" s="55">
        <v>680</v>
      </c>
    </row>
    <row r="701" spans="1:46">
      <c r="A701" s="55" t="s">
        <v>711</v>
      </c>
      <c r="B701" s="55">
        <v>1315230810</v>
      </c>
      <c r="C701" s="55" t="s">
        <v>712</v>
      </c>
      <c r="D701" s="55" t="s">
        <v>52</v>
      </c>
      <c r="E701" s="55" t="s">
        <v>53</v>
      </c>
      <c r="F701" s="55"/>
      <c r="G701" s="55">
        <v>8</v>
      </c>
      <c r="H701" s="55">
        <v>361</v>
      </c>
      <c r="I701" s="55">
        <v>401</v>
      </c>
      <c r="J701" s="55">
        <v>681</v>
      </c>
      <c r="K701" s="55">
        <v>-5</v>
      </c>
      <c r="L701" s="55">
        <v>9192</v>
      </c>
      <c r="M701" s="55">
        <v>98.5</v>
      </c>
      <c r="N701" s="55">
        <v>653</v>
      </c>
      <c r="O701" s="55">
        <v>74.5</v>
      </c>
      <c r="P701" s="55">
        <v>681</v>
      </c>
      <c r="Q701" s="55">
        <v>60.5</v>
      </c>
      <c r="R701" s="55">
        <v>793</v>
      </c>
      <c r="S701" s="55">
        <v>45.5</v>
      </c>
      <c r="T701" s="55">
        <v>602</v>
      </c>
      <c r="U701" s="55"/>
      <c r="V701" s="55"/>
      <c r="W701" s="55">
        <v>41</v>
      </c>
      <c r="X701" s="55">
        <v>68</v>
      </c>
      <c r="Y701" s="55">
        <v>615</v>
      </c>
      <c r="Z701" s="55">
        <v>41</v>
      </c>
      <c r="AA701" s="55">
        <v>54</v>
      </c>
      <c r="AB701" s="55">
        <v>467</v>
      </c>
      <c r="AC701" s="55"/>
      <c r="AD701" s="55"/>
      <c r="AE701" s="55"/>
      <c r="AF701" s="55"/>
      <c r="AG701" s="55"/>
      <c r="AH701" s="55"/>
      <c r="AI701" s="55" t="s">
        <v>54</v>
      </c>
      <c r="AJ701" s="55">
        <v>11</v>
      </c>
      <c r="AK701" s="55"/>
      <c r="AL701" s="55"/>
      <c r="AM701" s="55"/>
      <c r="AN701" s="55"/>
      <c r="AO701" s="55">
        <v>679</v>
      </c>
      <c r="AP701" s="55">
        <v>683</v>
      </c>
      <c r="AQ701" s="55">
        <v>677</v>
      </c>
      <c r="AR701" s="55">
        <v>676</v>
      </c>
      <c r="AS701" s="55">
        <v>684</v>
      </c>
      <c r="AT701" s="55">
        <v>681</v>
      </c>
    </row>
    <row r="702" spans="1:46">
      <c r="A702" s="55" t="s">
        <v>1060</v>
      </c>
      <c r="B702" s="55">
        <v>7035231147</v>
      </c>
      <c r="C702" s="55" t="s">
        <v>1061</v>
      </c>
      <c r="D702" s="55" t="s">
        <v>331</v>
      </c>
      <c r="E702" s="55" t="s">
        <v>53</v>
      </c>
      <c r="F702" s="55" t="s">
        <v>233</v>
      </c>
      <c r="G702" s="55">
        <v>11</v>
      </c>
      <c r="H702" s="55">
        <v>349.5</v>
      </c>
      <c r="I702" s="55">
        <v>402.5</v>
      </c>
      <c r="J702" s="55">
        <v>681</v>
      </c>
      <c r="K702" s="55">
        <v>-1</v>
      </c>
      <c r="L702" s="55">
        <v>9192</v>
      </c>
      <c r="M702" s="55">
        <v>91</v>
      </c>
      <c r="N702" s="55">
        <v>776</v>
      </c>
      <c r="O702" s="55">
        <v>47</v>
      </c>
      <c r="P702" s="55">
        <v>795</v>
      </c>
      <c r="Q702" s="55">
        <v>73.5</v>
      </c>
      <c r="R702" s="55">
        <v>785</v>
      </c>
      <c r="S702" s="55">
        <v>43</v>
      </c>
      <c r="T702" s="55">
        <v>616</v>
      </c>
      <c r="U702" s="55"/>
      <c r="V702" s="55"/>
      <c r="W702" s="55">
        <v>32</v>
      </c>
      <c r="X702" s="55">
        <v>60</v>
      </c>
      <c r="Y702" s="55">
        <v>655</v>
      </c>
      <c r="Z702" s="55"/>
      <c r="AA702" s="55"/>
      <c r="AB702" s="55"/>
      <c r="AC702" s="55"/>
      <c r="AD702" s="55"/>
      <c r="AE702" s="55"/>
      <c r="AF702" s="55">
        <v>63</v>
      </c>
      <c r="AG702" s="55">
        <v>88</v>
      </c>
      <c r="AH702" s="55">
        <v>46</v>
      </c>
      <c r="AI702" s="55" t="s">
        <v>866</v>
      </c>
      <c r="AJ702" s="55">
        <v>47</v>
      </c>
      <c r="AK702" s="55"/>
      <c r="AL702" s="55"/>
      <c r="AM702" s="55"/>
      <c r="AN702" s="55"/>
      <c r="AO702" s="55"/>
      <c r="AP702" s="55">
        <v>688</v>
      </c>
      <c r="AQ702" s="55">
        <v>679</v>
      </c>
      <c r="AR702" s="55">
        <v>680</v>
      </c>
      <c r="AS702" s="55">
        <v>683</v>
      </c>
      <c r="AT702" s="55">
        <v>681</v>
      </c>
    </row>
    <row r="703" spans="1:46">
      <c r="A703" s="55" t="s">
        <v>1324</v>
      </c>
      <c r="B703" s="55">
        <v>1315231446</v>
      </c>
      <c r="C703" s="55" t="s">
        <v>1325</v>
      </c>
      <c r="D703" s="55" t="s">
        <v>133</v>
      </c>
      <c r="E703" s="55" t="s">
        <v>53</v>
      </c>
      <c r="F703" s="55"/>
      <c r="G703" s="55">
        <v>14</v>
      </c>
      <c r="H703" s="55">
        <v>351.5</v>
      </c>
      <c r="I703" s="55">
        <v>400.5</v>
      </c>
      <c r="J703" s="55">
        <v>682</v>
      </c>
      <c r="K703" s="55">
        <v>-7</v>
      </c>
      <c r="L703" s="55">
        <v>9226</v>
      </c>
      <c r="M703" s="55">
        <v>104.5</v>
      </c>
      <c r="N703" s="55">
        <v>433</v>
      </c>
      <c r="O703" s="55">
        <v>55</v>
      </c>
      <c r="P703" s="55">
        <v>784</v>
      </c>
      <c r="Q703" s="55">
        <v>99.5</v>
      </c>
      <c r="R703" s="55">
        <v>610</v>
      </c>
      <c r="S703" s="55">
        <v>14.5</v>
      </c>
      <c r="T703" s="55">
        <v>688</v>
      </c>
      <c r="U703" s="55"/>
      <c r="V703" s="55"/>
      <c r="W703" s="55">
        <v>26</v>
      </c>
      <c r="X703" s="55">
        <v>53</v>
      </c>
      <c r="Y703" s="55">
        <v>668</v>
      </c>
      <c r="Z703" s="55"/>
      <c r="AA703" s="55"/>
      <c r="AB703" s="55"/>
      <c r="AC703" s="55">
        <v>52</v>
      </c>
      <c r="AD703" s="55">
        <v>74</v>
      </c>
      <c r="AE703" s="55">
        <v>188</v>
      </c>
      <c r="AF703" s="55"/>
      <c r="AG703" s="55"/>
      <c r="AH703" s="55"/>
      <c r="AI703" s="55" t="s">
        <v>880</v>
      </c>
      <c r="AJ703" s="55">
        <v>47</v>
      </c>
      <c r="AK703" s="55"/>
      <c r="AL703" s="55"/>
      <c r="AM703" s="55"/>
      <c r="AN703" s="55"/>
      <c r="AO703" s="55">
        <v>684</v>
      </c>
      <c r="AP703" s="55">
        <v>678</v>
      </c>
      <c r="AQ703" s="55">
        <v>676</v>
      </c>
      <c r="AR703" s="55">
        <v>675</v>
      </c>
      <c r="AS703" s="55">
        <v>644</v>
      </c>
      <c r="AT703" s="55">
        <v>682</v>
      </c>
    </row>
    <row r="704" spans="1:46">
      <c r="A704" s="55" t="s">
        <v>1220</v>
      </c>
      <c r="B704" s="55">
        <v>7035231342</v>
      </c>
      <c r="C704" s="55" t="s">
        <v>1221</v>
      </c>
      <c r="D704" s="55" t="s">
        <v>232</v>
      </c>
      <c r="E704" s="55" t="s">
        <v>53</v>
      </c>
      <c r="F704" s="55" t="s">
        <v>233</v>
      </c>
      <c r="G704" s="55">
        <v>13</v>
      </c>
      <c r="H704" s="55">
        <v>362.5</v>
      </c>
      <c r="I704" s="55">
        <v>397.5</v>
      </c>
      <c r="J704" s="55">
        <v>683</v>
      </c>
      <c r="K704" s="55">
        <v>-7</v>
      </c>
      <c r="L704" s="55">
        <v>9311</v>
      </c>
      <c r="M704" s="55">
        <v>87</v>
      </c>
      <c r="N704" s="55">
        <v>789</v>
      </c>
      <c r="O704" s="55">
        <v>66</v>
      </c>
      <c r="P704" s="55">
        <v>741</v>
      </c>
      <c r="Q704" s="55">
        <v>69.5</v>
      </c>
      <c r="R704" s="55">
        <v>788</v>
      </c>
      <c r="S704" s="55">
        <v>27</v>
      </c>
      <c r="T704" s="55">
        <v>681</v>
      </c>
      <c r="U704" s="55"/>
      <c r="V704" s="55"/>
      <c r="W704" s="55"/>
      <c r="X704" s="55"/>
      <c r="Y704" s="55"/>
      <c r="Z704" s="55">
        <v>48</v>
      </c>
      <c r="AA704" s="55">
        <v>59</v>
      </c>
      <c r="AB704" s="55">
        <v>465</v>
      </c>
      <c r="AC704" s="55"/>
      <c r="AD704" s="55"/>
      <c r="AE704" s="55"/>
      <c r="AF704" s="55">
        <v>65</v>
      </c>
      <c r="AG704" s="55">
        <v>89</v>
      </c>
      <c r="AH704" s="55">
        <v>33</v>
      </c>
      <c r="AI704" s="55" t="s">
        <v>1142</v>
      </c>
      <c r="AJ704" s="55">
        <v>42</v>
      </c>
      <c r="AK704" s="55"/>
      <c r="AL704" s="55" t="s">
        <v>1143</v>
      </c>
      <c r="AM704" s="55"/>
      <c r="AN704" s="55"/>
      <c r="AO704" s="55">
        <v>687</v>
      </c>
      <c r="AP704" s="55"/>
      <c r="AQ704" s="55">
        <v>679</v>
      </c>
      <c r="AR704" s="55">
        <v>676</v>
      </c>
      <c r="AS704" s="55"/>
      <c r="AT704" s="55">
        <v>683</v>
      </c>
    </row>
    <row r="705" spans="1:46">
      <c r="A705" s="55" t="s">
        <v>681</v>
      </c>
      <c r="B705" s="55">
        <v>7035230743</v>
      </c>
      <c r="C705" s="55" t="s">
        <v>682</v>
      </c>
      <c r="D705" s="55" t="s">
        <v>232</v>
      </c>
      <c r="E705" s="55" t="s">
        <v>53</v>
      </c>
      <c r="F705" s="55" t="s">
        <v>233</v>
      </c>
      <c r="G705" s="55">
        <v>7</v>
      </c>
      <c r="H705" s="55">
        <v>358.5</v>
      </c>
      <c r="I705" s="55">
        <v>398.5</v>
      </c>
      <c r="J705" s="55">
        <v>683</v>
      </c>
      <c r="K705" s="55">
        <v>-19</v>
      </c>
      <c r="L705" s="55">
        <v>9311</v>
      </c>
      <c r="M705" s="55">
        <v>101</v>
      </c>
      <c r="N705" s="55">
        <v>561</v>
      </c>
      <c r="O705" s="55">
        <v>67</v>
      </c>
      <c r="P705" s="55">
        <v>733</v>
      </c>
      <c r="Q705" s="55">
        <v>87.5</v>
      </c>
      <c r="R705" s="55">
        <v>741</v>
      </c>
      <c r="S705" s="55">
        <v>29</v>
      </c>
      <c r="T705" s="55">
        <v>676</v>
      </c>
      <c r="U705" s="55"/>
      <c r="V705" s="55"/>
      <c r="W705" s="55">
        <v>30</v>
      </c>
      <c r="X705" s="55">
        <v>58</v>
      </c>
      <c r="Y705" s="55">
        <v>660</v>
      </c>
      <c r="Z705" s="55">
        <v>44</v>
      </c>
      <c r="AA705" s="55">
        <v>56</v>
      </c>
      <c r="AB705" s="55">
        <v>466</v>
      </c>
      <c r="AC705" s="55"/>
      <c r="AD705" s="55"/>
      <c r="AE705" s="55"/>
      <c r="AF705" s="55"/>
      <c r="AG705" s="55"/>
      <c r="AH705" s="55"/>
      <c r="AI705" s="55" t="s">
        <v>54</v>
      </c>
      <c r="AJ705" s="55">
        <v>43</v>
      </c>
      <c r="AK705" s="55"/>
      <c r="AL705" s="55"/>
      <c r="AM705" s="55"/>
      <c r="AN705" s="55"/>
      <c r="AO705" s="55">
        <v>665</v>
      </c>
      <c r="AP705" s="55">
        <v>686</v>
      </c>
      <c r="AQ705" s="55">
        <v>677</v>
      </c>
      <c r="AR705" s="55">
        <v>664</v>
      </c>
      <c r="AS705" s="55"/>
      <c r="AT705" s="55">
        <v>683</v>
      </c>
    </row>
    <row r="706" spans="1:46">
      <c r="A706" s="55" t="s">
        <v>1126</v>
      </c>
      <c r="B706" s="55">
        <v>1315231234</v>
      </c>
      <c r="C706" s="55" t="s">
        <v>1127</v>
      </c>
      <c r="D706" s="55" t="s">
        <v>133</v>
      </c>
      <c r="E706" s="55" t="s">
        <v>53</v>
      </c>
      <c r="F706" s="55"/>
      <c r="G706" s="55">
        <v>12</v>
      </c>
      <c r="H706" s="55">
        <v>346.5</v>
      </c>
      <c r="I706" s="55">
        <v>399</v>
      </c>
      <c r="J706" s="55">
        <v>683</v>
      </c>
      <c r="K706" s="55">
        <v>-119</v>
      </c>
      <c r="L706" s="55">
        <v>9311</v>
      </c>
      <c r="M706" s="55">
        <v>99.5</v>
      </c>
      <c r="N706" s="55">
        <v>618</v>
      </c>
      <c r="O706" s="55">
        <v>57</v>
      </c>
      <c r="P706" s="55">
        <v>775</v>
      </c>
      <c r="Q706" s="55">
        <v>91.5</v>
      </c>
      <c r="R706" s="55">
        <v>713</v>
      </c>
      <c r="S706" s="55">
        <v>26</v>
      </c>
      <c r="T706" s="55">
        <v>683</v>
      </c>
      <c r="U706" s="55"/>
      <c r="V706" s="55"/>
      <c r="W706" s="55">
        <v>21</v>
      </c>
      <c r="X706" s="55">
        <v>47</v>
      </c>
      <c r="Y706" s="55">
        <v>675</v>
      </c>
      <c r="Z706" s="55"/>
      <c r="AA706" s="55"/>
      <c r="AB706" s="55"/>
      <c r="AC706" s="55"/>
      <c r="AD706" s="55"/>
      <c r="AE706" s="55"/>
      <c r="AF706" s="55">
        <v>51.5</v>
      </c>
      <c r="AG706" s="55">
        <v>78</v>
      </c>
      <c r="AH706" s="55">
        <v>159</v>
      </c>
      <c r="AI706" s="55" t="s">
        <v>866</v>
      </c>
      <c r="AJ706" s="55">
        <v>35</v>
      </c>
      <c r="AK706" s="55"/>
      <c r="AL706" s="55"/>
      <c r="AM706" s="55"/>
      <c r="AN706" s="55"/>
      <c r="AO706" s="55">
        <v>626</v>
      </c>
      <c r="AP706" s="55">
        <v>655</v>
      </c>
      <c r="AQ706" s="55">
        <v>615</v>
      </c>
      <c r="AR706" s="55">
        <v>564</v>
      </c>
      <c r="AS706" s="55">
        <v>601</v>
      </c>
      <c r="AT706" s="55">
        <v>683</v>
      </c>
    </row>
    <row r="707" spans="1:46">
      <c r="A707" s="55" t="s">
        <v>1393</v>
      </c>
      <c r="B707" s="55">
        <v>7035231531</v>
      </c>
      <c r="C707" s="55" t="s">
        <v>1394</v>
      </c>
      <c r="D707" s="55" t="s">
        <v>511</v>
      </c>
      <c r="E707" s="55" t="s">
        <v>53</v>
      </c>
      <c r="F707" s="55" t="s">
        <v>233</v>
      </c>
      <c r="G707" s="55">
        <v>15</v>
      </c>
      <c r="H707" s="55">
        <v>347</v>
      </c>
      <c r="I707" s="55">
        <v>395</v>
      </c>
      <c r="J707" s="55">
        <v>684</v>
      </c>
      <c r="K707" s="55">
        <v>-4</v>
      </c>
      <c r="L707" s="55">
        <v>9491</v>
      </c>
      <c r="M707" s="55">
        <v>99</v>
      </c>
      <c r="N707" s="55">
        <v>635</v>
      </c>
      <c r="O707" s="55">
        <v>40</v>
      </c>
      <c r="P707" s="55">
        <v>798</v>
      </c>
      <c r="Q707" s="55">
        <v>102</v>
      </c>
      <c r="R707" s="55">
        <v>575</v>
      </c>
      <c r="S707" s="55">
        <v>30</v>
      </c>
      <c r="T707" s="55">
        <v>675</v>
      </c>
      <c r="U707" s="55"/>
      <c r="V707" s="55"/>
      <c r="W707" s="55">
        <v>21</v>
      </c>
      <c r="X707" s="55">
        <v>47</v>
      </c>
      <c r="Y707" s="55">
        <v>675</v>
      </c>
      <c r="Z707" s="55"/>
      <c r="AA707" s="55"/>
      <c r="AB707" s="55"/>
      <c r="AC707" s="55">
        <v>55</v>
      </c>
      <c r="AD707" s="55">
        <v>77</v>
      </c>
      <c r="AE707" s="55">
        <v>173</v>
      </c>
      <c r="AF707" s="55"/>
      <c r="AG707" s="55"/>
      <c r="AH707" s="55"/>
      <c r="AI707" s="55" t="s">
        <v>880</v>
      </c>
      <c r="AJ707" s="55">
        <v>31</v>
      </c>
      <c r="AK707" s="55"/>
      <c r="AL707" s="55"/>
      <c r="AM707" s="55"/>
      <c r="AN707" s="55"/>
      <c r="AO707" s="55">
        <v>682</v>
      </c>
      <c r="AP707" s="55">
        <v>679</v>
      </c>
      <c r="AQ707" s="55">
        <v>669</v>
      </c>
      <c r="AR707" s="55">
        <v>680</v>
      </c>
      <c r="AS707" s="55"/>
      <c r="AT707" s="55">
        <v>684</v>
      </c>
    </row>
    <row r="708" spans="1:46">
      <c r="A708" s="55" t="s">
        <v>1128</v>
      </c>
      <c r="B708" s="55">
        <v>1315231235</v>
      </c>
      <c r="C708" s="55" t="s">
        <v>1129</v>
      </c>
      <c r="D708" s="55" t="s">
        <v>133</v>
      </c>
      <c r="E708" s="55" t="s">
        <v>53</v>
      </c>
      <c r="F708" s="55"/>
      <c r="G708" s="55">
        <v>12</v>
      </c>
      <c r="H708" s="55">
        <v>345</v>
      </c>
      <c r="I708" s="55">
        <v>396</v>
      </c>
      <c r="J708" s="55">
        <v>684</v>
      </c>
      <c r="K708" s="55"/>
      <c r="L708" s="55">
        <v>9491</v>
      </c>
      <c r="M708" s="55">
        <v>88.5</v>
      </c>
      <c r="N708" s="55">
        <v>787</v>
      </c>
      <c r="O708" s="55">
        <v>77.5</v>
      </c>
      <c r="P708" s="55">
        <v>652</v>
      </c>
      <c r="Q708" s="55">
        <v>81</v>
      </c>
      <c r="R708" s="55">
        <v>770</v>
      </c>
      <c r="S708" s="55">
        <v>27</v>
      </c>
      <c r="T708" s="55">
        <v>681</v>
      </c>
      <c r="U708" s="55"/>
      <c r="V708" s="55"/>
      <c r="W708" s="55">
        <v>25</v>
      </c>
      <c r="X708" s="55">
        <v>52</v>
      </c>
      <c r="Y708" s="55">
        <v>670</v>
      </c>
      <c r="Z708" s="55"/>
      <c r="AA708" s="55"/>
      <c r="AB708" s="55"/>
      <c r="AC708" s="55"/>
      <c r="AD708" s="55"/>
      <c r="AE708" s="55"/>
      <c r="AF708" s="55">
        <v>46</v>
      </c>
      <c r="AG708" s="55">
        <v>70</v>
      </c>
      <c r="AH708" s="55">
        <v>202</v>
      </c>
      <c r="AI708" s="55" t="s">
        <v>866</v>
      </c>
      <c r="AJ708" s="55">
        <v>36</v>
      </c>
      <c r="AK708" s="55"/>
      <c r="AL708" s="55"/>
      <c r="AM708" s="55"/>
      <c r="AN708" s="55"/>
      <c r="AO708" s="55">
        <v>680</v>
      </c>
      <c r="AP708" s="55">
        <v>636</v>
      </c>
      <c r="AQ708" s="55">
        <v>543</v>
      </c>
      <c r="AR708" s="55"/>
      <c r="AS708" s="55">
        <v>676</v>
      </c>
      <c r="AT708" s="55">
        <v>684</v>
      </c>
    </row>
    <row r="709" spans="1:46">
      <c r="A709" s="55" t="s">
        <v>1430</v>
      </c>
      <c r="B709" s="55">
        <v>7035231550</v>
      </c>
      <c r="C709" s="55" t="s">
        <v>1431</v>
      </c>
      <c r="D709" s="55" t="s">
        <v>328</v>
      </c>
      <c r="E709" s="55" t="s">
        <v>53</v>
      </c>
      <c r="F709" s="55" t="s">
        <v>233</v>
      </c>
      <c r="G709" s="55">
        <v>15</v>
      </c>
      <c r="H709" s="55">
        <v>330.5</v>
      </c>
      <c r="I709" s="55">
        <v>381.5</v>
      </c>
      <c r="J709" s="55">
        <v>685</v>
      </c>
      <c r="K709" s="55">
        <v>-5</v>
      </c>
      <c r="L709" s="55">
        <v>10008</v>
      </c>
      <c r="M709" s="55">
        <v>102</v>
      </c>
      <c r="N709" s="55">
        <v>529</v>
      </c>
      <c r="O709" s="55">
        <v>42</v>
      </c>
      <c r="P709" s="55">
        <v>798</v>
      </c>
      <c r="Q709" s="55">
        <v>84.5</v>
      </c>
      <c r="R709" s="55">
        <v>757</v>
      </c>
      <c r="S709" s="55">
        <v>15</v>
      </c>
      <c r="T709" s="55">
        <v>688</v>
      </c>
      <c r="U709" s="55"/>
      <c r="V709" s="55"/>
      <c r="W709" s="55">
        <v>25</v>
      </c>
      <c r="X709" s="55">
        <v>52</v>
      </c>
      <c r="Y709" s="55">
        <v>670</v>
      </c>
      <c r="Z709" s="55"/>
      <c r="AA709" s="55"/>
      <c r="AB709" s="55"/>
      <c r="AC709" s="55">
        <v>62</v>
      </c>
      <c r="AD709" s="55">
        <v>86</v>
      </c>
      <c r="AE709" s="55">
        <v>104</v>
      </c>
      <c r="AF709" s="55"/>
      <c r="AG709" s="55"/>
      <c r="AH709" s="55"/>
      <c r="AI709" s="55" t="s">
        <v>880</v>
      </c>
      <c r="AJ709" s="55">
        <v>50</v>
      </c>
      <c r="AK709" s="55"/>
      <c r="AL709" s="55"/>
      <c r="AM709" s="55"/>
      <c r="AN709" s="55"/>
      <c r="AO709" s="55">
        <v>683</v>
      </c>
      <c r="AP709" s="55"/>
      <c r="AQ709" s="55">
        <v>677</v>
      </c>
      <c r="AR709" s="55">
        <v>680</v>
      </c>
      <c r="AS709" s="55">
        <v>685</v>
      </c>
      <c r="AT709" s="55">
        <v>685</v>
      </c>
    </row>
    <row r="710" spans="1:46">
      <c r="A710" s="55" t="s">
        <v>407</v>
      </c>
      <c r="B710" s="55">
        <v>1315230438</v>
      </c>
      <c r="C710" s="55" t="s">
        <v>408</v>
      </c>
      <c r="D710" s="55" t="s">
        <v>133</v>
      </c>
      <c r="E710" s="55" t="s">
        <v>53</v>
      </c>
      <c r="F710" s="55"/>
      <c r="G710" s="55">
        <v>4</v>
      </c>
      <c r="H710" s="55">
        <v>348.5</v>
      </c>
      <c r="I710" s="55">
        <v>387</v>
      </c>
      <c r="J710" s="55">
        <v>685</v>
      </c>
      <c r="K710" s="55">
        <v>-14</v>
      </c>
      <c r="L710" s="55">
        <v>10008</v>
      </c>
      <c r="M710" s="55">
        <v>95</v>
      </c>
      <c r="N710" s="55">
        <v>730</v>
      </c>
      <c r="O710" s="55">
        <v>61.5</v>
      </c>
      <c r="P710" s="55">
        <v>766</v>
      </c>
      <c r="Q710" s="55">
        <v>98</v>
      </c>
      <c r="R710" s="55">
        <v>641</v>
      </c>
      <c r="S710" s="55">
        <v>17.5</v>
      </c>
      <c r="T710" s="55">
        <v>687</v>
      </c>
      <c r="U710" s="55"/>
      <c r="V710" s="55"/>
      <c r="W710" s="55">
        <v>26</v>
      </c>
      <c r="X710" s="55">
        <v>53</v>
      </c>
      <c r="Y710" s="55">
        <v>668</v>
      </c>
      <c r="Z710" s="55">
        <v>50.5</v>
      </c>
      <c r="AA710" s="55">
        <v>62</v>
      </c>
      <c r="AB710" s="55">
        <v>463</v>
      </c>
      <c r="AC710" s="55"/>
      <c r="AD710" s="55"/>
      <c r="AE710" s="55"/>
      <c r="AF710" s="55"/>
      <c r="AG710" s="55"/>
      <c r="AH710" s="55"/>
      <c r="AI710" s="55" t="s">
        <v>54</v>
      </c>
      <c r="AJ710" s="55">
        <v>38</v>
      </c>
      <c r="AK710" s="55"/>
      <c r="AL710" s="55"/>
      <c r="AM710" s="55"/>
      <c r="AN710" s="55"/>
      <c r="AO710" s="55">
        <v>675</v>
      </c>
      <c r="AP710" s="55">
        <v>671</v>
      </c>
      <c r="AQ710" s="55">
        <v>669</v>
      </c>
      <c r="AR710" s="55">
        <v>671</v>
      </c>
      <c r="AS710" s="55">
        <v>680</v>
      </c>
      <c r="AT710" s="55">
        <v>685</v>
      </c>
    </row>
    <row r="711" spans="1:46">
      <c r="A711" s="55" t="s">
        <v>1034</v>
      </c>
      <c r="B711" s="55">
        <v>7035231134</v>
      </c>
      <c r="C711" s="55" t="s">
        <v>1035</v>
      </c>
      <c r="D711" s="55" t="s">
        <v>511</v>
      </c>
      <c r="E711" s="55" t="s">
        <v>53</v>
      </c>
      <c r="F711" s="55" t="s">
        <v>233</v>
      </c>
      <c r="G711" s="55">
        <v>11</v>
      </c>
      <c r="H711" s="55">
        <v>307</v>
      </c>
      <c r="I711" s="55">
        <v>363</v>
      </c>
      <c r="J711" s="55">
        <v>686</v>
      </c>
      <c r="K711" s="55">
        <v>-20</v>
      </c>
      <c r="L711" s="55">
        <v>10598</v>
      </c>
      <c r="M711" s="55">
        <v>81</v>
      </c>
      <c r="N711" s="55">
        <v>796</v>
      </c>
      <c r="O711" s="55">
        <v>46</v>
      </c>
      <c r="P711" s="55">
        <v>796</v>
      </c>
      <c r="Q711" s="55">
        <v>68</v>
      </c>
      <c r="R711" s="55">
        <v>789</v>
      </c>
      <c r="S711" s="55">
        <v>23</v>
      </c>
      <c r="T711" s="55">
        <v>685</v>
      </c>
      <c r="U711" s="55"/>
      <c r="V711" s="55"/>
      <c r="W711" s="55">
        <v>32</v>
      </c>
      <c r="X711" s="55">
        <v>60</v>
      </c>
      <c r="Y711" s="55">
        <v>655</v>
      </c>
      <c r="Z711" s="55"/>
      <c r="AA711" s="55"/>
      <c r="AB711" s="55"/>
      <c r="AC711" s="55"/>
      <c r="AD711" s="55"/>
      <c r="AE711" s="55"/>
      <c r="AF711" s="55">
        <v>57</v>
      </c>
      <c r="AG711" s="55">
        <v>85</v>
      </c>
      <c r="AH711" s="55">
        <v>99</v>
      </c>
      <c r="AI711" s="55" t="s">
        <v>866</v>
      </c>
      <c r="AJ711" s="55">
        <v>34</v>
      </c>
      <c r="AK711" s="55"/>
      <c r="AL711" s="55"/>
      <c r="AM711" s="55"/>
      <c r="AN711" s="55"/>
      <c r="AO711" s="55"/>
      <c r="AP711" s="55"/>
      <c r="AQ711" s="55">
        <v>680</v>
      </c>
      <c r="AR711" s="55">
        <v>666</v>
      </c>
      <c r="AS711" s="55"/>
      <c r="AT711" s="55">
        <v>686</v>
      </c>
    </row>
    <row r="712" spans="1:46">
      <c r="A712" s="55" t="s">
        <v>981</v>
      </c>
      <c r="B712" s="55">
        <v>1315231106</v>
      </c>
      <c r="C712" s="55" t="s">
        <v>982</v>
      </c>
      <c r="D712" s="55" t="s">
        <v>52</v>
      </c>
      <c r="E712" s="55" t="s">
        <v>53</v>
      </c>
      <c r="F712" s="55"/>
      <c r="G712" s="55">
        <v>11</v>
      </c>
      <c r="H712" s="55">
        <v>323.5</v>
      </c>
      <c r="I712" s="55">
        <v>376</v>
      </c>
      <c r="J712" s="55">
        <v>686</v>
      </c>
      <c r="K712" s="55">
        <v>-9</v>
      </c>
      <c r="L712" s="55">
        <v>10598</v>
      </c>
      <c r="M712" s="55">
        <v>98</v>
      </c>
      <c r="N712" s="55">
        <v>668</v>
      </c>
      <c r="O712" s="55">
        <v>68.5</v>
      </c>
      <c r="P712" s="55">
        <v>726</v>
      </c>
      <c r="Q712" s="55">
        <v>54.5</v>
      </c>
      <c r="R712" s="55">
        <v>797</v>
      </c>
      <c r="S712" s="55">
        <v>28</v>
      </c>
      <c r="T712" s="55">
        <v>679</v>
      </c>
      <c r="U712" s="55"/>
      <c r="V712" s="55"/>
      <c r="W712" s="55">
        <v>26.5</v>
      </c>
      <c r="X712" s="55">
        <v>54</v>
      </c>
      <c r="Y712" s="55">
        <v>666</v>
      </c>
      <c r="Z712" s="55"/>
      <c r="AA712" s="55"/>
      <c r="AB712" s="55"/>
      <c r="AC712" s="55"/>
      <c r="AD712" s="55"/>
      <c r="AE712" s="55"/>
      <c r="AF712" s="55">
        <v>48</v>
      </c>
      <c r="AG712" s="55">
        <v>73</v>
      </c>
      <c r="AH712" s="55">
        <v>190</v>
      </c>
      <c r="AI712" s="55" t="s">
        <v>866</v>
      </c>
      <c r="AJ712" s="55">
        <v>6</v>
      </c>
      <c r="AK712" s="55"/>
      <c r="AL712" s="55"/>
      <c r="AM712" s="55"/>
      <c r="AN712" s="55"/>
      <c r="AO712" s="55"/>
      <c r="AP712" s="55"/>
      <c r="AQ712" s="55">
        <v>675</v>
      </c>
      <c r="AR712" s="55">
        <v>677</v>
      </c>
      <c r="AS712" s="55"/>
      <c r="AT712" s="55">
        <v>686</v>
      </c>
    </row>
    <row r="713" spans="1:46">
      <c r="A713" s="55" t="s">
        <v>509</v>
      </c>
      <c r="B713" s="55">
        <v>7001230601</v>
      </c>
      <c r="C713" s="55" t="s">
        <v>510</v>
      </c>
      <c r="D713" s="55" t="s">
        <v>511</v>
      </c>
      <c r="E713" s="55" t="s">
        <v>53</v>
      </c>
      <c r="F713" s="55" t="s">
        <v>233</v>
      </c>
      <c r="G713" s="55">
        <v>6</v>
      </c>
      <c r="H713" s="55">
        <v>338.5</v>
      </c>
      <c r="I713" s="55">
        <v>377.5</v>
      </c>
      <c r="J713" s="55">
        <v>686</v>
      </c>
      <c r="K713" s="55"/>
      <c r="L713" s="55">
        <v>10598</v>
      </c>
      <c r="M713" s="55">
        <v>93</v>
      </c>
      <c r="N713" s="55">
        <v>762</v>
      </c>
      <c r="O713" s="55">
        <v>44</v>
      </c>
      <c r="P713" s="55">
        <v>797</v>
      </c>
      <c r="Q713" s="55">
        <v>76.5</v>
      </c>
      <c r="R713" s="55">
        <v>779</v>
      </c>
      <c r="S713" s="55">
        <v>33</v>
      </c>
      <c r="T713" s="55">
        <v>667</v>
      </c>
      <c r="U713" s="55"/>
      <c r="V713" s="55"/>
      <c r="W713" s="55">
        <v>41</v>
      </c>
      <c r="X713" s="55">
        <v>68</v>
      </c>
      <c r="Y713" s="55">
        <v>615</v>
      </c>
      <c r="Z713" s="55">
        <v>51</v>
      </c>
      <c r="AA713" s="55">
        <v>63</v>
      </c>
      <c r="AB713" s="55">
        <v>461</v>
      </c>
      <c r="AC713" s="55"/>
      <c r="AD713" s="55"/>
      <c r="AE713" s="55"/>
      <c r="AF713" s="55"/>
      <c r="AG713" s="55"/>
      <c r="AH713" s="55"/>
      <c r="AI713" s="55" t="s">
        <v>54</v>
      </c>
      <c r="AJ713" s="55">
        <v>1</v>
      </c>
      <c r="AK713" s="55"/>
      <c r="AL713" s="55" t="s">
        <v>512</v>
      </c>
      <c r="AM713" s="55"/>
      <c r="AN713" s="55"/>
      <c r="AO713" s="55"/>
      <c r="AP713" s="55"/>
      <c r="AQ713" s="55"/>
      <c r="AR713" s="55"/>
      <c r="AS713" s="55"/>
      <c r="AT713" s="55">
        <v>686</v>
      </c>
    </row>
    <row r="714" spans="1:46">
      <c r="A714" s="55" t="s">
        <v>326</v>
      </c>
      <c r="B714" s="55">
        <v>7035230344</v>
      </c>
      <c r="C714" s="55" t="s">
        <v>327</v>
      </c>
      <c r="D714" s="55" t="s">
        <v>328</v>
      </c>
      <c r="E714" s="55" t="s">
        <v>53</v>
      </c>
      <c r="F714" s="55" t="s">
        <v>233</v>
      </c>
      <c r="G714" s="55">
        <v>3</v>
      </c>
      <c r="H714" s="55">
        <v>339</v>
      </c>
      <c r="I714" s="55">
        <v>378</v>
      </c>
      <c r="J714" s="55">
        <v>686</v>
      </c>
      <c r="K714" s="55">
        <v>-6</v>
      </c>
      <c r="L714" s="55">
        <v>10598</v>
      </c>
      <c r="M714" s="55">
        <v>80</v>
      </c>
      <c r="N714" s="55">
        <v>796</v>
      </c>
      <c r="O714" s="55">
        <v>79</v>
      </c>
      <c r="P714" s="55">
        <v>639</v>
      </c>
      <c r="Q714" s="55">
        <v>46</v>
      </c>
      <c r="R714" s="55">
        <v>799</v>
      </c>
      <c r="S714" s="55">
        <v>53</v>
      </c>
      <c r="T714" s="55">
        <v>517</v>
      </c>
      <c r="U714" s="55"/>
      <c r="V714" s="55"/>
      <c r="W714" s="55">
        <v>33</v>
      </c>
      <c r="X714" s="55">
        <v>61</v>
      </c>
      <c r="Y714" s="55">
        <v>654</v>
      </c>
      <c r="Z714" s="55">
        <v>48</v>
      </c>
      <c r="AA714" s="55">
        <v>59</v>
      </c>
      <c r="AB714" s="55">
        <v>465</v>
      </c>
      <c r="AC714" s="55"/>
      <c r="AD714" s="55"/>
      <c r="AE714" s="55"/>
      <c r="AF714" s="55"/>
      <c r="AG714" s="55"/>
      <c r="AH714" s="55"/>
      <c r="AI714" s="55" t="s">
        <v>54</v>
      </c>
      <c r="AJ714" s="55">
        <v>44</v>
      </c>
      <c r="AK714" s="55"/>
      <c r="AL714" s="55"/>
      <c r="AM714" s="55"/>
      <c r="AN714" s="55"/>
      <c r="AO714" s="55">
        <v>684</v>
      </c>
      <c r="AP714" s="55">
        <v>688</v>
      </c>
      <c r="AQ714" s="55">
        <v>680</v>
      </c>
      <c r="AR714" s="55">
        <v>680</v>
      </c>
      <c r="AS714" s="55">
        <v>686</v>
      </c>
      <c r="AT714" s="55">
        <v>686</v>
      </c>
    </row>
    <row r="715" spans="1:46">
      <c r="A715" s="55" t="s">
        <v>1322</v>
      </c>
      <c r="B715" s="55">
        <v>1315231445</v>
      </c>
      <c r="C715" s="55" t="s">
        <v>1323</v>
      </c>
      <c r="D715" s="55" t="s">
        <v>52</v>
      </c>
      <c r="E715" s="55" t="s">
        <v>53</v>
      </c>
      <c r="F715" s="55"/>
      <c r="G715" s="55">
        <v>14</v>
      </c>
      <c r="H715" s="55">
        <v>302.25</v>
      </c>
      <c r="I715" s="55">
        <v>350</v>
      </c>
      <c r="J715" s="55">
        <v>687</v>
      </c>
      <c r="K715" s="55">
        <v>-9</v>
      </c>
      <c r="L715" s="55">
        <v>11914</v>
      </c>
      <c r="M715" s="55">
        <v>86.5</v>
      </c>
      <c r="N715" s="55">
        <v>790</v>
      </c>
      <c r="O715" s="55">
        <v>50</v>
      </c>
      <c r="P715" s="55">
        <v>792</v>
      </c>
      <c r="Q715" s="55">
        <v>49.5</v>
      </c>
      <c r="R715" s="55">
        <v>798</v>
      </c>
      <c r="S715" s="55">
        <v>29</v>
      </c>
      <c r="T715" s="55">
        <v>676</v>
      </c>
      <c r="U715" s="55"/>
      <c r="V715" s="55"/>
      <c r="W715" s="55">
        <v>43.5</v>
      </c>
      <c r="X715" s="55">
        <v>71</v>
      </c>
      <c r="Y715" s="55">
        <v>595</v>
      </c>
      <c r="Z715" s="55"/>
      <c r="AA715" s="55"/>
      <c r="AB715" s="55"/>
      <c r="AC715" s="55">
        <v>43.75</v>
      </c>
      <c r="AD715" s="55">
        <v>64</v>
      </c>
      <c r="AE715" s="55">
        <v>219</v>
      </c>
      <c r="AF715" s="55"/>
      <c r="AG715" s="55"/>
      <c r="AH715" s="55"/>
      <c r="AI715" s="55" t="s">
        <v>880</v>
      </c>
      <c r="AJ715" s="55">
        <v>46</v>
      </c>
      <c r="AK715" s="55"/>
      <c r="AL715" s="55"/>
      <c r="AM715" s="55"/>
      <c r="AN715" s="55"/>
      <c r="AO715" s="55">
        <v>683</v>
      </c>
      <c r="AP715" s="55">
        <v>688</v>
      </c>
      <c r="AQ715" s="55">
        <v>679</v>
      </c>
      <c r="AR715" s="55">
        <v>678</v>
      </c>
      <c r="AS715" s="55">
        <v>685</v>
      </c>
      <c r="AT715" s="55">
        <v>687</v>
      </c>
    </row>
    <row r="716" spans="1:46">
      <c r="A716" s="55" t="s">
        <v>403</v>
      </c>
      <c r="B716" s="55">
        <v>1315230436</v>
      </c>
      <c r="C716" s="55" t="s">
        <v>404</v>
      </c>
      <c r="D716" s="55" t="s">
        <v>52</v>
      </c>
      <c r="E716" s="55" t="s">
        <v>53</v>
      </c>
      <c r="F716" s="55"/>
      <c r="G716" s="55">
        <v>4</v>
      </c>
      <c r="H716" s="55">
        <v>288.5</v>
      </c>
      <c r="I716" s="55">
        <v>329.5</v>
      </c>
      <c r="J716" s="55">
        <v>688</v>
      </c>
      <c r="K716" s="55">
        <v>-8</v>
      </c>
      <c r="L716" s="55">
        <v>12869</v>
      </c>
      <c r="M716" s="55">
        <v>74</v>
      </c>
      <c r="N716" s="55">
        <v>798</v>
      </c>
      <c r="O716" s="55">
        <v>59</v>
      </c>
      <c r="P716" s="55">
        <v>772</v>
      </c>
      <c r="Q716" s="55">
        <v>44.5</v>
      </c>
      <c r="R716" s="55">
        <v>799</v>
      </c>
      <c r="S716" s="55">
        <v>35</v>
      </c>
      <c r="T716" s="55">
        <v>663</v>
      </c>
      <c r="U716" s="55"/>
      <c r="V716" s="55"/>
      <c r="W716" s="55">
        <v>33.5</v>
      </c>
      <c r="X716" s="55">
        <v>61</v>
      </c>
      <c r="Y716" s="55">
        <v>651</v>
      </c>
      <c r="Z716" s="55">
        <v>42.5</v>
      </c>
      <c r="AA716" s="55">
        <v>56</v>
      </c>
      <c r="AB716" s="55">
        <v>466</v>
      </c>
      <c r="AC716" s="55"/>
      <c r="AD716" s="55"/>
      <c r="AE716" s="55"/>
      <c r="AF716" s="55"/>
      <c r="AG716" s="55"/>
      <c r="AH716" s="55"/>
      <c r="AI716" s="55" t="s">
        <v>54</v>
      </c>
      <c r="AJ716" s="55">
        <v>36</v>
      </c>
      <c r="AK716" s="55"/>
      <c r="AL716" s="55"/>
      <c r="AM716" s="55"/>
      <c r="AN716" s="55"/>
      <c r="AO716" s="55"/>
      <c r="AP716" s="55">
        <v>685</v>
      </c>
      <c r="AQ716" s="55">
        <v>680</v>
      </c>
      <c r="AR716" s="55">
        <v>680</v>
      </c>
      <c r="AS716" s="55">
        <v>683</v>
      </c>
      <c r="AT716" s="55">
        <v>688</v>
      </c>
    </row>
    <row r="717" spans="1:46">
      <c r="A717" s="55" t="s">
        <v>427</v>
      </c>
      <c r="B717" s="55">
        <v>1315230507</v>
      </c>
      <c r="C717" s="55" t="s">
        <v>428</v>
      </c>
      <c r="D717" s="55" t="s">
        <v>52</v>
      </c>
      <c r="E717" s="55" t="s">
        <v>53</v>
      </c>
      <c r="F717" s="55"/>
      <c r="G717" s="55">
        <v>5</v>
      </c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  <c r="AB717" s="55"/>
      <c r="AC717" s="55"/>
      <c r="AD717" s="55"/>
      <c r="AE717" s="55"/>
      <c r="AF717" s="55"/>
      <c r="AG717" s="55"/>
      <c r="AH717" s="55"/>
      <c r="AI717" s="55" t="s">
        <v>54</v>
      </c>
      <c r="AJ717" s="55">
        <v>7</v>
      </c>
      <c r="AK717" s="55"/>
      <c r="AL717" s="55"/>
      <c r="AM717" s="55"/>
      <c r="AN717" s="55"/>
      <c r="AO717" s="55"/>
      <c r="AP717" s="55"/>
      <c r="AQ717" s="55">
        <v>262</v>
      </c>
      <c r="AR717" s="55"/>
      <c r="AS717" s="55"/>
      <c r="AT717" s="55"/>
    </row>
    <row r="718" spans="1:46">
      <c r="A718" s="55" t="s">
        <v>1434</v>
      </c>
      <c r="B718" s="55">
        <v>1315231601</v>
      </c>
      <c r="C718" s="55" t="s">
        <v>1435</v>
      </c>
      <c r="D718" s="55" t="s">
        <v>52</v>
      </c>
      <c r="E718" s="55" t="s">
        <v>1436</v>
      </c>
      <c r="F718" s="55"/>
      <c r="G718" s="55">
        <v>16</v>
      </c>
      <c r="H718" s="55">
        <v>559.75</v>
      </c>
      <c r="I718" s="55">
        <v>601</v>
      </c>
      <c r="J718" s="55">
        <v>1</v>
      </c>
      <c r="K718" s="55">
        <v>15</v>
      </c>
      <c r="L718" s="55">
        <v>6</v>
      </c>
      <c r="M718" s="55">
        <v>121</v>
      </c>
      <c r="N718" s="55">
        <v>9</v>
      </c>
      <c r="O718" s="55">
        <v>90</v>
      </c>
      <c r="P718" s="56">
        <v>453</v>
      </c>
      <c r="Q718" s="55">
        <v>131.5</v>
      </c>
      <c r="R718" s="55">
        <v>26</v>
      </c>
      <c r="S718" s="55"/>
      <c r="T718" s="55"/>
      <c r="U718" s="55">
        <v>75.5</v>
      </c>
      <c r="V718" s="55">
        <v>7</v>
      </c>
      <c r="W718" s="55"/>
      <c r="X718" s="55"/>
      <c r="Y718" s="55"/>
      <c r="Z718" s="55"/>
      <c r="AA718" s="55"/>
      <c r="AB718" s="55"/>
      <c r="AC718" s="55">
        <v>70.25</v>
      </c>
      <c r="AD718" s="55">
        <v>91</v>
      </c>
      <c r="AE718" s="55">
        <v>22</v>
      </c>
      <c r="AF718" s="55">
        <v>71.5</v>
      </c>
      <c r="AG718" s="55">
        <v>92</v>
      </c>
      <c r="AH718" s="55">
        <v>5</v>
      </c>
      <c r="AI718" s="55" t="s">
        <v>1437</v>
      </c>
      <c r="AJ718" s="55">
        <v>1</v>
      </c>
      <c r="AK718" s="55"/>
      <c r="AL718" s="55"/>
      <c r="AM718" s="55"/>
      <c r="AN718" s="55" t="s">
        <v>867</v>
      </c>
      <c r="AO718" s="55">
        <v>24</v>
      </c>
      <c r="AP718" s="55">
        <v>23</v>
      </c>
      <c r="AQ718" s="55">
        <v>25</v>
      </c>
      <c r="AR718" s="55">
        <v>16</v>
      </c>
      <c r="AS718" s="55">
        <v>8</v>
      </c>
      <c r="AT718" s="55">
        <v>1</v>
      </c>
    </row>
    <row r="719" spans="1:46">
      <c r="A719" s="55" t="s">
        <v>1446</v>
      </c>
      <c r="B719" s="55">
        <v>1315231607</v>
      </c>
      <c r="C719" s="55" t="s">
        <v>1447</v>
      </c>
      <c r="D719" s="55" t="s">
        <v>52</v>
      </c>
      <c r="E719" s="55" t="s">
        <v>1436</v>
      </c>
      <c r="F719" s="55"/>
      <c r="G719" s="55">
        <v>16</v>
      </c>
      <c r="H719" s="55">
        <v>575</v>
      </c>
      <c r="I719" s="55">
        <v>599.5</v>
      </c>
      <c r="J719" s="55">
        <v>2</v>
      </c>
      <c r="K719" s="55">
        <v>11</v>
      </c>
      <c r="L719" s="55">
        <v>7</v>
      </c>
      <c r="M719" s="55">
        <v>105</v>
      </c>
      <c r="N719" s="56">
        <v>406</v>
      </c>
      <c r="O719" s="55">
        <v>98</v>
      </c>
      <c r="P719" s="56">
        <v>311</v>
      </c>
      <c r="Q719" s="55">
        <v>133</v>
      </c>
      <c r="R719" s="55">
        <v>12</v>
      </c>
      <c r="S719" s="55"/>
      <c r="T719" s="55"/>
      <c r="U719" s="55">
        <v>76.5</v>
      </c>
      <c r="V719" s="55">
        <v>5</v>
      </c>
      <c r="W719" s="55"/>
      <c r="X719" s="55"/>
      <c r="Y719" s="55"/>
      <c r="Z719" s="55">
        <v>82.5</v>
      </c>
      <c r="AA719" s="55">
        <v>90</v>
      </c>
      <c r="AB719" s="55">
        <v>99</v>
      </c>
      <c r="AC719" s="55">
        <v>80</v>
      </c>
      <c r="AD719" s="55">
        <v>97</v>
      </c>
      <c r="AE719" s="55">
        <v>2</v>
      </c>
      <c r="AF719" s="55"/>
      <c r="AG719" s="55"/>
      <c r="AH719" s="55"/>
      <c r="AI719" s="55" t="s">
        <v>1448</v>
      </c>
      <c r="AJ719" s="55">
        <v>7</v>
      </c>
      <c r="AK719" s="55"/>
      <c r="AL719" s="55" t="s">
        <v>863</v>
      </c>
      <c r="AM719" s="55"/>
      <c r="AN719" s="55"/>
      <c r="AO719" s="55">
        <v>18</v>
      </c>
      <c r="AP719" s="55">
        <v>12</v>
      </c>
      <c r="AQ719" s="55">
        <v>23</v>
      </c>
      <c r="AR719" s="55">
        <v>13</v>
      </c>
      <c r="AS719" s="55">
        <v>9</v>
      </c>
      <c r="AT719" s="55">
        <v>2</v>
      </c>
    </row>
    <row r="720" spans="1:46">
      <c r="A720" s="55" t="s">
        <v>1477</v>
      </c>
      <c r="B720" s="55">
        <v>1315231622</v>
      </c>
      <c r="C720" s="55" t="s">
        <v>1478</v>
      </c>
      <c r="D720" s="55" t="s">
        <v>52</v>
      </c>
      <c r="E720" s="55" t="s">
        <v>1436</v>
      </c>
      <c r="F720" s="55"/>
      <c r="G720" s="55">
        <v>16</v>
      </c>
      <c r="H720" s="55">
        <v>546.75</v>
      </c>
      <c r="I720" s="55">
        <v>593.5</v>
      </c>
      <c r="J720" s="55">
        <v>3</v>
      </c>
      <c r="K720" s="55"/>
      <c r="L720" s="55">
        <v>11</v>
      </c>
      <c r="M720" s="55">
        <v>105.5</v>
      </c>
      <c r="N720" s="56">
        <v>382</v>
      </c>
      <c r="O720" s="55">
        <v>124</v>
      </c>
      <c r="P720" s="55">
        <v>9</v>
      </c>
      <c r="Q720" s="55">
        <v>122.5</v>
      </c>
      <c r="R720" s="55">
        <v>130</v>
      </c>
      <c r="S720" s="55"/>
      <c r="T720" s="55"/>
      <c r="U720" s="55">
        <v>64.5</v>
      </c>
      <c r="V720" s="55">
        <v>49</v>
      </c>
      <c r="W720" s="55"/>
      <c r="X720" s="55"/>
      <c r="Y720" s="55"/>
      <c r="Z720" s="55"/>
      <c r="AA720" s="55"/>
      <c r="AB720" s="55"/>
      <c r="AC720" s="55">
        <v>73.75</v>
      </c>
      <c r="AD720" s="55">
        <v>93</v>
      </c>
      <c r="AE720" s="55">
        <v>12</v>
      </c>
      <c r="AF720" s="55">
        <v>56.5</v>
      </c>
      <c r="AG720" s="55">
        <v>84</v>
      </c>
      <c r="AH720" s="55">
        <v>107</v>
      </c>
      <c r="AI720" s="55" t="s">
        <v>1437</v>
      </c>
      <c r="AJ720" s="55">
        <v>22</v>
      </c>
      <c r="AK720" s="55"/>
      <c r="AL720" s="55"/>
      <c r="AM720" s="55"/>
      <c r="AN720" s="55" t="s">
        <v>867</v>
      </c>
      <c r="AO720" s="55">
        <v>3</v>
      </c>
      <c r="AP720" s="55">
        <v>6</v>
      </c>
      <c r="AQ720" s="55">
        <v>2</v>
      </c>
      <c r="AR720" s="55">
        <v>3</v>
      </c>
      <c r="AS720" s="55">
        <v>7</v>
      </c>
      <c r="AT720" s="55">
        <v>3</v>
      </c>
    </row>
    <row r="721" spans="1:46">
      <c r="A721" s="55" t="s">
        <v>1483</v>
      </c>
      <c r="B721" s="55">
        <v>1315231625</v>
      </c>
      <c r="C721" s="55" t="s">
        <v>1484</v>
      </c>
      <c r="D721" s="55" t="s">
        <v>52</v>
      </c>
      <c r="E721" s="55" t="s">
        <v>1436</v>
      </c>
      <c r="F721" s="55"/>
      <c r="G721" s="55">
        <v>16</v>
      </c>
      <c r="H721" s="55">
        <v>551</v>
      </c>
      <c r="I721" s="55">
        <v>592.5</v>
      </c>
      <c r="J721" s="55">
        <v>4</v>
      </c>
      <c r="K721" s="55">
        <v>16</v>
      </c>
      <c r="L721" s="55">
        <v>12</v>
      </c>
      <c r="M721" s="55">
        <v>119</v>
      </c>
      <c r="N721" s="55">
        <v>21</v>
      </c>
      <c r="O721" s="55">
        <v>92.5</v>
      </c>
      <c r="P721" s="56">
        <v>409</v>
      </c>
      <c r="Q721" s="55">
        <v>118</v>
      </c>
      <c r="R721" s="56">
        <v>236</v>
      </c>
      <c r="S721" s="55"/>
      <c r="T721" s="55"/>
      <c r="U721" s="55">
        <v>79</v>
      </c>
      <c r="V721" s="55">
        <v>1</v>
      </c>
      <c r="W721" s="55"/>
      <c r="X721" s="55"/>
      <c r="Y721" s="55"/>
      <c r="Z721" s="55"/>
      <c r="AA721" s="55"/>
      <c r="AB721" s="55"/>
      <c r="AC721" s="55">
        <v>77.5</v>
      </c>
      <c r="AD721" s="55">
        <v>95</v>
      </c>
      <c r="AE721" s="55">
        <v>3</v>
      </c>
      <c r="AF721" s="55">
        <v>65</v>
      </c>
      <c r="AG721" s="55">
        <v>89</v>
      </c>
      <c r="AH721" s="55">
        <v>33</v>
      </c>
      <c r="AI721" s="55" t="s">
        <v>1437</v>
      </c>
      <c r="AJ721" s="55">
        <v>25</v>
      </c>
      <c r="AK721" s="55"/>
      <c r="AL721" s="55"/>
      <c r="AM721" s="55"/>
      <c r="AN721" s="55" t="s">
        <v>867</v>
      </c>
      <c r="AO721" s="55">
        <v>39</v>
      </c>
      <c r="AP721" s="55">
        <v>11</v>
      </c>
      <c r="AQ721" s="55">
        <v>15</v>
      </c>
      <c r="AR721" s="55">
        <v>20</v>
      </c>
      <c r="AS721" s="55">
        <v>17</v>
      </c>
      <c r="AT721" s="55">
        <v>4</v>
      </c>
    </row>
    <row r="722" spans="1:46">
      <c r="A722" s="55" t="s">
        <v>1489</v>
      </c>
      <c r="B722" s="55">
        <v>1315231628</v>
      </c>
      <c r="C722" s="55" t="s">
        <v>1490</v>
      </c>
      <c r="D722" s="55" t="s">
        <v>52</v>
      </c>
      <c r="E722" s="55" t="s">
        <v>1436</v>
      </c>
      <c r="F722" s="55"/>
      <c r="G722" s="55">
        <v>16</v>
      </c>
      <c r="H722" s="55">
        <v>563.5</v>
      </c>
      <c r="I722" s="55">
        <v>592.5</v>
      </c>
      <c r="J722" s="55">
        <v>4</v>
      </c>
      <c r="K722" s="55">
        <v>-3</v>
      </c>
      <c r="L722" s="55">
        <v>12</v>
      </c>
      <c r="M722" s="55">
        <v>116.5</v>
      </c>
      <c r="N722" s="55">
        <v>40</v>
      </c>
      <c r="O722" s="55">
        <v>100</v>
      </c>
      <c r="P722" s="56">
        <v>262</v>
      </c>
      <c r="Q722" s="55">
        <v>130</v>
      </c>
      <c r="R722" s="55">
        <v>40</v>
      </c>
      <c r="S722" s="55"/>
      <c r="T722" s="55"/>
      <c r="U722" s="55">
        <v>73</v>
      </c>
      <c r="V722" s="55">
        <v>12</v>
      </c>
      <c r="W722" s="55"/>
      <c r="X722" s="55"/>
      <c r="Y722" s="55"/>
      <c r="Z722" s="55">
        <v>72</v>
      </c>
      <c r="AA722" s="55">
        <v>81</v>
      </c>
      <c r="AB722" s="56">
        <v>301</v>
      </c>
      <c r="AC722" s="55">
        <v>72</v>
      </c>
      <c r="AD722" s="55">
        <v>92</v>
      </c>
      <c r="AE722" s="55">
        <v>18</v>
      </c>
      <c r="AF722" s="55"/>
      <c r="AG722" s="55"/>
      <c r="AH722" s="55"/>
      <c r="AI722" s="55" t="s">
        <v>1448</v>
      </c>
      <c r="AJ722" s="55">
        <v>28</v>
      </c>
      <c r="AK722" s="55"/>
      <c r="AL722" s="55" t="s">
        <v>863</v>
      </c>
      <c r="AM722" s="55"/>
      <c r="AN722" s="55"/>
      <c r="AO722" s="55">
        <v>2</v>
      </c>
      <c r="AP722" s="55">
        <v>1</v>
      </c>
      <c r="AQ722" s="55">
        <v>1</v>
      </c>
      <c r="AR722" s="55">
        <v>1</v>
      </c>
      <c r="AS722" s="55">
        <v>1</v>
      </c>
      <c r="AT722" s="55">
        <v>4</v>
      </c>
    </row>
    <row r="723" spans="1:46">
      <c r="A723" s="55" t="s">
        <v>1449</v>
      </c>
      <c r="B723" s="55">
        <v>1315231608</v>
      </c>
      <c r="C723" s="55" t="s">
        <v>1450</v>
      </c>
      <c r="D723" s="55" t="s">
        <v>52</v>
      </c>
      <c r="E723" s="55" t="s">
        <v>1436</v>
      </c>
      <c r="F723" s="55"/>
      <c r="G723" s="55">
        <v>16</v>
      </c>
      <c r="H723" s="55">
        <v>542.5</v>
      </c>
      <c r="I723" s="55">
        <v>589</v>
      </c>
      <c r="J723" s="55">
        <v>6</v>
      </c>
      <c r="K723" s="55">
        <v>-2</v>
      </c>
      <c r="L723" s="55">
        <v>18</v>
      </c>
      <c r="M723" s="55">
        <v>115.5</v>
      </c>
      <c r="N723" s="55">
        <v>55</v>
      </c>
      <c r="O723" s="55">
        <v>95.5</v>
      </c>
      <c r="P723" s="56">
        <v>357</v>
      </c>
      <c r="Q723" s="55">
        <v>133</v>
      </c>
      <c r="R723" s="55">
        <v>12</v>
      </c>
      <c r="S723" s="55"/>
      <c r="T723" s="55"/>
      <c r="U723" s="55">
        <v>65</v>
      </c>
      <c r="V723" s="55">
        <v>47</v>
      </c>
      <c r="W723" s="55"/>
      <c r="X723" s="55"/>
      <c r="Y723" s="55"/>
      <c r="Z723" s="55"/>
      <c r="AA723" s="55"/>
      <c r="AB723" s="55"/>
      <c r="AC723" s="55">
        <v>73</v>
      </c>
      <c r="AD723" s="55">
        <v>93</v>
      </c>
      <c r="AE723" s="55">
        <v>15</v>
      </c>
      <c r="AF723" s="55">
        <v>60.5</v>
      </c>
      <c r="AG723" s="55">
        <v>87</v>
      </c>
      <c r="AH723" s="55">
        <v>61</v>
      </c>
      <c r="AI723" s="55" t="s">
        <v>1437</v>
      </c>
      <c r="AJ723" s="55">
        <v>8</v>
      </c>
      <c r="AK723" s="55"/>
      <c r="AL723" s="55"/>
      <c r="AM723" s="55"/>
      <c r="AN723" s="55" t="s">
        <v>867</v>
      </c>
      <c r="AO723" s="55">
        <v>7</v>
      </c>
      <c r="AP723" s="55">
        <v>2</v>
      </c>
      <c r="AQ723" s="55">
        <v>3</v>
      </c>
      <c r="AR723" s="55">
        <v>4</v>
      </c>
      <c r="AS723" s="55">
        <v>5</v>
      </c>
      <c r="AT723" s="55">
        <v>6</v>
      </c>
    </row>
    <row r="724" spans="1:46">
      <c r="A724" s="55" t="s">
        <v>1455</v>
      </c>
      <c r="B724" s="55">
        <v>1315231611</v>
      </c>
      <c r="C724" s="55" t="s">
        <v>1456</v>
      </c>
      <c r="D724" s="55" t="s">
        <v>52</v>
      </c>
      <c r="E724" s="55" t="s">
        <v>1436</v>
      </c>
      <c r="F724" s="55"/>
      <c r="G724" s="55">
        <v>16</v>
      </c>
      <c r="H724" s="55">
        <v>535.75</v>
      </c>
      <c r="I724" s="55">
        <v>582.5</v>
      </c>
      <c r="J724" s="55">
        <v>7</v>
      </c>
      <c r="K724" s="55"/>
      <c r="L724" s="55">
        <v>23</v>
      </c>
      <c r="M724" s="55">
        <v>120.5</v>
      </c>
      <c r="N724" s="55">
        <v>12</v>
      </c>
      <c r="O724" s="55">
        <v>79.5</v>
      </c>
      <c r="P724" s="56">
        <v>631</v>
      </c>
      <c r="Q724" s="55">
        <v>131.5</v>
      </c>
      <c r="R724" s="55">
        <v>26</v>
      </c>
      <c r="S724" s="55"/>
      <c r="T724" s="55"/>
      <c r="U724" s="55">
        <v>70</v>
      </c>
      <c r="V724" s="55">
        <v>18</v>
      </c>
      <c r="W724" s="55"/>
      <c r="X724" s="55"/>
      <c r="Y724" s="55"/>
      <c r="Z724" s="55"/>
      <c r="AA724" s="55"/>
      <c r="AB724" s="55"/>
      <c r="AC724" s="55">
        <v>75.25</v>
      </c>
      <c r="AD724" s="55">
        <v>94</v>
      </c>
      <c r="AE724" s="55">
        <v>8</v>
      </c>
      <c r="AF724" s="55">
        <v>59</v>
      </c>
      <c r="AG724" s="55">
        <v>87</v>
      </c>
      <c r="AH724" s="55">
        <v>73</v>
      </c>
      <c r="AI724" s="55" t="s">
        <v>1437</v>
      </c>
      <c r="AJ724" s="55">
        <v>11</v>
      </c>
      <c r="AK724" s="55"/>
      <c r="AL724" s="55"/>
      <c r="AM724" s="55"/>
      <c r="AN724" s="55" t="s">
        <v>867</v>
      </c>
      <c r="AO724" s="55">
        <v>8</v>
      </c>
      <c r="AP724" s="55">
        <v>4</v>
      </c>
      <c r="AQ724" s="55">
        <v>5</v>
      </c>
      <c r="AR724" s="55">
        <v>7</v>
      </c>
      <c r="AS724" s="55">
        <v>2</v>
      </c>
      <c r="AT724" s="55">
        <v>7</v>
      </c>
    </row>
    <row r="725" spans="1:46">
      <c r="A725" s="55" t="s">
        <v>1461</v>
      </c>
      <c r="B725" s="55">
        <v>1315231614</v>
      </c>
      <c r="C725" s="55" t="s">
        <v>1462</v>
      </c>
      <c r="D725" s="55" t="s">
        <v>52</v>
      </c>
      <c r="E725" s="55" t="s">
        <v>1436</v>
      </c>
      <c r="F725" s="55"/>
      <c r="G725" s="55">
        <v>16</v>
      </c>
      <c r="H725" s="55">
        <v>535</v>
      </c>
      <c r="I725" s="55">
        <v>581.5</v>
      </c>
      <c r="J725" s="55">
        <v>8</v>
      </c>
      <c r="K725" s="55">
        <v>5</v>
      </c>
      <c r="L725" s="55">
        <v>25</v>
      </c>
      <c r="M725" s="55">
        <v>120</v>
      </c>
      <c r="N725" s="55">
        <v>14</v>
      </c>
      <c r="O725" s="55">
        <v>85</v>
      </c>
      <c r="P725" s="56">
        <v>541</v>
      </c>
      <c r="Q725" s="55">
        <v>130.5</v>
      </c>
      <c r="R725" s="55">
        <v>32</v>
      </c>
      <c r="S725" s="55"/>
      <c r="T725" s="55"/>
      <c r="U725" s="55">
        <v>70</v>
      </c>
      <c r="V725" s="55">
        <v>18</v>
      </c>
      <c r="W725" s="55"/>
      <c r="X725" s="55"/>
      <c r="Y725" s="55"/>
      <c r="Z725" s="55"/>
      <c r="AA725" s="55"/>
      <c r="AB725" s="55"/>
      <c r="AC725" s="55">
        <v>61</v>
      </c>
      <c r="AD725" s="55">
        <v>85</v>
      </c>
      <c r="AE725" s="55">
        <v>116</v>
      </c>
      <c r="AF725" s="55">
        <v>68.5</v>
      </c>
      <c r="AG725" s="55">
        <v>91</v>
      </c>
      <c r="AH725" s="55">
        <v>20</v>
      </c>
      <c r="AI725" s="55" t="s">
        <v>1437</v>
      </c>
      <c r="AJ725" s="55">
        <v>14</v>
      </c>
      <c r="AK725" s="55"/>
      <c r="AL725" s="55"/>
      <c r="AM725" s="55"/>
      <c r="AN725" s="55" t="s">
        <v>867</v>
      </c>
      <c r="AO725" s="55">
        <v>1</v>
      </c>
      <c r="AP725" s="55">
        <v>33</v>
      </c>
      <c r="AQ725" s="55">
        <v>14</v>
      </c>
      <c r="AR725" s="55">
        <v>13</v>
      </c>
      <c r="AS725" s="55">
        <v>25</v>
      </c>
      <c r="AT725" s="55">
        <v>8</v>
      </c>
    </row>
    <row r="726" spans="1:46">
      <c r="A726" s="55" t="s">
        <v>1467</v>
      </c>
      <c r="B726" s="55">
        <v>1315231617</v>
      </c>
      <c r="C726" s="55" t="s">
        <v>1468</v>
      </c>
      <c r="D726" s="55" t="s">
        <v>52</v>
      </c>
      <c r="E726" s="55" t="s">
        <v>1436</v>
      </c>
      <c r="F726" s="55"/>
      <c r="G726" s="55">
        <v>16</v>
      </c>
      <c r="H726" s="55">
        <v>532.25</v>
      </c>
      <c r="I726" s="55">
        <v>576.5</v>
      </c>
      <c r="J726" s="55">
        <v>9</v>
      </c>
      <c r="K726" s="55">
        <v>7</v>
      </c>
      <c r="L726" s="55">
        <v>34</v>
      </c>
      <c r="M726" s="55">
        <v>111</v>
      </c>
      <c r="N726" s="56">
        <v>172</v>
      </c>
      <c r="O726" s="55">
        <v>77</v>
      </c>
      <c r="P726" s="56">
        <v>657</v>
      </c>
      <c r="Q726" s="55">
        <v>128</v>
      </c>
      <c r="R726" s="55">
        <v>54</v>
      </c>
      <c r="S726" s="55"/>
      <c r="T726" s="55"/>
      <c r="U726" s="55">
        <v>77.5</v>
      </c>
      <c r="V726" s="55">
        <v>3</v>
      </c>
      <c r="W726" s="55"/>
      <c r="X726" s="55"/>
      <c r="Y726" s="55"/>
      <c r="Z726" s="55"/>
      <c r="AA726" s="55"/>
      <c r="AB726" s="55"/>
      <c r="AC726" s="55">
        <v>76.75</v>
      </c>
      <c r="AD726" s="55">
        <v>95</v>
      </c>
      <c r="AE726" s="55">
        <v>5</v>
      </c>
      <c r="AF726" s="55">
        <v>62</v>
      </c>
      <c r="AG726" s="55">
        <v>88</v>
      </c>
      <c r="AH726" s="55">
        <v>52</v>
      </c>
      <c r="AI726" s="55" t="s">
        <v>1437</v>
      </c>
      <c r="AJ726" s="55">
        <v>17</v>
      </c>
      <c r="AK726" s="55"/>
      <c r="AL726" s="55"/>
      <c r="AM726" s="55"/>
      <c r="AN726" s="55" t="s">
        <v>867</v>
      </c>
      <c r="AO726" s="55">
        <v>17</v>
      </c>
      <c r="AP726" s="55">
        <v>27</v>
      </c>
      <c r="AQ726" s="55">
        <v>10</v>
      </c>
      <c r="AR726" s="55">
        <v>16</v>
      </c>
      <c r="AS726" s="55">
        <v>30</v>
      </c>
      <c r="AT726" s="55">
        <v>9</v>
      </c>
    </row>
    <row r="727" spans="1:46">
      <c r="A727" s="55" t="s">
        <v>1473</v>
      </c>
      <c r="B727" s="55">
        <v>1315231620</v>
      </c>
      <c r="C727" s="55" t="s">
        <v>1474</v>
      </c>
      <c r="D727" s="55" t="s">
        <v>52</v>
      </c>
      <c r="E727" s="55" t="s">
        <v>1436</v>
      </c>
      <c r="F727" s="55"/>
      <c r="G727" s="55">
        <v>16</v>
      </c>
      <c r="H727" s="55">
        <v>522.5</v>
      </c>
      <c r="I727" s="55">
        <v>574</v>
      </c>
      <c r="J727" s="55">
        <v>10</v>
      </c>
      <c r="K727" s="55">
        <v>5</v>
      </c>
      <c r="L727" s="55">
        <v>36</v>
      </c>
      <c r="M727" s="55">
        <v>111</v>
      </c>
      <c r="N727" s="56">
        <v>172</v>
      </c>
      <c r="O727" s="55">
        <v>108</v>
      </c>
      <c r="P727" s="55">
        <v>119</v>
      </c>
      <c r="Q727" s="55">
        <v>107</v>
      </c>
      <c r="R727" s="56">
        <v>474</v>
      </c>
      <c r="S727" s="55"/>
      <c r="T727" s="55"/>
      <c r="U727" s="55">
        <v>76</v>
      </c>
      <c r="V727" s="55">
        <v>6</v>
      </c>
      <c r="W727" s="55"/>
      <c r="X727" s="55"/>
      <c r="Y727" s="55"/>
      <c r="Z727" s="55"/>
      <c r="AA727" s="55"/>
      <c r="AB727" s="55"/>
      <c r="AC727" s="55">
        <v>64.5</v>
      </c>
      <c r="AD727" s="55">
        <v>88</v>
      </c>
      <c r="AE727" s="55">
        <v>70</v>
      </c>
      <c r="AF727" s="55">
        <v>56</v>
      </c>
      <c r="AG727" s="55">
        <v>84</v>
      </c>
      <c r="AH727" s="55">
        <v>115</v>
      </c>
      <c r="AI727" s="55" t="s">
        <v>1437</v>
      </c>
      <c r="AJ727" s="55">
        <v>20</v>
      </c>
      <c r="AK727" s="55"/>
      <c r="AL727" s="55"/>
      <c r="AM727" s="55"/>
      <c r="AN727" s="55" t="s">
        <v>867</v>
      </c>
      <c r="AO727" s="55">
        <v>20</v>
      </c>
      <c r="AP727" s="55">
        <v>13</v>
      </c>
      <c r="AQ727" s="55">
        <v>31</v>
      </c>
      <c r="AR727" s="55">
        <v>15</v>
      </c>
      <c r="AS727" s="55">
        <v>36</v>
      </c>
      <c r="AT727" s="55">
        <v>10</v>
      </c>
    </row>
    <row r="728" spans="1:46">
      <c r="A728" s="55" t="s">
        <v>1487</v>
      </c>
      <c r="B728" s="55">
        <v>1315231627</v>
      </c>
      <c r="C728" s="55" t="s">
        <v>1488</v>
      </c>
      <c r="D728" s="55" t="s">
        <v>52</v>
      </c>
      <c r="E728" s="55" t="s">
        <v>1436</v>
      </c>
      <c r="F728" s="55"/>
      <c r="G728" s="55">
        <v>16</v>
      </c>
      <c r="H728" s="55">
        <v>531.75</v>
      </c>
      <c r="I728" s="55">
        <v>573.5</v>
      </c>
      <c r="J728" s="55">
        <v>11</v>
      </c>
      <c r="K728" s="55">
        <v>12</v>
      </c>
      <c r="L728" s="55">
        <v>38</v>
      </c>
      <c r="M728" s="55">
        <v>114.5</v>
      </c>
      <c r="N728" s="55">
        <v>74</v>
      </c>
      <c r="O728" s="55">
        <v>93.5</v>
      </c>
      <c r="P728" s="56">
        <v>392</v>
      </c>
      <c r="Q728" s="55">
        <v>124</v>
      </c>
      <c r="R728" s="55">
        <v>106</v>
      </c>
      <c r="S728" s="55"/>
      <c r="T728" s="55"/>
      <c r="U728" s="55">
        <v>59.5</v>
      </c>
      <c r="V728" s="55">
        <v>74</v>
      </c>
      <c r="W728" s="55"/>
      <c r="X728" s="55"/>
      <c r="Y728" s="55"/>
      <c r="Z728" s="55"/>
      <c r="AA728" s="55"/>
      <c r="AB728" s="55"/>
      <c r="AC728" s="55">
        <v>69.25</v>
      </c>
      <c r="AD728" s="55">
        <v>90</v>
      </c>
      <c r="AE728" s="55">
        <v>28</v>
      </c>
      <c r="AF728" s="55">
        <v>71</v>
      </c>
      <c r="AG728" s="55">
        <v>92</v>
      </c>
      <c r="AH728" s="55">
        <v>9</v>
      </c>
      <c r="AI728" s="55" t="s">
        <v>1437</v>
      </c>
      <c r="AJ728" s="55">
        <v>27</v>
      </c>
      <c r="AK728" s="55"/>
      <c r="AL728" s="55"/>
      <c r="AM728" s="55"/>
      <c r="AN728" s="55" t="s">
        <v>867</v>
      </c>
      <c r="AO728" s="55">
        <v>6</v>
      </c>
      <c r="AP728" s="55">
        <v>24</v>
      </c>
      <c r="AQ728" s="55">
        <v>20</v>
      </c>
      <c r="AR728" s="55">
        <v>23</v>
      </c>
      <c r="AS728" s="55">
        <v>4</v>
      </c>
      <c r="AT728" s="55">
        <v>11</v>
      </c>
    </row>
    <row r="729" spans="1:46">
      <c r="A729" s="55" t="s">
        <v>1457</v>
      </c>
      <c r="B729" s="55">
        <v>1315231612</v>
      </c>
      <c r="C729" s="55" t="s">
        <v>1458</v>
      </c>
      <c r="D729" s="55" t="s">
        <v>52</v>
      </c>
      <c r="E729" s="55" t="s">
        <v>1436</v>
      </c>
      <c r="F729" s="55"/>
      <c r="G729" s="55">
        <v>16</v>
      </c>
      <c r="H729" s="55">
        <v>528.25</v>
      </c>
      <c r="I729" s="55">
        <v>572.5</v>
      </c>
      <c r="J729" s="55">
        <v>12</v>
      </c>
      <c r="K729" s="55">
        <v>-6</v>
      </c>
      <c r="L729" s="55">
        <v>41</v>
      </c>
      <c r="M729" s="55">
        <v>110.5</v>
      </c>
      <c r="N729" s="56">
        <v>196</v>
      </c>
      <c r="O729" s="55">
        <v>87</v>
      </c>
      <c r="P729" s="56">
        <v>503</v>
      </c>
      <c r="Q729" s="55">
        <v>122</v>
      </c>
      <c r="R729" s="55">
        <v>142</v>
      </c>
      <c r="S729" s="55"/>
      <c r="T729" s="55"/>
      <c r="U729" s="55">
        <v>72</v>
      </c>
      <c r="V729" s="55">
        <v>14</v>
      </c>
      <c r="W729" s="55"/>
      <c r="X729" s="55"/>
      <c r="Y729" s="55"/>
      <c r="Z729" s="55"/>
      <c r="AA729" s="55"/>
      <c r="AB729" s="55"/>
      <c r="AC729" s="55">
        <v>80.75</v>
      </c>
      <c r="AD729" s="55">
        <v>97</v>
      </c>
      <c r="AE729" s="55">
        <v>1</v>
      </c>
      <c r="AF729" s="55">
        <v>56</v>
      </c>
      <c r="AG729" s="55">
        <v>84</v>
      </c>
      <c r="AH729" s="55">
        <v>115</v>
      </c>
      <c r="AI729" s="55" t="s">
        <v>1437</v>
      </c>
      <c r="AJ729" s="55">
        <v>12</v>
      </c>
      <c r="AK729" s="55"/>
      <c r="AL729" s="55"/>
      <c r="AM729" s="55"/>
      <c r="AN729" s="55" t="s">
        <v>867</v>
      </c>
      <c r="AO729" s="55">
        <v>4</v>
      </c>
      <c r="AP729" s="55">
        <v>5</v>
      </c>
      <c r="AQ729" s="55">
        <v>7</v>
      </c>
      <c r="AR729" s="55">
        <v>6</v>
      </c>
      <c r="AS729" s="55">
        <v>6</v>
      </c>
      <c r="AT729" s="55">
        <v>12</v>
      </c>
    </row>
    <row r="730" spans="1:46">
      <c r="A730" s="55" t="s">
        <v>1497</v>
      </c>
      <c r="B730" s="55">
        <v>1315231632</v>
      </c>
      <c r="C730" s="55" t="s">
        <v>1498</v>
      </c>
      <c r="D730" s="55" t="s">
        <v>52</v>
      </c>
      <c r="E730" s="55" t="s">
        <v>1436</v>
      </c>
      <c r="F730" s="55"/>
      <c r="G730" s="55">
        <v>16</v>
      </c>
      <c r="H730" s="55">
        <v>521.5</v>
      </c>
      <c r="I730" s="55">
        <v>571</v>
      </c>
      <c r="J730" s="55">
        <v>13</v>
      </c>
      <c r="K730" s="55">
        <v>5</v>
      </c>
      <c r="L730" s="55">
        <v>49</v>
      </c>
      <c r="M730" s="55">
        <v>110</v>
      </c>
      <c r="N730" s="56">
        <v>209</v>
      </c>
      <c r="O730" s="55">
        <v>79.5</v>
      </c>
      <c r="P730" s="56">
        <v>631</v>
      </c>
      <c r="Q730" s="55">
        <v>127.5</v>
      </c>
      <c r="R730" s="55">
        <v>60</v>
      </c>
      <c r="S730" s="55"/>
      <c r="T730" s="55"/>
      <c r="U730" s="55">
        <v>78</v>
      </c>
      <c r="V730" s="55">
        <v>2</v>
      </c>
      <c r="W730" s="55"/>
      <c r="X730" s="55"/>
      <c r="Y730" s="55"/>
      <c r="Z730" s="55"/>
      <c r="AA730" s="55"/>
      <c r="AB730" s="55"/>
      <c r="AC730" s="55">
        <v>68.5</v>
      </c>
      <c r="AD730" s="55">
        <v>90</v>
      </c>
      <c r="AE730" s="55">
        <v>37</v>
      </c>
      <c r="AF730" s="55">
        <v>58</v>
      </c>
      <c r="AG730" s="55">
        <v>86</v>
      </c>
      <c r="AH730" s="55">
        <v>88</v>
      </c>
      <c r="AI730" s="55" t="s">
        <v>1437</v>
      </c>
      <c r="AJ730" s="55">
        <v>32</v>
      </c>
      <c r="AK730" s="55"/>
      <c r="AL730" s="55"/>
      <c r="AM730" s="55"/>
      <c r="AN730" s="55" t="s">
        <v>867</v>
      </c>
      <c r="AO730" s="55">
        <v>12</v>
      </c>
      <c r="AP730" s="55">
        <v>8</v>
      </c>
      <c r="AQ730" s="55">
        <v>16</v>
      </c>
      <c r="AR730" s="55">
        <v>18</v>
      </c>
      <c r="AS730" s="55">
        <v>19</v>
      </c>
      <c r="AT730" s="55">
        <v>13</v>
      </c>
    </row>
    <row r="731" spans="1:46">
      <c r="A731" s="55" t="s">
        <v>1509</v>
      </c>
      <c r="B731" s="55">
        <v>7035231638</v>
      </c>
      <c r="C731" s="55" t="s">
        <v>1510</v>
      </c>
      <c r="D731" s="55" t="s">
        <v>965</v>
      </c>
      <c r="E731" s="55" t="s">
        <v>1436</v>
      </c>
      <c r="F731" s="55" t="s">
        <v>233</v>
      </c>
      <c r="G731" s="55">
        <v>16</v>
      </c>
      <c r="H731" s="55">
        <v>530</v>
      </c>
      <c r="I731" s="55">
        <v>568</v>
      </c>
      <c r="J731" s="55">
        <v>14</v>
      </c>
      <c r="K731" s="55">
        <v>5</v>
      </c>
      <c r="L731" s="55">
        <v>54</v>
      </c>
      <c r="M731" s="55">
        <v>110</v>
      </c>
      <c r="N731" s="56">
        <v>209</v>
      </c>
      <c r="O731" s="55">
        <v>80</v>
      </c>
      <c r="P731" s="56">
        <v>626</v>
      </c>
      <c r="Q731" s="55">
        <v>116</v>
      </c>
      <c r="R731" s="56">
        <v>283</v>
      </c>
      <c r="S731" s="55"/>
      <c r="T731" s="55"/>
      <c r="U731" s="55">
        <v>75</v>
      </c>
      <c r="V731" s="55">
        <v>7</v>
      </c>
      <c r="W731" s="55"/>
      <c r="X731" s="55"/>
      <c r="Y731" s="55"/>
      <c r="Z731" s="55"/>
      <c r="AA731" s="55"/>
      <c r="AB731" s="55"/>
      <c r="AC731" s="55">
        <v>78</v>
      </c>
      <c r="AD731" s="55">
        <v>95</v>
      </c>
      <c r="AE731" s="55">
        <v>3</v>
      </c>
      <c r="AF731" s="55">
        <v>71</v>
      </c>
      <c r="AG731" s="55">
        <v>92</v>
      </c>
      <c r="AH731" s="55">
        <v>9</v>
      </c>
      <c r="AI731" s="55" t="s">
        <v>1437</v>
      </c>
      <c r="AJ731" s="55">
        <v>38</v>
      </c>
      <c r="AK731" s="55"/>
      <c r="AL731" s="55"/>
      <c r="AM731" s="55"/>
      <c r="AN731" s="55" t="s">
        <v>867</v>
      </c>
      <c r="AO731" s="55">
        <v>25</v>
      </c>
      <c r="AP731" s="55">
        <v>51</v>
      </c>
      <c r="AQ731" s="55">
        <v>35</v>
      </c>
      <c r="AR731" s="55">
        <v>19</v>
      </c>
      <c r="AS731" s="55">
        <v>47</v>
      </c>
      <c r="AT731" s="55">
        <v>14</v>
      </c>
    </row>
    <row r="732" spans="1:46">
      <c r="A732" s="55" t="s">
        <v>1544</v>
      </c>
      <c r="B732" s="55">
        <v>1315231718</v>
      </c>
      <c r="C732" s="55" t="s">
        <v>1545</v>
      </c>
      <c r="D732" s="55" t="s">
        <v>52</v>
      </c>
      <c r="E732" s="55" t="s">
        <v>1436</v>
      </c>
      <c r="F732" s="55"/>
      <c r="G732" s="55">
        <v>17</v>
      </c>
      <c r="H732" s="55">
        <v>524.5</v>
      </c>
      <c r="I732" s="55">
        <v>569.5</v>
      </c>
      <c r="J732" s="55">
        <v>14</v>
      </c>
      <c r="K732" s="55">
        <v>18</v>
      </c>
      <c r="L732" s="55">
        <v>54</v>
      </c>
      <c r="M732" s="55">
        <v>118</v>
      </c>
      <c r="N732" s="55">
        <v>34</v>
      </c>
      <c r="O732" s="55">
        <v>98.5</v>
      </c>
      <c r="P732" s="56">
        <v>298</v>
      </c>
      <c r="Q732" s="55">
        <v>110.5</v>
      </c>
      <c r="R732" s="56">
        <v>396</v>
      </c>
      <c r="S732" s="55"/>
      <c r="T732" s="55"/>
      <c r="U732" s="55">
        <v>66.5</v>
      </c>
      <c r="V732" s="55">
        <v>36</v>
      </c>
      <c r="W732" s="55"/>
      <c r="X732" s="55"/>
      <c r="Y732" s="55"/>
      <c r="Z732" s="55"/>
      <c r="AA732" s="55"/>
      <c r="AB732" s="55"/>
      <c r="AC732" s="55">
        <v>76</v>
      </c>
      <c r="AD732" s="55">
        <v>94</v>
      </c>
      <c r="AE732" s="55">
        <v>6</v>
      </c>
      <c r="AF732" s="55">
        <v>55</v>
      </c>
      <c r="AG732" s="55">
        <v>82</v>
      </c>
      <c r="AH732" s="55">
        <v>128</v>
      </c>
      <c r="AI732" s="55" t="s">
        <v>1437</v>
      </c>
      <c r="AJ732" s="55">
        <v>18</v>
      </c>
      <c r="AK732" s="55"/>
      <c r="AL732" s="55"/>
      <c r="AM732" s="55"/>
      <c r="AN732" s="55"/>
      <c r="AO732" s="55">
        <v>28</v>
      </c>
      <c r="AP732" s="55">
        <v>30</v>
      </c>
      <c r="AQ732" s="55">
        <v>28</v>
      </c>
      <c r="AR732" s="55">
        <v>32</v>
      </c>
      <c r="AS732" s="55">
        <v>47</v>
      </c>
      <c r="AT732" s="55">
        <v>14</v>
      </c>
    </row>
    <row r="733" spans="1:46">
      <c r="A733" s="55" t="s">
        <v>1453</v>
      </c>
      <c r="B733" s="55">
        <v>1315231610</v>
      </c>
      <c r="C733" s="55" t="s">
        <v>1454</v>
      </c>
      <c r="D733" s="55" t="s">
        <v>52</v>
      </c>
      <c r="E733" s="55" t="s">
        <v>1436</v>
      </c>
      <c r="F733" s="55"/>
      <c r="G733" s="55">
        <v>16</v>
      </c>
      <c r="H733" s="55">
        <v>522.75</v>
      </c>
      <c r="I733" s="55">
        <v>566</v>
      </c>
      <c r="J733" s="55">
        <v>15</v>
      </c>
      <c r="K733" s="55">
        <v>14</v>
      </c>
      <c r="L733" s="55">
        <v>60</v>
      </c>
      <c r="M733" s="55">
        <v>110.5</v>
      </c>
      <c r="N733" s="56">
        <v>196</v>
      </c>
      <c r="O733" s="55">
        <v>92</v>
      </c>
      <c r="P733" s="56">
        <v>419</v>
      </c>
      <c r="Q733" s="55">
        <v>112.5</v>
      </c>
      <c r="R733" s="56">
        <v>350</v>
      </c>
      <c r="S733" s="55"/>
      <c r="T733" s="55"/>
      <c r="U733" s="55">
        <v>70</v>
      </c>
      <c r="V733" s="55">
        <v>18</v>
      </c>
      <c r="W733" s="55"/>
      <c r="X733" s="55"/>
      <c r="Y733" s="55"/>
      <c r="Z733" s="55"/>
      <c r="AA733" s="55"/>
      <c r="AB733" s="55"/>
      <c r="AC733" s="55">
        <v>67.25</v>
      </c>
      <c r="AD733" s="55">
        <v>89</v>
      </c>
      <c r="AE733" s="55">
        <v>43</v>
      </c>
      <c r="AF733" s="55">
        <v>70.5</v>
      </c>
      <c r="AG733" s="55">
        <v>92</v>
      </c>
      <c r="AH733" s="55">
        <v>10</v>
      </c>
      <c r="AI733" s="55" t="s">
        <v>1437</v>
      </c>
      <c r="AJ733" s="55">
        <v>10</v>
      </c>
      <c r="AK733" s="55"/>
      <c r="AL733" s="55"/>
      <c r="AM733" s="55"/>
      <c r="AN733" s="55" t="s">
        <v>867</v>
      </c>
      <c r="AO733" s="55">
        <v>27</v>
      </c>
      <c r="AP733" s="55">
        <v>31</v>
      </c>
      <c r="AQ733" s="55">
        <v>27</v>
      </c>
      <c r="AR733" s="55">
        <v>29</v>
      </c>
      <c r="AS733" s="55">
        <v>28</v>
      </c>
      <c r="AT733" s="55">
        <v>15</v>
      </c>
    </row>
    <row r="734" spans="1:46">
      <c r="A734" s="55" t="s">
        <v>1513</v>
      </c>
      <c r="B734" s="55">
        <v>1315231703</v>
      </c>
      <c r="C734" s="55" t="s">
        <v>1514</v>
      </c>
      <c r="D734" s="55" t="s">
        <v>52</v>
      </c>
      <c r="E734" s="55" t="s">
        <v>1436</v>
      </c>
      <c r="F734" s="55"/>
      <c r="G734" s="55">
        <v>17</v>
      </c>
      <c r="H734" s="55">
        <v>515</v>
      </c>
      <c r="I734" s="55">
        <v>564.5</v>
      </c>
      <c r="J734" s="55">
        <v>16</v>
      </c>
      <c r="K734" s="55">
        <v>-5</v>
      </c>
      <c r="L734" s="55">
        <v>64</v>
      </c>
      <c r="M734" s="55">
        <v>105.5</v>
      </c>
      <c r="N734" s="56">
        <v>382</v>
      </c>
      <c r="O734" s="55">
        <v>89.5</v>
      </c>
      <c r="P734" s="56">
        <v>463</v>
      </c>
      <c r="Q734" s="55">
        <v>126.5</v>
      </c>
      <c r="R734" s="55">
        <v>74</v>
      </c>
      <c r="S734" s="55"/>
      <c r="T734" s="55"/>
      <c r="U734" s="55">
        <v>68</v>
      </c>
      <c r="V734" s="55">
        <v>28</v>
      </c>
      <c r="W734" s="55"/>
      <c r="X734" s="55"/>
      <c r="Y734" s="55"/>
      <c r="Z734" s="55"/>
      <c r="AA734" s="55"/>
      <c r="AB734" s="55"/>
      <c r="AC734" s="55">
        <v>65</v>
      </c>
      <c r="AD734" s="55">
        <v>88</v>
      </c>
      <c r="AE734" s="55">
        <v>63</v>
      </c>
      <c r="AF734" s="55">
        <v>60.5</v>
      </c>
      <c r="AG734" s="55">
        <v>87</v>
      </c>
      <c r="AH734" s="55">
        <v>61</v>
      </c>
      <c r="AI734" s="55" t="s">
        <v>1437</v>
      </c>
      <c r="AJ734" s="55">
        <v>3</v>
      </c>
      <c r="AK734" s="55"/>
      <c r="AL734" s="55"/>
      <c r="AM734" s="55"/>
      <c r="AN734" s="55"/>
      <c r="AO734" s="55">
        <v>25</v>
      </c>
      <c r="AP734" s="55">
        <v>36</v>
      </c>
      <c r="AQ734" s="55">
        <v>17</v>
      </c>
      <c r="AR734" s="55">
        <v>11</v>
      </c>
      <c r="AS734" s="55">
        <v>33</v>
      </c>
      <c r="AT734" s="55">
        <v>16</v>
      </c>
    </row>
    <row r="735" spans="1:46">
      <c r="A735" s="55" t="s">
        <v>1471</v>
      </c>
      <c r="B735" s="55">
        <v>1315231619</v>
      </c>
      <c r="C735" s="55" t="s">
        <v>1472</v>
      </c>
      <c r="D735" s="55" t="s">
        <v>52</v>
      </c>
      <c r="E735" s="55" t="s">
        <v>1436</v>
      </c>
      <c r="F735" s="55"/>
      <c r="G735" s="55">
        <v>16</v>
      </c>
      <c r="H735" s="55">
        <v>517.5</v>
      </c>
      <c r="I735" s="55">
        <v>564</v>
      </c>
      <c r="J735" s="55">
        <v>17</v>
      </c>
      <c r="K735" s="55">
        <v>2</v>
      </c>
      <c r="L735" s="55">
        <v>65</v>
      </c>
      <c r="M735" s="55">
        <v>110</v>
      </c>
      <c r="N735" s="56">
        <v>209</v>
      </c>
      <c r="O735" s="55">
        <v>97.5</v>
      </c>
      <c r="P735" s="56">
        <v>321</v>
      </c>
      <c r="Q735" s="55">
        <v>108</v>
      </c>
      <c r="R735" s="56">
        <v>453</v>
      </c>
      <c r="S735" s="55"/>
      <c r="T735" s="55"/>
      <c r="U735" s="55">
        <v>69.5</v>
      </c>
      <c r="V735" s="55">
        <v>23</v>
      </c>
      <c r="W735" s="55"/>
      <c r="X735" s="55"/>
      <c r="Y735" s="55"/>
      <c r="Z735" s="55"/>
      <c r="AA735" s="55"/>
      <c r="AB735" s="55"/>
      <c r="AC735" s="55">
        <v>69</v>
      </c>
      <c r="AD735" s="55">
        <v>90</v>
      </c>
      <c r="AE735" s="55">
        <v>30</v>
      </c>
      <c r="AF735" s="55">
        <v>63.5</v>
      </c>
      <c r="AG735" s="55">
        <v>89</v>
      </c>
      <c r="AH735" s="55">
        <v>44</v>
      </c>
      <c r="AI735" s="55" t="s">
        <v>1437</v>
      </c>
      <c r="AJ735" s="55">
        <v>19</v>
      </c>
      <c r="AK735" s="55"/>
      <c r="AL735" s="55"/>
      <c r="AM735" s="55"/>
      <c r="AN735" s="55" t="s">
        <v>867</v>
      </c>
      <c r="AO735" s="55">
        <v>15</v>
      </c>
      <c r="AP735" s="55">
        <v>25</v>
      </c>
      <c r="AQ735" s="55">
        <v>17</v>
      </c>
      <c r="AR735" s="55">
        <v>19</v>
      </c>
      <c r="AS735" s="55">
        <v>13</v>
      </c>
      <c r="AT735" s="55">
        <v>17</v>
      </c>
    </row>
    <row r="736" spans="1:46">
      <c r="A736" s="55" t="s">
        <v>1507</v>
      </c>
      <c r="B736" s="55">
        <v>1315231637</v>
      </c>
      <c r="C736" s="55" t="s">
        <v>1508</v>
      </c>
      <c r="D736" s="55" t="s">
        <v>52</v>
      </c>
      <c r="E736" s="55" t="s">
        <v>1436</v>
      </c>
      <c r="F736" s="55"/>
      <c r="G736" s="55">
        <v>16</v>
      </c>
      <c r="H736" s="55">
        <v>516.25</v>
      </c>
      <c r="I736" s="55">
        <v>563.5</v>
      </c>
      <c r="J736" s="55">
        <v>18</v>
      </c>
      <c r="K736" s="55">
        <v>-16</v>
      </c>
      <c r="L736" s="55">
        <v>69</v>
      </c>
      <c r="M736" s="55">
        <v>107.5</v>
      </c>
      <c r="N736" s="56">
        <v>300</v>
      </c>
      <c r="O736" s="55">
        <v>91.5</v>
      </c>
      <c r="P736" s="56">
        <v>429</v>
      </c>
      <c r="Q736" s="55">
        <v>118.5</v>
      </c>
      <c r="R736" s="56">
        <v>221</v>
      </c>
      <c r="S736" s="55"/>
      <c r="T736" s="55"/>
      <c r="U736" s="55">
        <v>77</v>
      </c>
      <c r="V736" s="55">
        <v>4</v>
      </c>
      <c r="W736" s="55"/>
      <c r="X736" s="55"/>
      <c r="Y736" s="55"/>
      <c r="Z736" s="55"/>
      <c r="AA736" s="55"/>
      <c r="AB736" s="55"/>
      <c r="AC736" s="55">
        <v>57.25</v>
      </c>
      <c r="AD736" s="55">
        <v>80</v>
      </c>
      <c r="AE736" s="56">
        <v>156</v>
      </c>
      <c r="AF736" s="55">
        <v>64.5</v>
      </c>
      <c r="AG736" s="55">
        <v>89</v>
      </c>
      <c r="AH736" s="55">
        <v>37</v>
      </c>
      <c r="AI736" s="55" t="s">
        <v>1437</v>
      </c>
      <c r="AJ736" s="55">
        <v>37</v>
      </c>
      <c r="AK736" s="55"/>
      <c r="AL736" s="55"/>
      <c r="AM736" s="55"/>
      <c r="AN736" s="55" t="s">
        <v>867</v>
      </c>
      <c r="AO736" s="55">
        <v>13</v>
      </c>
      <c r="AP736" s="55">
        <v>15</v>
      </c>
      <c r="AQ736" s="55">
        <v>6</v>
      </c>
      <c r="AR736" s="55">
        <v>2</v>
      </c>
      <c r="AS736" s="55">
        <v>12</v>
      </c>
      <c r="AT736" s="55">
        <v>18</v>
      </c>
    </row>
    <row r="737" spans="1:46">
      <c r="A737" s="55" t="s">
        <v>1440</v>
      </c>
      <c r="B737" s="55">
        <v>1315231604</v>
      </c>
      <c r="C737" s="55" t="s">
        <v>1441</v>
      </c>
      <c r="D737" s="55" t="s">
        <v>52</v>
      </c>
      <c r="E737" s="55" t="s">
        <v>1436</v>
      </c>
      <c r="F737" s="55"/>
      <c r="G737" s="55">
        <v>16</v>
      </c>
      <c r="H737" s="55">
        <v>517.75</v>
      </c>
      <c r="I737" s="55">
        <v>563</v>
      </c>
      <c r="J737" s="55">
        <v>19</v>
      </c>
      <c r="K737" s="55">
        <v>-9</v>
      </c>
      <c r="L737" s="55">
        <v>70</v>
      </c>
      <c r="M737" s="55">
        <v>117.5</v>
      </c>
      <c r="N737" s="55">
        <v>36</v>
      </c>
      <c r="O737" s="55">
        <v>78.5</v>
      </c>
      <c r="P737" s="56">
        <v>643</v>
      </c>
      <c r="Q737" s="55">
        <v>130</v>
      </c>
      <c r="R737" s="55">
        <v>40</v>
      </c>
      <c r="S737" s="55"/>
      <c r="T737" s="55"/>
      <c r="U737" s="55">
        <v>67</v>
      </c>
      <c r="V737" s="55">
        <v>31</v>
      </c>
      <c r="W737" s="55"/>
      <c r="X737" s="55"/>
      <c r="Y737" s="55"/>
      <c r="Z737" s="55"/>
      <c r="AA737" s="55"/>
      <c r="AB737" s="55"/>
      <c r="AC737" s="55">
        <v>72.75</v>
      </c>
      <c r="AD737" s="55">
        <v>92</v>
      </c>
      <c r="AE737" s="55">
        <v>17</v>
      </c>
      <c r="AF737" s="55">
        <v>52</v>
      </c>
      <c r="AG737" s="55">
        <v>78</v>
      </c>
      <c r="AH737" s="56">
        <v>154</v>
      </c>
      <c r="AI737" s="55" t="s">
        <v>1437</v>
      </c>
      <c r="AJ737" s="55">
        <v>4</v>
      </c>
      <c r="AK737" s="55"/>
      <c r="AL737" s="55"/>
      <c r="AM737" s="55"/>
      <c r="AN737" s="55" t="s">
        <v>867</v>
      </c>
      <c r="AO737" s="55">
        <v>22</v>
      </c>
      <c r="AP737" s="55">
        <v>9</v>
      </c>
      <c r="AQ737" s="55">
        <v>4</v>
      </c>
      <c r="AR737" s="55">
        <v>10</v>
      </c>
      <c r="AS737" s="55">
        <v>22</v>
      </c>
      <c r="AT737" s="55">
        <v>19</v>
      </c>
    </row>
    <row r="738" spans="1:46">
      <c r="A738" s="55" t="s">
        <v>1519</v>
      </c>
      <c r="B738" s="55">
        <v>1315231706</v>
      </c>
      <c r="C738" s="55" t="s">
        <v>1520</v>
      </c>
      <c r="D738" s="55" t="s">
        <v>52</v>
      </c>
      <c r="E738" s="55" t="s">
        <v>1436</v>
      </c>
      <c r="F738" s="55"/>
      <c r="G738" s="55">
        <v>17</v>
      </c>
      <c r="H738" s="55">
        <v>513.25</v>
      </c>
      <c r="I738" s="55">
        <v>562.5</v>
      </c>
      <c r="J738" s="55">
        <v>20</v>
      </c>
      <c r="K738" s="55">
        <v>57</v>
      </c>
      <c r="L738" s="55">
        <v>71</v>
      </c>
      <c r="M738" s="55">
        <v>105</v>
      </c>
      <c r="N738" s="56">
        <v>406</v>
      </c>
      <c r="O738" s="55">
        <v>106.5</v>
      </c>
      <c r="P738" s="56">
        <v>153</v>
      </c>
      <c r="Q738" s="55">
        <v>104.5</v>
      </c>
      <c r="R738" s="56">
        <v>532</v>
      </c>
      <c r="S738" s="55"/>
      <c r="T738" s="55"/>
      <c r="U738" s="55">
        <v>71.5</v>
      </c>
      <c r="V738" s="55">
        <v>15</v>
      </c>
      <c r="W738" s="55"/>
      <c r="X738" s="55"/>
      <c r="Y738" s="55"/>
      <c r="Z738" s="55"/>
      <c r="AA738" s="55"/>
      <c r="AB738" s="55"/>
      <c r="AC738" s="55">
        <v>61.75</v>
      </c>
      <c r="AD738" s="55">
        <v>86</v>
      </c>
      <c r="AE738" s="55">
        <v>107</v>
      </c>
      <c r="AF738" s="55">
        <v>64</v>
      </c>
      <c r="AG738" s="55">
        <v>89</v>
      </c>
      <c r="AH738" s="55">
        <v>42</v>
      </c>
      <c r="AI738" s="55" t="s">
        <v>1437</v>
      </c>
      <c r="AJ738" s="55">
        <v>6</v>
      </c>
      <c r="AK738" s="55"/>
      <c r="AL738" s="55"/>
      <c r="AM738" s="55"/>
      <c r="AN738" s="55"/>
      <c r="AO738" s="55">
        <v>43</v>
      </c>
      <c r="AP738" s="55">
        <v>65</v>
      </c>
      <c r="AQ738" s="55">
        <v>45</v>
      </c>
      <c r="AR738" s="55">
        <v>77</v>
      </c>
      <c r="AS738" s="55">
        <v>61</v>
      </c>
      <c r="AT738" s="55">
        <v>20</v>
      </c>
    </row>
    <row r="739" spans="1:46">
      <c r="A739" s="55" t="s">
        <v>1451</v>
      </c>
      <c r="B739" s="55">
        <v>1315231609</v>
      </c>
      <c r="C739" s="55" t="s">
        <v>1452</v>
      </c>
      <c r="D739" s="55" t="s">
        <v>52</v>
      </c>
      <c r="E739" s="55" t="s">
        <v>1436</v>
      </c>
      <c r="F739" s="55"/>
      <c r="G739" s="55">
        <v>16</v>
      </c>
      <c r="H739" s="55">
        <v>517</v>
      </c>
      <c r="I739" s="55">
        <v>561</v>
      </c>
      <c r="J739" s="55">
        <v>21</v>
      </c>
      <c r="K739" s="55">
        <v>-13</v>
      </c>
      <c r="L739" s="55">
        <v>75</v>
      </c>
      <c r="M739" s="55">
        <v>112</v>
      </c>
      <c r="N739" s="55">
        <v>138</v>
      </c>
      <c r="O739" s="55">
        <v>78.5</v>
      </c>
      <c r="P739" s="55">
        <v>643</v>
      </c>
      <c r="Q739" s="55">
        <v>123</v>
      </c>
      <c r="R739" s="55">
        <v>123</v>
      </c>
      <c r="S739" s="55"/>
      <c r="T739" s="55"/>
      <c r="U739" s="55">
        <v>67.5</v>
      </c>
      <c r="V739" s="55">
        <v>30</v>
      </c>
      <c r="W739" s="55"/>
      <c r="X739" s="55"/>
      <c r="Y739" s="55"/>
      <c r="Z739" s="55"/>
      <c r="AA739" s="55"/>
      <c r="AB739" s="55"/>
      <c r="AC739" s="55">
        <v>70.5</v>
      </c>
      <c r="AD739" s="55">
        <v>91</v>
      </c>
      <c r="AE739" s="55">
        <v>21</v>
      </c>
      <c r="AF739" s="55">
        <v>65.5</v>
      </c>
      <c r="AG739" s="55">
        <v>89</v>
      </c>
      <c r="AH739" s="55">
        <v>30</v>
      </c>
      <c r="AI739" s="55" t="s">
        <v>1437</v>
      </c>
      <c r="AJ739" s="55">
        <v>9</v>
      </c>
      <c r="AK739" s="55"/>
      <c r="AL739" s="55"/>
      <c r="AM739" s="55"/>
      <c r="AN739" s="55" t="s">
        <v>867</v>
      </c>
      <c r="AO739" s="55">
        <v>23</v>
      </c>
      <c r="AP739" s="55">
        <v>32</v>
      </c>
      <c r="AQ739" s="55">
        <v>13</v>
      </c>
      <c r="AR739" s="55">
        <v>8</v>
      </c>
      <c r="AS739" s="55">
        <v>18</v>
      </c>
      <c r="AT739" s="55">
        <v>21</v>
      </c>
    </row>
    <row r="740" spans="1:46">
      <c r="A740" s="55" t="s">
        <v>1499</v>
      </c>
      <c r="B740" s="55">
        <v>1315231633</v>
      </c>
      <c r="C740" s="55" t="s">
        <v>1500</v>
      </c>
      <c r="D740" s="55" t="s">
        <v>52</v>
      </c>
      <c r="E740" s="55" t="s">
        <v>1436</v>
      </c>
      <c r="F740" s="55"/>
      <c r="G740" s="55">
        <v>16</v>
      </c>
      <c r="H740" s="55">
        <v>506</v>
      </c>
      <c r="I740" s="55">
        <v>558</v>
      </c>
      <c r="J740" s="55">
        <v>22</v>
      </c>
      <c r="K740" s="55">
        <v>4</v>
      </c>
      <c r="L740" s="55">
        <v>85</v>
      </c>
      <c r="M740" s="55">
        <v>106</v>
      </c>
      <c r="N740" s="55">
        <v>361</v>
      </c>
      <c r="O740" s="55">
        <v>88.5</v>
      </c>
      <c r="P740" s="55">
        <v>481</v>
      </c>
      <c r="Q740" s="55">
        <v>124.5</v>
      </c>
      <c r="R740" s="55">
        <v>100</v>
      </c>
      <c r="S740" s="55"/>
      <c r="T740" s="55"/>
      <c r="U740" s="55">
        <v>67</v>
      </c>
      <c r="V740" s="55">
        <v>31</v>
      </c>
      <c r="W740" s="55"/>
      <c r="X740" s="55"/>
      <c r="Y740" s="55"/>
      <c r="Z740" s="55"/>
      <c r="AA740" s="55"/>
      <c r="AB740" s="55"/>
      <c r="AC740" s="55">
        <v>61</v>
      </c>
      <c r="AD740" s="55">
        <v>85</v>
      </c>
      <c r="AE740" s="55">
        <v>116</v>
      </c>
      <c r="AF740" s="55">
        <v>59</v>
      </c>
      <c r="AG740" s="55">
        <v>87</v>
      </c>
      <c r="AH740" s="55">
        <v>73</v>
      </c>
      <c r="AI740" s="55" t="s">
        <v>1437</v>
      </c>
      <c r="AJ740" s="55">
        <v>33</v>
      </c>
      <c r="AK740" s="55"/>
      <c r="AL740" s="55"/>
      <c r="AM740" s="55"/>
      <c r="AN740" s="55" t="s">
        <v>867</v>
      </c>
      <c r="AO740" s="55">
        <v>44</v>
      </c>
      <c r="AP740" s="55">
        <v>40</v>
      </c>
      <c r="AQ740" s="55">
        <v>26</v>
      </c>
      <c r="AR740" s="55">
        <v>26</v>
      </c>
      <c r="AS740" s="55">
        <v>10</v>
      </c>
      <c r="AT740" s="55">
        <v>22</v>
      </c>
    </row>
    <row r="741" spans="1:46">
      <c r="A741" s="55" t="s">
        <v>1501</v>
      </c>
      <c r="B741" s="55">
        <v>1315231634</v>
      </c>
      <c r="C741" s="55" t="s">
        <v>1502</v>
      </c>
      <c r="D741" s="55" t="s">
        <v>52</v>
      </c>
      <c r="E741" s="55" t="s">
        <v>1436</v>
      </c>
      <c r="F741" s="55"/>
      <c r="G741" s="55">
        <v>16</v>
      </c>
      <c r="H741" s="55">
        <v>508</v>
      </c>
      <c r="I741" s="55">
        <v>556</v>
      </c>
      <c r="J741" s="55">
        <v>23</v>
      </c>
      <c r="K741" s="55">
        <v>1</v>
      </c>
      <c r="L741" s="55">
        <v>91</v>
      </c>
      <c r="M741" s="55">
        <v>113</v>
      </c>
      <c r="N741" s="55">
        <v>112</v>
      </c>
      <c r="O741" s="55">
        <v>87</v>
      </c>
      <c r="P741" s="55">
        <v>503</v>
      </c>
      <c r="Q741" s="55">
        <v>106</v>
      </c>
      <c r="R741" s="55">
        <v>498</v>
      </c>
      <c r="S741" s="55"/>
      <c r="T741" s="55"/>
      <c r="U741" s="55">
        <v>73</v>
      </c>
      <c r="V741" s="55">
        <v>12</v>
      </c>
      <c r="W741" s="55"/>
      <c r="X741" s="55"/>
      <c r="Y741" s="55"/>
      <c r="Z741" s="55"/>
      <c r="AA741" s="55"/>
      <c r="AB741" s="55"/>
      <c r="AC741" s="55">
        <v>67</v>
      </c>
      <c r="AD741" s="55">
        <v>89</v>
      </c>
      <c r="AE741" s="55">
        <v>45</v>
      </c>
      <c r="AF741" s="55">
        <v>62</v>
      </c>
      <c r="AG741" s="55">
        <v>88</v>
      </c>
      <c r="AH741" s="55">
        <v>52</v>
      </c>
      <c r="AI741" s="55" t="s">
        <v>1437</v>
      </c>
      <c r="AJ741" s="55">
        <v>34</v>
      </c>
      <c r="AK741" s="55"/>
      <c r="AL741" s="55"/>
      <c r="AM741" s="55"/>
      <c r="AN741" s="55" t="s">
        <v>867</v>
      </c>
      <c r="AO741" s="55">
        <v>30</v>
      </c>
      <c r="AP741" s="55">
        <v>20</v>
      </c>
      <c r="AQ741" s="55">
        <v>29</v>
      </c>
      <c r="AR741" s="55">
        <v>24</v>
      </c>
      <c r="AS741" s="55">
        <v>29</v>
      </c>
      <c r="AT741" s="55">
        <v>23</v>
      </c>
    </row>
    <row r="742" spans="1:46">
      <c r="A742" s="55" t="s">
        <v>1505</v>
      </c>
      <c r="B742" s="55">
        <v>1315231636</v>
      </c>
      <c r="C742" s="55" t="s">
        <v>1506</v>
      </c>
      <c r="D742" s="55" t="s">
        <v>52</v>
      </c>
      <c r="E742" s="55" t="s">
        <v>1436</v>
      </c>
      <c r="F742" s="55"/>
      <c r="G742" s="55">
        <v>16</v>
      </c>
      <c r="H742" s="55">
        <v>503.5</v>
      </c>
      <c r="I742" s="55">
        <v>554.5</v>
      </c>
      <c r="J742" s="55">
        <v>24</v>
      </c>
      <c r="K742" s="55">
        <v>-19</v>
      </c>
      <c r="L742" s="55">
        <v>95</v>
      </c>
      <c r="M742" s="55">
        <v>102.5</v>
      </c>
      <c r="N742" s="55">
        <v>511</v>
      </c>
      <c r="O742" s="55">
        <v>101.5</v>
      </c>
      <c r="P742" s="55">
        <v>235</v>
      </c>
      <c r="Q742" s="55">
        <v>130</v>
      </c>
      <c r="R742" s="55">
        <v>40</v>
      </c>
      <c r="S742" s="55"/>
      <c r="T742" s="55"/>
      <c r="U742" s="55">
        <v>51.5</v>
      </c>
      <c r="V742" s="55">
        <v>102</v>
      </c>
      <c r="W742" s="55"/>
      <c r="X742" s="55"/>
      <c r="Y742" s="55"/>
      <c r="Z742" s="55"/>
      <c r="AA742" s="55"/>
      <c r="AB742" s="55"/>
      <c r="AC742" s="55">
        <v>63.5</v>
      </c>
      <c r="AD742" s="55">
        <v>87</v>
      </c>
      <c r="AE742" s="55">
        <v>82</v>
      </c>
      <c r="AF742" s="55">
        <v>54.5</v>
      </c>
      <c r="AG742" s="55">
        <v>82</v>
      </c>
      <c r="AH742" s="55">
        <v>139</v>
      </c>
      <c r="AI742" s="55" t="s">
        <v>1437</v>
      </c>
      <c r="AJ742" s="55">
        <v>36</v>
      </c>
      <c r="AK742" s="55"/>
      <c r="AL742" s="55"/>
      <c r="AM742" s="55"/>
      <c r="AN742" s="55" t="s">
        <v>867</v>
      </c>
      <c r="AO742" s="55">
        <v>10</v>
      </c>
      <c r="AP742" s="55">
        <v>19</v>
      </c>
      <c r="AQ742" s="55">
        <v>8</v>
      </c>
      <c r="AR742" s="55">
        <v>5</v>
      </c>
      <c r="AS742" s="55">
        <v>3</v>
      </c>
      <c r="AT742" s="55">
        <v>24</v>
      </c>
    </row>
    <row r="743" spans="1:46">
      <c r="A743" s="55" t="s">
        <v>1548</v>
      </c>
      <c r="B743" s="55">
        <v>1315231720</v>
      </c>
      <c r="C743" s="55" t="s">
        <v>1549</v>
      </c>
      <c r="D743" s="55" t="s">
        <v>52</v>
      </c>
      <c r="E743" s="55" t="s">
        <v>1436</v>
      </c>
      <c r="F743" s="55"/>
      <c r="G743" s="55">
        <v>17</v>
      </c>
      <c r="H743" s="55">
        <v>507.5</v>
      </c>
      <c r="I743" s="55">
        <v>554.5</v>
      </c>
      <c r="J743" s="55">
        <v>24</v>
      </c>
      <c r="K743" s="55">
        <v>7</v>
      </c>
      <c r="L743" s="55">
        <v>95</v>
      </c>
      <c r="M743" s="55">
        <v>107</v>
      </c>
      <c r="N743" s="55">
        <v>325</v>
      </c>
      <c r="O743" s="55">
        <v>81.5</v>
      </c>
      <c r="P743" s="55">
        <v>606</v>
      </c>
      <c r="Q743" s="55">
        <v>128</v>
      </c>
      <c r="R743" s="55">
        <v>54</v>
      </c>
      <c r="S743" s="55"/>
      <c r="T743" s="55"/>
      <c r="U743" s="55">
        <v>60</v>
      </c>
      <c r="V743" s="55">
        <v>72</v>
      </c>
      <c r="W743" s="55"/>
      <c r="X743" s="55"/>
      <c r="Y743" s="55"/>
      <c r="Z743" s="55"/>
      <c r="AA743" s="55"/>
      <c r="AB743" s="55"/>
      <c r="AC743" s="55">
        <v>67.5</v>
      </c>
      <c r="AD743" s="55">
        <v>89</v>
      </c>
      <c r="AE743" s="55">
        <v>41</v>
      </c>
      <c r="AF743" s="55">
        <v>63.5</v>
      </c>
      <c r="AG743" s="55">
        <v>89</v>
      </c>
      <c r="AH743" s="55">
        <v>44</v>
      </c>
      <c r="AI743" s="55" t="s">
        <v>1437</v>
      </c>
      <c r="AJ743" s="55">
        <v>20</v>
      </c>
      <c r="AK743" s="55"/>
      <c r="AL743" s="55"/>
      <c r="AM743" s="55"/>
      <c r="AN743" s="55"/>
      <c r="AO743" s="55">
        <v>31</v>
      </c>
      <c r="AP743" s="55">
        <v>7</v>
      </c>
      <c r="AQ743" s="55">
        <v>17</v>
      </c>
      <c r="AR743" s="55">
        <v>31</v>
      </c>
      <c r="AS743" s="55">
        <v>10</v>
      </c>
      <c r="AT743" s="55">
        <v>24</v>
      </c>
    </row>
    <row r="744" spans="1:46">
      <c r="A744" s="55" t="s">
        <v>1438</v>
      </c>
      <c r="B744" s="55">
        <v>1315231602</v>
      </c>
      <c r="C744" s="55" t="s">
        <v>1439</v>
      </c>
      <c r="D744" s="55" t="s">
        <v>52</v>
      </c>
      <c r="E744" s="55" t="s">
        <v>1436</v>
      </c>
      <c r="F744" s="55"/>
      <c r="G744" s="55">
        <v>16</v>
      </c>
      <c r="H744" s="55">
        <v>505</v>
      </c>
      <c r="I744" s="55">
        <v>553</v>
      </c>
      <c r="J744" s="55">
        <v>26</v>
      </c>
      <c r="K744" s="55">
        <v>4</v>
      </c>
      <c r="L744" s="55">
        <v>101</v>
      </c>
      <c r="M744" s="55">
        <v>107.5</v>
      </c>
      <c r="N744" s="55">
        <v>300</v>
      </c>
      <c r="O744" s="55">
        <v>84.5</v>
      </c>
      <c r="P744" s="55">
        <v>553</v>
      </c>
      <c r="Q744" s="55">
        <v>131.5</v>
      </c>
      <c r="R744" s="55">
        <v>26</v>
      </c>
      <c r="S744" s="55"/>
      <c r="T744" s="55"/>
      <c r="U744" s="55">
        <v>73.5</v>
      </c>
      <c r="V744" s="55">
        <v>10</v>
      </c>
      <c r="W744" s="55"/>
      <c r="X744" s="55"/>
      <c r="Y744" s="55"/>
      <c r="Z744" s="55"/>
      <c r="AA744" s="55"/>
      <c r="AB744" s="55"/>
      <c r="AC744" s="55">
        <v>62.5</v>
      </c>
      <c r="AD744" s="55">
        <v>87</v>
      </c>
      <c r="AE744" s="55">
        <v>93</v>
      </c>
      <c r="AF744" s="55">
        <v>45.5</v>
      </c>
      <c r="AG744" s="55">
        <v>69</v>
      </c>
      <c r="AH744" s="55">
        <v>204</v>
      </c>
      <c r="AI744" s="55" t="s">
        <v>1437</v>
      </c>
      <c r="AJ744" s="55">
        <v>2</v>
      </c>
      <c r="AK744" s="55"/>
      <c r="AL744" s="55"/>
      <c r="AM744" s="55"/>
      <c r="AN744" s="55" t="s">
        <v>867</v>
      </c>
      <c r="AO744" s="55">
        <v>42</v>
      </c>
      <c r="AP744" s="55">
        <v>36</v>
      </c>
      <c r="AQ744" s="55">
        <v>52</v>
      </c>
      <c r="AR744" s="55">
        <v>30</v>
      </c>
      <c r="AS744" s="55">
        <v>43</v>
      </c>
      <c r="AT744" s="55">
        <v>26</v>
      </c>
    </row>
    <row r="745" spans="1:46">
      <c r="A745" s="55" t="s">
        <v>1465</v>
      </c>
      <c r="B745" s="55">
        <v>1315231616</v>
      </c>
      <c r="C745" s="55" t="s">
        <v>1466</v>
      </c>
      <c r="D745" s="55" t="s">
        <v>52</v>
      </c>
      <c r="E745" s="55" t="s">
        <v>1436</v>
      </c>
      <c r="F745" s="55"/>
      <c r="G745" s="55">
        <v>16</v>
      </c>
      <c r="H745" s="55">
        <v>499</v>
      </c>
      <c r="I745" s="55">
        <v>551.5</v>
      </c>
      <c r="J745" s="55">
        <v>27</v>
      </c>
      <c r="K745" s="55">
        <v>-5</v>
      </c>
      <c r="L745" s="55">
        <v>115</v>
      </c>
      <c r="M745" s="55">
        <v>113.5</v>
      </c>
      <c r="N745" s="55">
        <v>101</v>
      </c>
      <c r="O745" s="55">
        <v>103</v>
      </c>
      <c r="P745" s="55">
        <v>214</v>
      </c>
      <c r="Q745" s="55">
        <v>102.5</v>
      </c>
      <c r="R745" s="55">
        <v>569</v>
      </c>
      <c r="S745" s="55"/>
      <c r="T745" s="55"/>
      <c r="U745" s="55">
        <v>62.5</v>
      </c>
      <c r="V745" s="55">
        <v>58</v>
      </c>
      <c r="W745" s="55"/>
      <c r="X745" s="55"/>
      <c r="Y745" s="55"/>
      <c r="Z745" s="55"/>
      <c r="AA745" s="55"/>
      <c r="AB745" s="55"/>
      <c r="AC745" s="55">
        <v>61.5</v>
      </c>
      <c r="AD745" s="55">
        <v>86</v>
      </c>
      <c r="AE745" s="55">
        <v>110</v>
      </c>
      <c r="AF745" s="55">
        <v>56</v>
      </c>
      <c r="AG745" s="55">
        <v>84</v>
      </c>
      <c r="AH745" s="55">
        <v>115</v>
      </c>
      <c r="AI745" s="55" t="s">
        <v>1437</v>
      </c>
      <c r="AJ745" s="55">
        <v>16</v>
      </c>
      <c r="AK745" s="55"/>
      <c r="AL745" s="55"/>
      <c r="AM745" s="55"/>
      <c r="AN745" s="55" t="s">
        <v>867</v>
      </c>
      <c r="AO745" s="55">
        <v>11</v>
      </c>
      <c r="AP745" s="55">
        <v>15</v>
      </c>
      <c r="AQ745" s="55">
        <v>9</v>
      </c>
      <c r="AR745" s="55">
        <v>22</v>
      </c>
      <c r="AS745" s="55">
        <v>15</v>
      </c>
      <c r="AT745" s="55">
        <v>27</v>
      </c>
    </row>
    <row r="746" spans="1:46">
      <c r="A746" s="55" t="s">
        <v>1567</v>
      </c>
      <c r="B746" s="55">
        <v>1315231730</v>
      </c>
      <c r="C746" s="55" t="s">
        <v>1568</v>
      </c>
      <c r="D746" s="55" t="s">
        <v>52</v>
      </c>
      <c r="E746" s="55" t="s">
        <v>1436</v>
      </c>
      <c r="F746" s="55"/>
      <c r="G746" s="55">
        <v>17</v>
      </c>
      <c r="H746" s="55">
        <v>504</v>
      </c>
      <c r="I746" s="55">
        <v>549.5</v>
      </c>
      <c r="J746" s="55">
        <v>28</v>
      </c>
      <c r="K746" s="55">
        <v>-16</v>
      </c>
      <c r="L746" s="55">
        <v>120</v>
      </c>
      <c r="M746" s="55">
        <v>109</v>
      </c>
      <c r="N746" s="55">
        <v>245</v>
      </c>
      <c r="O746" s="55">
        <v>93</v>
      </c>
      <c r="P746" s="55">
        <v>404</v>
      </c>
      <c r="Q746" s="55">
        <v>103.5</v>
      </c>
      <c r="R746" s="55">
        <v>551</v>
      </c>
      <c r="S746" s="55"/>
      <c r="T746" s="55"/>
      <c r="U746" s="55">
        <v>67</v>
      </c>
      <c r="V746" s="55">
        <v>31</v>
      </c>
      <c r="W746" s="55"/>
      <c r="X746" s="55"/>
      <c r="Y746" s="55"/>
      <c r="Z746" s="55"/>
      <c r="AA746" s="55"/>
      <c r="AB746" s="55"/>
      <c r="AC746" s="55">
        <v>61.5</v>
      </c>
      <c r="AD746" s="55">
        <v>86</v>
      </c>
      <c r="AE746" s="55">
        <v>110</v>
      </c>
      <c r="AF746" s="55">
        <v>70</v>
      </c>
      <c r="AG746" s="55">
        <v>91</v>
      </c>
      <c r="AH746" s="55">
        <v>12</v>
      </c>
      <c r="AI746" s="55" t="s">
        <v>1437</v>
      </c>
      <c r="AJ746" s="55">
        <v>30</v>
      </c>
      <c r="AK746" s="55"/>
      <c r="AL746" s="55"/>
      <c r="AM746" s="55"/>
      <c r="AN746" s="55"/>
      <c r="AO746" s="55">
        <v>19</v>
      </c>
      <c r="AP746" s="55">
        <v>15</v>
      </c>
      <c r="AQ746" s="55">
        <v>11</v>
      </c>
      <c r="AR746" s="55">
        <v>12</v>
      </c>
      <c r="AS746" s="55">
        <v>113</v>
      </c>
      <c r="AT746" s="55">
        <v>28</v>
      </c>
    </row>
    <row r="747" spans="1:46">
      <c r="A747" s="55" t="s">
        <v>1652</v>
      </c>
      <c r="B747" s="55">
        <v>1315231828</v>
      </c>
      <c r="C747" s="55" t="s">
        <v>1653</v>
      </c>
      <c r="D747" s="55" t="s">
        <v>52</v>
      </c>
      <c r="E747" s="55" t="s">
        <v>1436</v>
      </c>
      <c r="F747" s="55"/>
      <c r="G747" s="55">
        <v>18</v>
      </c>
      <c r="H747" s="55">
        <v>495.75</v>
      </c>
      <c r="I747" s="55">
        <v>547</v>
      </c>
      <c r="J747" s="55">
        <v>29</v>
      </c>
      <c r="K747" s="55">
        <v>28</v>
      </c>
      <c r="L747" s="55">
        <v>131</v>
      </c>
      <c r="M747" s="55">
        <v>107</v>
      </c>
      <c r="N747" s="55">
        <v>325</v>
      </c>
      <c r="O747" s="55">
        <v>91.5</v>
      </c>
      <c r="P747" s="55">
        <v>429</v>
      </c>
      <c r="Q747" s="55">
        <v>116.5</v>
      </c>
      <c r="R747" s="55">
        <v>274</v>
      </c>
      <c r="S747" s="55"/>
      <c r="T747" s="55"/>
      <c r="U747" s="55">
        <v>61</v>
      </c>
      <c r="V747" s="55">
        <v>66</v>
      </c>
      <c r="W747" s="55"/>
      <c r="X747" s="55"/>
      <c r="Y747" s="55"/>
      <c r="Z747" s="55"/>
      <c r="AA747" s="55"/>
      <c r="AB747" s="55"/>
      <c r="AC747" s="55">
        <v>61.25</v>
      </c>
      <c r="AD747" s="55">
        <v>85</v>
      </c>
      <c r="AE747" s="55">
        <v>115</v>
      </c>
      <c r="AF747" s="55">
        <v>58.5</v>
      </c>
      <c r="AG747" s="55">
        <v>86</v>
      </c>
      <c r="AH747" s="55">
        <v>78</v>
      </c>
      <c r="AI747" s="55" t="s">
        <v>1437</v>
      </c>
      <c r="AJ747" s="55">
        <v>28</v>
      </c>
      <c r="AK747" s="55"/>
      <c r="AL747" s="55"/>
      <c r="AM747" s="55"/>
      <c r="AN747" s="55" t="s">
        <v>1599</v>
      </c>
      <c r="AO747" s="55">
        <v>29</v>
      </c>
      <c r="AP747" s="55">
        <v>36</v>
      </c>
      <c r="AQ747" s="55">
        <v>38</v>
      </c>
      <c r="AR747" s="55">
        <v>57</v>
      </c>
      <c r="AS747" s="55">
        <v>51</v>
      </c>
      <c r="AT747" s="55">
        <v>29</v>
      </c>
    </row>
    <row r="748" spans="1:46">
      <c r="A748" s="55" t="s">
        <v>1521</v>
      </c>
      <c r="B748" s="55">
        <v>1315231707</v>
      </c>
      <c r="C748" s="55" t="s">
        <v>1522</v>
      </c>
      <c r="D748" s="55" t="s">
        <v>52</v>
      </c>
      <c r="E748" s="55" t="s">
        <v>1436</v>
      </c>
      <c r="F748" s="55"/>
      <c r="G748" s="55">
        <v>17</v>
      </c>
      <c r="H748" s="55">
        <v>494.5</v>
      </c>
      <c r="I748" s="55">
        <v>546.5</v>
      </c>
      <c r="J748" s="55">
        <v>30</v>
      </c>
      <c r="K748" s="55">
        <v>18</v>
      </c>
      <c r="L748" s="55">
        <v>135</v>
      </c>
      <c r="M748" s="55">
        <v>112.5</v>
      </c>
      <c r="N748" s="55">
        <v>128</v>
      </c>
      <c r="O748" s="55">
        <v>80.5</v>
      </c>
      <c r="P748" s="55">
        <v>622</v>
      </c>
      <c r="Q748" s="55">
        <v>118.5</v>
      </c>
      <c r="R748" s="55">
        <v>221</v>
      </c>
      <c r="S748" s="55"/>
      <c r="T748" s="55"/>
      <c r="U748" s="55">
        <v>64</v>
      </c>
      <c r="V748" s="55">
        <v>52</v>
      </c>
      <c r="W748" s="55"/>
      <c r="X748" s="55"/>
      <c r="Y748" s="55"/>
      <c r="Z748" s="55"/>
      <c r="AA748" s="55"/>
      <c r="AB748" s="55"/>
      <c r="AC748" s="55">
        <v>63</v>
      </c>
      <c r="AD748" s="55">
        <v>87</v>
      </c>
      <c r="AE748" s="55">
        <v>88</v>
      </c>
      <c r="AF748" s="55">
        <v>56</v>
      </c>
      <c r="AG748" s="55">
        <v>84</v>
      </c>
      <c r="AH748" s="55">
        <v>115</v>
      </c>
      <c r="AI748" s="55" t="s">
        <v>1437</v>
      </c>
      <c r="AJ748" s="55">
        <v>7</v>
      </c>
      <c r="AK748" s="55"/>
      <c r="AL748" s="55"/>
      <c r="AM748" s="55"/>
      <c r="AN748" s="55"/>
      <c r="AO748" s="55">
        <v>33</v>
      </c>
      <c r="AP748" s="55">
        <v>33</v>
      </c>
      <c r="AQ748" s="55">
        <v>66</v>
      </c>
      <c r="AR748" s="55">
        <v>48</v>
      </c>
      <c r="AS748" s="55">
        <v>26</v>
      </c>
      <c r="AT748" s="55">
        <v>30</v>
      </c>
    </row>
    <row r="749" spans="1:46">
      <c r="A749" s="55" t="s">
        <v>1442</v>
      </c>
      <c r="B749" s="55">
        <v>1315231605</v>
      </c>
      <c r="C749" s="55" t="s">
        <v>1443</v>
      </c>
      <c r="D749" s="55" t="s">
        <v>52</v>
      </c>
      <c r="E749" s="55" t="s">
        <v>1436</v>
      </c>
      <c r="F749" s="55"/>
      <c r="G749" s="55">
        <v>16</v>
      </c>
      <c r="H749" s="55">
        <v>494</v>
      </c>
      <c r="I749" s="55">
        <v>545</v>
      </c>
      <c r="J749" s="55">
        <v>31</v>
      </c>
      <c r="K749" s="55">
        <v>-6</v>
      </c>
      <c r="L749" s="55">
        <v>142</v>
      </c>
      <c r="M749" s="55">
        <v>114.5</v>
      </c>
      <c r="N749" s="55">
        <v>74</v>
      </c>
      <c r="O749" s="55">
        <v>70.5</v>
      </c>
      <c r="P749" s="55">
        <v>709</v>
      </c>
      <c r="Q749" s="55">
        <v>110.5</v>
      </c>
      <c r="R749" s="55">
        <v>396</v>
      </c>
      <c r="S749" s="55"/>
      <c r="T749" s="55"/>
      <c r="U749" s="55">
        <v>74.5</v>
      </c>
      <c r="V749" s="55">
        <v>8</v>
      </c>
      <c r="W749" s="55"/>
      <c r="X749" s="55"/>
      <c r="Y749" s="55"/>
      <c r="Z749" s="55"/>
      <c r="AA749" s="55"/>
      <c r="AB749" s="55"/>
      <c r="AC749" s="55">
        <v>66</v>
      </c>
      <c r="AD749" s="55">
        <v>89</v>
      </c>
      <c r="AE749" s="55">
        <v>54</v>
      </c>
      <c r="AF749" s="55">
        <v>58</v>
      </c>
      <c r="AG749" s="55">
        <v>86</v>
      </c>
      <c r="AH749" s="55">
        <v>88</v>
      </c>
      <c r="AI749" s="55" t="s">
        <v>1437</v>
      </c>
      <c r="AJ749" s="55">
        <v>5</v>
      </c>
      <c r="AK749" s="55"/>
      <c r="AL749" s="55"/>
      <c r="AM749" s="55"/>
      <c r="AN749" s="55" t="s">
        <v>867</v>
      </c>
      <c r="AO749" s="55">
        <v>9</v>
      </c>
      <c r="AP749" s="55">
        <v>10</v>
      </c>
      <c r="AQ749" s="55">
        <v>23</v>
      </c>
      <c r="AR749" s="55">
        <v>25</v>
      </c>
      <c r="AS749" s="55">
        <v>20</v>
      </c>
      <c r="AT749" s="55">
        <v>31</v>
      </c>
    </row>
    <row r="750" spans="1:46">
      <c r="A750" s="55" t="s">
        <v>1527</v>
      </c>
      <c r="B750" s="55">
        <v>1315231710</v>
      </c>
      <c r="C750" s="55" t="s">
        <v>1528</v>
      </c>
      <c r="D750" s="55" t="s">
        <v>52</v>
      </c>
      <c r="E750" s="55" t="s">
        <v>1436</v>
      </c>
      <c r="F750" s="55"/>
      <c r="G750" s="55">
        <v>17</v>
      </c>
      <c r="H750" s="55">
        <v>492</v>
      </c>
      <c r="I750" s="55">
        <v>544</v>
      </c>
      <c r="J750" s="55">
        <v>32</v>
      </c>
      <c r="K750" s="55">
        <v>24</v>
      </c>
      <c r="L750" s="55">
        <v>147</v>
      </c>
      <c r="M750" s="55">
        <v>119</v>
      </c>
      <c r="N750" s="55">
        <v>21</v>
      </c>
      <c r="O750" s="55">
        <v>74.5</v>
      </c>
      <c r="P750" s="55">
        <v>681</v>
      </c>
      <c r="Q750" s="55">
        <v>108.5</v>
      </c>
      <c r="R750" s="55">
        <v>443</v>
      </c>
      <c r="S750" s="55"/>
      <c r="T750" s="55"/>
      <c r="U750" s="55">
        <v>68</v>
      </c>
      <c r="V750" s="55">
        <v>28</v>
      </c>
      <c r="W750" s="55"/>
      <c r="X750" s="55"/>
      <c r="Y750" s="55"/>
      <c r="Z750" s="55"/>
      <c r="AA750" s="55"/>
      <c r="AB750" s="55"/>
      <c r="AC750" s="55">
        <v>62.5</v>
      </c>
      <c r="AD750" s="55">
        <v>87</v>
      </c>
      <c r="AE750" s="55">
        <v>93</v>
      </c>
      <c r="AF750" s="55">
        <v>59.5</v>
      </c>
      <c r="AG750" s="55">
        <v>87</v>
      </c>
      <c r="AH750" s="55">
        <v>69</v>
      </c>
      <c r="AI750" s="55" t="s">
        <v>1437</v>
      </c>
      <c r="AJ750" s="55">
        <v>10</v>
      </c>
      <c r="AK750" s="55"/>
      <c r="AL750" s="55"/>
      <c r="AM750" s="55"/>
      <c r="AN750" s="55"/>
      <c r="AO750" s="55">
        <v>40</v>
      </c>
      <c r="AP750" s="55">
        <v>39</v>
      </c>
      <c r="AQ750" s="55">
        <v>41</v>
      </c>
      <c r="AR750" s="55">
        <v>56</v>
      </c>
      <c r="AS750" s="55">
        <v>16</v>
      </c>
      <c r="AT750" s="55">
        <v>32</v>
      </c>
    </row>
    <row r="751" spans="1:46">
      <c r="A751" s="55" t="s">
        <v>1491</v>
      </c>
      <c r="B751" s="55">
        <v>1315231629</v>
      </c>
      <c r="C751" s="55" t="s">
        <v>1492</v>
      </c>
      <c r="D751" s="55" t="s">
        <v>52</v>
      </c>
      <c r="E751" s="55" t="s">
        <v>1436</v>
      </c>
      <c r="F751" s="55"/>
      <c r="G751" s="55">
        <v>16</v>
      </c>
      <c r="H751" s="55">
        <v>495.25</v>
      </c>
      <c r="I751" s="55">
        <v>543</v>
      </c>
      <c r="J751" s="55">
        <v>33</v>
      </c>
      <c r="K751" s="55">
        <v>12</v>
      </c>
      <c r="L751" s="55">
        <v>151</v>
      </c>
      <c r="M751" s="55">
        <v>107.5</v>
      </c>
      <c r="N751" s="55">
        <v>300</v>
      </c>
      <c r="O751" s="55">
        <v>90</v>
      </c>
      <c r="P751" s="55">
        <v>453</v>
      </c>
      <c r="Q751" s="55">
        <v>107</v>
      </c>
      <c r="R751" s="55">
        <v>474</v>
      </c>
      <c r="S751" s="55"/>
      <c r="T751" s="55"/>
      <c r="U751" s="55">
        <v>68.5</v>
      </c>
      <c r="V751" s="55">
        <v>26</v>
      </c>
      <c r="W751" s="55"/>
      <c r="X751" s="55"/>
      <c r="Y751" s="55"/>
      <c r="Z751" s="55"/>
      <c r="AA751" s="55"/>
      <c r="AB751" s="55"/>
      <c r="AC751" s="55">
        <v>57.75</v>
      </c>
      <c r="AD751" s="55">
        <v>81</v>
      </c>
      <c r="AE751" s="55">
        <v>151</v>
      </c>
      <c r="AF751" s="55">
        <v>64.5</v>
      </c>
      <c r="AG751" s="55">
        <v>89</v>
      </c>
      <c r="AH751" s="55">
        <v>37</v>
      </c>
      <c r="AI751" s="55" t="s">
        <v>1437</v>
      </c>
      <c r="AJ751" s="55">
        <v>29</v>
      </c>
      <c r="AK751" s="55"/>
      <c r="AL751" s="55"/>
      <c r="AM751" s="55"/>
      <c r="AN751" s="55" t="s">
        <v>867</v>
      </c>
      <c r="AO751" s="55">
        <v>50</v>
      </c>
      <c r="AP751" s="55">
        <v>55</v>
      </c>
      <c r="AQ751" s="55">
        <v>36</v>
      </c>
      <c r="AR751" s="55">
        <v>45</v>
      </c>
      <c r="AS751" s="55">
        <v>53</v>
      </c>
      <c r="AT751" s="55">
        <v>33</v>
      </c>
    </row>
    <row r="752" spans="1:46">
      <c r="A752" s="55" t="s">
        <v>1602</v>
      </c>
      <c r="B752" s="55">
        <v>1315231803</v>
      </c>
      <c r="C752" s="55" t="s">
        <v>1603</v>
      </c>
      <c r="D752" s="55" t="s">
        <v>52</v>
      </c>
      <c r="E752" s="55" t="s">
        <v>1436</v>
      </c>
      <c r="F752" s="55"/>
      <c r="G752" s="55">
        <v>18</v>
      </c>
      <c r="H752" s="55">
        <v>497.5</v>
      </c>
      <c r="I752" s="55">
        <v>542.5</v>
      </c>
      <c r="J752" s="55">
        <v>34</v>
      </c>
      <c r="K752" s="55">
        <v>27</v>
      </c>
      <c r="L752" s="55">
        <v>155</v>
      </c>
      <c r="M752" s="55">
        <v>108</v>
      </c>
      <c r="N752" s="55">
        <v>278</v>
      </c>
      <c r="O752" s="55">
        <v>95</v>
      </c>
      <c r="P752" s="55">
        <v>362</v>
      </c>
      <c r="Q752" s="55">
        <v>90.5</v>
      </c>
      <c r="R752" s="55">
        <v>721</v>
      </c>
      <c r="S752" s="55"/>
      <c r="T752" s="55"/>
      <c r="U752" s="55">
        <v>70</v>
      </c>
      <c r="V752" s="55">
        <v>18</v>
      </c>
      <c r="W752" s="55"/>
      <c r="X752" s="55"/>
      <c r="Y752" s="55"/>
      <c r="Z752" s="55"/>
      <c r="AA752" s="55"/>
      <c r="AB752" s="55"/>
      <c r="AC752" s="55">
        <v>63.5</v>
      </c>
      <c r="AD752" s="55">
        <v>87</v>
      </c>
      <c r="AE752" s="55">
        <v>82</v>
      </c>
      <c r="AF752" s="55">
        <v>70.5</v>
      </c>
      <c r="AG752" s="55">
        <v>92</v>
      </c>
      <c r="AH752" s="55">
        <v>10</v>
      </c>
      <c r="AI752" s="55" t="s">
        <v>1437</v>
      </c>
      <c r="AJ752" s="55">
        <v>3</v>
      </c>
      <c r="AK752" s="55"/>
      <c r="AL752" s="55"/>
      <c r="AM752" s="55"/>
      <c r="AN752" s="55" t="s">
        <v>1599</v>
      </c>
      <c r="AO752" s="55">
        <v>46</v>
      </c>
      <c r="AP752" s="55">
        <v>82</v>
      </c>
      <c r="AQ752" s="55"/>
      <c r="AR752" s="55">
        <v>61</v>
      </c>
      <c r="AS752" s="55">
        <v>73</v>
      </c>
      <c r="AT752" s="55">
        <v>34</v>
      </c>
    </row>
    <row r="753" spans="1:46">
      <c r="A753" s="55" t="s">
        <v>1632</v>
      </c>
      <c r="B753" s="55">
        <v>1315231818</v>
      </c>
      <c r="C753" s="55" t="s">
        <v>1633</v>
      </c>
      <c r="D753" s="55" t="s">
        <v>52</v>
      </c>
      <c r="E753" s="55" t="s">
        <v>1436</v>
      </c>
      <c r="F753" s="55"/>
      <c r="G753" s="55">
        <v>18</v>
      </c>
      <c r="H753" s="55">
        <v>490.75</v>
      </c>
      <c r="I753" s="55">
        <v>541.5</v>
      </c>
      <c r="J753" s="55">
        <v>35</v>
      </c>
      <c r="K753" s="55">
        <v>24</v>
      </c>
      <c r="L753" s="55">
        <v>161</v>
      </c>
      <c r="M753" s="55">
        <v>105.5</v>
      </c>
      <c r="N753" s="55">
        <v>382</v>
      </c>
      <c r="O753" s="55">
        <v>87</v>
      </c>
      <c r="P753" s="55">
        <v>503</v>
      </c>
      <c r="Q753" s="55">
        <v>117</v>
      </c>
      <c r="R753" s="55">
        <v>264</v>
      </c>
      <c r="S753" s="55"/>
      <c r="T753" s="55"/>
      <c r="U753" s="55">
        <v>69</v>
      </c>
      <c r="V753" s="55">
        <v>25</v>
      </c>
      <c r="W753" s="55"/>
      <c r="X753" s="55"/>
      <c r="Y753" s="55"/>
      <c r="Z753" s="55"/>
      <c r="AA753" s="55"/>
      <c r="AB753" s="55"/>
      <c r="AC753" s="55">
        <v>59.25</v>
      </c>
      <c r="AD753" s="55">
        <v>83</v>
      </c>
      <c r="AE753" s="55">
        <v>127</v>
      </c>
      <c r="AF753" s="55">
        <v>53</v>
      </c>
      <c r="AG753" s="55">
        <v>80</v>
      </c>
      <c r="AH753" s="55">
        <v>147</v>
      </c>
      <c r="AI753" s="55" t="s">
        <v>1437</v>
      </c>
      <c r="AJ753" s="55">
        <v>18</v>
      </c>
      <c r="AK753" s="55"/>
      <c r="AL753" s="55"/>
      <c r="AM753" s="55"/>
      <c r="AN753" s="55" t="s">
        <v>1599</v>
      </c>
      <c r="AO753" s="55">
        <v>51</v>
      </c>
      <c r="AP753" s="55">
        <v>42</v>
      </c>
      <c r="AQ753" s="55">
        <v>43</v>
      </c>
      <c r="AR753" s="55">
        <v>59</v>
      </c>
      <c r="AS753" s="55">
        <v>35</v>
      </c>
      <c r="AT753" s="55">
        <v>35</v>
      </c>
    </row>
    <row r="754" spans="1:46">
      <c r="A754" s="55" t="s">
        <v>1604</v>
      </c>
      <c r="B754" s="55">
        <v>1315231804</v>
      </c>
      <c r="C754" s="55" t="s">
        <v>1605</v>
      </c>
      <c r="D754" s="55" t="s">
        <v>52</v>
      </c>
      <c r="E754" s="55" t="s">
        <v>1436</v>
      </c>
      <c r="F754" s="55"/>
      <c r="G754" s="55">
        <v>18</v>
      </c>
      <c r="H754" s="55">
        <v>491.5</v>
      </c>
      <c r="I754" s="55">
        <v>540.5</v>
      </c>
      <c r="J754" s="55">
        <v>36</v>
      </c>
      <c r="K754" s="55">
        <v>22</v>
      </c>
      <c r="L754" s="55">
        <v>167</v>
      </c>
      <c r="M754" s="55">
        <v>113</v>
      </c>
      <c r="N754" s="55">
        <v>112</v>
      </c>
      <c r="O754" s="55">
        <v>77</v>
      </c>
      <c r="P754" s="55">
        <v>657</v>
      </c>
      <c r="Q754" s="55">
        <v>117</v>
      </c>
      <c r="R754" s="55">
        <v>264</v>
      </c>
      <c r="S754" s="55"/>
      <c r="T754" s="55"/>
      <c r="U754" s="55">
        <v>56.5</v>
      </c>
      <c r="V754" s="55">
        <v>84</v>
      </c>
      <c r="W754" s="55"/>
      <c r="X754" s="55"/>
      <c r="Y754" s="55"/>
      <c r="Z754" s="55"/>
      <c r="AA754" s="55"/>
      <c r="AB754" s="55"/>
      <c r="AC754" s="55">
        <v>69</v>
      </c>
      <c r="AD754" s="55">
        <v>90</v>
      </c>
      <c r="AE754" s="55">
        <v>30</v>
      </c>
      <c r="AF754" s="55">
        <v>59</v>
      </c>
      <c r="AG754" s="55">
        <v>87</v>
      </c>
      <c r="AH754" s="55">
        <v>73</v>
      </c>
      <c r="AI754" s="55" t="s">
        <v>1437</v>
      </c>
      <c r="AJ754" s="55">
        <v>4</v>
      </c>
      <c r="AK754" s="55"/>
      <c r="AL754" s="55"/>
      <c r="AM754" s="55"/>
      <c r="AN754" s="55" t="s">
        <v>1599</v>
      </c>
      <c r="AO754" s="55">
        <v>61</v>
      </c>
      <c r="AP754" s="55">
        <v>58</v>
      </c>
      <c r="AQ754" s="55">
        <v>32</v>
      </c>
      <c r="AR754" s="55">
        <v>58</v>
      </c>
      <c r="AS754" s="55">
        <v>59</v>
      </c>
      <c r="AT754" s="55">
        <v>36</v>
      </c>
    </row>
    <row r="755" spans="1:46">
      <c r="A755" s="55" t="s">
        <v>1475</v>
      </c>
      <c r="B755" s="55">
        <v>1315231621</v>
      </c>
      <c r="C755" s="55" t="s">
        <v>1476</v>
      </c>
      <c r="D755" s="55" t="s">
        <v>52</v>
      </c>
      <c r="E755" s="55" t="s">
        <v>1436</v>
      </c>
      <c r="F755" s="55"/>
      <c r="G755" s="55">
        <v>16</v>
      </c>
      <c r="H755" s="55">
        <v>487.5</v>
      </c>
      <c r="I755" s="55">
        <v>539.5</v>
      </c>
      <c r="J755" s="55">
        <v>37</v>
      </c>
      <c r="K755" s="55">
        <v>-1</v>
      </c>
      <c r="L755" s="55">
        <v>173</v>
      </c>
      <c r="M755" s="55">
        <v>114</v>
      </c>
      <c r="N755" s="55">
        <v>84</v>
      </c>
      <c r="O755" s="55">
        <v>71</v>
      </c>
      <c r="P755" s="55">
        <v>704</v>
      </c>
      <c r="Q755" s="55">
        <v>110.5</v>
      </c>
      <c r="R755" s="55">
        <v>396</v>
      </c>
      <c r="S755" s="55"/>
      <c r="T755" s="55"/>
      <c r="U755" s="55">
        <v>74</v>
      </c>
      <c r="V755" s="55">
        <v>9</v>
      </c>
      <c r="W755" s="55"/>
      <c r="X755" s="55"/>
      <c r="Y755" s="55"/>
      <c r="Z755" s="55"/>
      <c r="AA755" s="55"/>
      <c r="AB755" s="55"/>
      <c r="AC755" s="55">
        <v>60.5</v>
      </c>
      <c r="AD755" s="55">
        <v>84</v>
      </c>
      <c r="AE755" s="55">
        <v>122</v>
      </c>
      <c r="AF755" s="55">
        <v>57.5</v>
      </c>
      <c r="AG755" s="55">
        <v>86</v>
      </c>
      <c r="AH755" s="55">
        <v>91</v>
      </c>
      <c r="AI755" s="55" t="s">
        <v>1437</v>
      </c>
      <c r="AJ755" s="55">
        <v>21</v>
      </c>
      <c r="AK755" s="55"/>
      <c r="AL755" s="55"/>
      <c r="AM755" s="55"/>
      <c r="AN755" s="55" t="s">
        <v>867</v>
      </c>
      <c r="AO755" s="55">
        <v>45</v>
      </c>
      <c r="AP755" s="55">
        <v>51</v>
      </c>
      <c r="AQ755" s="55">
        <v>22</v>
      </c>
      <c r="AR755" s="55">
        <v>36</v>
      </c>
      <c r="AS755" s="55">
        <v>40</v>
      </c>
      <c r="AT755" s="55">
        <v>37</v>
      </c>
    </row>
    <row r="756" spans="1:46">
      <c r="A756" s="55" t="s">
        <v>1444</v>
      </c>
      <c r="B756" s="55">
        <v>1315231606</v>
      </c>
      <c r="C756" s="55" t="s">
        <v>1445</v>
      </c>
      <c r="D756" s="55" t="s">
        <v>52</v>
      </c>
      <c r="E756" s="55" t="s">
        <v>1436</v>
      </c>
      <c r="F756" s="55"/>
      <c r="G756" s="55">
        <v>16</v>
      </c>
      <c r="H756" s="55">
        <v>488.5</v>
      </c>
      <c r="I756" s="55">
        <v>537</v>
      </c>
      <c r="J756" s="55">
        <v>38</v>
      </c>
      <c r="K756" s="55">
        <v>-12</v>
      </c>
      <c r="L756" s="55">
        <v>185</v>
      </c>
      <c r="M756" s="55">
        <v>112</v>
      </c>
      <c r="N756" s="55">
        <v>138</v>
      </c>
      <c r="O756" s="55">
        <v>76</v>
      </c>
      <c r="P756" s="55">
        <v>669</v>
      </c>
      <c r="Q756" s="55">
        <v>121.5</v>
      </c>
      <c r="R756" s="55">
        <v>152</v>
      </c>
      <c r="S756" s="55"/>
      <c r="T756" s="55"/>
      <c r="U756" s="55">
        <v>73.5</v>
      </c>
      <c r="V756" s="55">
        <v>10</v>
      </c>
      <c r="W756" s="55"/>
      <c r="X756" s="55"/>
      <c r="Y756" s="55"/>
      <c r="Z756" s="55"/>
      <c r="AA756" s="55"/>
      <c r="AB756" s="55"/>
      <c r="AC756" s="55">
        <v>58.5</v>
      </c>
      <c r="AD756" s="55">
        <v>82</v>
      </c>
      <c r="AE756" s="55">
        <v>141</v>
      </c>
      <c r="AF756" s="55">
        <v>47</v>
      </c>
      <c r="AG756" s="55">
        <v>72</v>
      </c>
      <c r="AH756" s="55">
        <v>194</v>
      </c>
      <c r="AI756" s="55" t="s">
        <v>1437</v>
      </c>
      <c r="AJ756" s="55">
        <v>6</v>
      </c>
      <c r="AK756" s="55"/>
      <c r="AL756" s="55"/>
      <c r="AM756" s="55"/>
      <c r="AN756" s="55" t="s">
        <v>867</v>
      </c>
      <c r="AO756" s="55">
        <v>53</v>
      </c>
      <c r="AP756" s="55">
        <v>21</v>
      </c>
      <c r="AQ756" s="55">
        <v>41</v>
      </c>
      <c r="AR756" s="55">
        <v>26</v>
      </c>
      <c r="AS756" s="55">
        <v>40</v>
      </c>
      <c r="AT756" s="55">
        <v>38</v>
      </c>
    </row>
    <row r="757" spans="1:46">
      <c r="A757" s="55" t="s">
        <v>1481</v>
      </c>
      <c r="B757" s="55">
        <v>1315231624</v>
      </c>
      <c r="C757" s="55" t="s">
        <v>1482</v>
      </c>
      <c r="D757" s="55" t="s">
        <v>52</v>
      </c>
      <c r="E757" s="55" t="s">
        <v>1436</v>
      </c>
      <c r="F757" s="55"/>
      <c r="G757" s="55">
        <v>16</v>
      </c>
      <c r="H757" s="55">
        <v>500.75</v>
      </c>
      <c r="I757" s="55">
        <v>534</v>
      </c>
      <c r="J757" s="55">
        <v>39</v>
      </c>
      <c r="K757" s="55">
        <v>-30</v>
      </c>
      <c r="L757" s="55">
        <v>198</v>
      </c>
      <c r="M757" s="55">
        <v>111</v>
      </c>
      <c r="N757" s="55">
        <v>172</v>
      </c>
      <c r="O757" s="55">
        <v>83</v>
      </c>
      <c r="P757" s="55">
        <v>583</v>
      </c>
      <c r="Q757" s="55">
        <v>120</v>
      </c>
      <c r="R757" s="55">
        <v>195</v>
      </c>
      <c r="S757" s="55"/>
      <c r="T757" s="55"/>
      <c r="U757" s="55">
        <v>59</v>
      </c>
      <c r="V757" s="55">
        <v>76</v>
      </c>
      <c r="W757" s="55"/>
      <c r="X757" s="55"/>
      <c r="Y757" s="55"/>
      <c r="Z757" s="55">
        <v>68.5</v>
      </c>
      <c r="AA757" s="55">
        <v>78</v>
      </c>
      <c r="AB757" s="55">
        <v>366</v>
      </c>
      <c r="AC757" s="55">
        <v>59.25</v>
      </c>
      <c r="AD757" s="55">
        <v>83</v>
      </c>
      <c r="AE757" s="55">
        <v>127</v>
      </c>
      <c r="AF757" s="55"/>
      <c r="AG757" s="55"/>
      <c r="AH757" s="55"/>
      <c r="AI757" s="55" t="s">
        <v>1448</v>
      </c>
      <c r="AJ757" s="55">
        <v>24</v>
      </c>
      <c r="AK757" s="55"/>
      <c r="AL757" s="55" t="s">
        <v>863</v>
      </c>
      <c r="AM757" s="55"/>
      <c r="AN757" s="55"/>
      <c r="AO757" s="55">
        <v>55</v>
      </c>
      <c r="AP757" s="55">
        <v>22</v>
      </c>
      <c r="AQ757" s="55">
        <v>54</v>
      </c>
      <c r="AR757" s="55">
        <v>9</v>
      </c>
      <c r="AS757" s="55">
        <v>14</v>
      </c>
      <c r="AT757" s="55">
        <v>39</v>
      </c>
    </row>
    <row r="758" spans="1:46">
      <c r="A758" s="55" t="s">
        <v>1650</v>
      </c>
      <c r="B758" s="55">
        <v>1315231827</v>
      </c>
      <c r="C758" s="55" t="s">
        <v>1651</v>
      </c>
      <c r="D758" s="55" t="s">
        <v>52</v>
      </c>
      <c r="E758" s="55" t="s">
        <v>1436</v>
      </c>
      <c r="F758" s="55"/>
      <c r="G758" s="55">
        <v>18</v>
      </c>
      <c r="H758" s="55">
        <v>482</v>
      </c>
      <c r="I758" s="55">
        <v>531.5</v>
      </c>
      <c r="J758" s="55">
        <v>40</v>
      </c>
      <c r="K758" s="55">
        <v>10</v>
      </c>
      <c r="L758" s="55">
        <v>207</v>
      </c>
      <c r="M758" s="55">
        <v>114</v>
      </c>
      <c r="N758" s="55">
        <v>84</v>
      </c>
      <c r="O758" s="55">
        <v>90</v>
      </c>
      <c r="P758" s="55">
        <v>453</v>
      </c>
      <c r="Q758" s="55">
        <v>110.5</v>
      </c>
      <c r="R758" s="55">
        <v>396</v>
      </c>
      <c r="S758" s="55"/>
      <c r="T758" s="55"/>
      <c r="U758" s="55">
        <v>55</v>
      </c>
      <c r="V758" s="55">
        <v>90</v>
      </c>
      <c r="W758" s="55"/>
      <c r="X758" s="55"/>
      <c r="Y758" s="55"/>
      <c r="Z758" s="55"/>
      <c r="AA758" s="55"/>
      <c r="AB758" s="55"/>
      <c r="AC758" s="55">
        <v>57.5</v>
      </c>
      <c r="AD758" s="55">
        <v>80</v>
      </c>
      <c r="AE758" s="55">
        <v>153</v>
      </c>
      <c r="AF758" s="55">
        <v>55</v>
      </c>
      <c r="AG758" s="55">
        <v>82</v>
      </c>
      <c r="AH758" s="55">
        <v>128</v>
      </c>
      <c r="AI758" s="55" t="s">
        <v>1437</v>
      </c>
      <c r="AJ758" s="55">
        <v>27</v>
      </c>
      <c r="AK758" s="55"/>
      <c r="AL758" s="55"/>
      <c r="AM758" s="55"/>
      <c r="AN758" s="55" t="s">
        <v>1599</v>
      </c>
      <c r="AO758" s="55">
        <v>20</v>
      </c>
      <c r="AP758" s="55">
        <v>59</v>
      </c>
      <c r="AQ758" s="55">
        <v>39</v>
      </c>
      <c r="AR758" s="55">
        <v>50</v>
      </c>
      <c r="AS758" s="55">
        <v>38</v>
      </c>
      <c r="AT758" s="55">
        <v>40</v>
      </c>
    </row>
    <row r="759" spans="1:46">
      <c r="A759" s="55" t="s">
        <v>1479</v>
      </c>
      <c r="B759" s="55">
        <v>1315231623</v>
      </c>
      <c r="C759" s="55" t="s">
        <v>1480</v>
      </c>
      <c r="D759" s="55" t="s">
        <v>52</v>
      </c>
      <c r="E759" s="55" t="s">
        <v>1436</v>
      </c>
      <c r="F759" s="55"/>
      <c r="G759" s="55">
        <v>16</v>
      </c>
      <c r="H759" s="55">
        <v>481</v>
      </c>
      <c r="I759" s="55">
        <v>529</v>
      </c>
      <c r="J759" s="55">
        <v>41</v>
      </c>
      <c r="K759" s="55">
        <v>-13</v>
      </c>
      <c r="L759" s="55">
        <v>217</v>
      </c>
      <c r="M759" s="55">
        <v>100.5</v>
      </c>
      <c r="N759" s="55">
        <v>584</v>
      </c>
      <c r="O759" s="55">
        <v>82</v>
      </c>
      <c r="P759" s="55">
        <v>597</v>
      </c>
      <c r="Q759" s="55">
        <v>128</v>
      </c>
      <c r="R759" s="55">
        <v>54</v>
      </c>
      <c r="S759" s="55"/>
      <c r="T759" s="55"/>
      <c r="U759" s="55">
        <v>64.5</v>
      </c>
      <c r="V759" s="55">
        <v>49</v>
      </c>
      <c r="W759" s="55"/>
      <c r="X759" s="55"/>
      <c r="Y759" s="55"/>
      <c r="Z759" s="55"/>
      <c r="AA759" s="55"/>
      <c r="AB759" s="55"/>
      <c r="AC759" s="55">
        <v>59</v>
      </c>
      <c r="AD759" s="55">
        <v>82</v>
      </c>
      <c r="AE759" s="55">
        <v>135</v>
      </c>
      <c r="AF759" s="55">
        <v>47</v>
      </c>
      <c r="AG759" s="55">
        <v>72</v>
      </c>
      <c r="AH759" s="55">
        <v>194</v>
      </c>
      <c r="AI759" s="55" t="s">
        <v>1437</v>
      </c>
      <c r="AJ759" s="55">
        <v>23</v>
      </c>
      <c r="AK759" s="55"/>
      <c r="AL759" s="55"/>
      <c r="AM759" s="55"/>
      <c r="AN759" s="55" t="s">
        <v>867</v>
      </c>
      <c r="AO759" s="55">
        <v>38</v>
      </c>
      <c r="AP759" s="55">
        <v>28</v>
      </c>
      <c r="AQ759" s="55">
        <v>12</v>
      </c>
      <c r="AR759" s="55">
        <v>28</v>
      </c>
      <c r="AS759" s="55">
        <v>20</v>
      </c>
      <c r="AT759" s="55">
        <v>41</v>
      </c>
    </row>
    <row r="760" spans="1:46">
      <c r="A760" s="55" t="s">
        <v>1583</v>
      </c>
      <c r="B760" s="55">
        <v>1315231741</v>
      </c>
      <c r="C760" s="55" t="s">
        <v>1584</v>
      </c>
      <c r="D760" s="55" t="s">
        <v>133</v>
      </c>
      <c r="E760" s="55" t="s">
        <v>1436</v>
      </c>
      <c r="F760" s="55"/>
      <c r="G760" s="55">
        <v>17</v>
      </c>
      <c r="H760" s="55">
        <v>485</v>
      </c>
      <c r="I760" s="55">
        <v>529</v>
      </c>
      <c r="J760" s="55">
        <v>41</v>
      </c>
      <c r="K760" s="55">
        <v>-20</v>
      </c>
      <c r="L760" s="55">
        <v>217</v>
      </c>
      <c r="M760" s="55">
        <v>102.5</v>
      </c>
      <c r="N760" s="55">
        <v>511</v>
      </c>
      <c r="O760" s="55">
        <v>83</v>
      </c>
      <c r="P760" s="55">
        <v>583</v>
      </c>
      <c r="Q760" s="55">
        <v>124</v>
      </c>
      <c r="R760" s="55">
        <v>106</v>
      </c>
      <c r="S760" s="55"/>
      <c r="T760" s="55"/>
      <c r="U760" s="55">
        <v>63.5</v>
      </c>
      <c r="V760" s="55">
        <v>55</v>
      </c>
      <c r="W760" s="55"/>
      <c r="X760" s="55"/>
      <c r="Y760" s="55"/>
      <c r="Z760" s="55"/>
      <c r="AA760" s="55"/>
      <c r="AB760" s="55"/>
      <c r="AC760" s="55">
        <v>69</v>
      </c>
      <c r="AD760" s="55">
        <v>90</v>
      </c>
      <c r="AE760" s="55">
        <v>30</v>
      </c>
      <c r="AF760" s="55">
        <v>43</v>
      </c>
      <c r="AG760" s="55">
        <v>66</v>
      </c>
      <c r="AH760" s="55">
        <v>213</v>
      </c>
      <c r="AI760" s="55" t="s">
        <v>1437</v>
      </c>
      <c r="AJ760" s="55">
        <v>41</v>
      </c>
      <c r="AK760" s="55"/>
      <c r="AL760" s="55"/>
      <c r="AM760" s="55"/>
      <c r="AN760" s="55"/>
      <c r="AO760" s="55">
        <v>16</v>
      </c>
      <c r="AP760" s="55">
        <v>26</v>
      </c>
      <c r="AQ760" s="55">
        <v>49</v>
      </c>
      <c r="AR760" s="55">
        <v>21</v>
      </c>
      <c r="AS760" s="55">
        <v>46</v>
      </c>
      <c r="AT760" s="55">
        <v>41</v>
      </c>
    </row>
    <row r="761" spans="1:46">
      <c r="A761" s="55" t="s">
        <v>1554</v>
      </c>
      <c r="B761" s="55">
        <v>1315231723</v>
      </c>
      <c r="C761" s="55" t="s">
        <v>1555</v>
      </c>
      <c r="D761" s="55" t="s">
        <v>52</v>
      </c>
      <c r="E761" s="55" t="s">
        <v>1436</v>
      </c>
      <c r="F761" s="55"/>
      <c r="G761" s="55">
        <v>17</v>
      </c>
      <c r="H761" s="55">
        <v>484.25</v>
      </c>
      <c r="I761" s="55">
        <v>527</v>
      </c>
      <c r="J761" s="55">
        <v>43</v>
      </c>
      <c r="K761" s="55">
        <v>8</v>
      </c>
      <c r="L761" s="55">
        <v>228</v>
      </c>
      <c r="M761" s="55">
        <v>105.5</v>
      </c>
      <c r="N761" s="55">
        <v>382</v>
      </c>
      <c r="O761" s="55">
        <v>97</v>
      </c>
      <c r="P761" s="55">
        <v>330</v>
      </c>
      <c r="Q761" s="55">
        <v>107.5</v>
      </c>
      <c r="R761" s="55">
        <v>463</v>
      </c>
      <c r="S761" s="55"/>
      <c r="T761" s="55"/>
      <c r="U761" s="55">
        <v>66</v>
      </c>
      <c r="V761" s="55">
        <v>40</v>
      </c>
      <c r="W761" s="55"/>
      <c r="X761" s="55"/>
      <c r="Y761" s="55"/>
      <c r="Z761" s="55"/>
      <c r="AA761" s="55"/>
      <c r="AB761" s="55"/>
      <c r="AC761" s="55">
        <v>68.75</v>
      </c>
      <c r="AD761" s="55">
        <v>90</v>
      </c>
      <c r="AE761" s="55">
        <v>35</v>
      </c>
      <c r="AF761" s="55">
        <v>39.5</v>
      </c>
      <c r="AG761" s="55">
        <v>61</v>
      </c>
      <c r="AH761" s="55">
        <v>228</v>
      </c>
      <c r="AI761" s="55" t="s">
        <v>1437</v>
      </c>
      <c r="AJ761" s="55">
        <v>23</v>
      </c>
      <c r="AK761" s="55"/>
      <c r="AL761" s="55"/>
      <c r="AM761" s="55"/>
      <c r="AN761" s="55"/>
      <c r="AO761" s="55">
        <v>60</v>
      </c>
      <c r="AP761" s="55">
        <v>94</v>
      </c>
      <c r="AQ761" s="55">
        <v>44</v>
      </c>
      <c r="AR761" s="55">
        <v>51</v>
      </c>
      <c r="AS761" s="55">
        <v>51</v>
      </c>
      <c r="AT761" s="55">
        <v>43</v>
      </c>
    </row>
    <row r="762" spans="1:46">
      <c r="A762" s="55" t="s">
        <v>1638</v>
      </c>
      <c r="B762" s="55">
        <v>1315231821</v>
      </c>
      <c r="C762" s="55" t="s">
        <v>1639</v>
      </c>
      <c r="D762" s="55" t="s">
        <v>52</v>
      </c>
      <c r="E762" s="55" t="s">
        <v>1436</v>
      </c>
      <c r="F762" s="55"/>
      <c r="G762" s="55">
        <v>18</v>
      </c>
      <c r="H762" s="55">
        <v>480.5</v>
      </c>
      <c r="I762" s="55">
        <v>527</v>
      </c>
      <c r="J762" s="55">
        <v>43</v>
      </c>
      <c r="K762" s="55">
        <v>40</v>
      </c>
      <c r="L762" s="55">
        <v>228</v>
      </c>
      <c r="M762" s="55">
        <v>99</v>
      </c>
      <c r="N762" s="55">
        <v>635</v>
      </c>
      <c r="O762" s="55">
        <v>83</v>
      </c>
      <c r="P762" s="55">
        <v>583</v>
      </c>
      <c r="Q762" s="55">
        <v>102.5</v>
      </c>
      <c r="R762" s="55">
        <v>569</v>
      </c>
      <c r="S762" s="55"/>
      <c r="T762" s="55"/>
      <c r="U762" s="55">
        <v>64.5</v>
      </c>
      <c r="V762" s="55">
        <v>49</v>
      </c>
      <c r="W762" s="55"/>
      <c r="X762" s="55"/>
      <c r="Y762" s="55"/>
      <c r="Z762" s="55"/>
      <c r="AA762" s="55"/>
      <c r="AB762" s="55"/>
      <c r="AC762" s="55">
        <v>62.5</v>
      </c>
      <c r="AD762" s="55">
        <v>87</v>
      </c>
      <c r="AE762" s="55">
        <v>93</v>
      </c>
      <c r="AF762" s="55">
        <v>69</v>
      </c>
      <c r="AG762" s="55">
        <v>91</v>
      </c>
      <c r="AH762" s="55">
        <v>17</v>
      </c>
      <c r="AI762" s="55" t="s">
        <v>1437</v>
      </c>
      <c r="AJ762" s="55">
        <v>21</v>
      </c>
      <c r="AK762" s="55"/>
      <c r="AL762" s="55"/>
      <c r="AM762" s="55"/>
      <c r="AN762" s="55" t="s">
        <v>1599</v>
      </c>
      <c r="AO762" s="55">
        <v>88</v>
      </c>
      <c r="AP762" s="55">
        <v>72</v>
      </c>
      <c r="AQ762" s="55">
        <v>50</v>
      </c>
      <c r="AR762" s="55">
        <v>83</v>
      </c>
      <c r="AS762" s="55">
        <v>60</v>
      </c>
      <c r="AT762" s="55">
        <v>43</v>
      </c>
    </row>
    <row r="763" spans="1:46">
      <c r="A763" s="55" t="s">
        <v>1622</v>
      </c>
      <c r="B763" s="55">
        <v>1315231813</v>
      </c>
      <c r="C763" s="55" t="s">
        <v>1623</v>
      </c>
      <c r="D763" s="55" t="s">
        <v>52</v>
      </c>
      <c r="E763" s="55" t="s">
        <v>1436</v>
      </c>
      <c r="F763" s="55"/>
      <c r="G763" s="55">
        <v>18</v>
      </c>
      <c r="H763" s="55">
        <v>475</v>
      </c>
      <c r="I763" s="55">
        <v>525</v>
      </c>
      <c r="J763" s="55">
        <v>45</v>
      </c>
      <c r="K763" s="55">
        <v>3</v>
      </c>
      <c r="L763" s="55">
        <v>242</v>
      </c>
      <c r="M763" s="55">
        <v>102</v>
      </c>
      <c r="N763" s="55">
        <v>529</v>
      </c>
      <c r="O763" s="55">
        <v>81</v>
      </c>
      <c r="P763" s="55">
        <v>615</v>
      </c>
      <c r="Q763" s="55">
        <v>117.5</v>
      </c>
      <c r="R763" s="55">
        <v>253</v>
      </c>
      <c r="S763" s="55"/>
      <c r="T763" s="55"/>
      <c r="U763" s="55">
        <v>61.5</v>
      </c>
      <c r="V763" s="55">
        <v>59</v>
      </c>
      <c r="W763" s="55"/>
      <c r="X763" s="55"/>
      <c r="Y763" s="55"/>
      <c r="Z763" s="55"/>
      <c r="AA763" s="55"/>
      <c r="AB763" s="55"/>
      <c r="AC763" s="55">
        <v>54.5</v>
      </c>
      <c r="AD763" s="55">
        <v>77</v>
      </c>
      <c r="AE763" s="55">
        <v>175</v>
      </c>
      <c r="AF763" s="55">
        <v>58.5</v>
      </c>
      <c r="AG763" s="55">
        <v>86</v>
      </c>
      <c r="AH763" s="55">
        <v>78</v>
      </c>
      <c r="AI763" s="55" t="s">
        <v>1437</v>
      </c>
      <c r="AJ763" s="55">
        <v>13</v>
      </c>
      <c r="AK763" s="55"/>
      <c r="AL763" s="55"/>
      <c r="AM763" s="55"/>
      <c r="AN763" s="55" t="s">
        <v>1599</v>
      </c>
      <c r="AO763" s="55">
        <v>62</v>
      </c>
      <c r="AP763" s="55">
        <v>80</v>
      </c>
      <c r="AQ763" s="55">
        <v>39</v>
      </c>
      <c r="AR763" s="55">
        <v>48</v>
      </c>
      <c r="AS763" s="55">
        <v>54</v>
      </c>
      <c r="AT763" s="55">
        <v>45</v>
      </c>
    </row>
    <row r="764" spans="1:46">
      <c r="A764" s="55" t="s">
        <v>1495</v>
      </c>
      <c r="B764" s="55">
        <v>1315231631</v>
      </c>
      <c r="C764" s="55" t="s">
        <v>1496</v>
      </c>
      <c r="D764" s="55" t="s">
        <v>52</v>
      </c>
      <c r="E764" s="55" t="s">
        <v>1436</v>
      </c>
      <c r="F764" s="55"/>
      <c r="G764" s="55">
        <v>16</v>
      </c>
      <c r="H764" s="55">
        <v>492.5</v>
      </c>
      <c r="I764" s="55">
        <v>524.5</v>
      </c>
      <c r="J764" s="55">
        <v>46</v>
      </c>
      <c r="K764" s="55">
        <v>36</v>
      </c>
      <c r="L764" s="55">
        <v>246</v>
      </c>
      <c r="M764" s="55">
        <v>100.5</v>
      </c>
      <c r="N764" s="55">
        <v>584</v>
      </c>
      <c r="O764" s="55">
        <v>68</v>
      </c>
      <c r="P764" s="55">
        <v>728</v>
      </c>
      <c r="Q764" s="55">
        <v>127.5</v>
      </c>
      <c r="R764" s="55">
        <v>60</v>
      </c>
      <c r="S764" s="55"/>
      <c r="T764" s="55"/>
      <c r="U764" s="55">
        <v>68.5</v>
      </c>
      <c r="V764" s="55">
        <v>26</v>
      </c>
      <c r="W764" s="55"/>
      <c r="X764" s="55"/>
      <c r="Y764" s="55"/>
      <c r="Z764" s="55">
        <v>69</v>
      </c>
      <c r="AA764" s="55">
        <v>78</v>
      </c>
      <c r="AB764" s="55">
        <v>354</v>
      </c>
      <c r="AC764" s="55">
        <v>59</v>
      </c>
      <c r="AD764" s="55">
        <v>82</v>
      </c>
      <c r="AE764" s="55">
        <v>135</v>
      </c>
      <c r="AF764" s="55"/>
      <c r="AG764" s="55"/>
      <c r="AH764" s="55"/>
      <c r="AI764" s="55" t="s">
        <v>1448</v>
      </c>
      <c r="AJ764" s="55">
        <v>31</v>
      </c>
      <c r="AK764" s="55"/>
      <c r="AL764" s="55" t="s">
        <v>863</v>
      </c>
      <c r="AM764" s="55"/>
      <c r="AN764" s="55"/>
      <c r="AO764" s="55">
        <v>47</v>
      </c>
      <c r="AP764" s="55">
        <v>65</v>
      </c>
      <c r="AQ764" s="55">
        <v>20</v>
      </c>
      <c r="AR764" s="55">
        <v>82</v>
      </c>
      <c r="AS764" s="55">
        <v>32</v>
      </c>
      <c r="AT764" s="55">
        <v>46</v>
      </c>
    </row>
    <row r="765" spans="1:46">
      <c r="A765" s="55" t="s">
        <v>1577</v>
      </c>
      <c r="B765" s="55">
        <v>1315231737</v>
      </c>
      <c r="C765" s="55" t="s">
        <v>1578</v>
      </c>
      <c r="D765" s="55" t="s">
        <v>133</v>
      </c>
      <c r="E765" s="55" t="s">
        <v>1436</v>
      </c>
      <c r="F765" s="55"/>
      <c r="G765" s="55">
        <v>17</v>
      </c>
      <c r="H765" s="55">
        <v>474.75</v>
      </c>
      <c r="I765" s="55">
        <v>524</v>
      </c>
      <c r="J765" s="55">
        <v>47</v>
      </c>
      <c r="K765" s="55">
        <v>15</v>
      </c>
      <c r="L765" s="55">
        <v>251</v>
      </c>
      <c r="M765" s="55">
        <v>110</v>
      </c>
      <c r="N765" s="55">
        <v>209</v>
      </c>
      <c r="O765" s="55">
        <v>95.5</v>
      </c>
      <c r="P765" s="55">
        <v>357</v>
      </c>
      <c r="Q765" s="55">
        <v>99</v>
      </c>
      <c r="R765" s="55">
        <v>617</v>
      </c>
      <c r="S765" s="55"/>
      <c r="T765" s="55"/>
      <c r="U765" s="55">
        <v>61.5</v>
      </c>
      <c r="V765" s="55">
        <v>59</v>
      </c>
      <c r="W765" s="55"/>
      <c r="X765" s="55"/>
      <c r="Y765" s="55"/>
      <c r="Z765" s="55"/>
      <c r="AA765" s="55"/>
      <c r="AB765" s="55"/>
      <c r="AC765" s="55">
        <v>51.75</v>
      </c>
      <c r="AD765" s="55">
        <v>73</v>
      </c>
      <c r="AE765" s="55">
        <v>190</v>
      </c>
      <c r="AF765" s="55">
        <v>57</v>
      </c>
      <c r="AG765" s="55">
        <v>85</v>
      </c>
      <c r="AH765" s="55">
        <v>99</v>
      </c>
      <c r="AI765" s="55" t="s">
        <v>1437</v>
      </c>
      <c r="AJ765" s="55">
        <v>37</v>
      </c>
      <c r="AK765" s="55"/>
      <c r="AL765" s="55"/>
      <c r="AM765" s="55"/>
      <c r="AN765" s="55"/>
      <c r="AO765" s="55">
        <v>65</v>
      </c>
      <c r="AP765" s="55">
        <v>43</v>
      </c>
      <c r="AQ765" s="55">
        <v>56</v>
      </c>
      <c r="AR765" s="55">
        <v>62</v>
      </c>
      <c r="AS765" s="55">
        <v>64</v>
      </c>
      <c r="AT765" s="55">
        <v>47</v>
      </c>
    </row>
    <row r="766" spans="1:46">
      <c r="A766" s="55" t="s">
        <v>1533</v>
      </c>
      <c r="B766" s="55">
        <v>1315231713</v>
      </c>
      <c r="C766" s="55" t="s">
        <v>1534</v>
      </c>
      <c r="D766" s="55" t="s">
        <v>52</v>
      </c>
      <c r="E766" s="55" t="s">
        <v>1436</v>
      </c>
      <c r="F766" s="55"/>
      <c r="G766" s="55">
        <v>17</v>
      </c>
      <c r="H766" s="55">
        <v>475.75</v>
      </c>
      <c r="I766" s="55">
        <v>524</v>
      </c>
      <c r="J766" s="55">
        <v>47</v>
      </c>
      <c r="K766" s="55">
        <v>27</v>
      </c>
      <c r="L766" s="55">
        <v>251</v>
      </c>
      <c r="M766" s="55">
        <v>108.5</v>
      </c>
      <c r="N766" s="55">
        <v>258</v>
      </c>
      <c r="O766" s="55">
        <v>68</v>
      </c>
      <c r="P766" s="55">
        <v>728</v>
      </c>
      <c r="Q766" s="55">
        <v>133</v>
      </c>
      <c r="R766" s="55">
        <v>12</v>
      </c>
      <c r="S766" s="55"/>
      <c r="T766" s="55"/>
      <c r="U766" s="55">
        <v>61.5</v>
      </c>
      <c r="V766" s="55">
        <v>59</v>
      </c>
      <c r="W766" s="55"/>
      <c r="X766" s="55"/>
      <c r="Y766" s="55"/>
      <c r="Z766" s="55"/>
      <c r="AA766" s="55"/>
      <c r="AB766" s="55"/>
      <c r="AC766" s="55">
        <v>56.25</v>
      </c>
      <c r="AD766" s="55">
        <v>79</v>
      </c>
      <c r="AE766" s="55">
        <v>168</v>
      </c>
      <c r="AF766" s="55">
        <v>48.5</v>
      </c>
      <c r="AG766" s="55">
        <v>74</v>
      </c>
      <c r="AH766" s="55">
        <v>187</v>
      </c>
      <c r="AI766" s="55" t="s">
        <v>1437</v>
      </c>
      <c r="AJ766" s="55">
        <v>13</v>
      </c>
      <c r="AK766" s="55"/>
      <c r="AL766" s="55"/>
      <c r="AM766" s="55"/>
      <c r="AN766" s="55"/>
      <c r="AO766" s="55">
        <v>35</v>
      </c>
      <c r="AP766" s="55">
        <v>45</v>
      </c>
      <c r="AQ766" s="55">
        <v>58</v>
      </c>
      <c r="AR766" s="55">
        <v>74</v>
      </c>
      <c r="AS766" s="55">
        <v>66</v>
      </c>
      <c r="AT766" s="55">
        <v>47</v>
      </c>
    </row>
    <row r="767" spans="1:46">
      <c r="A767" s="55" t="s">
        <v>1503</v>
      </c>
      <c r="B767" s="55">
        <v>1315231635</v>
      </c>
      <c r="C767" s="55" t="s">
        <v>1504</v>
      </c>
      <c r="D767" s="55" t="s">
        <v>52</v>
      </c>
      <c r="E767" s="55" t="s">
        <v>1436</v>
      </c>
      <c r="F767" s="55"/>
      <c r="G767" s="55">
        <v>16</v>
      </c>
      <c r="H767" s="55">
        <v>471.5</v>
      </c>
      <c r="I767" s="55">
        <v>522.5</v>
      </c>
      <c r="J767" s="55">
        <v>49</v>
      </c>
      <c r="K767" s="55">
        <v>24</v>
      </c>
      <c r="L767" s="55">
        <v>265</v>
      </c>
      <c r="M767" s="55">
        <v>96</v>
      </c>
      <c r="N767" s="55">
        <v>713</v>
      </c>
      <c r="O767" s="55">
        <v>69</v>
      </c>
      <c r="P767" s="55">
        <v>723</v>
      </c>
      <c r="Q767" s="55">
        <v>133</v>
      </c>
      <c r="R767" s="55">
        <v>12</v>
      </c>
      <c r="S767" s="55"/>
      <c r="T767" s="55"/>
      <c r="U767" s="55">
        <v>57.5</v>
      </c>
      <c r="V767" s="55">
        <v>83</v>
      </c>
      <c r="W767" s="55"/>
      <c r="X767" s="55"/>
      <c r="Y767" s="55"/>
      <c r="Z767" s="55"/>
      <c r="AA767" s="55"/>
      <c r="AB767" s="55"/>
      <c r="AC767" s="55">
        <v>57</v>
      </c>
      <c r="AD767" s="55">
        <v>80</v>
      </c>
      <c r="AE767" s="55">
        <v>158</v>
      </c>
      <c r="AF767" s="55">
        <v>59</v>
      </c>
      <c r="AG767" s="55">
        <v>87</v>
      </c>
      <c r="AH767" s="55">
        <v>73</v>
      </c>
      <c r="AI767" s="55" t="s">
        <v>1437</v>
      </c>
      <c r="AJ767" s="55">
        <v>35</v>
      </c>
      <c r="AK767" s="55"/>
      <c r="AL767" s="55"/>
      <c r="AM767" s="55"/>
      <c r="AN767" s="55" t="s">
        <v>867</v>
      </c>
      <c r="AO767" s="55">
        <v>47</v>
      </c>
      <c r="AP767" s="55">
        <v>49</v>
      </c>
      <c r="AQ767" s="55">
        <v>37</v>
      </c>
      <c r="AR767" s="55">
        <v>73</v>
      </c>
      <c r="AS767" s="55">
        <v>34</v>
      </c>
      <c r="AT767" s="55">
        <v>49</v>
      </c>
    </row>
    <row r="768" spans="1:46">
      <c r="A768" s="55" t="s">
        <v>1612</v>
      </c>
      <c r="B768" s="55">
        <v>1315231808</v>
      </c>
      <c r="C768" s="55" t="s">
        <v>1613</v>
      </c>
      <c r="D768" s="55" t="s">
        <v>52</v>
      </c>
      <c r="E768" s="55" t="s">
        <v>1436</v>
      </c>
      <c r="F768" s="55"/>
      <c r="G768" s="55">
        <v>18</v>
      </c>
      <c r="H768" s="55">
        <v>476.75</v>
      </c>
      <c r="I768" s="55">
        <v>521.5</v>
      </c>
      <c r="J768" s="55">
        <v>50</v>
      </c>
      <c r="K768" s="55">
        <v>-6</v>
      </c>
      <c r="L768" s="55">
        <v>274</v>
      </c>
      <c r="M768" s="55">
        <v>92</v>
      </c>
      <c r="N768" s="55">
        <v>769</v>
      </c>
      <c r="O768" s="55">
        <v>90</v>
      </c>
      <c r="P768" s="55">
        <v>453</v>
      </c>
      <c r="Q768" s="55">
        <v>111</v>
      </c>
      <c r="R768" s="55">
        <v>385</v>
      </c>
      <c r="S768" s="55"/>
      <c r="T768" s="55"/>
      <c r="U768" s="55">
        <v>61.5</v>
      </c>
      <c r="V768" s="55">
        <v>59</v>
      </c>
      <c r="W768" s="55"/>
      <c r="X768" s="55"/>
      <c r="Y768" s="55"/>
      <c r="Z768" s="55"/>
      <c r="AA768" s="55"/>
      <c r="AB768" s="55"/>
      <c r="AC768" s="55">
        <v>53.75</v>
      </c>
      <c r="AD768" s="55">
        <v>76</v>
      </c>
      <c r="AE768" s="55">
        <v>179</v>
      </c>
      <c r="AF768" s="55">
        <v>68.5</v>
      </c>
      <c r="AG768" s="55">
        <v>91</v>
      </c>
      <c r="AH768" s="55">
        <v>20</v>
      </c>
      <c r="AI768" s="55" t="s">
        <v>1437</v>
      </c>
      <c r="AJ768" s="55">
        <v>8</v>
      </c>
      <c r="AK768" s="55"/>
      <c r="AL768" s="55"/>
      <c r="AM768" s="55"/>
      <c r="AN768" s="55" t="s">
        <v>1599</v>
      </c>
      <c r="AO768" s="55">
        <v>75</v>
      </c>
      <c r="AP768" s="55">
        <v>90</v>
      </c>
      <c r="AQ768" s="55">
        <v>64</v>
      </c>
      <c r="AR768" s="55">
        <v>44</v>
      </c>
      <c r="AS768" s="55">
        <v>54</v>
      </c>
      <c r="AT768" s="55">
        <v>50</v>
      </c>
    </row>
    <row r="769" spans="1:46">
      <c r="A769" s="55" t="s">
        <v>1469</v>
      </c>
      <c r="B769" s="55">
        <v>1315231618</v>
      </c>
      <c r="C769" s="55" t="s">
        <v>1470</v>
      </c>
      <c r="D769" s="55" t="s">
        <v>52</v>
      </c>
      <c r="E769" s="55" t="s">
        <v>1436</v>
      </c>
      <c r="F769" s="55"/>
      <c r="G769" s="55">
        <v>16</v>
      </c>
      <c r="H769" s="55">
        <v>471.5</v>
      </c>
      <c r="I769" s="55">
        <v>521</v>
      </c>
      <c r="J769" s="55">
        <v>51</v>
      </c>
      <c r="K769" s="55">
        <v>-13</v>
      </c>
      <c r="L769" s="55">
        <v>279</v>
      </c>
      <c r="M769" s="55">
        <v>101</v>
      </c>
      <c r="N769" s="55">
        <v>561</v>
      </c>
      <c r="O769" s="55">
        <v>66.5</v>
      </c>
      <c r="P769" s="55">
        <v>736</v>
      </c>
      <c r="Q769" s="55">
        <v>116.5</v>
      </c>
      <c r="R769" s="55">
        <v>274</v>
      </c>
      <c r="S769" s="55"/>
      <c r="T769" s="55"/>
      <c r="U769" s="55">
        <v>61</v>
      </c>
      <c r="V769" s="55">
        <v>66</v>
      </c>
      <c r="W769" s="55"/>
      <c r="X769" s="55"/>
      <c r="Y769" s="55"/>
      <c r="Z769" s="55"/>
      <c r="AA769" s="55"/>
      <c r="AB769" s="55"/>
      <c r="AC769" s="55">
        <v>69</v>
      </c>
      <c r="AD769" s="55">
        <v>90</v>
      </c>
      <c r="AE769" s="55">
        <v>30</v>
      </c>
      <c r="AF769" s="55">
        <v>57.5</v>
      </c>
      <c r="AG769" s="55">
        <v>86</v>
      </c>
      <c r="AH769" s="55">
        <v>91</v>
      </c>
      <c r="AI769" s="55" t="s">
        <v>1437</v>
      </c>
      <c r="AJ769" s="55">
        <v>18</v>
      </c>
      <c r="AK769" s="55"/>
      <c r="AL769" s="55"/>
      <c r="AM769" s="55"/>
      <c r="AN769" s="55" t="s">
        <v>867</v>
      </c>
      <c r="AO769" s="55">
        <v>67</v>
      </c>
      <c r="AP769" s="55">
        <v>44</v>
      </c>
      <c r="AQ769" s="55">
        <v>62</v>
      </c>
      <c r="AR769" s="55">
        <v>38</v>
      </c>
      <c r="AS769" s="55">
        <v>50</v>
      </c>
      <c r="AT769" s="55">
        <v>51</v>
      </c>
    </row>
    <row r="770" spans="1:46">
      <c r="A770" s="55" t="s">
        <v>1493</v>
      </c>
      <c r="B770" s="55">
        <v>1315231630</v>
      </c>
      <c r="C770" s="55" t="s">
        <v>1494</v>
      </c>
      <c r="D770" s="55" t="s">
        <v>52</v>
      </c>
      <c r="E770" s="55" t="s">
        <v>1436</v>
      </c>
      <c r="F770" s="55"/>
      <c r="G770" s="55">
        <v>16</v>
      </c>
      <c r="H770" s="55">
        <v>469</v>
      </c>
      <c r="I770" s="55">
        <v>519.5</v>
      </c>
      <c r="J770" s="55">
        <v>52</v>
      </c>
      <c r="K770" s="55">
        <v>-19</v>
      </c>
      <c r="L770" s="55">
        <v>285</v>
      </c>
      <c r="M770" s="55">
        <v>99.5</v>
      </c>
      <c r="N770" s="55">
        <v>618</v>
      </c>
      <c r="O770" s="55">
        <v>88</v>
      </c>
      <c r="P770" s="55">
        <v>492</v>
      </c>
      <c r="Q770" s="55">
        <v>100</v>
      </c>
      <c r="R770" s="55">
        <v>604</v>
      </c>
      <c r="S770" s="55"/>
      <c r="T770" s="55"/>
      <c r="U770" s="55">
        <v>67</v>
      </c>
      <c r="V770" s="55">
        <v>31</v>
      </c>
      <c r="W770" s="55"/>
      <c r="X770" s="55"/>
      <c r="Y770" s="55"/>
      <c r="Z770" s="55"/>
      <c r="AA770" s="55"/>
      <c r="AB770" s="55"/>
      <c r="AC770" s="55">
        <v>62.5</v>
      </c>
      <c r="AD770" s="55">
        <v>87</v>
      </c>
      <c r="AE770" s="55">
        <v>93</v>
      </c>
      <c r="AF770" s="55">
        <v>52</v>
      </c>
      <c r="AG770" s="55">
        <v>78</v>
      </c>
      <c r="AH770" s="55">
        <v>154</v>
      </c>
      <c r="AI770" s="55" t="s">
        <v>1437</v>
      </c>
      <c r="AJ770" s="55">
        <v>30</v>
      </c>
      <c r="AK770" s="55"/>
      <c r="AL770" s="55"/>
      <c r="AM770" s="55"/>
      <c r="AN770" s="55" t="s">
        <v>867</v>
      </c>
      <c r="AO770" s="55">
        <v>54</v>
      </c>
      <c r="AP770" s="55">
        <v>35</v>
      </c>
      <c r="AQ770" s="55">
        <v>79</v>
      </c>
      <c r="AR770" s="55">
        <v>33</v>
      </c>
      <c r="AS770" s="55">
        <v>42</v>
      </c>
      <c r="AT770" s="55">
        <v>52</v>
      </c>
    </row>
    <row r="771" spans="1:46">
      <c r="A771" s="55" t="s">
        <v>1517</v>
      </c>
      <c r="B771" s="55">
        <v>1315231705</v>
      </c>
      <c r="C771" s="55" t="s">
        <v>1518</v>
      </c>
      <c r="D771" s="55" t="s">
        <v>52</v>
      </c>
      <c r="E771" s="55" t="s">
        <v>1436</v>
      </c>
      <c r="F771" s="55"/>
      <c r="G771" s="55">
        <v>17</v>
      </c>
      <c r="H771" s="55">
        <v>466.5</v>
      </c>
      <c r="I771" s="55">
        <v>518</v>
      </c>
      <c r="J771" s="55">
        <v>53</v>
      </c>
      <c r="K771" s="55">
        <v>-20</v>
      </c>
      <c r="L771" s="55">
        <v>296</v>
      </c>
      <c r="M771" s="55">
        <v>89</v>
      </c>
      <c r="N771" s="55">
        <v>785</v>
      </c>
      <c r="O771" s="55">
        <v>87.5</v>
      </c>
      <c r="P771" s="55">
        <v>500</v>
      </c>
      <c r="Q771" s="55">
        <v>102</v>
      </c>
      <c r="R771" s="55">
        <v>575</v>
      </c>
      <c r="S771" s="55"/>
      <c r="T771" s="55"/>
      <c r="U771" s="55">
        <v>66.5</v>
      </c>
      <c r="V771" s="55">
        <v>36</v>
      </c>
      <c r="W771" s="55"/>
      <c r="X771" s="55"/>
      <c r="Y771" s="55"/>
      <c r="Z771" s="55"/>
      <c r="AA771" s="55"/>
      <c r="AB771" s="55"/>
      <c r="AC771" s="55">
        <v>62</v>
      </c>
      <c r="AD771" s="55">
        <v>86</v>
      </c>
      <c r="AE771" s="55">
        <v>104</v>
      </c>
      <c r="AF771" s="55">
        <v>59.5</v>
      </c>
      <c r="AG771" s="55">
        <v>87</v>
      </c>
      <c r="AH771" s="55">
        <v>69</v>
      </c>
      <c r="AI771" s="55" t="s">
        <v>1437</v>
      </c>
      <c r="AJ771" s="55">
        <v>5</v>
      </c>
      <c r="AK771" s="55"/>
      <c r="AL771" s="55"/>
      <c r="AM771" s="55"/>
      <c r="AN771" s="55"/>
      <c r="AO771" s="55">
        <v>35</v>
      </c>
      <c r="AP771" s="55">
        <v>41</v>
      </c>
      <c r="AQ771" s="55">
        <v>55</v>
      </c>
      <c r="AR771" s="55">
        <v>33</v>
      </c>
      <c r="AS771" s="55">
        <v>47</v>
      </c>
      <c r="AT771" s="55">
        <v>53</v>
      </c>
    </row>
    <row r="772" spans="1:46">
      <c r="A772" s="55" t="s">
        <v>1556</v>
      </c>
      <c r="B772" s="55">
        <v>1315231724</v>
      </c>
      <c r="C772" s="55" t="s">
        <v>1557</v>
      </c>
      <c r="D772" s="55" t="s">
        <v>52</v>
      </c>
      <c r="E772" s="55" t="s">
        <v>1436</v>
      </c>
      <c r="F772" s="55"/>
      <c r="G772" s="55">
        <v>17</v>
      </c>
      <c r="H772" s="55">
        <v>469.5</v>
      </c>
      <c r="I772" s="55">
        <v>518</v>
      </c>
      <c r="J772" s="55">
        <v>53</v>
      </c>
      <c r="K772" s="55">
        <v>1</v>
      </c>
      <c r="L772" s="55">
        <v>296</v>
      </c>
      <c r="M772" s="55">
        <v>110.5</v>
      </c>
      <c r="N772" s="55">
        <v>196</v>
      </c>
      <c r="O772" s="55">
        <v>82</v>
      </c>
      <c r="P772" s="55">
        <v>597</v>
      </c>
      <c r="Q772" s="55">
        <v>102</v>
      </c>
      <c r="R772" s="55">
        <v>575</v>
      </c>
      <c r="S772" s="55"/>
      <c r="T772" s="55"/>
      <c r="U772" s="55">
        <v>71.5</v>
      </c>
      <c r="V772" s="55">
        <v>15</v>
      </c>
      <c r="W772" s="55"/>
      <c r="X772" s="55"/>
      <c r="Y772" s="55"/>
      <c r="Z772" s="55"/>
      <c r="AA772" s="55"/>
      <c r="AB772" s="55"/>
      <c r="AC772" s="55">
        <v>46.5</v>
      </c>
      <c r="AD772" s="55">
        <v>67</v>
      </c>
      <c r="AE772" s="55">
        <v>211</v>
      </c>
      <c r="AF772" s="55">
        <v>57</v>
      </c>
      <c r="AG772" s="55">
        <v>85</v>
      </c>
      <c r="AH772" s="55">
        <v>99</v>
      </c>
      <c r="AI772" s="55" t="s">
        <v>1437</v>
      </c>
      <c r="AJ772" s="55">
        <v>24</v>
      </c>
      <c r="AK772" s="55"/>
      <c r="AL772" s="55"/>
      <c r="AM772" s="55"/>
      <c r="AN772" s="55"/>
      <c r="AO772" s="55">
        <v>56</v>
      </c>
      <c r="AP772" s="55">
        <v>18</v>
      </c>
      <c r="AQ772" s="55">
        <v>52</v>
      </c>
      <c r="AR772" s="55">
        <v>54</v>
      </c>
      <c r="AS772" s="55">
        <v>37</v>
      </c>
      <c r="AT772" s="55">
        <v>53</v>
      </c>
    </row>
    <row r="773" spans="1:46">
      <c r="A773" s="55" t="s">
        <v>1485</v>
      </c>
      <c r="B773" s="55">
        <v>7001231626</v>
      </c>
      <c r="C773" s="55" t="s">
        <v>1486</v>
      </c>
      <c r="D773" s="55" t="s">
        <v>511</v>
      </c>
      <c r="E773" s="55" t="s">
        <v>1436</v>
      </c>
      <c r="F773" s="55" t="s">
        <v>233</v>
      </c>
      <c r="G773" s="55">
        <v>16</v>
      </c>
      <c r="H773" s="55">
        <v>466.5</v>
      </c>
      <c r="I773" s="55">
        <v>517.5</v>
      </c>
      <c r="J773" s="55">
        <v>55</v>
      </c>
      <c r="K773" s="55"/>
      <c r="L773" s="55">
        <v>304</v>
      </c>
      <c r="M773" s="55">
        <v>105</v>
      </c>
      <c r="N773" s="55">
        <v>406</v>
      </c>
      <c r="O773" s="55">
        <v>64</v>
      </c>
      <c r="P773" s="55">
        <v>754</v>
      </c>
      <c r="Q773" s="55">
        <v>115.5</v>
      </c>
      <c r="R773" s="55">
        <v>288</v>
      </c>
      <c r="S773" s="55"/>
      <c r="T773" s="55"/>
      <c r="U773" s="55">
        <v>67</v>
      </c>
      <c r="V773" s="55">
        <v>31</v>
      </c>
      <c r="W773" s="55"/>
      <c r="X773" s="55"/>
      <c r="Y773" s="55"/>
      <c r="Z773" s="55"/>
      <c r="AA773" s="55"/>
      <c r="AB773" s="55"/>
      <c r="AC773" s="55">
        <v>59</v>
      </c>
      <c r="AD773" s="55">
        <v>82</v>
      </c>
      <c r="AE773" s="55">
        <v>135</v>
      </c>
      <c r="AF773" s="55">
        <v>56</v>
      </c>
      <c r="AG773" s="55">
        <v>84</v>
      </c>
      <c r="AH773" s="55">
        <v>115</v>
      </c>
      <c r="AI773" s="55" t="s">
        <v>1437</v>
      </c>
      <c r="AJ773" s="55">
        <v>26</v>
      </c>
      <c r="AK773" s="55"/>
      <c r="AL773" s="55"/>
      <c r="AM773" s="55"/>
      <c r="AN773" s="55" t="s">
        <v>867</v>
      </c>
      <c r="AO773" s="55"/>
      <c r="AP773" s="55"/>
      <c r="AQ773" s="55"/>
      <c r="AR773" s="55"/>
      <c r="AS773" s="55"/>
      <c r="AT773" s="55">
        <v>55</v>
      </c>
    </row>
    <row r="774" spans="1:46">
      <c r="A774" s="55" t="s">
        <v>1575</v>
      </c>
      <c r="B774" s="55">
        <v>1315231736</v>
      </c>
      <c r="C774" s="55" t="s">
        <v>1576</v>
      </c>
      <c r="D774" s="55" t="s">
        <v>52</v>
      </c>
      <c r="E774" s="55" t="s">
        <v>1436</v>
      </c>
      <c r="F774" s="55"/>
      <c r="G774" s="55">
        <v>17</v>
      </c>
      <c r="H774" s="55">
        <v>468</v>
      </c>
      <c r="I774" s="55">
        <v>517.5</v>
      </c>
      <c r="J774" s="55">
        <v>55</v>
      </c>
      <c r="K774" s="55">
        <v>-13</v>
      </c>
      <c r="L774" s="55">
        <v>304</v>
      </c>
      <c r="M774" s="55">
        <v>112</v>
      </c>
      <c r="N774" s="55">
        <v>138</v>
      </c>
      <c r="O774" s="55">
        <v>81</v>
      </c>
      <c r="P774" s="55">
        <v>615</v>
      </c>
      <c r="Q774" s="55">
        <v>109.5</v>
      </c>
      <c r="R774" s="55">
        <v>424</v>
      </c>
      <c r="S774" s="55"/>
      <c r="T774" s="55"/>
      <c r="U774" s="55">
        <v>56</v>
      </c>
      <c r="V774" s="55">
        <v>85</v>
      </c>
      <c r="W774" s="55"/>
      <c r="X774" s="55"/>
      <c r="Y774" s="55"/>
      <c r="Z774" s="55"/>
      <c r="AA774" s="55"/>
      <c r="AB774" s="55"/>
      <c r="AC774" s="55">
        <v>54</v>
      </c>
      <c r="AD774" s="55">
        <v>76</v>
      </c>
      <c r="AE774" s="55">
        <v>178</v>
      </c>
      <c r="AF774" s="55">
        <v>55.5</v>
      </c>
      <c r="AG774" s="55">
        <v>83</v>
      </c>
      <c r="AH774" s="55">
        <v>124</v>
      </c>
      <c r="AI774" s="55" t="s">
        <v>1437</v>
      </c>
      <c r="AJ774" s="55">
        <v>36</v>
      </c>
      <c r="AK774" s="55"/>
      <c r="AL774" s="55"/>
      <c r="AM774" s="55"/>
      <c r="AN774" s="55"/>
      <c r="AO774" s="55">
        <v>71</v>
      </c>
      <c r="AP774" s="55">
        <v>61</v>
      </c>
      <c r="AQ774" s="55">
        <v>34</v>
      </c>
      <c r="AR774" s="55">
        <v>42</v>
      </c>
      <c r="AS774" s="55">
        <v>82</v>
      </c>
      <c r="AT774" s="55">
        <v>55</v>
      </c>
    </row>
    <row r="775" spans="1:46">
      <c r="A775" s="55" t="s">
        <v>1628</v>
      </c>
      <c r="B775" s="55">
        <v>1315231816</v>
      </c>
      <c r="C775" s="55" t="s">
        <v>1629</v>
      </c>
      <c r="D775" s="55" t="s">
        <v>52</v>
      </c>
      <c r="E775" s="55" t="s">
        <v>1436</v>
      </c>
      <c r="F775" s="55"/>
      <c r="G775" s="55">
        <v>18</v>
      </c>
      <c r="H775" s="55">
        <v>469.5</v>
      </c>
      <c r="I775" s="55">
        <v>517.5</v>
      </c>
      <c r="J775" s="55">
        <v>55</v>
      </c>
      <c r="K775" s="55">
        <v>-8</v>
      </c>
      <c r="L775" s="55">
        <v>304</v>
      </c>
      <c r="M775" s="55">
        <v>100.5</v>
      </c>
      <c r="N775" s="55">
        <v>584</v>
      </c>
      <c r="O775" s="55">
        <v>82.5</v>
      </c>
      <c r="P775" s="55">
        <v>590</v>
      </c>
      <c r="Q775" s="55">
        <v>112.5</v>
      </c>
      <c r="R775" s="55">
        <v>350</v>
      </c>
      <c r="S775" s="55"/>
      <c r="T775" s="55"/>
      <c r="U775" s="55">
        <v>53</v>
      </c>
      <c r="V775" s="55">
        <v>96</v>
      </c>
      <c r="W775" s="55"/>
      <c r="X775" s="55"/>
      <c r="Y775" s="55"/>
      <c r="Z775" s="55"/>
      <c r="AA775" s="55"/>
      <c r="AB775" s="55"/>
      <c r="AC775" s="55">
        <v>68.5</v>
      </c>
      <c r="AD775" s="55">
        <v>90</v>
      </c>
      <c r="AE775" s="55">
        <v>37</v>
      </c>
      <c r="AF775" s="55">
        <v>52.5</v>
      </c>
      <c r="AG775" s="55">
        <v>79</v>
      </c>
      <c r="AH775" s="55">
        <v>152</v>
      </c>
      <c r="AI775" s="55" t="s">
        <v>1437</v>
      </c>
      <c r="AJ775" s="55">
        <v>16</v>
      </c>
      <c r="AK775" s="55"/>
      <c r="AL775" s="55"/>
      <c r="AM775" s="55"/>
      <c r="AN775" s="55" t="s">
        <v>1599</v>
      </c>
      <c r="AO775" s="55">
        <v>32</v>
      </c>
      <c r="AP775" s="55">
        <v>56</v>
      </c>
      <c r="AQ775" s="55">
        <v>71</v>
      </c>
      <c r="AR775" s="55">
        <v>47</v>
      </c>
      <c r="AS775" s="55">
        <v>26</v>
      </c>
      <c r="AT775" s="55">
        <v>55</v>
      </c>
    </row>
    <row r="776" spans="1:46">
      <c r="A776" s="55" t="s">
        <v>1539</v>
      </c>
      <c r="B776" s="55">
        <v>1315231716</v>
      </c>
      <c r="C776" s="55" t="s">
        <v>1540</v>
      </c>
      <c r="D776" s="55" t="s">
        <v>52</v>
      </c>
      <c r="E776" s="55" t="s">
        <v>1436</v>
      </c>
      <c r="F776" s="55"/>
      <c r="G776" s="55">
        <v>17</v>
      </c>
      <c r="H776" s="55">
        <v>465.75</v>
      </c>
      <c r="I776" s="55">
        <v>517</v>
      </c>
      <c r="J776" s="55">
        <v>57</v>
      </c>
      <c r="K776" s="55">
        <v>9</v>
      </c>
      <c r="L776" s="55">
        <v>311</v>
      </c>
      <c r="M776" s="55">
        <v>106</v>
      </c>
      <c r="N776" s="55">
        <v>361</v>
      </c>
      <c r="O776" s="55">
        <v>76.5</v>
      </c>
      <c r="P776" s="55">
        <v>664</v>
      </c>
      <c r="Q776" s="55">
        <v>102.5</v>
      </c>
      <c r="R776" s="55">
        <v>569</v>
      </c>
      <c r="S776" s="55"/>
      <c r="T776" s="55"/>
      <c r="U776" s="55">
        <v>64</v>
      </c>
      <c r="V776" s="55">
        <v>52</v>
      </c>
      <c r="W776" s="55"/>
      <c r="X776" s="55"/>
      <c r="Y776" s="55"/>
      <c r="Z776" s="55"/>
      <c r="AA776" s="55"/>
      <c r="AB776" s="55"/>
      <c r="AC776" s="55">
        <v>58.75</v>
      </c>
      <c r="AD776" s="55">
        <v>82</v>
      </c>
      <c r="AE776" s="55">
        <v>139</v>
      </c>
      <c r="AF776" s="55">
        <v>58</v>
      </c>
      <c r="AG776" s="55">
        <v>86</v>
      </c>
      <c r="AH776" s="55">
        <v>88</v>
      </c>
      <c r="AI776" s="55" t="s">
        <v>1437</v>
      </c>
      <c r="AJ776" s="55">
        <v>16</v>
      </c>
      <c r="AK776" s="55"/>
      <c r="AL776" s="55"/>
      <c r="AM776" s="55"/>
      <c r="AN776" s="55"/>
      <c r="AO776" s="55">
        <v>85</v>
      </c>
      <c r="AP776" s="55">
        <v>89</v>
      </c>
      <c r="AQ776" s="55">
        <v>65</v>
      </c>
      <c r="AR776" s="55">
        <v>66</v>
      </c>
      <c r="AS776" s="55">
        <v>70</v>
      </c>
      <c r="AT776" s="55">
        <v>57</v>
      </c>
    </row>
    <row r="777" spans="1:46">
      <c r="A777" s="55" t="s">
        <v>1463</v>
      </c>
      <c r="B777" s="55">
        <v>1315231615</v>
      </c>
      <c r="C777" s="55" t="s">
        <v>1464</v>
      </c>
      <c r="D777" s="55" t="s">
        <v>52</v>
      </c>
      <c r="E777" s="55" t="s">
        <v>1436</v>
      </c>
      <c r="F777" s="55"/>
      <c r="G777" s="55">
        <v>16</v>
      </c>
      <c r="H777" s="55">
        <v>470</v>
      </c>
      <c r="I777" s="55">
        <v>515.5</v>
      </c>
      <c r="J777" s="55">
        <v>58</v>
      </c>
      <c r="K777" s="55">
        <v>-13</v>
      </c>
      <c r="L777" s="55">
        <v>321</v>
      </c>
      <c r="M777" s="55">
        <v>107.5</v>
      </c>
      <c r="N777" s="55">
        <v>300</v>
      </c>
      <c r="O777" s="55">
        <v>76.5</v>
      </c>
      <c r="P777" s="55">
        <v>664</v>
      </c>
      <c r="Q777" s="55">
        <v>100.5</v>
      </c>
      <c r="R777" s="55">
        <v>600</v>
      </c>
      <c r="S777" s="55"/>
      <c r="T777" s="55"/>
      <c r="U777" s="55">
        <v>54</v>
      </c>
      <c r="V777" s="55">
        <v>92</v>
      </c>
      <c r="W777" s="55"/>
      <c r="X777" s="55"/>
      <c r="Y777" s="55"/>
      <c r="Z777" s="55"/>
      <c r="AA777" s="55"/>
      <c r="AB777" s="55"/>
      <c r="AC777" s="55">
        <v>64</v>
      </c>
      <c r="AD777" s="55">
        <v>87</v>
      </c>
      <c r="AE777" s="55">
        <v>78</v>
      </c>
      <c r="AF777" s="55">
        <v>67.5</v>
      </c>
      <c r="AG777" s="55">
        <v>90</v>
      </c>
      <c r="AH777" s="55">
        <v>24</v>
      </c>
      <c r="AI777" s="55" t="s">
        <v>1437</v>
      </c>
      <c r="AJ777" s="55">
        <v>15</v>
      </c>
      <c r="AK777" s="55"/>
      <c r="AL777" s="55"/>
      <c r="AM777" s="55"/>
      <c r="AN777" s="55" t="s">
        <v>867</v>
      </c>
      <c r="AO777" s="55">
        <v>14</v>
      </c>
      <c r="AP777" s="55">
        <v>49</v>
      </c>
      <c r="AQ777" s="55">
        <v>35</v>
      </c>
      <c r="AR777" s="55">
        <v>45</v>
      </c>
      <c r="AS777" s="55">
        <v>44</v>
      </c>
      <c r="AT777" s="55">
        <v>58</v>
      </c>
    </row>
    <row r="778" spans="1:46">
      <c r="A778" s="55" t="s">
        <v>1680</v>
      </c>
      <c r="B778" s="55">
        <v>7035231846</v>
      </c>
      <c r="C778" s="55" t="s">
        <v>1681</v>
      </c>
      <c r="D778" s="55" t="s">
        <v>328</v>
      </c>
      <c r="E778" s="55" t="s">
        <v>1436</v>
      </c>
      <c r="F778" s="55" t="s">
        <v>233</v>
      </c>
      <c r="G778" s="55">
        <v>18</v>
      </c>
      <c r="H778" s="55">
        <v>464</v>
      </c>
      <c r="I778" s="55">
        <v>513</v>
      </c>
      <c r="J778" s="55">
        <v>59</v>
      </c>
      <c r="K778" s="55">
        <v>2</v>
      </c>
      <c r="L778" s="55">
        <v>336</v>
      </c>
      <c r="M778" s="55">
        <v>111</v>
      </c>
      <c r="N778" s="55">
        <v>172</v>
      </c>
      <c r="O778" s="55">
        <v>74</v>
      </c>
      <c r="P778" s="55">
        <v>688</v>
      </c>
      <c r="Q778" s="55">
        <v>90</v>
      </c>
      <c r="R778" s="55">
        <v>728</v>
      </c>
      <c r="S778" s="55"/>
      <c r="T778" s="55"/>
      <c r="U778" s="55">
        <v>69</v>
      </c>
      <c r="V778" s="55">
        <v>25</v>
      </c>
      <c r="W778" s="55"/>
      <c r="X778" s="55"/>
      <c r="Y778" s="55"/>
      <c r="Z778" s="55"/>
      <c r="AA778" s="55"/>
      <c r="AB778" s="55"/>
      <c r="AC778" s="55">
        <v>58</v>
      </c>
      <c r="AD778" s="55">
        <v>81</v>
      </c>
      <c r="AE778" s="55">
        <v>149</v>
      </c>
      <c r="AF778" s="55">
        <v>62</v>
      </c>
      <c r="AG778" s="55">
        <v>88</v>
      </c>
      <c r="AH778" s="55">
        <v>52</v>
      </c>
      <c r="AI778" s="55" t="s">
        <v>1437</v>
      </c>
      <c r="AJ778" s="55">
        <v>46</v>
      </c>
      <c r="AK778" s="55"/>
      <c r="AL778" s="55"/>
      <c r="AM778" s="55"/>
      <c r="AN778" s="55" t="s">
        <v>1599</v>
      </c>
      <c r="AO778" s="55">
        <v>61</v>
      </c>
      <c r="AP778" s="55">
        <v>88</v>
      </c>
      <c r="AQ778" s="55">
        <v>59</v>
      </c>
      <c r="AR778" s="55">
        <v>61</v>
      </c>
      <c r="AS778" s="55">
        <v>61</v>
      </c>
      <c r="AT778" s="55">
        <v>59</v>
      </c>
    </row>
    <row r="779" spans="1:46">
      <c r="A779" s="55" t="s">
        <v>1636</v>
      </c>
      <c r="B779" s="55">
        <v>1315231820</v>
      </c>
      <c r="C779" s="55" t="s">
        <v>1637</v>
      </c>
      <c r="D779" s="55" t="s">
        <v>52</v>
      </c>
      <c r="E779" s="55" t="s">
        <v>1436</v>
      </c>
      <c r="F779" s="55"/>
      <c r="G779" s="55">
        <v>18</v>
      </c>
      <c r="H779" s="55">
        <v>463.25</v>
      </c>
      <c r="I779" s="55">
        <v>513.25</v>
      </c>
      <c r="J779" s="55">
        <v>59</v>
      </c>
      <c r="K779" s="55">
        <v>-22</v>
      </c>
      <c r="L779" s="55">
        <v>336</v>
      </c>
      <c r="M779" s="55">
        <v>115.5</v>
      </c>
      <c r="N779" s="55">
        <v>55</v>
      </c>
      <c r="O779" s="55">
        <v>68.75</v>
      </c>
      <c r="P779" s="55">
        <v>725</v>
      </c>
      <c r="Q779" s="55">
        <v>103</v>
      </c>
      <c r="R779" s="55">
        <v>562</v>
      </c>
      <c r="S779" s="55"/>
      <c r="T779" s="55"/>
      <c r="U779" s="55">
        <v>61</v>
      </c>
      <c r="V779" s="55">
        <v>66</v>
      </c>
      <c r="W779" s="55"/>
      <c r="X779" s="55"/>
      <c r="Y779" s="55"/>
      <c r="Z779" s="55"/>
      <c r="AA779" s="55"/>
      <c r="AB779" s="55"/>
      <c r="AC779" s="55">
        <v>63</v>
      </c>
      <c r="AD779" s="55">
        <v>87</v>
      </c>
      <c r="AE779" s="55">
        <v>88</v>
      </c>
      <c r="AF779" s="55">
        <v>52</v>
      </c>
      <c r="AG779" s="55">
        <v>78</v>
      </c>
      <c r="AH779" s="55">
        <v>154</v>
      </c>
      <c r="AI779" s="55" t="s">
        <v>1437</v>
      </c>
      <c r="AJ779" s="55">
        <v>20</v>
      </c>
      <c r="AK779" s="55"/>
      <c r="AL779" s="55"/>
      <c r="AM779" s="55"/>
      <c r="AN779" s="55" t="s">
        <v>1599</v>
      </c>
      <c r="AO779" s="55">
        <v>58</v>
      </c>
      <c r="AP779" s="55">
        <v>60</v>
      </c>
      <c r="AQ779" s="55">
        <v>47</v>
      </c>
      <c r="AR779" s="55">
        <v>37</v>
      </c>
      <c r="AS779" s="55">
        <v>57</v>
      </c>
      <c r="AT779" s="55">
        <v>59</v>
      </c>
    </row>
    <row r="780" spans="1:46">
      <c r="A780" s="55" t="s">
        <v>1585</v>
      </c>
      <c r="B780" s="55">
        <v>1315231742</v>
      </c>
      <c r="C780" s="55" t="s">
        <v>1586</v>
      </c>
      <c r="D780" s="55" t="s">
        <v>133</v>
      </c>
      <c r="E780" s="55" t="s">
        <v>1436</v>
      </c>
      <c r="F780" s="55"/>
      <c r="G780" s="55">
        <v>17</v>
      </c>
      <c r="H780" s="55">
        <v>464.75</v>
      </c>
      <c r="I780" s="55">
        <v>512</v>
      </c>
      <c r="J780" s="55">
        <v>60</v>
      </c>
      <c r="K780" s="55">
        <v>15</v>
      </c>
      <c r="L780" s="55">
        <v>349</v>
      </c>
      <c r="M780" s="55">
        <v>111</v>
      </c>
      <c r="N780" s="55">
        <v>172</v>
      </c>
      <c r="O780" s="55">
        <v>70.5</v>
      </c>
      <c r="P780" s="55">
        <v>709</v>
      </c>
      <c r="Q780" s="55">
        <v>109</v>
      </c>
      <c r="R780" s="55">
        <v>434</v>
      </c>
      <c r="S780" s="55"/>
      <c r="T780" s="55"/>
      <c r="U780" s="55">
        <v>61.5</v>
      </c>
      <c r="V780" s="55">
        <v>59</v>
      </c>
      <c r="W780" s="55"/>
      <c r="X780" s="55"/>
      <c r="Y780" s="55"/>
      <c r="Z780" s="55"/>
      <c r="AA780" s="55"/>
      <c r="AB780" s="55"/>
      <c r="AC780" s="55">
        <v>50.75</v>
      </c>
      <c r="AD780" s="55">
        <v>72</v>
      </c>
      <c r="AE780" s="55">
        <v>197</v>
      </c>
      <c r="AF780" s="55">
        <v>62</v>
      </c>
      <c r="AG780" s="55">
        <v>88</v>
      </c>
      <c r="AH780" s="55">
        <v>52</v>
      </c>
      <c r="AI780" s="55" t="s">
        <v>1437</v>
      </c>
      <c r="AJ780" s="55">
        <v>42</v>
      </c>
      <c r="AK780" s="55"/>
      <c r="AL780" s="55"/>
      <c r="AM780" s="55"/>
      <c r="AN780" s="55"/>
      <c r="AO780" s="55">
        <v>75</v>
      </c>
      <c r="AP780" s="55">
        <v>87</v>
      </c>
      <c r="AQ780" s="55">
        <v>89</v>
      </c>
      <c r="AR780" s="55">
        <v>75</v>
      </c>
      <c r="AS780" s="55">
        <v>69</v>
      </c>
      <c r="AT780" s="55">
        <v>60</v>
      </c>
    </row>
    <row r="781" spans="1:46">
      <c r="A781" s="55" t="s">
        <v>1511</v>
      </c>
      <c r="B781" s="55">
        <v>1315231702</v>
      </c>
      <c r="C781" s="55" t="s">
        <v>1512</v>
      </c>
      <c r="D781" s="55" t="s">
        <v>52</v>
      </c>
      <c r="E781" s="55" t="s">
        <v>1436</v>
      </c>
      <c r="F781" s="55"/>
      <c r="G781" s="55">
        <v>17</v>
      </c>
      <c r="H781" s="55">
        <v>461</v>
      </c>
      <c r="I781" s="55">
        <v>511</v>
      </c>
      <c r="J781" s="55">
        <v>61</v>
      </c>
      <c r="K781" s="55">
        <v>8</v>
      </c>
      <c r="L781" s="55">
        <v>363</v>
      </c>
      <c r="M781" s="55">
        <v>112.5</v>
      </c>
      <c r="N781" s="55">
        <v>128</v>
      </c>
      <c r="O781" s="55">
        <v>59</v>
      </c>
      <c r="P781" s="55">
        <v>772</v>
      </c>
      <c r="Q781" s="55">
        <v>108</v>
      </c>
      <c r="R781" s="55">
        <v>453</v>
      </c>
      <c r="S781" s="55"/>
      <c r="T781" s="55"/>
      <c r="U781" s="55">
        <v>61.5</v>
      </c>
      <c r="V781" s="55">
        <v>59</v>
      </c>
      <c r="W781" s="55"/>
      <c r="X781" s="55"/>
      <c r="Y781" s="55"/>
      <c r="Z781" s="55"/>
      <c r="AA781" s="55"/>
      <c r="AB781" s="55"/>
      <c r="AC781" s="55">
        <v>65</v>
      </c>
      <c r="AD781" s="55">
        <v>88</v>
      </c>
      <c r="AE781" s="55">
        <v>63</v>
      </c>
      <c r="AF781" s="55">
        <v>55</v>
      </c>
      <c r="AG781" s="55">
        <v>82</v>
      </c>
      <c r="AH781" s="55">
        <v>128</v>
      </c>
      <c r="AI781" s="55" t="s">
        <v>1437</v>
      </c>
      <c r="AJ781" s="55">
        <v>2</v>
      </c>
      <c r="AK781" s="55"/>
      <c r="AL781" s="55"/>
      <c r="AM781" s="55"/>
      <c r="AN781" s="55"/>
      <c r="AO781" s="55">
        <v>70</v>
      </c>
      <c r="AP781" s="55">
        <v>46</v>
      </c>
      <c r="AQ781" s="55">
        <v>69</v>
      </c>
      <c r="AR781" s="55">
        <v>69</v>
      </c>
      <c r="AS781" s="55">
        <v>39</v>
      </c>
      <c r="AT781" s="55">
        <v>61</v>
      </c>
    </row>
    <row r="782" spans="1:46">
      <c r="A782" s="55" t="s">
        <v>1626</v>
      </c>
      <c r="B782" s="55">
        <v>1315231815</v>
      </c>
      <c r="C782" s="55" t="s">
        <v>1627</v>
      </c>
      <c r="D782" s="55" t="s">
        <v>52</v>
      </c>
      <c r="E782" s="55" t="s">
        <v>1436</v>
      </c>
      <c r="F782" s="55"/>
      <c r="G782" s="55">
        <v>18</v>
      </c>
      <c r="H782" s="55">
        <v>456.5</v>
      </c>
      <c r="I782" s="55">
        <v>506.5</v>
      </c>
      <c r="J782" s="55">
        <v>62</v>
      </c>
      <c r="K782" s="55">
        <v>9</v>
      </c>
      <c r="L782" s="55">
        <v>405</v>
      </c>
      <c r="M782" s="55">
        <v>105.5</v>
      </c>
      <c r="N782" s="55">
        <v>382</v>
      </c>
      <c r="O782" s="55">
        <v>86.5</v>
      </c>
      <c r="P782" s="55">
        <v>515</v>
      </c>
      <c r="Q782" s="55">
        <v>105.5</v>
      </c>
      <c r="R782" s="55">
        <v>513</v>
      </c>
      <c r="S782" s="55"/>
      <c r="T782" s="55"/>
      <c r="U782" s="55">
        <v>51</v>
      </c>
      <c r="V782" s="55">
        <v>105</v>
      </c>
      <c r="W782" s="55"/>
      <c r="X782" s="55"/>
      <c r="Y782" s="55"/>
      <c r="Z782" s="55"/>
      <c r="AA782" s="55"/>
      <c r="AB782" s="55"/>
      <c r="AC782" s="55">
        <v>52</v>
      </c>
      <c r="AD782" s="55">
        <v>74</v>
      </c>
      <c r="AE782" s="55">
        <v>188</v>
      </c>
      <c r="AF782" s="55">
        <v>56</v>
      </c>
      <c r="AG782" s="55">
        <v>84</v>
      </c>
      <c r="AH782" s="55">
        <v>115</v>
      </c>
      <c r="AI782" s="55" t="s">
        <v>1437</v>
      </c>
      <c r="AJ782" s="55">
        <v>15</v>
      </c>
      <c r="AK782" s="55"/>
      <c r="AL782" s="55"/>
      <c r="AM782" s="55"/>
      <c r="AN782" s="55" t="s">
        <v>1599</v>
      </c>
      <c r="AO782" s="55">
        <v>63</v>
      </c>
      <c r="AP782" s="55">
        <v>70</v>
      </c>
      <c r="AQ782" s="55">
        <v>50</v>
      </c>
      <c r="AR782" s="55">
        <v>71</v>
      </c>
      <c r="AS782" s="55">
        <v>68</v>
      </c>
      <c r="AT782" s="55">
        <v>62</v>
      </c>
    </row>
    <row r="783" spans="1:46">
      <c r="A783" s="55" t="s">
        <v>1646</v>
      </c>
      <c r="B783" s="55">
        <v>1315231825</v>
      </c>
      <c r="C783" s="55" t="s">
        <v>1647</v>
      </c>
      <c r="D783" s="55" t="s">
        <v>52</v>
      </c>
      <c r="E783" s="55" t="s">
        <v>1436</v>
      </c>
      <c r="F783" s="55"/>
      <c r="G783" s="55">
        <v>18</v>
      </c>
      <c r="H783" s="55">
        <v>476</v>
      </c>
      <c r="I783" s="55">
        <v>505.5</v>
      </c>
      <c r="J783" s="55">
        <v>63</v>
      </c>
      <c r="K783" s="55">
        <v>41</v>
      </c>
      <c r="L783" s="55">
        <v>419</v>
      </c>
      <c r="M783" s="55">
        <v>103</v>
      </c>
      <c r="N783" s="55">
        <v>487</v>
      </c>
      <c r="O783" s="55">
        <v>88</v>
      </c>
      <c r="P783" s="55">
        <v>492</v>
      </c>
      <c r="Q783" s="55">
        <v>107</v>
      </c>
      <c r="R783" s="55">
        <v>474</v>
      </c>
      <c r="S783" s="55"/>
      <c r="T783" s="55"/>
      <c r="U783" s="55">
        <v>58.5</v>
      </c>
      <c r="V783" s="55">
        <v>79</v>
      </c>
      <c r="W783" s="55"/>
      <c r="X783" s="55"/>
      <c r="Y783" s="55"/>
      <c r="Z783" s="55">
        <v>70.5</v>
      </c>
      <c r="AA783" s="55">
        <v>80</v>
      </c>
      <c r="AB783" s="55">
        <v>328</v>
      </c>
      <c r="AC783" s="55">
        <v>49</v>
      </c>
      <c r="AD783" s="55">
        <v>69</v>
      </c>
      <c r="AE783" s="55">
        <v>205</v>
      </c>
      <c r="AF783" s="55"/>
      <c r="AG783" s="55"/>
      <c r="AH783" s="55"/>
      <c r="AI783" s="55" t="s">
        <v>1448</v>
      </c>
      <c r="AJ783" s="55">
        <v>25</v>
      </c>
      <c r="AK783" s="55"/>
      <c r="AL783" s="55" t="s">
        <v>1143</v>
      </c>
      <c r="AM783" s="55"/>
      <c r="AN783" s="55"/>
      <c r="AO783" s="55">
        <v>89</v>
      </c>
      <c r="AP783" s="55">
        <v>92</v>
      </c>
      <c r="AQ783" s="55">
        <v>76</v>
      </c>
      <c r="AR783" s="55">
        <v>104</v>
      </c>
      <c r="AS783" s="55">
        <v>87</v>
      </c>
      <c r="AT783" s="55">
        <v>63</v>
      </c>
    </row>
    <row r="784" spans="1:46">
      <c r="A784" s="55" t="s">
        <v>1561</v>
      </c>
      <c r="B784" s="55">
        <v>1315231727</v>
      </c>
      <c r="C784" s="55" t="s">
        <v>1562</v>
      </c>
      <c r="D784" s="55" t="s">
        <v>52</v>
      </c>
      <c r="E784" s="55" t="s">
        <v>1436</v>
      </c>
      <c r="F784" s="55"/>
      <c r="G784" s="55">
        <v>17</v>
      </c>
      <c r="H784" s="55">
        <v>455.5</v>
      </c>
      <c r="I784" s="55">
        <v>505</v>
      </c>
      <c r="J784" s="55">
        <v>64</v>
      </c>
      <c r="K784" s="55">
        <v>22</v>
      </c>
      <c r="L784" s="55">
        <v>422</v>
      </c>
      <c r="M784" s="55">
        <v>95.5</v>
      </c>
      <c r="N784" s="55">
        <v>721</v>
      </c>
      <c r="O784" s="55">
        <v>89.5</v>
      </c>
      <c r="P784" s="55">
        <v>463</v>
      </c>
      <c r="Q784" s="55">
        <v>96</v>
      </c>
      <c r="R784" s="55">
        <v>667</v>
      </c>
      <c r="S784" s="55"/>
      <c r="T784" s="55"/>
      <c r="U784" s="55">
        <v>66</v>
      </c>
      <c r="V784" s="55">
        <v>40</v>
      </c>
      <c r="W784" s="55"/>
      <c r="X784" s="55"/>
      <c r="Y784" s="55"/>
      <c r="Z784" s="55"/>
      <c r="AA784" s="55"/>
      <c r="AB784" s="55"/>
      <c r="AC784" s="55">
        <v>51.5</v>
      </c>
      <c r="AD784" s="55">
        <v>73</v>
      </c>
      <c r="AE784" s="55">
        <v>191</v>
      </c>
      <c r="AF784" s="55">
        <v>57</v>
      </c>
      <c r="AG784" s="55">
        <v>85</v>
      </c>
      <c r="AH784" s="55">
        <v>99</v>
      </c>
      <c r="AI784" s="55" t="s">
        <v>1437</v>
      </c>
      <c r="AJ784" s="55">
        <v>27</v>
      </c>
      <c r="AK784" s="55"/>
      <c r="AL784" s="55"/>
      <c r="AM784" s="55"/>
      <c r="AN784" s="55"/>
      <c r="AO784" s="55">
        <v>90</v>
      </c>
      <c r="AP784" s="55">
        <v>85</v>
      </c>
      <c r="AQ784" s="55">
        <v>75</v>
      </c>
      <c r="AR784" s="55">
        <v>86</v>
      </c>
      <c r="AS784" s="55">
        <v>65</v>
      </c>
      <c r="AT784" s="55">
        <v>64</v>
      </c>
    </row>
    <row r="785" spans="1:46">
      <c r="A785" s="55" t="s">
        <v>1660</v>
      </c>
      <c r="B785" s="55">
        <v>1315231835</v>
      </c>
      <c r="C785" s="55" t="s">
        <v>1661</v>
      </c>
      <c r="D785" s="55" t="s">
        <v>133</v>
      </c>
      <c r="E785" s="55" t="s">
        <v>1436</v>
      </c>
      <c r="F785" s="55"/>
      <c r="G785" s="55">
        <v>18</v>
      </c>
      <c r="H785" s="55">
        <v>471.5</v>
      </c>
      <c r="I785" s="55">
        <v>504.5</v>
      </c>
      <c r="J785" s="55">
        <v>65</v>
      </c>
      <c r="K785" s="55">
        <v>16</v>
      </c>
      <c r="L785" s="55">
        <v>427</v>
      </c>
      <c r="M785" s="55">
        <v>96.5</v>
      </c>
      <c r="N785" s="55">
        <v>701</v>
      </c>
      <c r="O785" s="55">
        <v>88</v>
      </c>
      <c r="P785" s="55">
        <v>492</v>
      </c>
      <c r="Q785" s="55">
        <v>101.5</v>
      </c>
      <c r="R785" s="55">
        <v>583</v>
      </c>
      <c r="S785" s="55"/>
      <c r="T785" s="55"/>
      <c r="U785" s="55">
        <v>65.5</v>
      </c>
      <c r="V785" s="55">
        <v>43</v>
      </c>
      <c r="W785" s="55"/>
      <c r="X785" s="55"/>
      <c r="Y785" s="55"/>
      <c r="Z785" s="55">
        <v>61.5</v>
      </c>
      <c r="AA785" s="55">
        <v>71</v>
      </c>
      <c r="AB785" s="55">
        <v>432</v>
      </c>
      <c r="AC785" s="55">
        <v>58.5</v>
      </c>
      <c r="AD785" s="55">
        <v>82</v>
      </c>
      <c r="AE785" s="55">
        <v>141</v>
      </c>
      <c r="AF785" s="55"/>
      <c r="AG785" s="55"/>
      <c r="AH785" s="55"/>
      <c r="AI785" s="55" t="s">
        <v>1448</v>
      </c>
      <c r="AJ785" s="55">
        <v>35</v>
      </c>
      <c r="AK785" s="55"/>
      <c r="AL785" s="55" t="s">
        <v>1143</v>
      </c>
      <c r="AM785" s="55"/>
      <c r="AN785" s="55"/>
      <c r="AO785" s="55">
        <v>72</v>
      </c>
      <c r="AP785" s="55">
        <v>79</v>
      </c>
      <c r="AQ785" s="55">
        <v>82</v>
      </c>
      <c r="AR785" s="55">
        <v>81</v>
      </c>
      <c r="AS785" s="55">
        <v>81</v>
      </c>
      <c r="AT785" s="55">
        <v>65</v>
      </c>
    </row>
    <row r="786" spans="1:46">
      <c r="A786" s="55" t="s">
        <v>1642</v>
      </c>
      <c r="B786" s="55">
        <v>1315231823</v>
      </c>
      <c r="C786" s="55" t="s">
        <v>1643</v>
      </c>
      <c r="D786" s="55" t="s">
        <v>52</v>
      </c>
      <c r="E786" s="55" t="s">
        <v>1436</v>
      </c>
      <c r="F786" s="55"/>
      <c r="G786" s="55">
        <v>18</v>
      </c>
      <c r="H786" s="55">
        <v>452.75</v>
      </c>
      <c r="I786" s="55">
        <v>504</v>
      </c>
      <c r="J786" s="55">
        <v>66</v>
      </c>
      <c r="K786" s="55">
        <v>2</v>
      </c>
      <c r="L786" s="55">
        <v>431</v>
      </c>
      <c r="M786" s="55">
        <v>95</v>
      </c>
      <c r="N786" s="55">
        <v>730</v>
      </c>
      <c r="O786" s="55">
        <v>80</v>
      </c>
      <c r="P786" s="55">
        <v>626</v>
      </c>
      <c r="Q786" s="55">
        <v>97</v>
      </c>
      <c r="R786" s="55">
        <v>655</v>
      </c>
      <c r="S786" s="55"/>
      <c r="T786" s="55"/>
      <c r="U786" s="55">
        <v>63</v>
      </c>
      <c r="V786" s="55">
        <v>56</v>
      </c>
      <c r="W786" s="55"/>
      <c r="X786" s="55"/>
      <c r="Y786" s="55"/>
      <c r="Z786" s="55"/>
      <c r="AA786" s="55"/>
      <c r="AB786" s="55"/>
      <c r="AC786" s="55">
        <v>59.25</v>
      </c>
      <c r="AD786" s="55">
        <v>83</v>
      </c>
      <c r="AE786" s="55">
        <v>127</v>
      </c>
      <c r="AF786" s="55">
        <v>58.5</v>
      </c>
      <c r="AG786" s="55">
        <v>86</v>
      </c>
      <c r="AH786" s="55">
        <v>78</v>
      </c>
      <c r="AI786" s="55" t="s">
        <v>1437</v>
      </c>
      <c r="AJ786" s="55">
        <v>23</v>
      </c>
      <c r="AK786" s="55"/>
      <c r="AL786" s="55"/>
      <c r="AM786" s="55"/>
      <c r="AN786" s="55" t="s">
        <v>1599</v>
      </c>
      <c r="AO786" s="55">
        <v>79</v>
      </c>
      <c r="AP786" s="55">
        <v>68</v>
      </c>
      <c r="AQ786" s="55">
        <v>78</v>
      </c>
      <c r="AR786" s="55">
        <v>68</v>
      </c>
      <c r="AS786" s="55">
        <v>90</v>
      </c>
      <c r="AT786" s="55">
        <v>66</v>
      </c>
    </row>
    <row r="787" spans="1:46">
      <c r="A787" s="55" t="s">
        <v>1616</v>
      </c>
      <c r="B787" s="55">
        <v>1315231810</v>
      </c>
      <c r="C787" s="55" t="s">
        <v>1617</v>
      </c>
      <c r="D787" s="55" t="s">
        <v>52</v>
      </c>
      <c r="E787" s="55" t="s">
        <v>1436</v>
      </c>
      <c r="F787" s="55"/>
      <c r="G787" s="55">
        <v>18</v>
      </c>
      <c r="H787" s="55">
        <v>456.5</v>
      </c>
      <c r="I787" s="55">
        <v>503.5</v>
      </c>
      <c r="J787" s="55">
        <v>67</v>
      </c>
      <c r="K787" s="55">
        <v>-25</v>
      </c>
      <c r="L787" s="55">
        <v>437</v>
      </c>
      <c r="M787" s="55">
        <v>92</v>
      </c>
      <c r="N787" s="55">
        <v>769</v>
      </c>
      <c r="O787" s="55">
        <v>66</v>
      </c>
      <c r="P787" s="55">
        <v>741</v>
      </c>
      <c r="Q787" s="55">
        <v>113</v>
      </c>
      <c r="R787" s="55">
        <v>337</v>
      </c>
      <c r="S787" s="55"/>
      <c r="T787" s="55"/>
      <c r="U787" s="55">
        <v>65.5</v>
      </c>
      <c r="V787" s="55">
        <v>43</v>
      </c>
      <c r="W787" s="55"/>
      <c r="X787" s="55"/>
      <c r="Y787" s="55"/>
      <c r="Z787" s="55"/>
      <c r="AA787" s="55"/>
      <c r="AB787" s="55"/>
      <c r="AC787" s="55">
        <v>70</v>
      </c>
      <c r="AD787" s="55">
        <v>91</v>
      </c>
      <c r="AE787" s="55">
        <v>24</v>
      </c>
      <c r="AF787" s="55">
        <v>50</v>
      </c>
      <c r="AG787" s="55">
        <v>76</v>
      </c>
      <c r="AH787" s="55">
        <v>175</v>
      </c>
      <c r="AI787" s="55" t="s">
        <v>1437</v>
      </c>
      <c r="AJ787" s="55">
        <v>10</v>
      </c>
      <c r="AK787" s="55"/>
      <c r="AL787" s="55"/>
      <c r="AM787" s="55"/>
      <c r="AN787" s="55" t="s">
        <v>1599</v>
      </c>
      <c r="AO787" s="55">
        <v>40</v>
      </c>
      <c r="AP787" s="55">
        <v>77</v>
      </c>
      <c r="AQ787" s="55">
        <v>90</v>
      </c>
      <c r="AR787" s="55">
        <v>42</v>
      </c>
      <c r="AS787" s="55">
        <v>91</v>
      </c>
      <c r="AT787" s="55">
        <v>67</v>
      </c>
    </row>
    <row r="788" spans="1:46">
      <c r="A788" s="55" t="s">
        <v>1640</v>
      </c>
      <c r="B788" s="55">
        <v>1315231822</v>
      </c>
      <c r="C788" s="55" t="s">
        <v>1641</v>
      </c>
      <c r="D788" s="55" t="s">
        <v>52</v>
      </c>
      <c r="E788" s="55" t="s">
        <v>1436</v>
      </c>
      <c r="F788" s="55"/>
      <c r="G788" s="55">
        <v>18</v>
      </c>
      <c r="H788" s="55">
        <v>451</v>
      </c>
      <c r="I788" s="55">
        <v>501</v>
      </c>
      <c r="J788" s="55">
        <v>68</v>
      </c>
      <c r="K788" s="55">
        <v>10</v>
      </c>
      <c r="L788" s="55">
        <v>468</v>
      </c>
      <c r="M788" s="55">
        <v>100.5</v>
      </c>
      <c r="N788" s="55">
        <v>584</v>
      </c>
      <c r="O788" s="55">
        <v>75</v>
      </c>
      <c r="P788" s="55">
        <v>675</v>
      </c>
      <c r="Q788" s="55">
        <v>95.5</v>
      </c>
      <c r="R788" s="55">
        <v>672</v>
      </c>
      <c r="S788" s="55"/>
      <c r="T788" s="55"/>
      <c r="U788" s="55">
        <v>58</v>
      </c>
      <c r="V788" s="55">
        <v>81</v>
      </c>
      <c r="W788" s="55"/>
      <c r="X788" s="55"/>
      <c r="Y788" s="55"/>
      <c r="Z788" s="55"/>
      <c r="AA788" s="55"/>
      <c r="AB788" s="55"/>
      <c r="AC788" s="55">
        <v>61</v>
      </c>
      <c r="AD788" s="55">
        <v>85</v>
      </c>
      <c r="AE788" s="55">
        <v>116</v>
      </c>
      <c r="AF788" s="55">
        <v>61</v>
      </c>
      <c r="AG788" s="55">
        <v>87</v>
      </c>
      <c r="AH788" s="55">
        <v>59</v>
      </c>
      <c r="AI788" s="55" t="s">
        <v>1437</v>
      </c>
      <c r="AJ788" s="55">
        <v>22</v>
      </c>
      <c r="AK788" s="55"/>
      <c r="AL788" s="55"/>
      <c r="AM788" s="55"/>
      <c r="AN788" s="55" t="s">
        <v>1599</v>
      </c>
      <c r="AO788" s="55">
        <v>100</v>
      </c>
      <c r="AP788" s="55">
        <v>77</v>
      </c>
      <c r="AQ788" s="55">
        <v>77</v>
      </c>
      <c r="AR788" s="55">
        <v>78</v>
      </c>
      <c r="AS788" s="55">
        <v>74</v>
      </c>
      <c r="AT788" s="55">
        <v>68</v>
      </c>
    </row>
    <row r="789" spans="1:46">
      <c r="A789" s="55" t="s">
        <v>1620</v>
      </c>
      <c r="B789" s="55">
        <v>1315231812</v>
      </c>
      <c r="C789" s="55" t="s">
        <v>1621</v>
      </c>
      <c r="D789" s="55" t="s">
        <v>52</v>
      </c>
      <c r="E789" s="55" t="s">
        <v>1436</v>
      </c>
      <c r="F789" s="55"/>
      <c r="G789" s="55">
        <v>18</v>
      </c>
      <c r="H789" s="55">
        <v>454</v>
      </c>
      <c r="I789" s="55">
        <v>500</v>
      </c>
      <c r="J789" s="55">
        <v>69</v>
      </c>
      <c r="K789" s="55">
        <v>-28</v>
      </c>
      <c r="L789" s="55">
        <v>479</v>
      </c>
      <c r="M789" s="55">
        <v>106</v>
      </c>
      <c r="N789" s="55">
        <v>361</v>
      </c>
      <c r="O789" s="55">
        <v>75</v>
      </c>
      <c r="P789" s="55">
        <v>675</v>
      </c>
      <c r="Q789" s="55">
        <v>118.5</v>
      </c>
      <c r="R789" s="55">
        <v>221</v>
      </c>
      <c r="S789" s="55"/>
      <c r="T789" s="55"/>
      <c r="U789" s="55">
        <v>52.5</v>
      </c>
      <c r="V789" s="55">
        <v>99</v>
      </c>
      <c r="W789" s="55"/>
      <c r="X789" s="55"/>
      <c r="Y789" s="55"/>
      <c r="Z789" s="55"/>
      <c r="AA789" s="55"/>
      <c r="AB789" s="55"/>
      <c r="AC789" s="55">
        <v>62.5</v>
      </c>
      <c r="AD789" s="55">
        <v>87</v>
      </c>
      <c r="AE789" s="55">
        <v>93</v>
      </c>
      <c r="AF789" s="55">
        <v>39.5</v>
      </c>
      <c r="AG789" s="55">
        <v>61</v>
      </c>
      <c r="AH789" s="55">
        <v>228</v>
      </c>
      <c r="AI789" s="55" t="s">
        <v>1437</v>
      </c>
      <c r="AJ789" s="55">
        <v>12</v>
      </c>
      <c r="AK789" s="55"/>
      <c r="AL789" s="55"/>
      <c r="AM789" s="55"/>
      <c r="AN789" s="55" t="s">
        <v>1599</v>
      </c>
      <c r="AO789" s="55">
        <v>84</v>
      </c>
      <c r="AP789" s="55">
        <v>61</v>
      </c>
      <c r="AQ789" s="55">
        <v>72</v>
      </c>
      <c r="AR789" s="55">
        <v>41</v>
      </c>
      <c r="AS789" s="55">
        <v>23</v>
      </c>
      <c r="AT789" s="55">
        <v>69</v>
      </c>
    </row>
    <row r="790" spans="1:46">
      <c r="A790" s="55" t="s">
        <v>1535</v>
      </c>
      <c r="B790" s="55">
        <v>1315231714</v>
      </c>
      <c r="C790" s="55" t="s">
        <v>1536</v>
      </c>
      <c r="D790" s="55" t="s">
        <v>52</v>
      </c>
      <c r="E790" s="55" t="s">
        <v>1436</v>
      </c>
      <c r="F790" s="55"/>
      <c r="G790" s="55">
        <v>17</v>
      </c>
      <c r="H790" s="55">
        <v>452.5</v>
      </c>
      <c r="I790" s="55">
        <v>500</v>
      </c>
      <c r="J790" s="55">
        <v>69</v>
      </c>
      <c r="K790" s="55">
        <v>-9</v>
      </c>
      <c r="L790" s="55">
        <v>479</v>
      </c>
      <c r="M790" s="55">
        <v>105</v>
      </c>
      <c r="N790" s="55">
        <v>406</v>
      </c>
      <c r="O790" s="55">
        <v>63.5</v>
      </c>
      <c r="P790" s="55">
        <v>757</v>
      </c>
      <c r="Q790" s="55">
        <v>113</v>
      </c>
      <c r="R790" s="55">
        <v>337</v>
      </c>
      <c r="S790" s="55"/>
      <c r="T790" s="55"/>
      <c r="U790" s="55">
        <v>65.5</v>
      </c>
      <c r="V790" s="55">
        <v>43</v>
      </c>
      <c r="W790" s="55"/>
      <c r="X790" s="55"/>
      <c r="Y790" s="55"/>
      <c r="Z790" s="55"/>
      <c r="AA790" s="55"/>
      <c r="AB790" s="55"/>
      <c r="AC790" s="55">
        <v>55</v>
      </c>
      <c r="AD790" s="55">
        <v>77</v>
      </c>
      <c r="AE790" s="55">
        <v>173</v>
      </c>
      <c r="AF790" s="55">
        <v>50.5</v>
      </c>
      <c r="AG790" s="55">
        <v>76</v>
      </c>
      <c r="AH790" s="55">
        <v>169</v>
      </c>
      <c r="AI790" s="55" t="s">
        <v>1437</v>
      </c>
      <c r="AJ790" s="55">
        <v>14</v>
      </c>
      <c r="AK790" s="55"/>
      <c r="AL790" s="55"/>
      <c r="AM790" s="55"/>
      <c r="AN790" s="55"/>
      <c r="AO790" s="55">
        <v>66</v>
      </c>
      <c r="AP790" s="55">
        <v>97</v>
      </c>
      <c r="AQ790" s="55">
        <v>62</v>
      </c>
      <c r="AR790" s="55">
        <v>60</v>
      </c>
      <c r="AS790" s="55">
        <v>89</v>
      </c>
      <c r="AT790" s="55">
        <v>69</v>
      </c>
    </row>
    <row r="791" spans="1:46">
      <c r="A791" s="55" t="s">
        <v>1515</v>
      </c>
      <c r="B791" s="55">
        <v>1315231704</v>
      </c>
      <c r="C791" s="55" t="s">
        <v>1516</v>
      </c>
      <c r="D791" s="55" t="s">
        <v>52</v>
      </c>
      <c r="E791" s="55" t="s">
        <v>1436</v>
      </c>
      <c r="F791" s="55"/>
      <c r="G791" s="55">
        <v>17</v>
      </c>
      <c r="H791" s="55">
        <v>450.25</v>
      </c>
      <c r="I791" s="55">
        <v>499.5</v>
      </c>
      <c r="J791" s="55">
        <v>71</v>
      </c>
      <c r="K791" s="55">
        <v>-19</v>
      </c>
      <c r="L791" s="55">
        <v>486</v>
      </c>
      <c r="M791" s="55">
        <v>103</v>
      </c>
      <c r="N791" s="55">
        <v>487</v>
      </c>
      <c r="O791" s="55">
        <v>68.5</v>
      </c>
      <c r="P791" s="55">
        <v>726</v>
      </c>
      <c r="Q791" s="55">
        <v>103</v>
      </c>
      <c r="R791" s="55">
        <v>562</v>
      </c>
      <c r="S791" s="55"/>
      <c r="T791" s="55"/>
      <c r="U791" s="55">
        <v>65</v>
      </c>
      <c r="V791" s="55">
        <v>47</v>
      </c>
      <c r="W791" s="55"/>
      <c r="X791" s="55"/>
      <c r="Y791" s="55"/>
      <c r="Z791" s="55"/>
      <c r="AA791" s="55"/>
      <c r="AB791" s="55"/>
      <c r="AC791" s="55">
        <v>60.75</v>
      </c>
      <c r="AD791" s="55">
        <v>84</v>
      </c>
      <c r="AE791" s="55">
        <v>120</v>
      </c>
      <c r="AF791" s="55">
        <v>50</v>
      </c>
      <c r="AG791" s="55">
        <v>76</v>
      </c>
      <c r="AH791" s="55">
        <v>175</v>
      </c>
      <c r="AI791" s="55" t="s">
        <v>1437</v>
      </c>
      <c r="AJ791" s="55">
        <v>4</v>
      </c>
      <c r="AK791" s="55"/>
      <c r="AL791" s="55"/>
      <c r="AM791" s="55"/>
      <c r="AN791" s="55"/>
      <c r="AO791" s="55">
        <v>108</v>
      </c>
      <c r="AP791" s="55">
        <v>102</v>
      </c>
      <c r="AQ791" s="55">
        <v>74</v>
      </c>
      <c r="AR791" s="55">
        <v>52</v>
      </c>
      <c r="AS791" s="55">
        <v>85</v>
      </c>
      <c r="AT791" s="55">
        <v>71</v>
      </c>
    </row>
    <row r="792" spans="1:46">
      <c r="A792" s="55" t="s">
        <v>1537</v>
      </c>
      <c r="B792" s="55">
        <v>1315231715</v>
      </c>
      <c r="C792" s="55" t="s">
        <v>1538</v>
      </c>
      <c r="D792" s="55" t="s">
        <v>52</v>
      </c>
      <c r="E792" s="55" t="s">
        <v>1436</v>
      </c>
      <c r="F792" s="55"/>
      <c r="G792" s="55">
        <v>17</v>
      </c>
      <c r="H792" s="55">
        <v>448</v>
      </c>
      <c r="I792" s="55">
        <v>499</v>
      </c>
      <c r="J792" s="55">
        <v>72</v>
      </c>
      <c r="K792" s="55">
        <v>30</v>
      </c>
      <c r="L792" s="55">
        <v>490</v>
      </c>
      <c r="M792" s="55">
        <v>97</v>
      </c>
      <c r="N792" s="55">
        <v>689</v>
      </c>
      <c r="O792" s="55">
        <v>75</v>
      </c>
      <c r="P792" s="55">
        <v>675</v>
      </c>
      <c r="Q792" s="55">
        <v>107</v>
      </c>
      <c r="R792" s="55">
        <v>474</v>
      </c>
      <c r="S792" s="55"/>
      <c r="T792" s="55"/>
      <c r="U792" s="55">
        <v>56</v>
      </c>
      <c r="V792" s="55">
        <v>85</v>
      </c>
      <c r="W792" s="55"/>
      <c r="X792" s="55"/>
      <c r="Y792" s="55"/>
      <c r="Z792" s="55"/>
      <c r="AA792" s="55"/>
      <c r="AB792" s="55"/>
      <c r="AC792" s="55">
        <v>61.5</v>
      </c>
      <c r="AD792" s="55">
        <v>86</v>
      </c>
      <c r="AE792" s="55">
        <v>110</v>
      </c>
      <c r="AF792" s="55">
        <v>51.5</v>
      </c>
      <c r="AG792" s="55">
        <v>78</v>
      </c>
      <c r="AH792" s="55">
        <v>159</v>
      </c>
      <c r="AI792" s="55" t="s">
        <v>1437</v>
      </c>
      <c r="AJ792" s="55">
        <v>15</v>
      </c>
      <c r="AK792" s="55"/>
      <c r="AL792" s="55"/>
      <c r="AM792" s="55"/>
      <c r="AN792" s="55"/>
      <c r="AO792" s="55">
        <v>57</v>
      </c>
      <c r="AP792" s="55">
        <v>52</v>
      </c>
      <c r="AQ792" s="55">
        <v>59</v>
      </c>
      <c r="AR792" s="55">
        <v>102</v>
      </c>
      <c r="AS792" s="55">
        <v>58</v>
      </c>
      <c r="AT792" s="55">
        <v>72</v>
      </c>
    </row>
    <row r="793" spans="1:46">
      <c r="A793" s="55" t="s">
        <v>1459</v>
      </c>
      <c r="B793" s="55">
        <v>7001231613</v>
      </c>
      <c r="C793" s="55" t="s">
        <v>1460</v>
      </c>
      <c r="D793" s="55" t="s">
        <v>511</v>
      </c>
      <c r="E793" s="55" t="s">
        <v>1436</v>
      </c>
      <c r="F793" s="55" t="s">
        <v>233</v>
      </c>
      <c r="G793" s="55">
        <v>16</v>
      </c>
      <c r="H793" s="55">
        <v>467.5</v>
      </c>
      <c r="I793" s="55">
        <v>498.5</v>
      </c>
      <c r="J793" s="55">
        <v>73</v>
      </c>
      <c r="K793" s="55"/>
      <c r="L793" s="55">
        <v>494</v>
      </c>
      <c r="M793" s="55">
        <v>107</v>
      </c>
      <c r="N793" s="55">
        <v>325</v>
      </c>
      <c r="O793" s="55">
        <v>86</v>
      </c>
      <c r="P793" s="55">
        <v>522</v>
      </c>
      <c r="Q793" s="55">
        <v>98.5</v>
      </c>
      <c r="R793" s="55">
        <v>627</v>
      </c>
      <c r="S793" s="55"/>
      <c r="T793" s="55"/>
      <c r="U793" s="55">
        <v>51</v>
      </c>
      <c r="V793" s="55">
        <v>105</v>
      </c>
      <c r="W793" s="55"/>
      <c r="X793" s="55"/>
      <c r="Y793" s="55"/>
      <c r="Z793" s="55">
        <v>74</v>
      </c>
      <c r="AA793" s="55">
        <v>83</v>
      </c>
      <c r="AB793" s="55">
        <v>265</v>
      </c>
      <c r="AC793" s="55">
        <v>51</v>
      </c>
      <c r="AD793" s="55">
        <v>73</v>
      </c>
      <c r="AE793" s="55">
        <v>195</v>
      </c>
      <c r="AF793" s="55"/>
      <c r="AG793" s="55"/>
      <c r="AH793" s="55"/>
      <c r="AI793" s="55" t="s">
        <v>1448</v>
      </c>
      <c r="AJ793" s="55">
        <v>13</v>
      </c>
      <c r="AK793" s="55"/>
      <c r="AL793" s="55" t="s">
        <v>863</v>
      </c>
      <c r="AM793" s="55"/>
      <c r="AN793" s="55"/>
      <c r="AO793" s="55"/>
      <c r="AP793" s="55">
        <v>81</v>
      </c>
      <c r="AQ793" s="55"/>
      <c r="AR793" s="55"/>
      <c r="AS793" s="55">
        <v>84</v>
      </c>
      <c r="AT793" s="55">
        <v>73</v>
      </c>
    </row>
    <row r="794" spans="1:46">
      <c r="A794" s="55" t="s">
        <v>1541</v>
      </c>
      <c r="B794" s="55">
        <v>1315231717</v>
      </c>
      <c r="C794" s="55" t="s">
        <v>1542</v>
      </c>
      <c r="D794" s="55" t="s">
        <v>52</v>
      </c>
      <c r="E794" s="55" t="s">
        <v>1436</v>
      </c>
      <c r="F794" s="55"/>
      <c r="G794" s="55">
        <v>17</v>
      </c>
      <c r="H794" s="55">
        <v>464.5</v>
      </c>
      <c r="I794" s="55">
        <v>498.5</v>
      </c>
      <c r="J794" s="55">
        <v>73</v>
      </c>
      <c r="K794" s="55">
        <v>-35</v>
      </c>
      <c r="L794" s="55">
        <v>494</v>
      </c>
      <c r="M794" s="55">
        <v>98.5</v>
      </c>
      <c r="N794" s="55">
        <v>653</v>
      </c>
      <c r="O794" s="55">
        <v>69.5</v>
      </c>
      <c r="P794" s="55">
        <v>718</v>
      </c>
      <c r="Q794" s="55">
        <v>120.5</v>
      </c>
      <c r="R794" s="55">
        <v>180</v>
      </c>
      <c r="S794" s="55"/>
      <c r="T794" s="55"/>
      <c r="U794" s="55">
        <v>61</v>
      </c>
      <c r="V794" s="55">
        <v>66</v>
      </c>
      <c r="W794" s="55"/>
      <c r="X794" s="55"/>
      <c r="Y794" s="55"/>
      <c r="Z794" s="55">
        <v>68</v>
      </c>
      <c r="AA794" s="55">
        <v>77</v>
      </c>
      <c r="AB794" s="55">
        <v>372</v>
      </c>
      <c r="AC794" s="55"/>
      <c r="AD794" s="55"/>
      <c r="AE794" s="55"/>
      <c r="AF794" s="55">
        <v>47</v>
      </c>
      <c r="AG794" s="55">
        <v>72</v>
      </c>
      <c r="AH794" s="55">
        <v>194</v>
      </c>
      <c r="AI794" s="55" t="s">
        <v>1543</v>
      </c>
      <c r="AJ794" s="55">
        <v>17</v>
      </c>
      <c r="AK794" s="55"/>
      <c r="AL794" s="55" t="s">
        <v>1143</v>
      </c>
      <c r="AM794" s="55"/>
      <c r="AN794" s="55"/>
      <c r="AO794" s="55">
        <v>73</v>
      </c>
      <c r="AP794" s="55">
        <v>64</v>
      </c>
      <c r="AQ794" s="55">
        <v>73</v>
      </c>
      <c r="AR794" s="55">
        <v>38</v>
      </c>
      <c r="AS794" s="55">
        <v>45</v>
      </c>
      <c r="AT794" s="55">
        <v>73</v>
      </c>
    </row>
    <row r="795" spans="1:46">
      <c r="A795" s="55" t="s">
        <v>1529</v>
      </c>
      <c r="B795" s="55">
        <v>1315231711</v>
      </c>
      <c r="C795" s="55" t="s">
        <v>1530</v>
      </c>
      <c r="D795" s="55" t="s">
        <v>52</v>
      </c>
      <c r="E795" s="55" t="s">
        <v>1436</v>
      </c>
      <c r="F795" s="55"/>
      <c r="G795" s="55">
        <v>17</v>
      </c>
      <c r="H795" s="55">
        <v>458</v>
      </c>
      <c r="I795" s="55">
        <v>498.5</v>
      </c>
      <c r="J795" s="55">
        <v>73</v>
      </c>
      <c r="K795" s="55">
        <v>-9</v>
      </c>
      <c r="L795" s="55">
        <v>494</v>
      </c>
      <c r="M795" s="55">
        <v>101</v>
      </c>
      <c r="N795" s="55">
        <v>561</v>
      </c>
      <c r="O795" s="55">
        <v>65.5</v>
      </c>
      <c r="P795" s="55">
        <v>743</v>
      </c>
      <c r="Q795" s="55">
        <v>106</v>
      </c>
      <c r="R795" s="55">
        <v>498</v>
      </c>
      <c r="S795" s="55"/>
      <c r="T795" s="55"/>
      <c r="U795" s="55">
        <v>70</v>
      </c>
      <c r="V795" s="55">
        <v>18</v>
      </c>
      <c r="W795" s="55"/>
      <c r="X795" s="55"/>
      <c r="Y795" s="55"/>
      <c r="Z795" s="55"/>
      <c r="AA795" s="55"/>
      <c r="AB795" s="55"/>
      <c r="AC795" s="55">
        <v>74.5</v>
      </c>
      <c r="AD795" s="55">
        <v>93</v>
      </c>
      <c r="AE795" s="55">
        <v>10</v>
      </c>
      <c r="AF795" s="55">
        <v>41</v>
      </c>
      <c r="AG795" s="55">
        <v>63</v>
      </c>
      <c r="AH795" s="55">
        <v>222</v>
      </c>
      <c r="AI795" s="55" t="s">
        <v>1437</v>
      </c>
      <c r="AJ795" s="55">
        <v>11</v>
      </c>
      <c r="AK795" s="55"/>
      <c r="AL795" s="55"/>
      <c r="AM795" s="55"/>
      <c r="AN795" s="55"/>
      <c r="AO795" s="55">
        <v>35</v>
      </c>
      <c r="AP795" s="55">
        <v>29</v>
      </c>
      <c r="AQ795" s="55">
        <v>47</v>
      </c>
      <c r="AR795" s="55">
        <v>64</v>
      </c>
      <c r="AS795" s="55">
        <v>24</v>
      </c>
      <c r="AT795" s="55">
        <v>73</v>
      </c>
    </row>
    <row r="796" spans="1:46">
      <c r="A796" s="55" t="s">
        <v>1550</v>
      </c>
      <c r="B796" s="55">
        <v>1315231721</v>
      </c>
      <c r="C796" s="55" t="s">
        <v>1551</v>
      </c>
      <c r="D796" s="55" t="s">
        <v>52</v>
      </c>
      <c r="E796" s="55" t="s">
        <v>1436</v>
      </c>
      <c r="F796" s="55"/>
      <c r="G796" s="55">
        <v>17</v>
      </c>
      <c r="H796" s="55">
        <v>451</v>
      </c>
      <c r="I796" s="55">
        <v>497</v>
      </c>
      <c r="J796" s="55">
        <v>75</v>
      </c>
      <c r="K796" s="55">
        <v>-40</v>
      </c>
      <c r="L796" s="55">
        <v>507</v>
      </c>
      <c r="M796" s="55">
        <v>102.5</v>
      </c>
      <c r="N796" s="55">
        <v>511</v>
      </c>
      <c r="O796" s="55">
        <v>56.5</v>
      </c>
      <c r="P796" s="55">
        <v>778</v>
      </c>
      <c r="Q796" s="55">
        <v>107.5</v>
      </c>
      <c r="R796" s="55">
        <v>463</v>
      </c>
      <c r="S796" s="55"/>
      <c r="T796" s="55"/>
      <c r="U796" s="55">
        <v>69.5</v>
      </c>
      <c r="V796" s="55">
        <v>23</v>
      </c>
      <c r="W796" s="55"/>
      <c r="X796" s="55"/>
      <c r="Y796" s="55"/>
      <c r="Z796" s="55"/>
      <c r="AA796" s="55"/>
      <c r="AB796" s="55"/>
      <c r="AC796" s="55">
        <v>67.5</v>
      </c>
      <c r="AD796" s="55">
        <v>89</v>
      </c>
      <c r="AE796" s="55">
        <v>41</v>
      </c>
      <c r="AF796" s="55">
        <v>47.5</v>
      </c>
      <c r="AG796" s="55">
        <v>72</v>
      </c>
      <c r="AH796" s="55">
        <v>192</v>
      </c>
      <c r="AI796" s="55" t="s">
        <v>1437</v>
      </c>
      <c r="AJ796" s="55">
        <v>21</v>
      </c>
      <c r="AK796" s="55"/>
      <c r="AL796" s="55"/>
      <c r="AM796" s="55"/>
      <c r="AN796" s="55"/>
      <c r="AO796" s="55">
        <v>80</v>
      </c>
      <c r="AP796" s="55">
        <v>48</v>
      </c>
      <c r="AQ796" s="55">
        <v>60</v>
      </c>
      <c r="AR796" s="55">
        <v>35</v>
      </c>
      <c r="AS796" s="55">
        <v>56</v>
      </c>
      <c r="AT796" s="55">
        <v>75</v>
      </c>
    </row>
    <row r="797" spans="1:46">
      <c r="A797" s="55" t="s">
        <v>1630</v>
      </c>
      <c r="B797" s="55">
        <v>1315231817</v>
      </c>
      <c r="C797" s="55" t="s">
        <v>1631</v>
      </c>
      <c r="D797" s="55" t="s">
        <v>52</v>
      </c>
      <c r="E797" s="55" t="s">
        <v>1436</v>
      </c>
      <c r="F797" s="55"/>
      <c r="G797" s="55">
        <v>18</v>
      </c>
      <c r="H797" s="55">
        <v>465.75</v>
      </c>
      <c r="I797" s="55">
        <v>496</v>
      </c>
      <c r="J797" s="55">
        <v>76</v>
      </c>
      <c r="K797" s="55"/>
      <c r="L797" s="55">
        <v>523</v>
      </c>
      <c r="M797" s="55">
        <v>109</v>
      </c>
      <c r="N797" s="55">
        <v>245</v>
      </c>
      <c r="O797" s="55">
        <v>64</v>
      </c>
      <c r="P797" s="55">
        <v>754</v>
      </c>
      <c r="Q797" s="55">
        <v>93</v>
      </c>
      <c r="R797" s="55">
        <v>695</v>
      </c>
      <c r="S797" s="55"/>
      <c r="T797" s="55"/>
      <c r="U797" s="55">
        <v>58</v>
      </c>
      <c r="V797" s="55">
        <v>81</v>
      </c>
      <c r="W797" s="55"/>
      <c r="X797" s="55"/>
      <c r="Y797" s="55"/>
      <c r="Z797" s="55">
        <v>73</v>
      </c>
      <c r="AA797" s="55">
        <v>82</v>
      </c>
      <c r="AB797" s="55">
        <v>281</v>
      </c>
      <c r="AC797" s="55">
        <v>68.75</v>
      </c>
      <c r="AD797" s="55">
        <v>90</v>
      </c>
      <c r="AE797" s="55">
        <v>35</v>
      </c>
      <c r="AF797" s="55"/>
      <c r="AG797" s="55"/>
      <c r="AH797" s="55"/>
      <c r="AI797" s="55" t="s">
        <v>1448</v>
      </c>
      <c r="AJ797" s="55">
        <v>17</v>
      </c>
      <c r="AK797" s="55"/>
      <c r="AL797" s="55" t="s">
        <v>1143</v>
      </c>
      <c r="AM797" s="55"/>
      <c r="AN797" s="55"/>
      <c r="AO797" s="55">
        <v>64</v>
      </c>
      <c r="AP797" s="55">
        <v>53</v>
      </c>
      <c r="AQ797" s="55">
        <v>46</v>
      </c>
      <c r="AR797" s="55">
        <v>76</v>
      </c>
      <c r="AS797" s="55">
        <v>49</v>
      </c>
      <c r="AT797" s="55">
        <v>76</v>
      </c>
    </row>
    <row r="798" spans="1:46">
      <c r="A798" s="55" t="s">
        <v>1552</v>
      </c>
      <c r="B798" s="55">
        <v>1315231722</v>
      </c>
      <c r="C798" s="55" t="s">
        <v>1553</v>
      </c>
      <c r="D798" s="55" t="s">
        <v>52</v>
      </c>
      <c r="E798" s="55" t="s">
        <v>1436</v>
      </c>
      <c r="F798" s="55"/>
      <c r="G798" s="55">
        <v>17</v>
      </c>
      <c r="H798" s="55">
        <v>444.75</v>
      </c>
      <c r="I798" s="55">
        <v>495</v>
      </c>
      <c r="J798" s="55">
        <v>77</v>
      </c>
      <c r="K798" s="55">
        <v>-15</v>
      </c>
      <c r="L798" s="55">
        <v>531</v>
      </c>
      <c r="M798" s="55">
        <v>104.5</v>
      </c>
      <c r="N798" s="55">
        <v>433</v>
      </c>
      <c r="O798" s="55">
        <v>62.5</v>
      </c>
      <c r="P798" s="55">
        <v>762</v>
      </c>
      <c r="Q798" s="55">
        <v>110.5</v>
      </c>
      <c r="R798" s="55">
        <v>396</v>
      </c>
      <c r="S798" s="55"/>
      <c r="T798" s="55"/>
      <c r="U798" s="55">
        <v>55.5</v>
      </c>
      <c r="V798" s="55">
        <v>87</v>
      </c>
      <c r="W798" s="55"/>
      <c r="X798" s="55"/>
      <c r="Y798" s="55"/>
      <c r="Z798" s="55"/>
      <c r="AA798" s="55"/>
      <c r="AB798" s="55"/>
      <c r="AC798" s="55">
        <v>56.75</v>
      </c>
      <c r="AD798" s="55">
        <v>80</v>
      </c>
      <c r="AE798" s="55">
        <v>161</v>
      </c>
      <c r="AF798" s="55">
        <v>55</v>
      </c>
      <c r="AG798" s="55">
        <v>82</v>
      </c>
      <c r="AH798" s="55">
        <v>128</v>
      </c>
      <c r="AI798" s="55" t="s">
        <v>1437</v>
      </c>
      <c r="AJ798" s="55">
        <v>22</v>
      </c>
      <c r="AK798" s="55"/>
      <c r="AL798" s="55"/>
      <c r="AM798" s="55"/>
      <c r="AN798" s="55"/>
      <c r="AO798" s="55">
        <v>77</v>
      </c>
      <c r="AP798" s="55">
        <v>67</v>
      </c>
      <c r="AQ798" s="55">
        <v>86</v>
      </c>
      <c r="AR798" s="55">
        <v>62</v>
      </c>
      <c r="AS798" s="55">
        <v>92</v>
      </c>
      <c r="AT798" s="55">
        <v>77</v>
      </c>
    </row>
    <row r="799" spans="1:46">
      <c r="A799" s="55" t="s">
        <v>1546</v>
      </c>
      <c r="B799" s="55">
        <v>1315231719</v>
      </c>
      <c r="C799" s="55" t="s">
        <v>1547</v>
      </c>
      <c r="D799" s="55" t="s">
        <v>52</v>
      </c>
      <c r="E799" s="55" t="s">
        <v>1436</v>
      </c>
      <c r="F799" s="55"/>
      <c r="G799" s="55">
        <v>17</v>
      </c>
      <c r="H799" s="55">
        <v>446.25</v>
      </c>
      <c r="I799" s="55">
        <v>494.5</v>
      </c>
      <c r="J799" s="55">
        <v>78</v>
      </c>
      <c r="K799" s="55">
        <v>-9</v>
      </c>
      <c r="L799" s="55">
        <v>534</v>
      </c>
      <c r="M799" s="55">
        <v>108.5</v>
      </c>
      <c r="N799" s="55">
        <v>258</v>
      </c>
      <c r="O799" s="55">
        <v>73.5</v>
      </c>
      <c r="P799" s="55">
        <v>690</v>
      </c>
      <c r="Q799" s="55">
        <v>99</v>
      </c>
      <c r="R799" s="55">
        <v>617</v>
      </c>
      <c r="S799" s="55"/>
      <c r="T799" s="55"/>
      <c r="U799" s="55">
        <v>59.5</v>
      </c>
      <c r="V799" s="55">
        <v>74</v>
      </c>
      <c r="W799" s="55"/>
      <c r="X799" s="55"/>
      <c r="Y799" s="55"/>
      <c r="Z799" s="55"/>
      <c r="AA799" s="55"/>
      <c r="AB799" s="55"/>
      <c r="AC799" s="55">
        <v>59.25</v>
      </c>
      <c r="AD799" s="55">
        <v>83</v>
      </c>
      <c r="AE799" s="55">
        <v>127</v>
      </c>
      <c r="AF799" s="55">
        <v>46.5</v>
      </c>
      <c r="AG799" s="55">
        <v>71</v>
      </c>
      <c r="AH799" s="55">
        <v>199</v>
      </c>
      <c r="AI799" s="55" t="s">
        <v>1437</v>
      </c>
      <c r="AJ799" s="55">
        <v>19</v>
      </c>
      <c r="AK799" s="55"/>
      <c r="AL799" s="55"/>
      <c r="AM799" s="55"/>
      <c r="AN799" s="55"/>
      <c r="AO799" s="55">
        <v>103</v>
      </c>
      <c r="AP799" s="55">
        <v>91</v>
      </c>
      <c r="AQ799" s="55">
        <v>103</v>
      </c>
      <c r="AR799" s="55">
        <v>69</v>
      </c>
      <c r="AS799" s="55">
        <v>93</v>
      </c>
      <c r="AT799" s="55">
        <v>78</v>
      </c>
    </row>
    <row r="800" spans="1:46">
      <c r="A800" s="55" t="s">
        <v>1558</v>
      </c>
      <c r="B800" s="55">
        <v>1315231725</v>
      </c>
      <c r="C800" s="55" t="s">
        <v>1559</v>
      </c>
      <c r="D800" s="55" t="s">
        <v>52</v>
      </c>
      <c r="E800" s="55" t="s">
        <v>1436</v>
      </c>
      <c r="F800" s="55"/>
      <c r="G800" s="55">
        <v>17</v>
      </c>
      <c r="H800" s="55">
        <v>445</v>
      </c>
      <c r="I800" s="55">
        <v>493.5</v>
      </c>
      <c r="J800" s="55">
        <v>79</v>
      </c>
      <c r="K800" s="55">
        <v>-25</v>
      </c>
      <c r="L800" s="55">
        <v>546</v>
      </c>
      <c r="M800" s="55">
        <v>103</v>
      </c>
      <c r="N800" s="55">
        <v>487</v>
      </c>
      <c r="O800" s="55">
        <v>66.5</v>
      </c>
      <c r="P800" s="55">
        <v>736</v>
      </c>
      <c r="Q800" s="55">
        <v>109</v>
      </c>
      <c r="R800" s="55">
        <v>434</v>
      </c>
      <c r="S800" s="55"/>
      <c r="T800" s="55"/>
      <c r="U800" s="55">
        <v>59</v>
      </c>
      <c r="V800" s="55">
        <v>76</v>
      </c>
      <c r="W800" s="55"/>
      <c r="X800" s="55"/>
      <c r="Y800" s="55"/>
      <c r="Z800" s="55"/>
      <c r="AA800" s="55"/>
      <c r="AB800" s="55"/>
      <c r="AC800" s="55">
        <v>60.5</v>
      </c>
      <c r="AD800" s="55">
        <v>84</v>
      </c>
      <c r="AE800" s="55">
        <v>122</v>
      </c>
      <c r="AF800" s="55">
        <v>47</v>
      </c>
      <c r="AG800" s="55">
        <v>72</v>
      </c>
      <c r="AH800" s="55">
        <v>194</v>
      </c>
      <c r="AI800" s="55" t="s">
        <v>1437</v>
      </c>
      <c r="AJ800" s="55">
        <v>25</v>
      </c>
      <c r="AK800" s="55"/>
      <c r="AL800" s="55"/>
      <c r="AM800" s="55"/>
      <c r="AN800" s="55"/>
      <c r="AO800" s="55">
        <v>74</v>
      </c>
      <c r="AP800" s="55">
        <v>47</v>
      </c>
      <c r="AQ800" s="55">
        <v>66</v>
      </c>
      <c r="AR800" s="55">
        <v>54</v>
      </c>
      <c r="AS800" s="55">
        <v>62</v>
      </c>
      <c r="AT800" s="55">
        <v>79</v>
      </c>
    </row>
    <row r="801" spans="1:46">
      <c r="A801" s="55" t="s">
        <v>1678</v>
      </c>
      <c r="B801" s="55">
        <v>7035231845</v>
      </c>
      <c r="C801" s="55" t="s">
        <v>1679</v>
      </c>
      <c r="D801" s="55" t="s">
        <v>328</v>
      </c>
      <c r="E801" s="55" t="s">
        <v>1436</v>
      </c>
      <c r="F801" s="55" t="s">
        <v>233</v>
      </c>
      <c r="G801" s="55">
        <v>18</v>
      </c>
      <c r="H801" s="55">
        <v>441.5</v>
      </c>
      <c r="I801" s="55">
        <v>491.5</v>
      </c>
      <c r="J801" s="55">
        <v>80</v>
      </c>
      <c r="K801" s="55">
        <v>23</v>
      </c>
      <c r="L801" s="55">
        <v>571</v>
      </c>
      <c r="M801" s="55">
        <v>112</v>
      </c>
      <c r="N801" s="55">
        <v>138</v>
      </c>
      <c r="O801" s="55">
        <v>64</v>
      </c>
      <c r="P801" s="55">
        <v>754</v>
      </c>
      <c r="Q801" s="55">
        <v>95.5</v>
      </c>
      <c r="R801" s="55">
        <v>672</v>
      </c>
      <c r="S801" s="55"/>
      <c r="T801" s="55"/>
      <c r="U801" s="55">
        <v>58</v>
      </c>
      <c r="V801" s="55">
        <v>81</v>
      </c>
      <c r="W801" s="55"/>
      <c r="X801" s="55"/>
      <c r="Y801" s="55"/>
      <c r="Z801" s="55"/>
      <c r="AA801" s="55"/>
      <c r="AB801" s="55"/>
      <c r="AC801" s="55">
        <v>62</v>
      </c>
      <c r="AD801" s="55">
        <v>86</v>
      </c>
      <c r="AE801" s="55">
        <v>104</v>
      </c>
      <c r="AF801" s="55">
        <v>50</v>
      </c>
      <c r="AG801" s="55">
        <v>76</v>
      </c>
      <c r="AH801" s="55">
        <v>175</v>
      </c>
      <c r="AI801" s="55" t="s">
        <v>1437</v>
      </c>
      <c r="AJ801" s="55">
        <v>45</v>
      </c>
      <c r="AK801" s="55"/>
      <c r="AL801" s="55"/>
      <c r="AM801" s="55"/>
      <c r="AN801" s="55" t="s">
        <v>1599</v>
      </c>
      <c r="AO801" s="55">
        <v>107</v>
      </c>
      <c r="AP801" s="55">
        <v>102</v>
      </c>
      <c r="AQ801" s="55">
        <v>93</v>
      </c>
      <c r="AR801" s="55">
        <v>103</v>
      </c>
      <c r="AS801" s="55">
        <v>90</v>
      </c>
      <c r="AT801" s="55">
        <v>80</v>
      </c>
    </row>
    <row r="802" spans="1:46">
      <c r="A802" s="55" t="s">
        <v>1593</v>
      </c>
      <c r="B802" s="55">
        <v>1315231746</v>
      </c>
      <c r="C802" s="55" t="s">
        <v>1594</v>
      </c>
      <c r="D802" s="55" t="s">
        <v>133</v>
      </c>
      <c r="E802" s="55" t="s">
        <v>1436</v>
      </c>
      <c r="F802" s="55"/>
      <c r="G802" s="55">
        <v>17</v>
      </c>
      <c r="H802" s="55">
        <v>443.25</v>
      </c>
      <c r="I802" s="55">
        <v>491.5</v>
      </c>
      <c r="J802" s="55">
        <v>80</v>
      </c>
      <c r="K802" s="55">
        <v>-15</v>
      </c>
      <c r="L802" s="55">
        <v>571</v>
      </c>
      <c r="M802" s="55">
        <v>104</v>
      </c>
      <c r="N802" s="55">
        <v>450</v>
      </c>
      <c r="O802" s="55">
        <v>67</v>
      </c>
      <c r="P802" s="55">
        <v>733</v>
      </c>
      <c r="Q802" s="55">
        <v>78</v>
      </c>
      <c r="R802" s="55">
        <v>776</v>
      </c>
      <c r="S802" s="55"/>
      <c r="T802" s="55"/>
      <c r="U802" s="55">
        <v>66.5</v>
      </c>
      <c r="V802" s="55">
        <v>36</v>
      </c>
      <c r="W802" s="55"/>
      <c r="X802" s="55"/>
      <c r="Y802" s="55"/>
      <c r="Z802" s="55"/>
      <c r="AA802" s="55"/>
      <c r="AB802" s="55"/>
      <c r="AC802" s="55">
        <v>63.75</v>
      </c>
      <c r="AD802" s="55">
        <v>87</v>
      </c>
      <c r="AE802" s="55">
        <v>80</v>
      </c>
      <c r="AF802" s="55">
        <v>64</v>
      </c>
      <c r="AG802" s="55">
        <v>89</v>
      </c>
      <c r="AH802" s="55">
        <v>42</v>
      </c>
      <c r="AI802" s="55" t="s">
        <v>1437</v>
      </c>
      <c r="AJ802" s="55">
        <v>46</v>
      </c>
      <c r="AK802" s="55"/>
      <c r="AL802" s="55"/>
      <c r="AM802" s="55"/>
      <c r="AN802" s="55"/>
      <c r="AO802" s="55">
        <v>91</v>
      </c>
      <c r="AP802" s="55">
        <v>74</v>
      </c>
      <c r="AQ802" s="55">
        <v>103</v>
      </c>
      <c r="AR802" s="55">
        <v>65</v>
      </c>
      <c r="AS802" s="55">
        <v>104</v>
      </c>
      <c r="AT802" s="55">
        <v>80</v>
      </c>
    </row>
    <row r="803" spans="1:46">
      <c r="A803" s="55" t="s">
        <v>1668</v>
      </c>
      <c r="B803" s="55">
        <v>1315231839</v>
      </c>
      <c r="C803" s="55" t="s">
        <v>1669</v>
      </c>
      <c r="D803" s="55" t="s">
        <v>133</v>
      </c>
      <c r="E803" s="55" t="s">
        <v>1436</v>
      </c>
      <c r="F803" s="55"/>
      <c r="G803" s="55">
        <v>18</v>
      </c>
      <c r="H803" s="55">
        <v>458</v>
      </c>
      <c r="I803" s="55">
        <v>490.5</v>
      </c>
      <c r="J803" s="55">
        <v>81</v>
      </c>
      <c r="K803" s="55">
        <v>8</v>
      </c>
      <c r="L803" s="55">
        <v>585</v>
      </c>
      <c r="M803" s="55">
        <v>98.5</v>
      </c>
      <c r="N803" s="55">
        <v>653</v>
      </c>
      <c r="O803" s="55">
        <v>96.5</v>
      </c>
      <c r="P803" s="55">
        <v>342</v>
      </c>
      <c r="Q803" s="55">
        <v>74</v>
      </c>
      <c r="R803" s="55">
        <v>783</v>
      </c>
      <c r="S803" s="55"/>
      <c r="T803" s="55"/>
      <c r="U803" s="55">
        <v>61.5</v>
      </c>
      <c r="V803" s="55">
        <v>59</v>
      </c>
      <c r="W803" s="55"/>
      <c r="X803" s="55"/>
      <c r="Y803" s="55"/>
      <c r="Z803" s="55">
        <v>64</v>
      </c>
      <c r="AA803" s="55">
        <v>73</v>
      </c>
      <c r="AB803" s="55">
        <v>417</v>
      </c>
      <c r="AC803" s="55">
        <v>63.5</v>
      </c>
      <c r="AD803" s="55">
        <v>87</v>
      </c>
      <c r="AE803" s="55">
        <v>82</v>
      </c>
      <c r="AF803" s="55"/>
      <c r="AG803" s="55"/>
      <c r="AH803" s="55"/>
      <c r="AI803" s="55" t="s">
        <v>1448</v>
      </c>
      <c r="AJ803" s="55">
        <v>39</v>
      </c>
      <c r="AK803" s="55"/>
      <c r="AL803" s="55" t="s">
        <v>1143</v>
      </c>
      <c r="AM803" s="55"/>
      <c r="AN803" s="55"/>
      <c r="AO803" s="55">
        <v>107</v>
      </c>
      <c r="AP803" s="55">
        <v>93</v>
      </c>
      <c r="AQ803" s="55">
        <v>88</v>
      </c>
      <c r="AR803" s="55">
        <v>89</v>
      </c>
      <c r="AS803" s="55">
        <v>94</v>
      </c>
      <c r="AT803" s="55">
        <v>81</v>
      </c>
    </row>
    <row r="804" spans="1:46">
      <c r="A804" s="55" t="s">
        <v>1523</v>
      </c>
      <c r="B804" s="55">
        <v>1315231708</v>
      </c>
      <c r="C804" s="55" t="s">
        <v>1524</v>
      </c>
      <c r="D804" s="55" t="s">
        <v>52</v>
      </c>
      <c r="E804" s="55" t="s">
        <v>1436</v>
      </c>
      <c r="F804" s="55"/>
      <c r="G804" s="55">
        <v>17</v>
      </c>
      <c r="H804" s="55">
        <v>445.5</v>
      </c>
      <c r="I804" s="55">
        <v>488</v>
      </c>
      <c r="J804" s="55">
        <v>82</v>
      </c>
      <c r="K804" s="55">
        <v>-42</v>
      </c>
      <c r="L804" s="55">
        <v>614</v>
      </c>
      <c r="M804" s="55">
        <v>95</v>
      </c>
      <c r="N804" s="55">
        <v>730</v>
      </c>
      <c r="O804" s="55">
        <v>84</v>
      </c>
      <c r="P804" s="55">
        <v>568</v>
      </c>
      <c r="Q804" s="55">
        <v>120.5</v>
      </c>
      <c r="R804" s="55">
        <v>180</v>
      </c>
      <c r="S804" s="55"/>
      <c r="T804" s="55"/>
      <c r="U804" s="55">
        <v>58.5</v>
      </c>
      <c r="V804" s="55">
        <v>79</v>
      </c>
      <c r="W804" s="55"/>
      <c r="X804" s="55"/>
      <c r="Y804" s="55"/>
      <c r="Z804" s="55"/>
      <c r="AA804" s="55"/>
      <c r="AB804" s="55"/>
      <c r="AC804" s="55">
        <v>51</v>
      </c>
      <c r="AD804" s="55">
        <v>73</v>
      </c>
      <c r="AE804" s="55">
        <v>195</v>
      </c>
      <c r="AF804" s="55">
        <v>36.5</v>
      </c>
      <c r="AG804" s="55">
        <v>57</v>
      </c>
      <c r="AH804" s="55">
        <v>231</v>
      </c>
      <c r="AI804" s="55" t="s">
        <v>1437</v>
      </c>
      <c r="AJ804" s="55">
        <v>8</v>
      </c>
      <c r="AK804" s="55"/>
      <c r="AL804" s="55"/>
      <c r="AM804" s="55"/>
      <c r="AN804" s="55"/>
      <c r="AO804" s="55">
        <v>69</v>
      </c>
      <c r="AP804" s="55">
        <v>70</v>
      </c>
      <c r="AQ804" s="55">
        <v>30</v>
      </c>
      <c r="AR804" s="55">
        <v>40</v>
      </c>
      <c r="AS804" s="55">
        <v>67</v>
      </c>
      <c r="AT804" s="55">
        <v>82</v>
      </c>
    </row>
    <row r="805" spans="1:46">
      <c r="A805" s="55" t="s">
        <v>1648</v>
      </c>
      <c r="B805" s="55">
        <v>1315231826</v>
      </c>
      <c r="C805" s="55" t="s">
        <v>1649</v>
      </c>
      <c r="D805" s="55" t="s">
        <v>52</v>
      </c>
      <c r="E805" s="55" t="s">
        <v>1436</v>
      </c>
      <c r="F805" s="55"/>
      <c r="G805" s="55">
        <v>18</v>
      </c>
      <c r="H805" s="55">
        <v>440.5</v>
      </c>
      <c r="I805" s="55">
        <v>486.5</v>
      </c>
      <c r="J805" s="55">
        <v>83</v>
      </c>
      <c r="K805" s="55">
        <v>3</v>
      </c>
      <c r="L805" s="55">
        <v>633</v>
      </c>
      <c r="M805" s="55">
        <v>104.5</v>
      </c>
      <c r="N805" s="55">
        <v>433</v>
      </c>
      <c r="O805" s="55">
        <v>56.5</v>
      </c>
      <c r="P805" s="55">
        <v>778</v>
      </c>
      <c r="Q805" s="55">
        <v>110.5</v>
      </c>
      <c r="R805" s="55">
        <v>396</v>
      </c>
      <c r="S805" s="55"/>
      <c r="T805" s="55"/>
      <c r="U805" s="55">
        <v>54</v>
      </c>
      <c r="V805" s="55">
        <v>92</v>
      </c>
      <c r="W805" s="55"/>
      <c r="X805" s="55"/>
      <c r="Y805" s="55"/>
      <c r="Z805" s="55"/>
      <c r="AA805" s="55"/>
      <c r="AB805" s="55"/>
      <c r="AC805" s="55">
        <v>50.5</v>
      </c>
      <c r="AD805" s="55">
        <v>72</v>
      </c>
      <c r="AE805" s="55">
        <v>199</v>
      </c>
      <c r="AF805" s="55">
        <v>64.5</v>
      </c>
      <c r="AG805" s="55">
        <v>89</v>
      </c>
      <c r="AH805" s="55">
        <v>37</v>
      </c>
      <c r="AI805" s="55" t="s">
        <v>1437</v>
      </c>
      <c r="AJ805" s="55">
        <v>26</v>
      </c>
      <c r="AK805" s="55"/>
      <c r="AL805" s="55"/>
      <c r="AM805" s="55"/>
      <c r="AN805" s="55" t="s">
        <v>1599</v>
      </c>
      <c r="AO805" s="55"/>
      <c r="AP805" s="55">
        <v>86</v>
      </c>
      <c r="AQ805" s="55">
        <v>84</v>
      </c>
      <c r="AR805" s="55">
        <v>86</v>
      </c>
      <c r="AS805" s="55">
        <v>85</v>
      </c>
      <c r="AT805" s="55">
        <v>83</v>
      </c>
    </row>
    <row r="806" spans="1:46">
      <c r="A806" s="55" t="s">
        <v>1591</v>
      </c>
      <c r="B806" s="55">
        <v>1315231745</v>
      </c>
      <c r="C806" s="55" t="s">
        <v>1592</v>
      </c>
      <c r="D806" s="55" t="s">
        <v>133</v>
      </c>
      <c r="E806" s="55" t="s">
        <v>1436</v>
      </c>
      <c r="F806" s="55"/>
      <c r="G806" s="55">
        <v>17</v>
      </c>
      <c r="H806" s="55">
        <v>436.5</v>
      </c>
      <c r="I806" s="55">
        <v>486</v>
      </c>
      <c r="J806" s="55">
        <v>84</v>
      </c>
      <c r="K806" s="55">
        <v>-6</v>
      </c>
      <c r="L806" s="55">
        <v>639</v>
      </c>
      <c r="M806" s="55">
        <v>114</v>
      </c>
      <c r="N806" s="55">
        <v>84</v>
      </c>
      <c r="O806" s="55">
        <v>53</v>
      </c>
      <c r="P806" s="55">
        <v>788</v>
      </c>
      <c r="Q806" s="55">
        <v>110.5</v>
      </c>
      <c r="R806" s="55">
        <v>396</v>
      </c>
      <c r="S806" s="55"/>
      <c r="T806" s="55"/>
      <c r="U806" s="55">
        <v>48.5</v>
      </c>
      <c r="V806" s="55">
        <v>109</v>
      </c>
      <c r="W806" s="55"/>
      <c r="X806" s="55"/>
      <c r="Y806" s="55"/>
      <c r="Z806" s="55"/>
      <c r="AA806" s="55"/>
      <c r="AB806" s="55"/>
      <c r="AC806" s="55">
        <v>57.5</v>
      </c>
      <c r="AD806" s="55">
        <v>80</v>
      </c>
      <c r="AE806" s="55">
        <v>153</v>
      </c>
      <c r="AF806" s="55">
        <v>53</v>
      </c>
      <c r="AG806" s="55">
        <v>80</v>
      </c>
      <c r="AH806" s="55">
        <v>147</v>
      </c>
      <c r="AI806" s="55" t="s">
        <v>1437</v>
      </c>
      <c r="AJ806" s="55">
        <v>45</v>
      </c>
      <c r="AK806" s="55"/>
      <c r="AL806" s="55"/>
      <c r="AM806" s="55"/>
      <c r="AN806" s="55"/>
      <c r="AO806" s="55">
        <v>103</v>
      </c>
      <c r="AP806" s="55">
        <v>73</v>
      </c>
      <c r="AQ806" s="55">
        <v>107</v>
      </c>
      <c r="AR806" s="55">
        <v>78</v>
      </c>
      <c r="AS806" s="55">
        <v>72</v>
      </c>
      <c r="AT806" s="55">
        <v>84</v>
      </c>
    </row>
    <row r="807" spans="1:46">
      <c r="A807" s="55" t="s">
        <v>1634</v>
      </c>
      <c r="B807" s="55">
        <v>1315231819</v>
      </c>
      <c r="C807" s="55" t="s">
        <v>1635</v>
      </c>
      <c r="D807" s="55" t="s">
        <v>52</v>
      </c>
      <c r="E807" s="55" t="s">
        <v>1436</v>
      </c>
      <c r="F807" s="55"/>
      <c r="G807" s="55">
        <v>18</v>
      </c>
      <c r="H807" s="55">
        <v>433.75</v>
      </c>
      <c r="I807" s="55">
        <v>485.5</v>
      </c>
      <c r="J807" s="55">
        <v>85</v>
      </c>
      <c r="K807" s="55">
        <v>10</v>
      </c>
      <c r="L807" s="55">
        <v>648</v>
      </c>
      <c r="M807" s="55">
        <v>106</v>
      </c>
      <c r="N807" s="55">
        <v>361</v>
      </c>
      <c r="O807" s="55">
        <v>56</v>
      </c>
      <c r="P807" s="55">
        <v>781</v>
      </c>
      <c r="Q807" s="55">
        <v>89.5</v>
      </c>
      <c r="R807" s="55">
        <v>731</v>
      </c>
      <c r="S807" s="55"/>
      <c r="T807" s="55"/>
      <c r="U807" s="55">
        <v>66</v>
      </c>
      <c r="V807" s="55">
        <v>40</v>
      </c>
      <c r="W807" s="55"/>
      <c r="X807" s="55"/>
      <c r="Y807" s="55"/>
      <c r="Z807" s="55"/>
      <c r="AA807" s="55"/>
      <c r="AB807" s="55"/>
      <c r="AC807" s="55">
        <v>61.75</v>
      </c>
      <c r="AD807" s="55">
        <v>86</v>
      </c>
      <c r="AE807" s="55">
        <v>107</v>
      </c>
      <c r="AF807" s="55">
        <v>54.5</v>
      </c>
      <c r="AG807" s="55">
        <v>82</v>
      </c>
      <c r="AH807" s="55">
        <v>139</v>
      </c>
      <c r="AI807" s="55" t="s">
        <v>1437</v>
      </c>
      <c r="AJ807" s="55">
        <v>19</v>
      </c>
      <c r="AK807" s="55"/>
      <c r="AL807" s="55"/>
      <c r="AM807" s="55"/>
      <c r="AN807" s="55" t="s">
        <v>1599</v>
      </c>
      <c r="AO807" s="55">
        <v>102</v>
      </c>
      <c r="AP807" s="55">
        <v>63</v>
      </c>
      <c r="AQ807" s="55">
        <v>94</v>
      </c>
      <c r="AR807" s="55">
        <v>95</v>
      </c>
      <c r="AS807" s="55">
        <v>97</v>
      </c>
      <c r="AT807" s="55">
        <v>85</v>
      </c>
    </row>
    <row r="808" spans="1:46">
      <c r="A808" s="55" t="s">
        <v>1579</v>
      </c>
      <c r="B808" s="55">
        <v>1315231738</v>
      </c>
      <c r="C808" s="55" t="s">
        <v>1580</v>
      </c>
      <c r="D808" s="55" t="s">
        <v>133</v>
      </c>
      <c r="E808" s="55" t="s">
        <v>1436</v>
      </c>
      <c r="F808" s="55"/>
      <c r="G808" s="55">
        <v>17</v>
      </c>
      <c r="H808" s="55">
        <v>440</v>
      </c>
      <c r="I808" s="55">
        <v>485</v>
      </c>
      <c r="J808" s="55">
        <v>86</v>
      </c>
      <c r="K808" s="55">
        <v>4</v>
      </c>
      <c r="L808" s="55">
        <v>650</v>
      </c>
      <c r="M808" s="55">
        <v>111</v>
      </c>
      <c r="N808" s="55">
        <v>172</v>
      </c>
      <c r="O808" s="55">
        <v>83</v>
      </c>
      <c r="P808" s="55">
        <v>583</v>
      </c>
      <c r="Q808" s="55">
        <v>100</v>
      </c>
      <c r="R808" s="55">
        <v>604</v>
      </c>
      <c r="S808" s="55"/>
      <c r="T808" s="55"/>
      <c r="U808" s="55">
        <v>53</v>
      </c>
      <c r="V808" s="55">
        <v>96</v>
      </c>
      <c r="W808" s="55"/>
      <c r="X808" s="55"/>
      <c r="Y808" s="55"/>
      <c r="Z808" s="55"/>
      <c r="AA808" s="55"/>
      <c r="AB808" s="55"/>
      <c r="AC808" s="55">
        <v>44</v>
      </c>
      <c r="AD808" s="55">
        <v>64</v>
      </c>
      <c r="AE808" s="55">
        <v>217</v>
      </c>
      <c r="AF808" s="55">
        <v>49</v>
      </c>
      <c r="AG808" s="55">
        <v>74</v>
      </c>
      <c r="AH808" s="55">
        <v>183</v>
      </c>
      <c r="AI808" s="55" t="s">
        <v>1437</v>
      </c>
      <c r="AJ808" s="55">
        <v>38</v>
      </c>
      <c r="AK808" s="55"/>
      <c r="AL808" s="55"/>
      <c r="AM808" s="55"/>
      <c r="AN808" s="55"/>
      <c r="AO808" s="55">
        <v>49</v>
      </c>
      <c r="AP808" s="55">
        <v>76</v>
      </c>
      <c r="AQ808" s="55">
        <v>79</v>
      </c>
      <c r="AR808" s="55">
        <v>90</v>
      </c>
      <c r="AS808" s="55">
        <v>76</v>
      </c>
      <c r="AT808" s="55">
        <v>86</v>
      </c>
    </row>
    <row r="809" spans="1:46">
      <c r="A809" s="55" t="s">
        <v>1581</v>
      </c>
      <c r="B809" s="55">
        <v>1315231739</v>
      </c>
      <c r="C809" s="55" t="s">
        <v>1582</v>
      </c>
      <c r="D809" s="55" t="s">
        <v>133</v>
      </c>
      <c r="E809" s="55" t="s">
        <v>1436</v>
      </c>
      <c r="F809" s="55"/>
      <c r="G809" s="55">
        <v>17</v>
      </c>
      <c r="H809" s="55">
        <v>439</v>
      </c>
      <c r="I809" s="55">
        <v>484.5</v>
      </c>
      <c r="J809" s="55">
        <v>87</v>
      </c>
      <c r="K809" s="55">
        <v>12</v>
      </c>
      <c r="L809" s="55">
        <v>660</v>
      </c>
      <c r="M809" s="55">
        <v>97.5</v>
      </c>
      <c r="N809" s="55">
        <v>678</v>
      </c>
      <c r="O809" s="55">
        <v>69</v>
      </c>
      <c r="P809" s="55">
        <v>723</v>
      </c>
      <c r="Q809" s="55">
        <v>94</v>
      </c>
      <c r="R809" s="55">
        <v>687</v>
      </c>
      <c r="S809" s="55"/>
      <c r="T809" s="55"/>
      <c r="U809" s="55">
        <v>71</v>
      </c>
      <c r="V809" s="55">
        <v>17</v>
      </c>
      <c r="W809" s="55"/>
      <c r="X809" s="55"/>
      <c r="Y809" s="55"/>
      <c r="Z809" s="55"/>
      <c r="AA809" s="55"/>
      <c r="AB809" s="55"/>
      <c r="AC809" s="55">
        <v>65.5</v>
      </c>
      <c r="AD809" s="55">
        <v>88</v>
      </c>
      <c r="AE809" s="55">
        <v>59</v>
      </c>
      <c r="AF809" s="55">
        <v>42</v>
      </c>
      <c r="AG809" s="55">
        <v>65</v>
      </c>
      <c r="AH809" s="55">
        <v>218</v>
      </c>
      <c r="AI809" s="55" t="s">
        <v>1437</v>
      </c>
      <c r="AJ809" s="55">
        <v>39</v>
      </c>
      <c r="AK809" s="55"/>
      <c r="AL809" s="55"/>
      <c r="AM809" s="55"/>
      <c r="AN809" s="55"/>
      <c r="AO809" s="55">
        <v>68</v>
      </c>
      <c r="AP809" s="55">
        <v>69</v>
      </c>
      <c r="AQ809" s="55">
        <v>83</v>
      </c>
      <c r="AR809" s="55">
        <v>99</v>
      </c>
      <c r="AS809" s="55">
        <v>80</v>
      </c>
      <c r="AT809" s="55">
        <v>87</v>
      </c>
    </row>
    <row r="810" spans="1:46">
      <c r="A810" s="55" t="s">
        <v>1573</v>
      </c>
      <c r="B810" s="55">
        <v>7001231735</v>
      </c>
      <c r="C810" s="55" t="s">
        <v>1574</v>
      </c>
      <c r="D810" s="55" t="s">
        <v>511</v>
      </c>
      <c r="E810" s="55" t="s">
        <v>1436</v>
      </c>
      <c r="F810" s="55" t="s">
        <v>233</v>
      </c>
      <c r="G810" s="55">
        <v>17</v>
      </c>
      <c r="H810" s="55">
        <v>432</v>
      </c>
      <c r="I810" s="55">
        <v>483</v>
      </c>
      <c r="J810" s="55">
        <v>88</v>
      </c>
      <c r="K810" s="55">
        <v>-6</v>
      </c>
      <c r="L810" s="55">
        <v>669</v>
      </c>
      <c r="M810" s="55">
        <v>107</v>
      </c>
      <c r="N810" s="55">
        <v>325</v>
      </c>
      <c r="O810" s="55">
        <v>60</v>
      </c>
      <c r="P810" s="55">
        <v>770</v>
      </c>
      <c r="Q810" s="55">
        <v>102</v>
      </c>
      <c r="R810" s="55">
        <v>575</v>
      </c>
      <c r="S810" s="55"/>
      <c r="T810" s="55"/>
      <c r="U810" s="55">
        <v>48</v>
      </c>
      <c r="V810" s="55">
        <v>109</v>
      </c>
      <c r="W810" s="55"/>
      <c r="X810" s="55"/>
      <c r="Y810" s="55"/>
      <c r="Z810" s="55"/>
      <c r="AA810" s="55"/>
      <c r="AB810" s="55"/>
      <c r="AC810" s="55">
        <v>58</v>
      </c>
      <c r="AD810" s="55">
        <v>81</v>
      </c>
      <c r="AE810" s="55">
        <v>149</v>
      </c>
      <c r="AF810" s="55">
        <v>57</v>
      </c>
      <c r="AG810" s="55">
        <v>85</v>
      </c>
      <c r="AH810" s="55">
        <v>99</v>
      </c>
      <c r="AI810" s="55" t="s">
        <v>1437</v>
      </c>
      <c r="AJ810" s="55">
        <v>35</v>
      </c>
      <c r="AK810" s="55"/>
      <c r="AL810" s="55"/>
      <c r="AM810" s="55"/>
      <c r="AN810" s="55"/>
      <c r="AO810" s="55"/>
      <c r="AP810" s="55"/>
      <c r="AQ810" s="55"/>
      <c r="AR810" s="55">
        <v>82</v>
      </c>
      <c r="AS810" s="55"/>
      <c r="AT810" s="55">
        <v>88</v>
      </c>
    </row>
    <row r="811" spans="1:46">
      <c r="A811" s="55" t="s">
        <v>1525</v>
      </c>
      <c r="B811" s="55">
        <v>1315231709</v>
      </c>
      <c r="C811" s="55" t="s">
        <v>1526</v>
      </c>
      <c r="D811" s="55" t="s">
        <v>52</v>
      </c>
      <c r="E811" s="55" t="s">
        <v>1436</v>
      </c>
      <c r="F811" s="55"/>
      <c r="G811" s="55">
        <v>17</v>
      </c>
      <c r="H811" s="55">
        <v>436</v>
      </c>
      <c r="I811" s="55">
        <v>483.5</v>
      </c>
      <c r="J811" s="55">
        <v>88</v>
      </c>
      <c r="K811" s="55">
        <v>-16</v>
      </c>
      <c r="L811" s="55">
        <v>669</v>
      </c>
      <c r="M811" s="55">
        <v>107.5</v>
      </c>
      <c r="N811" s="55">
        <v>300</v>
      </c>
      <c r="O811" s="55">
        <v>66.5</v>
      </c>
      <c r="P811" s="55">
        <v>736</v>
      </c>
      <c r="Q811" s="55">
        <v>91</v>
      </c>
      <c r="R811" s="55">
        <v>715</v>
      </c>
      <c r="S811" s="55"/>
      <c r="T811" s="55"/>
      <c r="U811" s="55">
        <v>66.5</v>
      </c>
      <c r="V811" s="55">
        <v>36</v>
      </c>
      <c r="W811" s="55"/>
      <c r="X811" s="55"/>
      <c r="Y811" s="55"/>
      <c r="Z811" s="55"/>
      <c r="AA811" s="55"/>
      <c r="AB811" s="55"/>
      <c r="AC811" s="55">
        <v>61.5</v>
      </c>
      <c r="AD811" s="55">
        <v>86</v>
      </c>
      <c r="AE811" s="55">
        <v>110</v>
      </c>
      <c r="AF811" s="55">
        <v>43</v>
      </c>
      <c r="AG811" s="55">
        <v>66</v>
      </c>
      <c r="AH811" s="55">
        <v>213</v>
      </c>
      <c r="AI811" s="55" t="s">
        <v>1437</v>
      </c>
      <c r="AJ811" s="55">
        <v>9</v>
      </c>
      <c r="AK811" s="55"/>
      <c r="AL811" s="55"/>
      <c r="AM811" s="55"/>
      <c r="AN811" s="55"/>
      <c r="AO811" s="55">
        <v>34</v>
      </c>
      <c r="AP811" s="55">
        <v>57</v>
      </c>
      <c r="AQ811" s="55">
        <v>68</v>
      </c>
      <c r="AR811" s="55">
        <v>72</v>
      </c>
      <c r="AS811" s="55">
        <v>62</v>
      </c>
      <c r="AT811" s="55">
        <v>88</v>
      </c>
    </row>
    <row r="812" spans="1:46">
      <c r="A812" s="55" t="s">
        <v>1666</v>
      </c>
      <c r="B812" s="55">
        <v>1315231838</v>
      </c>
      <c r="C812" s="55" t="s">
        <v>1667</v>
      </c>
      <c r="D812" s="55" t="s">
        <v>133</v>
      </c>
      <c r="E812" s="55" t="s">
        <v>1436</v>
      </c>
      <c r="F812" s="55"/>
      <c r="G812" s="55">
        <v>18</v>
      </c>
      <c r="H812" s="55">
        <v>447.5</v>
      </c>
      <c r="I812" s="55">
        <v>479</v>
      </c>
      <c r="J812" s="55">
        <v>89</v>
      </c>
      <c r="K812" s="55">
        <v>-22</v>
      </c>
      <c r="L812" s="55">
        <v>723</v>
      </c>
      <c r="M812" s="55">
        <v>111</v>
      </c>
      <c r="N812" s="55">
        <v>172</v>
      </c>
      <c r="O812" s="55">
        <v>45</v>
      </c>
      <c r="P812" s="55">
        <v>796</v>
      </c>
      <c r="Q812" s="55">
        <v>99</v>
      </c>
      <c r="R812" s="55">
        <v>617</v>
      </c>
      <c r="S812" s="55"/>
      <c r="T812" s="55"/>
      <c r="U812" s="55">
        <v>64</v>
      </c>
      <c r="V812" s="55">
        <v>52</v>
      </c>
      <c r="W812" s="55"/>
      <c r="X812" s="55"/>
      <c r="Y812" s="55"/>
      <c r="Z812" s="55">
        <v>62</v>
      </c>
      <c r="AA812" s="55">
        <v>71</v>
      </c>
      <c r="AB812" s="55">
        <v>430</v>
      </c>
      <c r="AC812" s="55">
        <v>66.5</v>
      </c>
      <c r="AD812" s="55">
        <v>89</v>
      </c>
      <c r="AE812" s="55">
        <v>48</v>
      </c>
      <c r="AF812" s="55"/>
      <c r="AG812" s="55"/>
      <c r="AH812" s="55"/>
      <c r="AI812" s="55" t="s">
        <v>1448</v>
      </c>
      <c r="AJ812" s="55">
        <v>38</v>
      </c>
      <c r="AK812" s="55"/>
      <c r="AL812" s="55" t="s">
        <v>1143</v>
      </c>
      <c r="AM812" s="55"/>
      <c r="AN812" s="55"/>
      <c r="AO812" s="55">
        <v>52</v>
      </c>
      <c r="AP812" s="55">
        <v>54</v>
      </c>
      <c r="AQ812" s="55">
        <v>57</v>
      </c>
      <c r="AR812" s="55">
        <v>67</v>
      </c>
      <c r="AS812" s="55">
        <v>77</v>
      </c>
      <c r="AT812" s="55">
        <v>89</v>
      </c>
    </row>
    <row r="813" spans="1:46">
      <c r="A813" s="55" t="s">
        <v>1644</v>
      </c>
      <c r="B813" s="55">
        <v>1315231824</v>
      </c>
      <c r="C813" s="55" t="s">
        <v>1645</v>
      </c>
      <c r="D813" s="55" t="s">
        <v>52</v>
      </c>
      <c r="E813" s="55" t="s">
        <v>1436</v>
      </c>
      <c r="F813" s="55"/>
      <c r="G813" s="55">
        <v>18</v>
      </c>
      <c r="H813" s="55">
        <v>428.25</v>
      </c>
      <c r="I813" s="55">
        <v>474.5</v>
      </c>
      <c r="J813" s="55">
        <v>90</v>
      </c>
      <c r="K813" s="55">
        <v>11</v>
      </c>
      <c r="L813" s="55">
        <v>783</v>
      </c>
      <c r="M813" s="55">
        <v>93.5</v>
      </c>
      <c r="N813" s="55">
        <v>754</v>
      </c>
      <c r="O813" s="55">
        <v>62</v>
      </c>
      <c r="P813" s="55">
        <v>763</v>
      </c>
      <c r="Q813" s="55">
        <v>107</v>
      </c>
      <c r="R813" s="55">
        <v>474</v>
      </c>
      <c r="S813" s="55"/>
      <c r="T813" s="55"/>
      <c r="U813" s="55">
        <v>67</v>
      </c>
      <c r="V813" s="55">
        <v>31</v>
      </c>
      <c r="W813" s="55"/>
      <c r="X813" s="55"/>
      <c r="Y813" s="55"/>
      <c r="Z813" s="55"/>
      <c r="AA813" s="55"/>
      <c r="AB813" s="55"/>
      <c r="AC813" s="55">
        <v>47.75</v>
      </c>
      <c r="AD813" s="55">
        <v>68</v>
      </c>
      <c r="AE813" s="55">
        <v>207</v>
      </c>
      <c r="AF813" s="55">
        <v>51</v>
      </c>
      <c r="AG813" s="55">
        <v>77</v>
      </c>
      <c r="AH813" s="55">
        <v>163</v>
      </c>
      <c r="AI813" s="55" t="s">
        <v>1437</v>
      </c>
      <c r="AJ813" s="55">
        <v>24</v>
      </c>
      <c r="AK813" s="55"/>
      <c r="AL813" s="55"/>
      <c r="AM813" s="55"/>
      <c r="AN813" s="55" t="s">
        <v>1599</v>
      </c>
      <c r="AO813" s="55">
        <v>109</v>
      </c>
      <c r="AP813" s="55">
        <v>109</v>
      </c>
      <c r="AQ813" s="55">
        <v>110</v>
      </c>
      <c r="AR813" s="55">
        <v>101</v>
      </c>
      <c r="AS813" s="55">
        <v>110</v>
      </c>
      <c r="AT813" s="55">
        <v>90</v>
      </c>
    </row>
    <row r="814" spans="1:46">
      <c r="A814" s="55" t="s">
        <v>1571</v>
      </c>
      <c r="B814" s="55">
        <v>7001231733</v>
      </c>
      <c r="C814" s="55" t="s">
        <v>1572</v>
      </c>
      <c r="D814" s="55" t="s">
        <v>511</v>
      </c>
      <c r="E814" s="55" t="s">
        <v>1436</v>
      </c>
      <c r="F814" s="55" t="s">
        <v>233</v>
      </c>
      <c r="G814" s="55">
        <v>17</v>
      </c>
      <c r="H814" s="55">
        <v>427</v>
      </c>
      <c r="I814" s="55">
        <v>475</v>
      </c>
      <c r="J814" s="55">
        <v>90</v>
      </c>
      <c r="K814" s="55">
        <v>11</v>
      </c>
      <c r="L814" s="55">
        <v>783</v>
      </c>
      <c r="M814" s="55">
        <v>112</v>
      </c>
      <c r="N814" s="55">
        <v>138</v>
      </c>
      <c r="O814" s="55">
        <v>65</v>
      </c>
      <c r="P814" s="55">
        <v>747</v>
      </c>
      <c r="Q814" s="55">
        <v>93</v>
      </c>
      <c r="R814" s="55">
        <v>695</v>
      </c>
      <c r="S814" s="55"/>
      <c r="T814" s="55"/>
      <c r="U814" s="55">
        <v>50</v>
      </c>
      <c r="V814" s="55">
        <v>108</v>
      </c>
      <c r="W814" s="55"/>
      <c r="X814" s="55"/>
      <c r="Y814" s="55"/>
      <c r="Z814" s="55"/>
      <c r="AA814" s="55"/>
      <c r="AB814" s="55"/>
      <c r="AC814" s="55">
        <v>49</v>
      </c>
      <c r="AD814" s="55">
        <v>69</v>
      </c>
      <c r="AE814" s="55">
        <v>205</v>
      </c>
      <c r="AF814" s="55">
        <v>58</v>
      </c>
      <c r="AG814" s="55">
        <v>86</v>
      </c>
      <c r="AH814" s="55">
        <v>88</v>
      </c>
      <c r="AI814" s="55" t="s">
        <v>1437</v>
      </c>
      <c r="AJ814" s="55">
        <v>33</v>
      </c>
      <c r="AK814" s="55"/>
      <c r="AL814" s="55"/>
      <c r="AM814" s="55"/>
      <c r="AN814" s="55"/>
      <c r="AO814" s="55"/>
      <c r="AP814" s="55"/>
      <c r="AQ814" s="55">
        <v>111</v>
      </c>
      <c r="AR814" s="55">
        <v>101</v>
      </c>
      <c r="AS814" s="55"/>
      <c r="AT814" s="55">
        <v>90</v>
      </c>
    </row>
    <row r="815" spans="1:46">
      <c r="A815" s="55" t="s">
        <v>1531</v>
      </c>
      <c r="B815" s="55">
        <v>1315231712</v>
      </c>
      <c r="C815" s="55" t="s">
        <v>1532</v>
      </c>
      <c r="D815" s="55" t="s">
        <v>52</v>
      </c>
      <c r="E815" s="55" t="s">
        <v>1436</v>
      </c>
      <c r="F815" s="55"/>
      <c r="G815" s="55">
        <v>17</v>
      </c>
      <c r="H815" s="55">
        <v>427.75</v>
      </c>
      <c r="I815" s="55">
        <v>474</v>
      </c>
      <c r="J815" s="55">
        <v>91</v>
      </c>
      <c r="K815" s="55">
        <v>-1</v>
      </c>
      <c r="L815" s="55">
        <v>795</v>
      </c>
      <c r="M815" s="55">
        <v>102</v>
      </c>
      <c r="N815" s="55">
        <v>529</v>
      </c>
      <c r="O815" s="55">
        <v>60.5</v>
      </c>
      <c r="P815" s="55">
        <v>768</v>
      </c>
      <c r="Q815" s="55">
        <v>110</v>
      </c>
      <c r="R815" s="55">
        <v>408</v>
      </c>
      <c r="S815" s="55"/>
      <c r="T815" s="55"/>
      <c r="U815" s="55">
        <v>53.5</v>
      </c>
      <c r="V815" s="55">
        <v>95</v>
      </c>
      <c r="W815" s="55"/>
      <c r="X815" s="55"/>
      <c r="Y815" s="55"/>
      <c r="Z815" s="55"/>
      <c r="AA815" s="55"/>
      <c r="AB815" s="55"/>
      <c r="AC815" s="55">
        <v>59.25</v>
      </c>
      <c r="AD815" s="55">
        <v>83</v>
      </c>
      <c r="AE815" s="55">
        <v>127</v>
      </c>
      <c r="AF815" s="55">
        <v>42.5</v>
      </c>
      <c r="AG815" s="55">
        <v>65</v>
      </c>
      <c r="AH815" s="55">
        <v>216</v>
      </c>
      <c r="AI815" s="55" t="s">
        <v>1437</v>
      </c>
      <c r="AJ815" s="55">
        <v>12</v>
      </c>
      <c r="AK815" s="55"/>
      <c r="AL815" s="55"/>
      <c r="AM815" s="55"/>
      <c r="AN815" s="55"/>
      <c r="AO815" s="55">
        <v>94</v>
      </c>
      <c r="AP815" s="55">
        <v>83</v>
      </c>
      <c r="AQ815" s="55">
        <v>92</v>
      </c>
      <c r="AR815" s="55">
        <v>90</v>
      </c>
      <c r="AS815" s="55">
        <v>71</v>
      </c>
      <c r="AT815" s="55">
        <v>91</v>
      </c>
    </row>
    <row r="816" spans="1:46">
      <c r="A816" s="55" t="s">
        <v>1674</v>
      </c>
      <c r="B816" s="55">
        <v>1315231842</v>
      </c>
      <c r="C816" s="55" t="s">
        <v>1675</v>
      </c>
      <c r="D816" s="55" t="s">
        <v>133</v>
      </c>
      <c r="E816" s="55" t="s">
        <v>1436</v>
      </c>
      <c r="F816" s="55"/>
      <c r="G816" s="55">
        <v>18</v>
      </c>
      <c r="H816" s="55">
        <v>429</v>
      </c>
      <c r="I816" s="55">
        <v>473.5</v>
      </c>
      <c r="J816" s="55">
        <v>92</v>
      </c>
      <c r="K816" s="55">
        <v>-7</v>
      </c>
      <c r="L816" s="55">
        <v>805</v>
      </c>
      <c r="M816" s="55">
        <v>112.5</v>
      </c>
      <c r="N816" s="55">
        <v>128</v>
      </c>
      <c r="O816" s="55">
        <v>77</v>
      </c>
      <c r="P816" s="55">
        <v>657</v>
      </c>
      <c r="Q816" s="55">
        <v>92.5</v>
      </c>
      <c r="R816" s="55">
        <v>702</v>
      </c>
      <c r="S816" s="55"/>
      <c r="T816" s="55"/>
      <c r="U816" s="55">
        <v>54.5</v>
      </c>
      <c r="V816" s="55">
        <v>91</v>
      </c>
      <c r="W816" s="55"/>
      <c r="X816" s="55"/>
      <c r="Y816" s="55"/>
      <c r="Z816" s="55"/>
      <c r="AA816" s="55"/>
      <c r="AB816" s="55"/>
      <c r="AC816" s="55">
        <v>51</v>
      </c>
      <c r="AD816" s="55">
        <v>73</v>
      </c>
      <c r="AE816" s="55">
        <v>195</v>
      </c>
      <c r="AF816" s="55">
        <v>41.5</v>
      </c>
      <c r="AG816" s="55">
        <v>64</v>
      </c>
      <c r="AH816" s="55">
        <v>220</v>
      </c>
      <c r="AI816" s="55" t="s">
        <v>1437</v>
      </c>
      <c r="AJ816" s="55">
        <v>42</v>
      </c>
      <c r="AK816" s="55"/>
      <c r="AL816" s="55"/>
      <c r="AM816" s="55"/>
      <c r="AN816" s="55" t="s">
        <v>1599</v>
      </c>
      <c r="AO816" s="55">
        <v>95</v>
      </c>
      <c r="AP816" s="55">
        <v>100</v>
      </c>
      <c r="AQ816" s="55">
        <v>98</v>
      </c>
      <c r="AR816" s="55">
        <v>85</v>
      </c>
      <c r="AS816" s="55">
        <v>82</v>
      </c>
      <c r="AT816" s="55">
        <v>92</v>
      </c>
    </row>
    <row r="817" spans="1:46">
      <c r="A817" s="55" t="s">
        <v>1662</v>
      </c>
      <c r="B817" s="55">
        <v>1315231836</v>
      </c>
      <c r="C817" s="55" t="s">
        <v>1663</v>
      </c>
      <c r="D817" s="55" t="s">
        <v>133</v>
      </c>
      <c r="E817" s="55" t="s">
        <v>1436</v>
      </c>
      <c r="F817" s="55"/>
      <c r="G817" s="55">
        <v>18</v>
      </c>
      <c r="H817" s="55">
        <v>441.5</v>
      </c>
      <c r="I817" s="55">
        <v>473.5</v>
      </c>
      <c r="J817" s="55">
        <v>92</v>
      </c>
      <c r="K817" s="55">
        <v>8</v>
      </c>
      <c r="L817" s="55">
        <v>805</v>
      </c>
      <c r="M817" s="55">
        <v>105.5</v>
      </c>
      <c r="N817" s="55">
        <v>382</v>
      </c>
      <c r="O817" s="55">
        <v>57</v>
      </c>
      <c r="P817" s="55">
        <v>775</v>
      </c>
      <c r="Q817" s="55">
        <v>98</v>
      </c>
      <c r="R817" s="55">
        <v>641</v>
      </c>
      <c r="S817" s="55"/>
      <c r="T817" s="55"/>
      <c r="U817" s="55">
        <v>59</v>
      </c>
      <c r="V817" s="55">
        <v>76</v>
      </c>
      <c r="W817" s="55"/>
      <c r="X817" s="55"/>
      <c r="Y817" s="55"/>
      <c r="Z817" s="55">
        <v>68.5</v>
      </c>
      <c r="AA817" s="55">
        <v>78</v>
      </c>
      <c r="AB817" s="55">
        <v>366</v>
      </c>
      <c r="AC817" s="55">
        <v>53.5</v>
      </c>
      <c r="AD817" s="55">
        <v>76</v>
      </c>
      <c r="AE817" s="55">
        <v>181</v>
      </c>
      <c r="AF817" s="55"/>
      <c r="AG817" s="55"/>
      <c r="AH817" s="55"/>
      <c r="AI817" s="55" t="s">
        <v>1448</v>
      </c>
      <c r="AJ817" s="55">
        <v>36</v>
      </c>
      <c r="AK817" s="55"/>
      <c r="AL817" s="55" t="s">
        <v>1143</v>
      </c>
      <c r="AM817" s="55"/>
      <c r="AN817" s="55"/>
      <c r="AO817" s="55">
        <v>81</v>
      </c>
      <c r="AP817" s="55">
        <v>110</v>
      </c>
      <c r="AQ817" s="55">
        <v>96</v>
      </c>
      <c r="AR817" s="55">
        <v>100</v>
      </c>
      <c r="AS817" s="55">
        <v>102</v>
      </c>
      <c r="AT817" s="55">
        <v>92</v>
      </c>
    </row>
    <row r="818" spans="1:46">
      <c r="A818" s="55" t="s">
        <v>1670</v>
      </c>
      <c r="B818" s="55">
        <v>1315231840</v>
      </c>
      <c r="C818" s="55" t="s">
        <v>1671</v>
      </c>
      <c r="D818" s="55" t="s">
        <v>133</v>
      </c>
      <c r="E818" s="55" t="s">
        <v>1436</v>
      </c>
      <c r="F818" s="55"/>
      <c r="G818" s="55">
        <v>18</v>
      </c>
      <c r="H818" s="55">
        <v>425.25</v>
      </c>
      <c r="I818" s="55">
        <v>471.5</v>
      </c>
      <c r="J818" s="55">
        <v>94</v>
      </c>
      <c r="K818" s="55">
        <v>-10</v>
      </c>
      <c r="L818" s="55">
        <v>833</v>
      </c>
      <c r="M818" s="55">
        <v>97.5</v>
      </c>
      <c r="N818" s="55">
        <v>678</v>
      </c>
      <c r="O818" s="55">
        <v>63.5</v>
      </c>
      <c r="P818" s="55">
        <v>757</v>
      </c>
      <c r="Q818" s="55">
        <v>112.5</v>
      </c>
      <c r="R818" s="55">
        <v>350</v>
      </c>
      <c r="S818" s="55"/>
      <c r="T818" s="55"/>
      <c r="U818" s="55">
        <v>50</v>
      </c>
      <c r="V818" s="55">
        <v>108</v>
      </c>
      <c r="W818" s="55"/>
      <c r="X818" s="55"/>
      <c r="Y818" s="55"/>
      <c r="Z818" s="55"/>
      <c r="AA818" s="55"/>
      <c r="AB818" s="55"/>
      <c r="AC818" s="55">
        <v>59.25</v>
      </c>
      <c r="AD818" s="55">
        <v>83</v>
      </c>
      <c r="AE818" s="55">
        <v>127</v>
      </c>
      <c r="AF818" s="55">
        <v>42.5</v>
      </c>
      <c r="AG818" s="55">
        <v>65</v>
      </c>
      <c r="AH818" s="55">
        <v>216</v>
      </c>
      <c r="AI818" s="55" t="s">
        <v>1437</v>
      </c>
      <c r="AJ818" s="55">
        <v>40</v>
      </c>
      <c r="AK818" s="55"/>
      <c r="AL818" s="55"/>
      <c r="AM818" s="55"/>
      <c r="AN818" s="55" t="s">
        <v>1599</v>
      </c>
      <c r="AO818" s="55">
        <v>82</v>
      </c>
      <c r="AP818" s="55">
        <v>98</v>
      </c>
      <c r="AQ818" s="55">
        <v>61</v>
      </c>
      <c r="AR818" s="55">
        <v>84</v>
      </c>
      <c r="AS818" s="55">
        <v>75</v>
      </c>
      <c r="AT818" s="55">
        <v>94</v>
      </c>
    </row>
    <row r="819" spans="1:46">
      <c r="A819" s="55" t="s">
        <v>1658</v>
      </c>
      <c r="B819" s="55">
        <v>1315231834</v>
      </c>
      <c r="C819" s="55" t="s">
        <v>1659</v>
      </c>
      <c r="D819" s="55" t="s">
        <v>133</v>
      </c>
      <c r="E819" s="55" t="s">
        <v>1436</v>
      </c>
      <c r="F819" s="55"/>
      <c r="G819" s="55">
        <v>18</v>
      </c>
      <c r="H819" s="55">
        <v>422.75</v>
      </c>
      <c r="I819" s="55">
        <v>468.5</v>
      </c>
      <c r="J819" s="55">
        <v>95</v>
      </c>
      <c r="K819" s="55">
        <v>-1</v>
      </c>
      <c r="L819" s="55">
        <v>875</v>
      </c>
      <c r="M819" s="55">
        <v>108.5</v>
      </c>
      <c r="N819" s="55">
        <v>258</v>
      </c>
      <c r="O819" s="55">
        <v>73.5</v>
      </c>
      <c r="P819" s="55">
        <v>690</v>
      </c>
      <c r="Q819" s="55">
        <v>78</v>
      </c>
      <c r="R819" s="55">
        <v>776</v>
      </c>
      <c r="S819" s="55"/>
      <c r="T819" s="55"/>
      <c r="U819" s="55">
        <v>65.5</v>
      </c>
      <c r="V819" s="55">
        <v>43</v>
      </c>
      <c r="W819" s="55"/>
      <c r="X819" s="55"/>
      <c r="Y819" s="55"/>
      <c r="Z819" s="55"/>
      <c r="AA819" s="55"/>
      <c r="AB819" s="55"/>
      <c r="AC819" s="55">
        <v>50.75</v>
      </c>
      <c r="AD819" s="55">
        <v>72</v>
      </c>
      <c r="AE819" s="55">
        <v>197</v>
      </c>
      <c r="AF819" s="55">
        <v>46.5</v>
      </c>
      <c r="AG819" s="55">
        <v>71</v>
      </c>
      <c r="AH819" s="55">
        <v>199</v>
      </c>
      <c r="AI819" s="55" t="s">
        <v>1437</v>
      </c>
      <c r="AJ819" s="55">
        <v>34</v>
      </c>
      <c r="AK819" s="55"/>
      <c r="AL819" s="55"/>
      <c r="AM819" s="55"/>
      <c r="AN819" s="55" t="s">
        <v>1599</v>
      </c>
      <c r="AO819" s="55">
        <v>111</v>
      </c>
      <c r="AP819" s="55">
        <v>84</v>
      </c>
      <c r="AQ819" s="55">
        <v>100</v>
      </c>
      <c r="AR819" s="55">
        <v>94</v>
      </c>
      <c r="AS819" s="55">
        <v>108</v>
      </c>
      <c r="AT819" s="55">
        <v>95</v>
      </c>
    </row>
    <row r="820" spans="1:46">
      <c r="A820" s="55" t="s">
        <v>347</v>
      </c>
      <c r="B820" s="55">
        <v>1315231726</v>
      </c>
      <c r="C820" s="55" t="s">
        <v>1560</v>
      </c>
      <c r="D820" s="55" t="s">
        <v>52</v>
      </c>
      <c r="E820" s="55" t="s">
        <v>1436</v>
      </c>
      <c r="F820" s="55"/>
      <c r="G820" s="55">
        <v>17</v>
      </c>
      <c r="H820" s="55">
        <v>417.5</v>
      </c>
      <c r="I820" s="55">
        <v>466.5</v>
      </c>
      <c r="J820" s="55">
        <v>96</v>
      </c>
      <c r="K820" s="55">
        <v>-16</v>
      </c>
      <c r="L820" s="55">
        <v>901</v>
      </c>
      <c r="M820" s="55">
        <v>99</v>
      </c>
      <c r="N820" s="55">
        <v>635</v>
      </c>
      <c r="O820" s="55">
        <v>47.5</v>
      </c>
      <c r="P820" s="55">
        <v>795</v>
      </c>
      <c r="Q820" s="55">
        <v>111.5</v>
      </c>
      <c r="R820" s="55">
        <v>371</v>
      </c>
      <c r="S820" s="55"/>
      <c r="T820" s="55"/>
      <c r="U820" s="55">
        <v>50.5</v>
      </c>
      <c r="V820" s="55">
        <v>106</v>
      </c>
      <c r="W820" s="55"/>
      <c r="X820" s="55"/>
      <c r="Y820" s="55"/>
      <c r="Z820" s="55"/>
      <c r="AA820" s="55"/>
      <c r="AB820" s="55"/>
      <c r="AC820" s="55">
        <v>57</v>
      </c>
      <c r="AD820" s="55">
        <v>80</v>
      </c>
      <c r="AE820" s="55">
        <v>158</v>
      </c>
      <c r="AF820" s="55">
        <v>52</v>
      </c>
      <c r="AG820" s="55">
        <v>78</v>
      </c>
      <c r="AH820" s="55">
        <v>154</v>
      </c>
      <c r="AI820" s="55" t="s">
        <v>1437</v>
      </c>
      <c r="AJ820" s="55">
        <v>26</v>
      </c>
      <c r="AK820" s="55"/>
      <c r="AL820" s="55"/>
      <c r="AM820" s="55"/>
      <c r="AN820" s="55"/>
      <c r="AO820" s="55">
        <v>106</v>
      </c>
      <c r="AP820" s="55">
        <v>96</v>
      </c>
      <c r="AQ820" s="55">
        <v>79</v>
      </c>
      <c r="AR820" s="55">
        <v>80</v>
      </c>
      <c r="AS820" s="55">
        <v>79</v>
      </c>
      <c r="AT820" s="55">
        <v>96</v>
      </c>
    </row>
    <row r="821" spans="1:46">
      <c r="A821" s="55" t="s">
        <v>1624</v>
      </c>
      <c r="B821" s="55">
        <v>1315231814</v>
      </c>
      <c r="C821" s="55" t="s">
        <v>1625</v>
      </c>
      <c r="D821" s="55" t="s">
        <v>52</v>
      </c>
      <c r="E821" s="55" t="s">
        <v>1436</v>
      </c>
      <c r="F821" s="55"/>
      <c r="G821" s="55">
        <v>18</v>
      </c>
      <c r="H821" s="55">
        <v>420</v>
      </c>
      <c r="I821" s="55">
        <v>464</v>
      </c>
      <c r="J821" s="55">
        <v>97</v>
      </c>
      <c r="K821" s="55">
        <v>-2</v>
      </c>
      <c r="L821" s="55">
        <v>932</v>
      </c>
      <c r="M821" s="55">
        <v>101</v>
      </c>
      <c r="N821" s="55">
        <v>561</v>
      </c>
      <c r="O821" s="55">
        <v>69.5</v>
      </c>
      <c r="P821" s="55">
        <v>718</v>
      </c>
      <c r="Q821" s="55">
        <v>100.5</v>
      </c>
      <c r="R821" s="55">
        <v>600</v>
      </c>
      <c r="S821" s="55"/>
      <c r="T821" s="55"/>
      <c r="U821" s="55">
        <v>53</v>
      </c>
      <c r="V821" s="55">
        <v>96</v>
      </c>
      <c r="W821" s="55"/>
      <c r="X821" s="55"/>
      <c r="Y821" s="55"/>
      <c r="Z821" s="55"/>
      <c r="AA821" s="55"/>
      <c r="AB821" s="55"/>
      <c r="AC821" s="55">
        <v>56.5</v>
      </c>
      <c r="AD821" s="55">
        <v>79</v>
      </c>
      <c r="AE821" s="55">
        <v>163</v>
      </c>
      <c r="AF821" s="55">
        <v>39.5</v>
      </c>
      <c r="AG821" s="55">
        <v>61</v>
      </c>
      <c r="AH821" s="55">
        <v>228</v>
      </c>
      <c r="AI821" s="55" t="s">
        <v>1437</v>
      </c>
      <c r="AJ821" s="55">
        <v>14</v>
      </c>
      <c r="AK821" s="55"/>
      <c r="AL821" s="55"/>
      <c r="AM821" s="55"/>
      <c r="AN821" s="55" t="s">
        <v>1599</v>
      </c>
      <c r="AO821" s="55">
        <v>59</v>
      </c>
      <c r="AP821" s="55">
        <v>88</v>
      </c>
      <c r="AQ821" s="55">
        <v>86</v>
      </c>
      <c r="AR821" s="55">
        <v>95</v>
      </c>
      <c r="AS821" s="55">
        <v>77</v>
      </c>
      <c r="AT821" s="55">
        <v>97</v>
      </c>
    </row>
    <row r="822" spans="1:46">
      <c r="A822" s="55" t="s">
        <v>1597</v>
      </c>
      <c r="B822" s="55">
        <v>1315231801</v>
      </c>
      <c r="C822" s="55" t="s">
        <v>1598</v>
      </c>
      <c r="D822" s="55" t="s">
        <v>52</v>
      </c>
      <c r="E822" s="55" t="s">
        <v>1436</v>
      </c>
      <c r="F822" s="55"/>
      <c r="G822" s="55">
        <v>18</v>
      </c>
      <c r="H822" s="55">
        <v>414.25</v>
      </c>
      <c r="I822" s="55">
        <v>462.5</v>
      </c>
      <c r="J822" s="55">
        <v>98</v>
      </c>
      <c r="K822" s="55">
        <v>-6</v>
      </c>
      <c r="L822" s="55">
        <v>951</v>
      </c>
      <c r="M822" s="55">
        <v>95</v>
      </c>
      <c r="N822" s="55">
        <v>730</v>
      </c>
      <c r="O822" s="55">
        <v>69.5</v>
      </c>
      <c r="P822" s="55">
        <v>718</v>
      </c>
      <c r="Q822" s="55">
        <v>94.5</v>
      </c>
      <c r="R822" s="55">
        <v>684</v>
      </c>
      <c r="S822" s="55"/>
      <c r="T822" s="55"/>
      <c r="U822" s="55">
        <v>51.5</v>
      </c>
      <c r="V822" s="55">
        <v>102</v>
      </c>
      <c r="W822" s="55"/>
      <c r="X822" s="55"/>
      <c r="Y822" s="55"/>
      <c r="Z822" s="55"/>
      <c r="AA822" s="55"/>
      <c r="AB822" s="55"/>
      <c r="AC822" s="55">
        <v>55.25</v>
      </c>
      <c r="AD822" s="55">
        <v>78</v>
      </c>
      <c r="AE822" s="55">
        <v>172</v>
      </c>
      <c r="AF822" s="55">
        <v>48.5</v>
      </c>
      <c r="AG822" s="55">
        <v>74</v>
      </c>
      <c r="AH822" s="55">
        <v>187</v>
      </c>
      <c r="AI822" s="55" t="s">
        <v>1437</v>
      </c>
      <c r="AJ822" s="55">
        <v>1</v>
      </c>
      <c r="AK822" s="55"/>
      <c r="AL822" s="55"/>
      <c r="AM822" s="55"/>
      <c r="AN822" s="55" t="s">
        <v>1599</v>
      </c>
      <c r="AO822" s="55">
        <v>87</v>
      </c>
      <c r="AP822" s="55">
        <v>95</v>
      </c>
      <c r="AQ822" s="55">
        <v>84</v>
      </c>
      <c r="AR822" s="55">
        <v>92</v>
      </c>
      <c r="AS822" s="55">
        <v>96</v>
      </c>
      <c r="AT822" s="55">
        <v>98</v>
      </c>
    </row>
    <row r="823" spans="1:46">
      <c r="A823" s="55" t="s">
        <v>1608</v>
      </c>
      <c r="B823" s="55">
        <v>1315231806</v>
      </c>
      <c r="C823" s="55" t="s">
        <v>1609</v>
      </c>
      <c r="D823" s="55" t="s">
        <v>52</v>
      </c>
      <c r="E823" s="55" t="s">
        <v>1436</v>
      </c>
      <c r="F823" s="55"/>
      <c r="G823" s="55">
        <v>18</v>
      </c>
      <c r="H823" s="55">
        <v>411</v>
      </c>
      <c r="I823" s="55">
        <v>459</v>
      </c>
      <c r="J823" s="55">
        <v>99</v>
      </c>
      <c r="K823" s="55">
        <v>9</v>
      </c>
      <c r="L823" s="55">
        <v>1008</v>
      </c>
      <c r="M823" s="55">
        <v>105</v>
      </c>
      <c r="N823" s="55">
        <v>406</v>
      </c>
      <c r="O823" s="55">
        <v>64.5</v>
      </c>
      <c r="P823" s="55">
        <v>748</v>
      </c>
      <c r="Q823" s="55">
        <v>84</v>
      </c>
      <c r="R823" s="55">
        <v>758</v>
      </c>
      <c r="S823" s="55"/>
      <c r="T823" s="55"/>
      <c r="U823" s="55">
        <v>51.5</v>
      </c>
      <c r="V823" s="55">
        <v>102</v>
      </c>
      <c r="W823" s="55"/>
      <c r="X823" s="55"/>
      <c r="Y823" s="55"/>
      <c r="Z823" s="55"/>
      <c r="AA823" s="55"/>
      <c r="AB823" s="55"/>
      <c r="AC823" s="55">
        <v>49.5</v>
      </c>
      <c r="AD823" s="55">
        <v>70</v>
      </c>
      <c r="AE823" s="55">
        <v>201</v>
      </c>
      <c r="AF823" s="55">
        <v>56.5</v>
      </c>
      <c r="AG823" s="55">
        <v>84</v>
      </c>
      <c r="AH823" s="55">
        <v>107</v>
      </c>
      <c r="AI823" s="55" t="s">
        <v>1437</v>
      </c>
      <c r="AJ823" s="55">
        <v>6</v>
      </c>
      <c r="AK823" s="55"/>
      <c r="AL823" s="55"/>
      <c r="AM823" s="55"/>
      <c r="AN823" s="55" t="s">
        <v>1599</v>
      </c>
      <c r="AO823" s="55">
        <v>93</v>
      </c>
      <c r="AP823" s="55">
        <v>111</v>
      </c>
      <c r="AQ823" s="55">
        <v>93</v>
      </c>
      <c r="AR823" s="55">
        <v>108</v>
      </c>
      <c r="AS823" s="55">
        <v>88</v>
      </c>
      <c r="AT823" s="55">
        <v>99</v>
      </c>
    </row>
    <row r="824" spans="1:46">
      <c r="A824" s="55" t="s">
        <v>1563</v>
      </c>
      <c r="B824" s="55">
        <v>1315231728</v>
      </c>
      <c r="C824" s="55" t="s">
        <v>1564</v>
      </c>
      <c r="D824" s="55" t="s">
        <v>52</v>
      </c>
      <c r="E824" s="55" t="s">
        <v>1436</v>
      </c>
      <c r="F824" s="55"/>
      <c r="G824" s="55">
        <v>17</v>
      </c>
      <c r="H824" s="55">
        <v>411.75</v>
      </c>
      <c r="I824" s="55">
        <v>459</v>
      </c>
      <c r="J824" s="55">
        <v>99</v>
      </c>
      <c r="K824" s="55">
        <v>-2</v>
      </c>
      <c r="L824" s="55">
        <v>1008</v>
      </c>
      <c r="M824" s="55">
        <v>95</v>
      </c>
      <c r="N824" s="55">
        <v>730</v>
      </c>
      <c r="O824" s="55">
        <v>32</v>
      </c>
      <c r="P824" s="55">
        <v>800</v>
      </c>
      <c r="Q824" s="55">
        <v>114.5</v>
      </c>
      <c r="R824" s="55">
        <v>303</v>
      </c>
      <c r="S824" s="55"/>
      <c r="T824" s="55"/>
      <c r="U824" s="55">
        <v>60.5</v>
      </c>
      <c r="V824" s="55">
        <v>71</v>
      </c>
      <c r="W824" s="55"/>
      <c r="X824" s="55"/>
      <c r="Y824" s="55"/>
      <c r="Z824" s="55"/>
      <c r="AA824" s="55"/>
      <c r="AB824" s="55"/>
      <c r="AC824" s="55">
        <v>64.25</v>
      </c>
      <c r="AD824" s="55">
        <v>88</v>
      </c>
      <c r="AE824" s="55">
        <v>76</v>
      </c>
      <c r="AF824" s="55">
        <v>45.5</v>
      </c>
      <c r="AG824" s="55">
        <v>69</v>
      </c>
      <c r="AH824" s="55">
        <v>204</v>
      </c>
      <c r="AI824" s="55" t="s">
        <v>1437</v>
      </c>
      <c r="AJ824" s="55">
        <v>28</v>
      </c>
      <c r="AK824" s="55"/>
      <c r="AL824" s="55"/>
      <c r="AM824" s="55"/>
      <c r="AN824" s="55"/>
      <c r="AO824" s="55">
        <v>97</v>
      </c>
      <c r="AP824" s="55">
        <v>75</v>
      </c>
      <c r="AQ824" s="55">
        <v>99</v>
      </c>
      <c r="AR824" s="55">
        <v>97</v>
      </c>
      <c r="AS824" s="55">
        <v>98</v>
      </c>
      <c r="AT824" s="55">
        <v>99</v>
      </c>
    </row>
    <row r="825" spans="1:46">
      <c r="A825" s="55" t="s">
        <v>1587</v>
      </c>
      <c r="B825" s="55">
        <v>1315231743</v>
      </c>
      <c r="C825" s="55" t="s">
        <v>1588</v>
      </c>
      <c r="D825" s="55" t="s">
        <v>133</v>
      </c>
      <c r="E825" s="55" t="s">
        <v>1436</v>
      </c>
      <c r="F825" s="55"/>
      <c r="G825" s="55">
        <v>17</v>
      </c>
      <c r="H825" s="55">
        <v>408.5</v>
      </c>
      <c r="I825" s="55">
        <v>457.5</v>
      </c>
      <c r="J825" s="55">
        <v>101</v>
      </c>
      <c r="K825" s="55">
        <v>2</v>
      </c>
      <c r="L825" s="55">
        <v>1031</v>
      </c>
      <c r="M825" s="55">
        <v>100</v>
      </c>
      <c r="N825" s="55">
        <v>605</v>
      </c>
      <c r="O825" s="55">
        <v>50.5</v>
      </c>
      <c r="P825" s="55">
        <v>790</v>
      </c>
      <c r="Q825" s="55">
        <v>101.5</v>
      </c>
      <c r="R825" s="55">
        <v>583</v>
      </c>
      <c r="S825" s="55"/>
      <c r="T825" s="55"/>
      <c r="U825" s="55">
        <v>50.5</v>
      </c>
      <c r="V825" s="55">
        <v>106</v>
      </c>
      <c r="W825" s="55"/>
      <c r="X825" s="55"/>
      <c r="Y825" s="55"/>
      <c r="Z825" s="55"/>
      <c r="AA825" s="55"/>
      <c r="AB825" s="55"/>
      <c r="AC825" s="55">
        <v>56</v>
      </c>
      <c r="AD825" s="55">
        <v>79</v>
      </c>
      <c r="AE825" s="55">
        <v>170</v>
      </c>
      <c r="AF825" s="55">
        <v>50</v>
      </c>
      <c r="AG825" s="55">
        <v>76</v>
      </c>
      <c r="AH825" s="55">
        <v>175</v>
      </c>
      <c r="AI825" s="55" t="s">
        <v>1437</v>
      </c>
      <c r="AJ825" s="55">
        <v>43</v>
      </c>
      <c r="AK825" s="55"/>
      <c r="AL825" s="55"/>
      <c r="AM825" s="55"/>
      <c r="AN825" s="55"/>
      <c r="AO825" s="55">
        <v>101</v>
      </c>
      <c r="AP825" s="55">
        <v>103</v>
      </c>
      <c r="AQ825" s="55">
        <v>106</v>
      </c>
      <c r="AR825" s="55">
        <v>103</v>
      </c>
      <c r="AS825" s="55">
        <v>101</v>
      </c>
      <c r="AT825" s="55">
        <v>101</v>
      </c>
    </row>
    <row r="826" spans="1:46">
      <c r="A826" s="55" t="s">
        <v>1664</v>
      </c>
      <c r="B826" s="55">
        <v>1315231837</v>
      </c>
      <c r="C826" s="55" t="s">
        <v>1665</v>
      </c>
      <c r="D826" s="55" t="s">
        <v>133</v>
      </c>
      <c r="E826" s="55" t="s">
        <v>1436</v>
      </c>
      <c r="F826" s="55"/>
      <c r="G826" s="55">
        <v>18</v>
      </c>
      <c r="H826" s="55">
        <v>413</v>
      </c>
      <c r="I826" s="55">
        <v>457</v>
      </c>
      <c r="J826" s="55">
        <v>102</v>
      </c>
      <c r="K826" s="55">
        <v>8</v>
      </c>
      <c r="L826" s="55">
        <v>1040</v>
      </c>
      <c r="M826" s="55">
        <v>101.5</v>
      </c>
      <c r="N826" s="55">
        <v>544</v>
      </c>
      <c r="O826" s="55">
        <v>62</v>
      </c>
      <c r="P826" s="55">
        <v>763</v>
      </c>
      <c r="Q826" s="55">
        <v>100</v>
      </c>
      <c r="R826" s="55">
        <v>604</v>
      </c>
      <c r="S826" s="55"/>
      <c r="T826" s="55"/>
      <c r="U826" s="55">
        <v>55.5</v>
      </c>
      <c r="V826" s="55">
        <v>87</v>
      </c>
      <c r="W826" s="55"/>
      <c r="X826" s="55"/>
      <c r="Y826" s="55"/>
      <c r="Z826" s="55"/>
      <c r="AA826" s="55"/>
      <c r="AB826" s="55"/>
      <c r="AC826" s="55">
        <v>53</v>
      </c>
      <c r="AD826" s="55">
        <v>75</v>
      </c>
      <c r="AE826" s="55">
        <v>184</v>
      </c>
      <c r="AF826" s="55">
        <v>41</v>
      </c>
      <c r="AG826" s="55">
        <v>63</v>
      </c>
      <c r="AH826" s="55">
        <v>222</v>
      </c>
      <c r="AI826" s="55" t="s">
        <v>1437</v>
      </c>
      <c r="AJ826" s="55">
        <v>37</v>
      </c>
      <c r="AK826" s="55"/>
      <c r="AL826" s="55"/>
      <c r="AM826" s="55"/>
      <c r="AN826" s="55" t="s">
        <v>1599</v>
      </c>
      <c r="AO826" s="55">
        <v>112</v>
      </c>
      <c r="AP826" s="55">
        <v>113</v>
      </c>
      <c r="AQ826" s="55">
        <v>108</v>
      </c>
      <c r="AR826" s="55">
        <v>110</v>
      </c>
      <c r="AS826" s="55">
        <v>109</v>
      </c>
      <c r="AT826" s="55">
        <v>102</v>
      </c>
    </row>
    <row r="827" spans="1:46">
      <c r="A827" s="55" t="s">
        <v>1569</v>
      </c>
      <c r="B827" s="55">
        <v>1315231731</v>
      </c>
      <c r="C827" s="55" t="s">
        <v>1570</v>
      </c>
      <c r="D827" s="55" t="s">
        <v>52</v>
      </c>
      <c r="E827" s="55" t="s">
        <v>1436</v>
      </c>
      <c r="F827" s="55"/>
      <c r="G827" s="55">
        <v>17</v>
      </c>
      <c r="H827" s="55">
        <v>411</v>
      </c>
      <c r="I827" s="55">
        <v>453</v>
      </c>
      <c r="J827" s="55">
        <v>103</v>
      </c>
      <c r="K827" s="55">
        <v>-6</v>
      </c>
      <c r="L827" s="55">
        <v>1095</v>
      </c>
      <c r="M827" s="55">
        <v>108.5</v>
      </c>
      <c r="N827" s="55">
        <v>258</v>
      </c>
      <c r="O827" s="55">
        <v>78.5</v>
      </c>
      <c r="P827" s="55">
        <v>643</v>
      </c>
      <c r="Q827" s="55">
        <v>86.5</v>
      </c>
      <c r="R827" s="55">
        <v>749</v>
      </c>
      <c r="S827" s="55"/>
      <c r="T827" s="55"/>
      <c r="U827" s="55">
        <v>52.5</v>
      </c>
      <c r="V827" s="55">
        <v>99</v>
      </c>
      <c r="W827" s="55"/>
      <c r="X827" s="55"/>
      <c r="Y827" s="55"/>
      <c r="Z827" s="55"/>
      <c r="AA827" s="55"/>
      <c r="AB827" s="55"/>
      <c r="AC827" s="55">
        <v>44</v>
      </c>
      <c r="AD827" s="55">
        <v>64</v>
      </c>
      <c r="AE827" s="55">
        <v>217</v>
      </c>
      <c r="AF827" s="55">
        <v>41</v>
      </c>
      <c r="AG827" s="55">
        <v>63</v>
      </c>
      <c r="AH827" s="55">
        <v>222</v>
      </c>
      <c r="AI827" s="55" t="s">
        <v>1437</v>
      </c>
      <c r="AJ827" s="55">
        <v>31</v>
      </c>
      <c r="AK827" s="55"/>
      <c r="AL827" s="55"/>
      <c r="AM827" s="55"/>
      <c r="AN827" s="55"/>
      <c r="AO827" s="55">
        <v>98</v>
      </c>
      <c r="AP827" s="55">
        <v>101</v>
      </c>
      <c r="AQ827" s="55">
        <v>101</v>
      </c>
      <c r="AR827" s="55">
        <v>97</v>
      </c>
      <c r="AS827" s="55">
        <v>106</v>
      </c>
      <c r="AT827" s="55">
        <v>103</v>
      </c>
    </row>
    <row r="828" spans="1:46">
      <c r="A828" s="55" t="s">
        <v>1656</v>
      </c>
      <c r="B828" s="55">
        <v>1315231833</v>
      </c>
      <c r="C828" s="55" t="s">
        <v>1657</v>
      </c>
      <c r="D828" s="55" t="s">
        <v>133</v>
      </c>
      <c r="E828" s="55" t="s">
        <v>1436</v>
      </c>
      <c r="F828" s="55"/>
      <c r="G828" s="55">
        <v>18</v>
      </c>
      <c r="H828" s="55">
        <v>404.75</v>
      </c>
      <c r="I828" s="55">
        <v>451.5</v>
      </c>
      <c r="J828" s="55">
        <v>104</v>
      </c>
      <c r="K828" s="55">
        <v>3</v>
      </c>
      <c r="L828" s="55">
        <v>1120</v>
      </c>
      <c r="M828" s="55">
        <v>93.5</v>
      </c>
      <c r="N828" s="55">
        <v>754</v>
      </c>
      <c r="O828" s="55">
        <v>42</v>
      </c>
      <c r="P828" s="55">
        <v>798</v>
      </c>
      <c r="Q828" s="55">
        <v>104</v>
      </c>
      <c r="R828" s="55">
        <v>541</v>
      </c>
      <c r="S828" s="55"/>
      <c r="T828" s="55"/>
      <c r="U828" s="55">
        <v>61</v>
      </c>
      <c r="V828" s="55">
        <v>66</v>
      </c>
      <c r="W828" s="55"/>
      <c r="X828" s="55"/>
      <c r="Y828" s="55"/>
      <c r="Z828" s="55"/>
      <c r="AA828" s="55"/>
      <c r="AB828" s="55"/>
      <c r="AC828" s="55">
        <v>58.25</v>
      </c>
      <c r="AD828" s="55">
        <v>81</v>
      </c>
      <c r="AE828" s="55">
        <v>145</v>
      </c>
      <c r="AF828" s="55">
        <v>46</v>
      </c>
      <c r="AG828" s="55">
        <v>70</v>
      </c>
      <c r="AH828" s="55">
        <v>202</v>
      </c>
      <c r="AI828" s="55" t="s">
        <v>1437</v>
      </c>
      <c r="AJ828" s="55">
        <v>33</v>
      </c>
      <c r="AK828" s="55"/>
      <c r="AL828" s="55"/>
      <c r="AM828" s="55"/>
      <c r="AN828" s="55" t="s">
        <v>1599</v>
      </c>
      <c r="AO828" s="55">
        <v>110</v>
      </c>
      <c r="AP828" s="55">
        <v>104</v>
      </c>
      <c r="AQ828" s="55">
        <v>102</v>
      </c>
      <c r="AR828" s="55">
        <v>107</v>
      </c>
      <c r="AS828" s="55">
        <v>105</v>
      </c>
      <c r="AT828" s="55">
        <v>104</v>
      </c>
    </row>
    <row r="829" spans="1:46">
      <c r="A829" s="55" t="s">
        <v>1610</v>
      </c>
      <c r="B829" s="55">
        <v>1315231807</v>
      </c>
      <c r="C829" s="55" t="s">
        <v>1611</v>
      </c>
      <c r="D829" s="55" t="s">
        <v>52</v>
      </c>
      <c r="E829" s="55" t="s">
        <v>1436</v>
      </c>
      <c r="F829" s="55"/>
      <c r="G829" s="55">
        <v>18</v>
      </c>
      <c r="H829" s="55">
        <v>400.5</v>
      </c>
      <c r="I829" s="55">
        <v>448</v>
      </c>
      <c r="J829" s="55">
        <v>105</v>
      </c>
      <c r="K829" s="55">
        <v>6</v>
      </c>
      <c r="L829" s="55">
        <v>1182</v>
      </c>
      <c r="M829" s="55">
        <v>96.5</v>
      </c>
      <c r="N829" s="55">
        <v>701</v>
      </c>
      <c r="O829" s="55">
        <v>54</v>
      </c>
      <c r="P829" s="55">
        <v>786</v>
      </c>
      <c r="Q829" s="55">
        <v>99.5</v>
      </c>
      <c r="R829" s="55">
        <v>610</v>
      </c>
      <c r="S829" s="55"/>
      <c r="T829" s="55"/>
      <c r="U829" s="55">
        <v>54</v>
      </c>
      <c r="V829" s="55">
        <v>92</v>
      </c>
      <c r="W829" s="55"/>
      <c r="X829" s="55"/>
      <c r="Y829" s="55"/>
      <c r="Z829" s="55"/>
      <c r="AA829" s="55"/>
      <c r="AB829" s="55"/>
      <c r="AC829" s="55">
        <v>42</v>
      </c>
      <c r="AD829" s="55">
        <v>62</v>
      </c>
      <c r="AE829" s="55">
        <v>220</v>
      </c>
      <c r="AF829" s="55">
        <v>54.5</v>
      </c>
      <c r="AG829" s="55">
        <v>82</v>
      </c>
      <c r="AH829" s="55">
        <v>139</v>
      </c>
      <c r="AI829" s="55" t="s">
        <v>1437</v>
      </c>
      <c r="AJ829" s="55">
        <v>7</v>
      </c>
      <c r="AK829" s="55"/>
      <c r="AL829" s="55"/>
      <c r="AM829" s="55"/>
      <c r="AN829" s="55" t="s">
        <v>1599</v>
      </c>
      <c r="AO829" s="55">
        <v>86</v>
      </c>
      <c r="AP829" s="55">
        <v>106</v>
      </c>
      <c r="AQ829" s="55">
        <v>91</v>
      </c>
      <c r="AR829" s="55">
        <v>111</v>
      </c>
      <c r="AS829" s="55">
        <v>107</v>
      </c>
      <c r="AT829" s="55">
        <v>105</v>
      </c>
    </row>
    <row r="830" spans="1:46">
      <c r="A830" s="55" t="s">
        <v>1672</v>
      </c>
      <c r="B830" s="55">
        <v>1315231841</v>
      </c>
      <c r="C830" s="55" t="s">
        <v>1673</v>
      </c>
      <c r="D830" s="55" t="s">
        <v>133</v>
      </c>
      <c r="E830" s="55" t="s">
        <v>1436</v>
      </c>
      <c r="F830" s="55"/>
      <c r="G830" s="55">
        <v>18</v>
      </c>
      <c r="H830" s="55">
        <v>397.75</v>
      </c>
      <c r="I830" s="55">
        <v>444.5</v>
      </c>
      <c r="J830" s="55">
        <v>106</v>
      </c>
      <c r="K830" s="55">
        <v>3</v>
      </c>
      <c r="L830" s="55">
        <v>1244</v>
      </c>
      <c r="M830" s="55">
        <v>95</v>
      </c>
      <c r="N830" s="55">
        <v>730</v>
      </c>
      <c r="O830" s="55">
        <v>52</v>
      </c>
      <c r="P830" s="55">
        <v>789</v>
      </c>
      <c r="Q830" s="55">
        <v>98.5</v>
      </c>
      <c r="R830" s="55">
        <v>627</v>
      </c>
      <c r="S830" s="55"/>
      <c r="T830" s="55"/>
      <c r="U830" s="55">
        <v>52</v>
      </c>
      <c r="V830" s="55">
        <v>101</v>
      </c>
      <c r="W830" s="55"/>
      <c r="X830" s="55"/>
      <c r="Y830" s="55"/>
      <c r="Z830" s="55"/>
      <c r="AA830" s="55"/>
      <c r="AB830" s="55"/>
      <c r="AC830" s="55">
        <v>51.25</v>
      </c>
      <c r="AD830" s="55">
        <v>73</v>
      </c>
      <c r="AE830" s="55">
        <v>194</v>
      </c>
      <c r="AF830" s="55">
        <v>49</v>
      </c>
      <c r="AG830" s="55">
        <v>74</v>
      </c>
      <c r="AH830" s="55">
        <v>183</v>
      </c>
      <c r="AI830" s="55" t="s">
        <v>1437</v>
      </c>
      <c r="AJ830" s="55">
        <v>41</v>
      </c>
      <c r="AK830" s="55"/>
      <c r="AL830" s="55"/>
      <c r="AM830" s="55"/>
      <c r="AN830" s="55" t="s">
        <v>1599</v>
      </c>
      <c r="AO830" s="55">
        <v>96</v>
      </c>
      <c r="AP830" s="55">
        <v>112</v>
      </c>
      <c r="AQ830" s="55">
        <v>109</v>
      </c>
      <c r="AR830" s="55">
        <v>109</v>
      </c>
      <c r="AS830" s="55">
        <v>111</v>
      </c>
      <c r="AT830" s="55">
        <v>106</v>
      </c>
    </row>
    <row r="831" spans="1:46">
      <c r="A831" s="55" t="s">
        <v>1600</v>
      </c>
      <c r="B831" s="55">
        <v>1315231802</v>
      </c>
      <c r="C831" s="55" t="s">
        <v>1601</v>
      </c>
      <c r="D831" s="55" t="s">
        <v>52</v>
      </c>
      <c r="E831" s="55" t="s">
        <v>1436</v>
      </c>
      <c r="F831" s="55"/>
      <c r="G831" s="55">
        <v>18</v>
      </c>
      <c r="H831" s="55">
        <v>391</v>
      </c>
      <c r="I831" s="55">
        <v>435.5</v>
      </c>
      <c r="J831" s="55">
        <v>107</v>
      </c>
      <c r="K831" s="55">
        <v>-15</v>
      </c>
      <c r="L831" s="55">
        <v>1371</v>
      </c>
      <c r="M831" s="55">
        <v>107.5</v>
      </c>
      <c r="N831" s="55">
        <v>300</v>
      </c>
      <c r="O831" s="55">
        <v>50.5</v>
      </c>
      <c r="P831" s="55">
        <v>790</v>
      </c>
      <c r="Q831" s="55">
        <v>78.5</v>
      </c>
      <c r="R831" s="55">
        <v>775</v>
      </c>
      <c r="S831" s="55"/>
      <c r="T831" s="55"/>
      <c r="U831" s="55">
        <v>60</v>
      </c>
      <c r="V831" s="55">
        <v>72</v>
      </c>
      <c r="W831" s="55"/>
      <c r="X831" s="55"/>
      <c r="Y831" s="55"/>
      <c r="Z831" s="55"/>
      <c r="AA831" s="55"/>
      <c r="AB831" s="55"/>
      <c r="AC831" s="55">
        <v>51.5</v>
      </c>
      <c r="AD831" s="55">
        <v>73</v>
      </c>
      <c r="AE831" s="55">
        <v>191</v>
      </c>
      <c r="AF831" s="55">
        <v>43</v>
      </c>
      <c r="AG831" s="55">
        <v>66</v>
      </c>
      <c r="AH831" s="55">
        <v>213</v>
      </c>
      <c r="AI831" s="55" t="s">
        <v>1437</v>
      </c>
      <c r="AJ831" s="55">
        <v>2</v>
      </c>
      <c r="AK831" s="55"/>
      <c r="AL831" s="55"/>
      <c r="AM831" s="55"/>
      <c r="AN831" s="55" t="s">
        <v>1599</v>
      </c>
      <c r="AO831" s="55">
        <v>105</v>
      </c>
      <c r="AP831" s="55">
        <v>105</v>
      </c>
      <c r="AQ831" s="55">
        <v>97</v>
      </c>
      <c r="AR831" s="55">
        <v>92</v>
      </c>
      <c r="AS831" s="55">
        <v>99</v>
      </c>
      <c r="AT831" s="55">
        <v>107</v>
      </c>
    </row>
    <row r="832" spans="1:46">
      <c r="A832" s="55" t="s">
        <v>1606</v>
      </c>
      <c r="B832" s="55">
        <v>1315231805</v>
      </c>
      <c r="C832" s="55" t="s">
        <v>1607</v>
      </c>
      <c r="D832" s="55" t="s">
        <v>52</v>
      </c>
      <c r="E832" s="55" t="s">
        <v>1436</v>
      </c>
      <c r="F832" s="55"/>
      <c r="G832" s="55">
        <v>18</v>
      </c>
      <c r="H832" s="55">
        <v>383.75</v>
      </c>
      <c r="I832" s="55">
        <v>434</v>
      </c>
      <c r="J832" s="55">
        <v>108</v>
      </c>
      <c r="K832" s="55">
        <v>-20</v>
      </c>
      <c r="L832" s="55">
        <v>1392</v>
      </c>
      <c r="M832" s="55">
        <v>101.5</v>
      </c>
      <c r="N832" s="55">
        <v>544</v>
      </c>
      <c r="O832" s="55">
        <v>48</v>
      </c>
      <c r="P832" s="55">
        <v>794</v>
      </c>
      <c r="Q832" s="55">
        <v>57.5</v>
      </c>
      <c r="R832" s="55">
        <v>795</v>
      </c>
      <c r="S832" s="55"/>
      <c r="T832" s="55"/>
      <c r="U832" s="55">
        <v>63</v>
      </c>
      <c r="V832" s="55">
        <v>56</v>
      </c>
      <c r="W832" s="55"/>
      <c r="X832" s="55"/>
      <c r="Y832" s="55"/>
      <c r="Z832" s="55"/>
      <c r="AA832" s="55"/>
      <c r="AB832" s="55"/>
      <c r="AC832" s="55">
        <v>58.75</v>
      </c>
      <c r="AD832" s="55">
        <v>82</v>
      </c>
      <c r="AE832" s="55">
        <v>139</v>
      </c>
      <c r="AF832" s="55">
        <v>55</v>
      </c>
      <c r="AG832" s="55">
        <v>82</v>
      </c>
      <c r="AH832" s="55">
        <v>128</v>
      </c>
      <c r="AI832" s="55" t="s">
        <v>1437</v>
      </c>
      <c r="AJ832" s="55">
        <v>5</v>
      </c>
      <c r="AK832" s="55"/>
      <c r="AL832" s="55"/>
      <c r="AM832" s="55"/>
      <c r="AN832" s="55" t="s">
        <v>1599</v>
      </c>
      <c r="AO832" s="55">
        <v>92</v>
      </c>
      <c r="AP832" s="55">
        <v>114</v>
      </c>
      <c r="AQ832" s="55">
        <v>70</v>
      </c>
      <c r="AR832" s="55">
        <v>88</v>
      </c>
      <c r="AS832" s="55">
        <v>100</v>
      </c>
      <c r="AT832" s="55">
        <v>108</v>
      </c>
    </row>
    <row r="833" spans="1:46">
      <c r="A833" s="55" t="s">
        <v>1618</v>
      </c>
      <c r="B833" s="55">
        <v>1315231811</v>
      </c>
      <c r="C833" s="55" t="s">
        <v>1619</v>
      </c>
      <c r="D833" s="55" t="s">
        <v>52</v>
      </c>
      <c r="E833" s="55" t="s">
        <v>1436</v>
      </c>
      <c r="F833" s="55"/>
      <c r="G833" s="55">
        <v>18</v>
      </c>
      <c r="H833" s="55">
        <v>385.75</v>
      </c>
      <c r="I833" s="55">
        <v>427</v>
      </c>
      <c r="J833" s="55">
        <v>109</v>
      </c>
      <c r="K833" s="55">
        <v>-3</v>
      </c>
      <c r="L833" s="55">
        <v>1528</v>
      </c>
      <c r="M833" s="55">
        <v>97.5</v>
      </c>
      <c r="N833" s="55">
        <v>678</v>
      </c>
      <c r="O833" s="55">
        <v>57</v>
      </c>
      <c r="P833" s="55">
        <v>775</v>
      </c>
      <c r="Q833" s="55">
        <v>101</v>
      </c>
      <c r="R833" s="55">
        <v>592</v>
      </c>
      <c r="S833" s="55"/>
      <c r="T833" s="55"/>
      <c r="U833" s="55">
        <v>44.5</v>
      </c>
      <c r="V833" s="55">
        <v>111</v>
      </c>
      <c r="W833" s="55"/>
      <c r="X833" s="55"/>
      <c r="Y833" s="55"/>
      <c r="Z833" s="55"/>
      <c r="AA833" s="55"/>
      <c r="AB833" s="55"/>
      <c r="AC833" s="55">
        <v>53.75</v>
      </c>
      <c r="AD833" s="55">
        <v>76</v>
      </c>
      <c r="AE833" s="55">
        <v>179</v>
      </c>
      <c r="AF833" s="55">
        <v>32</v>
      </c>
      <c r="AG833" s="55">
        <v>51</v>
      </c>
      <c r="AH833" s="55">
        <v>232</v>
      </c>
      <c r="AI833" s="55" t="s">
        <v>1437</v>
      </c>
      <c r="AJ833" s="55">
        <v>11</v>
      </c>
      <c r="AK833" s="55"/>
      <c r="AL833" s="55"/>
      <c r="AM833" s="55"/>
      <c r="AN833" s="55" t="s">
        <v>1599</v>
      </c>
      <c r="AO833" s="55">
        <v>82</v>
      </c>
      <c r="AP833" s="55">
        <v>99</v>
      </c>
      <c r="AQ833" s="55">
        <v>94</v>
      </c>
      <c r="AR833" s="55">
        <v>106</v>
      </c>
      <c r="AS833" s="55">
        <v>103</v>
      </c>
      <c r="AT833" s="55">
        <v>109</v>
      </c>
    </row>
    <row r="834" spans="1:46">
      <c r="A834" s="55" t="s">
        <v>1676</v>
      </c>
      <c r="B834" s="55">
        <v>7035231844</v>
      </c>
      <c r="C834" s="55" t="s">
        <v>1677</v>
      </c>
      <c r="D834" s="55" t="s">
        <v>328</v>
      </c>
      <c r="E834" s="55" t="s">
        <v>1436</v>
      </c>
      <c r="F834" s="55" t="s">
        <v>233</v>
      </c>
      <c r="G834" s="55">
        <v>18</v>
      </c>
      <c r="H834" s="55">
        <v>373.5</v>
      </c>
      <c r="I834" s="55">
        <v>417.5</v>
      </c>
      <c r="J834" s="55">
        <v>110</v>
      </c>
      <c r="K834" s="55">
        <v>-90</v>
      </c>
      <c r="L834" s="55">
        <v>1624</v>
      </c>
      <c r="M834" s="55">
        <v>92</v>
      </c>
      <c r="N834" s="55">
        <v>769</v>
      </c>
      <c r="O834" s="55">
        <v>63</v>
      </c>
      <c r="P834" s="55">
        <v>760</v>
      </c>
      <c r="Q834" s="55">
        <v>80.5</v>
      </c>
      <c r="R834" s="55">
        <v>771</v>
      </c>
      <c r="S834" s="55"/>
      <c r="T834" s="55"/>
      <c r="U834" s="55">
        <v>44</v>
      </c>
      <c r="V834" s="55">
        <v>111</v>
      </c>
      <c r="W834" s="55"/>
      <c r="X834" s="55"/>
      <c r="Y834" s="55"/>
      <c r="Z834" s="55"/>
      <c r="AA834" s="55"/>
      <c r="AB834" s="55"/>
      <c r="AC834" s="55">
        <v>49</v>
      </c>
      <c r="AD834" s="55">
        <v>69</v>
      </c>
      <c r="AE834" s="55">
        <v>205</v>
      </c>
      <c r="AF834" s="55">
        <v>45</v>
      </c>
      <c r="AG834" s="55">
        <v>69</v>
      </c>
      <c r="AH834" s="55">
        <v>207</v>
      </c>
      <c r="AI834" s="55" t="s">
        <v>1437</v>
      </c>
      <c r="AJ834" s="55">
        <v>44</v>
      </c>
      <c r="AK834" s="55"/>
      <c r="AL834" s="55"/>
      <c r="AM834" s="55"/>
      <c r="AN834" s="55" t="s">
        <v>1599</v>
      </c>
      <c r="AO834" s="55">
        <v>112</v>
      </c>
      <c r="AP834" s="55">
        <v>42</v>
      </c>
      <c r="AQ834" s="55">
        <v>25</v>
      </c>
      <c r="AR834" s="55">
        <v>20</v>
      </c>
      <c r="AS834" s="55">
        <v>89</v>
      </c>
      <c r="AT834" s="55">
        <v>110</v>
      </c>
    </row>
    <row r="835" spans="1:46">
      <c r="A835" s="55" t="s">
        <v>1589</v>
      </c>
      <c r="B835" s="55">
        <v>1315231744</v>
      </c>
      <c r="C835" s="55" t="s">
        <v>1590</v>
      </c>
      <c r="D835" s="55" t="s">
        <v>133</v>
      </c>
      <c r="E835" s="55" t="s">
        <v>1436</v>
      </c>
      <c r="F835" s="55"/>
      <c r="G835" s="55">
        <v>17</v>
      </c>
      <c r="H835" s="55">
        <v>379</v>
      </c>
      <c r="I835" s="55">
        <v>421.5</v>
      </c>
      <c r="J835" s="55">
        <v>110</v>
      </c>
      <c r="K835" s="55">
        <v>-5</v>
      </c>
      <c r="L835" s="55">
        <v>1624</v>
      </c>
      <c r="M835" s="55">
        <v>101.5</v>
      </c>
      <c r="N835" s="55">
        <v>544</v>
      </c>
      <c r="O835" s="55">
        <v>38</v>
      </c>
      <c r="P835" s="55">
        <v>799</v>
      </c>
      <c r="Q835" s="55">
        <v>103.5</v>
      </c>
      <c r="R835" s="55">
        <v>551</v>
      </c>
      <c r="S835" s="55"/>
      <c r="T835" s="55"/>
      <c r="U835" s="55">
        <v>45.5</v>
      </c>
      <c r="V835" s="55">
        <v>110</v>
      </c>
      <c r="W835" s="55"/>
      <c r="X835" s="55"/>
      <c r="Y835" s="55"/>
      <c r="Z835" s="55"/>
      <c r="AA835" s="55"/>
      <c r="AB835" s="55"/>
      <c r="AC835" s="55">
        <v>49.5</v>
      </c>
      <c r="AD835" s="55">
        <v>70</v>
      </c>
      <c r="AE835" s="55">
        <v>201</v>
      </c>
      <c r="AF835" s="55">
        <v>41</v>
      </c>
      <c r="AG835" s="55">
        <v>63</v>
      </c>
      <c r="AH835" s="55">
        <v>222</v>
      </c>
      <c r="AI835" s="55" t="s">
        <v>1437</v>
      </c>
      <c r="AJ835" s="55">
        <v>44</v>
      </c>
      <c r="AK835" s="55"/>
      <c r="AL835" s="55"/>
      <c r="AM835" s="55"/>
      <c r="AN835" s="55"/>
      <c r="AO835" s="55">
        <v>98</v>
      </c>
      <c r="AP835" s="55">
        <v>108</v>
      </c>
      <c r="AQ835" s="55">
        <v>105</v>
      </c>
      <c r="AR835" s="55">
        <v>105</v>
      </c>
      <c r="AS835" s="55">
        <v>94</v>
      </c>
      <c r="AT835" s="55">
        <v>110</v>
      </c>
    </row>
    <row r="836" spans="1:46">
      <c r="A836" s="55" t="s">
        <v>1654</v>
      </c>
      <c r="B836" s="55">
        <v>7001231832</v>
      </c>
      <c r="C836" s="55" t="s">
        <v>1655</v>
      </c>
      <c r="D836" s="55" t="s">
        <v>511</v>
      </c>
      <c r="E836" s="55" t="s">
        <v>1436</v>
      </c>
      <c r="F836" s="55" t="s">
        <v>233</v>
      </c>
      <c r="G836" s="55">
        <v>18</v>
      </c>
      <c r="H836" s="55">
        <v>245.5</v>
      </c>
      <c r="I836" s="55">
        <v>295.5</v>
      </c>
      <c r="J836" s="55">
        <v>111</v>
      </c>
      <c r="K836" s="55"/>
      <c r="L836" s="55">
        <v>1972</v>
      </c>
      <c r="M836" s="55">
        <v>79</v>
      </c>
      <c r="N836" s="55">
        <v>796</v>
      </c>
      <c r="O836" s="55">
        <v>21</v>
      </c>
      <c r="P836" s="55">
        <v>800</v>
      </c>
      <c r="Q836" s="55">
        <v>46.5</v>
      </c>
      <c r="R836" s="55">
        <v>799</v>
      </c>
      <c r="S836" s="55"/>
      <c r="T836" s="55"/>
      <c r="U836" s="55">
        <v>34</v>
      </c>
      <c r="V836" s="55">
        <v>111</v>
      </c>
      <c r="W836" s="55"/>
      <c r="X836" s="55"/>
      <c r="Y836" s="55"/>
      <c r="Z836" s="55"/>
      <c r="AA836" s="55"/>
      <c r="AB836" s="55"/>
      <c r="AC836" s="55">
        <v>28</v>
      </c>
      <c r="AD836" s="55">
        <v>58</v>
      </c>
      <c r="AE836" s="55">
        <v>222</v>
      </c>
      <c r="AF836" s="55">
        <v>37</v>
      </c>
      <c r="AG836" s="55">
        <v>57</v>
      </c>
      <c r="AH836" s="55">
        <v>231</v>
      </c>
      <c r="AI836" s="55" t="s">
        <v>1437</v>
      </c>
      <c r="AJ836" s="55">
        <v>32</v>
      </c>
      <c r="AK836" s="55"/>
      <c r="AL836" s="55"/>
      <c r="AM836" s="55"/>
      <c r="AN836" s="55" t="s">
        <v>1599</v>
      </c>
      <c r="AO836" s="55"/>
      <c r="AP836" s="55"/>
      <c r="AQ836" s="55"/>
      <c r="AR836" s="55"/>
      <c r="AS836" s="55"/>
      <c r="AT836" s="55">
        <v>111</v>
      </c>
    </row>
    <row r="837" spans="1:46">
      <c r="A837" s="55" t="s">
        <v>1595</v>
      </c>
      <c r="B837" s="55">
        <v>7035231747</v>
      </c>
      <c r="C837" s="55" t="s">
        <v>1596</v>
      </c>
      <c r="D837" s="55" t="s">
        <v>328</v>
      </c>
      <c r="E837" s="55" t="s">
        <v>1436</v>
      </c>
      <c r="F837" s="55" t="s">
        <v>233</v>
      </c>
      <c r="G837" s="55">
        <v>17</v>
      </c>
      <c r="H837" s="55">
        <v>336</v>
      </c>
      <c r="I837" s="55">
        <v>380</v>
      </c>
      <c r="J837" s="55">
        <v>111</v>
      </c>
      <c r="K837" s="55"/>
      <c r="L837" s="55">
        <v>1972</v>
      </c>
      <c r="M837" s="55">
        <v>92</v>
      </c>
      <c r="N837" s="55">
        <v>769</v>
      </c>
      <c r="O837" s="55">
        <v>34</v>
      </c>
      <c r="P837" s="55">
        <v>800</v>
      </c>
      <c r="Q837" s="55">
        <v>87</v>
      </c>
      <c r="R837" s="55">
        <v>746</v>
      </c>
      <c r="S837" s="55"/>
      <c r="T837" s="55"/>
      <c r="U837" s="55">
        <v>33</v>
      </c>
      <c r="V837" s="55">
        <v>111</v>
      </c>
      <c r="W837" s="55"/>
      <c r="X837" s="55"/>
      <c r="Y837" s="55"/>
      <c r="Z837" s="55"/>
      <c r="AA837" s="55"/>
      <c r="AB837" s="55"/>
      <c r="AC837" s="55">
        <v>51</v>
      </c>
      <c r="AD837" s="55">
        <v>73</v>
      </c>
      <c r="AE837" s="55">
        <v>195</v>
      </c>
      <c r="AF837" s="55">
        <v>39</v>
      </c>
      <c r="AG837" s="55">
        <v>61</v>
      </c>
      <c r="AH837" s="55">
        <v>228</v>
      </c>
      <c r="AI837" s="55" t="s">
        <v>1437</v>
      </c>
      <c r="AJ837" s="55">
        <v>47</v>
      </c>
      <c r="AK837" s="55"/>
      <c r="AL837" s="55"/>
      <c r="AM837" s="55"/>
      <c r="AN837" s="55"/>
      <c r="AO837" s="55">
        <v>112</v>
      </c>
      <c r="AP837" s="55">
        <v>111</v>
      </c>
      <c r="AQ837" s="55">
        <v>111</v>
      </c>
      <c r="AR837" s="55">
        <v>111</v>
      </c>
      <c r="AS837" s="55">
        <v>111</v>
      </c>
      <c r="AT837" s="55">
        <v>111</v>
      </c>
    </row>
    <row r="838" spans="1:46">
      <c r="A838" s="55" t="s">
        <v>1565</v>
      </c>
      <c r="B838" s="55">
        <v>1315231729</v>
      </c>
      <c r="C838" s="55" t="s">
        <v>1566</v>
      </c>
      <c r="D838" s="55" t="s">
        <v>52</v>
      </c>
      <c r="E838" s="55" t="s">
        <v>1436</v>
      </c>
      <c r="F838" s="55"/>
      <c r="G838" s="55">
        <v>17</v>
      </c>
      <c r="H838" s="55">
        <v>354.5</v>
      </c>
      <c r="I838" s="55">
        <v>402.5</v>
      </c>
      <c r="J838" s="55">
        <v>111</v>
      </c>
      <c r="K838" s="55"/>
      <c r="L838" s="55">
        <v>1972</v>
      </c>
      <c r="M838" s="55">
        <v>94.5</v>
      </c>
      <c r="N838" s="55">
        <v>745</v>
      </c>
      <c r="O838" s="55">
        <v>44.5</v>
      </c>
      <c r="P838" s="55">
        <v>797</v>
      </c>
      <c r="Q838" s="55">
        <v>59</v>
      </c>
      <c r="R838" s="55">
        <v>794</v>
      </c>
      <c r="S838" s="55"/>
      <c r="T838" s="55"/>
      <c r="U838" s="55">
        <v>55.5</v>
      </c>
      <c r="V838" s="55">
        <v>87</v>
      </c>
      <c r="W838" s="55"/>
      <c r="X838" s="55"/>
      <c r="Y838" s="55"/>
      <c r="Z838" s="55"/>
      <c r="AA838" s="55"/>
      <c r="AB838" s="55"/>
      <c r="AC838" s="55">
        <v>44.5</v>
      </c>
      <c r="AD838" s="55">
        <v>65</v>
      </c>
      <c r="AE838" s="55">
        <v>214</v>
      </c>
      <c r="AF838" s="55">
        <v>56.5</v>
      </c>
      <c r="AG838" s="55">
        <v>84</v>
      </c>
      <c r="AH838" s="55">
        <v>107</v>
      </c>
      <c r="AI838" s="55" t="s">
        <v>1437</v>
      </c>
      <c r="AJ838" s="55">
        <v>29</v>
      </c>
      <c r="AK838" s="55"/>
      <c r="AL838" s="55"/>
      <c r="AM838" s="55"/>
      <c r="AN838" s="55"/>
      <c r="AO838" s="55">
        <v>78</v>
      </c>
      <c r="AP838" s="55">
        <v>107</v>
      </c>
      <c r="AQ838" s="55">
        <v>111</v>
      </c>
      <c r="AR838" s="55">
        <v>111</v>
      </c>
      <c r="AS838" s="55">
        <v>112</v>
      </c>
      <c r="AT838" s="55">
        <v>111</v>
      </c>
    </row>
    <row r="839" spans="1:46">
      <c r="A839" s="55" t="s">
        <v>1614</v>
      </c>
      <c r="B839" s="55">
        <v>1315231809</v>
      </c>
      <c r="C839" s="55" t="s">
        <v>1615</v>
      </c>
      <c r="D839" s="55" t="s">
        <v>52</v>
      </c>
      <c r="E839" s="55" t="s">
        <v>1436</v>
      </c>
      <c r="F839" s="55"/>
      <c r="G839" s="55">
        <v>18</v>
      </c>
      <c r="H839" s="55">
        <v>186.5</v>
      </c>
      <c r="I839" s="55">
        <v>186.5</v>
      </c>
      <c r="J839" s="55">
        <v>112</v>
      </c>
      <c r="K839" s="55">
        <v>-59</v>
      </c>
      <c r="L839" s="55">
        <v>3844</v>
      </c>
      <c r="M839" s="55">
        <v>105.5</v>
      </c>
      <c r="N839" s="55">
        <v>382</v>
      </c>
      <c r="O839" s="55">
        <v>81</v>
      </c>
      <c r="P839" s="55">
        <v>615</v>
      </c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  <c r="AB839" s="55"/>
      <c r="AC839" s="55"/>
      <c r="AD839" s="55"/>
      <c r="AE839" s="55"/>
      <c r="AF839" s="55"/>
      <c r="AG839" s="55"/>
      <c r="AH839" s="55"/>
      <c r="AI839" s="55" t="s">
        <v>1448</v>
      </c>
      <c r="AJ839" s="55">
        <v>9</v>
      </c>
      <c r="AK839" s="55"/>
      <c r="AL839" s="55" t="s">
        <v>1143</v>
      </c>
      <c r="AM839" s="55"/>
      <c r="AN839" s="55"/>
      <c r="AO839" s="55">
        <v>25</v>
      </c>
      <c r="AP839" s="55">
        <v>13</v>
      </c>
      <c r="AQ839" s="55">
        <v>33</v>
      </c>
      <c r="AR839" s="55">
        <v>53</v>
      </c>
      <c r="AS839" s="55">
        <v>31</v>
      </c>
      <c r="AT839" s="55">
        <v>112</v>
      </c>
    </row>
  </sheetData>
  <conditionalFormatting sqref="K1">
    <cfRule type="cellIs" dxfId="0" priority="2" operator="lessThan">
      <formula>0</formula>
    </cfRule>
    <cfRule type="cellIs" dxfId="1" priority="1" operator="greaterThan">
      <formula>100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AU817"/>
  <sheetViews>
    <sheetView zoomScale="90" zoomScaleNormal="90" workbookViewId="0">
      <pane ySplit="1" topLeftCell="A677" activePane="bottomLeft" state="frozen"/>
      <selection/>
      <selection pane="bottomLeft" activeCell="T696" sqref="T696"/>
    </sheetView>
  </sheetViews>
  <sheetFormatPr defaultColWidth="9" defaultRowHeight="16.8"/>
  <cols>
    <col min="1" max="1" width="10.3076923076923" customWidth="1"/>
    <col min="2" max="2" width="11.7692307692308" customWidth="1"/>
    <col min="3" max="3" width="14.8461538461538" customWidth="1"/>
    <col min="4" max="4" width="10.3076923076923" customWidth="1"/>
    <col min="5" max="5" width="8.15384615384615" customWidth="1"/>
    <col min="6" max="6" width="5.19230769230769" style="52" customWidth="1"/>
    <col min="7" max="34" width="6.69230769230769" style="52" customWidth="1"/>
    <col min="35" max="40" width="6.69230769230769" customWidth="1"/>
    <col min="41" max="41" width="8.00961538461539" customWidth="1"/>
    <col min="42" max="42" width="8.25961538461539" customWidth="1"/>
  </cols>
  <sheetData>
    <row r="1" s="51" customFormat="1" ht="51" customHeight="1" spans="1:47">
      <c r="A1" s="53" t="s">
        <v>2</v>
      </c>
      <c r="B1" s="53" t="s">
        <v>16</v>
      </c>
      <c r="C1" s="53" t="s">
        <v>17</v>
      </c>
      <c r="D1" s="53" t="s">
        <v>18</v>
      </c>
      <c r="E1" s="53" t="s">
        <v>19</v>
      </c>
      <c r="F1" s="53" t="s">
        <v>20</v>
      </c>
      <c r="G1" s="53" t="s">
        <v>1</v>
      </c>
      <c r="H1" s="53" t="s">
        <v>12</v>
      </c>
      <c r="I1" s="53" t="s">
        <v>21</v>
      </c>
      <c r="J1" s="53" t="s">
        <v>22</v>
      </c>
      <c r="K1" s="53" t="s">
        <v>23</v>
      </c>
      <c r="L1" s="53" t="s">
        <v>24</v>
      </c>
      <c r="M1" s="53" t="s">
        <v>3</v>
      </c>
      <c r="N1" s="53" t="s">
        <v>25</v>
      </c>
      <c r="O1" s="53" t="s">
        <v>4</v>
      </c>
      <c r="P1" s="53" t="s">
        <v>26</v>
      </c>
      <c r="Q1" s="53" t="s">
        <v>5</v>
      </c>
      <c r="R1" s="53" t="s">
        <v>27</v>
      </c>
      <c r="S1" s="53" t="s">
        <v>6</v>
      </c>
      <c r="T1" s="53" t="s">
        <v>28</v>
      </c>
      <c r="U1" s="53" t="s">
        <v>10</v>
      </c>
      <c r="V1" s="53" t="s">
        <v>29</v>
      </c>
      <c r="W1" s="53" t="s">
        <v>7</v>
      </c>
      <c r="X1" s="53" t="s">
        <v>30</v>
      </c>
      <c r="Y1" s="53" t="s">
        <v>31</v>
      </c>
      <c r="Z1" s="53" t="s">
        <v>8</v>
      </c>
      <c r="AA1" s="53" t="s">
        <v>32</v>
      </c>
      <c r="AB1" s="53" t="s">
        <v>33</v>
      </c>
      <c r="AC1" s="53" t="s">
        <v>9</v>
      </c>
      <c r="AD1" s="53" t="s">
        <v>34</v>
      </c>
      <c r="AE1" s="53" t="s">
        <v>35</v>
      </c>
      <c r="AF1" s="53" t="s">
        <v>11</v>
      </c>
      <c r="AG1" s="53" t="s">
        <v>36</v>
      </c>
      <c r="AH1" s="53" t="s">
        <v>37</v>
      </c>
      <c r="AI1" s="53" t="s">
        <v>38</v>
      </c>
      <c r="AJ1" s="53" t="s">
        <v>39</v>
      </c>
      <c r="AK1" s="53" t="s">
        <v>40</v>
      </c>
      <c r="AL1" s="53" t="s">
        <v>41</v>
      </c>
      <c r="AM1" s="53" t="s">
        <v>42</v>
      </c>
      <c r="AN1" s="53" t="s">
        <v>43</v>
      </c>
      <c r="AO1" s="53" t="s">
        <v>44</v>
      </c>
      <c r="AP1" s="53" t="s">
        <v>45</v>
      </c>
      <c r="AQ1" s="53" t="s">
        <v>46</v>
      </c>
      <c r="AR1" s="53" t="s">
        <v>47</v>
      </c>
      <c r="AS1" s="53" t="s">
        <v>48</v>
      </c>
      <c r="AT1" s="53" t="s">
        <v>49</v>
      </c>
      <c r="AU1" s="54"/>
    </row>
    <row r="2" spans="1:47">
      <c r="A2" s="55" t="s">
        <v>1728</v>
      </c>
      <c r="B2" s="55">
        <v>1315231925</v>
      </c>
      <c r="C2" s="55" t="s">
        <v>1729</v>
      </c>
      <c r="D2" s="55" t="s">
        <v>52</v>
      </c>
      <c r="E2" s="55" t="s">
        <v>53</v>
      </c>
      <c r="F2" s="55"/>
      <c r="G2" s="55">
        <v>19</v>
      </c>
      <c r="H2" s="55">
        <v>646</v>
      </c>
      <c r="I2" s="55">
        <v>669.5</v>
      </c>
      <c r="J2" s="55">
        <v>1</v>
      </c>
      <c r="K2" s="55">
        <v>3</v>
      </c>
      <c r="L2" s="55">
        <v>2</v>
      </c>
      <c r="M2" s="55">
        <v>115</v>
      </c>
      <c r="N2" s="55">
        <v>66</v>
      </c>
      <c r="O2" s="55">
        <v>131.5</v>
      </c>
      <c r="P2" s="55">
        <v>3</v>
      </c>
      <c r="Q2" s="55">
        <v>136</v>
      </c>
      <c r="R2" s="55">
        <v>3</v>
      </c>
      <c r="S2" s="55">
        <v>99</v>
      </c>
      <c r="T2" s="55">
        <v>2</v>
      </c>
      <c r="U2" s="55"/>
      <c r="V2" s="55"/>
      <c r="W2" s="55">
        <v>71.5</v>
      </c>
      <c r="X2" s="55">
        <v>90</v>
      </c>
      <c r="Y2" s="56">
        <v>144</v>
      </c>
      <c r="Z2" s="55">
        <v>93</v>
      </c>
      <c r="AA2" s="55">
        <v>98</v>
      </c>
      <c r="AB2" s="55">
        <v>4</v>
      </c>
      <c r="AC2" s="55"/>
      <c r="AD2" s="55"/>
      <c r="AE2" s="55"/>
      <c r="AF2" s="55"/>
      <c r="AG2" s="55"/>
      <c r="AH2" s="55"/>
      <c r="AI2" s="55" t="s">
        <v>54</v>
      </c>
      <c r="AJ2" s="55">
        <v>25</v>
      </c>
      <c r="AK2" s="55"/>
      <c r="AL2" s="55"/>
      <c r="AM2" s="55"/>
      <c r="AN2" s="55"/>
      <c r="AO2" s="55">
        <v>1</v>
      </c>
      <c r="AP2" s="55">
        <v>3</v>
      </c>
      <c r="AQ2" s="55">
        <v>1</v>
      </c>
      <c r="AR2" s="55">
        <v>4</v>
      </c>
      <c r="AS2" s="55">
        <v>11</v>
      </c>
      <c r="AT2" s="55">
        <v>1</v>
      </c>
    </row>
    <row r="3" spans="1:47">
      <c r="A3" s="55" t="s">
        <v>1712</v>
      </c>
      <c r="B3" s="55">
        <v>1315231916</v>
      </c>
      <c r="C3" s="55" t="s">
        <v>1713</v>
      </c>
      <c r="D3" s="55" t="s">
        <v>52</v>
      </c>
      <c r="E3" s="55" t="s">
        <v>53</v>
      </c>
      <c r="F3" s="55"/>
      <c r="G3" s="55">
        <v>19</v>
      </c>
      <c r="H3" s="55">
        <v>631</v>
      </c>
      <c r="I3" s="55">
        <v>649</v>
      </c>
      <c r="J3" s="55">
        <v>2</v>
      </c>
      <c r="K3" s="55">
        <v>11</v>
      </c>
      <c r="L3" s="55">
        <v>23</v>
      </c>
      <c r="M3" s="55">
        <v>118.5</v>
      </c>
      <c r="N3" s="55">
        <v>28</v>
      </c>
      <c r="O3" s="55">
        <v>117.5</v>
      </c>
      <c r="P3" s="55">
        <v>46</v>
      </c>
      <c r="Q3" s="55">
        <v>132.5</v>
      </c>
      <c r="R3" s="55">
        <v>21</v>
      </c>
      <c r="S3" s="55">
        <v>94.5</v>
      </c>
      <c r="T3" s="55">
        <v>6</v>
      </c>
      <c r="U3" s="55"/>
      <c r="V3" s="55"/>
      <c r="W3" s="55">
        <v>83.5</v>
      </c>
      <c r="X3" s="55">
        <v>94</v>
      </c>
      <c r="Y3" s="55">
        <v>21</v>
      </c>
      <c r="Z3" s="55">
        <v>84.5</v>
      </c>
      <c r="AA3" s="55">
        <v>92</v>
      </c>
      <c r="AB3" s="55">
        <v>66</v>
      </c>
      <c r="AC3" s="55"/>
      <c r="AD3" s="55"/>
      <c r="AE3" s="55"/>
      <c r="AF3" s="55"/>
      <c r="AG3" s="55"/>
      <c r="AH3" s="55"/>
      <c r="AI3" s="55" t="s">
        <v>54</v>
      </c>
      <c r="AJ3" s="55">
        <v>16</v>
      </c>
      <c r="AK3" s="55"/>
      <c r="AL3" s="55"/>
      <c r="AM3" s="55"/>
      <c r="AN3" s="55"/>
      <c r="AO3" s="55">
        <v>15</v>
      </c>
      <c r="AP3" s="55">
        <v>1</v>
      </c>
      <c r="AQ3" s="55">
        <v>2</v>
      </c>
      <c r="AR3" s="55">
        <v>13</v>
      </c>
      <c r="AS3" s="55">
        <v>4</v>
      </c>
      <c r="AT3" s="55">
        <v>2</v>
      </c>
    </row>
    <row r="4" spans="1:47">
      <c r="A4" s="55" t="s">
        <v>1700</v>
      </c>
      <c r="B4" s="55">
        <v>1315231910</v>
      </c>
      <c r="C4" s="55" t="s">
        <v>1701</v>
      </c>
      <c r="D4" s="55" t="s">
        <v>52</v>
      </c>
      <c r="E4" s="55" t="s">
        <v>53</v>
      </c>
      <c r="F4" s="55"/>
      <c r="G4" s="55">
        <v>19</v>
      </c>
      <c r="H4" s="55">
        <v>629</v>
      </c>
      <c r="I4" s="55">
        <v>648.5</v>
      </c>
      <c r="J4" s="55">
        <v>3</v>
      </c>
      <c r="K4" s="55">
        <v>24</v>
      </c>
      <c r="L4" s="55">
        <v>25</v>
      </c>
      <c r="M4" s="55">
        <v>119</v>
      </c>
      <c r="N4" s="55">
        <v>21</v>
      </c>
      <c r="O4" s="55">
        <v>119.5</v>
      </c>
      <c r="P4" s="55">
        <v>33</v>
      </c>
      <c r="Q4" s="55">
        <v>131</v>
      </c>
      <c r="R4" s="55">
        <v>29</v>
      </c>
      <c r="S4" s="55">
        <v>91</v>
      </c>
      <c r="T4" s="55">
        <v>17</v>
      </c>
      <c r="U4" s="55"/>
      <c r="V4" s="55"/>
      <c r="W4" s="55">
        <v>79</v>
      </c>
      <c r="X4" s="55">
        <v>93</v>
      </c>
      <c r="Y4" s="55">
        <v>50</v>
      </c>
      <c r="Z4" s="55">
        <v>89.5</v>
      </c>
      <c r="AA4" s="55">
        <v>95</v>
      </c>
      <c r="AB4" s="55">
        <v>16</v>
      </c>
      <c r="AC4" s="55"/>
      <c r="AD4" s="55"/>
      <c r="AE4" s="55"/>
      <c r="AF4" s="55"/>
      <c r="AG4" s="55"/>
      <c r="AH4" s="55"/>
      <c r="AI4" s="55" t="s">
        <v>54</v>
      </c>
      <c r="AJ4" s="55">
        <v>10</v>
      </c>
      <c r="AK4" s="55"/>
      <c r="AL4" s="55"/>
      <c r="AM4" s="55"/>
      <c r="AN4" s="55"/>
      <c r="AO4" s="55">
        <v>12</v>
      </c>
      <c r="AP4" s="55">
        <v>8</v>
      </c>
      <c r="AQ4" s="55">
        <v>18</v>
      </c>
      <c r="AR4" s="55">
        <v>27</v>
      </c>
      <c r="AS4" s="55">
        <v>29</v>
      </c>
      <c r="AT4" s="55">
        <v>3</v>
      </c>
    </row>
    <row r="5" spans="1:47">
      <c r="A5" s="55" t="s">
        <v>1740</v>
      </c>
      <c r="B5" s="55">
        <v>1315231931</v>
      </c>
      <c r="C5" s="55" t="s">
        <v>1741</v>
      </c>
      <c r="D5" s="55" t="s">
        <v>52</v>
      </c>
      <c r="E5" s="55" t="s">
        <v>53</v>
      </c>
      <c r="F5" s="55"/>
      <c r="G5" s="55">
        <v>19</v>
      </c>
      <c r="H5" s="55">
        <v>631.5</v>
      </c>
      <c r="I5" s="55">
        <v>646.5</v>
      </c>
      <c r="J5" s="55">
        <v>4</v>
      </c>
      <c r="K5" s="55">
        <v>8</v>
      </c>
      <c r="L5" s="55">
        <v>28</v>
      </c>
      <c r="M5" s="55">
        <v>113.5</v>
      </c>
      <c r="N5" s="56">
        <v>101</v>
      </c>
      <c r="O5" s="55">
        <v>120</v>
      </c>
      <c r="P5" s="55">
        <v>26</v>
      </c>
      <c r="Q5" s="55">
        <v>133</v>
      </c>
      <c r="R5" s="55">
        <v>12</v>
      </c>
      <c r="S5" s="55">
        <v>94</v>
      </c>
      <c r="T5" s="55">
        <v>8</v>
      </c>
      <c r="U5" s="55"/>
      <c r="V5" s="55"/>
      <c r="W5" s="55">
        <v>92</v>
      </c>
      <c r="X5" s="55">
        <v>98</v>
      </c>
      <c r="Y5" s="55">
        <v>2</v>
      </c>
      <c r="Z5" s="55">
        <v>79</v>
      </c>
      <c r="AA5" s="55">
        <v>88</v>
      </c>
      <c r="AB5" s="56">
        <v>171</v>
      </c>
      <c r="AC5" s="55"/>
      <c r="AD5" s="55"/>
      <c r="AE5" s="55"/>
      <c r="AF5" s="55"/>
      <c r="AG5" s="55"/>
      <c r="AH5" s="55"/>
      <c r="AI5" s="55" t="s">
        <v>54</v>
      </c>
      <c r="AJ5" s="55">
        <v>31</v>
      </c>
      <c r="AK5" s="55"/>
      <c r="AL5" s="55"/>
      <c r="AM5" s="55"/>
      <c r="AN5" s="55"/>
      <c r="AO5" s="55">
        <v>29</v>
      </c>
      <c r="AP5" s="55">
        <v>16</v>
      </c>
      <c r="AQ5" s="55">
        <v>16</v>
      </c>
      <c r="AR5" s="55">
        <v>12</v>
      </c>
      <c r="AS5" s="55">
        <v>14</v>
      </c>
      <c r="AT5" s="55">
        <v>4</v>
      </c>
    </row>
    <row r="6" spans="1:47">
      <c r="A6" s="55" t="s">
        <v>1726</v>
      </c>
      <c r="B6" s="55">
        <v>1315231924</v>
      </c>
      <c r="C6" s="55" t="s">
        <v>1727</v>
      </c>
      <c r="D6" s="55" t="s">
        <v>52</v>
      </c>
      <c r="E6" s="55" t="s">
        <v>53</v>
      </c>
      <c r="F6" s="55"/>
      <c r="G6" s="55">
        <v>19</v>
      </c>
      <c r="H6" s="55">
        <v>622.5</v>
      </c>
      <c r="I6" s="55">
        <v>646.5</v>
      </c>
      <c r="J6" s="55">
        <v>4</v>
      </c>
      <c r="K6" s="55">
        <v>25</v>
      </c>
      <c r="L6" s="55">
        <v>28</v>
      </c>
      <c r="M6" s="55">
        <v>119</v>
      </c>
      <c r="N6" s="55">
        <v>21</v>
      </c>
      <c r="O6" s="55">
        <v>137.5</v>
      </c>
      <c r="P6" s="55">
        <v>1</v>
      </c>
      <c r="Q6" s="55">
        <v>123</v>
      </c>
      <c r="R6" s="56">
        <v>123</v>
      </c>
      <c r="S6" s="55">
        <v>85</v>
      </c>
      <c r="T6" s="55">
        <v>42</v>
      </c>
      <c r="U6" s="55"/>
      <c r="V6" s="55"/>
      <c r="W6" s="55">
        <v>74</v>
      </c>
      <c r="X6" s="55">
        <v>91</v>
      </c>
      <c r="Y6" s="56">
        <v>110</v>
      </c>
      <c r="Z6" s="55">
        <v>84</v>
      </c>
      <c r="AA6" s="55">
        <v>91</v>
      </c>
      <c r="AB6" s="55">
        <v>75</v>
      </c>
      <c r="AC6" s="55"/>
      <c r="AD6" s="55"/>
      <c r="AE6" s="55"/>
      <c r="AF6" s="55"/>
      <c r="AG6" s="55"/>
      <c r="AH6" s="55"/>
      <c r="AI6" s="55" t="s">
        <v>54</v>
      </c>
      <c r="AJ6" s="55">
        <v>24</v>
      </c>
      <c r="AK6" s="55"/>
      <c r="AL6" s="55"/>
      <c r="AM6" s="55"/>
      <c r="AN6" s="55"/>
      <c r="AO6" s="55">
        <v>18</v>
      </c>
      <c r="AP6" s="55">
        <v>67</v>
      </c>
      <c r="AQ6" s="55">
        <v>46</v>
      </c>
      <c r="AR6" s="55">
        <v>29</v>
      </c>
      <c r="AS6" s="55">
        <v>63</v>
      </c>
      <c r="AT6" s="55">
        <v>4</v>
      </c>
    </row>
    <row r="7" spans="1:47">
      <c r="A7" s="55" t="s">
        <v>883</v>
      </c>
      <c r="B7" s="55">
        <v>1315231010</v>
      </c>
      <c r="C7" s="55" t="s">
        <v>884</v>
      </c>
      <c r="D7" s="55" t="s">
        <v>52</v>
      </c>
      <c r="E7" s="55" t="s">
        <v>53</v>
      </c>
      <c r="F7" s="55"/>
      <c r="G7" s="55">
        <v>10</v>
      </c>
      <c r="H7" s="55">
        <v>625.5</v>
      </c>
      <c r="I7" s="55">
        <v>644</v>
      </c>
      <c r="J7" s="55">
        <v>6</v>
      </c>
      <c r="K7" s="55">
        <v>18</v>
      </c>
      <c r="L7" s="55">
        <v>31</v>
      </c>
      <c r="M7" s="55">
        <v>107.5</v>
      </c>
      <c r="N7" s="56">
        <v>300</v>
      </c>
      <c r="O7" s="55">
        <v>132</v>
      </c>
      <c r="P7" s="55">
        <v>2</v>
      </c>
      <c r="Q7" s="55">
        <v>121</v>
      </c>
      <c r="R7" s="56">
        <v>168</v>
      </c>
      <c r="S7" s="55">
        <v>99.5</v>
      </c>
      <c r="T7" s="55">
        <v>1</v>
      </c>
      <c r="U7" s="55"/>
      <c r="V7" s="55"/>
      <c r="W7" s="55">
        <v>84.5</v>
      </c>
      <c r="X7" s="55">
        <v>95</v>
      </c>
      <c r="Y7" s="55">
        <v>14</v>
      </c>
      <c r="Z7" s="55">
        <v>81</v>
      </c>
      <c r="AA7" s="55">
        <v>89</v>
      </c>
      <c r="AB7" s="56">
        <v>132</v>
      </c>
      <c r="AC7" s="55"/>
      <c r="AD7" s="55"/>
      <c r="AE7" s="55"/>
      <c r="AF7" s="55"/>
      <c r="AG7" s="55"/>
      <c r="AH7" s="55"/>
      <c r="AI7" s="55" t="s">
        <v>54</v>
      </c>
      <c r="AJ7" s="55">
        <v>10</v>
      </c>
      <c r="AK7" s="55"/>
      <c r="AL7" s="55" t="s">
        <v>863</v>
      </c>
      <c r="AM7" s="55"/>
      <c r="AN7" s="55"/>
      <c r="AO7" s="55">
        <v>41</v>
      </c>
      <c r="AP7" s="55">
        <v>48</v>
      </c>
      <c r="AQ7" s="55">
        <v>37</v>
      </c>
      <c r="AR7" s="55">
        <v>24</v>
      </c>
      <c r="AS7" s="55">
        <v>3</v>
      </c>
      <c r="AT7" s="55">
        <v>6</v>
      </c>
    </row>
    <row r="8" spans="1:47">
      <c r="A8" s="55" t="s">
        <v>1698</v>
      </c>
      <c r="B8" s="55">
        <v>1315231909</v>
      </c>
      <c r="C8" s="55" t="s">
        <v>1699</v>
      </c>
      <c r="D8" s="55" t="s">
        <v>52</v>
      </c>
      <c r="E8" s="55" t="s">
        <v>53</v>
      </c>
      <c r="F8" s="55"/>
      <c r="G8" s="55">
        <v>19</v>
      </c>
      <c r="H8" s="55">
        <v>628.5</v>
      </c>
      <c r="I8" s="55">
        <v>643.5</v>
      </c>
      <c r="J8" s="55">
        <v>7</v>
      </c>
      <c r="K8" s="55">
        <v>48</v>
      </c>
      <c r="L8" s="55">
        <v>33</v>
      </c>
      <c r="M8" s="55">
        <v>121</v>
      </c>
      <c r="N8" s="55">
        <v>9</v>
      </c>
      <c r="O8" s="55">
        <v>123</v>
      </c>
      <c r="P8" s="55">
        <v>13</v>
      </c>
      <c r="Q8" s="55">
        <v>131</v>
      </c>
      <c r="R8" s="55">
        <v>29</v>
      </c>
      <c r="S8" s="55">
        <v>78.5</v>
      </c>
      <c r="T8" s="55">
        <v>100</v>
      </c>
      <c r="U8" s="55"/>
      <c r="V8" s="55"/>
      <c r="W8" s="55">
        <v>86.5</v>
      </c>
      <c r="X8" s="55">
        <v>96</v>
      </c>
      <c r="Y8" s="55">
        <v>7</v>
      </c>
      <c r="Z8" s="55">
        <v>88.5</v>
      </c>
      <c r="AA8" s="55">
        <v>94</v>
      </c>
      <c r="AB8" s="55">
        <v>20</v>
      </c>
      <c r="AC8" s="55"/>
      <c r="AD8" s="55"/>
      <c r="AE8" s="55"/>
      <c r="AF8" s="55"/>
      <c r="AG8" s="55"/>
      <c r="AH8" s="55"/>
      <c r="AI8" s="55" t="s">
        <v>54</v>
      </c>
      <c r="AJ8" s="55">
        <v>9</v>
      </c>
      <c r="AK8" s="55"/>
      <c r="AL8" s="55"/>
      <c r="AM8" s="55"/>
      <c r="AN8" s="55"/>
      <c r="AO8" s="55">
        <v>21</v>
      </c>
      <c r="AP8" s="55">
        <v>132</v>
      </c>
      <c r="AQ8" s="55">
        <v>12</v>
      </c>
      <c r="AR8" s="55">
        <v>55</v>
      </c>
      <c r="AS8" s="55">
        <v>45</v>
      </c>
      <c r="AT8" s="55">
        <v>7</v>
      </c>
    </row>
    <row r="9" spans="1:47">
      <c r="A9" s="55" t="s">
        <v>1718</v>
      </c>
      <c r="B9" s="55">
        <v>1315231920</v>
      </c>
      <c r="C9" s="55" t="s">
        <v>1719</v>
      </c>
      <c r="D9" s="55" t="s">
        <v>52</v>
      </c>
      <c r="E9" s="55" t="s">
        <v>53</v>
      </c>
      <c r="F9" s="55"/>
      <c r="G9" s="55">
        <v>19</v>
      </c>
      <c r="H9" s="55">
        <v>625</v>
      </c>
      <c r="I9" s="55">
        <v>642</v>
      </c>
      <c r="J9" s="55">
        <v>8</v>
      </c>
      <c r="K9" s="55">
        <v>33</v>
      </c>
      <c r="L9" s="55">
        <v>36</v>
      </c>
      <c r="M9" s="55">
        <v>115.5</v>
      </c>
      <c r="N9" s="55">
        <v>55</v>
      </c>
      <c r="O9" s="55">
        <v>120</v>
      </c>
      <c r="P9" s="55">
        <v>26</v>
      </c>
      <c r="Q9" s="55">
        <v>136.5</v>
      </c>
      <c r="R9" s="55">
        <v>2</v>
      </c>
      <c r="S9" s="55">
        <v>84</v>
      </c>
      <c r="T9" s="55">
        <v>48</v>
      </c>
      <c r="U9" s="55"/>
      <c r="V9" s="55"/>
      <c r="W9" s="55">
        <v>86.5</v>
      </c>
      <c r="X9" s="55">
        <v>96</v>
      </c>
      <c r="Y9" s="55">
        <v>7</v>
      </c>
      <c r="Z9" s="55">
        <v>82.5</v>
      </c>
      <c r="AA9" s="55">
        <v>90</v>
      </c>
      <c r="AB9" s="55">
        <v>99</v>
      </c>
      <c r="AC9" s="55"/>
      <c r="AD9" s="55"/>
      <c r="AE9" s="55"/>
      <c r="AF9" s="55"/>
      <c r="AG9" s="55"/>
      <c r="AH9" s="55"/>
      <c r="AI9" s="55" t="s">
        <v>54</v>
      </c>
      <c r="AJ9" s="55">
        <v>20</v>
      </c>
      <c r="AK9" s="55"/>
      <c r="AL9" s="55"/>
      <c r="AM9" s="55"/>
      <c r="AN9" s="55"/>
      <c r="AO9" s="55">
        <v>11</v>
      </c>
      <c r="AP9" s="55">
        <v>33</v>
      </c>
      <c r="AQ9" s="55">
        <v>15</v>
      </c>
      <c r="AR9" s="55">
        <v>41</v>
      </c>
      <c r="AS9" s="55">
        <v>22</v>
      </c>
      <c r="AT9" s="55">
        <v>8</v>
      </c>
    </row>
    <row r="10" spans="1:47">
      <c r="A10" s="55" t="s">
        <v>1708</v>
      </c>
      <c r="B10" s="55">
        <v>1315231914</v>
      </c>
      <c r="C10" s="55" t="s">
        <v>1709</v>
      </c>
      <c r="D10" s="55" t="s">
        <v>52</v>
      </c>
      <c r="E10" s="55" t="s">
        <v>53</v>
      </c>
      <c r="F10" s="55"/>
      <c r="G10" s="55">
        <v>19</v>
      </c>
      <c r="H10" s="55">
        <v>619</v>
      </c>
      <c r="I10" s="55">
        <v>642</v>
      </c>
      <c r="J10" s="55">
        <v>8</v>
      </c>
      <c r="K10" s="55">
        <v>-3</v>
      </c>
      <c r="L10" s="55">
        <v>36</v>
      </c>
      <c r="M10" s="55">
        <v>119.5</v>
      </c>
      <c r="N10" s="55">
        <v>17</v>
      </c>
      <c r="O10" s="55">
        <v>125.5</v>
      </c>
      <c r="P10" s="55">
        <v>7</v>
      </c>
      <c r="Q10" s="55">
        <v>133</v>
      </c>
      <c r="R10" s="55">
        <v>12</v>
      </c>
      <c r="S10" s="55">
        <v>82</v>
      </c>
      <c r="T10" s="55">
        <v>65</v>
      </c>
      <c r="U10" s="55"/>
      <c r="V10" s="55"/>
      <c r="W10" s="55">
        <v>73.5</v>
      </c>
      <c r="X10" s="55">
        <v>90</v>
      </c>
      <c r="Y10" s="56">
        <v>116</v>
      </c>
      <c r="Z10" s="55">
        <v>85.5</v>
      </c>
      <c r="AA10" s="55">
        <v>92</v>
      </c>
      <c r="AB10" s="55">
        <v>50</v>
      </c>
      <c r="AC10" s="55"/>
      <c r="AD10" s="55"/>
      <c r="AE10" s="55"/>
      <c r="AF10" s="55"/>
      <c r="AG10" s="55"/>
      <c r="AH10" s="55"/>
      <c r="AI10" s="55" t="s">
        <v>54</v>
      </c>
      <c r="AJ10" s="55">
        <v>14</v>
      </c>
      <c r="AK10" s="55"/>
      <c r="AL10" s="55"/>
      <c r="AM10" s="55"/>
      <c r="AN10" s="55"/>
      <c r="AO10" s="55">
        <v>21</v>
      </c>
      <c r="AP10" s="55">
        <v>3</v>
      </c>
      <c r="AQ10" s="55">
        <v>10</v>
      </c>
      <c r="AR10" s="55">
        <v>5</v>
      </c>
      <c r="AS10" s="55">
        <v>7</v>
      </c>
      <c r="AT10" s="55">
        <v>8</v>
      </c>
    </row>
    <row r="11" spans="1:47">
      <c r="A11" s="55" t="s">
        <v>1724</v>
      </c>
      <c r="B11" s="55">
        <v>1315231923</v>
      </c>
      <c r="C11" s="55" t="s">
        <v>1725</v>
      </c>
      <c r="D11" s="55" t="s">
        <v>52</v>
      </c>
      <c r="E11" s="55" t="s">
        <v>53</v>
      </c>
      <c r="F11" s="55"/>
      <c r="G11" s="55">
        <v>19</v>
      </c>
      <c r="H11" s="55">
        <v>621</v>
      </c>
      <c r="I11" s="55">
        <v>641.5</v>
      </c>
      <c r="J11" s="55">
        <v>10</v>
      </c>
      <c r="K11" s="55">
        <v>19</v>
      </c>
      <c r="L11" s="55">
        <v>38</v>
      </c>
      <c r="M11" s="55">
        <v>116</v>
      </c>
      <c r="N11" s="55">
        <v>51</v>
      </c>
      <c r="O11" s="55">
        <v>115.5</v>
      </c>
      <c r="P11" s="55">
        <v>57</v>
      </c>
      <c r="Q11" s="55">
        <v>129.5</v>
      </c>
      <c r="R11" s="55">
        <v>46</v>
      </c>
      <c r="S11" s="55">
        <v>92.5</v>
      </c>
      <c r="T11" s="55">
        <v>13</v>
      </c>
      <c r="U11" s="55"/>
      <c r="V11" s="55"/>
      <c r="W11" s="55">
        <v>77</v>
      </c>
      <c r="X11" s="55">
        <v>92</v>
      </c>
      <c r="Y11" s="55">
        <v>62</v>
      </c>
      <c r="Z11" s="55">
        <v>90.5</v>
      </c>
      <c r="AA11" s="55">
        <v>96</v>
      </c>
      <c r="AB11" s="55">
        <v>10</v>
      </c>
      <c r="AC11" s="55"/>
      <c r="AD11" s="55"/>
      <c r="AE11" s="55"/>
      <c r="AF11" s="55"/>
      <c r="AG11" s="55"/>
      <c r="AH11" s="55"/>
      <c r="AI11" s="55" t="s">
        <v>54</v>
      </c>
      <c r="AJ11" s="55">
        <v>23</v>
      </c>
      <c r="AK11" s="55"/>
      <c r="AL11" s="55"/>
      <c r="AM11" s="55"/>
      <c r="AN11" s="55"/>
      <c r="AO11" s="55">
        <v>6</v>
      </c>
      <c r="AP11" s="55">
        <v>44</v>
      </c>
      <c r="AQ11" s="55">
        <v>21</v>
      </c>
      <c r="AR11" s="55">
        <v>29</v>
      </c>
      <c r="AS11" s="55">
        <v>6</v>
      </c>
      <c r="AT11" s="55">
        <v>10</v>
      </c>
    </row>
    <row r="12" spans="1:47">
      <c r="A12" s="55" t="s">
        <v>1742</v>
      </c>
      <c r="B12" s="55">
        <v>1315231932</v>
      </c>
      <c r="C12" s="55" t="s">
        <v>1743</v>
      </c>
      <c r="D12" s="55" t="s">
        <v>52</v>
      </c>
      <c r="E12" s="55" t="s">
        <v>53</v>
      </c>
      <c r="F12" s="55"/>
      <c r="G12" s="55">
        <v>19</v>
      </c>
      <c r="H12" s="55">
        <v>627.5</v>
      </c>
      <c r="I12" s="55">
        <v>641.5</v>
      </c>
      <c r="J12" s="55">
        <v>10</v>
      </c>
      <c r="K12" s="55">
        <v>-8</v>
      </c>
      <c r="L12" s="55">
        <v>38</v>
      </c>
      <c r="M12" s="55">
        <v>108.5</v>
      </c>
      <c r="N12" s="56">
        <v>258</v>
      </c>
      <c r="O12" s="55">
        <v>115</v>
      </c>
      <c r="P12" s="55">
        <v>64</v>
      </c>
      <c r="Q12" s="55">
        <v>136</v>
      </c>
      <c r="R12" s="55">
        <v>3</v>
      </c>
      <c r="S12" s="55">
        <v>89</v>
      </c>
      <c r="T12" s="55">
        <v>20</v>
      </c>
      <c r="U12" s="55"/>
      <c r="V12" s="55"/>
      <c r="W12" s="55">
        <v>85</v>
      </c>
      <c r="X12" s="55">
        <v>95</v>
      </c>
      <c r="Y12" s="55">
        <v>12</v>
      </c>
      <c r="Z12" s="55">
        <v>94</v>
      </c>
      <c r="AA12" s="55">
        <v>98</v>
      </c>
      <c r="AB12" s="55">
        <v>1</v>
      </c>
      <c r="AC12" s="55"/>
      <c r="AD12" s="55"/>
      <c r="AE12" s="55"/>
      <c r="AF12" s="55"/>
      <c r="AG12" s="55"/>
      <c r="AH12" s="55"/>
      <c r="AI12" s="55" t="s">
        <v>54</v>
      </c>
      <c r="AJ12" s="55">
        <v>32</v>
      </c>
      <c r="AK12" s="55"/>
      <c r="AL12" s="55"/>
      <c r="AM12" s="55"/>
      <c r="AN12" s="55"/>
      <c r="AO12" s="55">
        <v>73</v>
      </c>
      <c r="AP12" s="55">
        <v>23</v>
      </c>
      <c r="AQ12" s="55">
        <v>4</v>
      </c>
      <c r="AR12" s="55">
        <v>2</v>
      </c>
      <c r="AS12" s="55">
        <v>15</v>
      </c>
      <c r="AT12" s="55">
        <v>10</v>
      </c>
    </row>
    <row r="13" spans="1:47">
      <c r="A13" s="55" t="s">
        <v>1694</v>
      </c>
      <c r="B13" s="55">
        <v>1315231907</v>
      </c>
      <c r="C13" s="55" t="s">
        <v>1695</v>
      </c>
      <c r="D13" s="55" t="s">
        <v>52</v>
      </c>
      <c r="E13" s="55" t="s">
        <v>53</v>
      </c>
      <c r="F13" s="55"/>
      <c r="G13" s="55">
        <v>19</v>
      </c>
      <c r="H13" s="55">
        <v>625.5</v>
      </c>
      <c r="I13" s="55">
        <v>641.5</v>
      </c>
      <c r="J13" s="55">
        <v>10</v>
      </c>
      <c r="K13" s="55">
        <v>-7</v>
      </c>
      <c r="L13" s="55">
        <v>38</v>
      </c>
      <c r="M13" s="55">
        <v>113.5</v>
      </c>
      <c r="N13" s="56">
        <v>101</v>
      </c>
      <c r="O13" s="55">
        <v>118</v>
      </c>
      <c r="P13" s="55">
        <v>44</v>
      </c>
      <c r="Q13" s="55">
        <v>129</v>
      </c>
      <c r="R13" s="55">
        <v>49</v>
      </c>
      <c r="S13" s="55">
        <v>93</v>
      </c>
      <c r="T13" s="55">
        <v>12</v>
      </c>
      <c r="U13" s="55"/>
      <c r="V13" s="55"/>
      <c r="W13" s="55">
        <v>86</v>
      </c>
      <c r="X13" s="55">
        <v>95</v>
      </c>
      <c r="Y13" s="55">
        <v>10</v>
      </c>
      <c r="Z13" s="55">
        <v>86</v>
      </c>
      <c r="AA13" s="55">
        <v>93</v>
      </c>
      <c r="AB13" s="55">
        <v>43</v>
      </c>
      <c r="AC13" s="55"/>
      <c r="AD13" s="55"/>
      <c r="AE13" s="55"/>
      <c r="AF13" s="55"/>
      <c r="AG13" s="55"/>
      <c r="AH13" s="55"/>
      <c r="AI13" s="55" t="s">
        <v>54</v>
      </c>
      <c r="AJ13" s="55">
        <v>7</v>
      </c>
      <c r="AK13" s="55"/>
      <c r="AL13" s="55"/>
      <c r="AM13" s="55"/>
      <c r="AN13" s="55"/>
      <c r="AO13" s="55">
        <v>19</v>
      </c>
      <c r="AP13" s="55">
        <v>2</v>
      </c>
      <c r="AQ13" s="55">
        <v>6</v>
      </c>
      <c r="AR13" s="55">
        <v>3</v>
      </c>
      <c r="AS13" s="55">
        <v>35</v>
      </c>
      <c r="AT13" s="55">
        <v>10</v>
      </c>
    </row>
    <row r="14" spans="1:47">
      <c r="A14" s="55" t="s">
        <v>1716</v>
      </c>
      <c r="B14" s="55">
        <v>1315231918</v>
      </c>
      <c r="C14" s="55" t="s">
        <v>1717</v>
      </c>
      <c r="D14" s="55" t="s">
        <v>52</v>
      </c>
      <c r="E14" s="55" t="s">
        <v>53</v>
      </c>
      <c r="F14" s="55"/>
      <c r="G14" s="55">
        <v>19</v>
      </c>
      <c r="H14" s="55">
        <v>621</v>
      </c>
      <c r="I14" s="55">
        <v>640</v>
      </c>
      <c r="J14" s="55">
        <v>13</v>
      </c>
      <c r="K14" s="55">
        <v>8</v>
      </c>
      <c r="L14" s="55">
        <v>48</v>
      </c>
      <c r="M14" s="55">
        <v>112</v>
      </c>
      <c r="N14" s="56">
        <v>138</v>
      </c>
      <c r="O14" s="55">
        <v>128</v>
      </c>
      <c r="P14" s="55">
        <v>4</v>
      </c>
      <c r="Q14" s="55">
        <v>125</v>
      </c>
      <c r="R14" s="55">
        <v>92</v>
      </c>
      <c r="S14" s="55">
        <v>88</v>
      </c>
      <c r="T14" s="55">
        <v>24</v>
      </c>
      <c r="U14" s="55"/>
      <c r="V14" s="55"/>
      <c r="W14" s="55">
        <v>78</v>
      </c>
      <c r="X14" s="55">
        <v>92</v>
      </c>
      <c r="Y14" s="55">
        <v>54</v>
      </c>
      <c r="Z14" s="55">
        <v>90</v>
      </c>
      <c r="AA14" s="55">
        <v>95</v>
      </c>
      <c r="AB14" s="55">
        <v>13</v>
      </c>
      <c r="AC14" s="55"/>
      <c r="AD14" s="55"/>
      <c r="AE14" s="55"/>
      <c r="AF14" s="55"/>
      <c r="AG14" s="55"/>
      <c r="AH14" s="55"/>
      <c r="AI14" s="55" t="s">
        <v>54</v>
      </c>
      <c r="AJ14" s="55">
        <v>18</v>
      </c>
      <c r="AK14" s="55"/>
      <c r="AL14" s="55"/>
      <c r="AM14" s="55"/>
      <c r="AN14" s="55"/>
      <c r="AO14" s="55">
        <v>54</v>
      </c>
      <c r="AP14" s="55">
        <v>10</v>
      </c>
      <c r="AQ14" s="55">
        <v>7</v>
      </c>
      <c r="AR14" s="55">
        <v>21</v>
      </c>
      <c r="AS14" s="55">
        <v>5</v>
      </c>
      <c r="AT14" s="55">
        <v>13</v>
      </c>
    </row>
    <row r="15" spans="1:47">
      <c r="A15" s="55" t="s">
        <v>817</v>
      </c>
      <c r="B15" s="55">
        <v>1315230923</v>
      </c>
      <c r="C15" s="55" t="s">
        <v>818</v>
      </c>
      <c r="D15" s="55" t="s">
        <v>52</v>
      </c>
      <c r="E15" s="55" t="s">
        <v>53</v>
      </c>
      <c r="F15" s="55"/>
      <c r="G15" s="55">
        <v>9</v>
      </c>
      <c r="H15" s="55">
        <v>622</v>
      </c>
      <c r="I15" s="55">
        <v>639</v>
      </c>
      <c r="J15" s="55">
        <v>14</v>
      </c>
      <c r="K15" s="55">
        <v>30</v>
      </c>
      <c r="L15" s="55">
        <v>52</v>
      </c>
      <c r="M15" s="55">
        <v>112</v>
      </c>
      <c r="N15" s="56">
        <v>138</v>
      </c>
      <c r="O15" s="55">
        <v>122</v>
      </c>
      <c r="P15" s="55">
        <v>16</v>
      </c>
      <c r="Q15" s="55">
        <v>136</v>
      </c>
      <c r="R15" s="55">
        <v>3</v>
      </c>
      <c r="S15" s="55">
        <v>81</v>
      </c>
      <c r="T15" s="55">
        <v>76</v>
      </c>
      <c r="U15" s="55"/>
      <c r="V15" s="55"/>
      <c r="W15" s="55">
        <v>82.5</v>
      </c>
      <c r="X15" s="55">
        <v>94</v>
      </c>
      <c r="Y15" s="55">
        <v>26</v>
      </c>
      <c r="Z15" s="55">
        <v>88.5</v>
      </c>
      <c r="AA15" s="55">
        <v>94</v>
      </c>
      <c r="AB15" s="55">
        <v>20</v>
      </c>
      <c r="AC15" s="55"/>
      <c r="AD15" s="55"/>
      <c r="AE15" s="55"/>
      <c r="AF15" s="55"/>
      <c r="AG15" s="55"/>
      <c r="AH15" s="55"/>
      <c r="AI15" s="55" t="s">
        <v>54</v>
      </c>
      <c r="AJ15" s="55">
        <v>23</v>
      </c>
      <c r="AK15" s="55"/>
      <c r="AL15" s="55"/>
      <c r="AM15" s="55"/>
      <c r="AN15" s="55"/>
      <c r="AO15" s="55">
        <v>36</v>
      </c>
      <c r="AP15" s="55">
        <v>27</v>
      </c>
      <c r="AQ15" s="55">
        <v>63</v>
      </c>
      <c r="AR15" s="55">
        <v>44</v>
      </c>
      <c r="AS15" s="55">
        <v>31</v>
      </c>
      <c r="AT15" s="55">
        <v>14</v>
      </c>
    </row>
    <row r="16" spans="1:47">
      <c r="A16" s="55" t="s">
        <v>1744</v>
      </c>
      <c r="B16" s="55">
        <v>1315231933</v>
      </c>
      <c r="C16" s="55" t="s">
        <v>1745</v>
      </c>
      <c r="D16" s="55" t="s">
        <v>52</v>
      </c>
      <c r="E16" s="55" t="s">
        <v>53</v>
      </c>
      <c r="F16" s="55"/>
      <c r="G16" s="55">
        <v>19</v>
      </c>
      <c r="H16" s="55">
        <v>615.5</v>
      </c>
      <c r="I16" s="55">
        <v>637.5</v>
      </c>
      <c r="J16" s="55">
        <v>15</v>
      </c>
      <c r="K16" s="55">
        <v>-14</v>
      </c>
      <c r="L16" s="55">
        <v>58</v>
      </c>
      <c r="M16" s="55">
        <v>114.5</v>
      </c>
      <c r="N16" s="55">
        <v>74</v>
      </c>
      <c r="O16" s="55">
        <v>114</v>
      </c>
      <c r="P16" s="55">
        <v>69</v>
      </c>
      <c r="Q16" s="55">
        <v>130.5</v>
      </c>
      <c r="R16" s="55">
        <v>32</v>
      </c>
      <c r="S16" s="55">
        <v>94.5</v>
      </c>
      <c r="T16" s="55">
        <v>6</v>
      </c>
      <c r="U16" s="55"/>
      <c r="V16" s="55"/>
      <c r="W16" s="55">
        <v>75</v>
      </c>
      <c r="X16" s="55">
        <v>91</v>
      </c>
      <c r="Y16" s="55">
        <v>88</v>
      </c>
      <c r="Z16" s="55">
        <v>87</v>
      </c>
      <c r="AA16" s="55">
        <v>93</v>
      </c>
      <c r="AB16" s="55">
        <v>34</v>
      </c>
      <c r="AC16" s="55"/>
      <c r="AD16" s="55"/>
      <c r="AE16" s="55"/>
      <c r="AF16" s="55"/>
      <c r="AG16" s="55"/>
      <c r="AH16" s="55"/>
      <c r="AI16" s="55" t="s">
        <v>54</v>
      </c>
      <c r="AJ16" s="55">
        <v>33</v>
      </c>
      <c r="AK16" s="55"/>
      <c r="AL16" s="55"/>
      <c r="AM16" s="55"/>
      <c r="AN16" s="55"/>
      <c r="AO16" s="55">
        <v>4</v>
      </c>
      <c r="AP16" s="55">
        <v>15</v>
      </c>
      <c r="AQ16" s="55">
        <v>3</v>
      </c>
      <c r="AR16" s="55">
        <v>1</v>
      </c>
      <c r="AS16" s="55">
        <v>1</v>
      </c>
      <c r="AT16" s="55">
        <v>15</v>
      </c>
    </row>
    <row r="17" spans="1:46">
      <c r="A17" s="55" t="s">
        <v>845</v>
      </c>
      <c r="B17" s="55">
        <v>1315230937</v>
      </c>
      <c r="C17" s="55" t="s">
        <v>846</v>
      </c>
      <c r="D17" s="55" t="s">
        <v>52</v>
      </c>
      <c r="E17" s="55" t="s">
        <v>53</v>
      </c>
      <c r="F17" s="55"/>
      <c r="G17" s="55">
        <v>9</v>
      </c>
      <c r="H17" s="55">
        <v>621.5</v>
      </c>
      <c r="I17" s="55">
        <v>634.5</v>
      </c>
      <c r="J17" s="55">
        <v>16</v>
      </c>
      <c r="K17" s="55">
        <v>1</v>
      </c>
      <c r="L17" s="55">
        <v>70</v>
      </c>
      <c r="M17" s="55">
        <v>111</v>
      </c>
      <c r="N17" s="56">
        <v>172</v>
      </c>
      <c r="O17" s="55">
        <v>117.5</v>
      </c>
      <c r="P17" s="55">
        <v>46</v>
      </c>
      <c r="Q17" s="55">
        <v>127</v>
      </c>
      <c r="R17" s="55">
        <v>68</v>
      </c>
      <c r="S17" s="55">
        <v>88</v>
      </c>
      <c r="T17" s="55">
        <v>24</v>
      </c>
      <c r="U17" s="55"/>
      <c r="V17" s="55"/>
      <c r="W17" s="55">
        <v>92</v>
      </c>
      <c r="X17" s="55">
        <v>98</v>
      </c>
      <c r="Y17" s="55">
        <v>2</v>
      </c>
      <c r="Z17" s="55">
        <v>86</v>
      </c>
      <c r="AA17" s="55">
        <v>93</v>
      </c>
      <c r="AB17" s="55">
        <v>43</v>
      </c>
      <c r="AC17" s="55"/>
      <c r="AD17" s="55"/>
      <c r="AE17" s="55"/>
      <c r="AF17" s="55"/>
      <c r="AG17" s="55"/>
      <c r="AH17" s="55"/>
      <c r="AI17" s="55" t="s">
        <v>54</v>
      </c>
      <c r="AJ17" s="55">
        <v>37</v>
      </c>
      <c r="AK17" s="55"/>
      <c r="AL17" s="55"/>
      <c r="AM17" s="55"/>
      <c r="AN17" s="55"/>
      <c r="AO17" s="55">
        <v>2</v>
      </c>
      <c r="AP17" s="55">
        <v>7</v>
      </c>
      <c r="AQ17" s="55">
        <v>19</v>
      </c>
      <c r="AR17" s="55">
        <v>17</v>
      </c>
      <c r="AS17" s="55">
        <v>56</v>
      </c>
      <c r="AT17" s="55">
        <v>16</v>
      </c>
    </row>
    <row r="18" spans="1:46">
      <c r="A18" s="55" t="s">
        <v>1736</v>
      </c>
      <c r="B18" s="55">
        <v>1315231929</v>
      </c>
      <c r="C18" s="55" t="s">
        <v>1737</v>
      </c>
      <c r="D18" s="55" t="s">
        <v>52</v>
      </c>
      <c r="E18" s="55" t="s">
        <v>53</v>
      </c>
      <c r="F18" s="55"/>
      <c r="G18" s="55">
        <v>19</v>
      </c>
      <c r="H18" s="55">
        <v>611.5</v>
      </c>
      <c r="I18" s="55">
        <v>634</v>
      </c>
      <c r="J18" s="55">
        <v>17</v>
      </c>
      <c r="K18" s="55">
        <v>61</v>
      </c>
      <c r="L18" s="55">
        <v>74</v>
      </c>
      <c r="M18" s="55">
        <v>116.5</v>
      </c>
      <c r="N18" s="55">
        <v>40</v>
      </c>
      <c r="O18" s="55">
        <v>122</v>
      </c>
      <c r="P18" s="55">
        <v>16</v>
      </c>
      <c r="Q18" s="55">
        <v>125.5</v>
      </c>
      <c r="R18" s="55">
        <v>89</v>
      </c>
      <c r="S18" s="55">
        <v>85</v>
      </c>
      <c r="T18" s="55">
        <v>42</v>
      </c>
      <c r="U18" s="55"/>
      <c r="V18" s="55"/>
      <c r="W18" s="55">
        <v>74.5</v>
      </c>
      <c r="X18" s="55">
        <v>91</v>
      </c>
      <c r="Y18" s="56">
        <v>102</v>
      </c>
      <c r="Z18" s="55">
        <v>88</v>
      </c>
      <c r="AA18" s="55">
        <v>94</v>
      </c>
      <c r="AB18" s="55">
        <v>28</v>
      </c>
      <c r="AC18" s="55"/>
      <c r="AD18" s="55"/>
      <c r="AE18" s="55"/>
      <c r="AF18" s="55"/>
      <c r="AG18" s="55"/>
      <c r="AH18" s="55"/>
      <c r="AI18" s="55" t="s">
        <v>54</v>
      </c>
      <c r="AJ18" s="55">
        <v>29</v>
      </c>
      <c r="AK18" s="55"/>
      <c r="AL18" s="55"/>
      <c r="AM18" s="55"/>
      <c r="AN18" s="55"/>
      <c r="AO18" s="55">
        <v>32</v>
      </c>
      <c r="AP18" s="55">
        <v>8</v>
      </c>
      <c r="AQ18" s="55">
        <v>24</v>
      </c>
      <c r="AR18" s="55">
        <v>78</v>
      </c>
      <c r="AS18" s="55">
        <v>2</v>
      </c>
      <c r="AT18" s="55">
        <v>17</v>
      </c>
    </row>
    <row r="19" spans="1:46">
      <c r="A19" s="55" t="s">
        <v>1682</v>
      </c>
      <c r="B19" s="55">
        <v>1315231901</v>
      </c>
      <c r="C19" s="55" t="s">
        <v>1683</v>
      </c>
      <c r="D19" s="55" t="s">
        <v>52</v>
      </c>
      <c r="E19" s="55" t="s">
        <v>53</v>
      </c>
      <c r="F19" s="55"/>
      <c r="G19" s="55">
        <v>19</v>
      </c>
      <c r="H19" s="55">
        <v>620.5</v>
      </c>
      <c r="I19" s="55">
        <v>633</v>
      </c>
      <c r="J19" s="55">
        <v>18</v>
      </c>
      <c r="K19" s="55">
        <v>-12</v>
      </c>
      <c r="L19" s="55">
        <v>79</v>
      </c>
      <c r="M19" s="55">
        <v>113.5</v>
      </c>
      <c r="N19" s="56">
        <v>101</v>
      </c>
      <c r="O19" s="55">
        <v>110.5</v>
      </c>
      <c r="P19" s="55">
        <v>96</v>
      </c>
      <c r="Q19" s="55">
        <v>126.5</v>
      </c>
      <c r="R19" s="55">
        <v>74</v>
      </c>
      <c r="S19" s="55">
        <v>87.5</v>
      </c>
      <c r="T19" s="55">
        <v>27</v>
      </c>
      <c r="U19" s="55"/>
      <c r="V19" s="55"/>
      <c r="W19" s="55">
        <v>89</v>
      </c>
      <c r="X19" s="55">
        <v>97</v>
      </c>
      <c r="Y19" s="55">
        <v>5</v>
      </c>
      <c r="Z19" s="55">
        <v>93.5</v>
      </c>
      <c r="AA19" s="55">
        <v>98</v>
      </c>
      <c r="AB19" s="55">
        <v>3</v>
      </c>
      <c r="AC19" s="55"/>
      <c r="AD19" s="55"/>
      <c r="AE19" s="55"/>
      <c r="AF19" s="55"/>
      <c r="AG19" s="55"/>
      <c r="AH19" s="55"/>
      <c r="AI19" s="55" t="s">
        <v>54</v>
      </c>
      <c r="AJ19" s="55">
        <v>1</v>
      </c>
      <c r="AK19" s="55"/>
      <c r="AL19" s="55"/>
      <c r="AM19" s="55"/>
      <c r="AN19" s="55"/>
      <c r="AO19" s="55">
        <v>13</v>
      </c>
      <c r="AP19" s="55">
        <v>6</v>
      </c>
      <c r="AQ19" s="55">
        <v>52</v>
      </c>
      <c r="AR19" s="55">
        <v>6</v>
      </c>
      <c r="AS19" s="55">
        <v>40</v>
      </c>
      <c r="AT19" s="55">
        <v>18</v>
      </c>
    </row>
    <row r="20" spans="1:46">
      <c r="A20" s="55" t="s">
        <v>1688</v>
      </c>
      <c r="B20" s="55">
        <v>1315231904</v>
      </c>
      <c r="C20" s="55" t="s">
        <v>1689</v>
      </c>
      <c r="D20" s="55" t="s">
        <v>52</v>
      </c>
      <c r="E20" s="55" t="s">
        <v>53</v>
      </c>
      <c r="F20" s="55"/>
      <c r="G20" s="55">
        <v>19</v>
      </c>
      <c r="H20" s="55">
        <v>613</v>
      </c>
      <c r="I20" s="55">
        <v>632.5</v>
      </c>
      <c r="J20" s="55">
        <v>19</v>
      </c>
      <c r="K20" s="55">
        <v>29</v>
      </c>
      <c r="L20" s="55">
        <v>81</v>
      </c>
      <c r="M20" s="55">
        <v>109.5</v>
      </c>
      <c r="N20" s="56">
        <v>226</v>
      </c>
      <c r="O20" s="55">
        <v>123.5</v>
      </c>
      <c r="P20" s="55">
        <v>12</v>
      </c>
      <c r="Q20" s="55">
        <v>119.5</v>
      </c>
      <c r="R20" s="56">
        <v>200</v>
      </c>
      <c r="S20" s="55">
        <v>96</v>
      </c>
      <c r="T20" s="55">
        <v>3</v>
      </c>
      <c r="U20" s="55"/>
      <c r="V20" s="55"/>
      <c r="W20" s="55">
        <v>83</v>
      </c>
      <c r="X20" s="55">
        <v>94</v>
      </c>
      <c r="Y20" s="55">
        <v>22</v>
      </c>
      <c r="Z20" s="55">
        <v>81.5</v>
      </c>
      <c r="AA20" s="55">
        <v>90</v>
      </c>
      <c r="AB20" s="56">
        <v>122</v>
      </c>
      <c r="AC20" s="55"/>
      <c r="AD20" s="55"/>
      <c r="AE20" s="55"/>
      <c r="AF20" s="55"/>
      <c r="AG20" s="55"/>
      <c r="AH20" s="55"/>
      <c r="AI20" s="55" t="s">
        <v>54</v>
      </c>
      <c r="AJ20" s="55">
        <v>4</v>
      </c>
      <c r="AK20" s="55"/>
      <c r="AL20" s="55"/>
      <c r="AM20" s="55"/>
      <c r="AN20" s="55"/>
      <c r="AO20" s="55">
        <v>9</v>
      </c>
      <c r="AP20" s="55">
        <v>37</v>
      </c>
      <c r="AQ20" s="55">
        <v>19</v>
      </c>
      <c r="AR20" s="55">
        <v>48</v>
      </c>
      <c r="AS20" s="55">
        <v>60</v>
      </c>
      <c r="AT20" s="55">
        <v>19</v>
      </c>
    </row>
    <row r="21" spans="1:46">
      <c r="A21" s="55" t="s">
        <v>777</v>
      </c>
      <c r="B21" s="55">
        <v>1315230902</v>
      </c>
      <c r="C21" s="55" t="s">
        <v>778</v>
      </c>
      <c r="D21" s="55" t="s">
        <v>52</v>
      </c>
      <c r="E21" s="55" t="s">
        <v>53</v>
      </c>
      <c r="F21" s="55"/>
      <c r="G21" s="55">
        <v>9</v>
      </c>
      <c r="H21" s="55">
        <v>604.5</v>
      </c>
      <c r="I21" s="55">
        <v>629.5</v>
      </c>
      <c r="J21" s="55">
        <v>20</v>
      </c>
      <c r="K21" s="55">
        <v>48</v>
      </c>
      <c r="L21" s="55">
        <v>92</v>
      </c>
      <c r="M21" s="55">
        <v>114.5</v>
      </c>
      <c r="N21" s="55">
        <v>74</v>
      </c>
      <c r="O21" s="55">
        <v>125</v>
      </c>
      <c r="P21" s="55">
        <v>8</v>
      </c>
      <c r="Q21" s="55">
        <v>123.5</v>
      </c>
      <c r="R21" s="56">
        <v>117</v>
      </c>
      <c r="S21" s="55">
        <v>87.5</v>
      </c>
      <c r="T21" s="55">
        <v>27</v>
      </c>
      <c r="U21" s="55"/>
      <c r="V21" s="55"/>
      <c r="W21" s="55">
        <v>75</v>
      </c>
      <c r="X21" s="55">
        <v>91</v>
      </c>
      <c r="Y21" s="55">
        <v>88</v>
      </c>
      <c r="Z21" s="55">
        <v>79</v>
      </c>
      <c r="AA21" s="55">
        <v>88</v>
      </c>
      <c r="AB21" s="56">
        <v>171</v>
      </c>
      <c r="AC21" s="55"/>
      <c r="AD21" s="55"/>
      <c r="AE21" s="55"/>
      <c r="AF21" s="55"/>
      <c r="AG21" s="55"/>
      <c r="AH21" s="55"/>
      <c r="AI21" s="55" t="s">
        <v>54</v>
      </c>
      <c r="AJ21" s="55">
        <v>2</v>
      </c>
      <c r="AK21" s="55"/>
      <c r="AL21" s="55"/>
      <c r="AM21" s="55"/>
      <c r="AN21" s="55"/>
      <c r="AO21" s="55">
        <v>50</v>
      </c>
      <c r="AP21" s="55">
        <v>18</v>
      </c>
      <c r="AQ21" s="55">
        <v>27</v>
      </c>
      <c r="AR21" s="55">
        <v>68</v>
      </c>
      <c r="AS21" s="55">
        <v>59</v>
      </c>
      <c r="AT21" s="55">
        <v>20</v>
      </c>
    </row>
    <row r="22" spans="1:46">
      <c r="A22" s="55" t="s">
        <v>1704</v>
      </c>
      <c r="B22" s="55">
        <v>1315231912</v>
      </c>
      <c r="C22" s="55" t="s">
        <v>1705</v>
      </c>
      <c r="D22" s="55" t="s">
        <v>52</v>
      </c>
      <c r="E22" s="55" t="s">
        <v>53</v>
      </c>
      <c r="F22" s="55"/>
      <c r="G22" s="55">
        <v>19</v>
      </c>
      <c r="H22" s="55">
        <v>605.5</v>
      </c>
      <c r="I22" s="55">
        <v>629</v>
      </c>
      <c r="J22" s="55">
        <v>21</v>
      </c>
      <c r="K22" s="55">
        <v>-14</v>
      </c>
      <c r="L22" s="55">
        <v>96</v>
      </c>
      <c r="M22" s="55">
        <v>111.5</v>
      </c>
      <c r="N22" s="55">
        <v>155</v>
      </c>
      <c r="O22" s="55">
        <v>120</v>
      </c>
      <c r="P22" s="55">
        <v>26</v>
      </c>
      <c r="Q22" s="55">
        <v>127.5</v>
      </c>
      <c r="R22" s="55">
        <v>60</v>
      </c>
      <c r="S22" s="55">
        <v>87</v>
      </c>
      <c r="T22" s="55">
        <v>32</v>
      </c>
      <c r="U22" s="55"/>
      <c r="V22" s="55"/>
      <c r="W22" s="55">
        <v>71</v>
      </c>
      <c r="X22" s="55">
        <v>89</v>
      </c>
      <c r="Y22" s="55">
        <v>149</v>
      </c>
      <c r="Z22" s="55">
        <v>88.5</v>
      </c>
      <c r="AA22" s="55">
        <v>94</v>
      </c>
      <c r="AB22" s="55">
        <v>20</v>
      </c>
      <c r="AC22" s="55"/>
      <c r="AD22" s="55"/>
      <c r="AE22" s="55"/>
      <c r="AF22" s="55"/>
      <c r="AG22" s="55"/>
      <c r="AH22" s="55"/>
      <c r="AI22" s="55" t="s">
        <v>54</v>
      </c>
      <c r="AJ22" s="55">
        <v>12</v>
      </c>
      <c r="AK22" s="55"/>
      <c r="AL22" s="55"/>
      <c r="AM22" s="55"/>
      <c r="AN22" s="55"/>
      <c r="AO22" s="55">
        <v>3</v>
      </c>
      <c r="AP22" s="55">
        <v>13</v>
      </c>
      <c r="AQ22" s="55">
        <v>11</v>
      </c>
      <c r="AR22" s="55">
        <v>7</v>
      </c>
      <c r="AS22" s="55">
        <v>35</v>
      </c>
      <c r="AT22" s="55">
        <v>21</v>
      </c>
    </row>
    <row r="23" spans="1:46">
      <c r="A23" s="55" t="s">
        <v>1722</v>
      </c>
      <c r="B23" s="55">
        <v>1315231922</v>
      </c>
      <c r="C23" s="55" t="s">
        <v>1723</v>
      </c>
      <c r="D23" s="55" t="s">
        <v>52</v>
      </c>
      <c r="E23" s="55" t="s">
        <v>53</v>
      </c>
      <c r="F23" s="55"/>
      <c r="G23" s="55">
        <v>19</v>
      </c>
      <c r="H23" s="55">
        <v>610.5</v>
      </c>
      <c r="I23" s="55">
        <v>628.5</v>
      </c>
      <c r="J23" s="55">
        <v>22</v>
      </c>
      <c r="K23" s="55">
        <v>17</v>
      </c>
      <c r="L23" s="55">
        <v>98</v>
      </c>
      <c r="M23" s="55">
        <v>113</v>
      </c>
      <c r="N23" s="55">
        <v>112</v>
      </c>
      <c r="O23" s="55">
        <v>123</v>
      </c>
      <c r="P23" s="55">
        <v>13</v>
      </c>
      <c r="Q23" s="55">
        <v>111.5</v>
      </c>
      <c r="R23" s="56">
        <v>371</v>
      </c>
      <c r="S23" s="55">
        <v>94</v>
      </c>
      <c r="T23" s="55">
        <v>8</v>
      </c>
      <c r="U23" s="55"/>
      <c r="V23" s="55"/>
      <c r="W23" s="55">
        <v>84.5</v>
      </c>
      <c r="X23" s="55">
        <v>95</v>
      </c>
      <c r="Y23" s="55">
        <v>14</v>
      </c>
      <c r="Z23" s="55">
        <v>84.5</v>
      </c>
      <c r="AA23" s="55">
        <v>92</v>
      </c>
      <c r="AB23" s="55">
        <v>66</v>
      </c>
      <c r="AC23" s="55"/>
      <c r="AD23" s="55"/>
      <c r="AE23" s="55"/>
      <c r="AF23" s="55"/>
      <c r="AG23" s="55"/>
      <c r="AH23" s="55"/>
      <c r="AI23" s="55" t="s">
        <v>54</v>
      </c>
      <c r="AJ23" s="55">
        <v>22</v>
      </c>
      <c r="AK23" s="55"/>
      <c r="AL23" s="55" t="s">
        <v>863</v>
      </c>
      <c r="AM23" s="55"/>
      <c r="AN23" s="55"/>
      <c r="AO23" s="55">
        <v>39</v>
      </c>
      <c r="AP23" s="55">
        <v>33</v>
      </c>
      <c r="AQ23" s="55">
        <v>22</v>
      </c>
      <c r="AR23" s="55">
        <v>39</v>
      </c>
      <c r="AS23" s="55">
        <v>17</v>
      </c>
      <c r="AT23" s="55">
        <v>22</v>
      </c>
    </row>
    <row r="24" spans="1:46">
      <c r="A24" s="55" t="s">
        <v>1702</v>
      </c>
      <c r="B24" s="55">
        <v>1315231911</v>
      </c>
      <c r="C24" s="55" t="s">
        <v>1703</v>
      </c>
      <c r="D24" s="55" t="s">
        <v>52</v>
      </c>
      <c r="E24" s="55" t="s">
        <v>53</v>
      </c>
      <c r="F24" s="55"/>
      <c r="G24" s="55">
        <v>19</v>
      </c>
      <c r="H24" s="55">
        <v>617</v>
      </c>
      <c r="I24" s="55">
        <v>627</v>
      </c>
      <c r="J24" s="55">
        <v>23</v>
      </c>
      <c r="K24" s="55">
        <v>8</v>
      </c>
      <c r="L24" s="55">
        <v>104</v>
      </c>
      <c r="M24" s="55">
        <v>113.5</v>
      </c>
      <c r="N24" s="55">
        <v>101</v>
      </c>
      <c r="O24" s="55">
        <v>119</v>
      </c>
      <c r="P24" s="55">
        <v>36</v>
      </c>
      <c r="Q24" s="55">
        <v>129.5</v>
      </c>
      <c r="R24" s="55">
        <v>46</v>
      </c>
      <c r="S24" s="55">
        <v>70</v>
      </c>
      <c r="T24" s="56">
        <v>226</v>
      </c>
      <c r="U24" s="55"/>
      <c r="V24" s="55"/>
      <c r="W24" s="55">
        <v>91</v>
      </c>
      <c r="X24" s="55">
        <v>97</v>
      </c>
      <c r="Y24" s="55">
        <v>4</v>
      </c>
      <c r="Z24" s="55">
        <v>94</v>
      </c>
      <c r="AA24" s="55">
        <v>98</v>
      </c>
      <c r="AB24" s="55">
        <v>1</v>
      </c>
      <c r="AC24" s="55"/>
      <c r="AD24" s="55"/>
      <c r="AE24" s="55"/>
      <c r="AF24" s="55"/>
      <c r="AG24" s="55"/>
      <c r="AH24" s="55"/>
      <c r="AI24" s="55" t="s">
        <v>54</v>
      </c>
      <c r="AJ24" s="55">
        <v>11</v>
      </c>
      <c r="AK24" s="55"/>
      <c r="AL24" s="55"/>
      <c r="AM24" s="55"/>
      <c r="AN24" s="55"/>
      <c r="AO24" s="55">
        <v>8</v>
      </c>
      <c r="AP24" s="55">
        <v>21</v>
      </c>
      <c r="AQ24" s="55">
        <v>30</v>
      </c>
      <c r="AR24" s="55">
        <v>31</v>
      </c>
      <c r="AS24" s="55">
        <v>11</v>
      </c>
      <c r="AT24" s="55">
        <v>23</v>
      </c>
    </row>
    <row r="25" spans="1:46">
      <c r="A25" s="55" t="s">
        <v>893</v>
      </c>
      <c r="B25" s="55">
        <v>1315231015</v>
      </c>
      <c r="C25" s="55" t="s">
        <v>894</v>
      </c>
      <c r="D25" s="55" t="s">
        <v>52</v>
      </c>
      <c r="E25" s="55" t="s">
        <v>53</v>
      </c>
      <c r="F25" s="55"/>
      <c r="G25" s="55">
        <v>10</v>
      </c>
      <c r="H25" s="55">
        <v>592.75</v>
      </c>
      <c r="I25" s="55">
        <v>627</v>
      </c>
      <c r="J25" s="55">
        <v>23</v>
      </c>
      <c r="K25" s="55">
        <v>28</v>
      </c>
      <c r="L25" s="55">
        <v>104</v>
      </c>
      <c r="M25" s="55">
        <v>116.5</v>
      </c>
      <c r="N25" s="55">
        <v>40</v>
      </c>
      <c r="O25" s="55">
        <v>105.5</v>
      </c>
      <c r="P25" s="55">
        <v>170</v>
      </c>
      <c r="Q25" s="55">
        <v>133</v>
      </c>
      <c r="R25" s="55">
        <v>12</v>
      </c>
      <c r="S25" s="55">
        <v>87</v>
      </c>
      <c r="T25" s="55">
        <v>32</v>
      </c>
      <c r="U25" s="55"/>
      <c r="V25" s="55"/>
      <c r="W25" s="55">
        <v>77</v>
      </c>
      <c r="X25" s="55">
        <v>92</v>
      </c>
      <c r="Y25" s="55">
        <v>62</v>
      </c>
      <c r="Z25" s="55"/>
      <c r="AA25" s="55"/>
      <c r="AB25" s="55"/>
      <c r="AC25" s="55">
        <v>73.75</v>
      </c>
      <c r="AD25" s="55">
        <v>93</v>
      </c>
      <c r="AE25" s="55">
        <v>12</v>
      </c>
      <c r="AF25" s="55"/>
      <c r="AG25" s="55"/>
      <c r="AH25" s="55"/>
      <c r="AI25" s="55" t="s">
        <v>880</v>
      </c>
      <c r="AJ25" s="55">
        <v>15</v>
      </c>
      <c r="AK25" s="55"/>
      <c r="AL25" s="55"/>
      <c r="AM25" s="55"/>
      <c r="AN25" s="55"/>
      <c r="AO25" s="55">
        <v>10</v>
      </c>
      <c r="AP25" s="55">
        <v>35</v>
      </c>
      <c r="AQ25" s="55">
        <v>49</v>
      </c>
      <c r="AR25" s="55">
        <v>51</v>
      </c>
      <c r="AS25" s="55">
        <v>51</v>
      </c>
      <c r="AT25" s="55">
        <v>23</v>
      </c>
    </row>
    <row r="26" spans="1:46">
      <c r="A26" s="55" t="s">
        <v>813</v>
      </c>
      <c r="B26" s="55">
        <v>1315230921</v>
      </c>
      <c r="C26" s="55" t="s">
        <v>814</v>
      </c>
      <c r="D26" s="55" t="s">
        <v>52</v>
      </c>
      <c r="E26" s="55" t="s">
        <v>53</v>
      </c>
      <c r="F26" s="55"/>
      <c r="G26" s="55">
        <v>9</v>
      </c>
      <c r="H26" s="55">
        <v>605</v>
      </c>
      <c r="I26" s="55">
        <v>626</v>
      </c>
      <c r="J26" s="55">
        <v>25</v>
      </c>
      <c r="K26" s="55">
        <v>78</v>
      </c>
      <c r="L26" s="55">
        <v>111</v>
      </c>
      <c r="M26" s="55">
        <v>116.5</v>
      </c>
      <c r="N26" s="55">
        <v>40</v>
      </c>
      <c r="O26" s="55">
        <v>116</v>
      </c>
      <c r="P26" s="55">
        <v>54</v>
      </c>
      <c r="Q26" s="55">
        <v>120.5</v>
      </c>
      <c r="R26" s="55">
        <v>180</v>
      </c>
      <c r="S26" s="55">
        <v>87</v>
      </c>
      <c r="T26" s="55">
        <v>32</v>
      </c>
      <c r="U26" s="55"/>
      <c r="V26" s="55"/>
      <c r="W26" s="55">
        <v>75</v>
      </c>
      <c r="X26" s="55">
        <v>91</v>
      </c>
      <c r="Y26" s="55">
        <v>88</v>
      </c>
      <c r="Z26" s="55">
        <v>90</v>
      </c>
      <c r="AA26" s="55">
        <v>95</v>
      </c>
      <c r="AB26" s="55">
        <v>13</v>
      </c>
      <c r="AC26" s="55"/>
      <c r="AD26" s="55"/>
      <c r="AE26" s="55"/>
      <c r="AF26" s="55"/>
      <c r="AG26" s="55"/>
      <c r="AH26" s="55"/>
      <c r="AI26" s="55" t="s">
        <v>54</v>
      </c>
      <c r="AJ26" s="55">
        <v>21</v>
      </c>
      <c r="AK26" s="55"/>
      <c r="AL26" s="55"/>
      <c r="AM26" s="55"/>
      <c r="AN26" s="55"/>
      <c r="AO26" s="55">
        <v>43</v>
      </c>
      <c r="AP26" s="55">
        <v>12</v>
      </c>
      <c r="AQ26" s="55">
        <v>39</v>
      </c>
      <c r="AR26" s="55">
        <v>103</v>
      </c>
      <c r="AS26" s="55">
        <v>43</v>
      </c>
      <c r="AT26" s="55">
        <v>25</v>
      </c>
    </row>
    <row r="27" spans="1:46">
      <c r="A27" s="55" t="s">
        <v>1692</v>
      </c>
      <c r="B27" s="55">
        <v>1315231906</v>
      </c>
      <c r="C27" s="55" t="s">
        <v>1693</v>
      </c>
      <c r="D27" s="55" t="s">
        <v>52</v>
      </c>
      <c r="E27" s="55" t="s">
        <v>53</v>
      </c>
      <c r="F27" s="55"/>
      <c r="G27" s="55">
        <v>19</v>
      </c>
      <c r="H27" s="55">
        <v>602.5</v>
      </c>
      <c r="I27" s="55">
        <v>625.5</v>
      </c>
      <c r="J27" s="55">
        <v>26</v>
      </c>
      <c r="K27" s="55">
        <v>34</v>
      </c>
      <c r="L27" s="55">
        <v>116</v>
      </c>
      <c r="M27" s="55">
        <v>119</v>
      </c>
      <c r="N27" s="55">
        <v>21</v>
      </c>
      <c r="O27" s="55">
        <v>120.5</v>
      </c>
      <c r="P27" s="55">
        <v>23</v>
      </c>
      <c r="Q27" s="55">
        <v>133.5</v>
      </c>
      <c r="R27" s="55">
        <v>9</v>
      </c>
      <c r="S27" s="55">
        <v>69.5</v>
      </c>
      <c r="T27" s="56">
        <v>241</v>
      </c>
      <c r="U27" s="55"/>
      <c r="V27" s="55"/>
      <c r="W27" s="55">
        <v>74.5</v>
      </c>
      <c r="X27" s="55">
        <v>91</v>
      </c>
      <c r="Y27" s="55">
        <v>102</v>
      </c>
      <c r="Z27" s="55">
        <v>85.5</v>
      </c>
      <c r="AA27" s="55">
        <v>92</v>
      </c>
      <c r="AB27" s="55">
        <v>50</v>
      </c>
      <c r="AC27" s="55"/>
      <c r="AD27" s="55"/>
      <c r="AE27" s="55"/>
      <c r="AF27" s="55"/>
      <c r="AG27" s="55"/>
      <c r="AH27" s="55"/>
      <c r="AI27" s="55" t="s">
        <v>54</v>
      </c>
      <c r="AJ27" s="55">
        <v>6</v>
      </c>
      <c r="AK27" s="55"/>
      <c r="AL27" s="55"/>
      <c r="AM27" s="55"/>
      <c r="AN27" s="55"/>
      <c r="AO27" s="55">
        <v>68</v>
      </c>
      <c r="AP27" s="55">
        <v>26</v>
      </c>
      <c r="AQ27" s="55">
        <v>51</v>
      </c>
      <c r="AR27" s="55">
        <v>60</v>
      </c>
      <c r="AS27" s="55">
        <v>89</v>
      </c>
      <c r="AT27" s="55">
        <v>26</v>
      </c>
    </row>
    <row r="28" spans="1:46">
      <c r="A28" s="55" t="s">
        <v>1706</v>
      </c>
      <c r="B28" s="55">
        <v>1315231913</v>
      </c>
      <c r="C28" s="55" t="s">
        <v>1707</v>
      </c>
      <c r="D28" s="55" t="s">
        <v>52</v>
      </c>
      <c r="E28" s="55" t="s">
        <v>53</v>
      </c>
      <c r="F28" s="55"/>
      <c r="G28" s="55">
        <v>19</v>
      </c>
      <c r="H28" s="55">
        <v>604</v>
      </c>
      <c r="I28" s="55">
        <v>624.5</v>
      </c>
      <c r="J28" s="55">
        <v>27</v>
      </c>
      <c r="K28" s="55">
        <v>-5</v>
      </c>
      <c r="L28" s="55">
        <v>121</v>
      </c>
      <c r="M28" s="55">
        <v>113.5</v>
      </c>
      <c r="N28" s="55">
        <v>101</v>
      </c>
      <c r="O28" s="55">
        <v>110.5</v>
      </c>
      <c r="P28" s="55">
        <v>96</v>
      </c>
      <c r="Q28" s="55">
        <v>129</v>
      </c>
      <c r="R28" s="55">
        <v>49</v>
      </c>
      <c r="S28" s="55">
        <v>83.5</v>
      </c>
      <c r="T28" s="55">
        <v>50</v>
      </c>
      <c r="U28" s="55"/>
      <c r="V28" s="55"/>
      <c r="W28" s="55">
        <v>76.5</v>
      </c>
      <c r="X28" s="55">
        <v>92</v>
      </c>
      <c r="Y28" s="55">
        <v>66</v>
      </c>
      <c r="Z28" s="55">
        <v>91</v>
      </c>
      <c r="AA28" s="55">
        <v>96</v>
      </c>
      <c r="AB28" s="55">
        <v>9</v>
      </c>
      <c r="AC28" s="55"/>
      <c r="AD28" s="55"/>
      <c r="AE28" s="55"/>
      <c r="AF28" s="55"/>
      <c r="AG28" s="55"/>
      <c r="AH28" s="55"/>
      <c r="AI28" s="55" t="s">
        <v>54</v>
      </c>
      <c r="AJ28" s="55">
        <v>13</v>
      </c>
      <c r="AK28" s="55"/>
      <c r="AL28" s="55"/>
      <c r="AM28" s="55"/>
      <c r="AN28" s="55"/>
      <c r="AO28" s="55">
        <v>76</v>
      </c>
      <c r="AP28" s="55">
        <v>31</v>
      </c>
      <c r="AQ28" s="55">
        <v>25</v>
      </c>
      <c r="AR28" s="55">
        <v>22</v>
      </c>
      <c r="AS28" s="55">
        <v>30</v>
      </c>
      <c r="AT28" s="55">
        <v>27</v>
      </c>
    </row>
    <row r="29" spans="1:46">
      <c r="A29" s="55" t="s">
        <v>955</v>
      </c>
      <c r="B29" s="55">
        <v>1315231046</v>
      </c>
      <c r="C29" s="55" t="s">
        <v>956</v>
      </c>
      <c r="D29" s="55" t="s">
        <v>52</v>
      </c>
      <c r="E29" s="55" t="s">
        <v>53</v>
      </c>
      <c r="F29" s="55"/>
      <c r="G29" s="55">
        <v>10</v>
      </c>
      <c r="H29" s="55">
        <v>599.5</v>
      </c>
      <c r="I29" s="55">
        <v>624.5</v>
      </c>
      <c r="J29" s="55">
        <v>27</v>
      </c>
      <c r="K29" s="55">
        <v>51</v>
      </c>
      <c r="L29" s="55">
        <v>121</v>
      </c>
      <c r="M29" s="55">
        <v>123</v>
      </c>
      <c r="N29" s="55">
        <v>3</v>
      </c>
      <c r="O29" s="55">
        <v>94</v>
      </c>
      <c r="P29" s="56">
        <v>381</v>
      </c>
      <c r="Q29" s="55">
        <v>131</v>
      </c>
      <c r="R29" s="55">
        <v>29</v>
      </c>
      <c r="S29" s="55">
        <v>84.5</v>
      </c>
      <c r="T29" s="55">
        <v>45</v>
      </c>
      <c r="U29" s="55"/>
      <c r="V29" s="55"/>
      <c r="W29" s="55">
        <v>84</v>
      </c>
      <c r="X29" s="55">
        <v>95</v>
      </c>
      <c r="Y29" s="55">
        <v>17</v>
      </c>
      <c r="Z29" s="55"/>
      <c r="AA29" s="55"/>
      <c r="AB29" s="55"/>
      <c r="AC29" s="55"/>
      <c r="AD29" s="55"/>
      <c r="AE29" s="55"/>
      <c r="AF29" s="55">
        <v>83</v>
      </c>
      <c r="AG29" s="55">
        <v>97</v>
      </c>
      <c r="AH29" s="55">
        <v>1</v>
      </c>
      <c r="AI29" s="55" t="s">
        <v>866</v>
      </c>
      <c r="AJ29" s="55">
        <v>46</v>
      </c>
      <c r="AK29" s="55"/>
      <c r="AL29" s="55"/>
      <c r="AM29" s="55"/>
      <c r="AN29" s="55" t="s">
        <v>867</v>
      </c>
      <c r="AO29" s="55">
        <v>5</v>
      </c>
      <c r="AP29" s="55">
        <v>110</v>
      </c>
      <c r="AQ29" s="55">
        <v>674</v>
      </c>
      <c r="AR29" s="55">
        <v>78</v>
      </c>
      <c r="AS29" s="55">
        <v>27</v>
      </c>
      <c r="AT29" s="55">
        <v>27</v>
      </c>
    </row>
    <row r="30" spans="1:46">
      <c r="A30" s="55" t="s">
        <v>1686</v>
      </c>
      <c r="B30" s="55">
        <v>1315231903</v>
      </c>
      <c r="C30" s="55" t="s">
        <v>1687</v>
      </c>
      <c r="D30" s="55" t="s">
        <v>52</v>
      </c>
      <c r="E30" s="55" t="s">
        <v>53</v>
      </c>
      <c r="F30" s="55"/>
      <c r="G30" s="55">
        <v>19</v>
      </c>
      <c r="H30" s="55">
        <v>602</v>
      </c>
      <c r="I30" s="55">
        <v>624</v>
      </c>
      <c r="J30" s="55">
        <v>29</v>
      </c>
      <c r="K30" s="55">
        <v>-13</v>
      </c>
      <c r="L30" s="55">
        <v>127</v>
      </c>
      <c r="M30" s="55">
        <v>119</v>
      </c>
      <c r="N30" s="55">
        <v>21</v>
      </c>
      <c r="O30" s="55">
        <v>111</v>
      </c>
      <c r="P30" s="55">
        <v>91</v>
      </c>
      <c r="Q30" s="55">
        <v>130.5</v>
      </c>
      <c r="R30" s="55">
        <v>32</v>
      </c>
      <c r="S30" s="55">
        <v>80.5</v>
      </c>
      <c r="T30" s="55">
        <v>81</v>
      </c>
      <c r="U30" s="55"/>
      <c r="V30" s="55"/>
      <c r="W30" s="55">
        <v>79.5</v>
      </c>
      <c r="X30" s="55">
        <v>93</v>
      </c>
      <c r="Y30" s="55">
        <v>43</v>
      </c>
      <c r="Z30" s="55">
        <v>81.5</v>
      </c>
      <c r="AA30" s="55">
        <v>90</v>
      </c>
      <c r="AB30" s="55">
        <v>122</v>
      </c>
      <c r="AC30" s="55"/>
      <c r="AD30" s="55"/>
      <c r="AE30" s="55"/>
      <c r="AF30" s="55"/>
      <c r="AG30" s="55"/>
      <c r="AH30" s="55"/>
      <c r="AI30" s="55" t="s">
        <v>54</v>
      </c>
      <c r="AJ30" s="55">
        <v>3</v>
      </c>
      <c r="AK30" s="55"/>
      <c r="AL30" s="55"/>
      <c r="AM30" s="55"/>
      <c r="AN30" s="55"/>
      <c r="AO30" s="55">
        <v>26</v>
      </c>
      <c r="AP30" s="55">
        <v>25</v>
      </c>
      <c r="AQ30" s="55">
        <v>9</v>
      </c>
      <c r="AR30" s="55">
        <v>16</v>
      </c>
      <c r="AS30" s="55">
        <v>17</v>
      </c>
      <c r="AT30" s="55">
        <v>29</v>
      </c>
    </row>
    <row r="31" spans="1:46">
      <c r="A31" s="55" t="s">
        <v>821</v>
      </c>
      <c r="B31" s="55">
        <v>1315230925</v>
      </c>
      <c r="C31" s="55" t="s">
        <v>822</v>
      </c>
      <c r="D31" s="55" t="s">
        <v>52</v>
      </c>
      <c r="E31" s="55" t="s">
        <v>53</v>
      </c>
      <c r="F31" s="55"/>
      <c r="G31" s="55">
        <v>9</v>
      </c>
      <c r="H31" s="55">
        <v>604</v>
      </c>
      <c r="I31" s="55">
        <v>623.5</v>
      </c>
      <c r="J31" s="55">
        <v>30</v>
      </c>
      <c r="K31" s="55">
        <v>-12</v>
      </c>
      <c r="L31" s="55">
        <v>129</v>
      </c>
      <c r="M31" s="55">
        <v>109.5</v>
      </c>
      <c r="N31" s="56">
        <v>226</v>
      </c>
      <c r="O31" s="55">
        <v>113.5</v>
      </c>
      <c r="P31" s="55">
        <v>77</v>
      </c>
      <c r="Q31" s="55">
        <v>119.5</v>
      </c>
      <c r="R31" s="55">
        <v>200</v>
      </c>
      <c r="S31" s="55">
        <v>96</v>
      </c>
      <c r="T31" s="55">
        <v>3</v>
      </c>
      <c r="U31" s="55"/>
      <c r="V31" s="55"/>
      <c r="W31" s="55">
        <v>81</v>
      </c>
      <c r="X31" s="55">
        <v>93</v>
      </c>
      <c r="Y31" s="55">
        <v>35</v>
      </c>
      <c r="Z31" s="55">
        <v>84.5</v>
      </c>
      <c r="AA31" s="55">
        <v>92</v>
      </c>
      <c r="AB31" s="55">
        <v>66</v>
      </c>
      <c r="AC31" s="55"/>
      <c r="AD31" s="55"/>
      <c r="AE31" s="55"/>
      <c r="AF31" s="55"/>
      <c r="AG31" s="55"/>
      <c r="AH31" s="55"/>
      <c r="AI31" s="55" t="s">
        <v>54</v>
      </c>
      <c r="AJ31" s="55">
        <v>25</v>
      </c>
      <c r="AK31" s="55"/>
      <c r="AL31" s="55"/>
      <c r="AM31" s="55"/>
      <c r="AN31" s="55"/>
      <c r="AO31" s="55">
        <v>47</v>
      </c>
      <c r="AP31" s="55">
        <v>14</v>
      </c>
      <c r="AQ31" s="55">
        <v>17</v>
      </c>
      <c r="AR31" s="55">
        <v>18</v>
      </c>
      <c r="AS31" s="55">
        <v>16</v>
      </c>
      <c r="AT31" s="55">
        <v>30</v>
      </c>
    </row>
    <row r="32" spans="1:46">
      <c r="A32" s="55" t="s">
        <v>969</v>
      </c>
      <c r="B32" s="55">
        <v>7035231052</v>
      </c>
      <c r="C32" s="55" t="s">
        <v>970</v>
      </c>
      <c r="D32" s="55" t="s">
        <v>511</v>
      </c>
      <c r="E32" s="55" t="s">
        <v>53</v>
      </c>
      <c r="F32" s="55" t="s">
        <v>233</v>
      </c>
      <c r="G32" s="55">
        <v>10</v>
      </c>
      <c r="H32" s="55">
        <v>601</v>
      </c>
      <c r="I32" s="55">
        <v>621</v>
      </c>
      <c r="J32" s="55">
        <v>31</v>
      </c>
      <c r="K32" s="55">
        <v>-21</v>
      </c>
      <c r="L32" s="55">
        <v>138</v>
      </c>
      <c r="M32" s="55">
        <v>103</v>
      </c>
      <c r="N32" s="56">
        <v>487</v>
      </c>
      <c r="O32" s="55">
        <v>127</v>
      </c>
      <c r="P32" s="55">
        <v>4</v>
      </c>
      <c r="Q32" s="55">
        <v>112</v>
      </c>
      <c r="R32" s="56">
        <v>360</v>
      </c>
      <c r="S32" s="55">
        <v>96</v>
      </c>
      <c r="T32" s="55">
        <v>3</v>
      </c>
      <c r="U32" s="55"/>
      <c r="V32" s="55"/>
      <c r="W32" s="55">
        <v>82</v>
      </c>
      <c r="X32" s="55">
        <v>94</v>
      </c>
      <c r="Y32" s="55">
        <v>29</v>
      </c>
      <c r="Z32" s="55">
        <v>81</v>
      </c>
      <c r="AA32" s="55">
        <v>89</v>
      </c>
      <c r="AB32" s="55">
        <v>132</v>
      </c>
      <c r="AC32" s="55"/>
      <c r="AD32" s="55"/>
      <c r="AE32" s="55"/>
      <c r="AF32" s="55"/>
      <c r="AG32" s="55"/>
      <c r="AH32" s="55"/>
      <c r="AI32" s="55"/>
      <c r="AJ32" s="55">
        <v>60</v>
      </c>
      <c r="AK32" s="55"/>
      <c r="AL32" s="55"/>
      <c r="AM32" s="55"/>
      <c r="AN32" s="55"/>
      <c r="AO32" s="55"/>
      <c r="AP32" s="55">
        <v>147</v>
      </c>
      <c r="AQ32" s="55">
        <v>59</v>
      </c>
      <c r="AR32" s="55">
        <v>10</v>
      </c>
      <c r="AS32" s="55"/>
      <c r="AT32" s="55">
        <v>31</v>
      </c>
    </row>
    <row r="33" spans="1:46">
      <c r="A33" s="55" t="s">
        <v>1730</v>
      </c>
      <c r="B33" s="55">
        <v>1315231926</v>
      </c>
      <c r="C33" s="55" t="s">
        <v>1731</v>
      </c>
      <c r="D33" s="55" t="s">
        <v>52</v>
      </c>
      <c r="E33" s="55" t="s">
        <v>53</v>
      </c>
      <c r="F33" s="55"/>
      <c r="G33" s="55">
        <v>19</v>
      </c>
      <c r="H33" s="55">
        <v>593</v>
      </c>
      <c r="I33" s="55">
        <v>621.5</v>
      </c>
      <c r="J33" s="55">
        <v>31</v>
      </c>
      <c r="K33" s="55">
        <v>1</v>
      </c>
      <c r="L33" s="55">
        <v>138</v>
      </c>
      <c r="M33" s="55">
        <v>107.5</v>
      </c>
      <c r="N33" s="56">
        <v>300</v>
      </c>
      <c r="O33" s="55">
        <v>128</v>
      </c>
      <c r="P33" s="55">
        <v>4</v>
      </c>
      <c r="Q33" s="55">
        <v>124.5</v>
      </c>
      <c r="R33" s="55">
        <v>100</v>
      </c>
      <c r="S33" s="55">
        <v>87.5</v>
      </c>
      <c r="T33" s="55">
        <v>27</v>
      </c>
      <c r="U33" s="55"/>
      <c r="V33" s="55"/>
      <c r="W33" s="55">
        <v>68.5</v>
      </c>
      <c r="X33" s="55">
        <v>88</v>
      </c>
      <c r="Y33" s="55">
        <v>182</v>
      </c>
      <c r="Z33" s="55">
        <v>77</v>
      </c>
      <c r="AA33" s="55">
        <v>86</v>
      </c>
      <c r="AB33" s="56">
        <v>212</v>
      </c>
      <c r="AC33" s="55"/>
      <c r="AD33" s="55"/>
      <c r="AE33" s="55"/>
      <c r="AF33" s="55"/>
      <c r="AG33" s="55"/>
      <c r="AH33" s="55"/>
      <c r="AI33" s="55" t="s">
        <v>54</v>
      </c>
      <c r="AJ33" s="55">
        <v>26</v>
      </c>
      <c r="AK33" s="55"/>
      <c r="AL33" s="55"/>
      <c r="AM33" s="55"/>
      <c r="AN33" s="55"/>
      <c r="AO33" s="55">
        <v>16</v>
      </c>
      <c r="AP33" s="55">
        <v>22</v>
      </c>
      <c r="AQ33" s="55">
        <v>13</v>
      </c>
      <c r="AR33" s="55">
        <v>32</v>
      </c>
      <c r="AS33" s="55">
        <v>10</v>
      </c>
      <c r="AT33" s="55">
        <v>31</v>
      </c>
    </row>
    <row r="34" spans="1:46">
      <c r="A34" s="55" t="s">
        <v>797</v>
      </c>
      <c r="B34" s="55">
        <v>1315230913</v>
      </c>
      <c r="C34" s="55" t="s">
        <v>798</v>
      </c>
      <c r="D34" s="55" t="s">
        <v>52</v>
      </c>
      <c r="E34" s="55" t="s">
        <v>53</v>
      </c>
      <c r="F34" s="55"/>
      <c r="G34" s="55">
        <v>9</v>
      </c>
      <c r="H34" s="55">
        <v>602.5</v>
      </c>
      <c r="I34" s="55">
        <v>620.5</v>
      </c>
      <c r="J34" s="55">
        <v>32</v>
      </c>
      <c r="K34" s="55">
        <v>-22</v>
      </c>
      <c r="L34" s="55">
        <v>145</v>
      </c>
      <c r="M34" s="55">
        <v>108</v>
      </c>
      <c r="N34" s="56">
        <v>278</v>
      </c>
      <c r="O34" s="55">
        <v>119.5</v>
      </c>
      <c r="P34" s="55">
        <v>33</v>
      </c>
      <c r="Q34" s="55">
        <v>130.5</v>
      </c>
      <c r="R34" s="55">
        <v>32</v>
      </c>
      <c r="S34" s="55">
        <v>75.5</v>
      </c>
      <c r="T34" s="55">
        <v>151</v>
      </c>
      <c r="U34" s="55"/>
      <c r="V34" s="55"/>
      <c r="W34" s="55">
        <v>84.5</v>
      </c>
      <c r="X34" s="55">
        <v>95</v>
      </c>
      <c r="Y34" s="55">
        <v>14</v>
      </c>
      <c r="Z34" s="55">
        <v>84.5</v>
      </c>
      <c r="AA34" s="55">
        <v>92</v>
      </c>
      <c r="AB34" s="55">
        <v>66</v>
      </c>
      <c r="AC34" s="55"/>
      <c r="AD34" s="55"/>
      <c r="AE34" s="55"/>
      <c r="AF34" s="55"/>
      <c r="AG34" s="55"/>
      <c r="AH34" s="55"/>
      <c r="AI34" s="55" t="s">
        <v>54</v>
      </c>
      <c r="AJ34" s="55">
        <v>13</v>
      </c>
      <c r="AK34" s="55"/>
      <c r="AL34" s="55"/>
      <c r="AM34" s="55"/>
      <c r="AN34" s="55"/>
      <c r="AO34" s="55">
        <v>105</v>
      </c>
      <c r="AP34" s="55">
        <v>17</v>
      </c>
      <c r="AQ34" s="55">
        <v>41</v>
      </c>
      <c r="AR34" s="55">
        <v>10</v>
      </c>
      <c r="AS34" s="55">
        <v>23</v>
      </c>
      <c r="AT34" s="55">
        <v>32</v>
      </c>
    </row>
    <row r="35" spans="1:46">
      <c r="A35" s="55" t="s">
        <v>781</v>
      </c>
      <c r="B35" s="55">
        <v>1315230904</v>
      </c>
      <c r="C35" s="55" t="s">
        <v>782</v>
      </c>
      <c r="D35" s="55" t="s">
        <v>52</v>
      </c>
      <c r="E35" s="55" t="s">
        <v>53</v>
      </c>
      <c r="F35" s="55"/>
      <c r="G35" s="55">
        <v>9</v>
      </c>
      <c r="H35" s="55">
        <v>599.75</v>
      </c>
      <c r="I35" s="55">
        <v>620.5</v>
      </c>
      <c r="J35" s="55">
        <v>32</v>
      </c>
      <c r="K35" s="55">
        <v>58</v>
      </c>
      <c r="L35" s="55">
        <v>145</v>
      </c>
      <c r="M35" s="55">
        <v>114.5</v>
      </c>
      <c r="N35" s="55">
        <v>74</v>
      </c>
      <c r="O35" s="55">
        <v>107.5</v>
      </c>
      <c r="P35" s="55">
        <v>129</v>
      </c>
      <c r="Q35" s="55">
        <v>133.5</v>
      </c>
      <c r="R35" s="55">
        <v>9</v>
      </c>
      <c r="S35" s="55">
        <v>78</v>
      </c>
      <c r="T35" s="55">
        <v>109</v>
      </c>
      <c r="U35" s="55"/>
      <c r="V35" s="55"/>
      <c r="W35" s="55">
        <v>76.5</v>
      </c>
      <c r="X35" s="55">
        <v>92</v>
      </c>
      <c r="Y35" s="55">
        <v>66</v>
      </c>
      <c r="Z35" s="55">
        <v>89.75</v>
      </c>
      <c r="AA35" s="55">
        <v>95</v>
      </c>
      <c r="AB35" s="55">
        <v>15</v>
      </c>
      <c r="AC35" s="55"/>
      <c r="AD35" s="55"/>
      <c r="AE35" s="55"/>
      <c r="AF35" s="55"/>
      <c r="AG35" s="55"/>
      <c r="AH35" s="55"/>
      <c r="AI35" s="55" t="s">
        <v>54</v>
      </c>
      <c r="AJ35" s="55">
        <v>4</v>
      </c>
      <c r="AK35" s="55"/>
      <c r="AL35" s="55"/>
      <c r="AM35" s="55"/>
      <c r="AN35" s="55"/>
      <c r="AO35" s="55">
        <v>30</v>
      </c>
      <c r="AP35" s="55">
        <v>77</v>
      </c>
      <c r="AQ35" s="55">
        <v>98</v>
      </c>
      <c r="AR35" s="55">
        <v>90</v>
      </c>
      <c r="AS35" s="55">
        <v>27</v>
      </c>
      <c r="AT35" s="55">
        <v>32</v>
      </c>
    </row>
    <row r="36" spans="1:46">
      <c r="A36" s="55" t="s">
        <v>775</v>
      </c>
      <c r="B36" s="55">
        <v>1315230901</v>
      </c>
      <c r="C36" s="55" t="s">
        <v>776</v>
      </c>
      <c r="D36" s="55" t="s">
        <v>52</v>
      </c>
      <c r="E36" s="55" t="s">
        <v>53</v>
      </c>
      <c r="F36" s="55"/>
      <c r="G36" s="55">
        <v>9</v>
      </c>
      <c r="H36" s="55">
        <v>598</v>
      </c>
      <c r="I36" s="55">
        <v>620</v>
      </c>
      <c r="J36" s="55">
        <v>34</v>
      </c>
      <c r="K36" s="55">
        <v>26</v>
      </c>
      <c r="L36" s="55">
        <v>148</v>
      </c>
      <c r="M36" s="55">
        <v>114</v>
      </c>
      <c r="N36" s="55">
        <v>84</v>
      </c>
      <c r="O36" s="55">
        <v>120.5</v>
      </c>
      <c r="P36" s="55">
        <v>23</v>
      </c>
      <c r="Q36" s="55">
        <v>119</v>
      </c>
      <c r="R36" s="56">
        <v>212</v>
      </c>
      <c r="S36" s="55">
        <v>81.5</v>
      </c>
      <c r="T36" s="55">
        <v>71</v>
      </c>
      <c r="U36" s="55"/>
      <c r="V36" s="55"/>
      <c r="W36" s="55">
        <v>75.5</v>
      </c>
      <c r="X36" s="55">
        <v>91</v>
      </c>
      <c r="Y36" s="55">
        <v>79</v>
      </c>
      <c r="Z36" s="55">
        <v>87.5</v>
      </c>
      <c r="AA36" s="55">
        <v>94</v>
      </c>
      <c r="AB36" s="55">
        <v>32</v>
      </c>
      <c r="AC36" s="55"/>
      <c r="AD36" s="55"/>
      <c r="AE36" s="55"/>
      <c r="AF36" s="55"/>
      <c r="AG36" s="55"/>
      <c r="AH36" s="55"/>
      <c r="AI36" s="55" t="s">
        <v>54</v>
      </c>
      <c r="AJ36" s="55">
        <v>1</v>
      </c>
      <c r="AK36" s="55"/>
      <c r="AL36" s="55"/>
      <c r="AM36" s="55"/>
      <c r="AN36" s="55"/>
      <c r="AO36" s="55">
        <v>24</v>
      </c>
      <c r="AP36" s="55">
        <v>43</v>
      </c>
      <c r="AQ36" s="55">
        <v>67</v>
      </c>
      <c r="AR36" s="55">
        <v>60</v>
      </c>
      <c r="AS36" s="55">
        <v>63</v>
      </c>
      <c r="AT36" s="55">
        <v>34</v>
      </c>
    </row>
    <row r="37" spans="1:46">
      <c r="A37" s="55" t="s">
        <v>1714</v>
      </c>
      <c r="B37" s="55">
        <v>1315231917</v>
      </c>
      <c r="C37" s="55" t="s">
        <v>1715</v>
      </c>
      <c r="D37" s="55" t="s">
        <v>52</v>
      </c>
      <c r="E37" s="55" t="s">
        <v>53</v>
      </c>
      <c r="F37" s="55"/>
      <c r="G37" s="55">
        <v>19</v>
      </c>
      <c r="H37" s="55">
        <v>605</v>
      </c>
      <c r="I37" s="55">
        <v>619.5</v>
      </c>
      <c r="J37" s="55">
        <v>35</v>
      </c>
      <c r="K37" s="55">
        <v>-24</v>
      </c>
      <c r="L37" s="55">
        <v>154</v>
      </c>
      <c r="M37" s="55">
        <v>109</v>
      </c>
      <c r="N37" s="56">
        <v>245</v>
      </c>
      <c r="O37" s="55">
        <v>107.5</v>
      </c>
      <c r="P37" s="55">
        <v>129</v>
      </c>
      <c r="Q37" s="55">
        <v>133.5</v>
      </c>
      <c r="R37" s="55">
        <v>9</v>
      </c>
      <c r="S37" s="55">
        <v>77.5</v>
      </c>
      <c r="T37" s="55">
        <v>116</v>
      </c>
      <c r="U37" s="55"/>
      <c r="V37" s="55"/>
      <c r="W37" s="55">
        <v>87</v>
      </c>
      <c r="X37" s="55">
        <v>96</v>
      </c>
      <c r="Y37" s="55">
        <v>6</v>
      </c>
      <c r="Z37" s="55">
        <v>90.5</v>
      </c>
      <c r="AA37" s="55">
        <v>96</v>
      </c>
      <c r="AB37" s="55">
        <v>10</v>
      </c>
      <c r="AC37" s="55"/>
      <c r="AD37" s="55"/>
      <c r="AE37" s="55"/>
      <c r="AF37" s="55"/>
      <c r="AG37" s="55"/>
      <c r="AH37" s="55"/>
      <c r="AI37" s="55" t="s">
        <v>54</v>
      </c>
      <c r="AJ37" s="55">
        <v>17</v>
      </c>
      <c r="AK37" s="55"/>
      <c r="AL37" s="55"/>
      <c r="AM37" s="55"/>
      <c r="AN37" s="55"/>
      <c r="AO37" s="55">
        <v>7</v>
      </c>
      <c r="AP37" s="55">
        <v>11</v>
      </c>
      <c r="AQ37" s="55">
        <v>5</v>
      </c>
      <c r="AR37" s="55">
        <v>11</v>
      </c>
      <c r="AS37" s="55">
        <v>8</v>
      </c>
      <c r="AT37" s="55">
        <v>35</v>
      </c>
    </row>
    <row r="38" spans="1:46">
      <c r="A38" s="55" t="s">
        <v>853</v>
      </c>
      <c r="B38" s="55">
        <v>1315230941</v>
      </c>
      <c r="C38" s="55" t="s">
        <v>854</v>
      </c>
      <c r="D38" s="55" t="s">
        <v>52</v>
      </c>
      <c r="E38" s="55" t="s">
        <v>53</v>
      </c>
      <c r="F38" s="55"/>
      <c r="G38" s="55">
        <v>9</v>
      </c>
      <c r="H38" s="55">
        <v>595.5</v>
      </c>
      <c r="I38" s="55">
        <v>619</v>
      </c>
      <c r="J38" s="55">
        <v>36</v>
      </c>
      <c r="K38" s="55">
        <v>-4</v>
      </c>
      <c r="L38" s="55">
        <v>160</v>
      </c>
      <c r="M38" s="55">
        <v>115.5</v>
      </c>
      <c r="N38" s="55">
        <v>55</v>
      </c>
      <c r="O38" s="55">
        <v>115</v>
      </c>
      <c r="P38" s="55">
        <v>64</v>
      </c>
      <c r="Q38" s="55">
        <v>115.5</v>
      </c>
      <c r="R38" s="56">
        <v>288</v>
      </c>
      <c r="S38" s="55">
        <v>90</v>
      </c>
      <c r="T38" s="55">
        <v>19</v>
      </c>
      <c r="U38" s="55"/>
      <c r="V38" s="55"/>
      <c r="W38" s="55">
        <v>74.5</v>
      </c>
      <c r="X38" s="55">
        <v>91</v>
      </c>
      <c r="Y38" s="55">
        <v>102</v>
      </c>
      <c r="Z38" s="55">
        <v>85</v>
      </c>
      <c r="AA38" s="55">
        <v>92</v>
      </c>
      <c r="AB38" s="55">
        <v>57</v>
      </c>
      <c r="AC38" s="55"/>
      <c r="AD38" s="55"/>
      <c r="AE38" s="55"/>
      <c r="AF38" s="55"/>
      <c r="AG38" s="55"/>
      <c r="AH38" s="55"/>
      <c r="AI38" s="55" t="s">
        <v>54</v>
      </c>
      <c r="AJ38" s="55">
        <v>41</v>
      </c>
      <c r="AK38" s="55"/>
      <c r="AL38" s="55"/>
      <c r="AM38" s="55"/>
      <c r="AN38" s="55"/>
      <c r="AO38" s="55">
        <v>185</v>
      </c>
      <c r="AP38" s="55">
        <v>70</v>
      </c>
      <c r="AQ38" s="55">
        <v>142</v>
      </c>
      <c r="AR38" s="55">
        <v>32</v>
      </c>
      <c r="AS38" s="55">
        <v>128</v>
      </c>
      <c r="AT38" s="55">
        <v>36</v>
      </c>
    </row>
    <row r="39" spans="1:46">
      <c r="A39" s="55" t="s">
        <v>783</v>
      </c>
      <c r="B39" s="55">
        <v>1315230905</v>
      </c>
      <c r="C39" s="55" t="s">
        <v>784</v>
      </c>
      <c r="D39" s="55" t="s">
        <v>52</v>
      </c>
      <c r="E39" s="55" t="s">
        <v>53</v>
      </c>
      <c r="F39" s="55"/>
      <c r="G39" s="55">
        <v>9</v>
      </c>
      <c r="H39" s="55">
        <v>594.5</v>
      </c>
      <c r="I39" s="55">
        <v>618.5</v>
      </c>
      <c r="J39" s="55">
        <v>37</v>
      </c>
      <c r="K39" s="55">
        <v>126</v>
      </c>
      <c r="L39" s="55">
        <v>166</v>
      </c>
      <c r="M39" s="55">
        <v>117</v>
      </c>
      <c r="N39" s="55">
        <v>39</v>
      </c>
      <c r="O39" s="55">
        <v>120.5</v>
      </c>
      <c r="P39" s="55">
        <v>23</v>
      </c>
      <c r="Q39" s="55">
        <v>130.5</v>
      </c>
      <c r="R39" s="55">
        <v>32</v>
      </c>
      <c r="S39" s="55">
        <v>67.5</v>
      </c>
      <c r="T39" s="56">
        <v>275</v>
      </c>
      <c r="U39" s="55"/>
      <c r="V39" s="55"/>
      <c r="W39" s="55">
        <v>70.5</v>
      </c>
      <c r="X39" s="55">
        <v>89</v>
      </c>
      <c r="Y39" s="55">
        <v>152</v>
      </c>
      <c r="Z39" s="55">
        <v>88.5</v>
      </c>
      <c r="AA39" s="55">
        <v>94</v>
      </c>
      <c r="AB39" s="55">
        <v>20</v>
      </c>
      <c r="AC39" s="55"/>
      <c r="AD39" s="55"/>
      <c r="AE39" s="55"/>
      <c r="AF39" s="55"/>
      <c r="AG39" s="55"/>
      <c r="AH39" s="55"/>
      <c r="AI39" s="55" t="s">
        <v>54</v>
      </c>
      <c r="AJ39" s="55">
        <v>5</v>
      </c>
      <c r="AK39" s="55"/>
      <c r="AL39" s="55"/>
      <c r="AM39" s="55"/>
      <c r="AN39" s="55"/>
      <c r="AO39" s="55">
        <v>86</v>
      </c>
      <c r="AP39" s="55">
        <v>177</v>
      </c>
      <c r="AQ39" s="55">
        <v>95</v>
      </c>
      <c r="AR39" s="55">
        <v>163</v>
      </c>
      <c r="AS39" s="55">
        <v>79</v>
      </c>
      <c r="AT39" s="55">
        <v>37</v>
      </c>
    </row>
    <row r="40" spans="1:46">
      <c r="A40" s="55" t="s">
        <v>1690</v>
      </c>
      <c r="B40" s="55">
        <v>1315231905</v>
      </c>
      <c r="C40" s="55" t="s">
        <v>1691</v>
      </c>
      <c r="D40" s="55" t="s">
        <v>52</v>
      </c>
      <c r="E40" s="55" t="s">
        <v>53</v>
      </c>
      <c r="F40" s="55"/>
      <c r="G40" s="55">
        <v>19</v>
      </c>
      <c r="H40" s="55">
        <v>594.5</v>
      </c>
      <c r="I40" s="55">
        <v>618.5</v>
      </c>
      <c r="J40" s="55">
        <v>37</v>
      </c>
      <c r="K40" s="55">
        <v>11</v>
      </c>
      <c r="L40" s="55">
        <v>166</v>
      </c>
      <c r="M40" s="55">
        <v>110</v>
      </c>
      <c r="N40" s="56">
        <v>209</v>
      </c>
      <c r="O40" s="55">
        <v>118.5</v>
      </c>
      <c r="P40" s="55">
        <v>38</v>
      </c>
      <c r="Q40" s="55">
        <v>126.5</v>
      </c>
      <c r="R40" s="55">
        <v>74</v>
      </c>
      <c r="S40" s="55">
        <v>84.5</v>
      </c>
      <c r="T40" s="55">
        <v>45</v>
      </c>
      <c r="U40" s="55"/>
      <c r="V40" s="55"/>
      <c r="W40" s="55">
        <v>75</v>
      </c>
      <c r="X40" s="55">
        <v>91</v>
      </c>
      <c r="Y40" s="55">
        <v>88</v>
      </c>
      <c r="Z40" s="55">
        <v>80</v>
      </c>
      <c r="AA40" s="55">
        <v>88</v>
      </c>
      <c r="AB40" s="55">
        <v>152</v>
      </c>
      <c r="AC40" s="55"/>
      <c r="AD40" s="55"/>
      <c r="AE40" s="55"/>
      <c r="AF40" s="55"/>
      <c r="AG40" s="55"/>
      <c r="AH40" s="55"/>
      <c r="AI40" s="55" t="s">
        <v>54</v>
      </c>
      <c r="AJ40" s="55">
        <v>5</v>
      </c>
      <c r="AK40" s="55"/>
      <c r="AL40" s="55"/>
      <c r="AM40" s="55"/>
      <c r="AN40" s="55"/>
      <c r="AO40" s="55">
        <v>111</v>
      </c>
      <c r="AP40" s="55">
        <v>60</v>
      </c>
      <c r="AQ40" s="55">
        <v>8</v>
      </c>
      <c r="AR40" s="55">
        <v>48</v>
      </c>
      <c r="AS40" s="55">
        <v>37</v>
      </c>
      <c r="AT40" s="55">
        <v>37</v>
      </c>
    </row>
    <row r="41" spans="1:46">
      <c r="A41" s="55" t="s">
        <v>803</v>
      </c>
      <c r="B41" s="55">
        <v>1315230916</v>
      </c>
      <c r="C41" s="55" t="s">
        <v>804</v>
      </c>
      <c r="D41" s="55" t="s">
        <v>52</v>
      </c>
      <c r="E41" s="55" t="s">
        <v>53</v>
      </c>
      <c r="F41" s="55"/>
      <c r="G41" s="55">
        <v>9</v>
      </c>
      <c r="H41" s="55">
        <v>593.5</v>
      </c>
      <c r="I41" s="55">
        <v>617.5</v>
      </c>
      <c r="J41" s="55">
        <v>39</v>
      </c>
      <c r="K41" s="55">
        <v>77</v>
      </c>
      <c r="L41" s="55">
        <v>171</v>
      </c>
      <c r="M41" s="55">
        <v>109.5</v>
      </c>
      <c r="N41" s="56">
        <v>226</v>
      </c>
      <c r="O41" s="55">
        <v>122.5</v>
      </c>
      <c r="P41" s="55">
        <v>15</v>
      </c>
      <c r="Q41" s="55">
        <v>122</v>
      </c>
      <c r="R41" s="55">
        <v>142</v>
      </c>
      <c r="S41" s="55">
        <v>80.5</v>
      </c>
      <c r="T41" s="55">
        <v>81</v>
      </c>
      <c r="U41" s="55"/>
      <c r="V41" s="55"/>
      <c r="W41" s="55">
        <v>74.5</v>
      </c>
      <c r="X41" s="55">
        <v>91</v>
      </c>
      <c r="Y41" s="55">
        <v>102</v>
      </c>
      <c r="Z41" s="55">
        <v>84.5</v>
      </c>
      <c r="AA41" s="55">
        <v>92</v>
      </c>
      <c r="AB41" s="55">
        <v>66</v>
      </c>
      <c r="AC41" s="55"/>
      <c r="AD41" s="55"/>
      <c r="AE41" s="55"/>
      <c r="AF41" s="55"/>
      <c r="AG41" s="55"/>
      <c r="AH41" s="55"/>
      <c r="AI41" s="55" t="s">
        <v>54</v>
      </c>
      <c r="AJ41" s="55">
        <v>16</v>
      </c>
      <c r="AK41" s="55"/>
      <c r="AL41" s="55"/>
      <c r="AM41" s="55"/>
      <c r="AN41" s="55"/>
      <c r="AO41" s="55">
        <v>125</v>
      </c>
      <c r="AP41" s="55">
        <v>53</v>
      </c>
      <c r="AQ41" s="55">
        <v>80</v>
      </c>
      <c r="AR41" s="55">
        <v>116</v>
      </c>
      <c r="AS41" s="55">
        <v>20</v>
      </c>
      <c r="AT41" s="55">
        <v>39</v>
      </c>
    </row>
    <row r="42" spans="1:46">
      <c r="A42" s="55" t="s">
        <v>847</v>
      </c>
      <c r="B42" s="55">
        <v>1315230938</v>
      </c>
      <c r="C42" s="55" t="s">
        <v>848</v>
      </c>
      <c r="D42" s="55" t="s">
        <v>52</v>
      </c>
      <c r="E42" s="55" t="s">
        <v>53</v>
      </c>
      <c r="F42" s="55"/>
      <c r="G42" s="55">
        <v>9</v>
      </c>
      <c r="H42" s="55">
        <v>605</v>
      </c>
      <c r="I42" s="55">
        <v>617</v>
      </c>
      <c r="J42" s="55">
        <v>40</v>
      </c>
      <c r="K42" s="55">
        <v>-27</v>
      </c>
      <c r="L42" s="55">
        <v>177</v>
      </c>
      <c r="M42" s="55">
        <v>104</v>
      </c>
      <c r="N42" s="56">
        <v>450</v>
      </c>
      <c r="O42" s="55">
        <v>117.5</v>
      </c>
      <c r="P42" s="55">
        <v>46</v>
      </c>
      <c r="Q42" s="55">
        <v>121</v>
      </c>
      <c r="R42" s="55">
        <v>168</v>
      </c>
      <c r="S42" s="55">
        <v>82.5</v>
      </c>
      <c r="T42" s="55">
        <v>60</v>
      </c>
      <c r="U42" s="55"/>
      <c r="V42" s="55"/>
      <c r="W42" s="55">
        <v>94</v>
      </c>
      <c r="X42" s="55">
        <v>99</v>
      </c>
      <c r="Y42" s="55">
        <v>1</v>
      </c>
      <c r="Z42" s="55">
        <v>86</v>
      </c>
      <c r="AA42" s="55">
        <v>93</v>
      </c>
      <c r="AB42" s="55">
        <v>43</v>
      </c>
      <c r="AC42" s="55"/>
      <c r="AD42" s="55"/>
      <c r="AE42" s="55"/>
      <c r="AF42" s="55"/>
      <c r="AG42" s="55"/>
      <c r="AH42" s="55"/>
      <c r="AI42" s="55" t="s">
        <v>54</v>
      </c>
      <c r="AJ42" s="55">
        <v>38</v>
      </c>
      <c r="AK42" s="55"/>
      <c r="AL42" s="55"/>
      <c r="AM42" s="55"/>
      <c r="AN42" s="55"/>
      <c r="AO42" s="55">
        <v>38</v>
      </c>
      <c r="AP42" s="55">
        <v>39</v>
      </c>
      <c r="AQ42" s="55">
        <v>31</v>
      </c>
      <c r="AR42" s="55">
        <v>13</v>
      </c>
      <c r="AS42" s="55">
        <v>74</v>
      </c>
      <c r="AT42" s="55">
        <v>40</v>
      </c>
    </row>
    <row r="43" spans="1:46">
      <c r="A43" s="55" t="s">
        <v>861</v>
      </c>
      <c r="B43" s="55">
        <v>1315231001</v>
      </c>
      <c r="C43" s="55" t="s">
        <v>862</v>
      </c>
      <c r="D43" s="55" t="s">
        <v>52</v>
      </c>
      <c r="E43" s="55" t="s">
        <v>53</v>
      </c>
      <c r="F43" s="55"/>
      <c r="G43" s="55">
        <v>10</v>
      </c>
      <c r="H43" s="55">
        <v>598</v>
      </c>
      <c r="I43" s="55">
        <v>616</v>
      </c>
      <c r="J43" s="55">
        <v>41</v>
      </c>
      <c r="K43" s="55">
        <v>59</v>
      </c>
      <c r="L43" s="55">
        <v>185</v>
      </c>
      <c r="M43" s="55">
        <v>105</v>
      </c>
      <c r="N43" s="56">
        <v>406</v>
      </c>
      <c r="O43" s="55">
        <v>119</v>
      </c>
      <c r="P43" s="55">
        <v>36</v>
      </c>
      <c r="Q43" s="55">
        <v>115.5</v>
      </c>
      <c r="R43" s="56">
        <v>288</v>
      </c>
      <c r="S43" s="55">
        <v>91.5</v>
      </c>
      <c r="T43" s="55">
        <v>16</v>
      </c>
      <c r="U43" s="55"/>
      <c r="V43" s="55"/>
      <c r="W43" s="55">
        <v>83</v>
      </c>
      <c r="X43" s="55">
        <v>94</v>
      </c>
      <c r="Y43" s="55">
        <v>22</v>
      </c>
      <c r="Z43" s="55">
        <v>84</v>
      </c>
      <c r="AA43" s="55">
        <v>91</v>
      </c>
      <c r="AB43" s="55">
        <v>75</v>
      </c>
      <c r="AC43" s="55"/>
      <c r="AD43" s="55"/>
      <c r="AE43" s="55"/>
      <c r="AF43" s="55"/>
      <c r="AG43" s="55"/>
      <c r="AH43" s="55"/>
      <c r="AI43" s="55" t="s">
        <v>54</v>
      </c>
      <c r="AJ43" s="55">
        <v>1</v>
      </c>
      <c r="AK43" s="55"/>
      <c r="AL43" s="55" t="s">
        <v>863</v>
      </c>
      <c r="AM43" s="55"/>
      <c r="AN43" s="55"/>
      <c r="AO43" s="55">
        <v>39</v>
      </c>
      <c r="AP43" s="55">
        <v>20</v>
      </c>
      <c r="AQ43" s="55">
        <v>33</v>
      </c>
      <c r="AR43" s="55">
        <v>100</v>
      </c>
      <c r="AS43" s="55">
        <v>52</v>
      </c>
      <c r="AT43" s="55">
        <v>41</v>
      </c>
    </row>
    <row r="44" spans="1:46">
      <c r="A44" s="55" t="s">
        <v>941</v>
      </c>
      <c r="B44" s="55">
        <v>1315231039</v>
      </c>
      <c r="C44" s="55" t="s">
        <v>942</v>
      </c>
      <c r="D44" s="55" t="s">
        <v>52</v>
      </c>
      <c r="E44" s="55" t="s">
        <v>53</v>
      </c>
      <c r="F44" s="55"/>
      <c r="G44" s="55">
        <v>10</v>
      </c>
      <c r="H44" s="55">
        <v>576.25</v>
      </c>
      <c r="I44" s="55">
        <v>615</v>
      </c>
      <c r="J44" s="55">
        <v>42</v>
      </c>
      <c r="K44" s="55">
        <v>29</v>
      </c>
      <c r="L44" s="55">
        <v>192</v>
      </c>
      <c r="M44" s="55">
        <v>107.5</v>
      </c>
      <c r="N44" s="56">
        <v>300</v>
      </c>
      <c r="O44" s="55">
        <v>124</v>
      </c>
      <c r="P44" s="55">
        <v>9</v>
      </c>
      <c r="Q44" s="55">
        <v>127</v>
      </c>
      <c r="R44" s="55">
        <v>68</v>
      </c>
      <c r="S44" s="55">
        <v>77.5</v>
      </c>
      <c r="T44" s="55">
        <v>116</v>
      </c>
      <c r="U44" s="55"/>
      <c r="V44" s="55"/>
      <c r="W44" s="55">
        <v>76.5</v>
      </c>
      <c r="X44" s="55">
        <v>92</v>
      </c>
      <c r="Y44" s="55">
        <v>66</v>
      </c>
      <c r="Z44" s="55"/>
      <c r="AA44" s="55"/>
      <c r="AB44" s="55"/>
      <c r="AC44" s="55">
        <v>63.75</v>
      </c>
      <c r="AD44" s="55">
        <v>87</v>
      </c>
      <c r="AE44" s="55">
        <v>80</v>
      </c>
      <c r="AF44" s="55"/>
      <c r="AG44" s="55"/>
      <c r="AH44" s="55"/>
      <c r="AI44" s="55" t="s">
        <v>880</v>
      </c>
      <c r="AJ44" s="55">
        <v>39</v>
      </c>
      <c r="AK44" s="55"/>
      <c r="AL44" s="55"/>
      <c r="AM44" s="55"/>
      <c r="AN44" s="55"/>
      <c r="AO44" s="55">
        <v>113</v>
      </c>
      <c r="AP44" s="55">
        <v>41</v>
      </c>
      <c r="AQ44" s="55">
        <v>119</v>
      </c>
      <c r="AR44" s="55">
        <v>71</v>
      </c>
      <c r="AS44" s="55">
        <v>58</v>
      </c>
      <c r="AT44" s="55">
        <v>42</v>
      </c>
    </row>
    <row r="45" spans="1:46">
      <c r="A45" s="55" t="s">
        <v>835</v>
      </c>
      <c r="B45" s="55">
        <v>1315230932</v>
      </c>
      <c r="C45" s="55" t="s">
        <v>836</v>
      </c>
      <c r="D45" s="55" t="s">
        <v>52</v>
      </c>
      <c r="E45" s="55" t="s">
        <v>53</v>
      </c>
      <c r="F45" s="55"/>
      <c r="G45" s="55">
        <v>9</v>
      </c>
      <c r="H45" s="55">
        <v>587.5</v>
      </c>
      <c r="I45" s="55">
        <v>614.5</v>
      </c>
      <c r="J45" s="55">
        <v>43</v>
      </c>
      <c r="K45" s="55">
        <v>66</v>
      </c>
      <c r="L45" s="55">
        <v>195</v>
      </c>
      <c r="M45" s="55">
        <v>108</v>
      </c>
      <c r="N45" s="56">
        <v>278</v>
      </c>
      <c r="O45" s="55">
        <v>120</v>
      </c>
      <c r="P45" s="55">
        <v>26</v>
      </c>
      <c r="Q45" s="55">
        <v>124.5</v>
      </c>
      <c r="R45" s="55">
        <v>100</v>
      </c>
      <c r="S45" s="55">
        <v>85</v>
      </c>
      <c r="T45" s="55">
        <v>42</v>
      </c>
      <c r="U45" s="55"/>
      <c r="V45" s="55"/>
      <c r="W45" s="55">
        <v>70.5</v>
      </c>
      <c r="X45" s="55">
        <v>89</v>
      </c>
      <c r="Y45" s="55">
        <v>152</v>
      </c>
      <c r="Z45" s="55">
        <v>79.5</v>
      </c>
      <c r="AA45" s="55">
        <v>88</v>
      </c>
      <c r="AB45" s="55">
        <v>165</v>
      </c>
      <c r="AC45" s="55"/>
      <c r="AD45" s="55"/>
      <c r="AE45" s="55"/>
      <c r="AF45" s="55"/>
      <c r="AG45" s="55"/>
      <c r="AH45" s="55"/>
      <c r="AI45" s="55" t="s">
        <v>54</v>
      </c>
      <c r="AJ45" s="55">
        <v>32</v>
      </c>
      <c r="AK45" s="55"/>
      <c r="AL45" s="55"/>
      <c r="AM45" s="55"/>
      <c r="AN45" s="55"/>
      <c r="AO45" s="55">
        <v>73</v>
      </c>
      <c r="AP45" s="55">
        <v>65</v>
      </c>
      <c r="AQ45" s="55">
        <v>45</v>
      </c>
      <c r="AR45" s="55">
        <v>109</v>
      </c>
      <c r="AS45" s="55">
        <v>71</v>
      </c>
      <c r="AT45" s="55">
        <v>43</v>
      </c>
    </row>
    <row r="46" spans="1:46">
      <c r="A46" s="55" t="s">
        <v>951</v>
      </c>
      <c r="B46" s="55">
        <v>1315231044</v>
      </c>
      <c r="C46" s="55" t="s">
        <v>952</v>
      </c>
      <c r="D46" s="55" t="s">
        <v>52</v>
      </c>
      <c r="E46" s="55" t="s">
        <v>53</v>
      </c>
      <c r="F46" s="55"/>
      <c r="G46" s="55">
        <v>10</v>
      </c>
      <c r="H46" s="55">
        <v>571.5</v>
      </c>
      <c r="I46" s="55">
        <v>614.5</v>
      </c>
      <c r="J46" s="55">
        <v>43</v>
      </c>
      <c r="K46" s="55">
        <v>81</v>
      </c>
      <c r="L46" s="55">
        <v>195</v>
      </c>
      <c r="M46" s="55">
        <v>118.5</v>
      </c>
      <c r="N46" s="55">
        <v>28</v>
      </c>
      <c r="O46" s="55">
        <v>117.5</v>
      </c>
      <c r="P46" s="55">
        <v>46</v>
      </c>
      <c r="Q46" s="55">
        <v>122.5</v>
      </c>
      <c r="R46" s="55">
        <v>130</v>
      </c>
      <c r="S46" s="55">
        <v>77</v>
      </c>
      <c r="T46" s="55">
        <v>124</v>
      </c>
      <c r="U46" s="55"/>
      <c r="V46" s="55"/>
      <c r="W46" s="55">
        <v>64.5</v>
      </c>
      <c r="X46" s="55">
        <v>87</v>
      </c>
      <c r="Y46" s="56">
        <v>258</v>
      </c>
      <c r="Z46" s="55"/>
      <c r="AA46" s="55"/>
      <c r="AB46" s="55"/>
      <c r="AC46" s="55"/>
      <c r="AD46" s="55"/>
      <c r="AE46" s="55"/>
      <c r="AF46" s="55">
        <v>71.5</v>
      </c>
      <c r="AG46" s="55">
        <v>92</v>
      </c>
      <c r="AH46" s="55">
        <v>5</v>
      </c>
      <c r="AI46" s="55" t="s">
        <v>866</v>
      </c>
      <c r="AJ46" s="55">
        <v>44</v>
      </c>
      <c r="AK46" s="55"/>
      <c r="AL46" s="55"/>
      <c r="AM46" s="55"/>
      <c r="AN46" s="55" t="s">
        <v>867</v>
      </c>
      <c r="AO46" s="55"/>
      <c r="AP46" s="55">
        <v>152</v>
      </c>
      <c r="AQ46" s="55">
        <v>81</v>
      </c>
      <c r="AR46" s="55">
        <v>124</v>
      </c>
      <c r="AS46" s="55">
        <v>108</v>
      </c>
      <c r="AT46" s="55">
        <v>43</v>
      </c>
    </row>
    <row r="47" spans="1:46">
      <c r="A47" s="55" t="s">
        <v>1734</v>
      </c>
      <c r="B47" s="55">
        <v>1315231928</v>
      </c>
      <c r="C47" s="55" t="s">
        <v>1735</v>
      </c>
      <c r="D47" s="55" t="s">
        <v>52</v>
      </c>
      <c r="E47" s="55" t="s">
        <v>53</v>
      </c>
      <c r="F47" s="55"/>
      <c r="G47" s="55">
        <v>19</v>
      </c>
      <c r="H47" s="55">
        <v>593.5</v>
      </c>
      <c r="I47" s="55">
        <v>614.5</v>
      </c>
      <c r="J47" s="55">
        <v>43</v>
      </c>
      <c r="K47" s="55">
        <v>3</v>
      </c>
      <c r="L47" s="55">
        <v>195</v>
      </c>
      <c r="M47" s="55">
        <v>97.5</v>
      </c>
      <c r="N47" s="56">
        <v>678</v>
      </c>
      <c r="O47" s="55">
        <v>115.5</v>
      </c>
      <c r="P47" s="55">
        <v>57</v>
      </c>
      <c r="Q47" s="55">
        <v>120</v>
      </c>
      <c r="R47" s="55">
        <v>195</v>
      </c>
      <c r="S47" s="55">
        <v>95.5</v>
      </c>
      <c r="T47" s="55">
        <v>5</v>
      </c>
      <c r="U47" s="55"/>
      <c r="V47" s="55"/>
      <c r="W47" s="55">
        <v>76.5</v>
      </c>
      <c r="X47" s="55">
        <v>92</v>
      </c>
      <c r="Y47" s="55">
        <v>66</v>
      </c>
      <c r="Z47" s="55">
        <v>88.5</v>
      </c>
      <c r="AA47" s="55">
        <v>94</v>
      </c>
      <c r="AB47" s="55">
        <v>20</v>
      </c>
      <c r="AC47" s="55"/>
      <c r="AD47" s="55"/>
      <c r="AE47" s="55"/>
      <c r="AF47" s="55"/>
      <c r="AG47" s="55"/>
      <c r="AH47" s="55"/>
      <c r="AI47" s="55" t="s">
        <v>54</v>
      </c>
      <c r="AJ47" s="55">
        <v>28</v>
      </c>
      <c r="AK47" s="55"/>
      <c r="AL47" s="55"/>
      <c r="AM47" s="55"/>
      <c r="AN47" s="55"/>
      <c r="AO47" s="55">
        <v>32</v>
      </c>
      <c r="AP47" s="55">
        <v>56</v>
      </c>
      <c r="AQ47" s="55">
        <v>35</v>
      </c>
      <c r="AR47" s="55">
        <v>46</v>
      </c>
      <c r="AS47" s="55">
        <v>31</v>
      </c>
      <c r="AT47" s="55">
        <v>43</v>
      </c>
    </row>
    <row r="48" spans="1:46">
      <c r="A48" s="55" t="s">
        <v>1732</v>
      </c>
      <c r="B48" s="55">
        <v>1315231927</v>
      </c>
      <c r="C48" s="55" t="s">
        <v>1733</v>
      </c>
      <c r="D48" s="55" t="s">
        <v>52</v>
      </c>
      <c r="E48" s="55" t="s">
        <v>53</v>
      </c>
      <c r="F48" s="55"/>
      <c r="G48" s="55">
        <v>19</v>
      </c>
      <c r="H48" s="55">
        <v>591</v>
      </c>
      <c r="I48" s="55">
        <v>614</v>
      </c>
      <c r="J48" s="55">
        <v>46</v>
      </c>
      <c r="K48" s="55">
        <v>13</v>
      </c>
      <c r="L48" s="55">
        <v>201</v>
      </c>
      <c r="M48" s="55">
        <v>119</v>
      </c>
      <c r="N48" s="55">
        <v>21</v>
      </c>
      <c r="O48" s="55">
        <v>115.5</v>
      </c>
      <c r="P48" s="55">
        <v>57</v>
      </c>
      <c r="Q48" s="55">
        <v>121</v>
      </c>
      <c r="R48" s="55">
        <v>168</v>
      </c>
      <c r="S48" s="55">
        <v>77.5</v>
      </c>
      <c r="T48" s="55">
        <v>116</v>
      </c>
      <c r="U48" s="55"/>
      <c r="V48" s="55"/>
      <c r="W48" s="55">
        <v>75.5</v>
      </c>
      <c r="X48" s="55">
        <v>91</v>
      </c>
      <c r="Y48" s="55">
        <v>79</v>
      </c>
      <c r="Z48" s="55">
        <v>82.5</v>
      </c>
      <c r="AA48" s="55">
        <v>90</v>
      </c>
      <c r="AB48" s="55">
        <v>99</v>
      </c>
      <c r="AC48" s="55"/>
      <c r="AD48" s="55"/>
      <c r="AE48" s="55"/>
      <c r="AF48" s="55"/>
      <c r="AG48" s="55"/>
      <c r="AH48" s="55"/>
      <c r="AI48" s="55" t="s">
        <v>54</v>
      </c>
      <c r="AJ48" s="55">
        <v>27</v>
      </c>
      <c r="AK48" s="55"/>
      <c r="AL48" s="55"/>
      <c r="AM48" s="55"/>
      <c r="AN48" s="55"/>
      <c r="AO48" s="55">
        <v>31</v>
      </c>
      <c r="AP48" s="55">
        <v>65</v>
      </c>
      <c r="AQ48" s="55">
        <v>29</v>
      </c>
      <c r="AR48" s="55">
        <v>59</v>
      </c>
      <c r="AS48" s="55">
        <v>49</v>
      </c>
      <c r="AT48" s="55">
        <v>46</v>
      </c>
    </row>
    <row r="49" spans="1:46">
      <c r="A49" s="55" t="s">
        <v>903</v>
      </c>
      <c r="B49" s="55">
        <v>1315231020</v>
      </c>
      <c r="C49" s="55" t="s">
        <v>904</v>
      </c>
      <c r="D49" s="55" t="s">
        <v>52</v>
      </c>
      <c r="E49" s="55" t="s">
        <v>53</v>
      </c>
      <c r="F49" s="55"/>
      <c r="G49" s="55">
        <v>10</v>
      </c>
      <c r="H49" s="55">
        <v>581.25</v>
      </c>
      <c r="I49" s="55">
        <v>614</v>
      </c>
      <c r="J49" s="55">
        <v>46</v>
      </c>
      <c r="K49" s="55">
        <v>-27</v>
      </c>
      <c r="L49" s="55">
        <v>201</v>
      </c>
      <c r="M49" s="55">
        <v>111</v>
      </c>
      <c r="N49" s="55">
        <v>172</v>
      </c>
      <c r="O49" s="55">
        <v>118</v>
      </c>
      <c r="P49" s="55">
        <v>44</v>
      </c>
      <c r="Q49" s="55">
        <v>117.5</v>
      </c>
      <c r="R49" s="56">
        <v>253</v>
      </c>
      <c r="S49" s="55">
        <v>83.5</v>
      </c>
      <c r="T49" s="55">
        <v>50</v>
      </c>
      <c r="U49" s="55"/>
      <c r="V49" s="55"/>
      <c r="W49" s="55">
        <v>82</v>
      </c>
      <c r="X49" s="55">
        <v>94</v>
      </c>
      <c r="Y49" s="55">
        <v>29</v>
      </c>
      <c r="Z49" s="55"/>
      <c r="AA49" s="55"/>
      <c r="AB49" s="55"/>
      <c r="AC49" s="55">
        <v>69.25</v>
      </c>
      <c r="AD49" s="55">
        <v>90</v>
      </c>
      <c r="AE49" s="55">
        <v>28</v>
      </c>
      <c r="AF49" s="55"/>
      <c r="AG49" s="55"/>
      <c r="AH49" s="55"/>
      <c r="AI49" s="55" t="s">
        <v>880</v>
      </c>
      <c r="AJ49" s="55">
        <v>20</v>
      </c>
      <c r="AK49" s="55"/>
      <c r="AL49" s="55"/>
      <c r="AM49" s="55"/>
      <c r="AN49" s="55"/>
      <c r="AO49" s="55">
        <v>44</v>
      </c>
      <c r="AP49" s="55">
        <v>57</v>
      </c>
      <c r="AQ49" s="55">
        <v>26</v>
      </c>
      <c r="AR49" s="55">
        <v>19</v>
      </c>
      <c r="AS49" s="55">
        <v>24</v>
      </c>
      <c r="AT49" s="55">
        <v>46</v>
      </c>
    </row>
    <row r="50" spans="1:46">
      <c r="A50" s="55" t="s">
        <v>823</v>
      </c>
      <c r="B50" s="55">
        <v>1315230926</v>
      </c>
      <c r="C50" s="55" t="s">
        <v>824</v>
      </c>
      <c r="D50" s="55" t="s">
        <v>52</v>
      </c>
      <c r="E50" s="55" t="s">
        <v>53</v>
      </c>
      <c r="F50" s="55"/>
      <c r="G50" s="55">
        <v>9</v>
      </c>
      <c r="H50" s="55">
        <v>598.5</v>
      </c>
      <c r="I50" s="55">
        <v>614</v>
      </c>
      <c r="J50" s="55">
        <v>46</v>
      </c>
      <c r="K50" s="55">
        <v>66</v>
      </c>
      <c r="L50" s="55">
        <v>201</v>
      </c>
      <c r="M50" s="55">
        <v>112</v>
      </c>
      <c r="N50" s="55">
        <v>138</v>
      </c>
      <c r="O50" s="55">
        <v>112</v>
      </c>
      <c r="P50" s="55">
        <v>87</v>
      </c>
      <c r="Q50" s="55">
        <v>124</v>
      </c>
      <c r="R50" s="55">
        <v>106</v>
      </c>
      <c r="S50" s="55">
        <v>78</v>
      </c>
      <c r="T50" s="55">
        <v>109</v>
      </c>
      <c r="U50" s="55"/>
      <c r="V50" s="55"/>
      <c r="W50" s="55">
        <v>85.5</v>
      </c>
      <c r="X50" s="55">
        <v>95</v>
      </c>
      <c r="Y50" s="55">
        <v>11</v>
      </c>
      <c r="Z50" s="55">
        <v>87</v>
      </c>
      <c r="AA50" s="55">
        <v>93</v>
      </c>
      <c r="AB50" s="55">
        <v>34</v>
      </c>
      <c r="AC50" s="55"/>
      <c r="AD50" s="55"/>
      <c r="AE50" s="55"/>
      <c r="AF50" s="55"/>
      <c r="AG50" s="55"/>
      <c r="AH50" s="55"/>
      <c r="AI50" s="55" t="s">
        <v>54</v>
      </c>
      <c r="AJ50" s="55">
        <v>26</v>
      </c>
      <c r="AK50" s="55"/>
      <c r="AL50" s="55"/>
      <c r="AM50" s="55"/>
      <c r="AN50" s="55"/>
      <c r="AO50" s="55">
        <v>34</v>
      </c>
      <c r="AP50" s="55">
        <v>46</v>
      </c>
      <c r="AQ50" s="55">
        <v>49</v>
      </c>
      <c r="AR50" s="55">
        <v>112</v>
      </c>
      <c r="AS50" s="55">
        <v>25</v>
      </c>
      <c r="AT50" s="55">
        <v>46</v>
      </c>
    </row>
    <row r="51" spans="1:46">
      <c r="A51" s="55" t="s">
        <v>949</v>
      </c>
      <c r="B51" s="55">
        <v>1315231043</v>
      </c>
      <c r="C51" s="55" t="s">
        <v>950</v>
      </c>
      <c r="D51" s="55" t="s">
        <v>52</v>
      </c>
      <c r="E51" s="55" t="s">
        <v>53</v>
      </c>
      <c r="F51" s="55"/>
      <c r="G51" s="55">
        <v>10</v>
      </c>
      <c r="H51" s="55">
        <v>592.5</v>
      </c>
      <c r="I51" s="55">
        <v>613.5</v>
      </c>
      <c r="J51" s="55">
        <v>49</v>
      </c>
      <c r="K51" s="55">
        <v>-13</v>
      </c>
      <c r="L51" s="55">
        <v>209</v>
      </c>
      <c r="M51" s="55">
        <v>99</v>
      </c>
      <c r="N51" s="56">
        <v>635</v>
      </c>
      <c r="O51" s="55">
        <v>124</v>
      </c>
      <c r="P51" s="55">
        <v>9</v>
      </c>
      <c r="Q51" s="55">
        <v>112.5</v>
      </c>
      <c r="R51" s="56">
        <v>350</v>
      </c>
      <c r="S51" s="55">
        <v>94</v>
      </c>
      <c r="T51" s="55">
        <v>8</v>
      </c>
      <c r="U51" s="55"/>
      <c r="V51" s="55"/>
      <c r="W51" s="55">
        <v>79.5</v>
      </c>
      <c r="X51" s="55">
        <v>93</v>
      </c>
      <c r="Y51" s="55">
        <v>43</v>
      </c>
      <c r="Z51" s="55">
        <v>83.5</v>
      </c>
      <c r="AA51" s="55">
        <v>91</v>
      </c>
      <c r="AB51" s="55">
        <v>86</v>
      </c>
      <c r="AC51" s="55"/>
      <c r="AD51" s="55"/>
      <c r="AE51" s="55"/>
      <c r="AF51" s="55"/>
      <c r="AG51" s="55"/>
      <c r="AH51" s="55"/>
      <c r="AI51" s="55" t="s">
        <v>54</v>
      </c>
      <c r="AJ51" s="55">
        <v>43</v>
      </c>
      <c r="AK51" s="55"/>
      <c r="AL51" s="55" t="s">
        <v>863</v>
      </c>
      <c r="AM51" s="55"/>
      <c r="AN51" s="55"/>
      <c r="AO51" s="55">
        <v>125</v>
      </c>
      <c r="AP51" s="55">
        <v>61</v>
      </c>
      <c r="AQ51" s="55">
        <v>60</v>
      </c>
      <c r="AR51" s="55">
        <v>36</v>
      </c>
      <c r="AS51" s="55">
        <v>25</v>
      </c>
      <c r="AT51" s="55">
        <v>49</v>
      </c>
    </row>
    <row r="52" spans="1:46">
      <c r="A52" s="55" t="s">
        <v>945</v>
      </c>
      <c r="B52" s="55">
        <v>1315231041</v>
      </c>
      <c r="C52" s="55" t="s">
        <v>946</v>
      </c>
      <c r="D52" s="55" t="s">
        <v>52</v>
      </c>
      <c r="E52" s="55" t="s">
        <v>53</v>
      </c>
      <c r="F52" s="55"/>
      <c r="G52" s="55">
        <v>10</v>
      </c>
      <c r="H52" s="55">
        <v>576</v>
      </c>
      <c r="I52" s="55">
        <v>612.5</v>
      </c>
      <c r="J52" s="55">
        <v>50</v>
      </c>
      <c r="K52" s="55"/>
      <c r="L52" s="55">
        <v>215</v>
      </c>
      <c r="M52" s="55">
        <v>120</v>
      </c>
      <c r="N52" s="55">
        <v>14</v>
      </c>
      <c r="O52" s="55">
        <v>99.5</v>
      </c>
      <c r="P52" s="56">
        <v>270</v>
      </c>
      <c r="Q52" s="55">
        <v>134</v>
      </c>
      <c r="R52" s="55">
        <v>8</v>
      </c>
      <c r="S52" s="55">
        <v>77</v>
      </c>
      <c r="T52" s="55">
        <v>124</v>
      </c>
      <c r="U52" s="55"/>
      <c r="V52" s="55"/>
      <c r="W52" s="55">
        <v>79.5</v>
      </c>
      <c r="X52" s="55">
        <v>93</v>
      </c>
      <c r="Y52" s="55">
        <v>43</v>
      </c>
      <c r="Z52" s="55"/>
      <c r="AA52" s="55"/>
      <c r="AB52" s="55"/>
      <c r="AC52" s="55">
        <v>66</v>
      </c>
      <c r="AD52" s="55">
        <v>89</v>
      </c>
      <c r="AE52" s="55">
        <v>54</v>
      </c>
      <c r="AF52" s="55"/>
      <c r="AG52" s="55"/>
      <c r="AH52" s="55"/>
      <c r="AI52" s="55" t="s">
        <v>880</v>
      </c>
      <c r="AJ52" s="55">
        <v>41</v>
      </c>
      <c r="AK52" s="55"/>
      <c r="AL52" s="55"/>
      <c r="AM52" s="55"/>
      <c r="AN52" s="55"/>
      <c r="AO52" s="55">
        <v>59</v>
      </c>
      <c r="AP52" s="55">
        <v>39</v>
      </c>
      <c r="AQ52" s="55">
        <v>57</v>
      </c>
      <c r="AR52" s="55">
        <v>50</v>
      </c>
      <c r="AS52" s="55">
        <v>13</v>
      </c>
      <c r="AT52" s="55">
        <v>50</v>
      </c>
    </row>
    <row r="53" spans="1:46">
      <c r="A53" s="55" t="s">
        <v>819</v>
      </c>
      <c r="B53" s="55">
        <v>1315230924</v>
      </c>
      <c r="C53" s="55" t="s">
        <v>820</v>
      </c>
      <c r="D53" s="55" t="s">
        <v>52</v>
      </c>
      <c r="E53" s="55" t="s">
        <v>53</v>
      </c>
      <c r="F53" s="55"/>
      <c r="G53" s="55">
        <v>9</v>
      </c>
      <c r="H53" s="55">
        <v>589.5</v>
      </c>
      <c r="I53" s="55">
        <v>612.5</v>
      </c>
      <c r="J53" s="55">
        <v>50</v>
      </c>
      <c r="K53" s="55">
        <v>18</v>
      </c>
      <c r="L53" s="55">
        <v>215</v>
      </c>
      <c r="M53" s="55">
        <v>111.5</v>
      </c>
      <c r="N53" s="55">
        <v>155</v>
      </c>
      <c r="O53" s="55">
        <v>104.5</v>
      </c>
      <c r="P53" s="55">
        <v>186</v>
      </c>
      <c r="Q53" s="55">
        <v>124.5</v>
      </c>
      <c r="R53" s="55">
        <v>100</v>
      </c>
      <c r="S53" s="55">
        <v>88</v>
      </c>
      <c r="T53" s="55">
        <v>24</v>
      </c>
      <c r="U53" s="55"/>
      <c r="V53" s="55"/>
      <c r="W53" s="55">
        <v>73.5</v>
      </c>
      <c r="X53" s="55">
        <v>90</v>
      </c>
      <c r="Y53" s="55">
        <v>116</v>
      </c>
      <c r="Z53" s="55">
        <v>87.5</v>
      </c>
      <c r="AA53" s="55">
        <v>94</v>
      </c>
      <c r="AB53" s="55">
        <v>32</v>
      </c>
      <c r="AC53" s="55"/>
      <c r="AD53" s="55"/>
      <c r="AE53" s="55"/>
      <c r="AF53" s="55"/>
      <c r="AG53" s="55"/>
      <c r="AH53" s="55"/>
      <c r="AI53" s="55" t="s">
        <v>54</v>
      </c>
      <c r="AJ53" s="55">
        <v>24</v>
      </c>
      <c r="AK53" s="55"/>
      <c r="AL53" s="55"/>
      <c r="AM53" s="55"/>
      <c r="AN53" s="55"/>
      <c r="AO53" s="55">
        <v>25</v>
      </c>
      <c r="AP53" s="55">
        <v>5</v>
      </c>
      <c r="AQ53" s="55">
        <v>48</v>
      </c>
      <c r="AR53" s="55">
        <v>68</v>
      </c>
      <c r="AS53" s="55">
        <v>19</v>
      </c>
      <c r="AT53" s="55">
        <v>50</v>
      </c>
    </row>
    <row r="54" spans="1:46">
      <c r="A54" s="55" t="s">
        <v>1720</v>
      </c>
      <c r="B54" s="55">
        <v>1315231921</v>
      </c>
      <c r="C54" s="55" t="s">
        <v>1721</v>
      </c>
      <c r="D54" s="55" t="s">
        <v>52</v>
      </c>
      <c r="E54" s="55" t="s">
        <v>53</v>
      </c>
      <c r="F54" s="55"/>
      <c r="G54" s="55">
        <v>19</v>
      </c>
      <c r="H54" s="55">
        <v>588</v>
      </c>
      <c r="I54" s="55">
        <v>612.5</v>
      </c>
      <c r="J54" s="55">
        <v>50</v>
      </c>
      <c r="K54" s="55">
        <v>-30</v>
      </c>
      <c r="L54" s="55">
        <v>215</v>
      </c>
      <c r="M54" s="55">
        <v>108.5</v>
      </c>
      <c r="N54" s="56">
        <v>258</v>
      </c>
      <c r="O54" s="55">
        <v>107.5</v>
      </c>
      <c r="P54" s="55">
        <v>129</v>
      </c>
      <c r="Q54" s="55">
        <v>125.5</v>
      </c>
      <c r="R54" s="55">
        <v>89</v>
      </c>
      <c r="S54" s="55">
        <v>89</v>
      </c>
      <c r="T54" s="55">
        <v>20</v>
      </c>
      <c r="U54" s="55"/>
      <c r="V54" s="55"/>
      <c r="W54" s="55">
        <v>72.5</v>
      </c>
      <c r="X54" s="55">
        <v>90</v>
      </c>
      <c r="Y54" s="55">
        <v>129</v>
      </c>
      <c r="Z54" s="55">
        <v>85</v>
      </c>
      <c r="AA54" s="55">
        <v>92</v>
      </c>
      <c r="AB54" s="55">
        <v>57</v>
      </c>
      <c r="AC54" s="55"/>
      <c r="AD54" s="55"/>
      <c r="AE54" s="55"/>
      <c r="AF54" s="55"/>
      <c r="AG54" s="55"/>
      <c r="AH54" s="55"/>
      <c r="AI54" s="55" t="s">
        <v>54</v>
      </c>
      <c r="AJ54" s="55">
        <v>21</v>
      </c>
      <c r="AK54" s="55"/>
      <c r="AL54" s="55"/>
      <c r="AM54" s="55"/>
      <c r="AN54" s="55"/>
      <c r="AO54" s="55">
        <v>90</v>
      </c>
      <c r="AP54" s="55">
        <v>62</v>
      </c>
      <c r="AQ54" s="55">
        <v>23</v>
      </c>
      <c r="AR54" s="55">
        <v>20</v>
      </c>
      <c r="AS54" s="55">
        <v>49</v>
      </c>
      <c r="AT54" s="55">
        <v>50</v>
      </c>
    </row>
    <row r="55" spans="1:46">
      <c r="A55" s="55" t="s">
        <v>885</v>
      </c>
      <c r="B55" s="55">
        <v>1315231011</v>
      </c>
      <c r="C55" s="55" t="s">
        <v>886</v>
      </c>
      <c r="D55" s="55" t="s">
        <v>52</v>
      </c>
      <c r="E55" s="55" t="s">
        <v>53</v>
      </c>
      <c r="F55" s="55"/>
      <c r="G55" s="55">
        <v>10</v>
      </c>
      <c r="H55" s="55">
        <v>574.5</v>
      </c>
      <c r="I55" s="55">
        <v>612</v>
      </c>
      <c r="J55" s="55">
        <v>53</v>
      </c>
      <c r="K55" s="55">
        <v>-11</v>
      </c>
      <c r="L55" s="55">
        <v>220</v>
      </c>
      <c r="M55" s="55">
        <v>111.5</v>
      </c>
      <c r="N55" s="55">
        <v>155</v>
      </c>
      <c r="O55" s="55">
        <v>117.5</v>
      </c>
      <c r="P55" s="55">
        <v>46</v>
      </c>
      <c r="Q55" s="55">
        <v>124</v>
      </c>
      <c r="R55" s="55">
        <v>106</v>
      </c>
      <c r="S55" s="55">
        <v>77</v>
      </c>
      <c r="T55" s="55">
        <v>124</v>
      </c>
      <c r="U55" s="55"/>
      <c r="V55" s="55"/>
      <c r="W55" s="55">
        <v>75.5</v>
      </c>
      <c r="X55" s="55">
        <v>91</v>
      </c>
      <c r="Y55" s="55">
        <v>79</v>
      </c>
      <c r="Z55" s="55"/>
      <c r="AA55" s="55"/>
      <c r="AB55" s="55"/>
      <c r="AC55" s="55"/>
      <c r="AD55" s="55"/>
      <c r="AE55" s="55"/>
      <c r="AF55" s="55">
        <v>69</v>
      </c>
      <c r="AG55" s="55">
        <v>91</v>
      </c>
      <c r="AH55" s="55">
        <v>17</v>
      </c>
      <c r="AI55" s="55" t="s">
        <v>866</v>
      </c>
      <c r="AJ55" s="55">
        <v>11</v>
      </c>
      <c r="AK55" s="55"/>
      <c r="AL55" s="55"/>
      <c r="AM55" s="55"/>
      <c r="AN55" s="55" t="s">
        <v>867</v>
      </c>
      <c r="AO55" s="55">
        <v>85</v>
      </c>
      <c r="AP55" s="55">
        <v>62</v>
      </c>
      <c r="AQ55" s="55">
        <v>74</v>
      </c>
      <c r="AR55" s="55">
        <v>42</v>
      </c>
      <c r="AS55" s="55">
        <v>112</v>
      </c>
      <c r="AT55" s="55">
        <v>53</v>
      </c>
    </row>
    <row r="56" spans="1:46">
      <c r="A56" s="55" t="s">
        <v>839</v>
      </c>
      <c r="B56" s="55">
        <v>1315230934</v>
      </c>
      <c r="C56" s="55" t="s">
        <v>840</v>
      </c>
      <c r="D56" s="55" t="s">
        <v>52</v>
      </c>
      <c r="E56" s="55" t="s">
        <v>53</v>
      </c>
      <c r="F56" s="55"/>
      <c r="G56" s="55">
        <v>9</v>
      </c>
      <c r="H56" s="55">
        <v>584</v>
      </c>
      <c r="I56" s="55">
        <v>611</v>
      </c>
      <c r="J56" s="55">
        <v>54</v>
      </c>
      <c r="K56" s="55">
        <v>84</v>
      </c>
      <c r="L56" s="55">
        <v>226</v>
      </c>
      <c r="M56" s="55">
        <v>112</v>
      </c>
      <c r="N56" s="55">
        <v>138</v>
      </c>
      <c r="O56" s="55">
        <v>116.5</v>
      </c>
      <c r="P56" s="55">
        <v>51</v>
      </c>
      <c r="Q56" s="55">
        <v>127.5</v>
      </c>
      <c r="R56" s="55">
        <v>60</v>
      </c>
      <c r="S56" s="55">
        <v>73</v>
      </c>
      <c r="T56" s="55">
        <v>181</v>
      </c>
      <c r="U56" s="55"/>
      <c r="V56" s="55"/>
      <c r="W56" s="55">
        <v>69</v>
      </c>
      <c r="X56" s="55">
        <v>89</v>
      </c>
      <c r="Y56" s="55">
        <v>170</v>
      </c>
      <c r="Z56" s="55">
        <v>86</v>
      </c>
      <c r="AA56" s="55">
        <v>93</v>
      </c>
      <c r="AB56" s="55">
        <v>43</v>
      </c>
      <c r="AC56" s="55"/>
      <c r="AD56" s="55"/>
      <c r="AE56" s="55"/>
      <c r="AF56" s="55"/>
      <c r="AG56" s="55"/>
      <c r="AH56" s="55"/>
      <c r="AI56" s="55" t="s">
        <v>54</v>
      </c>
      <c r="AJ56" s="55">
        <v>34</v>
      </c>
      <c r="AK56" s="55"/>
      <c r="AL56" s="55" t="s">
        <v>512</v>
      </c>
      <c r="AM56" s="55"/>
      <c r="AN56" s="55"/>
      <c r="AO56" s="55">
        <v>141</v>
      </c>
      <c r="AP56" s="55">
        <v>154</v>
      </c>
      <c r="AQ56" s="55">
        <v>162</v>
      </c>
      <c r="AR56" s="55">
        <v>138</v>
      </c>
      <c r="AS56" s="55">
        <v>69</v>
      </c>
      <c r="AT56" s="55">
        <v>54</v>
      </c>
    </row>
    <row r="57" spans="1:46">
      <c r="A57" s="55" t="s">
        <v>843</v>
      </c>
      <c r="B57" s="55">
        <v>1315230936</v>
      </c>
      <c r="C57" s="55" t="s">
        <v>844</v>
      </c>
      <c r="D57" s="55" t="s">
        <v>52</v>
      </c>
      <c r="E57" s="55" t="s">
        <v>53</v>
      </c>
      <c r="F57" s="55"/>
      <c r="G57" s="55">
        <v>9</v>
      </c>
      <c r="H57" s="55">
        <v>583.5</v>
      </c>
      <c r="I57" s="55">
        <v>610.5</v>
      </c>
      <c r="J57" s="55">
        <v>55</v>
      </c>
      <c r="K57" s="55">
        <v>41</v>
      </c>
      <c r="L57" s="55">
        <v>231</v>
      </c>
      <c r="M57" s="55">
        <v>109.5</v>
      </c>
      <c r="N57" s="55">
        <v>226</v>
      </c>
      <c r="O57" s="55">
        <v>122</v>
      </c>
      <c r="P57" s="55">
        <v>16</v>
      </c>
      <c r="Q57" s="55">
        <v>124</v>
      </c>
      <c r="R57" s="55">
        <v>106</v>
      </c>
      <c r="S57" s="55">
        <v>82</v>
      </c>
      <c r="T57" s="55">
        <v>65</v>
      </c>
      <c r="U57" s="55"/>
      <c r="V57" s="55"/>
      <c r="W57" s="55">
        <v>72</v>
      </c>
      <c r="X57" s="55">
        <v>90</v>
      </c>
      <c r="Y57" s="55">
        <v>137</v>
      </c>
      <c r="Z57" s="55">
        <v>74</v>
      </c>
      <c r="AA57" s="55">
        <v>83</v>
      </c>
      <c r="AB57" s="55">
        <v>265</v>
      </c>
      <c r="AC57" s="55"/>
      <c r="AD57" s="55"/>
      <c r="AE57" s="55"/>
      <c r="AF57" s="55"/>
      <c r="AG57" s="55"/>
      <c r="AH57" s="55"/>
      <c r="AI57" s="55" t="s">
        <v>54</v>
      </c>
      <c r="AJ57" s="55">
        <v>36</v>
      </c>
      <c r="AK57" s="55"/>
      <c r="AL57" s="55"/>
      <c r="AM57" s="55"/>
      <c r="AN57" s="55"/>
      <c r="AO57" s="55">
        <v>63</v>
      </c>
      <c r="AP57" s="55">
        <v>28</v>
      </c>
      <c r="AQ57" s="55">
        <v>98</v>
      </c>
      <c r="AR57" s="55">
        <v>96</v>
      </c>
      <c r="AS57" s="55">
        <v>143</v>
      </c>
      <c r="AT57" s="55">
        <v>55</v>
      </c>
    </row>
    <row r="58" spans="1:46">
      <c r="A58" s="55" t="s">
        <v>1710</v>
      </c>
      <c r="B58" s="55">
        <v>1315231915</v>
      </c>
      <c r="C58" s="55" t="s">
        <v>1711</v>
      </c>
      <c r="D58" s="55" t="s">
        <v>52</v>
      </c>
      <c r="E58" s="55" t="s">
        <v>53</v>
      </c>
      <c r="F58" s="55"/>
      <c r="G58" s="55">
        <v>19</v>
      </c>
      <c r="H58" s="55">
        <v>588</v>
      </c>
      <c r="I58" s="55">
        <v>610.5</v>
      </c>
      <c r="J58" s="55">
        <v>55</v>
      </c>
      <c r="K58" s="55">
        <v>-2</v>
      </c>
      <c r="L58" s="55">
        <v>231</v>
      </c>
      <c r="M58" s="55">
        <v>103</v>
      </c>
      <c r="N58" s="56">
        <v>487</v>
      </c>
      <c r="O58" s="55">
        <v>108.5</v>
      </c>
      <c r="P58" s="55">
        <v>110</v>
      </c>
      <c r="Q58" s="55">
        <v>134.5</v>
      </c>
      <c r="R58" s="55">
        <v>7</v>
      </c>
      <c r="S58" s="55">
        <v>83.5</v>
      </c>
      <c r="T58" s="55">
        <v>50</v>
      </c>
      <c r="U58" s="55"/>
      <c r="V58" s="55"/>
      <c r="W58" s="55">
        <v>78</v>
      </c>
      <c r="X58" s="55">
        <v>92</v>
      </c>
      <c r="Y58" s="55">
        <v>54</v>
      </c>
      <c r="Z58" s="55">
        <v>80.5</v>
      </c>
      <c r="AA58" s="55">
        <v>89</v>
      </c>
      <c r="AB58" s="55">
        <v>144</v>
      </c>
      <c r="AC58" s="55"/>
      <c r="AD58" s="55"/>
      <c r="AE58" s="55"/>
      <c r="AF58" s="55"/>
      <c r="AG58" s="55"/>
      <c r="AH58" s="55"/>
      <c r="AI58" s="55" t="s">
        <v>54</v>
      </c>
      <c r="AJ58" s="55">
        <v>15</v>
      </c>
      <c r="AK58" s="55"/>
      <c r="AL58" s="55" t="s">
        <v>863</v>
      </c>
      <c r="AM58" s="55"/>
      <c r="AN58" s="55"/>
      <c r="AO58" s="55">
        <v>53</v>
      </c>
      <c r="AP58" s="55">
        <v>45</v>
      </c>
      <c r="AQ58" s="55">
        <v>37</v>
      </c>
      <c r="AR58" s="55">
        <v>53</v>
      </c>
      <c r="AS58" s="55">
        <v>52</v>
      </c>
      <c r="AT58" s="55">
        <v>55</v>
      </c>
    </row>
    <row r="59" spans="1:46">
      <c r="A59" s="55" t="s">
        <v>805</v>
      </c>
      <c r="B59" s="55">
        <v>1315230917</v>
      </c>
      <c r="C59" s="55" t="s">
        <v>806</v>
      </c>
      <c r="D59" s="55" t="s">
        <v>52</v>
      </c>
      <c r="E59" s="55" t="s">
        <v>53</v>
      </c>
      <c r="F59" s="55"/>
      <c r="G59" s="55">
        <v>9</v>
      </c>
      <c r="H59" s="55">
        <v>587.5</v>
      </c>
      <c r="I59" s="55">
        <v>609</v>
      </c>
      <c r="J59" s="55">
        <v>57</v>
      </c>
      <c r="K59" s="55">
        <v>-29</v>
      </c>
      <c r="L59" s="55">
        <v>246</v>
      </c>
      <c r="M59" s="55">
        <v>113</v>
      </c>
      <c r="N59" s="55">
        <v>112</v>
      </c>
      <c r="O59" s="55">
        <v>109</v>
      </c>
      <c r="P59" s="55">
        <v>108</v>
      </c>
      <c r="Q59" s="55">
        <v>122</v>
      </c>
      <c r="R59" s="55">
        <v>142</v>
      </c>
      <c r="S59" s="55">
        <v>82</v>
      </c>
      <c r="T59" s="55">
        <v>65</v>
      </c>
      <c r="U59" s="55"/>
      <c r="V59" s="55"/>
      <c r="W59" s="55">
        <v>80</v>
      </c>
      <c r="X59" s="55">
        <v>93</v>
      </c>
      <c r="Y59" s="55">
        <v>40</v>
      </c>
      <c r="Z59" s="55">
        <v>81.5</v>
      </c>
      <c r="AA59" s="55">
        <v>90</v>
      </c>
      <c r="AB59" s="55">
        <v>122</v>
      </c>
      <c r="AC59" s="55"/>
      <c r="AD59" s="55"/>
      <c r="AE59" s="55"/>
      <c r="AF59" s="55"/>
      <c r="AG59" s="55"/>
      <c r="AH59" s="55"/>
      <c r="AI59" s="55" t="s">
        <v>54</v>
      </c>
      <c r="AJ59" s="55">
        <v>17</v>
      </c>
      <c r="AK59" s="55"/>
      <c r="AL59" s="55"/>
      <c r="AM59" s="55"/>
      <c r="AN59" s="55"/>
      <c r="AO59" s="55">
        <v>27</v>
      </c>
      <c r="AP59" s="55">
        <v>67</v>
      </c>
      <c r="AQ59" s="55">
        <v>28</v>
      </c>
      <c r="AR59" s="55">
        <v>28</v>
      </c>
      <c r="AS59" s="55">
        <v>91</v>
      </c>
      <c r="AT59" s="55">
        <v>57</v>
      </c>
    </row>
    <row r="60" spans="1:46">
      <c r="A60" s="55" t="s">
        <v>935</v>
      </c>
      <c r="B60" s="55">
        <v>1315231036</v>
      </c>
      <c r="C60" s="55" t="s">
        <v>936</v>
      </c>
      <c r="D60" s="55" t="s">
        <v>52</v>
      </c>
      <c r="E60" s="55" t="s">
        <v>53</v>
      </c>
      <c r="F60" s="55"/>
      <c r="G60" s="55">
        <v>10</v>
      </c>
      <c r="H60" s="55">
        <v>581</v>
      </c>
      <c r="I60" s="55">
        <v>609</v>
      </c>
      <c r="J60" s="55">
        <v>57</v>
      </c>
      <c r="K60" s="55">
        <v>-25</v>
      </c>
      <c r="L60" s="55">
        <v>246</v>
      </c>
      <c r="M60" s="55">
        <v>107.5</v>
      </c>
      <c r="N60" s="55">
        <v>300</v>
      </c>
      <c r="O60" s="55">
        <v>121</v>
      </c>
      <c r="P60" s="55">
        <v>21</v>
      </c>
      <c r="Q60" s="55">
        <v>119</v>
      </c>
      <c r="R60" s="55">
        <v>212</v>
      </c>
      <c r="S60" s="55">
        <v>83.5</v>
      </c>
      <c r="T60" s="55">
        <v>50</v>
      </c>
      <c r="U60" s="55"/>
      <c r="V60" s="55"/>
      <c r="W60" s="55">
        <v>67.5</v>
      </c>
      <c r="X60" s="55">
        <v>88</v>
      </c>
      <c r="Y60" s="55">
        <v>207</v>
      </c>
      <c r="Z60" s="55">
        <v>82.5</v>
      </c>
      <c r="AA60" s="55">
        <v>90</v>
      </c>
      <c r="AB60" s="55">
        <v>99</v>
      </c>
      <c r="AC60" s="55"/>
      <c r="AD60" s="55"/>
      <c r="AE60" s="55"/>
      <c r="AF60" s="55"/>
      <c r="AG60" s="55"/>
      <c r="AH60" s="55"/>
      <c r="AI60" s="55" t="s">
        <v>54</v>
      </c>
      <c r="AJ60" s="55">
        <v>36</v>
      </c>
      <c r="AK60" s="55"/>
      <c r="AL60" s="55" t="s">
        <v>863</v>
      </c>
      <c r="AM60" s="55"/>
      <c r="AN60" s="55"/>
      <c r="AO60" s="55">
        <v>58</v>
      </c>
      <c r="AP60" s="55">
        <v>42</v>
      </c>
      <c r="AQ60" s="55">
        <v>27</v>
      </c>
      <c r="AR60" s="55">
        <v>32</v>
      </c>
      <c r="AS60" s="55">
        <v>60</v>
      </c>
      <c r="AT60" s="55">
        <v>57</v>
      </c>
    </row>
    <row r="61" spans="1:46">
      <c r="A61" s="55" t="s">
        <v>517</v>
      </c>
      <c r="B61" s="55">
        <v>1315230605</v>
      </c>
      <c r="C61" s="55" t="s">
        <v>518</v>
      </c>
      <c r="D61" s="55" t="s">
        <v>52</v>
      </c>
      <c r="E61" s="55" t="s">
        <v>53</v>
      </c>
      <c r="F61" s="55"/>
      <c r="G61" s="55">
        <v>6</v>
      </c>
      <c r="H61" s="55">
        <v>581</v>
      </c>
      <c r="I61" s="55">
        <v>608.5</v>
      </c>
      <c r="J61" s="55">
        <v>59</v>
      </c>
      <c r="K61" s="55">
        <v>37</v>
      </c>
      <c r="L61" s="55">
        <v>256</v>
      </c>
      <c r="M61" s="55">
        <v>114</v>
      </c>
      <c r="N61" s="55">
        <v>84</v>
      </c>
      <c r="O61" s="55">
        <v>121</v>
      </c>
      <c r="P61" s="55">
        <v>21</v>
      </c>
      <c r="Q61" s="55">
        <v>116.5</v>
      </c>
      <c r="R61" s="55">
        <v>274</v>
      </c>
      <c r="S61" s="55">
        <v>79</v>
      </c>
      <c r="T61" s="55">
        <v>94</v>
      </c>
      <c r="U61" s="55"/>
      <c r="V61" s="55"/>
      <c r="W61" s="55">
        <v>68</v>
      </c>
      <c r="X61" s="55">
        <v>88</v>
      </c>
      <c r="Y61" s="55">
        <v>197</v>
      </c>
      <c r="Z61" s="55">
        <v>82.5</v>
      </c>
      <c r="AA61" s="55">
        <v>90</v>
      </c>
      <c r="AB61" s="55">
        <v>99</v>
      </c>
      <c r="AC61" s="55"/>
      <c r="AD61" s="55"/>
      <c r="AE61" s="55"/>
      <c r="AF61" s="55"/>
      <c r="AG61" s="55"/>
      <c r="AH61" s="55"/>
      <c r="AI61" s="55" t="s">
        <v>54</v>
      </c>
      <c r="AJ61" s="55">
        <v>5</v>
      </c>
      <c r="AK61" s="55"/>
      <c r="AL61" s="55" t="s">
        <v>512</v>
      </c>
      <c r="AM61" s="55"/>
      <c r="AN61" s="55"/>
      <c r="AO61" s="55">
        <v>207</v>
      </c>
      <c r="AP61" s="55">
        <v>215</v>
      </c>
      <c r="AQ61" s="55">
        <v>166</v>
      </c>
      <c r="AR61" s="55">
        <v>96</v>
      </c>
      <c r="AS61" s="55">
        <v>121</v>
      </c>
      <c r="AT61" s="55">
        <v>59</v>
      </c>
    </row>
    <row r="62" spans="1:46">
      <c r="A62" s="55" t="s">
        <v>927</v>
      </c>
      <c r="B62" s="55">
        <v>1315231032</v>
      </c>
      <c r="C62" s="55" t="s">
        <v>928</v>
      </c>
      <c r="D62" s="55" t="s">
        <v>52</v>
      </c>
      <c r="E62" s="55" t="s">
        <v>53</v>
      </c>
      <c r="F62" s="55"/>
      <c r="G62" s="55">
        <v>10</v>
      </c>
      <c r="H62" s="55">
        <v>582</v>
      </c>
      <c r="I62" s="55">
        <v>608</v>
      </c>
      <c r="J62" s="55">
        <v>60</v>
      </c>
      <c r="K62" s="55">
        <v>11</v>
      </c>
      <c r="L62" s="55">
        <v>261</v>
      </c>
      <c r="M62" s="55">
        <v>108</v>
      </c>
      <c r="N62" s="55">
        <v>278</v>
      </c>
      <c r="O62" s="55">
        <v>109.5</v>
      </c>
      <c r="P62" s="55">
        <v>105</v>
      </c>
      <c r="Q62" s="55">
        <v>132.5</v>
      </c>
      <c r="R62" s="55">
        <v>21</v>
      </c>
      <c r="S62" s="55">
        <v>78</v>
      </c>
      <c r="T62" s="55">
        <v>109</v>
      </c>
      <c r="U62" s="55"/>
      <c r="V62" s="55"/>
      <c r="W62" s="55">
        <v>68.5</v>
      </c>
      <c r="X62" s="55">
        <v>88</v>
      </c>
      <c r="Y62" s="55">
        <v>182</v>
      </c>
      <c r="Z62" s="55">
        <v>85.5</v>
      </c>
      <c r="AA62" s="55">
        <v>92</v>
      </c>
      <c r="AB62" s="55">
        <v>50</v>
      </c>
      <c r="AC62" s="55"/>
      <c r="AD62" s="55"/>
      <c r="AE62" s="55"/>
      <c r="AF62" s="55"/>
      <c r="AG62" s="55"/>
      <c r="AH62" s="55"/>
      <c r="AI62" s="55" t="s">
        <v>54</v>
      </c>
      <c r="AJ62" s="55">
        <v>32</v>
      </c>
      <c r="AK62" s="55"/>
      <c r="AL62" s="55"/>
      <c r="AM62" s="55"/>
      <c r="AN62" s="55"/>
      <c r="AO62" s="55">
        <v>93</v>
      </c>
      <c r="AP62" s="55">
        <v>71</v>
      </c>
      <c r="AQ62" s="55">
        <v>53</v>
      </c>
      <c r="AR62" s="55">
        <v>71</v>
      </c>
      <c r="AS62" s="55">
        <v>21</v>
      </c>
      <c r="AT62" s="55">
        <v>60</v>
      </c>
    </row>
    <row r="63" spans="1:46">
      <c r="A63" s="55" t="s">
        <v>807</v>
      </c>
      <c r="B63" s="55">
        <v>1315230918</v>
      </c>
      <c r="C63" s="55" t="s">
        <v>808</v>
      </c>
      <c r="D63" s="55" t="s">
        <v>52</v>
      </c>
      <c r="E63" s="55" t="s">
        <v>53</v>
      </c>
      <c r="F63" s="55"/>
      <c r="G63" s="55">
        <v>9</v>
      </c>
      <c r="H63" s="55">
        <v>578.5</v>
      </c>
      <c r="I63" s="55">
        <v>608</v>
      </c>
      <c r="J63" s="55">
        <v>60</v>
      </c>
      <c r="K63" s="55">
        <v>6</v>
      </c>
      <c r="L63" s="55">
        <v>261</v>
      </c>
      <c r="M63" s="55">
        <v>118.5</v>
      </c>
      <c r="N63" s="55">
        <v>28</v>
      </c>
      <c r="O63" s="55">
        <v>101</v>
      </c>
      <c r="P63" s="55">
        <v>245</v>
      </c>
      <c r="Q63" s="55">
        <v>122</v>
      </c>
      <c r="R63" s="55">
        <v>142</v>
      </c>
      <c r="S63" s="55">
        <v>86.5</v>
      </c>
      <c r="T63" s="55">
        <v>37</v>
      </c>
      <c r="U63" s="55"/>
      <c r="V63" s="55"/>
      <c r="W63" s="55">
        <v>64</v>
      </c>
      <c r="X63" s="55">
        <v>87</v>
      </c>
      <c r="Y63" s="55">
        <v>269</v>
      </c>
      <c r="Z63" s="55">
        <v>86.5</v>
      </c>
      <c r="AA63" s="55">
        <v>93</v>
      </c>
      <c r="AB63" s="55">
        <v>41</v>
      </c>
      <c r="AC63" s="55"/>
      <c r="AD63" s="55"/>
      <c r="AE63" s="55"/>
      <c r="AF63" s="55"/>
      <c r="AG63" s="55"/>
      <c r="AH63" s="55"/>
      <c r="AI63" s="55" t="s">
        <v>54</v>
      </c>
      <c r="AJ63" s="55">
        <v>18</v>
      </c>
      <c r="AK63" s="55"/>
      <c r="AL63" s="55"/>
      <c r="AM63" s="55"/>
      <c r="AN63" s="55"/>
      <c r="AO63" s="55">
        <v>46</v>
      </c>
      <c r="AP63" s="55">
        <v>37</v>
      </c>
      <c r="AQ63" s="55">
        <v>53</v>
      </c>
      <c r="AR63" s="55">
        <v>66</v>
      </c>
      <c r="AS63" s="55">
        <v>57</v>
      </c>
      <c r="AT63" s="55">
        <v>60</v>
      </c>
    </row>
    <row r="64" spans="1:46">
      <c r="A64" s="55" t="s">
        <v>815</v>
      </c>
      <c r="B64" s="55">
        <v>1315230922</v>
      </c>
      <c r="C64" s="55" t="s">
        <v>816</v>
      </c>
      <c r="D64" s="55" t="s">
        <v>52</v>
      </c>
      <c r="E64" s="55" t="s">
        <v>53</v>
      </c>
      <c r="F64" s="55"/>
      <c r="G64" s="55">
        <v>9</v>
      </c>
      <c r="H64" s="55">
        <v>590.5</v>
      </c>
      <c r="I64" s="55">
        <v>607.5</v>
      </c>
      <c r="J64" s="55">
        <v>62</v>
      </c>
      <c r="K64" s="55">
        <v>-37</v>
      </c>
      <c r="L64" s="55">
        <v>266</v>
      </c>
      <c r="M64" s="55">
        <v>103</v>
      </c>
      <c r="N64" s="56">
        <v>487</v>
      </c>
      <c r="O64" s="55">
        <v>103.5</v>
      </c>
      <c r="P64" s="55">
        <v>207</v>
      </c>
      <c r="Q64" s="55">
        <v>124</v>
      </c>
      <c r="R64" s="55">
        <v>106</v>
      </c>
      <c r="S64" s="55">
        <v>86</v>
      </c>
      <c r="T64" s="55">
        <v>40</v>
      </c>
      <c r="U64" s="55"/>
      <c r="V64" s="55"/>
      <c r="W64" s="55">
        <v>82</v>
      </c>
      <c r="X64" s="55">
        <v>94</v>
      </c>
      <c r="Y64" s="55">
        <v>29</v>
      </c>
      <c r="Z64" s="55">
        <v>92</v>
      </c>
      <c r="AA64" s="55">
        <v>97</v>
      </c>
      <c r="AB64" s="55">
        <v>6</v>
      </c>
      <c r="AC64" s="55"/>
      <c r="AD64" s="55"/>
      <c r="AE64" s="55"/>
      <c r="AF64" s="55"/>
      <c r="AG64" s="55"/>
      <c r="AH64" s="55"/>
      <c r="AI64" s="55" t="s">
        <v>54</v>
      </c>
      <c r="AJ64" s="55">
        <v>22</v>
      </c>
      <c r="AK64" s="55"/>
      <c r="AL64" s="55"/>
      <c r="AM64" s="55"/>
      <c r="AN64" s="55"/>
      <c r="AO64" s="55">
        <v>83</v>
      </c>
      <c r="AP64" s="55">
        <v>75</v>
      </c>
      <c r="AQ64" s="55">
        <v>81</v>
      </c>
      <c r="AR64" s="55">
        <v>25</v>
      </c>
      <c r="AS64" s="55">
        <v>38</v>
      </c>
      <c r="AT64" s="55">
        <v>62</v>
      </c>
    </row>
    <row r="65" spans="1:46">
      <c r="A65" s="55" t="s">
        <v>909</v>
      </c>
      <c r="B65" s="55">
        <v>1315231023</v>
      </c>
      <c r="C65" s="55" t="s">
        <v>910</v>
      </c>
      <c r="D65" s="55" t="s">
        <v>52</v>
      </c>
      <c r="E65" s="55" t="s">
        <v>53</v>
      </c>
      <c r="F65" s="55"/>
      <c r="G65" s="55">
        <v>10</v>
      </c>
      <c r="H65" s="55">
        <v>581.5</v>
      </c>
      <c r="I65" s="55">
        <v>607.5</v>
      </c>
      <c r="J65" s="55">
        <v>62</v>
      </c>
      <c r="K65" s="55">
        <v>2</v>
      </c>
      <c r="L65" s="55">
        <v>266</v>
      </c>
      <c r="M65" s="55">
        <v>102.5</v>
      </c>
      <c r="N65" s="56">
        <v>511</v>
      </c>
      <c r="O65" s="55">
        <v>118.5</v>
      </c>
      <c r="P65" s="55">
        <v>38</v>
      </c>
      <c r="Q65" s="55">
        <v>127.5</v>
      </c>
      <c r="R65" s="55">
        <v>60</v>
      </c>
      <c r="S65" s="55">
        <v>77</v>
      </c>
      <c r="T65" s="55">
        <v>124</v>
      </c>
      <c r="U65" s="55"/>
      <c r="V65" s="55"/>
      <c r="W65" s="55">
        <v>69</v>
      </c>
      <c r="X65" s="55">
        <v>89</v>
      </c>
      <c r="Y65" s="55">
        <v>170</v>
      </c>
      <c r="Z65" s="55">
        <v>87</v>
      </c>
      <c r="AA65" s="55">
        <v>93</v>
      </c>
      <c r="AB65" s="55">
        <v>34</v>
      </c>
      <c r="AC65" s="55"/>
      <c r="AD65" s="55"/>
      <c r="AE65" s="55"/>
      <c r="AF65" s="55"/>
      <c r="AG65" s="55"/>
      <c r="AH65" s="55"/>
      <c r="AI65" s="55" t="s">
        <v>54</v>
      </c>
      <c r="AJ65" s="55">
        <v>23</v>
      </c>
      <c r="AK65" s="55"/>
      <c r="AL65" s="55" t="s">
        <v>863</v>
      </c>
      <c r="AM65" s="55"/>
      <c r="AN65" s="55"/>
      <c r="AO65" s="55">
        <v>68</v>
      </c>
      <c r="AP65" s="55">
        <v>57</v>
      </c>
      <c r="AQ65" s="55">
        <v>81</v>
      </c>
      <c r="AR65" s="55">
        <v>64</v>
      </c>
      <c r="AS65" s="55">
        <v>141</v>
      </c>
      <c r="AT65" s="55">
        <v>62</v>
      </c>
    </row>
    <row r="66" spans="1:46">
      <c r="A66" s="55" t="s">
        <v>833</v>
      </c>
      <c r="B66" s="55">
        <v>1315230931</v>
      </c>
      <c r="C66" s="55" t="s">
        <v>834</v>
      </c>
      <c r="D66" s="55" t="s">
        <v>52</v>
      </c>
      <c r="E66" s="55" t="s">
        <v>53</v>
      </c>
      <c r="F66" s="55"/>
      <c r="G66" s="55">
        <v>9</v>
      </c>
      <c r="H66" s="55">
        <v>587.5</v>
      </c>
      <c r="I66" s="55">
        <v>607.5</v>
      </c>
      <c r="J66" s="55">
        <v>62</v>
      </c>
      <c r="K66" s="55">
        <v>-5</v>
      </c>
      <c r="L66" s="55">
        <v>266</v>
      </c>
      <c r="M66" s="55">
        <v>113</v>
      </c>
      <c r="N66" s="55">
        <v>112</v>
      </c>
      <c r="O66" s="55">
        <v>101</v>
      </c>
      <c r="P66" s="55">
        <v>245</v>
      </c>
      <c r="Q66" s="55">
        <v>121.5</v>
      </c>
      <c r="R66" s="55">
        <v>152</v>
      </c>
      <c r="S66" s="55">
        <v>89</v>
      </c>
      <c r="T66" s="55">
        <v>20</v>
      </c>
      <c r="U66" s="55"/>
      <c r="V66" s="55"/>
      <c r="W66" s="55">
        <v>84</v>
      </c>
      <c r="X66" s="55">
        <v>95</v>
      </c>
      <c r="Y66" s="55">
        <v>17</v>
      </c>
      <c r="Z66" s="55">
        <v>79</v>
      </c>
      <c r="AA66" s="55">
        <v>88</v>
      </c>
      <c r="AB66" s="55">
        <v>171</v>
      </c>
      <c r="AC66" s="55"/>
      <c r="AD66" s="55"/>
      <c r="AE66" s="55"/>
      <c r="AF66" s="55"/>
      <c r="AG66" s="55"/>
      <c r="AH66" s="55"/>
      <c r="AI66" s="55" t="s">
        <v>54</v>
      </c>
      <c r="AJ66" s="55">
        <v>31</v>
      </c>
      <c r="AK66" s="55"/>
      <c r="AL66" s="55"/>
      <c r="AM66" s="55"/>
      <c r="AN66" s="55"/>
      <c r="AO66" s="55">
        <v>122</v>
      </c>
      <c r="AP66" s="55">
        <v>96</v>
      </c>
      <c r="AQ66" s="55">
        <v>122</v>
      </c>
      <c r="AR66" s="55">
        <v>57</v>
      </c>
      <c r="AS66" s="55">
        <v>83</v>
      </c>
      <c r="AT66" s="55">
        <v>62</v>
      </c>
    </row>
    <row r="67" spans="1:46">
      <c r="A67" s="55" t="s">
        <v>870</v>
      </c>
      <c r="B67" s="55">
        <v>1315231004</v>
      </c>
      <c r="C67" s="55" t="s">
        <v>871</v>
      </c>
      <c r="D67" s="55" t="s">
        <v>52</v>
      </c>
      <c r="E67" s="55" t="s">
        <v>53</v>
      </c>
      <c r="F67" s="55"/>
      <c r="G67" s="55">
        <v>10</v>
      </c>
      <c r="H67" s="55">
        <v>586.5</v>
      </c>
      <c r="I67" s="55">
        <v>607.5</v>
      </c>
      <c r="J67" s="55">
        <v>62</v>
      </c>
      <c r="K67" s="55">
        <v>-26</v>
      </c>
      <c r="L67" s="55">
        <v>266</v>
      </c>
      <c r="M67" s="55">
        <v>122</v>
      </c>
      <c r="N67" s="55">
        <v>5</v>
      </c>
      <c r="O67" s="55">
        <v>114</v>
      </c>
      <c r="P67" s="55">
        <v>69</v>
      </c>
      <c r="Q67" s="55">
        <v>118.5</v>
      </c>
      <c r="R67" s="55">
        <v>221</v>
      </c>
      <c r="S67" s="55">
        <v>72</v>
      </c>
      <c r="T67" s="55">
        <v>195</v>
      </c>
      <c r="U67" s="55"/>
      <c r="V67" s="55"/>
      <c r="W67" s="55">
        <v>82</v>
      </c>
      <c r="X67" s="55">
        <v>94</v>
      </c>
      <c r="Y67" s="55">
        <v>29</v>
      </c>
      <c r="Z67" s="55">
        <v>78</v>
      </c>
      <c r="AA67" s="55">
        <v>87</v>
      </c>
      <c r="AB67" s="55">
        <v>195</v>
      </c>
      <c r="AC67" s="55"/>
      <c r="AD67" s="55"/>
      <c r="AE67" s="55"/>
      <c r="AF67" s="55"/>
      <c r="AG67" s="55"/>
      <c r="AH67" s="55"/>
      <c r="AI67" s="55" t="s">
        <v>54</v>
      </c>
      <c r="AJ67" s="55">
        <v>4</v>
      </c>
      <c r="AK67" s="55"/>
      <c r="AL67" s="55" t="s">
        <v>863</v>
      </c>
      <c r="AM67" s="55"/>
      <c r="AN67" s="55"/>
      <c r="AO67" s="55">
        <v>65</v>
      </c>
      <c r="AP67" s="55">
        <v>53</v>
      </c>
      <c r="AQ67" s="55">
        <v>65</v>
      </c>
      <c r="AR67" s="55">
        <v>36</v>
      </c>
      <c r="AS67" s="55">
        <v>45</v>
      </c>
      <c r="AT67" s="55">
        <v>62</v>
      </c>
    </row>
    <row r="68" spans="1:46">
      <c r="A68" s="55" t="s">
        <v>1216</v>
      </c>
      <c r="B68" s="55">
        <v>1315231340</v>
      </c>
      <c r="C68" s="55" t="s">
        <v>1217</v>
      </c>
      <c r="D68" s="55" t="s">
        <v>52</v>
      </c>
      <c r="E68" s="55" t="s">
        <v>53</v>
      </c>
      <c r="F68" s="55"/>
      <c r="G68" s="55">
        <v>13</v>
      </c>
      <c r="H68" s="55">
        <v>571</v>
      </c>
      <c r="I68" s="55">
        <v>606.5</v>
      </c>
      <c r="J68" s="55">
        <v>66</v>
      </c>
      <c r="K68" s="55">
        <v>-12</v>
      </c>
      <c r="L68" s="55">
        <v>283</v>
      </c>
      <c r="M68" s="55">
        <v>112</v>
      </c>
      <c r="N68" s="55">
        <v>138</v>
      </c>
      <c r="O68" s="55">
        <v>109</v>
      </c>
      <c r="P68" s="55">
        <v>108</v>
      </c>
      <c r="Q68" s="55">
        <v>128</v>
      </c>
      <c r="R68" s="55">
        <v>54</v>
      </c>
      <c r="S68" s="55">
        <v>74.5</v>
      </c>
      <c r="T68" s="55">
        <v>159</v>
      </c>
      <c r="U68" s="55"/>
      <c r="V68" s="55"/>
      <c r="W68" s="55">
        <v>78</v>
      </c>
      <c r="X68" s="55">
        <v>92</v>
      </c>
      <c r="Y68" s="55">
        <v>54</v>
      </c>
      <c r="Z68" s="55"/>
      <c r="AA68" s="55"/>
      <c r="AB68" s="55"/>
      <c r="AC68" s="55"/>
      <c r="AD68" s="55"/>
      <c r="AE68" s="55"/>
      <c r="AF68" s="55">
        <v>69.5</v>
      </c>
      <c r="AG68" s="55">
        <v>91</v>
      </c>
      <c r="AH68" s="55">
        <v>13</v>
      </c>
      <c r="AI68" s="55" t="s">
        <v>866</v>
      </c>
      <c r="AJ68" s="55">
        <v>40</v>
      </c>
      <c r="AK68" s="55"/>
      <c r="AL68" s="55"/>
      <c r="AM68" s="55"/>
      <c r="AN68" s="55" t="s">
        <v>867</v>
      </c>
      <c r="AO68" s="55">
        <v>171</v>
      </c>
      <c r="AP68" s="55">
        <v>52</v>
      </c>
      <c r="AQ68" s="55">
        <v>117</v>
      </c>
      <c r="AR68" s="55">
        <v>54</v>
      </c>
      <c r="AS68" s="55">
        <v>68</v>
      </c>
      <c r="AT68" s="55">
        <v>66</v>
      </c>
    </row>
    <row r="69" spans="1:46">
      <c r="A69" s="55" t="s">
        <v>1110</v>
      </c>
      <c r="B69" s="55">
        <v>1315231226</v>
      </c>
      <c r="C69" s="55" t="s">
        <v>1111</v>
      </c>
      <c r="D69" s="55" t="s">
        <v>52</v>
      </c>
      <c r="E69" s="55" t="s">
        <v>53</v>
      </c>
      <c r="F69" s="55"/>
      <c r="G69" s="55">
        <v>12</v>
      </c>
      <c r="H69" s="55">
        <v>569.5</v>
      </c>
      <c r="I69" s="55">
        <v>606</v>
      </c>
      <c r="J69" s="55">
        <v>67</v>
      </c>
      <c r="K69" s="55">
        <v>21</v>
      </c>
      <c r="L69" s="55">
        <v>291</v>
      </c>
      <c r="M69" s="55">
        <v>103</v>
      </c>
      <c r="N69" s="56">
        <v>487</v>
      </c>
      <c r="O69" s="55">
        <v>112.5</v>
      </c>
      <c r="P69" s="55">
        <v>84</v>
      </c>
      <c r="Q69" s="55">
        <v>119</v>
      </c>
      <c r="R69" s="55">
        <v>212</v>
      </c>
      <c r="S69" s="55">
        <v>87.5</v>
      </c>
      <c r="T69" s="55">
        <v>27</v>
      </c>
      <c r="U69" s="55"/>
      <c r="V69" s="55"/>
      <c r="W69" s="55">
        <v>69</v>
      </c>
      <c r="X69" s="55">
        <v>89</v>
      </c>
      <c r="Y69" s="55">
        <v>170</v>
      </c>
      <c r="Z69" s="55"/>
      <c r="AA69" s="55"/>
      <c r="AB69" s="55"/>
      <c r="AC69" s="55"/>
      <c r="AD69" s="55"/>
      <c r="AE69" s="55"/>
      <c r="AF69" s="55">
        <v>78.5</v>
      </c>
      <c r="AG69" s="55">
        <v>95</v>
      </c>
      <c r="AH69" s="55">
        <v>2</v>
      </c>
      <c r="AI69" s="55" t="s">
        <v>866</v>
      </c>
      <c r="AJ69" s="55">
        <v>27</v>
      </c>
      <c r="AK69" s="55"/>
      <c r="AL69" s="55"/>
      <c r="AM69" s="55"/>
      <c r="AN69" s="55"/>
      <c r="AO69" s="55">
        <v>93</v>
      </c>
      <c r="AP69" s="55">
        <v>82</v>
      </c>
      <c r="AQ69" s="55">
        <v>113</v>
      </c>
      <c r="AR69" s="55">
        <v>88</v>
      </c>
      <c r="AS69" s="55">
        <v>90</v>
      </c>
      <c r="AT69" s="55">
        <v>67</v>
      </c>
    </row>
    <row r="70" spans="1:46">
      <c r="A70" s="55" t="s">
        <v>891</v>
      </c>
      <c r="B70" s="55">
        <v>1315231014</v>
      </c>
      <c r="C70" s="55" t="s">
        <v>892</v>
      </c>
      <c r="D70" s="55" t="s">
        <v>52</v>
      </c>
      <c r="E70" s="55" t="s">
        <v>53</v>
      </c>
      <c r="F70" s="55"/>
      <c r="G70" s="55">
        <v>10</v>
      </c>
      <c r="H70" s="55">
        <v>578.5</v>
      </c>
      <c r="I70" s="55">
        <v>606</v>
      </c>
      <c r="J70" s="55">
        <v>67</v>
      </c>
      <c r="K70" s="55">
        <v>113</v>
      </c>
      <c r="L70" s="55">
        <v>291</v>
      </c>
      <c r="M70" s="55">
        <v>111</v>
      </c>
      <c r="N70" s="55">
        <v>172</v>
      </c>
      <c r="O70" s="55">
        <v>115.5</v>
      </c>
      <c r="P70" s="55">
        <v>57</v>
      </c>
      <c r="Q70" s="55">
        <v>124</v>
      </c>
      <c r="R70" s="55">
        <v>106</v>
      </c>
      <c r="S70" s="55">
        <v>79.5</v>
      </c>
      <c r="T70" s="55">
        <v>89</v>
      </c>
      <c r="U70" s="55"/>
      <c r="V70" s="55"/>
      <c r="W70" s="55">
        <v>72</v>
      </c>
      <c r="X70" s="55">
        <v>90</v>
      </c>
      <c r="Y70" s="55">
        <v>137</v>
      </c>
      <c r="Z70" s="55">
        <v>76.5</v>
      </c>
      <c r="AA70" s="55">
        <v>86</v>
      </c>
      <c r="AB70" s="55">
        <v>222</v>
      </c>
      <c r="AC70" s="55"/>
      <c r="AD70" s="55"/>
      <c r="AE70" s="55"/>
      <c r="AF70" s="55"/>
      <c r="AG70" s="55"/>
      <c r="AH70" s="55"/>
      <c r="AI70" s="55" t="s">
        <v>54</v>
      </c>
      <c r="AJ70" s="55">
        <v>14</v>
      </c>
      <c r="AK70" s="55"/>
      <c r="AL70" s="55" t="s">
        <v>863</v>
      </c>
      <c r="AM70" s="55"/>
      <c r="AN70" s="55"/>
      <c r="AO70" s="55">
        <v>66</v>
      </c>
      <c r="AP70" s="55">
        <v>80</v>
      </c>
      <c r="AQ70" s="55">
        <v>39</v>
      </c>
      <c r="AR70" s="55">
        <v>180</v>
      </c>
      <c r="AS70" s="55">
        <v>91</v>
      </c>
      <c r="AT70" s="55">
        <v>67</v>
      </c>
    </row>
    <row r="71" spans="1:46">
      <c r="A71" s="55" t="s">
        <v>719</v>
      </c>
      <c r="B71" s="55">
        <v>1315230814</v>
      </c>
      <c r="C71" s="55" t="s">
        <v>720</v>
      </c>
      <c r="D71" s="55" t="s">
        <v>52</v>
      </c>
      <c r="E71" s="55" t="s">
        <v>53</v>
      </c>
      <c r="F71" s="55"/>
      <c r="G71" s="55">
        <v>8</v>
      </c>
      <c r="H71" s="55">
        <v>580</v>
      </c>
      <c r="I71" s="55">
        <v>606</v>
      </c>
      <c r="J71" s="55">
        <v>67</v>
      </c>
      <c r="K71" s="55">
        <v>9</v>
      </c>
      <c r="L71" s="55">
        <v>291</v>
      </c>
      <c r="M71" s="55">
        <v>114.5</v>
      </c>
      <c r="N71" s="55">
        <v>74</v>
      </c>
      <c r="O71" s="55">
        <v>114</v>
      </c>
      <c r="P71" s="55">
        <v>69</v>
      </c>
      <c r="Q71" s="55">
        <v>114</v>
      </c>
      <c r="R71" s="56">
        <v>313</v>
      </c>
      <c r="S71" s="55">
        <v>81.5</v>
      </c>
      <c r="T71" s="55">
        <v>71</v>
      </c>
      <c r="U71" s="55"/>
      <c r="V71" s="55"/>
      <c r="W71" s="55">
        <v>67.5</v>
      </c>
      <c r="X71" s="55">
        <v>88</v>
      </c>
      <c r="Y71" s="55">
        <v>207</v>
      </c>
      <c r="Z71" s="55">
        <v>88.5</v>
      </c>
      <c r="AA71" s="55">
        <v>94</v>
      </c>
      <c r="AB71" s="55">
        <v>20</v>
      </c>
      <c r="AC71" s="55"/>
      <c r="AD71" s="55"/>
      <c r="AE71" s="55"/>
      <c r="AF71" s="55"/>
      <c r="AG71" s="55"/>
      <c r="AH71" s="55"/>
      <c r="AI71" s="55" t="s">
        <v>54</v>
      </c>
      <c r="AJ71" s="55">
        <v>15</v>
      </c>
      <c r="AK71" s="55"/>
      <c r="AL71" s="55"/>
      <c r="AM71" s="55"/>
      <c r="AN71" s="55"/>
      <c r="AO71" s="55">
        <v>118</v>
      </c>
      <c r="AP71" s="55">
        <v>288</v>
      </c>
      <c r="AQ71" s="55">
        <v>77</v>
      </c>
      <c r="AR71" s="55">
        <v>76</v>
      </c>
      <c r="AS71" s="55">
        <v>72</v>
      </c>
      <c r="AT71" s="55">
        <v>67</v>
      </c>
    </row>
    <row r="72" spans="1:46">
      <c r="A72" s="55" t="s">
        <v>864</v>
      </c>
      <c r="B72" s="55">
        <v>1315231002</v>
      </c>
      <c r="C72" s="55" t="s">
        <v>865</v>
      </c>
      <c r="D72" s="55" t="s">
        <v>52</v>
      </c>
      <c r="E72" s="55" t="s">
        <v>53</v>
      </c>
      <c r="F72" s="55"/>
      <c r="G72" s="55">
        <v>10</v>
      </c>
      <c r="H72" s="55">
        <v>562</v>
      </c>
      <c r="I72" s="55">
        <v>605.5</v>
      </c>
      <c r="J72" s="55">
        <v>70</v>
      </c>
      <c r="K72" s="55">
        <v>81</v>
      </c>
      <c r="L72" s="55">
        <v>296</v>
      </c>
      <c r="M72" s="55">
        <v>114</v>
      </c>
      <c r="N72" s="55">
        <v>84</v>
      </c>
      <c r="O72" s="55">
        <v>110</v>
      </c>
      <c r="P72" s="55">
        <v>100</v>
      </c>
      <c r="Q72" s="55">
        <v>118</v>
      </c>
      <c r="R72" s="55">
        <v>236</v>
      </c>
      <c r="S72" s="55">
        <v>85.5</v>
      </c>
      <c r="T72" s="55">
        <v>41</v>
      </c>
      <c r="U72" s="55"/>
      <c r="V72" s="55"/>
      <c r="W72" s="55">
        <v>70</v>
      </c>
      <c r="X72" s="55">
        <v>89</v>
      </c>
      <c r="Y72" s="55">
        <v>159</v>
      </c>
      <c r="Z72" s="55"/>
      <c r="AA72" s="55"/>
      <c r="AB72" s="55"/>
      <c r="AC72" s="55"/>
      <c r="AD72" s="55"/>
      <c r="AE72" s="55"/>
      <c r="AF72" s="55">
        <v>64.5</v>
      </c>
      <c r="AG72" s="55">
        <v>89</v>
      </c>
      <c r="AH72" s="55">
        <v>37</v>
      </c>
      <c r="AI72" s="55" t="s">
        <v>866</v>
      </c>
      <c r="AJ72" s="55">
        <v>2</v>
      </c>
      <c r="AK72" s="55"/>
      <c r="AL72" s="55"/>
      <c r="AM72" s="55"/>
      <c r="AN72" s="55" t="s">
        <v>867</v>
      </c>
      <c r="AO72" s="55">
        <v>97</v>
      </c>
      <c r="AP72" s="55">
        <v>162</v>
      </c>
      <c r="AQ72" s="55">
        <v>107</v>
      </c>
      <c r="AR72" s="55">
        <v>151</v>
      </c>
      <c r="AS72" s="55">
        <v>114</v>
      </c>
      <c r="AT72" s="55">
        <v>70</v>
      </c>
    </row>
    <row r="73" spans="1:46">
      <c r="A73" s="55" t="s">
        <v>872</v>
      </c>
      <c r="B73" s="55">
        <v>1315231005</v>
      </c>
      <c r="C73" s="55" t="s">
        <v>873</v>
      </c>
      <c r="D73" s="55" t="s">
        <v>52</v>
      </c>
      <c r="E73" s="55" t="s">
        <v>53</v>
      </c>
      <c r="F73" s="55"/>
      <c r="G73" s="55">
        <v>10</v>
      </c>
      <c r="H73" s="55">
        <v>565</v>
      </c>
      <c r="I73" s="55">
        <v>605.5</v>
      </c>
      <c r="J73" s="55">
        <v>70</v>
      </c>
      <c r="K73" s="55">
        <v>13</v>
      </c>
      <c r="L73" s="55">
        <v>296</v>
      </c>
      <c r="M73" s="55">
        <v>113.5</v>
      </c>
      <c r="N73" s="55">
        <v>101</v>
      </c>
      <c r="O73" s="55">
        <v>108.5</v>
      </c>
      <c r="P73" s="55">
        <v>110</v>
      </c>
      <c r="Q73" s="55">
        <v>125</v>
      </c>
      <c r="R73" s="55">
        <v>92</v>
      </c>
      <c r="S73" s="55">
        <v>79.5</v>
      </c>
      <c r="T73" s="55">
        <v>89</v>
      </c>
      <c r="U73" s="55"/>
      <c r="V73" s="55"/>
      <c r="W73" s="55">
        <v>75.5</v>
      </c>
      <c r="X73" s="55">
        <v>91</v>
      </c>
      <c r="Y73" s="55">
        <v>79</v>
      </c>
      <c r="Z73" s="55"/>
      <c r="AA73" s="55"/>
      <c r="AB73" s="55"/>
      <c r="AC73" s="55"/>
      <c r="AD73" s="55"/>
      <c r="AE73" s="55"/>
      <c r="AF73" s="55">
        <v>63</v>
      </c>
      <c r="AG73" s="55">
        <v>88</v>
      </c>
      <c r="AH73" s="55">
        <v>46</v>
      </c>
      <c r="AI73" s="55" t="s">
        <v>866</v>
      </c>
      <c r="AJ73" s="55">
        <v>5</v>
      </c>
      <c r="AK73" s="55"/>
      <c r="AL73" s="55"/>
      <c r="AM73" s="55"/>
      <c r="AN73" s="55" t="s">
        <v>867</v>
      </c>
      <c r="AO73" s="55">
        <v>87</v>
      </c>
      <c r="AP73" s="55">
        <v>73</v>
      </c>
      <c r="AQ73" s="55">
        <v>75</v>
      </c>
      <c r="AR73" s="55">
        <v>83</v>
      </c>
      <c r="AS73" s="55">
        <v>110</v>
      </c>
      <c r="AT73" s="55">
        <v>70</v>
      </c>
    </row>
    <row r="74" spans="1:46">
      <c r="A74" s="55" t="s">
        <v>795</v>
      </c>
      <c r="B74" s="55">
        <v>1315230912</v>
      </c>
      <c r="C74" s="55" t="s">
        <v>796</v>
      </c>
      <c r="D74" s="55" t="s">
        <v>52</v>
      </c>
      <c r="E74" s="55" t="s">
        <v>53</v>
      </c>
      <c r="F74" s="55"/>
      <c r="G74" s="55">
        <v>9</v>
      </c>
      <c r="H74" s="55">
        <v>585</v>
      </c>
      <c r="I74" s="55">
        <v>605.5</v>
      </c>
      <c r="J74" s="55">
        <v>70</v>
      </c>
      <c r="K74" s="55">
        <v>15</v>
      </c>
      <c r="L74" s="55">
        <v>296</v>
      </c>
      <c r="M74" s="55">
        <v>109.5</v>
      </c>
      <c r="N74" s="55">
        <v>226</v>
      </c>
      <c r="O74" s="55">
        <v>99</v>
      </c>
      <c r="P74" s="55">
        <v>285</v>
      </c>
      <c r="Q74" s="55">
        <v>127</v>
      </c>
      <c r="R74" s="55">
        <v>68</v>
      </c>
      <c r="S74" s="55">
        <v>84</v>
      </c>
      <c r="T74" s="55">
        <v>48</v>
      </c>
      <c r="U74" s="55"/>
      <c r="V74" s="55"/>
      <c r="W74" s="55">
        <v>76</v>
      </c>
      <c r="X74" s="55">
        <v>91</v>
      </c>
      <c r="Y74" s="55">
        <v>71</v>
      </c>
      <c r="Z74" s="55">
        <v>89.5</v>
      </c>
      <c r="AA74" s="55">
        <v>95</v>
      </c>
      <c r="AB74" s="55">
        <v>16</v>
      </c>
      <c r="AC74" s="55"/>
      <c r="AD74" s="55"/>
      <c r="AE74" s="55"/>
      <c r="AF74" s="55"/>
      <c r="AG74" s="55"/>
      <c r="AH74" s="55"/>
      <c r="AI74" s="55" t="s">
        <v>54</v>
      </c>
      <c r="AJ74" s="55">
        <v>12</v>
      </c>
      <c r="AK74" s="55"/>
      <c r="AL74" s="55"/>
      <c r="AM74" s="55"/>
      <c r="AN74" s="55"/>
      <c r="AO74" s="55">
        <v>70</v>
      </c>
      <c r="AP74" s="55">
        <v>35</v>
      </c>
      <c r="AQ74" s="55">
        <v>46</v>
      </c>
      <c r="AR74" s="55">
        <v>85</v>
      </c>
      <c r="AS74" s="55">
        <v>52</v>
      </c>
      <c r="AT74" s="55">
        <v>70</v>
      </c>
    </row>
    <row r="75" spans="1:46">
      <c r="A75" s="55" t="s">
        <v>787</v>
      </c>
      <c r="B75" s="55">
        <v>1315230907</v>
      </c>
      <c r="C75" s="55" t="s">
        <v>788</v>
      </c>
      <c r="D75" s="55" t="s">
        <v>52</v>
      </c>
      <c r="E75" s="55" t="s">
        <v>53</v>
      </c>
      <c r="F75" s="55"/>
      <c r="G75" s="55">
        <v>9</v>
      </c>
      <c r="H75" s="55">
        <v>579.5</v>
      </c>
      <c r="I75" s="55">
        <v>605.5</v>
      </c>
      <c r="J75" s="55">
        <v>70</v>
      </c>
      <c r="K75" s="55">
        <v>-48</v>
      </c>
      <c r="L75" s="55">
        <v>296</v>
      </c>
      <c r="M75" s="55">
        <v>115.5</v>
      </c>
      <c r="N75" s="55">
        <v>55</v>
      </c>
      <c r="O75" s="55">
        <v>106.5</v>
      </c>
      <c r="P75" s="55">
        <v>153</v>
      </c>
      <c r="Q75" s="55">
        <v>126.5</v>
      </c>
      <c r="R75" s="55">
        <v>74</v>
      </c>
      <c r="S75" s="55">
        <v>76</v>
      </c>
      <c r="T75" s="55">
        <v>142</v>
      </c>
      <c r="U75" s="55"/>
      <c r="V75" s="55"/>
      <c r="W75" s="55">
        <v>71.5</v>
      </c>
      <c r="X75" s="55">
        <v>90</v>
      </c>
      <c r="Y75" s="55">
        <v>144</v>
      </c>
      <c r="Z75" s="55">
        <v>83.5</v>
      </c>
      <c r="AA75" s="55">
        <v>91</v>
      </c>
      <c r="AB75" s="55">
        <v>86</v>
      </c>
      <c r="AC75" s="55"/>
      <c r="AD75" s="55"/>
      <c r="AE75" s="55"/>
      <c r="AF75" s="55"/>
      <c r="AG75" s="55"/>
      <c r="AH75" s="55"/>
      <c r="AI75" s="55" t="s">
        <v>54</v>
      </c>
      <c r="AJ75" s="55">
        <v>7</v>
      </c>
      <c r="AK75" s="55"/>
      <c r="AL75" s="55"/>
      <c r="AM75" s="55"/>
      <c r="AN75" s="55"/>
      <c r="AO75" s="55">
        <v>82</v>
      </c>
      <c r="AP75" s="55">
        <v>32</v>
      </c>
      <c r="AQ75" s="55">
        <v>53</v>
      </c>
      <c r="AR75" s="55">
        <v>22</v>
      </c>
      <c r="AS75" s="55">
        <v>47</v>
      </c>
      <c r="AT75" s="55">
        <v>70</v>
      </c>
    </row>
    <row r="76" spans="1:46">
      <c r="A76" s="55" t="s">
        <v>1007</v>
      </c>
      <c r="B76" s="55">
        <v>1315231119</v>
      </c>
      <c r="C76" s="55" t="s">
        <v>1008</v>
      </c>
      <c r="D76" s="55" t="s">
        <v>52</v>
      </c>
      <c r="E76" s="55" t="s">
        <v>53</v>
      </c>
      <c r="F76" s="55"/>
      <c r="G76" s="55">
        <v>11</v>
      </c>
      <c r="H76" s="55">
        <v>563.5</v>
      </c>
      <c r="I76" s="55">
        <v>604.5</v>
      </c>
      <c r="J76" s="55">
        <v>74</v>
      </c>
      <c r="K76" s="55">
        <v>31</v>
      </c>
      <c r="L76" s="55">
        <v>310</v>
      </c>
      <c r="M76" s="55">
        <v>112.5</v>
      </c>
      <c r="N76" s="55">
        <v>128</v>
      </c>
      <c r="O76" s="55">
        <v>106</v>
      </c>
      <c r="P76" s="55">
        <v>160</v>
      </c>
      <c r="Q76" s="55">
        <v>127</v>
      </c>
      <c r="R76" s="55">
        <v>68</v>
      </c>
      <c r="S76" s="55">
        <v>80</v>
      </c>
      <c r="T76" s="55">
        <v>85</v>
      </c>
      <c r="U76" s="55"/>
      <c r="V76" s="55"/>
      <c r="W76" s="55">
        <v>68.5</v>
      </c>
      <c r="X76" s="55">
        <v>88</v>
      </c>
      <c r="Y76" s="55">
        <v>182</v>
      </c>
      <c r="Z76" s="55"/>
      <c r="AA76" s="55"/>
      <c r="AB76" s="55"/>
      <c r="AC76" s="55"/>
      <c r="AD76" s="55"/>
      <c r="AE76" s="55"/>
      <c r="AF76" s="55">
        <v>69.5</v>
      </c>
      <c r="AG76" s="55">
        <v>91</v>
      </c>
      <c r="AH76" s="55">
        <v>13</v>
      </c>
      <c r="AI76" s="55" t="s">
        <v>866</v>
      </c>
      <c r="AJ76" s="55">
        <v>19</v>
      </c>
      <c r="AK76" s="55"/>
      <c r="AL76" s="55"/>
      <c r="AM76" s="55"/>
      <c r="AN76" s="55"/>
      <c r="AO76" s="55">
        <v>130</v>
      </c>
      <c r="AP76" s="55">
        <v>258</v>
      </c>
      <c r="AQ76" s="55">
        <v>90</v>
      </c>
      <c r="AR76" s="55">
        <v>105</v>
      </c>
      <c r="AS76" s="55">
        <v>103</v>
      </c>
      <c r="AT76" s="55">
        <v>74</v>
      </c>
    </row>
    <row r="77" spans="1:46">
      <c r="A77" s="55" t="s">
        <v>857</v>
      </c>
      <c r="B77" s="55">
        <v>1315230943</v>
      </c>
      <c r="C77" s="55" t="s">
        <v>858</v>
      </c>
      <c r="D77" s="55" t="s">
        <v>52</v>
      </c>
      <c r="E77" s="55" t="s">
        <v>53</v>
      </c>
      <c r="F77" s="55"/>
      <c r="G77" s="55">
        <v>9</v>
      </c>
      <c r="H77" s="55">
        <v>579</v>
      </c>
      <c r="I77" s="55">
        <v>604</v>
      </c>
      <c r="J77" s="55">
        <v>75</v>
      </c>
      <c r="K77" s="55">
        <v>-15</v>
      </c>
      <c r="L77" s="55">
        <v>313</v>
      </c>
      <c r="M77" s="55">
        <v>122</v>
      </c>
      <c r="N77" s="55">
        <v>5</v>
      </c>
      <c r="O77" s="55">
        <v>94.5</v>
      </c>
      <c r="P77" s="56">
        <v>374</v>
      </c>
      <c r="Q77" s="55">
        <v>135</v>
      </c>
      <c r="R77" s="55">
        <v>6</v>
      </c>
      <c r="S77" s="55">
        <v>71.5</v>
      </c>
      <c r="T77" s="55">
        <v>200</v>
      </c>
      <c r="U77" s="55"/>
      <c r="V77" s="55"/>
      <c r="W77" s="55">
        <v>74.5</v>
      </c>
      <c r="X77" s="55">
        <v>91</v>
      </c>
      <c r="Y77" s="55">
        <v>102</v>
      </c>
      <c r="Z77" s="55">
        <v>81.5</v>
      </c>
      <c r="AA77" s="55">
        <v>90</v>
      </c>
      <c r="AB77" s="55">
        <v>122</v>
      </c>
      <c r="AC77" s="55"/>
      <c r="AD77" s="55"/>
      <c r="AE77" s="55"/>
      <c r="AF77" s="55"/>
      <c r="AG77" s="55"/>
      <c r="AH77" s="55"/>
      <c r="AI77" s="55" t="s">
        <v>54</v>
      </c>
      <c r="AJ77" s="55">
        <v>43</v>
      </c>
      <c r="AK77" s="55"/>
      <c r="AL77" s="55" t="s">
        <v>512</v>
      </c>
      <c r="AM77" s="55"/>
      <c r="AN77" s="55"/>
      <c r="AO77" s="55">
        <v>78</v>
      </c>
      <c r="AP77" s="55">
        <v>90</v>
      </c>
      <c r="AQ77" s="55">
        <v>66</v>
      </c>
      <c r="AR77" s="55">
        <v>60</v>
      </c>
      <c r="AS77" s="55">
        <v>114</v>
      </c>
      <c r="AT77" s="55">
        <v>75</v>
      </c>
    </row>
    <row r="78" spans="1:46">
      <c r="A78" s="55" t="s">
        <v>943</v>
      </c>
      <c r="B78" s="55">
        <v>1315231040</v>
      </c>
      <c r="C78" s="55" t="s">
        <v>944</v>
      </c>
      <c r="D78" s="55" t="s">
        <v>52</v>
      </c>
      <c r="E78" s="55" t="s">
        <v>53</v>
      </c>
      <c r="F78" s="55"/>
      <c r="G78" s="55">
        <v>10</v>
      </c>
      <c r="H78" s="55">
        <v>561.75</v>
      </c>
      <c r="I78" s="55">
        <v>603.5</v>
      </c>
      <c r="J78" s="55">
        <v>76</v>
      </c>
      <c r="K78" s="55">
        <v>92</v>
      </c>
      <c r="L78" s="55">
        <v>315</v>
      </c>
      <c r="M78" s="55">
        <v>120.5</v>
      </c>
      <c r="N78" s="55">
        <v>12</v>
      </c>
      <c r="O78" s="55">
        <v>100.5</v>
      </c>
      <c r="P78" s="55">
        <v>253</v>
      </c>
      <c r="Q78" s="55">
        <v>118</v>
      </c>
      <c r="R78" s="55">
        <v>236</v>
      </c>
      <c r="S78" s="55">
        <v>86.5</v>
      </c>
      <c r="T78" s="55">
        <v>37</v>
      </c>
      <c r="U78" s="55"/>
      <c r="V78" s="55"/>
      <c r="W78" s="55">
        <v>69.5</v>
      </c>
      <c r="X78" s="55">
        <v>89</v>
      </c>
      <c r="Y78" s="55">
        <v>165</v>
      </c>
      <c r="Z78" s="55"/>
      <c r="AA78" s="55"/>
      <c r="AB78" s="55"/>
      <c r="AC78" s="55">
        <v>66.75</v>
      </c>
      <c r="AD78" s="55">
        <v>89</v>
      </c>
      <c r="AE78" s="55">
        <v>46</v>
      </c>
      <c r="AF78" s="55"/>
      <c r="AG78" s="55"/>
      <c r="AH78" s="55"/>
      <c r="AI78" s="55" t="s">
        <v>880</v>
      </c>
      <c r="AJ78" s="55">
        <v>40</v>
      </c>
      <c r="AK78" s="55"/>
      <c r="AL78" s="55"/>
      <c r="AM78" s="55"/>
      <c r="AN78" s="55"/>
      <c r="AO78" s="55">
        <v>150</v>
      </c>
      <c r="AP78" s="55">
        <v>217</v>
      </c>
      <c r="AQ78" s="55">
        <v>151</v>
      </c>
      <c r="AR78" s="55">
        <v>168</v>
      </c>
      <c r="AS78" s="55">
        <v>171</v>
      </c>
      <c r="AT78" s="55">
        <v>76</v>
      </c>
    </row>
    <row r="79" spans="1:46">
      <c r="A79" s="55" t="s">
        <v>929</v>
      </c>
      <c r="B79" s="55">
        <v>1315231033</v>
      </c>
      <c r="C79" s="55" t="s">
        <v>930</v>
      </c>
      <c r="D79" s="55" t="s">
        <v>52</v>
      </c>
      <c r="E79" s="55" t="s">
        <v>53</v>
      </c>
      <c r="F79" s="55"/>
      <c r="G79" s="55">
        <v>10</v>
      </c>
      <c r="H79" s="55">
        <v>563.5</v>
      </c>
      <c r="I79" s="55">
        <v>603.5</v>
      </c>
      <c r="J79" s="55">
        <v>76</v>
      </c>
      <c r="K79" s="55">
        <v>65</v>
      </c>
      <c r="L79" s="55">
        <v>315</v>
      </c>
      <c r="M79" s="55">
        <v>111</v>
      </c>
      <c r="N79" s="55">
        <v>172</v>
      </c>
      <c r="O79" s="55">
        <v>116</v>
      </c>
      <c r="P79" s="55">
        <v>54</v>
      </c>
      <c r="Q79" s="55">
        <v>117.5</v>
      </c>
      <c r="R79" s="55">
        <v>253</v>
      </c>
      <c r="S79" s="55">
        <v>77</v>
      </c>
      <c r="T79" s="55">
        <v>124</v>
      </c>
      <c r="U79" s="55"/>
      <c r="V79" s="55"/>
      <c r="W79" s="55">
        <v>66.5</v>
      </c>
      <c r="X79" s="55">
        <v>88</v>
      </c>
      <c r="Y79" s="55">
        <v>220</v>
      </c>
      <c r="Z79" s="55"/>
      <c r="AA79" s="55"/>
      <c r="AB79" s="55"/>
      <c r="AC79" s="55">
        <v>75.5</v>
      </c>
      <c r="AD79" s="55">
        <v>94</v>
      </c>
      <c r="AE79" s="55">
        <v>7</v>
      </c>
      <c r="AF79" s="55"/>
      <c r="AG79" s="55"/>
      <c r="AH79" s="55"/>
      <c r="AI79" s="55" t="s">
        <v>880</v>
      </c>
      <c r="AJ79" s="55">
        <v>33</v>
      </c>
      <c r="AK79" s="55"/>
      <c r="AL79" s="55"/>
      <c r="AM79" s="55"/>
      <c r="AN79" s="55"/>
      <c r="AO79" s="55">
        <v>122</v>
      </c>
      <c r="AP79" s="55">
        <v>78</v>
      </c>
      <c r="AQ79" s="55">
        <v>84</v>
      </c>
      <c r="AR79" s="55">
        <v>141</v>
      </c>
      <c r="AS79" s="55">
        <v>205</v>
      </c>
      <c r="AT79" s="55">
        <v>76</v>
      </c>
    </row>
    <row r="80" spans="1:46">
      <c r="A80" s="55" t="s">
        <v>868</v>
      </c>
      <c r="B80" s="55">
        <v>1315231003</v>
      </c>
      <c r="C80" s="55" t="s">
        <v>869</v>
      </c>
      <c r="D80" s="55" t="s">
        <v>52</v>
      </c>
      <c r="E80" s="55" t="s">
        <v>53</v>
      </c>
      <c r="F80" s="55"/>
      <c r="G80" s="55">
        <v>10</v>
      </c>
      <c r="H80" s="55">
        <v>573.5</v>
      </c>
      <c r="I80" s="55">
        <v>602.5</v>
      </c>
      <c r="J80" s="55">
        <v>78</v>
      </c>
      <c r="K80" s="55">
        <v>262</v>
      </c>
      <c r="L80" s="55">
        <v>326</v>
      </c>
      <c r="M80" s="55">
        <v>109.5</v>
      </c>
      <c r="N80" s="55">
        <v>226</v>
      </c>
      <c r="O80" s="55">
        <v>111</v>
      </c>
      <c r="P80" s="55">
        <v>91</v>
      </c>
      <c r="Q80" s="55">
        <v>123.5</v>
      </c>
      <c r="R80" s="55">
        <v>117</v>
      </c>
      <c r="S80" s="55">
        <v>79.5</v>
      </c>
      <c r="T80" s="55">
        <v>89</v>
      </c>
      <c r="U80" s="55"/>
      <c r="V80" s="55"/>
      <c r="W80" s="55">
        <v>67</v>
      </c>
      <c r="X80" s="55">
        <v>88</v>
      </c>
      <c r="Y80" s="55">
        <v>216</v>
      </c>
      <c r="Z80" s="55">
        <v>83</v>
      </c>
      <c r="AA80" s="55">
        <v>91</v>
      </c>
      <c r="AB80" s="55">
        <v>91</v>
      </c>
      <c r="AC80" s="55"/>
      <c r="AD80" s="55"/>
      <c r="AE80" s="55"/>
      <c r="AF80" s="55"/>
      <c r="AG80" s="55"/>
      <c r="AH80" s="55"/>
      <c r="AI80" s="55" t="s">
        <v>54</v>
      </c>
      <c r="AJ80" s="55">
        <v>3</v>
      </c>
      <c r="AK80" s="55"/>
      <c r="AL80" s="55" t="s">
        <v>863</v>
      </c>
      <c r="AM80" s="55"/>
      <c r="AN80" s="55"/>
      <c r="AO80" s="55">
        <v>231</v>
      </c>
      <c r="AP80" s="55">
        <v>99</v>
      </c>
      <c r="AQ80" s="55">
        <v>75</v>
      </c>
      <c r="AR80" s="55">
        <v>340</v>
      </c>
      <c r="AS80" s="55">
        <v>148</v>
      </c>
      <c r="AT80" s="55">
        <v>78</v>
      </c>
    </row>
    <row r="81" spans="1:46">
      <c r="A81" s="55" t="s">
        <v>827</v>
      </c>
      <c r="B81" s="55">
        <v>1315230928</v>
      </c>
      <c r="C81" s="55" t="s">
        <v>828</v>
      </c>
      <c r="D81" s="55" t="s">
        <v>52</v>
      </c>
      <c r="E81" s="55" t="s">
        <v>53</v>
      </c>
      <c r="F81" s="55"/>
      <c r="G81" s="55">
        <v>9</v>
      </c>
      <c r="H81" s="55">
        <v>577</v>
      </c>
      <c r="I81" s="55">
        <v>602</v>
      </c>
      <c r="J81" s="55">
        <v>79</v>
      </c>
      <c r="K81" s="55">
        <v>-64</v>
      </c>
      <c r="L81" s="55">
        <v>332</v>
      </c>
      <c r="M81" s="55">
        <v>116.5</v>
      </c>
      <c r="N81" s="55">
        <v>40</v>
      </c>
      <c r="O81" s="55">
        <v>97</v>
      </c>
      <c r="P81" s="56">
        <v>330</v>
      </c>
      <c r="Q81" s="55">
        <v>132.5</v>
      </c>
      <c r="R81" s="55">
        <v>21</v>
      </c>
      <c r="S81" s="55">
        <v>77</v>
      </c>
      <c r="T81" s="55">
        <v>124</v>
      </c>
      <c r="U81" s="55"/>
      <c r="V81" s="55"/>
      <c r="W81" s="55">
        <v>73.5</v>
      </c>
      <c r="X81" s="55">
        <v>90</v>
      </c>
      <c r="Y81" s="55">
        <v>116</v>
      </c>
      <c r="Z81" s="55">
        <v>80.5</v>
      </c>
      <c r="AA81" s="55">
        <v>89</v>
      </c>
      <c r="AB81" s="55">
        <v>144</v>
      </c>
      <c r="AC81" s="55"/>
      <c r="AD81" s="55"/>
      <c r="AE81" s="55"/>
      <c r="AF81" s="55"/>
      <c r="AG81" s="55"/>
      <c r="AH81" s="55"/>
      <c r="AI81" s="55" t="s">
        <v>54</v>
      </c>
      <c r="AJ81" s="55">
        <v>28</v>
      </c>
      <c r="AK81" s="55"/>
      <c r="AL81" s="55"/>
      <c r="AM81" s="55"/>
      <c r="AN81" s="55"/>
      <c r="AO81" s="55">
        <v>59</v>
      </c>
      <c r="AP81" s="55">
        <v>28</v>
      </c>
      <c r="AQ81" s="55">
        <v>61</v>
      </c>
      <c r="AR81" s="55">
        <v>15</v>
      </c>
      <c r="AS81" s="55">
        <v>31</v>
      </c>
      <c r="AT81" s="55">
        <v>79</v>
      </c>
    </row>
    <row r="82" spans="1:46">
      <c r="A82" s="55" t="s">
        <v>851</v>
      </c>
      <c r="B82" s="55">
        <v>1315230940</v>
      </c>
      <c r="C82" s="55" t="s">
        <v>852</v>
      </c>
      <c r="D82" s="55" t="s">
        <v>52</v>
      </c>
      <c r="E82" s="55" t="s">
        <v>53</v>
      </c>
      <c r="F82" s="55"/>
      <c r="G82" s="55">
        <v>9</v>
      </c>
      <c r="H82" s="55">
        <v>572.5</v>
      </c>
      <c r="I82" s="55">
        <v>601.5</v>
      </c>
      <c r="J82" s="55">
        <v>80</v>
      </c>
      <c r="K82" s="55">
        <v>35</v>
      </c>
      <c r="L82" s="55">
        <v>337</v>
      </c>
      <c r="M82" s="55">
        <v>106.5</v>
      </c>
      <c r="N82" s="56">
        <v>346</v>
      </c>
      <c r="O82" s="55">
        <v>99.5</v>
      </c>
      <c r="P82" s="55">
        <v>270</v>
      </c>
      <c r="Q82" s="55">
        <v>124</v>
      </c>
      <c r="R82" s="55">
        <v>106</v>
      </c>
      <c r="S82" s="55">
        <v>92.5</v>
      </c>
      <c r="T82" s="55">
        <v>13</v>
      </c>
      <c r="U82" s="55"/>
      <c r="V82" s="55"/>
      <c r="W82" s="55">
        <v>66.5</v>
      </c>
      <c r="X82" s="55">
        <v>88</v>
      </c>
      <c r="Y82" s="55">
        <v>220</v>
      </c>
      <c r="Z82" s="55">
        <v>83.5</v>
      </c>
      <c r="AA82" s="55">
        <v>91</v>
      </c>
      <c r="AB82" s="55">
        <v>86</v>
      </c>
      <c r="AC82" s="55"/>
      <c r="AD82" s="55"/>
      <c r="AE82" s="55"/>
      <c r="AF82" s="55"/>
      <c r="AG82" s="55"/>
      <c r="AH82" s="55"/>
      <c r="AI82" s="55" t="s">
        <v>54</v>
      </c>
      <c r="AJ82" s="55">
        <v>40</v>
      </c>
      <c r="AK82" s="55"/>
      <c r="AL82" s="55"/>
      <c r="AM82" s="55"/>
      <c r="AN82" s="55"/>
      <c r="AO82" s="55">
        <v>95</v>
      </c>
      <c r="AP82" s="55">
        <v>139</v>
      </c>
      <c r="AQ82" s="55">
        <v>111</v>
      </c>
      <c r="AR82" s="55">
        <v>115</v>
      </c>
      <c r="AS82" s="55">
        <v>95</v>
      </c>
      <c r="AT82" s="55">
        <v>80</v>
      </c>
    </row>
    <row r="83" spans="1:46">
      <c r="A83" s="55" t="s">
        <v>899</v>
      </c>
      <c r="B83" s="55">
        <v>1315231018</v>
      </c>
      <c r="C83" s="55" t="s">
        <v>900</v>
      </c>
      <c r="D83" s="55" t="s">
        <v>52</v>
      </c>
      <c r="E83" s="55" t="s">
        <v>53</v>
      </c>
      <c r="F83" s="55"/>
      <c r="G83" s="55">
        <v>10</v>
      </c>
      <c r="H83" s="55">
        <v>581.5</v>
      </c>
      <c r="I83" s="55">
        <v>601.5</v>
      </c>
      <c r="J83" s="55">
        <v>80</v>
      </c>
      <c r="K83" s="55">
        <v>-42</v>
      </c>
      <c r="L83" s="55">
        <v>337</v>
      </c>
      <c r="M83" s="55">
        <v>101</v>
      </c>
      <c r="N83" s="56">
        <v>561</v>
      </c>
      <c r="O83" s="55">
        <v>115.5</v>
      </c>
      <c r="P83" s="55">
        <v>57</v>
      </c>
      <c r="Q83" s="55">
        <v>109.5</v>
      </c>
      <c r="R83" s="56">
        <v>424</v>
      </c>
      <c r="S83" s="55">
        <v>92.5</v>
      </c>
      <c r="T83" s="55">
        <v>13</v>
      </c>
      <c r="U83" s="55"/>
      <c r="V83" s="55"/>
      <c r="W83" s="55">
        <v>81</v>
      </c>
      <c r="X83" s="55">
        <v>93</v>
      </c>
      <c r="Y83" s="55">
        <v>35</v>
      </c>
      <c r="Z83" s="55">
        <v>82</v>
      </c>
      <c r="AA83" s="55">
        <v>90</v>
      </c>
      <c r="AB83" s="55">
        <v>111</v>
      </c>
      <c r="AC83" s="55"/>
      <c r="AD83" s="55"/>
      <c r="AE83" s="55"/>
      <c r="AF83" s="55"/>
      <c r="AG83" s="55"/>
      <c r="AH83" s="55"/>
      <c r="AI83" s="55" t="s">
        <v>54</v>
      </c>
      <c r="AJ83" s="55">
        <v>18</v>
      </c>
      <c r="AK83" s="55"/>
      <c r="AL83" s="55" t="s">
        <v>863</v>
      </c>
      <c r="AM83" s="55"/>
      <c r="AN83" s="55"/>
      <c r="AO83" s="55">
        <v>113</v>
      </c>
      <c r="AP83" s="55">
        <v>50</v>
      </c>
      <c r="AQ83" s="55">
        <v>33</v>
      </c>
      <c r="AR83" s="55">
        <v>38</v>
      </c>
      <c r="AS83" s="55">
        <v>101</v>
      </c>
      <c r="AT83" s="55">
        <v>80</v>
      </c>
    </row>
    <row r="84" spans="1:46">
      <c r="A84" s="55" t="s">
        <v>1172</v>
      </c>
      <c r="B84" s="55">
        <v>1315231318</v>
      </c>
      <c r="C84" s="55" t="s">
        <v>1173</v>
      </c>
      <c r="D84" s="55" t="s">
        <v>52</v>
      </c>
      <c r="E84" s="55" t="s">
        <v>53</v>
      </c>
      <c r="F84" s="55"/>
      <c r="G84" s="55">
        <v>13</v>
      </c>
      <c r="H84" s="55">
        <v>562</v>
      </c>
      <c r="I84" s="55">
        <v>601</v>
      </c>
      <c r="J84" s="55">
        <v>82</v>
      </c>
      <c r="K84" s="55">
        <v>-1</v>
      </c>
      <c r="L84" s="55">
        <v>340</v>
      </c>
      <c r="M84" s="55">
        <v>108</v>
      </c>
      <c r="N84" s="55">
        <v>278</v>
      </c>
      <c r="O84" s="55">
        <v>102.5</v>
      </c>
      <c r="P84" s="55">
        <v>220</v>
      </c>
      <c r="Q84" s="55">
        <v>123.5</v>
      </c>
      <c r="R84" s="55">
        <v>117</v>
      </c>
      <c r="S84" s="55">
        <v>87</v>
      </c>
      <c r="T84" s="55">
        <v>32</v>
      </c>
      <c r="U84" s="55"/>
      <c r="V84" s="55"/>
      <c r="W84" s="55">
        <v>75.5</v>
      </c>
      <c r="X84" s="55">
        <v>91</v>
      </c>
      <c r="Y84" s="55">
        <v>79</v>
      </c>
      <c r="Z84" s="55"/>
      <c r="AA84" s="55"/>
      <c r="AB84" s="55"/>
      <c r="AC84" s="55"/>
      <c r="AD84" s="55"/>
      <c r="AE84" s="55"/>
      <c r="AF84" s="55">
        <v>65.5</v>
      </c>
      <c r="AG84" s="55">
        <v>89</v>
      </c>
      <c r="AH84" s="55">
        <v>30</v>
      </c>
      <c r="AI84" s="55" t="s">
        <v>866</v>
      </c>
      <c r="AJ84" s="55">
        <v>18</v>
      </c>
      <c r="AK84" s="55"/>
      <c r="AL84" s="55"/>
      <c r="AM84" s="55"/>
      <c r="AN84" s="55"/>
      <c r="AO84" s="55">
        <v>134</v>
      </c>
      <c r="AP84" s="55">
        <v>51</v>
      </c>
      <c r="AQ84" s="55">
        <v>86</v>
      </c>
      <c r="AR84" s="55">
        <v>81</v>
      </c>
      <c r="AS84" s="55">
        <v>173</v>
      </c>
      <c r="AT84" s="55">
        <v>82</v>
      </c>
    </row>
    <row r="85" spans="1:46">
      <c r="A85" s="55" t="s">
        <v>793</v>
      </c>
      <c r="B85" s="55">
        <v>1315230911</v>
      </c>
      <c r="C85" s="55" t="s">
        <v>794</v>
      </c>
      <c r="D85" s="55" t="s">
        <v>52</v>
      </c>
      <c r="E85" s="55" t="s">
        <v>53</v>
      </c>
      <c r="F85" s="55"/>
      <c r="G85" s="55">
        <v>9</v>
      </c>
      <c r="H85" s="55">
        <v>577.5</v>
      </c>
      <c r="I85" s="55">
        <v>600.5</v>
      </c>
      <c r="J85" s="55">
        <v>83</v>
      </c>
      <c r="K85" s="55">
        <v>22</v>
      </c>
      <c r="L85" s="55">
        <v>343</v>
      </c>
      <c r="M85" s="55">
        <v>108</v>
      </c>
      <c r="N85" s="55">
        <v>278</v>
      </c>
      <c r="O85" s="55">
        <v>120</v>
      </c>
      <c r="P85" s="55">
        <v>26</v>
      </c>
      <c r="Q85" s="55">
        <v>121.5</v>
      </c>
      <c r="R85" s="55">
        <v>152</v>
      </c>
      <c r="S85" s="55">
        <v>72</v>
      </c>
      <c r="T85" s="55">
        <v>195</v>
      </c>
      <c r="U85" s="55"/>
      <c r="V85" s="55"/>
      <c r="W85" s="55">
        <v>77.5</v>
      </c>
      <c r="X85" s="55">
        <v>92</v>
      </c>
      <c r="Y85" s="55">
        <v>60</v>
      </c>
      <c r="Z85" s="55">
        <v>78.5</v>
      </c>
      <c r="AA85" s="55">
        <v>87</v>
      </c>
      <c r="AB85" s="55">
        <v>181</v>
      </c>
      <c r="AC85" s="55"/>
      <c r="AD85" s="55"/>
      <c r="AE85" s="55"/>
      <c r="AF85" s="55"/>
      <c r="AG85" s="55"/>
      <c r="AH85" s="55"/>
      <c r="AI85" s="55" t="s">
        <v>54</v>
      </c>
      <c r="AJ85" s="55">
        <v>11</v>
      </c>
      <c r="AK85" s="55"/>
      <c r="AL85" s="55"/>
      <c r="AM85" s="55"/>
      <c r="AN85" s="55"/>
      <c r="AO85" s="55">
        <v>63</v>
      </c>
      <c r="AP85" s="55">
        <v>57</v>
      </c>
      <c r="AQ85" s="55">
        <v>133</v>
      </c>
      <c r="AR85" s="55">
        <v>105</v>
      </c>
      <c r="AS85" s="55">
        <v>83</v>
      </c>
      <c r="AT85" s="55">
        <v>83</v>
      </c>
    </row>
    <row r="86" spans="1:46">
      <c r="A86" s="55" t="s">
        <v>887</v>
      </c>
      <c r="B86" s="55">
        <v>1315231012</v>
      </c>
      <c r="C86" s="55" t="s">
        <v>888</v>
      </c>
      <c r="D86" s="55" t="s">
        <v>52</v>
      </c>
      <c r="E86" s="55" t="s">
        <v>53</v>
      </c>
      <c r="F86" s="55"/>
      <c r="G86" s="55">
        <v>10</v>
      </c>
      <c r="H86" s="55">
        <v>558.75</v>
      </c>
      <c r="I86" s="55">
        <v>600</v>
      </c>
      <c r="J86" s="55">
        <v>84</v>
      </c>
      <c r="K86" s="55">
        <v>1</v>
      </c>
      <c r="L86" s="55">
        <v>355</v>
      </c>
      <c r="M86" s="55">
        <v>105</v>
      </c>
      <c r="N86" s="56">
        <v>406</v>
      </c>
      <c r="O86" s="55">
        <v>104.5</v>
      </c>
      <c r="P86" s="55">
        <v>186</v>
      </c>
      <c r="Q86" s="55">
        <v>126</v>
      </c>
      <c r="R86" s="55">
        <v>83</v>
      </c>
      <c r="S86" s="55">
        <v>86.5</v>
      </c>
      <c r="T86" s="55">
        <v>37</v>
      </c>
      <c r="U86" s="55"/>
      <c r="V86" s="55"/>
      <c r="W86" s="55">
        <v>72</v>
      </c>
      <c r="X86" s="55">
        <v>90</v>
      </c>
      <c r="Y86" s="55">
        <v>137</v>
      </c>
      <c r="Z86" s="55"/>
      <c r="AA86" s="55"/>
      <c r="AB86" s="55"/>
      <c r="AC86" s="55">
        <v>64.75</v>
      </c>
      <c r="AD86" s="55">
        <v>88</v>
      </c>
      <c r="AE86" s="55">
        <v>68</v>
      </c>
      <c r="AF86" s="55"/>
      <c r="AG86" s="55"/>
      <c r="AH86" s="55"/>
      <c r="AI86" s="55" t="s">
        <v>880</v>
      </c>
      <c r="AJ86" s="55">
        <v>12</v>
      </c>
      <c r="AK86" s="55"/>
      <c r="AL86" s="55"/>
      <c r="AM86" s="55"/>
      <c r="AN86" s="55"/>
      <c r="AO86" s="55">
        <v>162</v>
      </c>
      <c r="AP86" s="55">
        <v>179</v>
      </c>
      <c r="AQ86" s="55">
        <v>71</v>
      </c>
      <c r="AR86" s="55">
        <v>85</v>
      </c>
      <c r="AS86" s="55">
        <v>248</v>
      </c>
      <c r="AT86" s="55">
        <v>84</v>
      </c>
    </row>
    <row r="87" spans="1:46">
      <c r="A87" s="55" t="s">
        <v>905</v>
      </c>
      <c r="B87" s="55">
        <v>1315231021</v>
      </c>
      <c r="C87" s="55" t="s">
        <v>906</v>
      </c>
      <c r="D87" s="55" t="s">
        <v>52</v>
      </c>
      <c r="E87" s="55" t="s">
        <v>53</v>
      </c>
      <c r="F87" s="55"/>
      <c r="G87" s="55">
        <v>10</v>
      </c>
      <c r="H87" s="55">
        <v>557</v>
      </c>
      <c r="I87" s="55">
        <v>600</v>
      </c>
      <c r="J87" s="55">
        <v>84</v>
      </c>
      <c r="K87" s="55">
        <v>72</v>
      </c>
      <c r="L87" s="55">
        <v>355</v>
      </c>
      <c r="M87" s="55">
        <v>116.5</v>
      </c>
      <c r="N87" s="55">
        <v>40</v>
      </c>
      <c r="O87" s="55">
        <v>122</v>
      </c>
      <c r="P87" s="55">
        <v>16</v>
      </c>
      <c r="Q87" s="55">
        <v>117</v>
      </c>
      <c r="R87" s="55">
        <v>264</v>
      </c>
      <c r="S87" s="55">
        <v>67.5</v>
      </c>
      <c r="T87" s="55">
        <v>275</v>
      </c>
      <c r="U87" s="55"/>
      <c r="V87" s="55"/>
      <c r="W87" s="55">
        <v>61</v>
      </c>
      <c r="X87" s="55">
        <v>84</v>
      </c>
      <c r="Y87" s="56">
        <v>332</v>
      </c>
      <c r="Z87" s="55"/>
      <c r="AA87" s="55"/>
      <c r="AB87" s="55"/>
      <c r="AC87" s="55">
        <v>73</v>
      </c>
      <c r="AD87" s="55">
        <v>93</v>
      </c>
      <c r="AE87" s="55">
        <v>15</v>
      </c>
      <c r="AF87" s="55"/>
      <c r="AG87" s="55"/>
      <c r="AH87" s="55"/>
      <c r="AI87" s="55" t="s">
        <v>880</v>
      </c>
      <c r="AJ87" s="55">
        <v>21</v>
      </c>
      <c r="AK87" s="55"/>
      <c r="AL87" s="55"/>
      <c r="AM87" s="55"/>
      <c r="AN87" s="55"/>
      <c r="AO87" s="55">
        <v>166</v>
      </c>
      <c r="AP87" s="55">
        <v>94</v>
      </c>
      <c r="AQ87" s="55">
        <v>162</v>
      </c>
      <c r="AR87" s="55">
        <v>156</v>
      </c>
      <c r="AS87" s="55">
        <v>230</v>
      </c>
      <c r="AT87" s="55">
        <v>84</v>
      </c>
    </row>
    <row r="88" spans="1:46">
      <c r="A88" s="55" t="s">
        <v>874</v>
      </c>
      <c r="B88" s="55">
        <v>1315231006</v>
      </c>
      <c r="C88" s="55" t="s">
        <v>875</v>
      </c>
      <c r="D88" s="55" t="s">
        <v>52</v>
      </c>
      <c r="E88" s="55" t="s">
        <v>53</v>
      </c>
      <c r="F88" s="55"/>
      <c r="G88" s="55">
        <v>10</v>
      </c>
      <c r="H88" s="55">
        <v>578.5</v>
      </c>
      <c r="I88" s="55">
        <v>599.5</v>
      </c>
      <c r="J88" s="55">
        <v>86</v>
      </c>
      <c r="K88" s="55">
        <v>-46</v>
      </c>
      <c r="L88" s="55">
        <v>362</v>
      </c>
      <c r="M88" s="55">
        <v>112.5</v>
      </c>
      <c r="N88" s="55">
        <v>128</v>
      </c>
      <c r="O88" s="55">
        <v>107</v>
      </c>
      <c r="P88" s="55">
        <v>142</v>
      </c>
      <c r="Q88" s="55">
        <v>124</v>
      </c>
      <c r="R88" s="55">
        <v>106</v>
      </c>
      <c r="S88" s="55">
        <v>73</v>
      </c>
      <c r="T88" s="55">
        <v>181</v>
      </c>
      <c r="U88" s="55"/>
      <c r="V88" s="55"/>
      <c r="W88" s="55">
        <v>78</v>
      </c>
      <c r="X88" s="55">
        <v>92</v>
      </c>
      <c r="Y88" s="55">
        <v>54</v>
      </c>
      <c r="Z88" s="55">
        <v>84</v>
      </c>
      <c r="AA88" s="55">
        <v>91</v>
      </c>
      <c r="AB88" s="55">
        <v>75</v>
      </c>
      <c r="AC88" s="55"/>
      <c r="AD88" s="55"/>
      <c r="AE88" s="55"/>
      <c r="AF88" s="55"/>
      <c r="AG88" s="55"/>
      <c r="AH88" s="55"/>
      <c r="AI88" s="55" t="s">
        <v>54</v>
      </c>
      <c r="AJ88" s="55">
        <v>6</v>
      </c>
      <c r="AK88" s="55"/>
      <c r="AL88" s="55" t="s">
        <v>863</v>
      </c>
      <c r="AM88" s="55"/>
      <c r="AN88" s="55"/>
      <c r="AO88" s="55">
        <v>90</v>
      </c>
      <c r="AP88" s="55">
        <v>46</v>
      </c>
      <c r="AQ88" s="55">
        <v>61</v>
      </c>
      <c r="AR88" s="55">
        <v>40</v>
      </c>
      <c r="AS88" s="55">
        <v>62</v>
      </c>
      <c r="AT88" s="55">
        <v>86</v>
      </c>
    </row>
    <row r="89" spans="1:46">
      <c r="A89" s="55" t="s">
        <v>925</v>
      </c>
      <c r="B89" s="55">
        <v>1315231031</v>
      </c>
      <c r="C89" s="55" t="s">
        <v>926</v>
      </c>
      <c r="D89" s="55" t="s">
        <v>52</v>
      </c>
      <c r="E89" s="55" t="s">
        <v>53</v>
      </c>
      <c r="F89" s="55"/>
      <c r="G89" s="55">
        <v>10</v>
      </c>
      <c r="H89" s="55">
        <v>579</v>
      </c>
      <c r="I89" s="55">
        <v>599.5</v>
      </c>
      <c r="J89" s="55">
        <v>86</v>
      </c>
      <c r="K89" s="55">
        <v>-39</v>
      </c>
      <c r="L89" s="55">
        <v>362</v>
      </c>
      <c r="M89" s="55">
        <v>109</v>
      </c>
      <c r="N89" s="55">
        <v>245</v>
      </c>
      <c r="O89" s="55">
        <v>107.5</v>
      </c>
      <c r="P89" s="55">
        <v>129</v>
      </c>
      <c r="Q89" s="55">
        <v>120.5</v>
      </c>
      <c r="R89" s="55">
        <v>180</v>
      </c>
      <c r="S89" s="55">
        <v>77.5</v>
      </c>
      <c r="T89" s="55">
        <v>116</v>
      </c>
      <c r="U89" s="55"/>
      <c r="V89" s="55"/>
      <c r="W89" s="55">
        <v>79.5</v>
      </c>
      <c r="X89" s="55">
        <v>93</v>
      </c>
      <c r="Y89" s="55">
        <v>43</v>
      </c>
      <c r="Z89" s="55">
        <v>85</v>
      </c>
      <c r="AA89" s="55">
        <v>92</v>
      </c>
      <c r="AB89" s="55">
        <v>57</v>
      </c>
      <c r="AC89" s="55"/>
      <c r="AD89" s="55"/>
      <c r="AE89" s="55"/>
      <c r="AF89" s="55"/>
      <c r="AG89" s="55"/>
      <c r="AH89" s="55"/>
      <c r="AI89" s="55" t="s">
        <v>54</v>
      </c>
      <c r="AJ89" s="55">
        <v>31</v>
      </c>
      <c r="AK89" s="55"/>
      <c r="AL89" s="55" t="s">
        <v>863</v>
      </c>
      <c r="AM89" s="55"/>
      <c r="AN89" s="55"/>
      <c r="AO89" s="55">
        <v>35</v>
      </c>
      <c r="AP89" s="55">
        <v>128</v>
      </c>
      <c r="AQ89" s="55">
        <v>53</v>
      </c>
      <c r="AR89" s="55">
        <v>47</v>
      </c>
      <c r="AS89" s="55">
        <v>86</v>
      </c>
      <c r="AT89" s="55">
        <v>86</v>
      </c>
    </row>
    <row r="90" spans="1:46">
      <c r="A90" s="55" t="s">
        <v>703</v>
      </c>
      <c r="B90" s="55">
        <v>1315230806</v>
      </c>
      <c r="C90" s="55" t="s">
        <v>704</v>
      </c>
      <c r="D90" s="55" t="s">
        <v>52</v>
      </c>
      <c r="E90" s="55" t="s">
        <v>53</v>
      </c>
      <c r="F90" s="55"/>
      <c r="G90" s="55">
        <v>8</v>
      </c>
      <c r="H90" s="55">
        <v>571</v>
      </c>
      <c r="I90" s="55">
        <v>599.5</v>
      </c>
      <c r="J90" s="55">
        <v>86</v>
      </c>
      <c r="K90" s="55">
        <v>-44</v>
      </c>
      <c r="L90" s="55">
        <v>362</v>
      </c>
      <c r="M90" s="55">
        <v>112</v>
      </c>
      <c r="N90" s="55">
        <v>138</v>
      </c>
      <c r="O90" s="55">
        <v>108.5</v>
      </c>
      <c r="P90" s="55">
        <v>110</v>
      </c>
      <c r="Q90" s="55">
        <v>119</v>
      </c>
      <c r="R90" s="55">
        <v>212</v>
      </c>
      <c r="S90" s="55">
        <v>81</v>
      </c>
      <c r="T90" s="55">
        <v>76</v>
      </c>
      <c r="U90" s="55"/>
      <c r="V90" s="55"/>
      <c r="W90" s="55">
        <v>66</v>
      </c>
      <c r="X90" s="55">
        <v>87</v>
      </c>
      <c r="Y90" s="55">
        <v>232</v>
      </c>
      <c r="Z90" s="55">
        <v>84.5</v>
      </c>
      <c r="AA90" s="55">
        <v>92</v>
      </c>
      <c r="AB90" s="55">
        <v>66</v>
      </c>
      <c r="AC90" s="55"/>
      <c r="AD90" s="55"/>
      <c r="AE90" s="55"/>
      <c r="AF90" s="55"/>
      <c r="AG90" s="55"/>
      <c r="AH90" s="55"/>
      <c r="AI90" s="55" t="s">
        <v>54</v>
      </c>
      <c r="AJ90" s="55">
        <v>6</v>
      </c>
      <c r="AK90" s="55"/>
      <c r="AL90" s="55"/>
      <c r="AM90" s="55"/>
      <c r="AN90" s="55"/>
      <c r="AO90" s="55">
        <v>45</v>
      </c>
      <c r="AP90" s="55">
        <v>191</v>
      </c>
      <c r="AQ90" s="55">
        <v>100</v>
      </c>
      <c r="AR90" s="55">
        <v>42</v>
      </c>
      <c r="AS90" s="55">
        <v>112</v>
      </c>
      <c r="AT90" s="55">
        <v>86</v>
      </c>
    </row>
    <row r="91" spans="1:46">
      <c r="A91" s="55" t="s">
        <v>801</v>
      </c>
      <c r="B91" s="55">
        <v>1315230915</v>
      </c>
      <c r="C91" s="55" t="s">
        <v>802</v>
      </c>
      <c r="D91" s="55" t="s">
        <v>52</v>
      </c>
      <c r="E91" s="55" t="s">
        <v>53</v>
      </c>
      <c r="F91" s="55"/>
      <c r="G91" s="55">
        <v>9</v>
      </c>
      <c r="H91" s="55">
        <v>570.5</v>
      </c>
      <c r="I91" s="55">
        <v>599</v>
      </c>
      <c r="J91" s="55">
        <v>89</v>
      </c>
      <c r="K91" s="55">
        <v>4</v>
      </c>
      <c r="L91" s="55">
        <v>371</v>
      </c>
      <c r="M91" s="55">
        <v>111.5</v>
      </c>
      <c r="N91" s="55">
        <v>155</v>
      </c>
      <c r="O91" s="55">
        <v>118.5</v>
      </c>
      <c r="P91" s="55">
        <v>38</v>
      </c>
      <c r="Q91" s="55">
        <v>110</v>
      </c>
      <c r="R91" s="56">
        <v>408</v>
      </c>
      <c r="S91" s="55">
        <v>81</v>
      </c>
      <c r="T91" s="55">
        <v>76</v>
      </c>
      <c r="U91" s="55"/>
      <c r="V91" s="55"/>
      <c r="W91" s="55">
        <v>67</v>
      </c>
      <c r="X91" s="55">
        <v>88</v>
      </c>
      <c r="Y91" s="55">
        <v>216</v>
      </c>
      <c r="Z91" s="55">
        <v>82.5</v>
      </c>
      <c r="AA91" s="55">
        <v>90</v>
      </c>
      <c r="AB91" s="55">
        <v>99</v>
      </c>
      <c r="AC91" s="55"/>
      <c r="AD91" s="55"/>
      <c r="AE91" s="55"/>
      <c r="AF91" s="55"/>
      <c r="AG91" s="55"/>
      <c r="AH91" s="55"/>
      <c r="AI91" s="55" t="s">
        <v>54</v>
      </c>
      <c r="AJ91" s="55">
        <v>15</v>
      </c>
      <c r="AK91" s="55"/>
      <c r="AL91" s="55"/>
      <c r="AM91" s="55"/>
      <c r="AN91" s="55"/>
      <c r="AO91" s="55">
        <v>51</v>
      </c>
      <c r="AP91" s="55">
        <v>75</v>
      </c>
      <c r="AQ91" s="55">
        <v>101</v>
      </c>
      <c r="AR91" s="55">
        <v>93</v>
      </c>
      <c r="AS91" s="55">
        <v>146</v>
      </c>
      <c r="AT91" s="55">
        <v>89</v>
      </c>
    </row>
    <row r="92" spans="1:46">
      <c r="A92" s="55" t="s">
        <v>789</v>
      </c>
      <c r="B92" s="55">
        <v>1315230908</v>
      </c>
      <c r="C92" s="55" t="s">
        <v>790</v>
      </c>
      <c r="D92" s="55" t="s">
        <v>52</v>
      </c>
      <c r="E92" s="55" t="s">
        <v>53</v>
      </c>
      <c r="F92" s="55"/>
      <c r="G92" s="55">
        <v>9</v>
      </c>
      <c r="H92" s="55">
        <v>576</v>
      </c>
      <c r="I92" s="55">
        <v>599</v>
      </c>
      <c r="J92" s="55">
        <v>89</v>
      </c>
      <c r="K92" s="55">
        <v>13</v>
      </c>
      <c r="L92" s="55">
        <v>371</v>
      </c>
      <c r="M92" s="55">
        <v>115</v>
      </c>
      <c r="N92" s="55">
        <v>66</v>
      </c>
      <c r="O92" s="55">
        <v>96.5</v>
      </c>
      <c r="P92" s="56">
        <v>342</v>
      </c>
      <c r="Q92" s="55">
        <v>126.5</v>
      </c>
      <c r="R92" s="55">
        <v>74</v>
      </c>
      <c r="S92" s="55">
        <v>80</v>
      </c>
      <c r="T92" s="55">
        <v>85</v>
      </c>
      <c r="U92" s="55"/>
      <c r="V92" s="55"/>
      <c r="W92" s="55">
        <v>76</v>
      </c>
      <c r="X92" s="55">
        <v>91</v>
      </c>
      <c r="Y92" s="55">
        <v>71</v>
      </c>
      <c r="Z92" s="55">
        <v>82</v>
      </c>
      <c r="AA92" s="55">
        <v>90</v>
      </c>
      <c r="AB92" s="55">
        <v>111</v>
      </c>
      <c r="AC92" s="55"/>
      <c r="AD92" s="55"/>
      <c r="AE92" s="55"/>
      <c r="AF92" s="55"/>
      <c r="AG92" s="55"/>
      <c r="AH92" s="55"/>
      <c r="AI92" s="55" t="s">
        <v>54</v>
      </c>
      <c r="AJ92" s="55">
        <v>8</v>
      </c>
      <c r="AK92" s="55"/>
      <c r="AL92" s="55"/>
      <c r="AM92" s="55"/>
      <c r="AN92" s="55"/>
      <c r="AO92" s="55">
        <v>110</v>
      </c>
      <c r="AP92" s="55">
        <v>28</v>
      </c>
      <c r="AQ92" s="55">
        <v>157</v>
      </c>
      <c r="AR92" s="55">
        <v>102</v>
      </c>
      <c r="AS92" s="55">
        <v>80</v>
      </c>
      <c r="AT92" s="55">
        <v>89</v>
      </c>
    </row>
    <row r="93" spans="1:46">
      <c r="A93" s="55" t="s">
        <v>571</v>
      </c>
      <c r="B93" s="55">
        <v>1315230632</v>
      </c>
      <c r="C93" s="55" t="s">
        <v>572</v>
      </c>
      <c r="D93" s="55" t="s">
        <v>52</v>
      </c>
      <c r="E93" s="55" t="s">
        <v>53</v>
      </c>
      <c r="F93" s="55"/>
      <c r="G93" s="55">
        <v>6</v>
      </c>
      <c r="H93" s="55">
        <v>567</v>
      </c>
      <c r="I93" s="55">
        <v>599</v>
      </c>
      <c r="J93" s="55">
        <v>89</v>
      </c>
      <c r="K93" s="55">
        <v>111</v>
      </c>
      <c r="L93" s="55">
        <v>371</v>
      </c>
      <c r="M93" s="55">
        <v>107</v>
      </c>
      <c r="N93" s="56">
        <v>325</v>
      </c>
      <c r="O93" s="55">
        <v>128</v>
      </c>
      <c r="P93" s="55">
        <v>4</v>
      </c>
      <c r="Q93" s="55">
        <v>120.5</v>
      </c>
      <c r="R93" s="55">
        <v>180</v>
      </c>
      <c r="S93" s="55">
        <v>75.5</v>
      </c>
      <c r="T93" s="55">
        <v>151</v>
      </c>
      <c r="U93" s="55"/>
      <c r="V93" s="55"/>
      <c r="W93" s="55">
        <v>62</v>
      </c>
      <c r="X93" s="55">
        <v>85</v>
      </c>
      <c r="Y93" s="56">
        <v>312</v>
      </c>
      <c r="Z93" s="55">
        <v>74</v>
      </c>
      <c r="AA93" s="55">
        <v>83</v>
      </c>
      <c r="AB93" s="55">
        <v>265</v>
      </c>
      <c r="AC93" s="55"/>
      <c r="AD93" s="55"/>
      <c r="AE93" s="55"/>
      <c r="AF93" s="55"/>
      <c r="AG93" s="55"/>
      <c r="AH93" s="55"/>
      <c r="AI93" s="55" t="s">
        <v>54</v>
      </c>
      <c r="AJ93" s="55">
        <v>32</v>
      </c>
      <c r="AK93" s="55"/>
      <c r="AL93" s="55" t="s">
        <v>512</v>
      </c>
      <c r="AM93" s="55"/>
      <c r="AN93" s="55"/>
      <c r="AO93" s="55">
        <v>145</v>
      </c>
      <c r="AP93" s="55">
        <v>147</v>
      </c>
      <c r="AQ93" s="55">
        <v>136</v>
      </c>
      <c r="AR93" s="55">
        <v>200</v>
      </c>
      <c r="AS93" s="55">
        <v>294</v>
      </c>
      <c r="AT93" s="55">
        <v>89</v>
      </c>
    </row>
    <row r="94" spans="1:46">
      <c r="A94" s="55" t="s">
        <v>499</v>
      </c>
      <c r="B94" s="55">
        <v>1315230543</v>
      </c>
      <c r="C94" s="55" t="s">
        <v>500</v>
      </c>
      <c r="D94" s="55" t="s">
        <v>52</v>
      </c>
      <c r="E94" s="55" t="s">
        <v>53</v>
      </c>
      <c r="F94" s="55"/>
      <c r="G94" s="55">
        <v>5</v>
      </c>
      <c r="H94" s="55">
        <v>577.5</v>
      </c>
      <c r="I94" s="55">
        <v>598.5</v>
      </c>
      <c r="J94" s="55">
        <v>92</v>
      </c>
      <c r="K94" s="55">
        <v>-16</v>
      </c>
      <c r="L94" s="55">
        <v>380</v>
      </c>
      <c r="M94" s="55">
        <v>110</v>
      </c>
      <c r="N94" s="55">
        <v>209</v>
      </c>
      <c r="O94" s="55">
        <v>108</v>
      </c>
      <c r="P94" s="55">
        <v>119</v>
      </c>
      <c r="Q94" s="55">
        <v>121.5</v>
      </c>
      <c r="R94" s="55">
        <v>152</v>
      </c>
      <c r="S94" s="55">
        <v>75</v>
      </c>
      <c r="T94" s="55">
        <v>156</v>
      </c>
      <c r="U94" s="55"/>
      <c r="V94" s="55"/>
      <c r="W94" s="55">
        <v>78</v>
      </c>
      <c r="X94" s="55">
        <v>92</v>
      </c>
      <c r="Y94" s="55">
        <v>54</v>
      </c>
      <c r="Z94" s="55">
        <v>85</v>
      </c>
      <c r="AA94" s="55">
        <v>92</v>
      </c>
      <c r="AB94" s="55">
        <v>57</v>
      </c>
      <c r="AC94" s="55"/>
      <c r="AD94" s="55"/>
      <c r="AE94" s="55"/>
      <c r="AF94" s="55"/>
      <c r="AG94" s="55"/>
      <c r="AH94" s="55"/>
      <c r="AI94" s="55" t="s">
        <v>54</v>
      </c>
      <c r="AJ94" s="55">
        <v>43</v>
      </c>
      <c r="AK94" s="55"/>
      <c r="AL94" s="55"/>
      <c r="AM94" s="55"/>
      <c r="AN94" s="55"/>
      <c r="AO94" s="55">
        <v>111</v>
      </c>
      <c r="AP94" s="55">
        <v>118</v>
      </c>
      <c r="AQ94" s="55">
        <v>149</v>
      </c>
      <c r="AR94" s="55">
        <v>76</v>
      </c>
      <c r="AS94" s="55">
        <v>43</v>
      </c>
      <c r="AT94" s="55">
        <v>92</v>
      </c>
    </row>
    <row r="95" spans="1:46">
      <c r="A95" s="55" t="s">
        <v>785</v>
      </c>
      <c r="B95" s="55">
        <v>1315230906</v>
      </c>
      <c r="C95" s="55" t="s">
        <v>786</v>
      </c>
      <c r="D95" s="55" t="s">
        <v>52</v>
      </c>
      <c r="E95" s="55" t="s">
        <v>53</v>
      </c>
      <c r="F95" s="55"/>
      <c r="G95" s="55">
        <v>9</v>
      </c>
      <c r="H95" s="55">
        <v>575.5</v>
      </c>
      <c r="I95" s="55">
        <v>598.5</v>
      </c>
      <c r="J95" s="55">
        <v>92</v>
      </c>
      <c r="K95" s="55">
        <v>112</v>
      </c>
      <c r="L95" s="55">
        <v>380</v>
      </c>
      <c r="M95" s="55">
        <v>106.5</v>
      </c>
      <c r="N95" s="56">
        <v>346</v>
      </c>
      <c r="O95" s="55">
        <v>109.5</v>
      </c>
      <c r="P95" s="55">
        <v>105</v>
      </c>
      <c r="Q95" s="55">
        <v>122.5</v>
      </c>
      <c r="R95" s="55">
        <v>130</v>
      </c>
      <c r="S95" s="55">
        <v>77</v>
      </c>
      <c r="T95" s="55">
        <v>124</v>
      </c>
      <c r="U95" s="55"/>
      <c r="V95" s="55"/>
      <c r="W95" s="55">
        <v>75</v>
      </c>
      <c r="X95" s="55">
        <v>91</v>
      </c>
      <c r="Y95" s="55">
        <v>88</v>
      </c>
      <c r="Z95" s="55">
        <v>85</v>
      </c>
      <c r="AA95" s="55">
        <v>92</v>
      </c>
      <c r="AB95" s="55">
        <v>57</v>
      </c>
      <c r="AC95" s="55"/>
      <c r="AD95" s="55"/>
      <c r="AE95" s="55"/>
      <c r="AF95" s="55"/>
      <c r="AG95" s="55"/>
      <c r="AH95" s="55"/>
      <c r="AI95" s="55" t="s">
        <v>54</v>
      </c>
      <c r="AJ95" s="55">
        <v>6</v>
      </c>
      <c r="AK95" s="55"/>
      <c r="AL95" s="55"/>
      <c r="AM95" s="55"/>
      <c r="AN95" s="55"/>
      <c r="AO95" s="55">
        <v>17</v>
      </c>
      <c r="AP95" s="55">
        <v>67</v>
      </c>
      <c r="AQ95" s="55">
        <v>230</v>
      </c>
      <c r="AR95" s="55">
        <v>204</v>
      </c>
      <c r="AS95" s="55">
        <v>157</v>
      </c>
      <c r="AT95" s="55">
        <v>92</v>
      </c>
    </row>
    <row r="96" spans="1:46">
      <c r="A96" s="55" t="s">
        <v>855</v>
      </c>
      <c r="B96" s="55">
        <v>1315230942</v>
      </c>
      <c r="C96" s="55" t="s">
        <v>856</v>
      </c>
      <c r="D96" s="55" t="s">
        <v>52</v>
      </c>
      <c r="E96" s="55" t="s">
        <v>53</v>
      </c>
      <c r="F96" s="55"/>
      <c r="G96" s="55">
        <v>9</v>
      </c>
      <c r="H96" s="55">
        <v>575</v>
      </c>
      <c r="I96" s="55">
        <v>597.5</v>
      </c>
      <c r="J96" s="55">
        <v>94</v>
      </c>
      <c r="K96" s="55">
        <v>-62</v>
      </c>
      <c r="L96" s="55">
        <v>395</v>
      </c>
      <c r="M96" s="55">
        <v>103</v>
      </c>
      <c r="N96" s="56">
        <v>487</v>
      </c>
      <c r="O96" s="55">
        <v>104</v>
      </c>
      <c r="P96" s="55">
        <v>193</v>
      </c>
      <c r="Q96" s="55">
        <v>130.5</v>
      </c>
      <c r="R96" s="55">
        <v>32</v>
      </c>
      <c r="S96" s="55">
        <v>87</v>
      </c>
      <c r="T96" s="55">
        <v>32</v>
      </c>
      <c r="U96" s="55"/>
      <c r="V96" s="55"/>
      <c r="W96" s="55">
        <v>79</v>
      </c>
      <c r="X96" s="55">
        <v>93</v>
      </c>
      <c r="Y96" s="55">
        <v>50</v>
      </c>
      <c r="Z96" s="55">
        <v>71.5</v>
      </c>
      <c r="AA96" s="55">
        <v>80</v>
      </c>
      <c r="AB96" s="56">
        <v>310</v>
      </c>
      <c r="AC96" s="55"/>
      <c r="AD96" s="55"/>
      <c r="AE96" s="55"/>
      <c r="AF96" s="55"/>
      <c r="AG96" s="55"/>
      <c r="AH96" s="55"/>
      <c r="AI96" s="55" t="s">
        <v>54</v>
      </c>
      <c r="AJ96" s="55">
        <v>42</v>
      </c>
      <c r="AK96" s="55"/>
      <c r="AL96" s="55"/>
      <c r="AM96" s="55"/>
      <c r="AN96" s="55"/>
      <c r="AO96" s="55">
        <v>28</v>
      </c>
      <c r="AP96" s="55">
        <v>85</v>
      </c>
      <c r="AQ96" s="55">
        <v>70</v>
      </c>
      <c r="AR96" s="55">
        <v>32</v>
      </c>
      <c r="AS96" s="55">
        <v>69</v>
      </c>
      <c r="AT96" s="55">
        <v>94</v>
      </c>
    </row>
    <row r="97" spans="1:46">
      <c r="A97" s="55" t="s">
        <v>1684</v>
      </c>
      <c r="B97" s="55">
        <v>1315231902</v>
      </c>
      <c r="C97" s="55" t="s">
        <v>1685</v>
      </c>
      <c r="D97" s="55" t="s">
        <v>52</v>
      </c>
      <c r="E97" s="55" t="s">
        <v>53</v>
      </c>
      <c r="F97" s="55"/>
      <c r="G97" s="55">
        <v>19</v>
      </c>
      <c r="H97" s="55">
        <v>572.5</v>
      </c>
      <c r="I97" s="55">
        <v>597.5</v>
      </c>
      <c r="J97" s="55">
        <v>94</v>
      </c>
      <c r="K97" s="55">
        <v>-30</v>
      </c>
      <c r="L97" s="55">
        <v>395</v>
      </c>
      <c r="M97" s="55">
        <v>116.5</v>
      </c>
      <c r="N97" s="55">
        <v>40</v>
      </c>
      <c r="O97" s="55">
        <v>101.5</v>
      </c>
      <c r="P97" s="55">
        <v>235</v>
      </c>
      <c r="Q97" s="55">
        <v>137</v>
      </c>
      <c r="R97" s="55">
        <v>1</v>
      </c>
      <c r="S97" s="55">
        <v>63.5</v>
      </c>
      <c r="T97" s="56">
        <v>342</v>
      </c>
      <c r="U97" s="55"/>
      <c r="V97" s="55"/>
      <c r="W97" s="55">
        <v>74</v>
      </c>
      <c r="X97" s="55">
        <v>91</v>
      </c>
      <c r="Y97" s="55">
        <v>110</v>
      </c>
      <c r="Z97" s="55">
        <v>80</v>
      </c>
      <c r="AA97" s="55">
        <v>88</v>
      </c>
      <c r="AB97" s="55">
        <v>152</v>
      </c>
      <c r="AC97" s="55"/>
      <c r="AD97" s="55"/>
      <c r="AE97" s="55"/>
      <c r="AF97" s="55"/>
      <c r="AG97" s="55"/>
      <c r="AH97" s="55"/>
      <c r="AI97" s="55" t="s">
        <v>54</v>
      </c>
      <c r="AJ97" s="55">
        <v>2</v>
      </c>
      <c r="AK97" s="55"/>
      <c r="AL97" s="55"/>
      <c r="AM97" s="55"/>
      <c r="AN97" s="55"/>
      <c r="AO97" s="55">
        <v>13</v>
      </c>
      <c r="AP97" s="55">
        <v>154</v>
      </c>
      <c r="AQ97" s="55">
        <v>91</v>
      </c>
      <c r="AR97" s="55">
        <v>64</v>
      </c>
      <c r="AS97" s="55">
        <v>73</v>
      </c>
      <c r="AT97" s="55">
        <v>94</v>
      </c>
    </row>
    <row r="98" spans="1:46">
      <c r="A98" s="55" t="s">
        <v>1738</v>
      </c>
      <c r="B98" s="55">
        <v>1315231930</v>
      </c>
      <c r="C98" s="55" t="s">
        <v>1739</v>
      </c>
      <c r="D98" s="55" t="s">
        <v>52</v>
      </c>
      <c r="E98" s="55" t="s">
        <v>53</v>
      </c>
      <c r="F98" s="55"/>
      <c r="G98" s="55">
        <v>19</v>
      </c>
      <c r="H98" s="55">
        <v>574.5</v>
      </c>
      <c r="I98" s="55">
        <v>597</v>
      </c>
      <c r="J98" s="55">
        <v>96</v>
      </c>
      <c r="K98" s="55">
        <v>-52</v>
      </c>
      <c r="L98" s="55">
        <v>403</v>
      </c>
      <c r="M98" s="55">
        <v>109</v>
      </c>
      <c r="N98" s="55">
        <v>245</v>
      </c>
      <c r="O98" s="55">
        <v>98.5</v>
      </c>
      <c r="P98" s="55">
        <v>298</v>
      </c>
      <c r="Q98" s="55">
        <v>124.5</v>
      </c>
      <c r="R98" s="55">
        <v>100</v>
      </c>
      <c r="S98" s="55">
        <v>82</v>
      </c>
      <c r="T98" s="55">
        <v>65</v>
      </c>
      <c r="U98" s="55"/>
      <c r="V98" s="55"/>
      <c r="W98" s="55">
        <v>76</v>
      </c>
      <c r="X98" s="55">
        <v>91</v>
      </c>
      <c r="Y98" s="55">
        <v>71</v>
      </c>
      <c r="Z98" s="55">
        <v>84.5</v>
      </c>
      <c r="AA98" s="55">
        <v>92</v>
      </c>
      <c r="AB98" s="55">
        <v>66</v>
      </c>
      <c r="AC98" s="55"/>
      <c r="AD98" s="55"/>
      <c r="AE98" s="55"/>
      <c r="AF98" s="55"/>
      <c r="AG98" s="55"/>
      <c r="AH98" s="55"/>
      <c r="AI98" s="55" t="s">
        <v>54</v>
      </c>
      <c r="AJ98" s="55">
        <v>30</v>
      </c>
      <c r="AK98" s="55"/>
      <c r="AL98" s="55"/>
      <c r="AM98" s="55"/>
      <c r="AN98" s="55"/>
      <c r="AO98" s="55">
        <v>41</v>
      </c>
      <c r="AP98" s="55">
        <v>18</v>
      </c>
      <c r="AQ98" s="55">
        <v>14</v>
      </c>
      <c r="AR98" s="55">
        <v>44</v>
      </c>
      <c r="AS98" s="55">
        <v>9</v>
      </c>
      <c r="AT98" s="55">
        <v>96</v>
      </c>
    </row>
    <row r="99" spans="1:46">
      <c r="A99" s="55" t="s">
        <v>829</v>
      </c>
      <c r="B99" s="55">
        <v>1315230929</v>
      </c>
      <c r="C99" s="55" t="s">
        <v>830</v>
      </c>
      <c r="D99" s="55" t="s">
        <v>52</v>
      </c>
      <c r="E99" s="55" t="s">
        <v>53</v>
      </c>
      <c r="F99" s="55"/>
      <c r="G99" s="55">
        <v>9</v>
      </c>
      <c r="H99" s="55">
        <v>565</v>
      </c>
      <c r="I99" s="55">
        <v>597</v>
      </c>
      <c r="J99" s="55">
        <v>96</v>
      </c>
      <c r="K99" s="55">
        <v>5</v>
      </c>
      <c r="L99" s="55">
        <v>403</v>
      </c>
      <c r="M99" s="55">
        <v>116</v>
      </c>
      <c r="N99" s="55">
        <v>51</v>
      </c>
      <c r="O99" s="55">
        <v>113.5</v>
      </c>
      <c r="P99" s="55">
        <v>77</v>
      </c>
      <c r="Q99" s="55">
        <v>127.5</v>
      </c>
      <c r="R99" s="55">
        <v>60</v>
      </c>
      <c r="S99" s="55">
        <v>69</v>
      </c>
      <c r="T99" s="55">
        <v>251</v>
      </c>
      <c r="U99" s="55"/>
      <c r="V99" s="55"/>
      <c r="W99" s="55">
        <v>58</v>
      </c>
      <c r="X99" s="55">
        <v>82</v>
      </c>
      <c r="Y99" s="56">
        <v>385</v>
      </c>
      <c r="Z99" s="55">
        <v>81</v>
      </c>
      <c r="AA99" s="55">
        <v>89</v>
      </c>
      <c r="AB99" s="55">
        <v>132</v>
      </c>
      <c r="AC99" s="55"/>
      <c r="AD99" s="55"/>
      <c r="AE99" s="55"/>
      <c r="AF99" s="55"/>
      <c r="AG99" s="55"/>
      <c r="AH99" s="55"/>
      <c r="AI99" s="55" t="s">
        <v>54</v>
      </c>
      <c r="AJ99" s="55">
        <v>29</v>
      </c>
      <c r="AK99" s="55"/>
      <c r="AL99" s="55"/>
      <c r="AM99" s="55"/>
      <c r="AN99" s="55"/>
      <c r="AO99" s="55">
        <v>155</v>
      </c>
      <c r="AP99" s="55">
        <v>90</v>
      </c>
      <c r="AQ99" s="55">
        <v>101</v>
      </c>
      <c r="AR99" s="55">
        <v>101</v>
      </c>
      <c r="AS99" s="55">
        <v>93</v>
      </c>
      <c r="AT99" s="55">
        <v>96</v>
      </c>
    </row>
    <row r="100" spans="1:46">
      <c r="A100" s="55" t="s">
        <v>831</v>
      </c>
      <c r="B100" s="55">
        <v>1315230930</v>
      </c>
      <c r="C100" s="55" t="s">
        <v>832</v>
      </c>
      <c r="D100" s="55" t="s">
        <v>52</v>
      </c>
      <c r="E100" s="55" t="s">
        <v>53</v>
      </c>
      <c r="F100" s="55"/>
      <c r="G100" s="55">
        <v>9</v>
      </c>
      <c r="H100" s="55">
        <v>578</v>
      </c>
      <c r="I100" s="55">
        <v>597</v>
      </c>
      <c r="J100" s="55">
        <v>96</v>
      </c>
      <c r="K100" s="55">
        <v>-18</v>
      </c>
      <c r="L100" s="55">
        <v>403</v>
      </c>
      <c r="M100" s="55">
        <v>103.5</v>
      </c>
      <c r="N100" s="56">
        <v>470</v>
      </c>
      <c r="O100" s="55">
        <v>110</v>
      </c>
      <c r="P100" s="55">
        <v>100</v>
      </c>
      <c r="Q100" s="55">
        <v>116.5</v>
      </c>
      <c r="R100" s="55">
        <v>274</v>
      </c>
      <c r="S100" s="55">
        <v>79</v>
      </c>
      <c r="T100" s="55">
        <v>94</v>
      </c>
      <c r="U100" s="55"/>
      <c r="V100" s="55"/>
      <c r="W100" s="55">
        <v>79.5</v>
      </c>
      <c r="X100" s="55">
        <v>93</v>
      </c>
      <c r="Y100" s="55">
        <v>43</v>
      </c>
      <c r="Z100" s="55">
        <v>89.5</v>
      </c>
      <c r="AA100" s="55">
        <v>95</v>
      </c>
      <c r="AB100" s="55">
        <v>16</v>
      </c>
      <c r="AC100" s="55"/>
      <c r="AD100" s="55"/>
      <c r="AE100" s="55"/>
      <c r="AF100" s="55"/>
      <c r="AG100" s="55"/>
      <c r="AH100" s="55"/>
      <c r="AI100" s="55" t="s">
        <v>54</v>
      </c>
      <c r="AJ100" s="55">
        <v>30</v>
      </c>
      <c r="AK100" s="55"/>
      <c r="AL100" s="55"/>
      <c r="AM100" s="55"/>
      <c r="AN100" s="55"/>
      <c r="AO100" s="55">
        <v>78</v>
      </c>
      <c r="AP100" s="55">
        <v>93</v>
      </c>
      <c r="AQ100" s="55">
        <v>84</v>
      </c>
      <c r="AR100" s="55">
        <v>78</v>
      </c>
      <c r="AS100" s="55">
        <v>143</v>
      </c>
      <c r="AT100" s="55">
        <v>96</v>
      </c>
    </row>
    <row r="101" spans="1:46">
      <c r="A101" s="55" t="s">
        <v>339</v>
      </c>
      <c r="B101" s="55">
        <v>1315230404</v>
      </c>
      <c r="C101" s="55" t="s">
        <v>340</v>
      </c>
      <c r="D101" s="55" t="s">
        <v>52</v>
      </c>
      <c r="E101" s="55" t="s">
        <v>53</v>
      </c>
      <c r="F101" s="55"/>
      <c r="G101" s="55">
        <v>4</v>
      </c>
      <c r="H101" s="55">
        <v>569.5</v>
      </c>
      <c r="I101" s="55">
        <v>596.5</v>
      </c>
      <c r="J101" s="55">
        <v>99</v>
      </c>
      <c r="K101" s="55">
        <v>96</v>
      </c>
      <c r="L101" s="55">
        <v>409</v>
      </c>
      <c r="M101" s="55">
        <v>111</v>
      </c>
      <c r="N101" s="55">
        <v>172</v>
      </c>
      <c r="O101" s="55">
        <v>108</v>
      </c>
      <c r="P101" s="55">
        <v>119</v>
      </c>
      <c r="Q101" s="55">
        <v>119.5</v>
      </c>
      <c r="R101" s="55">
        <v>200</v>
      </c>
      <c r="S101" s="55">
        <v>81</v>
      </c>
      <c r="T101" s="55">
        <v>76</v>
      </c>
      <c r="U101" s="55"/>
      <c r="V101" s="55"/>
      <c r="W101" s="55">
        <v>72.5</v>
      </c>
      <c r="X101" s="55">
        <v>90</v>
      </c>
      <c r="Y101" s="55">
        <v>129</v>
      </c>
      <c r="Z101" s="55">
        <v>77.5</v>
      </c>
      <c r="AA101" s="55">
        <v>87</v>
      </c>
      <c r="AB101" s="55">
        <v>204</v>
      </c>
      <c r="AC101" s="55"/>
      <c r="AD101" s="55"/>
      <c r="AE101" s="55"/>
      <c r="AF101" s="55"/>
      <c r="AG101" s="55"/>
      <c r="AH101" s="55"/>
      <c r="AI101" s="55" t="s">
        <v>54</v>
      </c>
      <c r="AJ101" s="55">
        <v>4</v>
      </c>
      <c r="AK101" s="55"/>
      <c r="AL101" s="55"/>
      <c r="AM101" s="55"/>
      <c r="AN101" s="55"/>
      <c r="AO101" s="55">
        <v>127</v>
      </c>
      <c r="AP101" s="55">
        <v>160</v>
      </c>
      <c r="AQ101" s="55">
        <v>147</v>
      </c>
      <c r="AR101" s="55">
        <v>195</v>
      </c>
      <c r="AS101" s="55">
        <v>162</v>
      </c>
      <c r="AT101" s="55">
        <v>99</v>
      </c>
    </row>
    <row r="102" spans="1:46">
      <c r="A102" s="55" t="s">
        <v>667</v>
      </c>
      <c r="B102" s="55">
        <v>1315230736</v>
      </c>
      <c r="C102" s="55" t="s">
        <v>668</v>
      </c>
      <c r="D102" s="55" t="s">
        <v>52</v>
      </c>
      <c r="E102" s="55" t="s">
        <v>53</v>
      </c>
      <c r="F102" s="55"/>
      <c r="G102" s="55">
        <v>7</v>
      </c>
      <c r="H102" s="55">
        <v>571.25</v>
      </c>
      <c r="I102" s="55">
        <v>596</v>
      </c>
      <c r="J102" s="55">
        <v>100</v>
      </c>
      <c r="K102" s="55">
        <v>-42</v>
      </c>
      <c r="L102" s="55">
        <v>416</v>
      </c>
      <c r="M102" s="55">
        <v>106</v>
      </c>
      <c r="N102" s="56">
        <v>361</v>
      </c>
      <c r="O102" s="55">
        <v>107.5</v>
      </c>
      <c r="P102" s="55">
        <v>129</v>
      </c>
      <c r="Q102" s="55">
        <v>117</v>
      </c>
      <c r="R102" s="55">
        <v>264</v>
      </c>
      <c r="S102" s="55">
        <v>87.5</v>
      </c>
      <c r="T102" s="55">
        <v>27</v>
      </c>
      <c r="U102" s="55"/>
      <c r="V102" s="55"/>
      <c r="W102" s="55">
        <v>75.5</v>
      </c>
      <c r="X102" s="55">
        <v>91</v>
      </c>
      <c r="Y102" s="55">
        <v>79</v>
      </c>
      <c r="Z102" s="55">
        <v>77.75</v>
      </c>
      <c r="AA102" s="55">
        <v>87</v>
      </c>
      <c r="AB102" s="55">
        <v>203</v>
      </c>
      <c r="AC102" s="55"/>
      <c r="AD102" s="55"/>
      <c r="AE102" s="55"/>
      <c r="AF102" s="55"/>
      <c r="AG102" s="55"/>
      <c r="AH102" s="55"/>
      <c r="AI102" s="55" t="s">
        <v>54</v>
      </c>
      <c r="AJ102" s="55">
        <v>36</v>
      </c>
      <c r="AK102" s="55"/>
      <c r="AL102" s="55"/>
      <c r="AM102" s="55"/>
      <c r="AN102" s="55"/>
      <c r="AO102" s="55">
        <v>130</v>
      </c>
      <c r="AP102" s="55">
        <v>147</v>
      </c>
      <c r="AQ102" s="55">
        <v>41</v>
      </c>
      <c r="AR102" s="55">
        <v>58</v>
      </c>
      <c r="AS102" s="55">
        <v>78</v>
      </c>
      <c r="AT102" s="55">
        <v>100</v>
      </c>
    </row>
    <row r="103" spans="1:46">
      <c r="A103" s="55" t="s">
        <v>567</v>
      </c>
      <c r="B103" s="55">
        <v>1315230630</v>
      </c>
      <c r="C103" s="55" t="s">
        <v>568</v>
      </c>
      <c r="D103" s="55" t="s">
        <v>52</v>
      </c>
      <c r="E103" s="55" t="s">
        <v>53</v>
      </c>
      <c r="F103" s="55"/>
      <c r="G103" s="55">
        <v>6</v>
      </c>
      <c r="H103" s="55">
        <v>568</v>
      </c>
      <c r="I103" s="55">
        <v>596</v>
      </c>
      <c r="J103" s="55">
        <v>100</v>
      </c>
      <c r="K103" s="55">
        <v>21</v>
      </c>
      <c r="L103" s="55">
        <v>416</v>
      </c>
      <c r="M103" s="55">
        <v>111.5</v>
      </c>
      <c r="N103" s="55">
        <v>155</v>
      </c>
      <c r="O103" s="55">
        <v>104</v>
      </c>
      <c r="P103" s="55">
        <v>193</v>
      </c>
      <c r="Q103" s="55">
        <v>132.5</v>
      </c>
      <c r="R103" s="55">
        <v>21</v>
      </c>
      <c r="S103" s="55">
        <v>69</v>
      </c>
      <c r="T103" s="55">
        <v>251</v>
      </c>
      <c r="U103" s="55"/>
      <c r="V103" s="55"/>
      <c r="W103" s="55">
        <v>68</v>
      </c>
      <c r="X103" s="55">
        <v>88</v>
      </c>
      <c r="Y103" s="55">
        <v>197</v>
      </c>
      <c r="Z103" s="55">
        <v>83</v>
      </c>
      <c r="AA103" s="55">
        <v>91</v>
      </c>
      <c r="AB103" s="55">
        <v>91</v>
      </c>
      <c r="AC103" s="55"/>
      <c r="AD103" s="55"/>
      <c r="AE103" s="55"/>
      <c r="AF103" s="55"/>
      <c r="AG103" s="55"/>
      <c r="AH103" s="55"/>
      <c r="AI103" s="55" t="s">
        <v>54</v>
      </c>
      <c r="AJ103" s="55">
        <v>30</v>
      </c>
      <c r="AK103" s="55"/>
      <c r="AL103" s="55" t="s">
        <v>512</v>
      </c>
      <c r="AM103" s="55"/>
      <c r="AN103" s="55"/>
      <c r="AO103" s="55">
        <v>67</v>
      </c>
      <c r="AP103" s="55">
        <v>236</v>
      </c>
      <c r="AQ103" s="55">
        <v>88</v>
      </c>
      <c r="AR103" s="55">
        <v>121</v>
      </c>
      <c r="AS103" s="55">
        <v>234</v>
      </c>
      <c r="AT103" s="55">
        <v>100</v>
      </c>
    </row>
    <row r="104" spans="1:46">
      <c r="A104" s="55" t="s">
        <v>67</v>
      </c>
      <c r="B104" s="55">
        <v>1315230108</v>
      </c>
      <c r="C104" s="55" t="s">
        <v>68</v>
      </c>
      <c r="D104" s="55" t="s">
        <v>52</v>
      </c>
      <c r="E104" s="55" t="s">
        <v>53</v>
      </c>
      <c r="F104" s="55"/>
      <c r="G104" s="55">
        <v>1</v>
      </c>
      <c r="H104" s="55">
        <v>575.5</v>
      </c>
      <c r="I104" s="55">
        <v>596</v>
      </c>
      <c r="J104" s="55">
        <v>100</v>
      </c>
      <c r="K104" s="55">
        <v>-26</v>
      </c>
      <c r="L104" s="55">
        <v>416</v>
      </c>
      <c r="M104" s="55">
        <v>107</v>
      </c>
      <c r="N104" s="56">
        <v>325</v>
      </c>
      <c r="O104" s="55">
        <v>112.5</v>
      </c>
      <c r="P104" s="55">
        <v>84</v>
      </c>
      <c r="Q104" s="55">
        <v>123</v>
      </c>
      <c r="R104" s="55">
        <v>123</v>
      </c>
      <c r="S104" s="55">
        <v>70.5</v>
      </c>
      <c r="T104" s="55">
        <v>217</v>
      </c>
      <c r="U104" s="55"/>
      <c r="V104" s="55"/>
      <c r="W104" s="55">
        <v>80</v>
      </c>
      <c r="X104" s="55">
        <v>93</v>
      </c>
      <c r="Y104" s="55">
        <v>40</v>
      </c>
      <c r="Z104" s="55">
        <v>82.5</v>
      </c>
      <c r="AA104" s="55">
        <v>90</v>
      </c>
      <c r="AB104" s="55">
        <v>99</v>
      </c>
      <c r="AC104" s="55"/>
      <c r="AD104" s="55"/>
      <c r="AE104" s="55"/>
      <c r="AF104" s="55"/>
      <c r="AG104" s="55"/>
      <c r="AH104" s="55"/>
      <c r="AI104" s="55" t="s">
        <v>54</v>
      </c>
      <c r="AJ104" s="55">
        <v>8</v>
      </c>
      <c r="AK104" s="55"/>
      <c r="AL104" s="55"/>
      <c r="AM104" s="55"/>
      <c r="AN104" s="55"/>
      <c r="AO104" s="55">
        <v>49</v>
      </c>
      <c r="AP104" s="55">
        <v>79</v>
      </c>
      <c r="AQ104" s="55">
        <v>72</v>
      </c>
      <c r="AR104" s="55">
        <v>74</v>
      </c>
      <c r="AS104" s="55">
        <v>47</v>
      </c>
      <c r="AT104" s="55">
        <v>100</v>
      </c>
    </row>
    <row r="105" spans="1:46">
      <c r="A105" s="55" t="s">
        <v>811</v>
      </c>
      <c r="B105" s="55">
        <v>1315230920</v>
      </c>
      <c r="C105" s="55" t="s">
        <v>812</v>
      </c>
      <c r="D105" s="55" t="s">
        <v>52</v>
      </c>
      <c r="E105" s="55" t="s">
        <v>53</v>
      </c>
      <c r="F105" s="55"/>
      <c r="G105" s="55">
        <v>9</v>
      </c>
      <c r="H105" s="55">
        <v>573</v>
      </c>
      <c r="I105" s="55">
        <v>594.5</v>
      </c>
      <c r="J105" s="55">
        <v>103</v>
      </c>
      <c r="K105" s="55">
        <v>127</v>
      </c>
      <c r="L105" s="55">
        <v>428</v>
      </c>
      <c r="M105" s="55">
        <v>113</v>
      </c>
      <c r="N105" s="55">
        <v>112</v>
      </c>
      <c r="O105" s="55">
        <v>97</v>
      </c>
      <c r="P105" s="55">
        <v>330</v>
      </c>
      <c r="Q105" s="55">
        <v>119</v>
      </c>
      <c r="R105" s="55">
        <v>212</v>
      </c>
      <c r="S105" s="55">
        <v>78.5</v>
      </c>
      <c r="T105" s="55">
        <v>100</v>
      </c>
      <c r="U105" s="55"/>
      <c r="V105" s="55"/>
      <c r="W105" s="55">
        <v>75</v>
      </c>
      <c r="X105" s="55">
        <v>91</v>
      </c>
      <c r="Y105" s="55">
        <v>88</v>
      </c>
      <c r="Z105" s="55">
        <v>90.5</v>
      </c>
      <c r="AA105" s="55">
        <v>96</v>
      </c>
      <c r="AB105" s="55">
        <v>10</v>
      </c>
      <c r="AC105" s="55"/>
      <c r="AD105" s="55"/>
      <c r="AE105" s="55"/>
      <c r="AF105" s="55"/>
      <c r="AG105" s="55"/>
      <c r="AH105" s="55"/>
      <c r="AI105" s="55" t="s">
        <v>54</v>
      </c>
      <c r="AJ105" s="55">
        <v>20</v>
      </c>
      <c r="AK105" s="55"/>
      <c r="AL105" s="55"/>
      <c r="AM105" s="55"/>
      <c r="AN105" s="55"/>
      <c r="AO105" s="55">
        <v>70</v>
      </c>
      <c r="AP105" s="55">
        <v>55</v>
      </c>
      <c r="AQ105" s="55">
        <v>59</v>
      </c>
      <c r="AR105" s="55">
        <v>230</v>
      </c>
      <c r="AS105" s="55">
        <v>124</v>
      </c>
      <c r="AT105" s="55">
        <v>103</v>
      </c>
    </row>
    <row r="106" spans="1:46">
      <c r="A106" s="55" t="s">
        <v>837</v>
      </c>
      <c r="B106" s="55">
        <v>1315230933</v>
      </c>
      <c r="C106" s="55" t="s">
        <v>838</v>
      </c>
      <c r="D106" s="55" t="s">
        <v>52</v>
      </c>
      <c r="E106" s="55" t="s">
        <v>53</v>
      </c>
      <c r="F106" s="55"/>
      <c r="G106" s="55">
        <v>9</v>
      </c>
      <c r="H106" s="55">
        <v>560.5</v>
      </c>
      <c r="I106" s="55">
        <v>594</v>
      </c>
      <c r="J106" s="55">
        <v>104</v>
      </c>
      <c r="K106" s="55">
        <v>-44</v>
      </c>
      <c r="L106" s="55">
        <v>434</v>
      </c>
      <c r="M106" s="55">
        <v>121</v>
      </c>
      <c r="N106" s="55">
        <v>9</v>
      </c>
      <c r="O106" s="55">
        <v>108.5</v>
      </c>
      <c r="P106" s="55">
        <v>110</v>
      </c>
      <c r="Q106" s="55">
        <v>127.5</v>
      </c>
      <c r="R106" s="55">
        <v>60</v>
      </c>
      <c r="S106" s="55">
        <v>79</v>
      </c>
      <c r="T106" s="55">
        <v>94</v>
      </c>
      <c r="U106" s="55"/>
      <c r="V106" s="55"/>
      <c r="W106" s="55">
        <v>52</v>
      </c>
      <c r="X106" s="55">
        <v>77</v>
      </c>
      <c r="Y106" s="55">
        <v>493</v>
      </c>
      <c r="Z106" s="55">
        <v>72.5</v>
      </c>
      <c r="AA106" s="55">
        <v>81</v>
      </c>
      <c r="AB106" s="55">
        <v>289</v>
      </c>
      <c r="AC106" s="55"/>
      <c r="AD106" s="55"/>
      <c r="AE106" s="55"/>
      <c r="AF106" s="55"/>
      <c r="AG106" s="55"/>
      <c r="AH106" s="55"/>
      <c r="AI106" s="55" t="s">
        <v>54</v>
      </c>
      <c r="AJ106" s="55">
        <v>33</v>
      </c>
      <c r="AK106" s="55"/>
      <c r="AL106" s="55"/>
      <c r="AM106" s="55"/>
      <c r="AN106" s="55"/>
      <c r="AO106" s="55">
        <v>196</v>
      </c>
      <c r="AP106" s="55">
        <v>147</v>
      </c>
      <c r="AQ106" s="55">
        <v>139</v>
      </c>
      <c r="AR106" s="55">
        <v>60</v>
      </c>
      <c r="AS106" s="55">
        <v>114</v>
      </c>
      <c r="AT106" s="55">
        <v>104</v>
      </c>
    </row>
    <row r="107" spans="1:46">
      <c r="A107" s="55" t="s">
        <v>168</v>
      </c>
      <c r="B107" s="55">
        <v>1315230211</v>
      </c>
      <c r="C107" s="55" t="s">
        <v>169</v>
      </c>
      <c r="D107" s="55" t="s">
        <v>52</v>
      </c>
      <c r="E107" s="55" t="s">
        <v>53</v>
      </c>
      <c r="F107" s="55"/>
      <c r="G107" s="55">
        <v>2</v>
      </c>
      <c r="H107" s="55">
        <v>574.5</v>
      </c>
      <c r="I107" s="55">
        <v>593.5</v>
      </c>
      <c r="J107" s="55">
        <v>105</v>
      </c>
      <c r="K107" s="55">
        <v>-34</v>
      </c>
      <c r="L107" s="55">
        <v>440</v>
      </c>
      <c r="M107" s="55">
        <v>111</v>
      </c>
      <c r="N107" s="55">
        <v>172</v>
      </c>
      <c r="O107" s="55">
        <v>107</v>
      </c>
      <c r="P107" s="55">
        <v>142</v>
      </c>
      <c r="Q107" s="55">
        <v>118.5</v>
      </c>
      <c r="R107" s="55">
        <v>221</v>
      </c>
      <c r="S107" s="55">
        <v>73</v>
      </c>
      <c r="T107" s="55">
        <v>181</v>
      </c>
      <c r="U107" s="55"/>
      <c r="V107" s="55"/>
      <c r="W107" s="55">
        <v>84</v>
      </c>
      <c r="X107" s="55">
        <v>95</v>
      </c>
      <c r="Y107" s="55">
        <v>17</v>
      </c>
      <c r="Z107" s="55">
        <v>81</v>
      </c>
      <c r="AA107" s="55">
        <v>89</v>
      </c>
      <c r="AB107" s="55">
        <v>132</v>
      </c>
      <c r="AC107" s="55"/>
      <c r="AD107" s="55"/>
      <c r="AE107" s="55"/>
      <c r="AF107" s="55"/>
      <c r="AG107" s="55"/>
      <c r="AH107" s="55"/>
      <c r="AI107" s="55" t="s">
        <v>54</v>
      </c>
      <c r="AJ107" s="55">
        <v>11</v>
      </c>
      <c r="AK107" s="55"/>
      <c r="AL107" s="55"/>
      <c r="AM107" s="55"/>
      <c r="AN107" s="55"/>
      <c r="AO107" s="55">
        <v>146</v>
      </c>
      <c r="AP107" s="55">
        <v>85</v>
      </c>
      <c r="AQ107" s="55">
        <v>107</v>
      </c>
      <c r="AR107" s="55">
        <v>71</v>
      </c>
      <c r="AS107" s="55">
        <v>76</v>
      </c>
      <c r="AT107" s="55">
        <v>105</v>
      </c>
    </row>
    <row r="108" spans="1:46">
      <c r="A108" s="55" t="s">
        <v>401</v>
      </c>
      <c r="B108" s="55">
        <v>1315230435</v>
      </c>
      <c r="C108" s="55" t="s">
        <v>402</v>
      </c>
      <c r="D108" s="55" t="s">
        <v>52</v>
      </c>
      <c r="E108" s="55" t="s">
        <v>53</v>
      </c>
      <c r="F108" s="55"/>
      <c r="G108" s="55">
        <v>4</v>
      </c>
      <c r="H108" s="55">
        <v>564</v>
      </c>
      <c r="I108" s="55">
        <v>592.5</v>
      </c>
      <c r="J108" s="55">
        <v>106</v>
      </c>
      <c r="K108" s="55">
        <v>572</v>
      </c>
      <c r="L108" s="55">
        <v>450</v>
      </c>
      <c r="M108" s="55">
        <v>110</v>
      </c>
      <c r="N108" s="55">
        <v>209</v>
      </c>
      <c r="O108" s="55">
        <v>108.5</v>
      </c>
      <c r="P108" s="55">
        <v>110</v>
      </c>
      <c r="Q108" s="55">
        <v>120.5</v>
      </c>
      <c r="R108" s="55">
        <v>180</v>
      </c>
      <c r="S108" s="55">
        <v>69.5</v>
      </c>
      <c r="T108" s="55">
        <v>241</v>
      </c>
      <c r="U108" s="55"/>
      <c r="V108" s="55"/>
      <c r="W108" s="55">
        <v>64</v>
      </c>
      <c r="X108" s="55">
        <v>87</v>
      </c>
      <c r="Y108" s="55">
        <v>269</v>
      </c>
      <c r="Z108" s="55">
        <v>91.5</v>
      </c>
      <c r="AA108" s="55">
        <v>97</v>
      </c>
      <c r="AB108" s="55">
        <v>8</v>
      </c>
      <c r="AC108" s="55"/>
      <c r="AD108" s="55"/>
      <c r="AE108" s="55"/>
      <c r="AF108" s="55"/>
      <c r="AG108" s="55"/>
      <c r="AH108" s="55"/>
      <c r="AI108" s="55" t="s">
        <v>54</v>
      </c>
      <c r="AJ108" s="55">
        <v>35</v>
      </c>
      <c r="AK108" s="55"/>
      <c r="AL108" s="55"/>
      <c r="AM108" s="55"/>
      <c r="AN108" s="55"/>
      <c r="AO108" s="55">
        <v>122</v>
      </c>
      <c r="AP108" s="55">
        <v>123</v>
      </c>
      <c r="AQ108" s="55">
        <v>121</v>
      </c>
      <c r="AR108" s="55">
        <v>678</v>
      </c>
      <c r="AS108" s="55">
        <v>96</v>
      </c>
      <c r="AT108" s="55">
        <v>106</v>
      </c>
    </row>
    <row r="109" spans="1:46">
      <c r="A109" s="55" t="s">
        <v>242</v>
      </c>
      <c r="B109" s="55">
        <v>1315230302</v>
      </c>
      <c r="C109" s="55" t="s">
        <v>243</v>
      </c>
      <c r="D109" s="55" t="s">
        <v>52</v>
      </c>
      <c r="E109" s="55" t="s">
        <v>53</v>
      </c>
      <c r="F109" s="55"/>
      <c r="G109" s="55">
        <v>3</v>
      </c>
      <c r="H109" s="55">
        <v>562.5</v>
      </c>
      <c r="I109" s="55">
        <v>592</v>
      </c>
      <c r="J109" s="55">
        <v>107</v>
      </c>
      <c r="K109" s="55">
        <v>295</v>
      </c>
      <c r="L109" s="55">
        <v>459</v>
      </c>
      <c r="M109" s="55">
        <v>104</v>
      </c>
      <c r="N109" s="55">
        <v>450</v>
      </c>
      <c r="O109" s="55">
        <v>112.5</v>
      </c>
      <c r="P109" s="55">
        <v>84</v>
      </c>
      <c r="Q109" s="55">
        <v>109</v>
      </c>
      <c r="R109" s="55">
        <v>434</v>
      </c>
      <c r="S109" s="55">
        <v>88.5</v>
      </c>
      <c r="T109" s="55">
        <v>23</v>
      </c>
      <c r="U109" s="55"/>
      <c r="V109" s="55"/>
      <c r="W109" s="55">
        <v>64.5</v>
      </c>
      <c r="X109" s="55">
        <v>87</v>
      </c>
      <c r="Y109" s="55">
        <v>258</v>
      </c>
      <c r="Z109" s="55">
        <v>84</v>
      </c>
      <c r="AA109" s="55">
        <v>91</v>
      </c>
      <c r="AB109" s="55">
        <v>75</v>
      </c>
      <c r="AC109" s="55"/>
      <c r="AD109" s="55"/>
      <c r="AE109" s="55"/>
      <c r="AF109" s="55"/>
      <c r="AG109" s="55"/>
      <c r="AH109" s="55"/>
      <c r="AI109" s="55" t="s">
        <v>54</v>
      </c>
      <c r="AJ109" s="55">
        <v>2</v>
      </c>
      <c r="AK109" s="55"/>
      <c r="AL109" s="55"/>
      <c r="AM109" s="55"/>
      <c r="AN109" s="55"/>
      <c r="AO109" s="55">
        <v>501</v>
      </c>
      <c r="AP109" s="55">
        <v>308</v>
      </c>
      <c r="AQ109" s="55">
        <v>346</v>
      </c>
      <c r="AR109" s="55">
        <v>402</v>
      </c>
      <c r="AS109" s="55">
        <v>314</v>
      </c>
      <c r="AT109" s="55">
        <v>107</v>
      </c>
    </row>
    <row r="110" spans="1:46">
      <c r="A110" s="55" t="s">
        <v>889</v>
      </c>
      <c r="B110" s="55">
        <v>1315231013</v>
      </c>
      <c r="C110" s="55" t="s">
        <v>890</v>
      </c>
      <c r="D110" s="55" t="s">
        <v>52</v>
      </c>
      <c r="E110" s="55" t="s">
        <v>53</v>
      </c>
      <c r="F110" s="55"/>
      <c r="G110" s="55">
        <v>10</v>
      </c>
      <c r="H110" s="55">
        <v>546.75</v>
      </c>
      <c r="I110" s="55">
        <v>592</v>
      </c>
      <c r="J110" s="55">
        <v>107</v>
      </c>
      <c r="K110" s="55">
        <v>140</v>
      </c>
      <c r="L110" s="55">
        <v>459</v>
      </c>
      <c r="M110" s="55">
        <v>111</v>
      </c>
      <c r="N110" s="55">
        <v>172</v>
      </c>
      <c r="O110" s="55">
        <v>106</v>
      </c>
      <c r="P110" s="55">
        <v>160</v>
      </c>
      <c r="Q110" s="55">
        <v>125</v>
      </c>
      <c r="R110" s="55">
        <v>92</v>
      </c>
      <c r="S110" s="55">
        <v>76</v>
      </c>
      <c r="T110" s="55">
        <v>142</v>
      </c>
      <c r="U110" s="55"/>
      <c r="V110" s="55"/>
      <c r="W110" s="55">
        <v>65.5</v>
      </c>
      <c r="X110" s="55">
        <v>87</v>
      </c>
      <c r="Y110" s="55">
        <v>239</v>
      </c>
      <c r="Z110" s="55"/>
      <c r="AA110" s="55"/>
      <c r="AB110" s="55"/>
      <c r="AC110" s="55">
        <v>63.25</v>
      </c>
      <c r="AD110" s="55">
        <v>87</v>
      </c>
      <c r="AE110" s="55">
        <v>86</v>
      </c>
      <c r="AF110" s="55"/>
      <c r="AG110" s="55"/>
      <c r="AH110" s="55"/>
      <c r="AI110" s="55" t="s">
        <v>880</v>
      </c>
      <c r="AJ110" s="55">
        <v>13</v>
      </c>
      <c r="AK110" s="55"/>
      <c r="AL110" s="55"/>
      <c r="AM110" s="55"/>
      <c r="AN110" s="55"/>
      <c r="AO110" s="55">
        <v>121</v>
      </c>
      <c r="AP110" s="55">
        <v>145</v>
      </c>
      <c r="AQ110" s="55">
        <v>140</v>
      </c>
      <c r="AR110" s="55">
        <v>247</v>
      </c>
      <c r="AS110" s="55">
        <v>268</v>
      </c>
      <c r="AT110" s="55">
        <v>107</v>
      </c>
    </row>
    <row r="111" spans="1:46">
      <c r="A111" s="55" t="s">
        <v>111</v>
      </c>
      <c r="B111" s="55">
        <v>1315230130</v>
      </c>
      <c r="C111" s="55" t="s">
        <v>112</v>
      </c>
      <c r="D111" s="55" t="s">
        <v>52</v>
      </c>
      <c r="E111" s="55" t="s">
        <v>53</v>
      </c>
      <c r="F111" s="55"/>
      <c r="G111" s="55">
        <v>1</v>
      </c>
      <c r="H111" s="55">
        <v>573.5</v>
      </c>
      <c r="I111" s="55">
        <v>591.5</v>
      </c>
      <c r="J111" s="55">
        <v>109</v>
      </c>
      <c r="K111" s="55">
        <v>-58</v>
      </c>
      <c r="L111" s="55">
        <v>466</v>
      </c>
      <c r="M111" s="55">
        <v>107.5</v>
      </c>
      <c r="N111" s="55">
        <v>300</v>
      </c>
      <c r="O111" s="55">
        <v>101.5</v>
      </c>
      <c r="P111" s="55">
        <v>235</v>
      </c>
      <c r="Q111" s="55">
        <v>121.5</v>
      </c>
      <c r="R111" s="55">
        <v>152</v>
      </c>
      <c r="S111" s="55">
        <v>73</v>
      </c>
      <c r="T111" s="55">
        <v>181</v>
      </c>
      <c r="U111" s="55"/>
      <c r="V111" s="55"/>
      <c r="W111" s="55">
        <v>82</v>
      </c>
      <c r="X111" s="55">
        <v>94</v>
      </c>
      <c r="Y111" s="55">
        <v>29</v>
      </c>
      <c r="Z111" s="55">
        <v>88</v>
      </c>
      <c r="AA111" s="55">
        <v>94</v>
      </c>
      <c r="AB111" s="55">
        <v>28</v>
      </c>
      <c r="AC111" s="55"/>
      <c r="AD111" s="55"/>
      <c r="AE111" s="55"/>
      <c r="AF111" s="55"/>
      <c r="AG111" s="55"/>
      <c r="AH111" s="55"/>
      <c r="AI111" s="55" t="s">
        <v>54</v>
      </c>
      <c r="AJ111" s="55">
        <v>30</v>
      </c>
      <c r="AK111" s="55"/>
      <c r="AL111" s="55"/>
      <c r="AM111" s="55"/>
      <c r="AN111" s="55"/>
      <c r="AO111" s="55">
        <v>55</v>
      </c>
      <c r="AP111" s="55">
        <v>88</v>
      </c>
      <c r="AQ111" s="55">
        <v>111</v>
      </c>
      <c r="AR111" s="55">
        <v>51</v>
      </c>
      <c r="AS111" s="55">
        <v>80</v>
      </c>
      <c r="AT111" s="55">
        <v>109</v>
      </c>
    </row>
    <row r="112" spans="1:46">
      <c r="A112" s="55" t="s">
        <v>491</v>
      </c>
      <c r="B112" s="55">
        <v>1315230539</v>
      </c>
      <c r="C112" s="55" t="s">
        <v>492</v>
      </c>
      <c r="D112" s="55" t="s">
        <v>52</v>
      </c>
      <c r="E112" s="55" t="s">
        <v>53</v>
      </c>
      <c r="F112" s="55"/>
      <c r="G112" s="55">
        <v>5</v>
      </c>
      <c r="H112" s="55">
        <v>567</v>
      </c>
      <c r="I112" s="55">
        <v>591.5</v>
      </c>
      <c r="J112" s="55">
        <v>109</v>
      </c>
      <c r="K112" s="55">
        <v>109</v>
      </c>
      <c r="L112" s="55">
        <v>466</v>
      </c>
      <c r="M112" s="55">
        <v>111.5</v>
      </c>
      <c r="N112" s="55">
        <v>155</v>
      </c>
      <c r="O112" s="55">
        <v>115.5</v>
      </c>
      <c r="P112" s="55">
        <v>57</v>
      </c>
      <c r="Q112" s="55">
        <v>113.5</v>
      </c>
      <c r="R112" s="55">
        <v>327</v>
      </c>
      <c r="S112" s="55">
        <v>76</v>
      </c>
      <c r="T112" s="55">
        <v>142</v>
      </c>
      <c r="U112" s="55"/>
      <c r="V112" s="55"/>
      <c r="W112" s="55">
        <v>75.5</v>
      </c>
      <c r="X112" s="55">
        <v>91</v>
      </c>
      <c r="Y112" s="55">
        <v>79</v>
      </c>
      <c r="Z112" s="55">
        <v>75</v>
      </c>
      <c r="AA112" s="55">
        <v>84</v>
      </c>
      <c r="AB112" s="55">
        <v>248</v>
      </c>
      <c r="AC112" s="55"/>
      <c r="AD112" s="55"/>
      <c r="AE112" s="55"/>
      <c r="AF112" s="55"/>
      <c r="AG112" s="55"/>
      <c r="AH112" s="55"/>
      <c r="AI112" s="55" t="s">
        <v>54</v>
      </c>
      <c r="AJ112" s="55">
        <v>39</v>
      </c>
      <c r="AK112" s="55"/>
      <c r="AL112" s="55"/>
      <c r="AM112" s="55"/>
      <c r="AN112" s="55"/>
      <c r="AO112" s="55">
        <v>160</v>
      </c>
      <c r="AP112" s="55">
        <v>179</v>
      </c>
      <c r="AQ112" s="55">
        <v>150</v>
      </c>
      <c r="AR112" s="55">
        <v>218</v>
      </c>
      <c r="AS112" s="55">
        <v>272</v>
      </c>
      <c r="AT112" s="55">
        <v>109</v>
      </c>
    </row>
    <row r="113" spans="1:46">
      <c r="A113" s="55" t="s">
        <v>204</v>
      </c>
      <c r="B113" s="55">
        <v>1315230230</v>
      </c>
      <c r="C113" s="55" t="s">
        <v>205</v>
      </c>
      <c r="D113" s="55" t="s">
        <v>52</v>
      </c>
      <c r="E113" s="55" t="s">
        <v>53</v>
      </c>
      <c r="F113" s="55"/>
      <c r="G113" s="55">
        <v>2</v>
      </c>
      <c r="H113" s="55">
        <v>575.5</v>
      </c>
      <c r="I113" s="55">
        <v>591</v>
      </c>
      <c r="J113" s="55">
        <v>111</v>
      </c>
      <c r="K113" s="55">
        <v>-30</v>
      </c>
      <c r="L113" s="55">
        <v>472</v>
      </c>
      <c r="M113" s="55">
        <v>106</v>
      </c>
      <c r="N113" s="55">
        <v>361</v>
      </c>
      <c r="O113" s="55">
        <v>101.5</v>
      </c>
      <c r="P113" s="55">
        <v>235</v>
      </c>
      <c r="Q113" s="55">
        <v>121</v>
      </c>
      <c r="R113" s="55">
        <v>168</v>
      </c>
      <c r="S113" s="55">
        <v>73.5</v>
      </c>
      <c r="T113" s="55">
        <v>172</v>
      </c>
      <c r="U113" s="55"/>
      <c r="V113" s="55"/>
      <c r="W113" s="55">
        <v>86.5</v>
      </c>
      <c r="X113" s="55">
        <v>96</v>
      </c>
      <c r="Y113" s="55">
        <v>7</v>
      </c>
      <c r="Z113" s="55">
        <v>87</v>
      </c>
      <c r="AA113" s="55">
        <v>93</v>
      </c>
      <c r="AB113" s="55">
        <v>34</v>
      </c>
      <c r="AC113" s="55"/>
      <c r="AD113" s="55"/>
      <c r="AE113" s="55"/>
      <c r="AF113" s="55"/>
      <c r="AG113" s="55"/>
      <c r="AH113" s="55"/>
      <c r="AI113" s="55" t="s">
        <v>54</v>
      </c>
      <c r="AJ113" s="55">
        <v>30</v>
      </c>
      <c r="AK113" s="55"/>
      <c r="AL113" s="55"/>
      <c r="AM113" s="55"/>
      <c r="AN113" s="55"/>
      <c r="AO113" s="55">
        <v>139</v>
      </c>
      <c r="AP113" s="55">
        <v>195</v>
      </c>
      <c r="AQ113" s="55">
        <v>107</v>
      </c>
      <c r="AR113" s="55">
        <v>81</v>
      </c>
      <c r="AS113" s="55">
        <v>93</v>
      </c>
      <c r="AT113" s="55">
        <v>111</v>
      </c>
    </row>
    <row r="114" spans="1:46">
      <c r="A114" s="55" t="s">
        <v>373</v>
      </c>
      <c r="B114" s="55">
        <v>1315230421</v>
      </c>
      <c r="C114" s="55" t="s">
        <v>374</v>
      </c>
      <c r="D114" s="55" t="s">
        <v>52</v>
      </c>
      <c r="E114" s="55" t="s">
        <v>53</v>
      </c>
      <c r="F114" s="55"/>
      <c r="G114" s="55">
        <v>4</v>
      </c>
      <c r="H114" s="55">
        <v>564.5</v>
      </c>
      <c r="I114" s="55">
        <v>590.5</v>
      </c>
      <c r="J114" s="55">
        <v>112</v>
      </c>
      <c r="K114" s="55">
        <v>50</v>
      </c>
      <c r="L114" s="55">
        <v>479</v>
      </c>
      <c r="M114" s="55">
        <v>97.5</v>
      </c>
      <c r="N114" s="55">
        <v>678</v>
      </c>
      <c r="O114" s="55">
        <v>105.5</v>
      </c>
      <c r="P114" s="55">
        <v>170</v>
      </c>
      <c r="Q114" s="55">
        <v>118</v>
      </c>
      <c r="R114" s="55">
        <v>236</v>
      </c>
      <c r="S114" s="55">
        <v>93.5</v>
      </c>
      <c r="T114" s="55">
        <v>11</v>
      </c>
      <c r="U114" s="55"/>
      <c r="V114" s="55"/>
      <c r="W114" s="55">
        <v>73.5</v>
      </c>
      <c r="X114" s="55">
        <v>90</v>
      </c>
      <c r="Y114" s="55">
        <v>116</v>
      </c>
      <c r="Z114" s="55">
        <v>76.5</v>
      </c>
      <c r="AA114" s="55">
        <v>86</v>
      </c>
      <c r="AB114" s="55">
        <v>222</v>
      </c>
      <c r="AC114" s="55"/>
      <c r="AD114" s="55"/>
      <c r="AE114" s="55"/>
      <c r="AF114" s="55"/>
      <c r="AG114" s="55"/>
      <c r="AH114" s="55"/>
      <c r="AI114" s="55" t="s">
        <v>54</v>
      </c>
      <c r="AJ114" s="55">
        <v>21</v>
      </c>
      <c r="AK114" s="55"/>
      <c r="AL114" s="55"/>
      <c r="AM114" s="55"/>
      <c r="AN114" s="55"/>
      <c r="AO114" s="55">
        <v>275</v>
      </c>
      <c r="AP114" s="55">
        <v>64</v>
      </c>
      <c r="AQ114" s="55">
        <v>124</v>
      </c>
      <c r="AR114" s="55">
        <v>162</v>
      </c>
      <c r="AS114" s="55">
        <v>277</v>
      </c>
      <c r="AT114" s="55">
        <v>112</v>
      </c>
    </row>
    <row r="115" spans="1:46">
      <c r="A115" s="55" t="s">
        <v>663</v>
      </c>
      <c r="B115" s="55">
        <v>1315230734</v>
      </c>
      <c r="C115" s="55" t="s">
        <v>664</v>
      </c>
      <c r="D115" s="55" t="s">
        <v>52</v>
      </c>
      <c r="E115" s="55" t="s">
        <v>53</v>
      </c>
      <c r="F115" s="55"/>
      <c r="G115" s="55">
        <v>7</v>
      </c>
      <c r="H115" s="55">
        <v>560</v>
      </c>
      <c r="I115" s="55">
        <v>589.5</v>
      </c>
      <c r="J115" s="55">
        <v>113</v>
      </c>
      <c r="K115" s="55">
        <v>-105</v>
      </c>
      <c r="L115" s="55">
        <v>499</v>
      </c>
      <c r="M115" s="55">
        <v>116.5</v>
      </c>
      <c r="N115" s="55">
        <v>40</v>
      </c>
      <c r="O115" s="55">
        <v>100.5</v>
      </c>
      <c r="P115" s="55">
        <v>253</v>
      </c>
      <c r="Q115" s="55">
        <v>114</v>
      </c>
      <c r="R115" s="55">
        <v>313</v>
      </c>
      <c r="S115" s="55">
        <v>79.5</v>
      </c>
      <c r="T115" s="55">
        <v>89</v>
      </c>
      <c r="U115" s="55"/>
      <c r="V115" s="55"/>
      <c r="W115" s="55">
        <v>66.5</v>
      </c>
      <c r="X115" s="55">
        <v>88</v>
      </c>
      <c r="Y115" s="55">
        <v>220</v>
      </c>
      <c r="Z115" s="55">
        <v>83</v>
      </c>
      <c r="AA115" s="55">
        <v>91</v>
      </c>
      <c r="AB115" s="55">
        <v>91</v>
      </c>
      <c r="AC115" s="55"/>
      <c r="AD115" s="55"/>
      <c r="AE115" s="55"/>
      <c r="AF115" s="55"/>
      <c r="AG115" s="55"/>
      <c r="AH115" s="55"/>
      <c r="AI115" s="55" t="s">
        <v>54</v>
      </c>
      <c r="AJ115" s="55">
        <v>34</v>
      </c>
      <c r="AK115" s="55"/>
      <c r="AL115" s="55"/>
      <c r="AM115" s="55"/>
      <c r="AN115" s="55"/>
      <c r="AO115" s="55">
        <v>95</v>
      </c>
      <c r="AP115" s="55">
        <v>121</v>
      </c>
      <c r="AQ115" s="55">
        <v>168</v>
      </c>
      <c r="AR115" s="55">
        <v>8</v>
      </c>
      <c r="AS115" s="55">
        <v>152</v>
      </c>
      <c r="AT115" s="55">
        <v>113</v>
      </c>
    </row>
    <row r="116" spans="1:46">
      <c r="A116" s="55" t="s">
        <v>79</v>
      </c>
      <c r="B116" s="55">
        <v>1315230114</v>
      </c>
      <c r="C116" s="55" t="s">
        <v>80</v>
      </c>
      <c r="D116" s="55" t="s">
        <v>52</v>
      </c>
      <c r="E116" s="55" t="s">
        <v>53</v>
      </c>
      <c r="F116" s="55"/>
      <c r="G116" s="55">
        <v>1</v>
      </c>
      <c r="H116" s="55">
        <v>571</v>
      </c>
      <c r="I116" s="55">
        <v>589.5</v>
      </c>
      <c r="J116" s="55">
        <v>113</v>
      </c>
      <c r="K116" s="55">
        <v>19</v>
      </c>
      <c r="L116" s="55">
        <v>499</v>
      </c>
      <c r="M116" s="55">
        <v>105.5</v>
      </c>
      <c r="N116" s="55">
        <v>382</v>
      </c>
      <c r="O116" s="55">
        <v>108.5</v>
      </c>
      <c r="P116" s="55">
        <v>110</v>
      </c>
      <c r="Q116" s="55">
        <v>107.5</v>
      </c>
      <c r="R116" s="55">
        <v>463</v>
      </c>
      <c r="S116" s="55">
        <v>83</v>
      </c>
      <c r="T116" s="55">
        <v>58</v>
      </c>
      <c r="U116" s="55"/>
      <c r="V116" s="55"/>
      <c r="W116" s="55">
        <v>81</v>
      </c>
      <c r="X116" s="55">
        <v>93</v>
      </c>
      <c r="Y116" s="55">
        <v>35</v>
      </c>
      <c r="Z116" s="55">
        <v>85.5</v>
      </c>
      <c r="AA116" s="55">
        <v>92</v>
      </c>
      <c r="AB116" s="55">
        <v>50</v>
      </c>
      <c r="AC116" s="55"/>
      <c r="AD116" s="55"/>
      <c r="AE116" s="55"/>
      <c r="AF116" s="55"/>
      <c r="AG116" s="55"/>
      <c r="AH116" s="55"/>
      <c r="AI116" s="55" t="s">
        <v>54</v>
      </c>
      <c r="AJ116" s="55">
        <v>14</v>
      </c>
      <c r="AK116" s="55"/>
      <c r="AL116" s="55"/>
      <c r="AM116" s="55"/>
      <c r="AN116" s="55"/>
      <c r="AO116" s="55">
        <v>135</v>
      </c>
      <c r="AP116" s="55">
        <v>283</v>
      </c>
      <c r="AQ116" s="55">
        <v>218</v>
      </c>
      <c r="AR116" s="55">
        <v>132</v>
      </c>
      <c r="AS116" s="55">
        <v>202</v>
      </c>
      <c r="AT116" s="55">
        <v>113</v>
      </c>
    </row>
    <row r="117" spans="1:46">
      <c r="A117" s="55" t="s">
        <v>107</v>
      </c>
      <c r="B117" s="55">
        <v>1315230128</v>
      </c>
      <c r="C117" s="55" t="s">
        <v>108</v>
      </c>
      <c r="D117" s="55" t="s">
        <v>52</v>
      </c>
      <c r="E117" s="55" t="s">
        <v>53</v>
      </c>
      <c r="F117" s="55"/>
      <c r="G117" s="55">
        <v>1</v>
      </c>
      <c r="H117" s="55">
        <v>563.5</v>
      </c>
      <c r="I117" s="55">
        <v>589.5</v>
      </c>
      <c r="J117" s="55">
        <v>113</v>
      </c>
      <c r="K117" s="55">
        <v>13</v>
      </c>
      <c r="L117" s="55">
        <v>499</v>
      </c>
      <c r="M117" s="55">
        <v>108.5</v>
      </c>
      <c r="N117" s="55">
        <v>258</v>
      </c>
      <c r="O117" s="55">
        <v>114</v>
      </c>
      <c r="P117" s="55">
        <v>69</v>
      </c>
      <c r="Q117" s="55">
        <v>113.5</v>
      </c>
      <c r="R117" s="55">
        <v>327</v>
      </c>
      <c r="S117" s="55">
        <v>75.5</v>
      </c>
      <c r="T117" s="55">
        <v>151</v>
      </c>
      <c r="U117" s="55"/>
      <c r="V117" s="55"/>
      <c r="W117" s="55">
        <v>71</v>
      </c>
      <c r="X117" s="55">
        <v>89</v>
      </c>
      <c r="Y117" s="55">
        <v>149</v>
      </c>
      <c r="Z117" s="55">
        <v>81</v>
      </c>
      <c r="AA117" s="55">
        <v>89</v>
      </c>
      <c r="AB117" s="55">
        <v>132</v>
      </c>
      <c r="AC117" s="55"/>
      <c r="AD117" s="55"/>
      <c r="AE117" s="55"/>
      <c r="AF117" s="55"/>
      <c r="AG117" s="55"/>
      <c r="AH117" s="55"/>
      <c r="AI117" s="55" t="s">
        <v>54</v>
      </c>
      <c r="AJ117" s="55">
        <v>28</v>
      </c>
      <c r="AK117" s="55"/>
      <c r="AL117" s="55"/>
      <c r="AM117" s="55"/>
      <c r="AN117" s="55"/>
      <c r="AO117" s="55">
        <v>37</v>
      </c>
      <c r="AP117" s="55">
        <v>72</v>
      </c>
      <c r="AQ117" s="55">
        <v>131</v>
      </c>
      <c r="AR117" s="55">
        <v>126</v>
      </c>
      <c r="AS117" s="55">
        <v>121</v>
      </c>
      <c r="AT117" s="55">
        <v>113</v>
      </c>
    </row>
    <row r="118" spans="1:46">
      <c r="A118" s="55" t="s">
        <v>324</v>
      </c>
      <c r="B118" s="55">
        <v>1315230343</v>
      </c>
      <c r="C118" s="55" t="s">
        <v>325</v>
      </c>
      <c r="D118" s="55" t="s">
        <v>133</v>
      </c>
      <c r="E118" s="55" t="s">
        <v>53</v>
      </c>
      <c r="F118" s="55"/>
      <c r="G118" s="55">
        <v>3</v>
      </c>
      <c r="H118" s="55">
        <v>560.5</v>
      </c>
      <c r="I118" s="55">
        <v>589</v>
      </c>
      <c r="J118" s="55">
        <v>116</v>
      </c>
      <c r="K118" s="55">
        <v>-49</v>
      </c>
      <c r="L118" s="55">
        <v>515</v>
      </c>
      <c r="M118" s="55">
        <v>109.5</v>
      </c>
      <c r="N118" s="55">
        <v>226</v>
      </c>
      <c r="O118" s="55">
        <v>120</v>
      </c>
      <c r="P118" s="55">
        <v>26</v>
      </c>
      <c r="Q118" s="55">
        <v>112.5</v>
      </c>
      <c r="R118" s="55">
        <v>350</v>
      </c>
      <c r="S118" s="55">
        <v>71</v>
      </c>
      <c r="T118" s="55">
        <v>205</v>
      </c>
      <c r="U118" s="55"/>
      <c r="V118" s="55"/>
      <c r="W118" s="55">
        <v>68</v>
      </c>
      <c r="X118" s="55">
        <v>88</v>
      </c>
      <c r="Y118" s="55">
        <v>197</v>
      </c>
      <c r="Z118" s="55">
        <v>79.5</v>
      </c>
      <c r="AA118" s="55">
        <v>88</v>
      </c>
      <c r="AB118" s="55">
        <v>165</v>
      </c>
      <c r="AC118" s="55"/>
      <c r="AD118" s="55"/>
      <c r="AE118" s="55"/>
      <c r="AF118" s="55"/>
      <c r="AG118" s="55"/>
      <c r="AH118" s="55"/>
      <c r="AI118" s="55" t="s">
        <v>54</v>
      </c>
      <c r="AJ118" s="55">
        <v>43</v>
      </c>
      <c r="AK118" s="55"/>
      <c r="AL118" s="55"/>
      <c r="AM118" s="55"/>
      <c r="AN118" s="55"/>
      <c r="AO118" s="55">
        <v>155</v>
      </c>
      <c r="AP118" s="55">
        <v>97</v>
      </c>
      <c r="AQ118" s="55">
        <v>78</v>
      </c>
      <c r="AR118" s="55">
        <v>67</v>
      </c>
      <c r="AS118" s="55">
        <v>38</v>
      </c>
      <c r="AT118" s="55">
        <v>116</v>
      </c>
    </row>
    <row r="119" spans="1:46">
      <c r="A119" s="55" t="s">
        <v>563</v>
      </c>
      <c r="B119" s="55">
        <v>1315230628</v>
      </c>
      <c r="C119" s="55" t="s">
        <v>564</v>
      </c>
      <c r="D119" s="55" t="s">
        <v>52</v>
      </c>
      <c r="E119" s="55" t="s">
        <v>53</v>
      </c>
      <c r="F119" s="55"/>
      <c r="G119" s="55">
        <v>6</v>
      </c>
      <c r="H119" s="55">
        <v>565.5</v>
      </c>
      <c r="I119" s="55">
        <v>589</v>
      </c>
      <c r="J119" s="55">
        <v>116</v>
      </c>
      <c r="K119" s="55">
        <v>-24</v>
      </c>
      <c r="L119" s="55">
        <v>515</v>
      </c>
      <c r="M119" s="55">
        <v>108.5</v>
      </c>
      <c r="N119" s="55">
        <v>258</v>
      </c>
      <c r="O119" s="55">
        <v>120</v>
      </c>
      <c r="P119" s="55">
        <v>26</v>
      </c>
      <c r="Q119" s="55">
        <v>104.5</v>
      </c>
      <c r="R119" s="55">
        <v>532</v>
      </c>
      <c r="S119" s="55">
        <v>78</v>
      </c>
      <c r="T119" s="55">
        <v>109</v>
      </c>
      <c r="U119" s="55"/>
      <c r="V119" s="55"/>
      <c r="W119" s="55">
        <v>78</v>
      </c>
      <c r="X119" s="55">
        <v>92</v>
      </c>
      <c r="Y119" s="55">
        <v>54</v>
      </c>
      <c r="Z119" s="55">
        <v>76.5</v>
      </c>
      <c r="AA119" s="55">
        <v>86</v>
      </c>
      <c r="AB119" s="55">
        <v>222</v>
      </c>
      <c r="AC119" s="55"/>
      <c r="AD119" s="55"/>
      <c r="AE119" s="55"/>
      <c r="AF119" s="55"/>
      <c r="AG119" s="55"/>
      <c r="AH119" s="55"/>
      <c r="AI119" s="55" t="s">
        <v>54</v>
      </c>
      <c r="AJ119" s="55">
        <v>28</v>
      </c>
      <c r="AK119" s="55"/>
      <c r="AL119" s="55" t="s">
        <v>512</v>
      </c>
      <c r="AM119" s="55"/>
      <c r="AN119" s="55"/>
      <c r="AO119" s="55">
        <v>100</v>
      </c>
      <c r="AP119" s="55">
        <v>90</v>
      </c>
      <c r="AQ119" s="55">
        <v>94</v>
      </c>
      <c r="AR119" s="55">
        <v>92</v>
      </c>
      <c r="AS119" s="55">
        <v>106</v>
      </c>
      <c r="AT119" s="55">
        <v>116</v>
      </c>
    </row>
    <row r="120" spans="1:46">
      <c r="A120" s="55" t="s">
        <v>1381</v>
      </c>
      <c r="B120" s="55">
        <v>1315231525</v>
      </c>
      <c r="C120" s="55" t="s">
        <v>1382</v>
      </c>
      <c r="D120" s="55" t="s">
        <v>52</v>
      </c>
      <c r="E120" s="55" t="s">
        <v>53</v>
      </c>
      <c r="F120" s="55"/>
      <c r="G120" s="55">
        <v>15</v>
      </c>
      <c r="H120" s="55">
        <v>549.5</v>
      </c>
      <c r="I120" s="55">
        <v>588</v>
      </c>
      <c r="J120" s="55">
        <v>118</v>
      </c>
      <c r="K120" s="55">
        <v>39</v>
      </c>
      <c r="L120" s="55">
        <v>537</v>
      </c>
      <c r="M120" s="55">
        <v>101.5</v>
      </c>
      <c r="N120" s="55">
        <v>544</v>
      </c>
      <c r="O120" s="55">
        <v>106.5</v>
      </c>
      <c r="P120" s="55">
        <v>153</v>
      </c>
      <c r="Q120" s="55">
        <v>130</v>
      </c>
      <c r="R120" s="55">
        <v>40</v>
      </c>
      <c r="S120" s="55">
        <v>69</v>
      </c>
      <c r="T120" s="55">
        <v>251</v>
      </c>
      <c r="U120" s="55"/>
      <c r="V120" s="55"/>
      <c r="W120" s="55">
        <v>68</v>
      </c>
      <c r="X120" s="55">
        <v>88</v>
      </c>
      <c r="Y120" s="55">
        <v>197</v>
      </c>
      <c r="Z120" s="55"/>
      <c r="AA120" s="55"/>
      <c r="AB120" s="55"/>
      <c r="AC120" s="55">
        <v>74.5</v>
      </c>
      <c r="AD120" s="55">
        <v>93</v>
      </c>
      <c r="AE120" s="55">
        <v>10</v>
      </c>
      <c r="AF120" s="55"/>
      <c r="AG120" s="55"/>
      <c r="AH120" s="55"/>
      <c r="AI120" s="55" t="s">
        <v>880</v>
      </c>
      <c r="AJ120" s="55">
        <v>25</v>
      </c>
      <c r="AK120" s="55"/>
      <c r="AL120" s="55"/>
      <c r="AM120" s="55"/>
      <c r="AN120" s="55"/>
      <c r="AO120" s="55">
        <v>213</v>
      </c>
      <c r="AP120" s="55">
        <v>390</v>
      </c>
      <c r="AQ120" s="55">
        <v>230</v>
      </c>
      <c r="AR120" s="55">
        <v>157</v>
      </c>
      <c r="AS120" s="55">
        <v>206</v>
      </c>
      <c r="AT120" s="55">
        <v>118</v>
      </c>
    </row>
    <row r="121" spans="1:46">
      <c r="A121" s="55" t="s">
        <v>246</v>
      </c>
      <c r="B121" s="55">
        <v>1315230304</v>
      </c>
      <c r="C121" s="55" t="s">
        <v>247</v>
      </c>
      <c r="D121" s="55" t="s">
        <v>52</v>
      </c>
      <c r="E121" s="55" t="s">
        <v>53</v>
      </c>
      <c r="F121" s="55"/>
      <c r="G121" s="55">
        <v>3</v>
      </c>
      <c r="H121" s="55">
        <v>560</v>
      </c>
      <c r="I121" s="55">
        <v>587.5</v>
      </c>
      <c r="J121" s="55">
        <v>119</v>
      </c>
      <c r="K121" s="55">
        <v>-20</v>
      </c>
      <c r="L121" s="55">
        <v>549</v>
      </c>
      <c r="M121" s="55">
        <v>106.5</v>
      </c>
      <c r="N121" s="55">
        <v>346</v>
      </c>
      <c r="O121" s="55">
        <v>105.5</v>
      </c>
      <c r="P121" s="55">
        <v>170</v>
      </c>
      <c r="Q121" s="55">
        <v>111.5</v>
      </c>
      <c r="R121" s="55">
        <v>371</v>
      </c>
      <c r="S121" s="55">
        <v>91</v>
      </c>
      <c r="T121" s="55">
        <v>17</v>
      </c>
      <c r="U121" s="55"/>
      <c r="V121" s="55"/>
      <c r="W121" s="55">
        <v>71.5</v>
      </c>
      <c r="X121" s="55">
        <v>90</v>
      </c>
      <c r="Y121" s="55">
        <v>144</v>
      </c>
      <c r="Z121" s="55">
        <v>74</v>
      </c>
      <c r="AA121" s="55">
        <v>83</v>
      </c>
      <c r="AB121" s="55">
        <v>265</v>
      </c>
      <c r="AC121" s="55"/>
      <c r="AD121" s="55"/>
      <c r="AE121" s="55"/>
      <c r="AF121" s="55"/>
      <c r="AG121" s="55"/>
      <c r="AH121" s="55"/>
      <c r="AI121" s="55" t="s">
        <v>54</v>
      </c>
      <c r="AJ121" s="55">
        <v>4</v>
      </c>
      <c r="AK121" s="55"/>
      <c r="AL121" s="55"/>
      <c r="AM121" s="55"/>
      <c r="AN121" s="55"/>
      <c r="AO121" s="55">
        <v>151</v>
      </c>
      <c r="AP121" s="55">
        <v>122</v>
      </c>
      <c r="AQ121" s="55">
        <v>153</v>
      </c>
      <c r="AR121" s="55">
        <v>99</v>
      </c>
      <c r="AS121" s="55">
        <v>181</v>
      </c>
      <c r="AT121" s="55">
        <v>119</v>
      </c>
    </row>
    <row r="122" spans="1:46">
      <c r="A122" s="55" t="s">
        <v>939</v>
      </c>
      <c r="B122" s="55">
        <v>1315231038</v>
      </c>
      <c r="C122" s="55" t="s">
        <v>940</v>
      </c>
      <c r="D122" s="55" t="s">
        <v>52</v>
      </c>
      <c r="E122" s="55" t="s">
        <v>53</v>
      </c>
      <c r="F122" s="55"/>
      <c r="G122" s="55">
        <v>10</v>
      </c>
      <c r="H122" s="55">
        <v>557.5</v>
      </c>
      <c r="I122" s="55">
        <v>586.5</v>
      </c>
      <c r="J122" s="55">
        <v>120</v>
      </c>
      <c r="K122" s="55">
        <v>112</v>
      </c>
      <c r="L122" s="55">
        <v>565</v>
      </c>
      <c r="M122" s="55">
        <v>114.5</v>
      </c>
      <c r="N122" s="55">
        <v>74</v>
      </c>
      <c r="O122" s="55">
        <v>107.5</v>
      </c>
      <c r="P122" s="55">
        <v>129</v>
      </c>
      <c r="Q122" s="55">
        <v>116.5</v>
      </c>
      <c r="R122" s="55">
        <v>274</v>
      </c>
      <c r="S122" s="55">
        <v>70</v>
      </c>
      <c r="T122" s="55">
        <v>226</v>
      </c>
      <c r="U122" s="55"/>
      <c r="V122" s="55"/>
      <c r="W122" s="55">
        <v>66.5</v>
      </c>
      <c r="X122" s="55">
        <v>88</v>
      </c>
      <c r="Y122" s="55">
        <v>220</v>
      </c>
      <c r="Z122" s="55">
        <v>82.5</v>
      </c>
      <c r="AA122" s="55">
        <v>90</v>
      </c>
      <c r="AB122" s="55">
        <v>99</v>
      </c>
      <c r="AC122" s="55"/>
      <c r="AD122" s="55"/>
      <c r="AE122" s="55"/>
      <c r="AF122" s="55"/>
      <c r="AG122" s="55"/>
      <c r="AH122" s="55"/>
      <c r="AI122" s="55" t="s">
        <v>54</v>
      </c>
      <c r="AJ122" s="55">
        <v>38</v>
      </c>
      <c r="AK122" s="55"/>
      <c r="AL122" s="55"/>
      <c r="AM122" s="55"/>
      <c r="AN122" s="55"/>
      <c r="AO122" s="55">
        <v>194</v>
      </c>
      <c r="AP122" s="55">
        <v>288</v>
      </c>
      <c r="AQ122" s="55">
        <v>341</v>
      </c>
      <c r="AR122" s="55">
        <v>232</v>
      </c>
      <c r="AS122" s="55">
        <v>243</v>
      </c>
      <c r="AT122" s="55">
        <v>120</v>
      </c>
    </row>
    <row r="123" spans="1:46">
      <c r="A123" s="55" t="s">
        <v>341</v>
      </c>
      <c r="B123" s="55">
        <v>1315230405</v>
      </c>
      <c r="C123" s="55" t="s">
        <v>342</v>
      </c>
      <c r="D123" s="55" t="s">
        <v>52</v>
      </c>
      <c r="E123" s="55" t="s">
        <v>53</v>
      </c>
      <c r="F123" s="55"/>
      <c r="G123" s="55">
        <v>4</v>
      </c>
      <c r="H123" s="55">
        <v>567</v>
      </c>
      <c r="I123" s="55">
        <v>586</v>
      </c>
      <c r="J123" s="55">
        <v>121</v>
      </c>
      <c r="K123" s="55">
        <v>-95</v>
      </c>
      <c r="L123" s="55">
        <v>572</v>
      </c>
      <c r="M123" s="55">
        <v>106</v>
      </c>
      <c r="N123" s="55">
        <v>361</v>
      </c>
      <c r="O123" s="55">
        <v>94</v>
      </c>
      <c r="P123" s="55">
        <v>381</v>
      </c>
      <c r="Q123" s="55">
        <v>124</v>
      </c>
      <c r="R123" s="55">
        <v>106</v>
      </c>
      <c r="S123" s="55">
        <v>78</v>
      </c>
      <c r="T123" s="55">
        <v>109</v>
      </c>
      <c r="U123" s="55"/>
      <c r="V123" s="55"/>
      <c r="W123" s="55">
        <v>83</v>
      </c>
      <c r="X123" s="55">
        <v>94</v>
      </c>
      <c r="Y123" s="55">
        <v>22</v>
      </c>
      <c r="Z123" s="55">
        <v>82</v>
      </c>
      <c r="AA123" s="55">
        <v>90</v>
      </c>
      <c r="AB123" s="55">
        <v>111</v>
      </c>
      <c r="AC123" s="55"/>
      <c r="AD123" s="55"/>
      <c r="AE123" s="55"/>
      <c r="AF123" s="55"/>
      <c r="AG123" s="55"/>
      <c r="AH123" s="55"/>
      <c r="AI123" s="55" t="s">
        <v>54</v>
      </c>
      <c r="AJ123" s="55">
        <v>5</v>
      </c>
      <c r="AK123" s="55"/>
      <c r="AL123" s="55"/>
      <c r="AM123" s="55"/>
      <c r="AN123" s="55"/>
      <c r="AO123" s="55">
        <v>55</v>
      </c>
      <c r="AP123" s="55">
        <v>102</v>
      </c>
      <c r="AQ123" s="55">
        <v>86</v>
      </c>
      <c r="AR123" s="55">
        <v>26</v>
      </c>
      <c r="AS123" s="55">
        <v>82</v>
      </c>
      <c r="AT123" s="55">
        <v>121</v>
      </c>
    </row>
    <row r="124" spans="1:46">
      <c r="A124" s="55" t="s">
        <v>465</v>
      </c>
      <c r="B124" s="55">
        <v>1315230526</v>
      </c>
      <c r="C124" s="55" t="s">
        <v>466</v>
      </c>
      <c r="D124" s="55" t="s">
        <v>52</v>
      </c>
      <c r="E124" s="55" t="s">
        <v>53</v>
      </c>
      <c r="F124" s="55"/>
      <c r="G124" s="55">
        <v>5</v>
      </c>
      <c r="H124" s="55">
        <v>562.25</v>
      </c>
      <c r="I124" s="55">
        <v>586</v>
      </c>
      <c r="J124" s="55">
        <v>121</v>
      </c>
      <c r="K124" s="55">
        <v>12</v>
      </c>
      <c r="L124" s="55">
        <v>572</v>
      </c>
      <c r="M124" s="55">
        <v>108.5</v>
      </c>
      <c r="N124" s="55">
        <v>258</v>
      </c>
      <c r="O124" s="55">
        <v>114</v>
      </c>
      <c r="P124" s="55">
        <v>69</v>
      </c>
      <c r="Q124" s="55">
        <v>111.5</v>
      </c>
      <c r="R124" s="55">
        <v>371</v>
      </c>
      <c r="S124" s="55">
        <v>71</v>
      </c>
      <c r="T124" s="55">
        <v>205</v>
      </c>
      <c r="U124" s="55"/>
      <c r="V124" s="55"/>
      <c r="W124" s="55">
        <v>73</v>
      </c>
      <c r="X124" s="55">
        <v>90</v>
      </c>
      <c r="Y124" s="55">
        <v>125</v>
      </c>
      <c r="Z124" s="55">
        <v>84.25</v>
      </c>
      <c r="AA124" s="55">
        <v>91</v>
      </c>
      <c r="AB124" s="55">
        <v>74</v>
      </c>
      <c r="AC124" s="55"/>
      <c r="AD124" s="55"/>
      <c r="AE124" s="55"/>
      <c r="AF124" s="55"/>
      <c r="AG124" s="55"/>
      <c r="AH124" s="55"/>
      <c r="AI124" s="55" t="s">
        <v>54</v>
      </c>
      <c r="AJ124" s="55">
        <v>26</v>
      </c>
      <c r="AK124" s="55"/>
      <c r="AL124" s="55"/>
      <c r="AM124" s="55"/>
      <c r="AN124" s="55"/>
      <c r="AO124" s="55">
        <v>250</v>
      </c>
      <c r="AP124" s="55">
        <v>185</v>
      </c>
      <c r="AQ124" s="55">
        <v>224</v>
      </c>
      <c r="AR124" s="55">
        <v>133</v>
      </c>
      <c r="AS124" s="55">
        <v>156</v>
      </c>
      <c r="AT124" s="55">
        <v>121</v>
      </c>
    </row>
    <row r="125" spans="1:46">
      <c r="A125" s="55" t="s">
        <v>959</v>
      </c>
      <c r="B125" s="55">
        <v>1315231048</v>
      </c>
      <c r="C125" s="55" t="s">
        <v>960</v>
      </c>
      <c r="D125" s="55" t="s">
        <v>52</v>
      </c>
      <c r="E125" s="55" t="s">
        <v>53</v>
      </c>
      <c r="F125" s="55"/>
      <c r="G125" s="55">
        <v>10</v>
      </c>
      <c r="H125" s="55">
        <v>542.5</v>
      </c>
      <c r="I125" s="55">
        <v>585.5</v>
      </c>
      <c r="J125" s="55">
        <v>123</v>
      </c>
      <c r="K125" s="55">
        <v>47</v>
      </c>
      <c r="L125" s="55">
        <v>580</v>
      </c>
      <c r="M125" s="55">
        <v>106.5</v>
      </c>
      <c r="N125" s="55">
        <v>346</v>
      </c>
      <c r="O125" s="55">
        <v>111</v>
      </c>
      <c r="P125" s="55">
        <v>91</v>
      </c>
      <c r="Q125" s="55">
        <v>114.5</v>
      </c>
      <c r="R125" s="55">
        <v>303</v>
      </c>
      <c r="S125" s="55">
        <v>78.5</v>
      </c>
      <c r="T125" s="55">
        <v>100</v>
      </c>
      <c r="U125" s="55"/>
      <c r="V125" s="55"/>
      <c r="W125" s="55">
        <v>60</v>
      </c>
      <c r="X125" s="55">
        <v>83</v>
      </c>
      <c r="Y125" s="55">
        <v>352</v>
      </c>
      <c r="Z125" s="55"/>
      <c r="AA125" s="55"/>
      <c r="AB125" s="55"/>
      <c r="AC125" s="55">
        <v>72</v>
      </c>
      <c r="AD125" s="55">
        <v>92</v>
      </c>
      <c r="AE125" s="55">
        <v>18</v>
      </c>
      <c r="AF125" s="55"/>
      <c r="AG125" s="55"/>
      <c r="AH125" s="55"/>
      <c r="AI125" s="55" t="s">
        <v>880</v>
      </c>
      <c r="AJ125" s="55">
        <v>48</v>
      </c>
      <c r="AK125" s="55"/>
      <c r="AL125" s="55"/>
      <c r="AM125" s="55"/>
      <c r="AN125" s="55"/>
      <c r="AO125" s="55">
        <v>183</v>
      </c>
      <c r="AP125" s="55">
        <v>127</v>
      </c>
      <c r="AQ125" s="55">
        <v>233</v>
      </c>
      <c r="AR125" s="55">
        <v>170</v>
      </c>
      <c r="AS125" s="55">
        <v>149</v>
      </c>
      <c r="AT125" s="55">
        <v>123</v>
      </c>
    </row>
    <row r="126" spans="1:46">
      <c r="A126" s="55" t="s">
        <v>1696</v>
      </c>
      <c r="B126" s="55">
        <v>1315231908</v>
      </c>
      <c r="C126" s="55" t="s">
        <v>1697</v>
      </c>
      <c r="D126" s="55" t="s">
        <v>52</v>
      </c>
      <c r="E126" s="55" t="s">
        <v>53</v>
      </c>
      <c r="F126" s="55"/>
      <c r="G126" s="55">
        <v>19</v>
      </c>
      <c r="H126" s="55">
        <v>555.5</v>
      </c>
      <c r="I126" s="55">
        <v>585.5</v>
      </c>
      <c r="J126" s="55">
        <v>123</v>
      </c>
      <c r="K126" s="55">
        <v>28</v>
      </c>
      <c r="L126" s="55">
        <v>580</v>
      </c>
      <c r="M126" s="55">
        <v>102.5</v>
      </c>
      <c r="N126" s="55">
        <v>511</v>
      </c>
      <c r="O126" s="55">
        <v>105.5</v>
      </c>
      <c r="P126" s="55">
        <v>170</v>
      </c>
      <c r="Q126" s="55">
        <v>117</v>
      </c>
      <c r="R126" s="55">
        <v>264</v>
      </c>
      <c r="S126" s="55">
        <v>83.5</v>
      </c>
      <c r="T126" s="55">
        <v>50</v>
      </c>
      <c r="U126" s="55"/>
      <c r="V126" s="55"/>
      <c r="W126" s="55">
        <v>64.5</v>
      </c>
      <c r="X126" s="55">
        <v>87</v>
      </c>
      <c r="Y126" s="55">
        <v>258</v>
      </c>
      <c r="Z126" s="55">
        <v>82.5</v>
      </c>
      <c r="AA126" s="55">
        <v>90</v>
      </c>
      <c r="AB126" s="55">
        <v>99</v>
      </c>
      <c r="AC126" s="55"/>
      <c r="AD126" s="55"/>
      <c r="AE126" s="55"/>
      <c r="AF126" s="55"/>
      <c r="AG126" s="55"/>
      <c r="AH126" s="55"/>
      <c r="AI126" s="55" t="s">
        <v>54</v>
      </c>
      <c r="AJ126" s="55">
        <v>8</v>
      </c>
      <c r="AK126" s="55"/>
      <c r="AL126" s="55"/>
      <c r="AM126" s="55"/>
      <c r="AN126" s="55"/>
      <c r="AO126" s="55">
        <v>51</v>
      </c>
      <c r="AP126" s="55">
        <v>114</v>
      </c>
      <c r="AQ126" s="55">
        <v>43</v>
      </c>
      <c r="AR126" s="55">
        <v>151</v>
      </c>
      <c r="AS126" s="55">
        <v>178</v>
      </c>
      <c r="AT126" s="55">
        <v>123</v>
      </c>
    </row>
    <row r="127" spans="1:46">
      <c r="A127" s="55" t="s">
        <v>881</v>
      </c>
      <c r="B127" s="55">
        <v>1315231009</v>
      </c>
      <c r="C127" s="55" t="s">
        <v>882</v>
      </c>
      <c r="D127" s="55" t="s">
        <v>52</v>
      </c>
      <c r="E127" s="55" t="s">
        <v>53</v>
      </c>
      <c r="F127" s="55"/>
      <c r="G127" s="55">
        <v>10</v>
      </c>
      <c r="H127" s="55">
        <v>540</v>
      </c>
      <c r="I127" s="55">
        <v>584.5</v>
      </c>
      <c r="J127" s="55">
        <v>125</v>
      </c>
      <c r="K127" s="55">
        <v>4</v>
      </c>
      <c r="L127" s="55">
        <v>592</v>
      </c>
      <c r="M127" s="55">
        <v>105.5</v>
      </c>
      <c r="N127" s="55">
        <v>382</v>
      </c>
      <c r="O127" s="55">
        <v>105.5</v>
      </c>
      <c r="P127" s="55">
        <v>170</v>
      </c>
      <c r="Q127" s="55">
        <v>121</v>
      </c>
      <c r="R127" s="55">
        <v>168</v>
      </c>
      <c r="S127" s="55">
        <v>74.5</v>
      </c>
      <c r="T127" s="55">
        <v>159</v>
      </c>
      <c r="U127" s="55"/>
      <c r="V127" s="55"/>
      <c r="W127" s="55">
        <v>64</v>
      </c>
      <c r="X127" s="55">
        <v>87</v>
      </c>
      <c r="Y127" s="55">
        <v>269</v>
      </c>
      <c r="Z127" s="55"/>
      <c r="AA127" s="55"/>
      <c r="AB127" s="55"/>
      <c r="AC127" s="55"/>
      <c r="AD127" s="55"/>
      <c r="AE127" s="55"/>
      <c r="AF127" s="55">
        <v>69.5</v>
      </c>
      <c r="AG127" s="55">
        <v>91</v>
      </c>
      <c r="AH127" s="55">
        <v>13</v>
      </c>
      <c r="AI127" s="55" t="s">
        <v>866</v>
      </c>
      <c r="AJ127" s="55">
        <v>9</v>
      </c>
      <c r="AK127" s="55"/>
      <c r="AL127" s="55"/>
      <c r="AM127" s="55"/>
      <c r="AN127" s="55" t="s">
        <v>867</v>
      </c>
      <c r="AO127" s="55">
        <v>103</v>
      </c>
      <c r="AP127" s="55">
        <v>97</v>
      </c>
      <c r="AQ127" s="55">
        <v>131</v>
      </c>
      <c r="AR127" s="55">
        <v>129</v>
      </c>
      <c r="AS127" s="55">
        <v>149</v>
      </c>
      <c r="AT127" s="55">
        <v>125</v>
      </c>
    </row>
    <row r="128" spans="1:46">
      <c r="A128" s="55" t="s">
        <v>809</v>
      </c>
      <c r="B128" s="55">
        <v>1315230919</v>
      </c>
      <c r="C128" s="55" t="s">
        <v>810</v>
      </c>
      <c r="D128" s="55" t="s">
        <v>52</v>
      </c>
      <c r="E128" s="55" t="s">
        <v>53</v>
      </c>
      <c r="F128" s="55"/>
      <c r="G128" s="55">
        <v>9</v>
      </c>
      <c r="H128" s="55">
        <v>568</v>
      </c>
      <c r="I128" s="55">
        <v>584.5</v>
      </c>
      <c r="J128" s="55">
        <v>125</v>
      </c>
      <c r="K128" s="55">
        <v>-116</v>
      </c>
      <c r="L128" s="55">
        <v>592</v>
      </c>
      <c r="M128" s="55">
        <v>110</v>
      </c>
      <c r="N128" s="55">
        <v>209</v>
      </c>
      <c r="O128" s="55">
        <v>86</v>
      </c>
      <c r="P128" s="55">
        <v>522</v>
      </c>
      <c r="Q128" s="55">
        <v>119</v>
      </c>
      <c r="R128" s="55">
        <v>212</v>
      </c>
      <c r="S128" s="55">
        <v>82.5</v>
      </c>
      <c r="T128" s="55">
        <v>60</v>
      </c>
      <c r="U128" s="55"/>
      <c r="V128" s="55"/>
      <c r="W128" s="55">
        <v>85</v>
      </c>
      <c r="X128" s="55">
        <v>95</v>
      </c>
      <c r="Y128" s="55">
        <v>12</v>
      </c>
      <c r="Z128" s="55">
        <v>85.5</v>
      </c>
      <c r="AA128" s="55">
        <v>92</v>
      </c>
      <c r="AB128" s="55">
        <v>50</v>
      </c>
      <c r="AC128" s="55"/>
      <c r="AD128" s="55"/>
      <c r="AE128" s="55"/>
      <c r="AF128" s="55"/>
      <c r="AG128" s="55"/>
      <c r="AH128" s="55"/>
      <c r="AI128" s="55" t="s">
        <v>54</v>
      </c>
      <c r="AJ128" s="55">
        <v>19</v>
      </c>
      <c r="AK128" s="55"/>
      <c r="AL128" s="55"/>
      <c r="AM128" s="55"/>
      <c r="AN128" s="55"/>
      <c r="AO128" s="55">
        <v>20</v>
      </c>
      <c r="AP128" s="55">
        <v>82</v>
      </c>
      <c r="AQ128" s="55">
        <v>35</v>
      </c>
      <c r="AR128" s="55">
        <v>9</v>
      </c>
      <c r="AS128" s="55">
        <v>41</v>
      </c>
      <c r="AT128" s="55">
        <v>125</v>
      </c>
    </row>
    <row r="129" spans="1:46">
      <c r="A129" s="55" t="s">
        <v>1012</v>
      </c>
      <c r="B129" s="55">
        <v>1315231122</v>
      </c>
      <c r="C129" s="55" t="s">
        <v>1013</v>
      </c>
      <c r="D129" s="55" t="s">
        <v>52</v>
      </c>
      <c r="E129" s="55" t="s">
        <v>53</v>
      </c>
      <c r="F129" s="55"/>
      <c r="G129" s="55">
        <v>11</v>
      </c>
      <c r="H129" s="55">
        <v>534.5</v>
      </c>
      <c r="I129" s="55">
        <v>584.5</v>
      </c>
      <c r="J129" s="55">
        <v>125</v>
      </c>
      <c r="K129" s="55">
        <v>10</v>
      </c>
      <c r="L129" s="55">
        <v>592</v>
      </c>
      <c r="M129" s="55">
        <v>121.5</v>
      </c>
      <c r="N129" s="55">
        <v>7</v>
      </c>
      <c r="O129" s="55">
        <v>103</v>
      </c>
      <c r="P129" s="55">
        <v>214</v>
      </c>
      <c r="Q129" s="55">
        <v>118.5</v>
      </c>
      <c r="R129" s="55">
        <v>221</v>
      </c>
      <c r="S129" s="55">
        <v>68.5</v>
      </c>
      <c r="T129" s="55">
        <v>257</v>
      </c>
      <c r="U129" s="55"/>
      <c r="V129" s="55"/>
      <c r="W129" s="55">
        <v>65.5</v>
      </c>
      <c r="X129" s="55">
        <v>87</v>
      </c>
      <c r="Y129" s="55">
        <v>239</v>
      </c>
      <c r="Z129" s="55"/>
      <c r="AA129" s="55"/>
      <c r="AB129" s="55"/>
      <c r="AC129" s="55"/>
      <c r="AD129" s="55"/>
      <c r="AE129" s="55"/>
      <c r="AF129" s="55">
        <v>57.5</v>
      </c>
      <c r="AG129" s="55">
        <v>86</v>
      </c>
      <c r="AH129" s="55">
        <v>91</v>
      </c>
      <c r="AI129" s="55" t="s">
        <v>866</v>
      </c>
      <c r="AJ129" s="55">
        <v>22</v>
      </c>
      <c r="AK129" s="55"/>
      <c r="AL129" s="55"/>
      <c r="AM129" s="55"/>
      <c r="AN129" s="55"/>
      <c r="AO129" s="55">
        <v>174</v>
      </c>
      <c r="AP129" s="55">
        <v>168</v>
      </c>
      <c r="AQ129" s="55">
        <v>216</v>
      </c>
      <c r="AR129" s="55">
        <v>135</v>
      </c>
      <c r="AS129" s="55">
        <v>250</v>
      </c>
      <c r="AT129" s="55">
        <v>125</v>
      </c>
    </row>
    <row r="130" spans="1:46">
      <c r="A130" s="55" t="s">
        <v>266</v>
      </c>
      <c r="B130" s="55">
        <v>1315230314</v>
      </c>
      <c r="C130" s="55" t="s">
        <v>267</v>
      </c>
      <c r="D130" s="55" t="s">
        <v>52</v>
      </c>
      <c r="E130" s="55" t="s">
        <v>53</v>
      </c>
      <c r="F130" s="55"/>
      <c r="G130" s="55">
        <v>3</v>
      </c>
      <c r="H130" s="55">
        <v>559.5</v>
      </c>
      <c r="I130" s="55">
        <v>584</v>
      </c>
      <c r="J130" s="55">
        <v>128</v>
      </c>
      <c r="K130" s="55">
        <v>48</v>
      </c>
      <c r="L130" s="55">
        <v>599</v>
      </c>
      <c r="M130" s="55">
        <v>112.5</v>
      </c>
      <c r="N130" s="55">
        <v>128</v>
      </c>
      <c r="O130" s="55">
        <v>96</v>
      </c>
      <c r="P130" s="55">
        <v>353</v>
      </c>
      <c r="Q130" s="55">
        <v>121</v>
      </c>
      <c r="R130" s="55">
        <v>168</v>
      </c>
      <c r="S130" s="55">
        <v>74.5</v>
      </c>
      <c r="T130" s="55">
        <v>159</v>
      </c>
      <c r="U130" s="55"/>
      <c r="V130" s="55"/>
      <c r="W130" s="55">
        <v>74.5</v>
      </c>
      <c r="X130" s="55">
        <v>91</v>
      </c>
      <c r="Y130" s="55">
        <v>102</v>
      </c>
      <c r="Z130" s="55">
        <v>81</v>
      </c>
      <c r="AA130" s="55">
        <v>89</v>
      </c>
      <c r="AB130" s="55">
        <v>132</v>
      </c>
      <c r="AC130" s="55"/>
      <c r="AD130" s="55"/>
      <c r="AE130" s="55"/>
      <c r="AF130" s="55"/>
      <c r="AG130" s="55"/>
      <c r="AH130" s="55"/>
      <c r="AI130" s="55" t="s">
        <v>54</v>
      </c>
      <c r="AJ130" s="55">
        <v>14</v>
      </c>
      <c r="AK130" s="55"/>
      <c r="AL130" s="55"/>
      <c r="AM130" s="55"/>
      <c r="AN130" s="55"/>
      <c r="AO130" s="55">
        <v>146</v>
      </c>
      <c r="AP130" s="55">
        <v>114</v>
      </c>
      <c r="AQ130" s="55">
        <v>113</v>
      </c>
      <c r="AR130" s="55">
        <v>176</v>
      </c>
      <c r="AS130" s="55">
        <v>65</v>
      </c>
      <c r="AT130" s="55">
        <v>128</v>
      </c>
    </row>
    <row r="131" spans="1:46">
      <c r="A131" s="55" t="s">
        <v>876</v>
      </c>
      <c r="B131" s="55">
        <v>1315231007</v>
      </c>
      <c r="C131" s="55" t="s">
        <v>877</v>
      </c>
      <c r="D131" s="55" t="s">
        <v>52</v>
      </c>
      <c r="E131" s="55" t="s">
        <v>53</v>
      </c>
      <c r="F131" s="55"/>
      <c r="G131" s="55">
        <v>10</v>
      </c>
      <c r="H131" s="55">
        <v>556.5</v>
      </c>
      <c r="I131" s="55">
        <v>583.5</v>
      </c>
      <c r="J131" s="55">
        <v>129</v>
      </c>
      <c r="K131" s="55">
        <v>83</v>
      </c>
      <c r="L131" s="55">
        <v>609</v>
      </c>
      <c r="M131" s="55">
        <v>105.5</v>
      </c>
      <c r="N131" s="55">
        <v>382</v>
      </c>
      <c r="O131" s="55">
        <v>99</v>
      </c>
      <c r="P131" s="55">
        <v>285</v>
      </c>
      <c r="Q131" s="55">
        <v>122</v>
      </c>
      <c r="R131" s="55">
        <v>142</v>
      </c>
      <c r="S131" s="55">
        <v>76</v>
      </c>
      <c r="T131" s="55">
        <v>142</v>
      </c>
      <c r="U131" s="55"/>
      <c r="V131" s="55"/>
      <c r="W131" s="55">
        <v>68</v>
      </c>
      <c r="X131" s="55">
        <v>88</v>
      </c>
      <c r="Y131" s="55">
        <v>197</v>
      </c>
      <c r="Z131" s="55">
        <v>86</v>
      </c>
      <c r="AA131" s="55">
        <v>93</v>
      </c>
      <c r="AB131" s="55">
        <v>43</v>
      </c>
      <c r="AC131" s="55"/>
      <c r="AD131" s="55"/>
      <c r="AE131" s="55"/>
      <c r="AF131" s="55"/>
      <c r="AG131" s="55"/>
      <c r="AH131" s="55"/>
      <c r="AI131" s="55" t="s">
        <v>54</v>
      </c>
      <c r="AJ131" s="55">
        <v>7</v>
      </c>
      <c r="AK131" s="55"/>
      <c r="AL131" s="55" t="s">
        <v>863</v>
      </c>
      <c r="AM131" s="55"/>
      <c r="AN131" s="55"/>
      <c r="AO131" s="55">
        <v>113</v>
      </c>
      <c r="AP131" s="55">
        <v>99</v>
      </c>
      <c r="AQ131" s="55">
        <v>185</v>
      </c>
      <c r="AR131" s="55">
        <v>212</v>
      </c>
      <c r="AS131" s="55">
        <v>114</v>
      </c>
      <c r="AT131" s="55">
        <v>129</v>
      </c>
    </row>
    <row r="132" spans="1:46">
      <c r="A132" s="55" t="s">
        <v>825</v>
      </c>
      <c r="B132" s="55">
        <v>1315230927</v>
      </c>
      <c r="C132" s="55" t="s">
        <v>826</v>
      </c>
      <c r="D132" s="55" t="s">
        <v>52</v>
      </c>
      <c r="E132" s="55" t="s">
        <v>53</v>
      </c>
      <c r="F132" s="55"/>
      <c r="G132" s="55">
        <v>9</v>
      </c>
      <c r="H132" s="55">
        <v>561.5</v>
      </c>
      <c r="I132" s="55">
        <v>583.5</v>
      </c>
      <c r="J132" s="55">
        <v>129</v>
      </c>
      <c r="K132" s="55">
        <v>-7</v>
      </c>
      <c r="L132" s="55">
        <v>609</v>
      </c>
      <c r="M132" s="55">
        <v>107</v>
      </c>
      <c r="N132" s="55">
        <v>325</v>
      </c>
      <c r="O132" s="55">
        <v>94</v>
      </c>
      <c r="P132" s="55">
        <v>381</v>
      </c>
      <c r="Q132" s="55">
        <v>126.5</v>
      </c>
      <c r="R132" s="55">
        <v>74</v>
      </c>
      <c r="S132" s="55">
        <v>73</v>
      </c>
      <c r="T132" s="55">
        <v>181</v>
      </c>
      <c r="U132" s="55"/>
      <c r="V132" s="55"/>
      <c r="W132" s="55">
        <v>79.5</v>
      </c>
      <c r="X132" s="55">
        <v>93</v>
      </c>
      <c r="Y132" s="55">
        <v>43</v>
      </c>
      <c r="Z132" s="55">
        <v>81.5</v>
      </c>
      <c r="AA132" s="55">
        <v>90</v>
      </c>
      <c r="AB132" s="55">
        <v>122</v>
      </c>
      <c r="AC132" s="55"/>
      <c r="AD132" s="55"/>
      <c r="AE132" s="55"/>
      <c r="AF132" s="55"/>
      <c r="AG132" s="55"/>
      <c r="AH132" s="55"/>
      <c r="AI132" s="55" t="s">
        <v>54</v>
      </c>
      <c r="AJ132" s="55">
        <v>27</v>
      </c>
      <c r="AK132" s="55"/>
      <c r="AL132" s="55"/>
      <c r="AM132" s="55"/>
      <c r="AN132" s="55"/>
      <c r="AO132" s="55">
        <v>92</v>
      </c>
      <c r="AP132" s="55">
        <v>99</v>
      </c>
      <c r="AQ132" s="55">
        <v>180</v>
      </c>
      <c r="AR132" s="55">
        <v>122</v>
      </c>
      <c r="AS132" s="55">
        <v>106</v>
      </c>
      <c r="AT132" s="55">
        <v>129</v>
      </c>
    </row>
    <row r="133" spans="1:46">
      <c r="A133" s="55" t="s">
        <v>270</v>
      </c>
      <c r="B133" s="55">
        <v>1315230316</v>
      </c>
      <c r="C133" s="55" t="s">
        <v>271</v>
      </c>
      <c r="D133" s="55" t="s">
        <v>52</v>
      </c>
      <c r="E133" s="55" t="s">
        <v>53</v>
      </c>
      <c r="F133" s="55"/>
      <c r="G133" s="55">
        <v>3</v>
      </c>
      <c r="H133" s="55">
        <v>555</v>
      </c>
      <c r="I133" s="55">
        <v>583</v>
      </c>
      <c r="J133" s="55">
        <v>131</v>
      </c>
      <c r="K133" s="55">
        <v>129</v>
      </c>
      <c r="L133" s="55">
        <v>621</v>
      </c>
      <c r="M133" s="55">
        <v>101</v>
      </c>
      <c r="N133" s="55">
        <v>561</v>
      </c>
      <c r="O133" s="55">
        <v>110</v>
      </c>
      <c r="P133" s="55">
        <v>100</v>
      </c>
      <c r="Q133" s="55">
        <v>119.5</v>
      </c>
      <c r="R133" s="55">
        <v>200</v>
      </c>
      <c r="S133" s="55">
        <v>73.5</v>
      </c>
      <c r="T133" s="55">
        <v>172</v>
      </c>
      <c r="U133" s="55"/>
      <c r="V133" s="55"/>
      <c r="W133" s="55">
        <v>67.5</v>
      </c>
      <c r="X133" s="55">
        <v>88</v>
      </c>
      <c r="Y133" s="55">
        <v>207</v>
      </c>
      <c r="Z133" s="55">
        <v>83.5</v>
      </c>
      <c r="AA133" s="55">
        <v>91</v>
      </c>
      <c r="AB133" s="55">
        <v>86</v>
      </c>
      <c r="AC133" s="55"/>
      <c r="AD133" s="55"/>
      <c r="AE133" s="55"/>
      <c r="AF133" s="55"/>
      <c r="AG133" s="55"/>
      <c r="AH133" s="55"/>
      <c r="AI133" s="55" t="s">
        <v>54</v>
      </c>
      <c r="AJ133" s="55">
        <v>16</v>
      </c>
      <c r="AK133" s="55"/>
      <c r="AL133" s="55"/>
      <c r="AM133" s="55"/>
      <c r="AN133" s="55"/>
      <c r="AO133" s="55">
        <v>243</v>
      </c>
      <c r="AP133" s="55">
        <v>211</v>
      </c>
      <c r="AQ133" s="55">
        <v>153</v>
      </c>
      <c r="AR133" s="55">
        <v>260</v>
      </c>
      <c r="AS133" s="55">
        <v>175</v>
      </c>
      <c r="AT133" s="55">
        <v>131</v>
      </c>
    </row>
    <row r="134" spans="1:46">
      <c r="A134" s="55" t="s">
        <v>278</v>
      </c>
      <c r="B134" s="55">
        <v>1315230320</v>
      </c>
      <c r="C134" s="55" t="s">
        <v>279</v>
      </c>
      <c r="D134" s="55" t="s">
        <v>52</v>
      </c>
      <c r="E134" s="55" t="s">
        <v>53</v>
      </c>
      <c r="F134" s="55"/>
      <c r="G134" s="55">
        <v>3</v>
      </c>
      <c r="H134" s="55">
        <v>556.5</v>
      </c>
      <c r="I134" s="55">
        <v>582.5</v>
      </c>
      <c r="J134" s="55">
        <v>132</v>
      </c>
      <c r="K134" s="55">
        <v>115</v>
      </c>
      <c r="L134" s="55">
        <v>627</v>
      </c>
      <c r="M134" s="55">
        <v>107</v>
      </c>
      <c r="N134" s="55">
        <v>325</v>
      </c>
      <c r="O134" s="55">
        <v>100</v>
      </c>
      <c r="P134" s="55">
        <v>262</v>
      </c>
      <c r="Q134" s="55">
        <v>114</v>
      </c>
      <c r="R134" s="55">
        <v>313</v>
      </c>
      <c r="S134" s="55">
        <v>83.5</v>
      </c>
      <c r="T134" s="55">
        <v>50</v>
      </c>
      <c r="U134" s="55"/>
      <c r="V134" s="55"/>
      <c r="W134" s="55">
        <v>73</v>
      </c>
      <c r="X134" s="55">
        <v>90</v>
      </c>
      <c r="Y134" s="55">
        <v>125</v>
      </c>
      <c r="Z134" s="55">
        <v>79</v>
      </c>
      <c r="AA134" s="55">
        <v>88</v>
      </c>
      <c r="AB134" s="55">
        <v>171</v>
      </c>
      <c r="AC134" s="55"/>
      <c r="AD134" s="55"/>
      <c r="AE134" s="55"/>
      <c r="AF134" s="55"/>
      <c r="AG134" s="55"/>
      <c r="AH134" s="55"/>
      <c r="AI134" s="55" t="s">
        <v>54</v>
      </c>
      <c r="AJ134" s="55">
        <v>20</v>
      </c>
      <c r="AK134" s="55"/>
      <c r="AL134" s="55"/>
      <c r="AM134" s="55"/>
      <c r="AN134" s="55"/>
      <c r="AO134" s="55">
        <v>247</v>
      </c>
      <c r="AP134" s="55">
        <v>342</v>
      </c>
      <c r="AQ134" s="55">
        <v>341</v>
      </c>
      <c r="AR134" s="55">
        <v>247</v>
      </c>
      <c r="AS134" s="55">
        <v>238</v>
      </c>
      <c r="AT134" s="55">
        <v>132</v>
      </c>
    </row>
    <row r="135" spans="1:46">
      <c r="A135" s="55" t="s">
        <v>240</v>
      </c>
      <c r="B135" s="55">
        <v>1315230301</v>
      </c>
      <c r="C135" s="55" t="s">
        <v>241</v>
      </c>
      <c r="D135" s="55" t="s">
        <v>52</v>
      </c>
      <c r="E135" s="55" t="s">
        <v>53</v>
      </c>
      <c r="F135" s="55"/>
      <c r="G135" s="55">
        <v>3</v>
      </c>
      <c r="H135" s="55">
        <v>560</v>
      </c>
      <c r="I135" s="55">
        <v>582</v>
      </c>
      <c r="J135" s="55">
        <v>133</v>
      </c>
      <c r="K135" s="55">
        <v>-48</v>
      </c>
      <c r="L135" s="55">
        <v>638</v>
      </c>
      <c r="M135" s="55">
        <v>110</v>
      </c>
      <c r="N135" s="55">
        <v>209</v>
      </c>
      <c r="O135" s="55">
        <v>94.5</v>
      </c>
      <c r="P135" s="55">
        <v>374</v>
      </c>
      <c r="Q135" s="55">
        <v>115</v>
      </c>
      <c r="R135" s="55">
        <v>294</v>
      </c>
      <c r="S135" s="55">
        <v>78.5</v>
      </c>
      <c r="T135" s="55">
        <v>100</v>
      </c>
      <c r="U135" s="55"/>
      <c r="V135" s="55"/>
      <c r="W135" s="55">
        <v>75.5</v>
      </c>
      <c r="X135" s="55">
        <v>91</v>
      </c>
      <c r="Y135" s="55">
        <v>79</v>
      </c>
      <c r="Z135" s="55">
        <v>86.5</v>
      </c>
      <c r="AA135" s="55">
        <v>93</v>
      </c>
      <c r="AB135" s="55">
        <v>41</v>
      </c>
      <c r="AC135" s="55"/>
      <c r="AD135" s="55"/>
      <c r="AE135" s="55"/>
      <c r="AF135" s="55"/>
      <c r="AG135" s="55"/>
      <c r="AH135" s="55"/>
      <c r="AI135" s="55" t="s">
        <v>54</v>
      </c>
      <c r="AJ135" s="55">
        <v>1</v>
      </c>
      <c r="AK135" s="55"/>
      <c r="AL135" s="55"/>
      <c r="AM135" s="55"/>
      <c r="AN135" s="55"/>
      <c r="AO135" s="55">
        <v>84</v>
      </c>
      <c r="AP135" s="55">
        <v>173</v>
      </c>
      <c r="AQ135" s="55">
        <v>113</v>
      </c>
      <c r="AR135" s="55">
        <v>85</v>
      </c>
      <c r="AS135" s="55">
        <v>202</v>
      </c>
      <c r="AT135" s="55">
        <v>133</v>
      </c>
    </row>
    <row r="136" spans="1:46">
      <c r="A136" s="55" t="s">
        <v>208</v>
      </c>
      <c r="B136" s="55">
        <v>1315230232</v>
      </c>
      <c r="C136" s="55" t="s">
        <v>209</v>
      </c>
      <c r="D136" s="55" t="s">
        <v>52</v>
      </c>
      <c r="E136" s="55" t="s">
        <v>53</v>
      </c>
      <c r="F136" s="55"/>
      <c r="G136" s="55">
        <v>2</v>
      </c>
      <c r="H136" s="55">
        <v>559.5</v>
      </c>
      <c r="I136" s="55">
        <v>582</v>
      </c>
      <c r="J136" s="55">
        <v>133</v>
      </c>
      <c r="K136" s="55">
        <v>-16</v>
      </c>
      <c r="L136" s="55">
        <v>638</v>
      </c>
      <c r="M136" s="55">
        <v>101.5</v>
      </c>
      <c r="N136" s="55">
        <v>544</v>
      </c>
      <c r="O136" s="55">
        <v>107.5</v>
      </c>
      <c r="P136" s="55">
        <v>129</v>
      </c>
      <c r="Q136" s="55">
        <v>123</v>
      </c>
      <c r="R136" s="55">
        <v>123</v>
      </c>
      <c r="S136" s="55">
        <v>66</v>
      </c>
      <c r="T136" s="55">
        <v>301</v>
      </c>
      <c r="U136" s="55"/>
      <c r="V136" s="55"/>
      <c r="W136" s="55">
        <v>74.5</v>
      </c>
      <c r="X136" s="55">
        <v>91</v>
      </c>
      <c r="Y136" s="55">
        <v>102</v>
      </c>
      <c r="Z136" s="55">
        <v>87</v>
      </c>
      <c r="AA136" s="55">
        <v>93</v>
      </c>
      <c r="AB136" s="55">
        <v>34</v>
      </c>
      <c r="AC136" s="55"/>
      <c r="AD136" s="55"/>
      <c r="AE136" s="55"/>
      <c r="AF136" s="55"/>
      <c r="AG136" s="55"/>
      <c r="AH136" s="55"/>
      <c r="AI136" s="55" t="s">
        <v>54</v>
      </c>
      <c r="AJ136" s="55">
        <v>32</v>
      </c>
      <c r="AK136" s="55"/>
      <c r="AL136" s="55"/>
      <c r="AM136" s="55"/>
      <c r="AN136" s="55"/>
      <c r="AO136" s="55">
        <v>62</v>
      </c>
      <c r="AP136" s="55">
        <v>184</v>
      </c>
      <c r="AQ136" s="55">
        <v>208</v>
      </c>
      <c r="AR136" s="55">
        <v>117</v>
      </c>
      <c r="AS136" s="55">
        <v>136</v>
      </c>
      <c r="AT136" s="55">
        <v>133</v>
      </c>
    </row>
    <row r="137" spans="1:46">
      <c r="A137" s="55" t="s">
        <v>150</v>
      </c>
      <c r="B137" s="55">
        <v>1315230203</v>
      </c>
      <c r="C137" s="55" t="s">
        <v>151</v>
      </c>
      <c r="D137" s="55" t="s">
        <v>52</v>
      </c>
      <c r="E137" s="55" t="s">
        <v>53</v>
      </c>
      <c r="F137" s="55"/>
      <c r="G137" s="55">
        <v>2</v>
      </c>
      <c r="H137" s="55">
        <v>551</v>
      </c>
      <c r="I137" s="55">
        <v>581.5</v>
      </c>
      <c r="J137" s="55">
        <v>135</v>
      </c>
      <c r="K137" s="55">
        <v>-23</v>
      </c>
      <c r="L137" s="55">
        <v>644</v>
      </c>
      <c r="M137" s="55">
        <v>109.5</v>
      </c>
      <c r="N137" s="55">
        <v>226</v>
      </c>
      <c r="O137" s="55">
        <v>99</v>
      </c>
      <c r="P137" s="55">
        <v>285</v>
      </c>
      <c r="Q137" s="55">
        <v>120.5</v>
      </c>
      <c r="R137" s="55">
        <v>180</v>
      </c>
      <c r="S137" s="55">
        <v>78.5</v>
      </c>
      <c r="T137" s="55">
        <v>100</v>
      </c>
      <c r="U137" s="55"/>
      <c r="V137" s="55"/>
      <c r="W137" s="55">
        <v>66.5</v>
      </c>
      <c r="X137" s="55">
        <v>88</v>
      </c>
      <c r="Y137" s="55">
        <v>220</v>
      </c>
      <c r="Z137" s="55">
        <v>77</v>
      </c>
      <c r="AA137" s="55">
        <v>86</v>
      </c>
      <c r="AB137" s="55">
        <v>212</v>
      </c>
      <c r="AC137" s="55"/>
      <c r="AD137" s="55"/>
      <c r="AE137" s="55"/>
      <c r="AF137" s="55"/>
      <c r="AG137" s="55"/>
      <c r="AH137" s="55"/>
      <c r="AI137" s="55" t="s">
        <v>54</v>
      </c>
      <c r="AJ137" s="55">
        <v>3</v>
      </c>
      <c r="AK137" s="55"/>
      <c r="AL137" s="55"/>
      <c r="AM137" s="55"/>
      <c r="AN137" s="55"/>
      <c r="AO137" s="55">
        <v>108</v>
      </c>
      <c r="AP137" s="55">
        <v>328</v>
      </c>
      <c r="AQ137" s="55">
        <v>101</v>
      </c>
      <c r="AR137" s="55">
        <v>112</v>
      </c>
      <c r="AS137" s="55">
        <v>132</v>
      </c>
      <c r="AT137" s="55">
        <v>135</v>
      </c>
    </row>
    <row r="138" spans="1:46">
      <c r="A138" s="55" t="s">
        <v>923</v>
      </c>
      <c r="B138" s="55">
        <v>1315231030</v>
      </c>
      <c r="C138" s="55" t="s">
        <v>924</v>
      </c>
      <c r="D138" s="55" t="s">
        <v>52</v>
      </c>
      <c r="E138" s="55" t="s">
        <v>53</v>
      </c>
      <c r="F138" s="55"/>
      <c r="G138" s="55">
        <v>10</v>
      </c>
      <c r="H138" s="55">
        <v>557</v>
      </c>
      <c r="I138" s="55">
        <v>581.5</v>
      </c>
      <c r="J138" s="55">
        <v>135</v>
      </c>
      <c r="K138" s="55">
        <v>63</v>
      </c>
      <c r="L138" s="55">
        <v>644</v>
      </c>
      <c r="M138" s="55">
        <v>110</v>
      </c>
      <c r="N138" s="55">
        <v>209</v>
      </c>
      <c r="O138" s="55">
        <v>107.5</v>
      </c>
      <c r="P138" s="55">
        <v>129</v>
      </c>
      <c r="Q138" s="55">
        <v>113</v>
      </c>
      <c r="R138" s="55">
        <v>337</v>
      </c>
      <c r="S138" s="55">
        <v>71</v>
      </c>
      <c r="T138" s="55">
        <v>205</v>
      </c>
      <c r="U138" s="55"/>
      <c r="V138" s="55"/>
      <c r="W138" s="55">
        <v>73</v>
      </c>
      <c r="X138" s="55">
        <v>90</v>
      </c>
      <c r="Y138" s="55">
        <v>125</v>
      </c>
      <c r="Z138" s="55">
        <v>82.5</v>
      </c>
      <c r="AA138" s="55">
        <v>90</v>
      </c>
      <c r="AB138" s="55">
        <v>99</v>
      </c>
      <c r="AC138" s="55"/>
      <c r="AD138" s="55"/>
      <c r="AE138" s="55"/>
      <c r="AF138" s="55"/>
      <c r="AG138" s="55"/>
      <c r="AH138" s="55"/>
      <c r="AI138" s="55" t="s">
        <v>54</v>
      </c>
      <c r="AJ138" s="55">
        <v>30</v>
      </c>
      <c r="AK138" s="55"/>
      <c r="AL138" s="55"/>
      <c r="AM138" s="55"/>
      <c r="AN138" s="55"/>
      <c r="AO138" s="55">
        <v>47</v>
      </c>
      <c r="AP138" s="55">
        <v>110</v>
      </c>
      <c r="AQ138" s="55">
        <v>91</v>
      </c>
      <c r="AR138" s="55">
        <v>198</v>
      </c>
      <c r="AS138" s="55">
        <v>166</v>
      </c>
      <c r="AT138" s="55">
        <v>135</v>
      </c>
    </row>
    <row r="139" spans="1:46">
      <c r="A139" s="55" t="s">
        <v>799</v>
      </c>
      <c r="B139" s="55">
        <v>1315230914</v>
      </c>
      <c r="C139" s="55" t="s">
        <v>800</v>
      </c>
      <c r="D139" s="55" t="s">
        <v>52</v>
      </c>
      <c r="E139" s="55" t="s">
        <v>53</v>
      </c>
      <c r="F139" s="55"/>
      <c r="G139" s="55">
        <v>9</v>
      </c>
      <c r="H139" s="55">
        <v>554.5</v>
      </c>
      <c r="I139" s="55">
        <v>581</v>
      </c>
      <c r="J139" s="55">
        <v>137</v>
      </c>
      <c r="K139" s="55">
        <v>-11</v>
      </c>
      <c r="L139" s="55">
        <v>648</v>
      </c>
      <c r="M139" s="55">
        <v>109</v>
      </c>
      <c r="N139" s="55">
        <v>245</v>
      </c>
      <c r="O139" s="55">
        <v>103.5</v>
      </c>
      <c r="P139" s="55">
        <v>207</v>
      </c>
      <c r="Q139" s="55">
        <v>120.5</v>
      </c>
      <c r="R139" s="55">
        <v>180</v>
      </c>
      <c r="S139" s="55">
        <v>71</v>
      </c>
      <c r="T139" s="55">
        <v>205</v>
      </c>
      <c r="U139" s="55"/>
      <c r="V139" s="55"/>
      <c r="W139" s="55">
        <v>74</v>
      </c>
      <c r="X139" s="55">
        <v>91</v>
      </c>
      <c r="Y139" s="55">
        <v>110</v>
      </c>
      <c r="Z139" s="55">
        <v>76.5</v>
      </c>
      <c r="AA139" s="55">
        <v>86</v>
      </c>
      <c r="AB139" s="55">
        <v>222</v>
      </c>
      <c r="AC139" s="55"/>
      <c r="AD139" s="55"/>
      <c r="AE139" s="55"/>
      <c r="AF139" s="55"/>
      <c r="AG139" s="55"/>
      <c r="AH139" s="55"/>
      <c r="AI139" s="55" t="s">
        <v>54</v>
      </c>
      <c r="AJ139" s="55">
        <v>14</v>
      </c>
      <c r="AK139" s="55"/>
      <c r="AL139" s="55"/>
      <c r="AM139" s="55"/>
      <c r="AN139" s="55"/>
      <c r="AO139" s="55">
        <v>89</v>
      </c>
      <c r="AP139" s="55">
        <v>107</v>
      </c>
      <c r="AQ139" s="55">
        <v>72</v>
      </c>
      <c r="AR139" s="55">
        <v>126</v>
      </c>
      <c r="AS139" s="55">
        <v>99</v>
      </c>
      <c r="AT139" s="55">
        <v>137</v>
      </c>
    </row>
    <row r="140" spans="1:46">
      <c r="A140" s="55" t="s">
        <v>1266</v>
      </c>
      <c r="B140" s="55">
        <v>1315231417</v>
      </c>
      <c r="C140" s="55" t="s">
        <v>1267</v>
      </c>
      <c r="D140" s="55" t="s">
        <v>52</v>
      </c>
      <c r="E140" s="55" t="s">
        <v>53</v>
      </c>
      <c r="F140" s="55"/>
      <c r="G140" s="55">
        <v>14</v>
      </c>
      <c r="H140" s="55">
        <v>539.75</v>
      </c>
      <c r="I140" s="55">
        <v>581</v>
      </c>
      <c r="J140" s="55">
        <v>137</v>
      </c>
      <c r="K140" s="55">
        <v>85</v>
      </c>
      <c r="L140" s="55">
        <v>648</v>
      </c>
      <c r="M140" s="55">
        <v>113</v>
      </c>
      <c r="N140" s="55">
        <v>112</v>
      </c>
      <c r="O140" s="55">
        <v>103.5</v>
      </c>
      <c r="P140" s="55">
        <v>207</v>
      </c>
      <c r="Q140" s="55">
        <v>117.5</v>
      </c>
      <c r="R140" s="55">
        <v>253</v>
      </c>
      <c r="S140" s="55">
        <v>70</v>
      </c>
      <c r="T140" s="55">
        <v>226</v>
      </c>
      <c r="U140" s="55"/>
      <c r="V140" s="55"/>
      <c r="W140" s="55">
        <v>68.5</v>
      </c>
      <c r="X140" s="55">
        <v>88</v>
      </c>
      <c r="Y140" s="55">
        <v>182</v>
      </c>
      <c r="Z140" s="55"/>
      <c r="AA140" s="55"/>
      <c r="AB140" s="55"/>
      <c r="AC140" s="55">
        <v>67.25</v>
      </c>
      <c r="AD140" s="55">
        <v>89</v>
      </c>
      <c r="AE140" s="55">
        <v>43</v>
      </c>
      <c r="AF140" s="55"/>
      <c r="AG140" s="55"/>
      <c r="AH140" s="55"/>
      <c r="AI140" s="55" t="s">
        <v>880</v>
      </c>
      <c r="AJ140" s="55">
        <v>18</v>
      </c>
      <c r="AK140" s="55"/>
      <c r="AL140" s="55"/>
      <c r="AM140" s="55"/>
      <c r="AN140" s="55"/>
      <c r="AO140" s="55">
        <v>164</v>
      </c>
      <c r="AP140" s="55">
        <v>205</v>
      </c>
      <c r="AQ140" s="55">
        <v>267</v>
      </c>
      <c r="AR140" s="55">
        <v>222</v>
      </c>
      <c r="AS140" s="55">
        <v>294</v>
      </c>
      <c r="AT140" s="55">
        <v>137</v>
      </c>
    </row>
    <row r="141" spans="1:46">
      <c r="A141" s="55" t="s">
        <v>617</v>
      </c>
      <c r="B141" s="55">
        <v>1315230710</v>
      </c>
      <c r="C141" s="55" t="s">
        <v>618</v>
      </c>
      <c r="D141" s="55" t="s">
        <v>52</v>
      </c>
      <c r="E141" s="55" t="s">
        <v>53</v>
      </c>
      <c r="F141" s="55"/>
      <c r="G141" s="55">
        <v>7</v>
      </c>
      <c r="H141" s="55">
        <v>554.5</v>
      </c>
      <c r="I141" s="55">
        <v>580.5</v>
      </c>
      <c r="J141" s="55">
        <v>139</v>
      </c>
      <c r="K141" s="55">
        <v>47</v>
      </c>
      <c r="L141" s="55">
        <v>663</v>
      </c>
      <c r="M141" s="55">
        <v>103</v>
      </c>
      <c r="N141" s="55">
        <v>487</v>
      </c>
      <c r="O141" s="55">
        <v>108</v>
      </c>
      <c r="P141" s="55">
        <v>119</v>
      </c>
      <c r="Q141" s="55">
        <v>107</v>
      </c>
      <c r="R141" s="55">
        <v>474</v>
      </c>
      <c r="S141" s="55">
        <v>81.5</v>
      </c>
      <c r="T141" s="55">
        <v>71</v>
      </c>
      <c r="U141" s="55"/>
      <c r="V141" s="55"/>
      <c r="W141" s="55">
        <v>69.5</v>
      </c>
      <c r="X141" s="55">
        <v>89</v>
      </c>
      <c r="Y141" s="55">
        <v>165</v>
      </c>
      <c r="Z141" s="55">
        <v>85.5</v>
      </c>
      <c r="AA141" s="55">
        <v>92</v>
      </c>
      <c r="AB141" s="55">
        <v>50</v>
      </c>
      <c r="AC141" s="55"/>
      <c r="AD141" s="55"/>
      <c r="AE141" s="55"/>
      <c r="AF141" s="55"/>
      <c r="AG141" s="55"/>
      <c r="AH141" s="55"/>
      <c r="AI141" s="55" t="s">
        <v>54</v>
      </c>
      <c r="AJ141" s="55">
        <v>10</v>
      </c>
      <c r="AK141" s="55"/>
      <c r="AL141" s="55"/>
      <c r="AM141" s="55"/>
      <c r="AN141" s="55"/>
      <c r="AO141" s="55">
        <v>185</v>
      </c>
      <c r="AP141" s="55">
        <v>221</v>
      </c>
      <c r="AQ141" s="55">
        <v>119</v>
      </c>
      <c r="AR141" s="55">
        <v>186</v>
      </c>
      <c r="AS141" s="55">
        <v>185</v>
      </c>
      <c r="AT141" s="55">
        <v>139</v>
      </c>
    </row>
    <row r="142" spans="1:46">
      <c r="A142" s="55" t="s">
        <v>73</v>
      </c>
      <c r="B142" s="55">
        <v>1315230111</v>
      </c>
      <c r="C142" s="55" t="s">
        <v>74</v>
      </c>
      <c r="D142" s="55" t="s">
        <v>52</v>
      </c>
      <c r="E142" s="55" t="s">
        <v>53</v>
      </c>
      <c r="F142" s="55"/>
      <c r="G142" s="55">
        <v>1</v>
      </c>
      <c r="H142" s="55">
        <v>552.25</v>
      </c>
      <c r="I142" s="55">
        <v>580.5</v>
      </c>
      <c r="J142" s="55">
        <v>139</v>
      </c>
      <c r="K142" s="55">
        <v>50</v>
      </c>
      <c r="L142" s="55">
        <v>663</v>
      </c>
      <c r="M142" s="55">
        <v>118.5</v>
      </c>
      <c r="N142" s="55">
        <v>28</v>
      </c>
      <c r="O142" s="55">
        <v>104</v>
      </c>
      <c r="P142" s="55">
        <v>193</v>
      </c>
      <c r="Q142" s="55">
        <v>121</v>
      </c>
      <c r="R142" s="55">
        <v>168</v>
      </c>
      <c r="S142" s="55">
        <v>60</v>
      </c>
      <c r="T142" s="55">
        <v>413</v>
      </c>
      <c r="U142" s="55"/>
      <c r="V142" s="55"/>
      <c r="W142" s="55">
        <v>69.5</v>
      </c>
      <c r="X142" s="55">
        <v>89</v>
      </c>
      <c r="Y142" s="55">
        <v>165</v>
      </c>
      <c r="Z142" s="55">
        <v>79.25</v>
      </c>
      <c r="AA142" s="55">
        <v>88</v>
      </c>
      <c r="AB142" s="55">
        <v>170</v>
      </c>
      <c r="AC142" s="55"/>
      <c r="AD142" s="55"/>
      <c r="AE142" s="55"/>
      <c r="AF142" s="55"/>
      <c r="AG142" s="55"/>
      <c r="AH142" s="55"/>
      <c r="AI142" s="55" t="s">
        <v>54</v>
      </c>
      <c r="AJ142" s="55">
        <v>11</v>
      </c>
      <c r="AK142" s="55"/>
      <c r="AL142" s="55"/>
      <c r="AM142" s="55"/>
      <c r="AN142" s="55"/>
      <c r="AO142" s="55">
        <v>309</v>
      </c>
      <c r="AP142" s="55">
        <v>118</v>
      </c>
      <c r="AQ142" s="55">
        <v>199</v>
      </c>
      <c r="AR142" s="55">
        <v>189</v>
      </c>
      <c r="AS142" s="55">
        <v>346</v>
      </c>
      <c r="AT142" s="55">
        <v>139</v>
      </c>
    </row>
    <row r="143" spans="1:46">
      <c r="A143" s="55" t="s">
        <v>160</v>
      </c>
      <c r="B143" s="55">
        <v>1315230208</v>
      </c>
      <c r="C143" s="55" t="s">
        <v>161</v>
      </c>
      <c r="D143" s="55" t="s">
        <v>52</v>
      </c>
      <c r="E143" s="55" t="s">
        <v>53</v>
      </c>
      <c r="F143" s="55"/>
      <c r="G143" s="55">
        <v>2</v>
      </c>
      <c r="H143" s="55">
        <v>556</v>
      </c>
      <c r="I143" s="55">
        <v>580</v>
      </c>
      <c r="J143" s="55">
        <v>141</v>
      </c>
      <c r="K143" s="55">
        <v>-1</v>
      </c>
      <c r="L143" s="55">
        <v>674</v>
      </c>
      <c r="M143" s="55">
        <v>112.5</v>
      </c>
      <c r="N143" s="55">
        <v>128</v>
      </c>
      <c r="O143" s="55">
        <v>103</v>
      </c>
      <c r="P143" s="55">
        <v>214</v>
      </c>
      <c r="Q143" s="55">
        <v>110</v>
      </c>
      <c r="R143" s="55">
        <v>408</v>
      </c>
      <c r="S143" s="55">
        <v>82.5</v>
      </c>
      <c r="T143" s="55">
        <v>60</v>
      </c>
      <c r="U143" s="55"/>
      <c r="V143" s="55"/>
      <c r="W143" s="55">
        <v>77.5</v>
      </c>
      <c r="X143" s="55">
        <v>92</v>
      </c>
      <c r="Y143" s="55">
        <v>60</v>
      </c>
      <c r="Z143" s="55">
        <v>70.5</v>
      </c>
      <c r="AA143" s="55">
        <v>80</v>
      </c>
      <c r="AB143" s="55">
        <v>328</v>
      </c>
      <c r="AC143" s="55"/>
      <c r="AD143" s="55"/>
      <c r="AE143" s="55"/>
      <c r="AF143" s="55"/>
      <c r="AG143" s="55"/>
      <c r="AH143" s="55"/>
      <c r="AI143" s="55" t="s">
        <v>54</v>
      </c>
      <c r="AJ143" s="55">
        <v>8</v>
      </c>
      <c r="AK143" s="55"/>
      <c r="AL143" s="55"/>
      <c r="AM143" s="55"/>
      <c r="AN143" s="55"/>
      <c r="AO143" s="55">
        <v>295</v>
      </c>
      <c r="AP143" s="55">
        <v>108</v>
      </c>
      <c r="AQ143" s="55">
        <v>135</v>
      </c>
      <c r="AR143" s="55">
        <v>140</v>
      </c>
      <c r="AS143" s="55">
        <v>126</v>
      </c>
      <c r="AT143" s="55">
        <v>141</v>
      </c>
    </row>
    <row r="144" spans="1:46">
      <c r="A144" s="55" t="s">
        <v>298</v>
      </c>
      <c r="B144" s="55">
        <v>1315230330</v>
      </c>
      <c r="C144" s="55" t="s">
        <v>299</v>
      </c>
      <c r="D144" s="55" t="s">
        <v>52</v>
      </c>
      <c r="E144" s="55" t="s">
        <v>53</v>
      </c>
      <c r="F144" s="55"/>
      <c r="G144" s="55">
        <v>3</v>
      </c>
      <c r="H144" s="55">
        <v>557.5</v>
      </c>
      <c r="I144" s="55">
        <v>579.5</v>
      </c>
      <c r="J144" s="55">
        <v>142</v>
      </c>
      <c r="K144" s="55">
        <v>100</v>
      </c>
      <c r="L144" s="55">
        <v>689</v>
      </c>
      <c r="M144" s="55">
        <v>99</v>
      </c>
      <c r="N144" s="55">
        <v>635</v>
      </c>
      <c r="O144" s="55">
        <v>121.5</v>
      </c>
      <c r="P144" s="55">
        <v>20</v>
      </c>
      <c r="Q144" s="55">
        <v>110</v>
      </c>
      <c r="R144" s="55">
        <v>408</v>
      </c>
      <c r="S144" s="55">
        <v>82</v>
      </c>
      <c r="T144" s="55">
        <v>65</v>
      </c>
      <c r="U144" s="55"/>
      <c r="V144" s="55"/>
      <c r="W144" s="55">
        <v>80</v>
      </c>
      <c r="X144" s="55">
        <v>93</v>
      </c>
      <c r="Y144" s="55">
        <v>40</v>
      </c>
      <c r="Z144" s="55">
        <v>65</v>
      </c>
      <c r="AA144" s="55">
        <v>74</v>
      </c>
      <c r="AB144" s="55">
        <v>412</v>
      </c>
      <c r="AC144" s="55"/>
      <c r="AD144" s="55"/>
      <c r="AE144" s="55"/>
      <c r="AF144" s="55"/>
      <c r="AG144" s="55"/>
      <c r="AH144" s="55"/>
      <c r="AI144" s="55" t="s">
        <v>54</v>
      </c>
      <c r="AJ144" s="55">
        <v>30</v>
      </c>
      <c r="AK144" s="55"/>
      <c r="AL144" s="55"/>
      <c r="AM144" s="55"/>
      <c r="AN144" s="55"/>
      <c r="AO144" s="55">
        <v>205</v>
      </c>
      <c r="AP144" s="55">
        <v>154</v>
      </c>
      <c r="AQ144" s="55">
        <v>281</v>
      </c>
      <c r="AR144" s="55">
        <v>242</v>
      </c>
      <c r="AS144" s="55">
        <v>99</v>
      </c>
      <c r="AT144" s="55">
        <v>142</v>
      </c>
    </row>
    <row r="145" spans="1:46">
      <c r="A145" s="55" t="s">
        <v>337</v>
      </c>
      <c r="B145" s="55">
        <v>1315230403</v>
      </c>
      <c r="C145" s="55" t="s">
        <v>338</v>
      </c>
      <c r="D145" s="55" t="s">
        <v>52</v>
      </c>
      <c r="E145" s="55" t="s">
        <v>53</v>
      </c>
      <c r="F145" s="55"/>
      <c r="G145" s="55">
        <v>4</v>
      </c>
      <c r="H145" s="55">
        <v>552</v>
      </c>
      <c r="I145" s="55">
        <v>578.5</v>
      </c>
      <c r="J145" s="55">
        <v>143</v>
      </c>
      <c r="K145" s="55">
        <v>2</v>
      </c>
      <c r="L145" s="55">
        <v>711</v>
      </c>
      <c r="M145" s="55">
        <v>103</v>
      </c>
      <c r="N145" s="55">
        <v>487</v>
      </c>
      <c r="O145" s="55">
        <v>110.5</v>
      </c>
      <c r="P145" s="55">
        <v>96</v>
      </c>
      <c r="Q145" s="55">
        <v>118</v>
      </c>
      <c r="R145" s="55">
        <v>236</v>
      </c>
      <c r="S145" s="55">
        <v>79</v>
      </c>
      <c r="T145" s="55">
        <v>94</v>
      </c>
      <c r="U145" s="55"/>
      <c r="V145" s="55"/>
      <c r="W145" s="55">
        <v>72.5</v>
      </c>
      <c r="X145" s="55">
        <v>90</v>
      </c>
      <c r="Y145" s="55">
        <v>129</v>
      </c>
      <c r="Z145" s="55">
        <v>69</v>
      </c>
      <c r="AA145" s="55">
        <v>78</v>
      </c>
      <c r="AB145" s="55">
        <v>354</v>
      </c>
      <c r="AC145" s="55"/>
      <c r="AD145" s="55"/>
      <c r="AE145" s="55"/>
      <c r="AF145" s="55"/>
      <c r="AG145" s="55"/>
      <c r="AH145" s="55"/>
      <c r="AI145" s="55" t="s">
        <v>54</v>
      </c>
      <c r="AJ145" s="55">
        <v>3</v>
      </c>
      <c r="AK145" s="55"/>
      <c r="AL145" s="55"/>
      <c r="AM145" s="55"/>
      <c r="AN145" s="55"/>
      <c r="AO145" s="55">
        <v>199</v>
      </c>
      <c r="AP145" s="55">
        <v>23</v>
      </c>
      <c r="AQ145" s="55">
        <v>58</v>
      </c>
      <c r="AR145" s="55">
        <v>145</v>
      </c>
      <c r="AS145" s="55">
        <v>66</v>
      </c>
      <c r="AT145" s="55">
        <v>143</v>
      </c>
    </row>
    <row r="146" spans="1:46">
      <c r="A146" s="55" t="s">
        <v>581</v>
      </c>
      <c r="B146" s="55">
        <v>1315230638</v>
      </c>
      <c r="C146" s="55" t="s">
        <v>582</v>
      </c>
      <c r="D146" s="55" t="s">
        <v>52</v>
      </c>
      <c r="E146" s="55" t="s">
        <v>53</v>
      </c>
      <c r="F146" s="55"/>
      <c r="G146" s="55">
        <v>6</v>
      </c>
      <c r="H146" s="55">
        <v>547.5</v>
      </c>
      <c r="I146" s="55">
        <v>578.5</v>
      </c>
      <c r="J146" s="55">
        <v>143</v>
      </c>
      <c r="K146" s="55">
        <v>43</v>
      </c>
      <c r="L146" s="55">
        <v>711</v>
      </c>
      <c r="M146" s="55">
        <v>120</v>
      </c>
      <c r="N146" s="55">
        <v>14</v>
      </c>
      <c r="O146" s="55">
        <v>108</v>
      </c>
      <c r="P146" s="55">
        <v>119</v>
      </c>
      <c r="Q146" s="55">
        <v>112.5</v>
      </c>
      <c r="R146" s="55">
        <v>350</v>
      </c>
      <c r="S146" s="55">
        <v>63</v>
      </c>
      <c r="T146" s="55">
        <v>353</v>
      </c>
      <c r="U146" s="55"/>
      <c r="V146" s="55"/>
      <c r="W146" s="55">
        <v>63.5</v>
      </c>
      <c r="X146" s="55">
        <v>86</v>
      </c>
      <c r="Y146" s="55">
        <v>283</v>
      </c>
      <c r="Z146" s="55">
        <v>80.5</v>
      </c>
      <c r="AA146" s="55">
        <v>89</v>
      </c>
      <c r="AB146" s="55">
        <v>144</v>
      </c>
      <c r="AC146" s="55"/>
      <c r="AD146" s="55"/>
      <c r="AE146" s="55"/>
      <c r="AF146" s="55"/>
      <c r="AG146" s="55"/>
      <c r="AH146" s="55"/>
      <c r="AI146" s="55" t="s">
        <v>54</v>
      </c>
      <c r="AJ146" s="55">
        <v>38</v>
      </c>
      <c r="AK146" s="55"/>
      <c r="AL146" s="55" t="s">
        <v>512</v>
      </c>
      <c r="AM146" s="55"/>
      <c r="AN146" s="55"/>
      <c r="AO146" s="55">
        <v>290</v>
      </c>
      <c r="AP146" s="55">
        <v>125</v>
      </c>
      <c r="AQ146" s="55">
        <v>205</v>
      </c>
      <c r="AR146" s="55">
        <v>186</v>
      </c>
      <c r="AS146" s="55">
        <v>237</v>
      </c>
      <c r="AT146" s="55">
        <v>143</v>
      </c>
    </row>
    <row r="147" spans="1:46">
      <c r="A147" s="55" t="s">
        <v>611</v>
      </c>
      <c r="B147" s="55">
        <v>1315230707</v>
      </c>
      <c r="C147" s="55" t="s">
        <v>612</v>
      </c>
      <c r="D147" s="55" t="s">
        <v>52</v>
      </c>
      <c r="E147" s="55" t="s">
        <v>53</v>
      </c>
      <c r="F147" s="55"/>
      <c r="G147" s="55">
        <v>7</v>
      </c>
      <c r="H147" s="55">
        <v>546</v>
      </c>
      <c r="I147" s="55">
        <v>578.5</v>
      </c>
      <c r="J147" s="55">
        <v>143</v>
      </c>
      <c r="K147" s="55">
        <v>-87</v>
      </c>
      <c r="L147" s="55">
        <v>711</v>
      </c>
      <c r="M147" s="55">
        <v>110.5</v>
      </c>
      <c r="N147" s="55">
        <v>196</v>
      </c>
      <c r="O147" s="55">
        <v>105</v>
      </c>
      <c r="P147" s="55">
        <v>178</v>
      </c>
      <c r="Q147" s="55">
        <v>130</v>
      </c>
      <c r="R147" s="55">
        <v>40</v>
      </c>
      <c r="S147" s="55">
        <v>72</v>
      </c>
      <c r="T147" s="55">
        <v>195</v>
      </c>
      <c r="U147" s="55"/>
      <c r="V147" s="55"/>
      <c r="W147" s="55">
        <v>56</v>
      </c>
      <c r="X147" s="55">
        <v>80</v>
      </c>
      <c r="Y147" s="55">
        <v>426</v>
      </c>
      <c r="Z147" s="55">
        <v>72.5</v>
      </c>
      <c r="AA147" s="55">
        <v>81</v>
      </c>
      <c r="AB147" s="55">
        <v>289</v>
      </c>
      <c r="AC147" s="55"/>
      <c r="AD147" s="55"/>
      <c r="AE147" s="55"/>
      <c r="AF147" s="55"/>
      <c r="AG147" s="55"/>
      <c r="AH147" s="55"/>
      <c r="AI147" s="55" t="s">
        <v>54</v>
      </c>
      <c r="AJ147" s="55">
        <v>7</v>
      </c>
      <c r="AK147" s="55"/>
      <c r="AL147" s="55"/>
      <c r="AM147" s="55"/>
      <c r="AN147" s="55"/>
      <c r="AO147" s="55">
        <v>55</v>
      </c>
      <c r="AP147" s="55">
        <v>73</v>
      </c>
      <c r="AQ147" s="55">
        <v>160</v>
      </c>
      <c r="AR147" s="55">
        <v>56</v>
      </c>
      <c r="AS147" s="55">
        <v>75</v>
      </c>
      <c r="AT147" s="55">
        <v>143</v>
      </c>
    </row>
    <row r="148" spans="1:46">
      <c r="A148" s="55" t="s">
        <v>961</v>
      </c>
      <c r="B148" s="55">
        <v>1315231049</v>
      </c>
      <c r="C148" s="55" t="s">
        <v>962</v>
      </c>
      <c r="D148" s="55" t="s">
        <v>52</v>
      </c>
      <c r="E148" s="55" t="s">
        <v>53</v>
      </c>
      <c r="F148" s="55"/>
      <c r="G148" s="55">
        <v>10</v>
      </c>
      <c r="H148" s="55">
        <v>545.5</v>
      </c>
      <c r="I148" s="55">
        <v>578.5</v>
      </c>
      <c r="J148" s="55">
        <v>143</v>
      </c>
      <c r="K148" s="55">
        <v>57</v>
      </c>
      <c r="L148" s="55">
        <v>711</v>
      </c>
      <c r="M148" s="55">
        <v>112</v>
      </c>
      <c r="N148" s="55">
        <v>138</v>
      </c>
      <c r="O148" s="55">
        <v>97.5</v>
      </c>
      <c r="P148" s="55">
        <v>321</v>
      </c>
      <c r="Q148" s="55">
        <v>128.5</v>
      </c>
      <c r="R148" s="55">
        <v>52</v>
      </c>
      <c r="S148" s="55">
        <v>70.5</v>
      </c>
      <c r="T148" s="55">
        <v>217</v>
      </c>
      <c r="U148" s="55"/>
      <c r="V148" s="55"/>
      <c r="W148" s="55">
        <v>59.5</v>
      </c>
      <c r="X148" s="55">
        <v>83</v>
      </c>
      <c r="Y148" s="55">
        <v>362</v>
      </c>
      <c r="Z148" s="55">
        <v>77.5</v>
      </c>
      <c r="AA148" s="55">
        <v>87</v>
      </c>
      <c r="AB148" s="55">
        <v>204</v>
      </c>
      <c r="AC148" s="55"/>
      <c r="AD148" s="55"/>
      <c r="AE148" s="55"/>
      <c r="AF148" s="55"/>
      <c r="AG148" s="55"/>
      <c r="AH148" s="55"/>
      <c r="AI148" s="55" t="s">
        <v>54</v>
      </c>
      <c r="AJ148" s="55">
        <v>49</v>
      </c>
      <c r="AK148" s="55"/>
      <c r="AL148" s="55" t="s">
        <v>512</v>
      </c>
      <c r="AM148" s="55"/>
      <c r="AN148" s="55"/>
      <c r="AO148" s="55">
        <v>266</v>
      </c>
      <c r="AP148" s="55">
        <v>170</v>
      </c>
      <c r="AQ148" s="55">
        <v>236</v>
      </c>
      <c r="AR148" s="55">
        <v>200</v>
      </c>
      <c r="AS148" s="55">
        <v>136</v>
      </c>
      <c r="AT148" s="55">
        <v>143</v>
      </c>
    </row>
    <row r="149" spans="1:46">
      <c r="A149" s="55" t="s">
        <v>901</v>
      </c>
      <c r="B149" s="55">
        <v>1315231019</v>
      </c>
      <c r="C149" s="55" t="s">
        <v>902</v>
      </c>
      <c r="D149" s="55" t="s">
        <v>52</v>
      </c>
      <c r="E149" s="55" t="s">
        <v>53</v>
      </c>
      <c r="F149" s="55"/>
      <c r="G149" s="55">
        <v>10</v>
      </c>
      <c r="H149" s="55">
        <v>539.5</v>
      </c>
      <c r="I149" s="55">
        <v>578.5</v>
      </c>
      <c r="J149" s="55">
        <v>143</v>
      </c>
      <c r="K149" s="55">
        <v>87</v>
      </c>
      <c r="L149" s="55">
        <v>711</v>
      </c>
      <c r="M149" s="55">
        <v>111</v>
      </c>
      <c r="N149" s="55">
        <v>172</v>
      </c>
      <c r="O149" s="55">
        <v>104</v>
      </c>
      <c r="P149" s="55">
        <v>193</v>
      </c>
      <c r="Q149" s="55">
        <v>108</v>
      </c>
      <c r="R149" s="55">
        <v>453</v>
      </c>
      <c r="S149" s="55">
        <v>73.5</v>
      </c>
      <c r="T149" s="55">
        <v>172</v>
      </c>
      <c r="U149" s="55"/>
      <c r="V149" s="55"/>
      <c r="W149" s="55">
        <v>84</v>
      </c>
      <c r="X149" s="55">
        <v>95</v>
      </c>
      <c r="Y149" s="55">
        <v>17</v>
      </c>
      <c r="Z149" s="55"/>
      <c r="AA149" s="55"/>
      <c r="AB149" s="55"/>
      <c r="AC149" s="55"/>
      <c r="AD149" s="55"/>
      <c r="AE149" s="55"/>
      <c r="AF149" s="55">
        <v>59</v>
      </c>
      <c r="AG149" s="55">
        <v>87</v>
      </c>
      <c r="AH149" s="55">
        <v>73</v>
      </c>
      <c r="AI149" s="55" t="s">
        <v>866</v>
      </c>
      <c r="AJ149" s="55">
        <v>19</v>
      </c>
      <c r="AK149" s="55"/>
      <c r="AL149" s="55"/>
      <c r="AM149" s="55"/>
      <c r="AN149" s="55" t="s">
        <v>867</v>
      </c>
      <c r="AO149" s="55">
        <v>81</v>
      </c>
      <c r="AP149" s="55">
        <v>132</v>
      </c>
      <c r="AQ149" s="55">
        <v>144</v>
      </c>
      <c r="AR149" s="55">
        <v>230</v>
      </c>
      <c r="AS149" s="55">
        <v>136</v>
      </c>
      <c r="AT149" s="55">
        <v>143</v>
      </c>
    </row>
    <row r="150" spans="1:46">
      <c r="A150" s="55" t="s">
        <v>461</v>
      </c>
      <c r="B150" s="55">
        <v>1315230524</v>
      </c>
      <c r="C150" s="55" t="s">
        <v>462</v>
      </c>
      <c r="D150" s="55" t="s">
        <v>52</v>
      </c>
      <c r="E150" s="55" t="s">
        <v>53</v>
      </c>
      <c r="F150" s="55"/>
      <c r="G150" s="55">
        <v>5</v>
      </c>
      <c r="H150" s="55">
        <v>552</v>
      </c>
      <c r="I150" s="55">
        <v>578</v>
      </c>
      <c r="J150" s="55">
        <v>148</v>
      </c>
      <c r="K150" s="55">
        <v>52</v>
      </c>
      <c r="L150" s="55">
        <v>725</v>
      </c>
      <c r="M150" s="55">
        <v>106.5</v>
      </c>
      <c r="N150" s="55">
        <v>346</v>
      </c>
      <c r="O150" s="55">
        <v>103</v>
      </c>
      <c r="P150" s="55">
        <v>214</v>
      </c>
      <c r="Q150" s="55">
        <v>121.5</v>
      </c>
      <c r="R150" s="55">
        <v>152</v>
      </c>
      <c r="S150" s="55">
        <v>65</v>
      </c>
      <c r="T150" s="55">
        <v>319</v>
      </c>
      <c r="U150" s="55"/>
      <c r="V150" s="55"/>
      <c r="W150" s="55">
        <v>67.5</v>
      </c>
      <c r="X150" s="55">
        <v>88</v>
      </c>
      <c r="Y150" s="55">
        <v>207</v>
      </c>
      <c r="Z150" s="55">
        <v>88.5</v>
      </c>
      <c r="AA150" s="55">
        <v>94</v>
      </c>
      <c r="AB150" s="55">
        <v>20</v>
      </c>
      <c r="AC150" s="55"/>
      <c r="AD150" s="55"/>
      <c r="AE150" s="55"/>
      <c r="AF150" s="55"/>
      <c r="AG150" s="55"/>
      <c r="AH150" s="55"/>
      <c r="AI150" s="55" t="s">
        <v>54</v>
      </c>
      <c r="AJ150" s="55">
        <v>24</v>
      </c>
      <c r="AK150" s="55"/>
      <c r="AL150" s="55"/>
      <c r="AM150" s="55"/>
      <c r="AN150" s="55"/>
      <c r="AO150" s="55">
        <v>166</v>
      </c>
      <c r="AP150" s="55">
        <v>238</v>
      </c>
      <c r="AQ150" s="55">
        <v>305</v>
      </c>
      <c r="AR150" s="55">
        <v>200</v>
      </c>
      <c r="AS150" s="55">
        <v>102</v>
      </c>
      <c r="AT150" s="55">
        <v>148</v>
      </c>
    </row>
    <row r="151" spans="1:46">
      <c r="A151" s="55" t="s">
        <v>186</v>
      </c>
      <c r="B151" s="55">
        <v>1315230221</v>
      </c>
      <c r="C151" s="55" t="s">
        <v>187</v>
      </c>
      <c r="D151" s="55" t="s">
        <v>52</v>
      </c>
      <c r="E151" s="55" t="s">
        <v>53</v>
      </c>
      <c r="F151" s="55"/>
      <c r="G151" s="55">
        <v>2</v>
      </c>
      <c r="H151" s="55">
        <v>552.5</v>
      </c>
      <c r="I151" s="55">
        <v>577</v>
      </c>
      <c r="J151" s="55">
        <v>149</v>
      </c>
      <c r="K151" s="55">
        <v>-44</v>
      </c>
      <c r="L151" s="55">
        <v>737</v>
      </c>
      <c r="M151" s="55">
        <v>111.5</v>
      </c>
      <c r="N151" s="55">
        <v>155</v>
      </c>
      <c r="O151" s="55">
        <v>92</v>
      </c>
      <c r="P151" s="55">
        <v>419</v>
      </c>
      <c r="Q151" s="55">
        <v>120.5</v>
      </c>
      <c r="R151" s="55">
        <v>180</v>
      </c>
      <c r="S151" s="55">
        <v>76</v>
      </c>
      <c r="T151" s="55">
        <v>142</v>
      </c>
      <c r="U151" s="55"/>
      <c r="V151" s="55"/>
      <c r="W151" s="55">
        <v>76.5</v>
      </c>
      <c r="X151" s="55">
        <v>92</v>
      </c>
      <c r="Y151" s="55">
        <v>66</v>
      </c>
      <c r="Z151" s="55">
        <v>76</v>
      </c>
      <c r="AA151" s="55">
        <v>85</v>
      </c>
      <c r="AB151" s="55">
        <v>231</v>
      </c>
      <c r="AC151" s="55"/>
      <c r="AD151" s="55"/>
      <c r="AE151" s="55"/>
      <c r="AF151" s="55"/>
      <c r="AG151" s="55"/>
      <c r="AH151" s="55"/>
      <c r="AI151" s="55" t="s">
        <v>54</v>
      </c>
      <c r="AJ151" s="55">
        <v>21</v>
      </c>
      <c r="AK151" s="55"/>
      <c r="AL151" s="55"/>
      <c r="AM151" s="55"/>
      <c r="AN151" s="55"/>
      <c r="AO151" s="55">
        <v>190</v>
      </c>
      <c r="AP151" s="55">
        <v>85</v>
      </c>
      <c r="AQ151" s="55">
        <v>228</v>
      </c>
      <c r="AR151" s="55">
        <v>105</v>
      </c>
      <c r="AS151" s="55">
        <v>229</v>
      </c>
      <c r="AT151" s="55">
        <v>149</v>
      </c>
    </row>
    <row r="152" spans="1:46">
      <c r="A152" s="55" t="s">
        <v>623</v>
      </c>
      <c r="B152" s="55">
        <v>1315230713</v>
      </c>
      <c r="C152" s="55" t="s">
        <v>624</v>
      </c>
      <c r="D152" s="55" t="s">
        <v>52</v>
      </c>
      <c r="E152" s="55" t="s">
        <v>53</v>
      </c>
      <c r="F152" s="55"/>
      <c r="G152" s="55">
        <v>7</v>
      </c>
      <c r="H152" s="55">
        <v>545.5</v>
      </c>
      <c r="I152" s="55">
        <v>576.5</v>
      </c>
      <c r="J152" s="55">
        <v>150</v>
      </c>
      <c r="K152" s="55">
        <v>1</v>
      </c>
      <c r="L152" s="55">
        <v>749</v>
      </c>
      <c r="M152" s="55">
        <v>121.5</v>
      </c>
      <c r="N152" s="55">
        <v>7</v>
      </c>
      <c r="O152" s="55">
        <v>98.5</v>
      </c>
      <c r="P152" s="55">
        <v>298</v>
      </c>
      <c r="Q152" s="55">
        <v>124.5</v>
      </c>
      <c r="R152" s="55">
        <v>100</v>
      </c>
      <c r="S152" s="55">
        <v>62</v>
      </c>
      <c r="T152" s="55">
        <v>373</v>
      </c>
      <c r="U152" s="55"/>
      <c r="V152" s="55"/>
      <c r="W152" s="55">
        <v>64.5</v>
      </c>
      <c r="X152" s="55">
        <v>87</v>
      </c>
      <c r="Y152" s="55">
        <v>258</v>
      </c>
      <c r="Z152" s="55">
        <v>74.5</v>
      </c>
      <c r="AA152" s="55">
        <v>83</v>
      </c>
      <c r="AB152" s="55">
        <v>253</v>
      </c>
      <c r="AC152" s="55"/>
      <c r="AD152" s="55"/>
      <c r="AE152" s="55"/>
      <c r="AF152" s="55"/>
      <c r="AG152" s="55"/>
      <c r="AH152" s="55"/>
      <c r="AI152" s="55" t="s">
        <v>54</v>
      </c>
      <c r="AJ152" s="55">
        <v>13</v>
      </c>
      <c r="AK152" s="55"/>
      <c r="AL152" s="55"/>
      <c r="AM152" s="55"/>
      <c r="AN152" s="55"/>
      <c r="AO152" s="55">
        <v>221</v>
      </c>
      <c r="AP152" s="55">
        <v>162</v>
      </c>
      <c r="AQ152" s="55">
        <v>157</v>
      </c>
      <c r="AR152" s="55">
        <v>151</v>
      </c>
      <c r="AS152" s="55">
        <v>352</v>
      </c>
      <c r="AT152" s="55">
        <v>150</v>
      </c>
    </row>
    <row r="153" spans="1:46">
      <c r="A153" s="55" t="s">
        <v>148</v>
      </c>
      <c r="B153" s="55">
        <v>1315230202</v>
      </c>
      <c r="C153" s="55" t="s">
        <v>149</v>
      </c>
      <c r="D153" s="55" t="s">
        <v>52</v>
      </c>
      <c r="E153" s="55" t="s">
        <v>53</v>
      </c>
      <c r="F153" s="55"/>
      <c r="G153" s="55">
        <v>2</v>
      </c>
      <c r="H153" s="55">
        <v>543.5</v>
      </c>
      <c r="I153" s="55">
        <v>576</v>
      </c>
      <c r="J153" s="55">
        <v>151</v>
      </c>
      <c r="K153" s="55">
        <v>72</v>
      </c>
      <c r="L153" s="55">
        <v>764</v>
      </c>
      <c r="M153" s="55">
        <v>105.5</v>
      </c>
      <c r="N153" s="55">
        <v>382</v>
      </c>
      <c r="O153" s="55">
        <v>118.5</v>
      </c>
      <c r="P153" s="55">
        <v>38</v>
      </c>
      <c r="Q153" s="55">
        <v>104</v>
      </c>
      <c r="R153" s="55">
        <v>541</v>
      </c>
      <c r="S153" s="55">
        <v>82</v>
      </c>
      <c r="T153" s="55">
        <v>65</v>
      </c>
      <c r="U153" s="55"/>
      <c r="V153" s="55"/>
      <c r="W153" s="55">
        <v>64</v>
      </c>
      <c r="X153" s="55">
        <v>87</v>
      </c>
      <c r="Y153" s="55">
        <v>269</v>
      </c>
      <c r="Z153" s="55">
        <v>69.5</v>
      </c>
      <c r="AA153" s="55">
        <v>79</v>
      </c>
      <c r="AB153" s="55">
        <v>346</v>
      </c>
      <c r="AC153" s="55"/>
      <c r="AD153" s="55"/>
      <c r="AE153" s="55"/>
      <c r="AF153" s="55"/>
      <c r="AG153" s="55"/>
      <c r="AH153" s="55"/>
      <c r="AI153" s="55" t="s">
        <v>54</v>
      </c>
      <c r="AJ153" s="55">
        <v>2</v>
      </c>
      <c r="AK153" s="55"/>
      <c r="AL153" s="55"/>
      <c r="AM153" s="55"/>
      <c r="AN153" s="55"/>
      <c r="AO153" s="55">
        <v>155</v>
      </c>
      <c r="AP153" s="55">
        <v>142</v>
      </c>
      <c r="AQ153" s="55">
        <v>170</v>
      </c>
      <c r="AR153" s="55">
        <v>223</v>
      </c>
      <c r="AS153" s="55">
        <v>195</v>
      </c>
      <c r="AT153" s="55">
        <v>151</v>
      </c>
    </row>
    <row r="154" spans="1:46">
      <c r="A154" s="55" t="s">
        <v>300</v>
      </c>
      <c r="B154" s="55">
        <v>1315230331</v>
      </c>
      <c r="C154" s="55" t="s">
        <v>301</v>
      </c>
      <c r="D154" s="55" t="s">
        <v>52</v>
      </c>
      <c r="E154" s="55" t="s">
        <v>53</v>
      </c>
      <c r="F154" s="55"/>
      <c r="G154" s="55">
        <v>3</v>
      </c>
      <c r="H154" s="55">
        <v>543</v>
      </c>
      <c r="I154" s="55">
        <v>576</v>
      </c>
      <c r="J154" s="55">
        <v>151</v>
      </c>
      <c r="K154" s="55">
        <v>38</v>
      </c>
      <c r="L154" s="55">
        <v>764</v>
      </c>
      <c r="M154" s="55">
        <v>108.5</v>
      </c>
      <c r="N154" s="55">
        <v>258</v>
      </c>
      <c r="O154" s="55">
        <v>110</v>
      </c>
      <c r="P154" s="55">
        <v>100</v>
      </c>
      <c r="Q154" s="55">
        <v>128</v>
      </c>
      <c r="R154" s="55">
        <v>54</v>
      </c>
      <c r="S154" s="55">
        <v>64.5</v>
      </c>
      <c r="T154" s="55">
        <v>325</v>
      </c>
      <c r="U154" s="55"/>
      <c r="V154" s="55"/>
      <c r="W154" s="55">
        <v>58</v>
      </c>
      <c r="X154" s="55">
        <v>82</v>
      </c>
      <c r="Y154" s="55">
        <v>385</v>
      </c>
      <c r="Z154" s="55">
        <v>74</v>
      </c>
      <c r="AA154" s="55">
        <v>83</v>
      </c>
      <c r="AB154" s="55">
        <v>265</v>
      </c>
      <c r="AC154" s="55"/>
      <c r="AD154" s="55"/>
      <c r="AE154" s="55"/>
      <c r="AF154" s="55"/>
      <c r="AG154" s="55"/>
      <c r="AH154" s="55"/>
      <c r="AI154" s="55" t="s">
        <v>54</v>
      </c>
      <c r="AJ154" s="55">
        <v>31</v>
      </c>
      <c r="AK154" s="55"/>
      <c r="AL154" s="55"/>
      <c r="AM154" s="55"/>
      <c r="AN154" s="55"/>
      <c r="AO154" s="55">
        <v>72</v>
      </c>
      <c r="AP154" s="55">
        <v>266</v>
      </c>
      <c r="AQ154" s="55">
        <v>104</v>
      </c>
      <c r="AR154" s="55">
        <v>189</v>
      </c>
      <c r="AS154" s="55">
        <v>250</v>
      </c>
      <c r="AT154" s="55">
        <v>151</v>
      </c>
    </row>
    <row r="155" spans="1:46">
      <c r="A155" s="55" t="s">
        <v>1367</v>
      </c>
      <c r="B155" s="55">
        <v>1315231518</v>
      </c>
      <c r="C155" s="55" t="s">
        <v>1368</v>
      </c>
      <c r="D155" s="55" t="s">
        <v>52</v>
      </c>
      <c r="E155" s="55" t="s">
        <v>53</v>
      </c>
      <c r="F155" s="55"/>
      <c r="G155" s="55">
        <v>15</v>
      </c>
      <c r="H155" s="55">
        <v>538</v>
      </c>
      <c r="I155" s="55">
        <v>576</v>
      </c>
      <c r="J155" s="55">
        <v>151</v>
      </c>
      <c r="K155" s="55">
        <v>89</v>
      </c>
      <c r="L155" s="55">
        <v>764</v>
      </c>
      <c r="M155" s="55">
        <v>105</v>
      </c>
      <c r="N155" s="55">
        <v>406</v>
      </c>
      <c r="O155" s="55">
        <v>102.5</v>
      </c>
      <c r="P155" s="55">
        <v>220</v>
      </c>
      <c r="Q155" s="55">
        <v>115</v>
      </c>
      <c r="R155" s="55">
        <v>294</v>
      </c>
      <c r="S155" s="55">
        <v>74.5</v>
      </c>
      <c r="T155" s="55">
        <v>159</v>
      </c>
      <c r="U155" s="55"/>
      <c r="V155" s="55"/>
      <c r="W155" s="55">
        <v>76</v>
      </c>
      <c r="X155" s="55">
        <v>91</v>
      </c>
      <c r="Y155" s="55">
        <v>71</v>
      </c>
      <c r="Z155" s="55"/>
      <c r="AA155" s="55"/>
      <c r="AB155" s="55"/>
      <c r="AC155" s="55">
        <v>65</v>
      </c>
      <c r="AD155" s="55">
        <v>88</v>
      </c>
      <c r="AE155" s="55">
        <v>63</v>
      </c>
      <c r="AF155" s="55"/>
      <c r="AG155" s="55"/>
      <c r="AH155" s="55"/>
      <c r="AI155" s="55" t="s">
        <v>880</v>
      </c>
      <c r="AJ155" s="55">
        <v>18</v>
      </c>
      <c r="AK155" s="55"/>
      <c r="AL155" s="55"/>
      <c r="AM155" s="55"/>
      <c r="AN155" s="55"/>
      <c r="AO155" s="55">
        <v>207</v>
      </c>
      <c r="AP155" s="55">
        <v>137</v>
      </c>
      <c r="AQ155" s="55">
        <v>93</v>
      </c>
      <c r="AR155" s="55">
        <v>240</v>
      </c>
      <c r="AS155" s="55">
        <v>114</v>
      </c>
      <c r="AT155" s="55">
        <v>151</v>
      </c>
    </row>
    <row r="156" spans="1:46">
      <c r="A156" s="55" t="s">
        <v>953</v>
      </c>
      <c r="B156" s="55">
        <v>1315231045</v>
      </c>
      <c r="C156" s="55" t="s">
        <v>954</v>
      </c>
      <c r="D156" s="55" t="s">
        <v>52</v>
      </c>
      <c r="E156" s="55" t="s">
        <v>53</v>
      </c>
      <c r="F156" s="55"/>
      <c r="G156" s="55">
        <v>10</v>
      </c>
      <c r="H156" s="55">
        <v>528</v>
      </c>
      <c r="I156" s="55">
        <v>575.5</v>
      </c>
      <c r="J156" s="55">
        <v>154</v>
      </c>
      <c r="K156" s="55">
        <v>-45</v>
      </c>
      <c r="L156" s="55">
        <v>775</v>
      </c>
      <c r="M156" s="55">
        <v>105</v>
      </c>
      <c r="N156" s="55">
        <v>406</v>
      </c>
      <c r="O156" s="55">
        <v>111</v>
      </c>
      <c r="P156" s="55">
        <v>91</v>
      </c>
      <c r="Q156" s="55">
        <v>121</v>
      </c>
      <c r="R156" s="55">
        <v>168</v>
      </c>
      <c r="S156" s="55">
        <v>67.5</v>
      </c>
      <c r="T156" s="55">
        <v>275</v>
      </c>
      <c r="U156" s="55"/>
      <c r="V156" s="55"/>
      <c r="W156" s="55">
        <v>60.5</v>
      </c>
      <c r="X156" s="55">
        <v>84</v>
      </c>
      <c r="Y156" s="55">
        <v>341</v>
      </c>
      <c r="Z156" s="55"/>
      <c r="AA156" s="55"/>
      <c r="AB156" s="55"/>
      <c r="AC156" s="55">
        <v>63</v>
      </c>
      <c r="AD156" s="55">
        <v>87</v>
      </c>
      <c r="AE156" s="55">
        <v>88</v>
      </c>
      <c r="AF156" s="55"/>
      <c r="AG156" s="55"/>
      <c r="AH156" s="55"/>
      <c r="AI156" s="55" t="s">
        <v>880</v>
      </c>
      <c r="AJ156" s="55">
        <v>45</v>
      </c>
      <c r="AK156" s="55"/>
      <c r="AL156" s="55"/>
      <c r="AM156" s="55"/>
      <c r="AN156" s="55"/>
      <c r="AO156" s="55">
        <v>100</v>
      </c>
      <c r="AP156" s="55">
        <v>112</v>
      </c>
      <c r="AQ156" s="55">
        <v>147</v>
      </c>
      <c r="AR156" s="55">
        <v>109</v>
      </c>
      <c r="AS156" s="55">
        <v>152</v>
      </c>
      <c r="AT156" s="55">
        <v>154</v>
      </c>
    </row>
    <row r="157" spans="1:46">
      <c r="A157" s="55" t="s">
        <v>878</v>
      </c>
      <c r="B157" s="55">
        <v>1315231008</v>
      </c>
      <c r="C157" s="55" t="s">
        <v>879</v>
      </c>
      <c r="D157" s="55" t="s">
        <v>52</v>
      </c>
      <c r="E157" s="55" t="s">
        <v>53</v>
      </c>
      <c r="F157" s="55"/>
      <c r="G157" s="55">
        <v>10</v>
      </c>
      <c r="H157" s="55">
        <v>530.25</v>
      </c>
      <c r="I157" s="55">
        <v>575</v>
      </c>
      <c r="J157" s="55">
        <v>155</v>
      </c>
      <c r="K157" s="55">
        <v>-22</v>
      </c>
      <c r="L157" s="55">
        <v>782</v>
      </c>
      <c r="M157" s="55">
        <v>106</v>
      </c>
      <c r="N157" s="55">
        <v>361</v>
      </c>
      <c r="O157" s="55">
        <v>104</v>
      </c>
      <c r="P157" s="55">
        <v>193</v>
      </c>
      <c r="Q157" s="55">
        <v>133</v>
      </c>
      <c r="R157" s="55">
        <v>12</v>
      </c>
      <c r="S157" s="55">
        <v>61</v>
      </c>
      <c r="T157" s="55">
        <v>396</v>
      </c>
      <c r="U157" s="55"/>
      <c r="V157" s="55"/>
      <c r="W157" s="55">
        <v>65.5</v>
      </c>
      <c r="X157" s="55">
        <v>87</v>
      </c>
      <c r="Y157" s="55">
        <v>239</v>
      </c>
      <c r="Z157" s="55"/>
      <c r="AA157" s="55"/>
      <c r="AB157" s="55"/>
      <c r="AC157" s="55">
        <v>60.75</v>
      </c>
      <c r="AD157" s="55">
        <v>84</v>
      </c>
      <c r="AE157" s="55">
        <v>120</v>
      </c>
      <c r="AF157" s="55"/>
      <c r="AG157" s="55"/>
      <c r="AH157" s="55"/>
      <c r="AI157" s="55" t="s">
        <v>880</v>
      </c>
      <c r="AJ157" s="55">
        <v>8</v>
      </c>
      <c r="AK157" s="55"/>
      <c r="AL157" s="55"/>
      <c r="AM157" s="55"/>
      <c r="AN157" s="55"/>
      <c r="AO157" s="55">
        <v>141</v>
      </c>
      <c r="AP157" s="55">
        <v>112</v>
      </c>
      <c r="AQ157" s="55">
        <v>31</v>
      </c>
      <c r="AR157" s="55">
        <v>133</v>
      </c>
      <c r="AS157" s="55">
        <v>185</v>
      </c>
      <c r="AT157" s="55">
        <v>155</v>
      </c>
    </row>
    <row r="158" spans="1:46">
      <c r="A158" s="55" t="s">
        <v>601</v>
      </c>
      <c r="B158" s="55">
        <v>1315230702</v>
      </c>
      <c r="C158" s="55" t="s">
        <v>602</v>
      </c>
      <c r="D158" s="55" t="s">
        <v>52</v>
      </c>
      <c r="E158" s="55" t="s">
        <v>53</v>
      </c>
      <c r="F158" s="55"/>
      <c r="G158" s="55">
        <v>7</v>
      </c>
      <c r="H158" s="55">
        <v>543.5</v>
      </c>
      <c r="I158" s="55">
        <v>575</v>
      </c>
      <c r="J158" s="55">
        <v>155</v>
      </c>
      <c r="K158" s="55">
        <v>139</v>
      </c>
      <c r="L158" s="55">
        <v>782</v>
      </c>
      <c r="M158" s="55">
        <v>104.5</v>
      </c>
      <c r="N158" s="55">
        <v>433</v>
      </c>
      <c r="O158" s="55">
        <v>115</v>
      </c>
      <c r="P158" s="55">
        <v>64</v>
      </c>
      <c r="Q158" s="55">
        <v>111</v>
      </c>
      <c r="R158" s="55">
        <v>385</v>
      </c>
      <c r="S158" s="55">
        <v>70.5</v>
      </c>
      <c r="T158" s="55">
        <v>217</v>
      </c>
      <c r="U158" s="55"/>
      <c r="V158" s="55"/>
      <c r="W158" s="55">
        <v>62</v>
      </c>
      <c r="X158" s="55">
        <v>85</v>
      </c>
      <c r="Y158" s="55">
        <v>312</v>
      </c>
      <c r="Z158" s="55">
        <v>80.5</v>
      </c>
      <c r="AA158" s="55">
        <v>89</v>
      </c>
      <c r="AB158" s="55">
        <v>144</v>
      </c>
      <c r="AC158" s="55"/>
      <c r="AD158" s="55"/>
      <c r="AE158" s="55"/>
      <c r="AF158" s="55"/>
      <c r="AG158" s="55"/>
      <c r="AH158" s="55"/>
      <c r="AI158" s="55" t="s">
        <v>54</v>
      </c>
      <c r="AJ158" s="55">
        <v>2</v>
      </c>
      <c r="AK158" s="55"/>
      <c r="AL158" s="55"/>
      <c r="AM158" s="55"/>
      <c r="AN158" s="55"/>
      <c r="AO158" s="55">
        <v>250</v>
      </c>
      <c r="AP158" s="55">
        <v>430</v>
      </c>
      <c r="AQ158" s="55">
        <v>313</v>
      </c>
      <c r="AR158" s="55">
        <v>294</v>
      </c>
      <c r="AS158" s="55">
        <v>263</v>
      </c>
      <c r="AT158" s="55">
        <v>155</v>
      </c>
    </row>
    <row r="159" spans="1:46">
      <c r="A159" s="55" t="s">
        <v>737</v>
      </c>
      <c r="B159" s="55">
        <v>1315230823</v>
      </c>
      <c r="C159" s="55" t="s">
        <v>738</v>
      </c>
      <c r="D159" s="55" t="s">
        <v>52</v>
      </c>
      <c r="E159" s="55" t="s">
        <v>53</v>
      </c>
      <c r="F159" s="55"/>
      <c r="G159" s="55">
        <v>8</v>
      </c>
      <c r="H159" s="55">
        <v>546</v>
      </c>
      <c r="I159" s="55">
        <v>575</v>
      </c>
      <c r="J159" s="55">
        <v>155</v>
      </c>
      <c r="K159" s="55">
        <v>179</v>
      </c>
      <c r="L159" s="55">
        <v>782</v>
      </c>
      <c r="M159" s="55">
        <v>115.5</v>
      </c>
      <c r="N159" s="55">
        <v>55</v>
      </c>
      <c r="O159" s="55">
        <v>98.5</v>
      </c>
      <c r="P159" s="55">
        <v>298</v>
      </c>
      <c r="Q159" s="55">
        <v>121.5</v>
      </c>
      <c r="R159" s="55">
        <v>152</v>
      </c>
      <c r="S159" s="55">
        <v>64.5</v>
      </c>
      <c r="T159" s="55">
        <v>325</v>
      </c>
      <c r="U159" s="55"/>
      <c r="V159" s="55"/>
      <c r="W159" s="55">
        <v>69</v>
      </c>
      <c r="X159" s="55">
        <v>89</v>
      </c>
      <c r="Y159" s="55">
        <v>170</v>
      </c>
      <c r="Z159" s="55">
        <v>77</v>
      </c>
      <c r="AA159" s="55">
        <v>86</v>
      </c>
      <c r="AB159" s="55">
        <v>212</v>
      </c>
      <c r="AC159" s="55"/>
      <c r="AD159" s="55"/>
      <c r="AE159" s="55"/>
      <c r="AF159" s="55"/>
      <c r="AG159" s="55"/>
      <c r="AH159" s="55"/>
      <c r="AI159" s="55" t="s">
        <v>54</v>
      </c>
      <c r="AJ159" s="55">
        <v>24</v>
      </c>
      <c r="AK159" s="55"/>
      <c r="AL159" s="55"/>
      <c r="AM159" s="55"/>
      <c r="AN159" s="55"/>
      <c r="AO159" s="55">
        <v>361</v>
      </c>
      <c r="AP159" s="55">
        <v>243</v>
      </c>
      <c r="AQ159" s="55">
        <v>251</v>
      </c>
      <c r="AR159" s="55">
        <v>334</v>
      </c>
      <c r="AS159" s="55">
        <v>292</v>
      </c>
      <c r="AT159" s="55">
        <v>155</v>
      </c>
    </row>
    <row r="160" spans="1:46">
      <c r="A160" s="55" t="s">
        <v>109</v>
      </c>
      <c r="B160" s="55">
        <v>1315230129</v>
      </c>
      <c r="C160" s="55" t="s">
        <v>110</v>
      </c>
      <c r="D160" s="55" t="s">
        <v>52</v>
      </c>
      <c r="E160" s="55" t="s">
        <v>53</v>
      </c>
      <c r="F160" s="55"/>
      <c r="G160" s="55">
        <v>1</v>
      </c>
      <c r="H160" s="55">
        <v>547</v>
      </c>
      <c r="I160" s="55">
        <v>574.5</v>
      </c>
      <c r="J160" s="55">
        <v>158</v>
      </c>
      <c r="K160" s="55">
        <v>-32</v>
      </c>
      <c r="L160" s="55">
        <v>795</v>
      </c>
      <c r="M160" s="55">
        <v>113</v>
      </c>
      <c r="N160" s="55">
        <v>112</v>
      </c>
      <c r="O160" s="55">
        <v>107</v>
      </c>
      <c r="P160" s="55">
        <v>142</v>
      </c>
      <c r="Q160" s="55">
        <v>119.5</v>
      </c>
      <c r="R160" s="55">
        <v>200</v>
      </c>
      <c r="S160" s="55">
        <v>57</v>
      </c>
      <c r="T160" s="55">
        <v>462</v>
      </c>
      <c r="U160" s="55"/>
      <c r="V160" s="55"/>
      <c r="W160" s="55">
        <v>70</v>
      </c>
      <c r="X160" s="55">
        <v>89</v>
      </c>
      <c r="Y160" s="55">
        <v>159</v>
      </c>
      <c r="Z160" s="55">
        <v>80.5</v>
      </c>
      <c r="AA160" s="55">
        <v>89</v>
      </c>
      <c r="AB160" s="55">
        <v>144</v>
      </c>
      <c r="AC160" s="55"/>
      <c r="AD160" s="55"/>
      <c r="AE160" s="55"/>
      <c r="AF160" s="55"/>
      <c r="AG160" s="55"/>
      <c r="AH160" s="55"/>
      <c r="AI160" s="55" t="s">
        <v>54</v>
      </c>
      <c r="AJ160" s="55">
        <v>29</v>
      </c>
      <c r="AK160" s="55"/>
      <c r="AL160" s="55"/>
      <c r="AM160" s="55"/>
      <c r="AN160" s="55"/>
      <c r="AO160" s="55">
        <v>171</v>
      </c>
      <c r="AP160" s="55">
        <v>181</v>
      </c>
      <c r="AQ160" s="55">
        <v>79</v>
      </c>
      <c r="AR160" s="55">
        <v>126</v>
      </c>
      <c r="AS160" s="55">
        <v>52</v>
      </c>
      <c r="AT160" s="55">
        <v>158</v>
      </c>
    </row>
    <row r="161" spans="1:46">
      <c r="A161" s="55" t="s">
        <v>65</v>
      </c>
      <c r="B161" s="55">
        <v>1315230107</v>
      </c>
      <c r="C161" s="55" t="s">
        <v>66</v>
      </c>
      <c r="D161" s="55" t="s">
        <v>52</v>
      </c>
      <c r="E161" s="55" t="s">
        <v>53</v>
      </c>
      <c r="F161" s="55"/>
      <c r="G161" s="55">
        <v>1</v>
      </c>
      <c r="H161" s="55">
        <v>546.5</v>
      </c>
      <c r="I161" s="55">
        <v>574.5</v>
      </c>
      <c r="J161" s="55">
        <v>158</v>
      </c>
      <c r="K161" s="55">
        <v>16</v>
      </c>
      <c r="L161" s="55">
        <v>795</v>
      </c>
      <c r="M161" s="55">
        <v>106</v>
      </c>
      <c r="N161" s="55">
        <v>361</v>
      </c>
      <c r="O161" s="55">
        <v>107</v>
      </c>
      <c r="P161" s="55">
        <v>142</v>
      </c>
      <c r="Q161" s="55">
        <v>107.5</v>
      </c>
      <c r="R161" s="55">
        <v>463</v>
      </c>
      <c r="S161" s="55">
        <v>78</v>
      </c>
      <c r="T161" s="55">
        <v>109</v>
      </c>
      <c r="U161" s="55"/>
      <c r="V161" s="55"/>
      <c r="W161" s="55">
        <v>69.5</v>
      </c>
      <c r="X161" s="55">
        <v>89</v>
      </c>
      <c r="Y161" s="55">
        <v>165</v>
      </c>
      <c r="Z161" s="55">
        <v>78.5</v>
      </c>
      <c r="AA161" s="55">
        <v>87</v>
      </c>
      <c r="AB161" s="55">
        <v>181</v>
      </c>
      <c r="AC161" s="55"/>
      <c r="AD161" s="55"/>
      <c r="AE161" s="55"/>
      <c r="AF161" s="55"/>
      <c r="AG161" s="55"/>
      <c r="AH161" s="55"/>
      <c r="AI161" s="55" t="s">
        <v>54</v>
      </c>
      <c r="AJ161" s="55">
        <v>7</v>
      </c>
      <c r="AK161" s="55"/>
      <c r="AL161" s="55"/>
      <c r="AM161" s="55"/>
      <c r="AN161" s="55"/>
      <c r="AO161" s="55">
        <v>271</v>
      </c>
      <c r="AP161" s="55">
        <v>262</v>
      </c>
      <c r="AQ161" s="55">
        <v>281</v>
      </c>
      <c r="AR161" s="55">
        <v>174</v>
      </c>
      <c r="AS161" s="55">
        <v>375</v>
      </c>
      <c r="AT161" s="55">
        <v>158</v>
      </c>
    </row>
    <row r="162" spans="1:46">
      <c r="A162" s="55" t="s">
        <v>549</v>
      </c>
      <c r="B162" s="55">
        <v>1315230621</v>
      </c>
      <c r="C162" s="55" t="s">
        <v>550</v>
      </c>
      <c r="D162" s="55" t="s">
        <v>52</v>
      </c>
      <c r="E162" s="55" t="s">
        <v>53</v>
      </c>
      <c r="F162" s="55"/>
      <c r="G162" s="55">
        <v>6</v>
      </c>
      <c r="H162" s="55">
        <v>550.5</v>
      </c>
      <c r="I162" s="55">
        <v>574</v>
      </c>
      <c r="J162" s="55">
        <v>160</v>
      </c>
      <c r="K162" s="55">
        <v>58</v>
      </c>
      <c r="L162" s="55">
        <v>808</v>
      </c>
      <c r="M162" s="55">
        <v>106</v>
      </c>
      <c r="N162" s="55">
        <v>361</v>
      </c>
      <c r="O162" s="55">
        <v>104.5</v>
      </c>
      <c r="P162" s="55">
        <v>186</v>
      </c>
      <c r="Q162" s="55">
        <v>116</v>
      </c>
      <c r="R162" s="55">
        <v>283</v>
      </c>
      <c r="S162" s="55">
        <v>69.5</v>
      </c>
      <c r="T162" s="55">
        <v>241</v>
      </c>
      <c r="U162" s="55"/>
      <c r="V162" s="55"/>
      <c r="W162" s="55">
        <v>76</v>
      </c>
      <c r="X162" s="55">
        <v>91</v>
      </c>
      <c r="Y162" s="55">
        <v>71</v>
      </c>
      <c r="Z162" s="55">
        <v>78.5</v>
      </c>
      <c r="AA162" s="55">
        <v>87</v>
      </c>
      <c r="AB162" s="55">
        <v>181</v>
      </c>
      <c r="AC162" s="55"/>
      <c r="AD162" s="55"/>
      <c r="AE162" s="55"/>
      <c r="AF162" s="55"/>
      <c r="AG162" s="55"/>
      <c r="AH162" s="55"/>
      <c r="AI162" s="55" t="s">
        <v>54</v>
      </c>
      <c r="AJ162" s="55">
        <v>21</v>
      </c>
      <c r="AK162" s="55"/>
      <c r="AL162" s="55" t="s">
        <v>512</v>
      </c>
      <c r="AM162" s="55"/>
      <c r="AN162" s="55"/>
      <c r="AO162" s="55">
        <v>249</v>
      </c>
      <c r="AP162" s="55">
        <v>190</v>
      </c>
      <c r="AQ162" s="55">
        <v>174</v>
      </c>
      <c r="AR162" s="55">
        <v>218</v>
      </c>
      <c r="AS162" s="55">
        <v>41</v>
      </c>
      <c r="AT162" s="55">
        <v>160</v>
      </c>
    </row>
    <row r="163" spans="1:46">
      <c r="A163" s="55" t="s">
        <v>731</v>
      </c>
      <c r="B163" s="55">
        <v>1315230820</v>
      </c>
      <c r="C163" s="55" t="s">
        <v>732</v>
      </c>
      <c r="D163" s="55" t="s">
        <v>52</v>
      </c>
      <c r="E163" s="55" t="s">
        <v>53</v>
      </c>
      <c r="F163" s="55"/>
      <c r="G163" s="55">
        <v>8</v>
      </c>
      <c r="H163" s="55">
        <v>548.5</v>
      </c>
      <c r="I163" s="55">
        <v>574</v>
      </c>
      <c r="J163" s="55">
        <v>160</v>
      </c>
      <c r="K163" s="55">
        <v>-66</v>
      </c>
      <c r="L163" s="55">
        <v>808</v>
      </c>
      <c r="M163" s="55">
        <v>111</v>
      </c>
      <c r="N163" s="55">
        <v>172</v>
      </c>
      <c r="O163" s="55">
        <v>111</v>
      </c>
      <c r="P163" s="55">
        <v>91</v>
      </c>
      <c r="Q163" s="55">
        <v>102</v>
      </c>
      <c r="R163" s="55">
        <v>575</v>
      </c>
      <c r="S163" s="55">
        <v>74</v>
      </c>
      <c r="T163" s="55">
        <v>166</v>
      </c>
      <c r="U163" s="55"/>
      <c r="V163" s="55"/>
      <c r="W163" s="55">
        <v>73.5</v>
      </c>
      <c r="X163" s="55">
        <v>90</v>
      </c>
      <c r="Y163" s="55">
        <v>116</v>
      </c>
      <c r="Z163" s="55">
        <v>77</v>
      </c>
      <c r="AA163" s="55">
        <v>86</v>
      </c>
      <c r="AB163" s="55">
        <v>212</v>
      </c>
      <c r="AC163" s="55"/>
      <c r="AD163" s="55"/>
      <c r="AE163" s="55"/>
      <c r="AF163" s="55"/>
      <c r="AG163" s="55"/>
      <c r="AH163" s="55"/>
      <c r="AI163" s="55" t="s">
        <v>54</v>
      </c>
      <c r="AJ163" s="55">
        <v>21</v>
      </c>
      <c r="AK163" s="55"/>
      <c r="AL163" s="55"/>
      <c r="AM163" s="55"/>
      <c r="AN163" s="55"/>
      <c r="AO163" s="55">
        <v>182</v>
      </c>
      <c r="AP163" s="55">
        <v>158</v>
      </c>
      <c r="AQ163" s="55">
        <v>203</v>
      </c>
      <c r="AR163" s="55">
        <v>94</v>
      </c>
      <c r="AS163" s="55">
        <v>76</v>
      </c>
      <c r="AT163" s="55">
        <v>160</v>
      </c>
    </row>
    <row r="164" spans="1:46">
      <c r="A164" s="55" t="s">
        <v>615</v>
      </c>
      <c r="B164" s="55">
        <v>1315230709</v>
      </c>
      <c r="C164" s="55" t="s">
        <v>616</v>
      </c>
      <c r="D164" s="55" t="s">
        <v>52</v>
      </c>
      <c r="E164" s="55" t="s">
        <v>53</v>
      </c>
      <c r="F164" s="55"/>
      <c r="G164" s="55">
        <v>7</v>
      </c>
      <c r="H164" s="55">
        <v>543</v>
      </c>
      <c r="I164" s="55">
        <v>574</v>
      </c>
      <c r="J164" s="55">
        <v>160</v>
      </c>
      <c r="K164" s="55">
        <v>66</v>
      </c>
      <c r="L164" s="55">
        <v>808</v>
      </c>
      <c r="M164" s="55">
        <v>113</v>
      </c>
      <c r="N164" s="55">
        <v>112</v>
      </c>
      <c r="O164" s="55">
        <v>83.5</v>
      </c>
      <c r="P164" s="55">
        <v>577</v>
      </c>
      <c r="Q164" s="55">
        <v>127</v>
      </c>
      <c r="R164" s="55">
        <v>68</v>
      </c>
      <c r="S164" s="55">
        <v>81.5</v>
      </c>
      <c r="T164" s="55">
        <v>71</v>
      </c>
      <c r="U164" s="55"/>
      <c r="V164" s="55"/>
      <c r="W164" s="55">
        <v>64.5</v>
      </c>
      <c r="X164" s="55">
        <v>87</v>
      </c>
      <c r="Y164" s="55">
        <v>258</v>
      </c>
      <c r="Z164" s="55">
        <v>73.5</v>
      </c>
      <c r="AA164" s="55">
        <v>82</v>
      </c>
      <c r="AB164" s="55">
        <v>273</v>
      </c>
      <c r="AC164" s="55"/>
      <c r="AD164" s="55"/>
      <c r="AE164" s="55"/>
      <c r="AF164" s="55"/>
      <c r="AG164" s="55"/>
      <c r="AH164" s="55"/>
      <c r="AI164" s="55" t="s">
        <v>54</v>
      </c>
      <c r="AJ164" s="55">
        <v>9</v>
      </c>
      <c r="AK164" s="55"/>
      <c r="AL164" s="55"/>
      <c r="AM164" s="55"/>
      <c r="AN164" s="55"/>
      <c r="AO164" s="55">
        <v>234</v>
      </c>
      <c r="AP164" s="55">
        <v>135</v>
      </c>
      <c r="AQ164" s="55">
        <v>155</v>
      </c>
      <c r="AR164" s="55">
        <v>226</v>
      </c>
      <c r="AS164" s="55">
        <v>178</v>
      </c>
      <c r="AT164" s="55">
        <v>160</v>
      </c>
    </row>
    <row r="165" spans="1:46">
      <c r="A165" s="55" t="s">
        <v>669</v>
      </c>
      <c r="B165" s="55">
        <v>1315230737</v>
      </c>
      <c r="C165" s="55" t="s">
        <v>670</v>
      </c>
      <c r="D165" s="55" t="s">
        <v>52</v>
      </c>
      <c r="E165" s="55" t="s">
        <v>53</v>
      </c>
      <c r="F165" s="55"/>
      <c r="G165" s="55">
        <v>7</v>
      </c>
      <c r="H165" s="55">
        <v>541</v>
      </c>
      <c r="I165" s="55">
        <v>573.5</v>
      </c>
      <c r="J165" s="55">
        <v>163</v>
      </c>
      <c r="K165" s="55">
        <v>-12</v>
      </c>
      <c r="L165" s="55">
        <v>817</v>
      </c>
      <c r="M165" s="55">
        <v>112</v>
      </c>
      <c r="N165" s="55">
        <v>138</v>
      </c>
      <c r="O165" s="55">
        <v>100.5</v>
      </c>
      <c r="P165" s="55">
        <v>253</v>
      </c>
      <c r="Q165" s="55">
        <v>114</v>
      </c>
      <c r="R165" s="55">
        <v>313</v>
      </c>
      <c r="S165" s="55">
        <v>74</v>
      </c>
      <c r="T165" s="55">
        <v>166</v>
      </c>
      <c r="U165" s="55"/>
      <c r="V165" s="55"/>
      <c r="W165" s="55">
        <v>63</v>
      </c>
      <c r="X165" s="55">
        <v>86</v>
      </c>
      <c r="Y165" s="55">
        <v>297</v>
      </c>
      <c r="Z165" s="55">
        <v>77.5</v>
      </c>
      <c r="AA165" s="55">
        <v>87</v>
      </c>
      <c r="AB165" s="55">
        <v>204</v>
      </c>
      <c r="AC165" s="55"/>
      <c r="AD165" s="55"/>
      <c r="AE165" s="55"/>
      <c r="AF165" s="55"/>
      <c r="AG165" s="55"/>
      <c r="AH165" s="55"/>
      <c r="AI165" s="55" t="s">
        <v>54</v>
      </c>
      <c r="AJ165" s="55">
        <v>37</v>
      </c>
      <c r="AK165" s="55"/>
      <c r="AL165" s="55"/>
      <c r="AM165" s="55"/>
      <c r="AN165" s="55"/>
      <c r="AO165" s="55">
        <v>191</v>
      </c>
      <c r="AP165" s="55">
        <v>217</v>
      </c>
      <c r="AQ165" s="55">
        <v>97</v>
      </c>
      <c r="AR165" s="55">
        <v>151</v>
      </c>
      <c r="AS165" s="55">
        <v>187</v>
      </c>
      <c r="AT165" s="55">
        <v>163</v>
      </c>
    </row>
    <row r="166" spans="1:46">
      <c r="A166" s="55" t="s">
        <v>699</v>
      </c>
      <c r="B166" s="55">
        <v>1315230804</v>
      </c>
      <c r="C166" s="55" t="s">
        <v>700</v>
      </c>
      <c r="D166" s="55" t="s">
        <v>52</v>
      </c>
      <c r="E166" s="55" t="s">
        <v>53</v>
      </c>
      <c r="F166" s="55"/>
      <c r="G166" s="55">
        <v>8</v>
      </c>
      <c r="H166" s="55">
        <v>546.5</v>
      </c>
      <c r="I166" s="55">
        <v>573</v>
      </c>
      <c r="J166" s="55">
        <v>164</v>
      </c>
      <c r="K166" s="55">
        <v>146</v>
      </c>
      <c r="L166" s="55">
        <v>829</v>
      </c>
      <c r="M166" s="55">
        <v>108</v>
      </c>
      <c r="N166" s="55">
        <v>278</v>
      </c>
      <c r="O166" s="55">
        <v>109.5</v>
      </c>
      <c r="P166" s="55">
        <v>105</v>
      </c>
      <c r="Q166" s="55">
        <v>120.5</v>
      </c>
      <c r="R166" s="55">
        <v>180</v>
      </c>
      <c r="S166" s="55">
        <v>64</v>
      </c>
      <c r="T166" s="55">
        <v>332</v>
      </c>
      <c r="U166" s="55"/>
      <c r="V166" s="55"/>
      <c r="W166" s="55">
        <v>72</v>
      </c>
      <c r="X166" s="55">
        <v>90</v>
      </c>
      <c r="Y166" s="55">
        <v>137</v>
      </c>
      <c r="Z166" s="55">
        <v>72.5</v>
      </c>
      <c r="AA166" s="55">
        <v>81</v>
      </c>
      <c r="AB166" s="55">
        <v>289</v>
      </c>
      <c r="AC166" s="55"/>
      <c r="AD166" s="55"/>
      <c r="AE166" s="55"/>
      <c r="AF166" s="55"/>
      <c r="AG166" s="55"/>
      <c r="AH166" s="55"/>
      <c r="AI166" s="55" t="s">
        <v>54</v>
      </c>
      <c r="AJ166" s="55">
        <v>4</v>
      </c>
      <c r="AK166" s="55"/>
      <c r="AL166" s="55"/>
      <c r="AM166" s="55"/>
      <c r="AN166" s="55"/>
      <c r="AO166" s="55">
        <v>264</v>
      </c>
      <c r="AP166" s="55">
        <v>304</v>
      </c>
      <c r="AQ166" s="55">
        <v>202</v>
      </c>
      <c r="AR166" s="55">
        <v>310</v>
      </c>
      <c r="AS166" s="55">
        <v>124</v>
      </c>
      <c r="AT166" s="55">
        <v>164</v>
      </c>
    </row>
    <row r="167" spans="1:46">
      <c r="A167" s="55" t="s">
        <v>537</v>
      </c>
      <c r="B167" s="55">
        <v>1315230615</v>
      </c>
      <c r="C167" s="55" t="s">
        <v>538</v>
      </c>
      <c r="D167" s="55" t="s">
        <v>52</v>
      </c>
      <c r="E167" s="55" t="s">
        <v>53</v>
      </c>
      <c r="F167" s="55"/>
      <c r="G167" s="55">
        <v>6</v>
      </c>
      <c r="H167" s="55">
        <v>546</v>
      </c>
      <c r="I167" s="55">
        <v>573</v>
      </c>
      <c r="J167" s="55">
        <v>164</v>
      </c>
      <c r="K167" s="55">
        <v>163</v>
      </c>
      <c r="L167" s="55">
        <v>829</v>
      </c>
      <c r="M167" s="55">
        <v>108.5</v>
      </c>
      <c r="N167" s="55">
        <v>258</v>
      </c>
      <c r="O167" s="55">
        <v>113.5</v>
      </c>
      <c r="P167" s="55">
        <v>77</v>
      </c>
      <c r="Q167" s="55">
        <v>106.5</v>
      </c>
      <c r="R167" s="55">
        <v>487</v>
      </c>
      <c r="S167" s="55">
        <v>66.5</v>
      </c>
      <c r="T167" s="55">
        <v>292</v>
      </c>
      <c r="U167" s="55"/>
      <c r="V167" s="55"/>
      <c r="W167" s="55">
        <v>70.5</v>
      </c>
      <c r="X167" s="55">
        <v>89</v>
      </c>
      <c r="Y167" s="55">
        <v>152</v>
      </c>
      <c r="Z167" s="55">
        <v>80.5</v>
      </c>
      <c r="AA167" s="55">
        <v>89</v>
      </c>
      <c r="AB167" s="55">
        <v>144</v>
      </c>
      <c r="AC167" s="55"/>
      <c r="AD167" s="55"/>
      <c r="AE167" s="55"/>
      <c r="AF167" s="55"/>
      <c r="AG167" s="55"/>
      <c r="AH167" s="55"/>
      <c r="AI167" s="55" t="s">
        <v>54</v>
      </c>
      <c r="AJ167" s="55">
        <v>15</v>
      </c>
      <c r="AK167" s="55"/>
      <c r="AL167" s="55" t="s">
        <v>512</v>
      </c>
      <c r="AM167" s="55"/>
      <c r="AN167" s="55"/>
      <c r="AO167" s="55">
        <v>354</v>
      </c>
      <c r="AP167" s="55">
        <v>292</v>
      </c>
      <c r="AQ167" s="55">
        <v>449</v>
      </c>
      <c r="AR167" s="55">
        <v>327</v>
      </c>
      <c r="AS167" s="55">
        <v>387</v>
      </c>
      <c r="AT167" s="55">
        <v>164</v>
      </c>
    </row>
    <row r="168" spans="1:46">
      <c r="A168" s="55" t="s">
        <v>513</v>
      </c>
      <c r="B168" s="55">
        <v>1315230602</v>
      </c>
      <c r="C168" s="55" t="s">
        <v>514</v>
      </c>
      <c r="D168" s="55" t="s">
        <v>52</v>
      </c>
      <c r="E168" s="55" t="s">
        <v>53</v>
      </c>
      <c r="F168" s="55"/>
      <c r="G168" s="55">
        <v>6</v>
      </c>
      <c r="H168" s="55">
        <v>552</v>
      </c>
      <c r="I168" s="55">
        <v>572.5</v>
      </c>
      <c r="J168" s="55">
        <v>166</v>
      </c>
      <c r="K168" s="55">
        <v>-61</v>
      </c>
      <c r="L168" s="55">
        <v>836</v>
      </c>
      <c r="M168" s="55">
        <v>106</v>
      </c>
      <c r="N168" s="55">
        <v>361</v>
      </c>
      <c r="O168" s="55">
        <v>92.5</v>
      </c>
      <c r="P168" s="55">
        <v>409</v>
      </c>
      <c r="Q168" s="55">
        <v>118</v>
      </c>
      <c r="R168" s="55">
        <v>236</v>
      </c>
      <c r="S168" s="55">
        <v>75</v>
      </c>
      <c r="T168" s="55">
        <v>156</v>
      </c>
      <c r="U168" s="55"/>
      <c r="V168" s="55"/>
      <c r="W168" s="55">
        <v>80.5</v>
      </c>
      <c r="X168" s="55">
        <v>93</v>
      </c>
      <c r="Y168" s="55">
        <v>38</v>
      </c>
      <c r="Z168" s="55">
        <v>80</v>
      </c>
      <c r="AA168" s="55">
        <v>88</v>
      </c>
      <c r="AB168" s="55">
        <v>152</v>
      </c>
      <c r="AC168" s="55"/>
      <c r="AD168" s="55"/>
      <c r="AE168" s="55"/>
      <c r="AF168" s="55"/>
      <c r="AG168" s="55"/>
      <c r="AH168" s="55"/>
      <c r="AI168" s="55" t="s">
        <v>54</v>
      </c>
      <c r="AJ168" s="55">
        <v>2</v>
      </c>
      <c r="AK168" s="55"/>
      <c r="AL168" s="55" t="s">
        <v>512</v>
      </c>
      <c r="AM168" s="55"/>
      <c r="AN168" s="55"/>
      <c r="AO168" s="55">
        <v>107</v>
      </c>
      <c r="AP168" s="55">
        <v>80</v>
      </c>
      <c r="AQ168" s="55">
        <v>63</v>
      </c>
      <c r="AR168" s="55">
        <v>105</v>
      </c>
      <c r="AS168" s="55">
        <v>103</v>
      </c>
      <c r="AT168" s="55">
        <v>166</v>
      </c>
    </row>
    <row r="169" spans="1:46">
      <c r="A169" s="55" t="s">
        <v>505</v>
      </c>
      <c r="B169" s="55">
        <v>1315230547</v>
      </c>
      <c r="C169" s="55" t="s">
        <v>506</v>
      </c>
      <c r="D169" s="55" t="s">
        <v>133</v>
      </c>
      <c r="E169" s="55" t="s">
        <v>53</v>
      </c>
      <c r="F169" s="55"/>
      <c r="G169" s="55">
        <v>5</v>
      </c>
      <c r="H169" s="55">
        <v>541</v>
      </c>
      <c r="I169" s="55">
        <v>572.5</v>
      </c>
      <c r="J169" s="55">
        <v>166</v>
      </c>
      <c r="K169" s="55">
        <v>135</v>
      </c>
      <c r="L169" s="55">
        <v>836</v>
      </c>
      <c r="M169" s="55">
        <v>106</v>
      </c>
      <c r="N169" s="55">
        <v>361</v>
      </c>
      <c r="O169" s="55">
        <v>115.5</v>
      </c>
      <c r="P169" s="55">
        <v>57</v>
      </c>
      <c r="Q169" s="55">
        <v>103.5</v>
      </c>
      <c r="R169" s="55">
        <v>551</v>
      </c>
      <c r="S169" s="55">
        <v>74.5</v>
      </c>
      <c r="T169" s="55">
        <v>159</v>
      </c>
      <c r="U169" s="55"/>
      <c r="V169" s="55"/>
      <c r="W169" s="55">
        <v>63</v>
      </c>
      <c r="X169" s="55">
        <v>86</v>
      </c>
      <c r="Y169" s="55">
        <v>297</v>
      </c>
      <c r="Z169" s="55">
        <v>78.5</v>
      </c>
      <c r="AA169" s="55">
        <v>87</v>
      </c>
      <c r="AB169" s="55">
        <v>181</v>
      </c>
      <c r="AC169" s="55"/>
      <c r="AD169" s="55"/>
      <c r="AE169" s="55"/>
      <c r="AF169" s="55"/>
      <c r="AG169" s="55"/>
      <c r="AH169" s="55"/>
      <c r="AI169" s="55" t="s">
        <v>54</v>
      </c>
      <c r="AJ169" s="55">
        <v>47</v>
      </c>
      <c r="AK169" s="55"/>
      <c r="AL169" s="55"/>
      <c r="AM169" s="55"/>
      <c r="AN169" s="55"/>
      <c r="AO169" s="55">
        <v>333</v>
      </c>
      <c r="AP169" s="55">
        <v>390</v>
      </c>
      <c r="AQ169" s="55">
        <v>221</v>
      </c>
      <c r="AR169" s="55">
        <v>301</v>
      </c>
      <c r="AS169" s="55">
        <v>325</v>
      </c>
      <c r="AT169" s="55">
        <v>166</v>
      </c>
    </row>
    <row r="170" spans="1:46">
      <c r="A170" s="55" t="s">
        <v>859</v>
      </c>
      <c r="B170" s="55">
        <v>1315230944</v>
      </c>
      <c r="C170" s="55" t="s">
        <v>860</v>
      </c>
      <c r="D170" s="55" t="s">
        <v>52</v>
      </c>
      <c r="E170" s="55" t="s">
        <v>53</v>
      </c>
      <c r="F170" s="55"/>
      <c r="G170" s="55">
        <v>9</v>
      </c>
      <c r="H170" s="55">
        <v>548</v>
      </c>
      <c r="I170" s="55">
        <v>572.5</v>
      </c>
      <c r="J170" s="55">
        <v>166</v>
      </c>
      <c r="K170" s="55">
        <v>-83</v>
      </c>
      <c r="L170" s="55">
        <v>836</v>
      </c>
      <c r="M170" s="55">
        <v>116</v>
      </c>
      <c r="N170" s="55">
        <v>51</v>
      </c>
      <c r="O170" s="55">
        <v>91</v>
      </c>
      <c r="P170" s="55">
        <v>436</v>
      </c>
      <c r="Q170" s="55">
        <v>125</v>
      </c>
      <c r="R170" s="55">
        <v>92</v>
      </c>
      <c r="S170" s="55">
        <v>63.5</v>
      </c>
      <c r="T170" s="55">
        <v>342</v>
      </c>
      <c r="U170" s="55"/>
      <c r="V170" s="55"/>
      <c r="W170" s="55">
        <v>76</v>
      </c>
      <c r="X170" s="55">
        <v>91</v>
      </c>
      <c r="Y170" s="55">
        <v>71</v>
      </c>
      <c r="Z170" s="55">
        <v>76.5</v>
      </c>
      <c r="AA170" s="55">
        <v>86</v>
      </c>
      <c r="AB170" s="55">
        <v>222</v>
      </c>
      <c r="AC170" s="55"/>
      <c r="AD170" s="55"/>
      <c r="AE170" s="55"/>
      <c r="AF170" s="55"/>
      <c r="AG170" s="55"/>
      <c r="AH170" s="55"/>
      <c r="AI170" s="55" t="s">
        <v>54</v>
      </c>
      <c r="AJ170" s="55">
        <v>44</v>
      </c>
      <c r="AK170" s="55"/>
      <c r="AL170" s="55"/>
      <c r="AM170" s="55"/>
      <c r="AN170" s="55"/>
      <c r="AO170" s="55">
        <v>149</v>
      </c>
      <c r="AP170" s="55">
        <v>123</v>
      </c>
      <c r="AQ170" s="55">
        <v>305</v>
      </c>
      <c r="AR170" s="55">
        <v>83</v>
      </c>
      <c r="AS170" s="55">
        <v>218</v>
      </c>
      <c r="AT170" s="55">
        <v>166</v>
      </c>
    </row>
    <row r="171" spans="1:46">
      <c r="A171" s="55" t="s">
        <v>921</v>
      </c>
      <c r="B171" s="55">
        <v>1315237001</v>
      </c>
      <c r="C171" s="55" t="s">
        <v>922</v>
      </c>
      <c r="D171" s="55" t="s">
        <v>52</v>
      </c>
      <c r="E171" s="55" t="s">
        <v>53</v>
      </c>
      <c r="F171" s="55"/>
      <c r="G171" s="55">
        <v>10</v>
      </c>
      <c r="H171" s="55">
        <v>541</v>
      </c>
      <c r="I171" s="55">
        <v>572.5</v>
      </c>
      <c r="J171" s="55">
        <v>166</v>
      </c>
      <c r="K171" s="55">
        <v>186</v>
      </c>
      <c r="L171" s="55">
        <v>836</v>
      </c>
      <c r="M171" s="55">
        <v>104.5</v>
      </c>
      <c r="N171" s="55">
        <v>433</v>
      </c>
      <c r="O171" s="55">
        <v>116.5</v>
      </c>
      <c r="P171" s="55">
        <v>51</v>
      </c>
      <c r="Q171" s="55">
        <v>122.5</v>
      </c>
      <c r="R171" s="55">
        <v>130</v>
      </c>
      <c r="S171" s="55">
        <v>58</v>
      </c>
      <c r="T171" s="55">
        <v>447</v>
      </c>
      <c r="U171" s="55"/>
      <c r="V171" s="55"/>
      <c r="W171" s="55">
        <v>64</v>
      </c>
      <c r="X171" s="55">
        <v>87</v>
      </c>
      <c r="Y171" s="55">
        <v>269</v>
      </c>
      <c r="Z171" s="55">
        <v>75.5</v>
      </c>
      <c r="AA171" s="55">
        <v>84</v>
      </c>
      <c r="AB171" s="55">
        <v>235</v>
      </c>
      <c r="AC171" s="55"/>
      <c r="AD171" s="55"/>
      <c r="AE171" s="55"/>
      <c r="AF171" s="55"/>
      <c r="AG171" s="55"/>
      <c r="AH171" s="55"/>
      <c r="AI171" s="55" t="s">
        <v>54</v>
      </c>
      <c r="AJ171" s="55">
        <v>29</v>
      </c>
      <c r="AK171" s="55"/>
      <c r="AL171" s="55" t="s">
        <v>512</v>
      </c>
      <c r="AM171" s="55"/>
      <c r="AN171" s="55"/>
      <c r="AO171" s="55">
        <v>108</v>
      </c>
      <c r="AP171" s="55">
        <v>189</v>
      </c>
      <c r="AQ171" s="55">
        <v>129</v>
      </c>
      <c r="AR171" s="55">
        <v>352</v>
      </c>
      <c r="AS171" s="55">
        <v>195</v>
      </c>
      <c r="AT171" s="55">
        <v>166</v>
      </c>
    </row>
    <row r="172" spans="1:46">
      <c r="A172" s="55" t="s">
        <v>1352</v>
      </c>
      <c r="B172" s="55">
        <v>1315231511</v>
      </c>
      <c r="C172" s="55" t="s">
        <v>1353</v>
      </c>
      <c r="D172" s="55" t="s">
        <v>52</v>
      </c>
      <c r="E172" s="55" t="s">
        <v>53</v>
      </c>
      <c r="F172" s="55"/>
      <c r="G172" s="55">
        <v>15</v>
      </c>
      <c r="H172" s="55">
        <v>530.25</v>
      </c>
      <c r="I172" s="55">
        <v>572.5</v>
      </c>
      <c r="J172" s="55">
        <v>166</v>
      </c>
      <c r="K172" s="55">
        <v>23</v>
      </c>
      <c r="L172" s="55">
        <v>836</v>
      </c>
      <c r="M172" s="55">
        <v>98</v>
      </c>
      <c r="N172" s="55">
        <v>668</v>
      </c>
      <c r="O172" s="55">
        <v>118.5</v>
      </c>
      <c r="P172" s="55">
        <v>38</v>
      </c>
      <c r="Q172" s="55">
        <v>118.5</v>
      </c>
      <c r="R172" s="55">
        <v>221</v>
      </c>
      <c r="S172" s="55">
        <v>58.5</v>
      </c>
      <c r="T172" s="55">
        <v>441</v>
      </c>
      <c r="U172" s="55"/>
      <c r="V172" s="55"/>
      <c r="W172" s="55">
        <v>67</v>
      </c>
      <c r="X172" s="55">
        <v>88</v>
      </c>
      <c r="Y172" s="55">
        <v>216</v>
      </c>
      <c r="Z172" s="55"/>
      <c r="AA172" s="55"/>
      <c r="AB172" s="55"/>
      <c r="AC172" s="55">
        <v>69.75</v>
      </c>
      <c r="AD172" s="55">
        <v>91</v>
      </c>
      <c r="AE172" s="55">
        <v>25</v>
      </c>
      <c r="AF172" s="55"/>
      <c r="AG172" s="55"/>
      <c r="AH172" s="55"/>
      <c r="AI172" s="55" t="s">
        <v>880</v>
      </c>
      <c r="AJ172" s="55">
        <v>11</v>
      </c>
      <c r="AK172" s="55"/>
      <c r="AL172" s="55"/>
      <c r="AM172" s="55"/>
      <c r="AN172" s="55"/>
      <c r="AO172" s="55"/>
      <c r="AP172" s="55">
        <v>650</v>
      </c>
      <c r="AQ172" s="55">
        <v>577</v>
      </c>
      <c r="AR172" s="55">
        <v>189</v>
      </c>
      <c r="AS172" s="55">
        <v>678</v>
      </c>
      <c r="AT172" s="55">
        <v>166</v>
      </c>
    </row>
    <row r="173" spans="1:46">
      <c r="A173" s="55" t="s">
        <v>1252</v>
      </c>
      <c r="B173" s="55">
        <v>1315231410</v>
      </c>
      <c r="C173" s="55" t="s">
        <v>1253</v>
      </c>
      <c r="D173" s="55" t="s">
        <v>52</v>
      </c>
      <c r="E173" s="55" t="s">
        <v>53</v>
      </c>
      <c r="F173" s="55"/>
      <c r="G173" s="55">
        <v>14</v>
      </c>
      <c r="H173" s="55">
        <v>524.5</v>
      </c>
      <c r="I173" s="55">
        <v>572.5</v>
      </c>
      <c r="J173" s="55">
        <v>166</v>
      </c>
      <c r="K173" s="55">
        <v>30</v>
      </c>
      <c r="L173" s="55">
        <v>836</v>
      </c>
      <c r="M173" s="55">
        <v>110.5</v>
      </c>
      <c r="N173" s="55">
        <v>196</v>
      </c>
      <c r="O173" s="55">
        <v>102.5</v>
      </c>
      <c r="P173" s="55">
        <v>220</v>
      </c>
      <c r="Q173" s="55">
        <v>115</v>
      </c>
      <c r="R173" s="55">
        <v>294</v>
      </c>
      <c r="S173" s="55">
        <v>76.5</v>
      </c>
      <c r="T173" s="55">
        <v>137</v>
      </c>
      <c r="U173" s="55"/>
      <c r="V173" s="55"/>
      <c r="W173" s="55">
        <v>55</v>
      </c>
      <c r="X173" s="55">
        <v>80</v>
      </c>
      <c r="Y173" s="55">
        <v>444</v>
      </c>
      <c r="Z173" s="55"/>
      <c r="AA173" s="55"/>
      <c r="AB173" s="55"/>
      <c r="AC173" s="55">
        <v>65</v>
      </c>
      <c r="AD173" s="55">
        <v>88</v>
      </c>
      <c r="AE173" s="55">
        <v>63</v>
      </c>
      <c r="AF173" s="55"/>
      <c r="AG173" s="55"/>
      <c r="AH173" s="55"/>
      <c r="AI173" s="55" t="s">
        <v>880</v>
      </c>
      <c r="AJ173" s="55">
        <v>11</v>
      </c>
      <c r="AK173" s="55"/>
      <c r="AL173" s="55"/>
      <c r="AM173" s="55"/>
      <c r="AN173" s="55"/>
      <c r="AO173" s="55">
        <v>309</v>
      </c>
      <c r="AP173" s="55">
        <v>103</v>
      </c>
      <c r="AQ173" s="55">
        <v>243</v>
      </c>
      <c r="AR173" s="55">
        <v>196</v>
      </c>
      <c r="AS173" s="55">
        <v>304</v>
      </c>
      <c r="AT173" s="55">
        <v>166</v>
      </c>
    </row>
    <row r="174" spans="1:46">
      <c r="A174" s="55" t="s">
        <v>1236</v>
      </c>
      <c r="B174" s="55">
        <v>1315231402</v>
      </c>
      <c r="C174" s="55" t="s">
        <v>1237</v>
      </c>
      <c r="D174" s="55" t="s">
        <v>52</v>
      </c>
      <c r="E174" s="55" t="s">
        <v>53</v>
      </c>
      <c r="F174" s="55"/>
      <c r="G174" s="55">
        <v>14</v>
      </c>
      <c r="H174" s="55">
        <v>530.5</v>
      </c>
      <c r="I174" s="55">
        <v>572</v>
      </c>
      <c r="J174" s="55">
        <v>172</v>
      </c>
      <c r="K174" s="55">
        <v>168</v>
      </c>
      <c r="L174" s="55">
        <v>846</v>
      </c>
      <c r="M174" s="55">
        <v>104.5</v>
      </c>
      <c r="N174" s="55">
        <v>433</v>
      </c>
      <c r="O174" s="55">
        <v>108</v>
      </c>
      <c r="P174" s="55">
        <v>119</v>
      </c>
      <c r="Q174" s="55">
        <v>112.5</v>
      </c>
      <c r="R174" s="55">
        <v>350</v>
      </c>
      <c r="S174" s="55">
        <v>69</v>
      </c>
      <c r="T174" s="55">
        <v>251</v>
      </c>
      <c r="U174" s="55"/>
      <c r="V174" s="55"/>
      <c r="W174" s="55">
        <v>59</v>
      </c>
      <c r="X174" s="55">
        <v>83</v>
      </c>
      <c r="Y174" s="55">
        <v>369</v>
      </c>
      <c r="Z174" s="55"/>
      <c r="AA174" s="55"/>
      <c r="AB174" s="55"/>
      <c r="AC174" s="55">
        <v>77.5</v>
      </c>
      <c r="AD174" s="55">
        <v>95</v>
      </c>
      <c r="AE174" s="55">
        <v>3</v>
      </c>
      <c r="AF174" s="55"/>
      <c r="AG174" s="55"/>
      <c r="AH174" s="55"/>
      <c r="AI174" s="55" t="s">
        <v>880</v>
      </c>
      <c r="AJ174" s="55">
        <v>2</v>
      </c>
      <c r="AK174" s="55"/>
      <c r="AL174" s="55"/>
      <c r="AM174" s="55"/>
      <c r="AN174" s="55"/>
      <c r="AO174" s="55">
        <v>271</v>
      </c>
      <c r="AP174" s="55">
        <v>291</v>
      </c>
      <c r="AQ174" s="55">
        <v>274</v>
      </c>
      <c r="AR174" s="55">
        <v>340</v>
      </c>
      <c r="AS174" s="55">
        <v>164</v>
      </c>
      <c r="AT174" s="55">
        <v>172</v>
      </c>
    </row>
    <row r="175" spans="1:46">
      <c r="A175" s="55" t="s">
        <v>561</v>
      </c>
      <c r="B175" s="55">
        <v>1315230627</v>
      </c>
      <c r="C175" s="55" t="s">
        <v>562</v>
      </c>
      <c r="D175" s="55" t="s">
        <v>52</v>
      </c>
      <c r="E175" s="55" t="s">
        <v>53</v>
      </c>
      <c r="F175" s="55"/>
      <c r="G175" s="55">
        <v>6</v>
      </c>
      <c r="H175" s="55">
        <v>550.5</v>
      </c>
      <c r="I175" s="55">
        <v>572</v>
      </c>
      <c r="J175" s="55">
        <v>172</v>
      </c>
      <c r="K175" s="55">
        <v>12</v>
      </c>
      <c r="L175" s="55">
        <v>846</v>
      </c>
      <c r="M175" s="55">
        <v>102.5</v>
      </c>
      <c r="N175" s="55">
        <v>511</v>
      </c>
      <c r="O175" s="55">
        <v>107.5</v>
      </c>
      <c r="P175" s="55">
        <v>129</v>
      </c>
      <c r="Q175" s="55">
        <v>114.5</v>
      </c>
      <c r="R175" s="55">
        <v>303</v>
      </c>
      <c r="S175" s="55">
        <v>66.5</v>
      </c>
      <c r="T175" s="55">
        <v>292</v>
      </c>
      <c r="U175" s="55"/>
      <c r="V175" s="55"/>
      <c r="W175" s="55">
        <v>81.5</v>
      </c>
      <c r="X175" s="55">
        <v>94</v>
      </c>
      <c r="Y175" s="55">
        <v>33</v>
      </c>
      <c r="Z175" s="55">
        <v>78</v>
      </c>
      <c r="AA175" s="55">
        <v>87</v>
      </c>
      <c r="AB175" s="55">
        <v>195</v>
      </c>
      <c r="AC175" s="55"/>
      <c r="AD175" s="55"/>
      <c r="AE175" s="55"/>
      <c r="AF175" s="55"/>
      <c r="AG175" s="55"/>
      <c r="AH175" s="55"/>
      <c r="AI175" s="55" t="s">
        <v>54</v>
      </c>
      <c r="AJ175" s="55">
        <v>27</v>
      </c>
      <c r="AK175" s="55"/>
      <c r="AL175" s="55" t="s">
        <v>512</v>
      </c>
      <c r="AM175" s="55"/>
      <c r="AN175" s="55"/>
      <c r="AO175" s="55">
        <v>162</v>
      </c>
      <c r="AP175" s="55">
        <v>200</v>
      </c>
      <c r="AQ175" s="55">
        <v>328</v>
      </c>
      <c r="AR175" s="55">
        <v>184</v>
      </c>
      <c r="AS175" s="55">
        <v>213</v>
      </c>
      <c r="AT175" s="55">
        <v>172</v>
      </c>
    </row>
    <row r="176" spans="1:46">
      <c r="A176" s="55" t="s">
        <v>531</v>
      </c>
      <c r="B176" s="55">
        <v>1315230612</v>
      </c>
      <c r="C176" s="55" t="s">
        <v>532</v>
      </c>
      <c r="D176" s="55" t="s">
        <v>52</v>
      </c>
      <c r="E176" s="55" t="s">
        <v>53</v>
      </c>
      <c r="F176" s="55"/>
      <c r="G176" s="55">
        <v>6</v>
      </c>
      <c r="H176" s="55">
        <v>540</v>
      </c>
      <c r="I176" s="55">
        <v>572</v>
      </c>
      <c r="J176" s="55">
        <v>172</v>
      </c>
      <c r="K176" s="55">
        <v>2</v>
      </c>
      <c r="L176" s="55">
        <v>846</v>
      </c>
      <c r="M176" s="55">
        <v>108</v>
      </c>
      <c r="N176" s="55">
        <v>278</v>
      </c>
      <c r="O176" s="55">
        <v>108</v>
      </c>
      <c r="P176" s="55">
        <v>119</v>
      </c>
      <c r="Q176" s="55">
        <v>121.5</v>
      </c>
      <c r="R176" s="55">
        <v>152</v>
      </c>
      <c r="S176" s="55">
        <v>61.5</v>
      </c>
      <c r="T176" s="55">
        <v>381</v>
      </c>
      <c r="U176" s="55"/>
      <c r="V176" s="55"/>
      <c r="W176" s="55">
        <v>63.5</v>
      </c>
      <c r="X176" s="55">
        <v>86</v>
      </c>
      <c r="Y176" s="55">
        <v>283</v>
      </c>
      <c r="Z176" s="55">
        <v>77.5</v>
      </c>
      <c r="AA176" s="55">
        <v>87</v>
      </c>
      <c r="AB176" s="55">
        <v>204</v>
      </c>
      <c r="AC176" s="55"/>
      <c r="AD176" s="55"/>
      <c r="AE176" s="55"/>
      <c r="AF176" s="55"/>
      <c r="AG176" s="55"/>
      <c r="AH176" s="55"/>
      <c r="AI176" s="55" t="s">
        <v>54</v>
      </c>
      <c r="AJ176" s="55">
        <v>12</v>
      </c>
      <c r="AK176" s="55"/>
      <c r="AL176" s="55" t="s">
        <v>512</v>
      </c>
      <c r="AM176" s="55"/>
      <c r="AN176" s="55"/>
      <c r="AO176" s="55">
        <v>191</v>
      </c>
      <c r="AP176" s="55">
        <v>246</v>
      </c>
      <c r="AQ176" s="55">
        <v>191</v>
      </c>
      <c r="AR176" s="55">
        <v>174</v>
      </c>
      <c r="AS176" s="55">
        <v>195</v>
      </c>
      <c r="AT176" s="55">
        <v>172</v>
      </c>
    </row>
    <row r="177" spans="1:46">
      <c r="A177" s="55" t="s">
        <v>268</v>
      </c>
      <c r="B177" s="55">
        <v>1315230315</v>
      </c>
      <c r="C177" s="55" t="s">
        <v>269</v>
      </c>
      <c r="D177" s="55" t="s">
        <v>52</v>
      </c>
      <c r="E177" s="55" t="s">
        <v>53</v>
      </c>
      <c r="F177" s="55"/>
      <c r="G177" s="55">
        <v>3</v>
      </c>
      <c r="H177" s="55">
        <v>540</v>
      </c>
      <c r="I177" s="55">
        <v>571.5</v>
      </c>
      <c r="J177" s="55">
        <v>175</v>
      </c>
      <c r="K177" s="55">
        <v>-40</v>
      </c>
      <c r="L177" s="55">
        <v>859</v>
      </c>
      <c r="M177" s="55">
        <v>98</v>
      </c>
      <c r="N177" s="55">
        <v>668</v>
      </c>
      <c r="O177" s="55">
        <v>114</v>
      </c>
      <c r="P177" s="55">
        <v>69</v>
      </c>
      <c r="Q177" s="55">
        <v>119.5</v>
      </c>
      <c r="R177" s="55">
        <v>200</v>
      </c>
      <c r="S177" s="55">
        <v>77</v>
      </c>
      <c r="T177" s="55">
        <v>124</v>
      </c>
      <c r="U177" s="55"/>
      <c r="V177" s="55"/>
      <c r="W177" s="55">
        <v>63.5</v>
      </c>
      <c r="X177" s="55">
        <v>86</v>
      </c>
      <c r="Y177" s="55">
        <v>283</v>
      </c>
      <c r="Z177" s="55">
        <v>68</v>
      </c>
      <c r="AA177" s="55">
        <v>77</v>
      </c>
      <c r="AB177" s="55">
        <v>372</v>
      </c>
      <c r="AC177" s="55"/>
      <c r="AD177" s="55"/>
      <c r="AE177" s="55"/>
      <c r="AF177" s="55"/>
      <c r="AG177" s="55"/>
      <c r="AH177" s="55"/>
      <c r="AI177" s="55" t="s">
        <v>54</v>
      </c>
      <c r="AJ177" s="55">
        <v>15</v>
      </c>
      <c r="AK177" s="55"/>
      <c r="AL177" s="55"/>
      <c r="AM177" s="55"/>
      <c r="AN177" s="55"/>
      <c r="AO177" s="55">
        <v>307</v>
      </c>
      <c r="AP177" s="55">
        <v>130</v>
      </c>
      <c r="AQ177" s="55">
        <v>313</v>
      </c>
      <c r="AR177" s="55">
        <v>135</v>
      </c>
      <c r="AS177" s="55">
        <v>310</v>
      </c>
      <c r="AT177" s="55">
        <v>175</v>
      </c>
    </row>
    <row r="178" spans="1:46">
      <c r="A178" s="55" t="s">
        <v>174</v>
      </c>
      <c r="B178" s="55">
        <v>1315230214</v>
      </c>
      <c r="C178" s="55" t="s">
        <v>175</v>
      </c>
      <c r="D178" s="55" t="s">
        <v>52</v>
      </c>
      <c r="E178" s="55" t="s">
        <v>53</v>
      </c>
      <c r="F178" s="55"/>
      <c r="G178" s="55">
        <v>2</v>
      </c>
      <c r="H178" s="55">
        <v>540</v>
      </c>
      <c r="I178" s="55">
        <v>571.5</v>
      </c>
      <c r="J178" s="55">
        <v>175</v>
      </c>
      <c r="K178" s="55">
        <v>57</v>
      </c>
      <c r="L178" s="55">
        <v>859</v>
      </c>
      <c r="M178" s="55">
        <v>99</v>
      </c>
      <c r="N178" s="55">
        <v>635</v>
      </c>
      <c r="O178" s="55">
        <v>104</v>
      </c>
      <c r="P178" s="55">
        <v>193</v>
      </c>
      <c r="Q178" s="55">
        <v>126</v>
      </c>
      <c r="R178" s="55">
        <v>83</v>
      </c>
      <c r="S178" s="55">
        <v>78.5</v>
      </c>
      <c r="T178" s="55">
        <v>100</v>
      </c>
      <c r="U178" s="55"/>
      <c r="V178" s="55"/>
      <c r="W178" s="55">
        <v>61</v>
      </c>
      <c r="X178" s="55">
        <v>84</v>
      </c>
      <c r="Y178" s="55">
        <v>332</v>
      </c>
      <c r="Z178" s="55">
        <v>71.5</v>
      </c>
      <c r="AA178" s="55">
        <v>80</v>
      </c>
      <c r="AB178" s="55">
        <v>310</v>
      </c>
      <c r="AC178" s="55"/>
      <c r="AD178" s="55"/>
      <c r="AE178" s="55"/>
      <c r="AF178" s="55"/>
      <c r="AG178" s="55"/>
      <c r="AH178" s="55"/>
      <c r="AI178" s="55" t="s">
        <v>54</v>
      </c>
      <c r="AJ178" s="55">
        <v>14</v>
      </c>
      <c r="AK178" s="55"/>
      <c r="AL178" s="55"/>
      <c r="AM178" s="55"/>
      <c r="AN178" s="55"/>
      <c r="AO178" s="55">
        <v>303</v>
      </c>
      <c r="AP178" s="55">
        <v>353</v>
      </c>
      <c r="AQ178" s="55">
        <v>492</v>
      </c>
      <c r="AR178" s="55">
        <v>232</v>
      </c>
      <c r="AS178" s="55">
        <v>224</v>
      </c>
      <c r="AT178" s="55">
        <v>175</v>
      </c>
    </row>
    <row r="179" spans="1:46">
      <c r="A179" s="55" t="s">
        <v>751</v>
      </c>
      <c r="B179" s="55">
        <v>1315230830</v>
      </c>
      <c r="C179" s="55" t="s">
        <v>752</v>
      </c>
      <c r="D179" s="55" t="s">
        <v>52</v>
      </c>
      <c r="E179" s="55" t="s">
        <v>53</v>
      </c>
      <c r="F179" s="55"/>
      <c r="G179" s="55">
        <v>8</v>
      </c>
      <c r="H179" s="55">
        <v>539.5</v>
      </c>
      <c r="I179" s="55">
        <v>571.5</v>
      </c>
      <c r="J179" s="55">
        <v>175</v>
      </c>
      <c r="K179" s="55">
        <v>1</v>
      </c>
      <c r="L179" s="55">
        <v>859</v>
      </c>
      <c r="M179" s="55">
        <v>112</v>
      </c>
      <c r="N179" s="55">
        <v>138</v>
      </c>
      <c r="O179" s="55">
        <v>93</v>
      </c>
      <c r="P179" s="55">
        <v>404</v>
      </c>
      <c r="Q179" s="55">
        <v>117.5</v>
      </c>
      <c r="R179" s="55">
        <v>253</v>
      </c>
      <c r="S179" s="55">
        <v>77</v>
      </c>
      <c r="T179" s="55">
        <v>124</v>
      </c>
      <c r="U179" s="55"/>
      <c r="V179" s="55"/>
      <c r="W179" s="55">
        <v>61.5</v>
      </c>
      <c r="X179" s="55">
        <v>85</v>
      </c>
      <c r="Y179" s="55">
        <v>322</v>
      </c>
      <c r="Z179" s="55">
        <v>78.5</v>
      </c>
      <c r="AA179" s="55">
        <v>87</v>
      </c>
      <c r="AB179" s="55">
        <v>181</v>
      </c>
      <c r="AC179" s="55"/>
      <c r="AD179" s="55"/>
      <c r="AE179" s="55"/>
      <c r="AF179" s="55"/>
      <c r="AG179" s="55"/>
      <c r="AH179" s="55"/>
      <c r="AI179" s="55" t="s">
        <v>54</v>
      </c>
      <c r="AJ179" s="55">
        <v>31</v>
      </c>
      <c r="AK179" s="55"/>
      <c r="AL179" s="55"/>
      <c r="AM179" s="55"/>
      <c r="AN179" s="55"/>
      <c r="AO179" s="55">
        <v>377</v>
      </c>
      <c r="AP179" s="55">
        <v>363</v>
      </c>
      <c r="AQ179" s="55">
        <v>302</v>
      </c>
      <c r="AR179" s="55">
        <v>176</v>
      </c>
      <c r="AS179" s="55">
        <v>288</v>
      </c>
      <c r="AT179" s="55">
        <v>175</v>
      </c>
    </row>
    <row r="180" spans="1:46">
      <c r="A180" s="55" t="s">
        <v>603</v>
      </c>
      <c r="B180" s="55">
        <v>1315230703</v>
      </c>
      <c r="C180" s="55" t="s">
        <v>604</v>
      </c>
      <c r="D180" s="55" t="s">
        <v>52</v>
      </c>
      <c r="E180" s="55" t="s">
        <v>53</v>
      </c>
      <c r="F180" s="55"/>
      <c r="G180" s="55">
        <v>7</v>
      </c>
      <c r="H180" s="55">
        <v>547.5</v>
      </c>
      <c r="I180" s="55">
        <v>571.5</v>
      </c>
      <c r="J180" s="55">
        <v>175</v>
      </c>
      <c r="K180" s="55">
        <v>224</v>
      </c>
      <c r="L180" s="55">
        <v>859</v>
      </c>
      <c r="M180" s="55">
        <v>105</v>
      </c>
      <c r="N180" s="55">
        <v>406</v>
      </c>
      <c r="O180" s="55">
        <v>95</v>
      </c>
      <c r="P180" s="55">
        <v>362</v>
      </c>
      <c r="Q180" s="55">
        <v>118.5</v>
      </c>
      <c r="R180" s="55">
        <v>221</v>
      </c>
      <c r="S180" s="55">
        <v>72</v>
      </c>
      <c r="T180" s="55">
        <v>195</v>
      </c>
      <c r="U180" s="55"/>
      <c r="V180" s="55"/>
      <c r="W180" s="55">
        <v>75</v>
      </c>
      <c r="X180" s="55">
        <v>91</v>
      </c>
      <c r="Y180" s="55">
        <v>88</v>
      </c>
      <c r="Z180" s="55">
        <v>82</v>
      </c>
      <c r="AA180" s="55">
        <v>90</v>
      </c>
      <c r="AB180" s="55">
        <v>111</v>
      </c>
      <c r="AC180" s="55"/>
      <c r="AD180" s="55"/>
      <c r="AE180" s="55"/>
      <c r="AF180" s="55"/>
      <c r="AG180" s="55"/>
      <c r="AH180" s="55"/>
      <c r="AI180" s="55" t="s">
        <v>54</v>
      </c>
      <c r="AJ180" s="55">
        <v>3</v>
      </c>
      <c r="AK180" s="55"/>
      <c r="AL180" s="55"/>
      <c r="AM180" s="55"/>
      <c r="AN180" s="55"/>
      <c r="AO180" s="55">
        <v>250</v>
      </c>
      <c r="AP180" s="55">
        <v>299</v>
      </c>
      <c r="AQ180" s="55">
        <v>259</v>
      </c>
      <c r="AR180" s="55">
        <v>399</v>
      </c>
      <c r="AS180" s="55">
        <v>114</v>
      </c>
      <c r="AT180" s="55">
        <v>175</v>
      </c>
    </row>
    <row r="181" spans="1:46">
      <c r="A181" s="55" t="s">
        <v>791</v>
      </c>
      <c r="B181" s="55">
        <v>1315230910</v>
      </c>
      <c r="C181" s="55" t="s">
        <v>792</v>
      </c>
      <c r="D181" s="55" t="s">
        <v>52</v>
      </c>
      <c r="E181" s="55" t="s">
        <v>53</v>
      </c>
      <c r="F181" s="55"/>
      <c r="G181" s="55">
        <v>9</v>
      </c>
      <c r="H181" s="55">
        <v>551.5</v>
      </c>
      <c r="I181" s="55">
        <v>571</v>
      </c>
      <c r="J181" s="55">
        <v>179</v>
      </c>
      <c r="K181" s="55">
        <v>-105</v>
      </c>
      <c r="L181" s="55">
        <v>869</v>
      </c>
      <c r="M181" s="55">
        <v>98.5</v>
      </c>
      <c r="N181" s="55">
        <v>653</v>
      </c>
      <c r="O181" s="55">
        <v>110</v>
      </c>
      <c r="P181" s="55">
        <v>100</v>
      </c>
      <c r="Q181" s="55">
        <v>112</v>
      </c>
      <c r="R181" s="55">
        <v>360</v>
      </c>
      <c r="S181" s="55">
        <v>64.5</v>
      </c>
      <c r="T181" s="55">
        <v>325</v>
      </c>
      <c r="U181" s="55"/>
      <c r="V181" s="55"/>
      <c r="W181" s="55">
        <v>80.5</v>
      </c>
      <c r="X181" s="55">
        <v>93</v>
      </c>
      <c r="Y181" s="55">
        <v>38</v>
      </c>
      <c r="Z181" s="55">
        <v>86</v>
      </c>
      <c r="AA181" s="55">
        <v>93</v>
      </c>
      <c r="AB181" s="55">
        <v>43</v>
      </c>
      <c r="AC181" s="55"/>
      <c r="AD181" s="55"/>
      <c r="AE181" s="55"/>
      <c r="AF181" s="55"/>
      <c r="AG181" s="55"/>
      <c r="AH181" s="55"/>
      <c r="AI181" s="55" t="s">
        <v>54</v>
      </c>
      <c r="AJ181" s="55">
        <v>10</v>
      </c>
      <c r="AK181" s="55"/>
      <c r="AL181" s="55"/>
      <c r="AM181" s="55"/>
      <c r="AN181" s="55"/>
      <c r="AO181" s="55">
        <v>132</v>
      </c>
      <c r="AP181" s="55">
        <v>48</v>
      </c>
      <c r="AQ181" s="55">
        <v>172</v>
      </c>
      <c r="AR181" s="55">
        <v>74</v>
      </c>
      <c r="AS181" s="55">
        <v>114</v>
      </c>
      <c r="AT181" s="55">
        <v>179</v>
      </c>
    </row>
    <row r="182" spans="1:46">
      <c r="A182" s="55" t="s">
        <v>292</v>
      </c>
      <c r="B182" s="55">
        <v>1315230327</v>
      </c>
      <c r="C182" s="55" t="s">
        <v>293</v>
      </c>
      <c r="D182" s="55" t="s">
        <v>52</v>
      </c>
      <c r="E182" s="55" t="s">
        <v>53</v>
      </c>
      <c r="F182" s="55"/>
      <c r="G182" s="55">
        <v>3</v>
      </c>
      <c r="H182" s="55">
        <v>541.5</v>
      </c>
      <c r="I182" s="55">
        <v>571</v>
      </c>
      <c r="J182" s="55">
        <v>179</v>
      </c>
      <c r="K182" s="55">
        <v>-60</v>
      </c>
      <c r="L182" s="55">
        <v>869</v>
      </c>
      <c r="M182" s="55">
        <v>104</v>
      </c>
      <c r="N182" s="55">
        <v>450</v>
      </c>
      <c r="O182" s="55">
        <v>113</v>
      </c>
      <c r="P182" s="55">
        <v>82</v>
      </c>
      <c r="Q182" s="55">
        <v>107</v>
      </c>
      <c r="R182" s="55">
        <v>474</v>
      </c>
      <c r="S182" s="55">
        <v>70</v>
      </c>
      <c r="T182" s="55">
        <v>226</v>
      </c>
      <c r="U182" s="55"/>
      <c r="V182" s="55"/>
      <c r="W182" s="55">
        <v>60.5</v>
      </c>
      <c r="X182" s="55">
        <v>84</v>
      </c>
      <c r="Y182" s="55">
        <v>341</v>
      </c>
      <c r="Z182" s="55">
        <v>87</v>
      </c>
      <c r="AA182" s="55">
        <v>93</v>
      </c>
      <c r="AB182" s="55">
        <v>34</v>
      </c>
      <c r="AC182" s="55"/>
      <c r="AD182" s="55"/>
      <c r="AE182" s="55"/>
      <c r="AF182" s="55"/>
      <c r="AG182" s="55"/>
      <c r="AH182" s="55"/>
      <c r="AI182" s="55" t="s">
        <v>54</v>
      </c>
      <c r="AJ182" s="55">
        <v>27</v>
      </c>
      <c r="AK182" s="55"/>
      <c r="AL182" s="55"/>
      <c r="AM182" s="55"/>
      <c r="AN182" s="55"/>
      <c r="AO182" s="55">
        <v>234</v>
      </c>
      <c r="AP182" s="55">
        <v>169</v>
      </c>
      <c r="AQ182" s="55">
        <v>225</v>
      </c>
      <c r="AR182" s="55">
        <v>119</v>
      </c>
      <c r="AS182" s="55">
        <v>362</v>
      </c>
      <c r="AT182" s="55">
        <v>179</v>
      </c>
    </row>
    <row r="183" spans="1:46">
      <c r="A183" s="55" t="s">
        <v>75</v>
      </c>
      <c r="B183" s="55">
        <v>1315230112</v>
      </c>
      <c r="C183" s="55" t="s">
        <v>76</v>
      </c>
      <c r="D183" s="55" t="s">
        <v>52</v>
      </c>
      <c r="E183" s="55" t="s">
        <v>53</v>
      </c>
      <c r="F183" s="55"/>
      <c r="G183" s="55">
        <v>1</v>
      </c>
      <c r="H183" s="55">
        <v>542</v>
      </c>
      <c r="I183" s="55">
        <v>571</v>
      </c>
      <c r="J183" s="55">
        <v>179</v>
      </c>
      <c r="K183" s="55">
        <v>215</v>
      </c>
      <c r="L183" s="55">
        <v>869</v>
      </c>
      <c r="M183" s="55">
        <v>93.5</v>
      </c>
      <c r="N183" s="55">
        <v>754</v>
      </c>
      <c r="O183" s="55">
        <v>113.5</v>
      </c>
      <c r="P183" s="55">
        <v>77</v>
      </c>
      <c r="Q183" s="55">
        <v>107</v>
      </c>
      <c r="R183" s="55">
        <v>474</v>
      </c>
      <c r="S183" s="55">
        <v>81</v>
      </c>
      <c r="T183" s="55">
        <v>76</v>
      </c>
      <c r="U183" s="55"/>
      <c r="V183" s="55"/>
      <c r="W183" s="55">
        <v>68</v>
      </c>
      <c r="X183" s="55">
        <v>88</v>
      </c>
      <c r="Y183" s="55">
        <v>197</v>
      </c>
      <c r="Z183" s="55">
        <v>79</v>
      </c>
      <c r="AA183" s="55">
        <v>88</v>
      </c>
      <c r="AB183" s="55">
        <v>171</v>
      </c>
      <c r="AC183" s="55"/>
      <c r="AD183" s="55"/>
      <c r="AE183" s="55"/>
      <c r="AF183" s="55"/>
      <c r="AG183" s="55"/>
      <c r="AH183" s="55"/>
      <c r="AI183" s="55" t="s">
        <v>54</v>
      </c>
      <c r="AJ183" s="55">
        <v>12</v>
      </c>
      <c r="AK183" s="55"/>
      <c r="AL183" s="55"/>
      <c r="AM183" s="55"/>
      <c r="AN183" s="55"/>
      <c r="AO183" s="55">
        <v>437</v>
      </c>
      <c r="AP183" s="55">
        <v>368</v>
      </c>
      <c r="AQ183" s="55">
        <v>422</v>
      </c>
      <c r="AR183" s="55">
        <v>394</v>
      </c>
      <c r="AS183" s="55">
        <v>346</v>
      </c>
      <c r="AT183" s="55">
        <v>179</v>
      </c>
    </row>
    <row r="184" spans="1:46">
      <c r="A184" s="55" t="s">
        <v>296</v>
      </c>
      <c r="B184" s="55">
        <v>1315230329</v>
      </c>
      <c r="C184" s="55" t="s">
        <v>297</v>
      </c>
      <c r="D184" s="55" t="s">
        <v>52</v>
      </c>
      <c r="E184" s="55" t="s">
        <v>53</v>
      </c>
      <c r="F184" s="55"/>
      <c r="G184" s="55">
        <v>3</v>
      </c>
      <c r="H184" s="55">
        <v>539</v>
      </c>
      <c r="I184" s="55">
        <v>570.5</v>
      </c>
      <c r="J184" s="55">
        <v>182</v>
      </c>
      <c r="K184" s="55">
        <v>-15</v>
      </c>
      <c r="L184" s="55">
        <v>887</v>
      </c>
      <c r="M184" s="55">
        <v>119.5</v>
      </c>
      <c r="N184" s="55">
        <v>17</v>
      </c>
      <c r="O184" s="55">
        <v>99.5</v>
      </c>
      <c r="P184" s="55">
        <v>270</v>
      </c>
      <c r="Q184" s="55">
        <v>102.5</v>
      </c>
      <c r="R184" s="55">
        <v>569</v>
      </c>
      <c r="S184" s="55">
        <v>80</v>
      </c>
      <c r="T184" s="55">
        <v>85</v>
      </c>
      <c r="U184" s="55"/>
      <c r="V184" s="55"/>
      <c r="W184" s="55">
        <v>62</v>
      </c>
      <c r="X184" s="55">
        <v>85</v>
      </c>
      <c r="Y184" s="55">
        <v>312</v>
      </c>
      <c r="Z184" s="55">
        <v>75.5</v>
      </c>
      <c r="AA184" s="55">
        <v>84</v>
      </c>
      <c r="AB184" s="55">
        <v>235</v>
      </c>
      <c r="AC184" s="55"/>
      <c r="AD184" s="55"/>
      <c r="AE184" s="55"/>
      <c r="AF184" s="55"/>
      <c r="AG184" s="55"/>
      <c r="AH184" s="55"/>
      <c r="AI184" s="55" t="s">
        <v>54</v>
      </c>
      <c r="AJ184" s="55">
        <v>29</v>
      </c>
      <c r="AK184" s="55"/>
      <c r="AL184" s="55"/>
      <c r="AM184" s="55"/>
      <c r="AN184" s="55"/>
      <c r="AO184" s="55">
        <v>270</v>
      </c>
      <c r="AP184" s="55">
        <v>277</v>
      </c>
      <c r="AQ184" s="55">
        <v>317</v>
      </c>
      <c r="AR184" s="55">
        <v>167</v>
      </c>
      <c r="AS184" s="55">
        <v>165</v>
      </c>
      <c r="AT184" s="55">
        <v>182</v>
      </c>
    </row>
    <row r="185" spans="1:46">
      <c r="A185" s="55" t="s">
        <v>553</v>
      </c>
      <c r="B185" s="55">
        <v>1315230623</v>
      </c>
      <c r="C185" s="55" t="s">
        <v>554</v>
      </c>
      <c r="D185" s="55" t="s">
        <v>52</v>
      </c>
      <c r="E185" s="55" t="s">
        <v>53</v>
      </c>
      <c r="F185" s="55"/>
      <c r="G185" s="55">
        <v>6</v>
      </c>
      <c r="H185" s="55">
        <v>545</v>
      </c>
      <c r="I185" s="55">
        <v>570.5</v>
      </c>
      <c r="J185" s="55">
        <v>182</v>
      </c>
      <c r="K185" s="55">
        <v>230</v>
      </c>
      <c r="L185" s="55">
        <v>887</v>
      </c>
      <c r="M185" s="55">
        <v>102</v>
      </c>
      <c r="N185" s="55">
        <v>529</v>
      </c>
      <c r="O185" s="55">
        <v>99</v>
      </c>
      <c r="P185" s="55">
        <v>285</v>
      </c>
      <c r="Q185" s="55">
        <v>125</v>
      </c>
      <c r="R185" s="55">
        <v>92</v>
      </c>
      <c r="S185" s="55">
        <v>69.5</v>
      </c>
      <c r="T185" s="55">
        <v>241</v>
      </c>
      <c r="U185" s="55"/>
      <c r="V185" s="55"/>
      <c r="W185" s="55">
        <v>73.5</v>
      </c>
      <c r="X185" s="55">
        <v>90</v>
      </c>
      <c r="Y185" s="55">
        <v>116</v>
      </c>
      <c r="Z185" s="55">
        <v>76</v>
      </c>
      <c r="AA185" s="55">
        <v>85</v>
      </c>
      <c r="AB185" s="55">
        <v>231</v>
      </c>
      <c r="AC185" s="55"/>
      <c r="AD185" s="55"/>
      <c r="AE185" s="55"/>
      <c r="AF185" s="55"/>
      <c r="AG185" s="55"/>
      <c r="AH185" s="55"/>
      <c r="AI185" s="55" t="s">
        <v>54</v>
      </c>
      <c r="AJ185" s="55">
        <v>23</v>
      </c>
      <c r="AK185" s="55"/>
      <c r="AL185" s="55" t="s">
        <v>512</v>
      </c>
      <c r="AM185" s="55"/>
      <c r="AN185" s="55"/>
      <c r="AO185" s="55">
        <v>303</v>
      </c>
      <c r="AP185" s="55">
        <v>314</v>
      </c>
      <c r="AQ185" s="55">
        <v>136</v>
      </c>
      <c r="AR185" s="55">
        <v>412</v>
      </c>
      <c r="AS185" s="55">
        <v>175</v>
      </c>
      <c r="AT185" s="55">
        <v>182</v>
      </c>
    </row>
    <row r="186" spans="1:46">
      <c r="A186" s="55" t="s">
        <v>129</v>
      </c>
      <c r="B186" s="55">
        <v>1315230139</v>
      </c>
      <c r="C186" s="55" t="s">
        <v>130</v>
      </c>
      <c r="D186" s="55" t="s">
        <v>52</v>
      </c>
      <c r="E186" s="55" t="s">
        <v>53</v>
      </c>
      <c r="F186" s="55"/>
      <c r="G186" s="55">
        <v>1</v>
      </c>
      <c r="H186" s="55">
        <v>546</v>
      </c>
      <c r="I186" s="55">
        <v>570</v>
      </c>
      <c r="J186" s="55">
        <v>184</v>
      </c>
      <c r="K186" s="55">
        <v>-27</v>
      </c>
      <c r="L186" s="55">
        <v>897</v>
      </c>
      <c r="M186" s="55">
        <v>110</v>
      </c>
      <c r="N186" s="55">
        <v>209</v>
      </c>
      <c r="O186" s="55">
        <v>107</v>
      </c>
      <c r="P186" s="55">
        <v>142</v>
      </c>
      <c r="Q186" s="55">
        <v>95</v>
      </c>
      <c r="R186" s="55">
        <v>679</v>
      </c>
      <c r="S186" s="55">
        <v>76</v>
      </c>
      <c r="T186" s="55">
        <v>142</v>
      </c>
      <c r="U186" s="55"/>
      <c r="V186" s="55"/>
      <c r="W186" s="55">
        <v>74</v>
      </c>
      <c r="X186" s="55">
        <v>91</v>
      </c>
      <c r="Y186" s="55">
        <v>110</v>
      </c>
      <c r="Z186" s="55">
        <v>84</v>
      </c>
      <c r="AA186" s="55">
        <v>91</v>
      </c>
      <c r="AB186" s="55">
        <v>75</v>
      </c>
      <c r="AC186" s="55"/>
      <c r="AD186" s="55"/>
      <c r="AE186" s="55"/>
      <c r="AF186" s="55"/>
      <c r="AG186" s="55"/>
      <c r="AH186" s="55"/>
      <c r="AI186" s="55" t="s">
        <v>54</v>
      </c>
      <c r="AJ186" s="55">
        <v>39</v>
      </c>
      <c r="AK186" s="55"/>
      <c r="AL186" s="55"/>
      <c r="AM186" s="55"/>
      <c r="AN186" s="55"/>
      <c r="AO186" s="55">
        <v>413</v>
      </c>
      <c r="AP186" s="55">
        <v>292</v>
      </c>
      <c r="AQ186" s="55">
        <v>208</v>
      </c>
      <c r="AR186" s="55">
        <v>157</v>
      </c>
      <c r="AS186" s="55">
        <v>206</v>
      </c>
      <c r="AT186" s="55">
        <v>184</v>
      </c>
    </row>
    <row r="187" spans="1:46">
      <c r="A187" s="55" t="s">
        <v>1048</v>
      </c>
      <c r="B187" s="55">
        <v>1315231141</v>
      </c>
      <c r="C187" s="55" t="s">
        <v>1049</v>
      </c>
      <c r="D187" s="55" t="s">
        <v>133</v>
      </c>
      <c r="E187" s="55" t="s">
        <v>53</v>
      </c>
      <c r="F187" s="55"/>
      <c r="G187" s="55">
        <v>11</v>
      </c>
      <c r="H187" s="55">
        <v>520</v>
      </c>
      <c r="I187" s="55">
        <v>570</v>
      </c>
      <c r="J187" s="55">
        <v>184</v>
      </c>
      <c r="K187" s="55">
        <v>24</v>
      </c>
      <c r="L187" s="55">
        <v>897</v>
      </c>
      <c r="M187" s="55">
        <v>99</v>
      </c>
      <c r="N187" s="55">
        <v>635</v>
      </c>
      <c r="O187" s="55">
        <v>100.5</v>
      </c>
      <c r="P187" s="55">
        <v>253</v>
      </c>
      <c r="Q187" s="55">
        <v>118.5</v>
      </c>
      <c r="R187" s="55">
        <v>221</v>
      </c>
      <c r="S187" s="55">
        <v>79</v>
      </c>
      <c r="T187" s="55">
        <v>94</v>
      </c>
      <c r="U187" s="55"/>
      <c r="V187" s="55"/>
      <c r="W187" s="55">
        <v>63</v>
      </c>
      <c r="X187" s="55">
        <v>86</v>
      </c>
      <c r="Y187" s="55">
        <v>297</v>
      </c>
      <c r="Z187" s="55"/>
      <c r="AA187" s="55"/>
      <c r="AB187" s="55"/>
      <c r="AC187" s="55"/>
      <c r="AD187" s="55"/>
      <c r="AE187" s="55"/>
      <c r="AF187" s="55">
        <v>60</v>
      </c>
      <c r="AG187" s="55">
        <v>87</v>
      </c>
      <c r="AH187" s="55">
        <v>67</v>
      </c>
      <c r="AI187" s="55" t="s">
        <v>866</v>
      </c>
      <c r="AJ187" s="55">
        <v>41</v>
      </c>
      <c r="AK187" s="55"/>
      <c r="AL187" s="55"/>
      <c r="AM187" s="55"/>
      <c r="AN187" s="55"/>
      <c r="AO187" s="55">
        <v>185</v>
      </c>
      <c r="AP187" s="55">
        <v>209</v>
      </c>
      <c r="AQ187" s="55">
        <v>276</v>
      </c>
      <c r="AR187" s="55">
        <v>208</v>
      </c>
      <c r="AS187" s="55">
        <v>141</v>
      </c>
      <c r="AT187" s="55">
        <v>184</v>
      </c>
    </row>
    <row r="188" spans="1:46">
      <c r="A188" s="55" t="s">
        <v>1122</v>
      </c>
      <c r="B188" s="55">
        <v>1315231232</v>
      </c>
      <c r="C188" s="55" t="s">
        <v>1123</v>
      </c>
      <c r="D188" s="55" t="s">
        <v>52</v>
      </c>
      <c r="E188" s="55" t="s">
        <v>53</v>
      </c>
      <c r="F188" s="55"/>
      <c r="G188" s="55">
        <v>12</v>
      </c>
      <c r="H188" s="55">
        <v>519</v>
      </c>
      <c r="I188" s="55">
        <v>570</v>
      </c>
      <c r="J188" s="55">
        <v>184</v>
      </c>
      <c r="K188" s="55">
        <v>165</v>
      </c>
      <c r="L188" s="55">
        <v>897</v>
      </c>
      <c r="M188" s="55">
        <v>104</v>
      </c>
      <c r="N188" s="55">
        <v>450</v>
      </c>
      <c r="O188" s="55">
        <v>104.5</v>
      </c>
      <c r="P188" s="55">
        <v>186</v>
      </c>
      <c r="Q188" s="55">
        <v>108</v>
      </c>
      <c r="R188" s="55">
        <v>453</v>
      </c>
      <c r="S188" s="55">
        <v>80.5</v>
      </c>
      <c r="T188" s="55">
        <v>81</v>
      </c>
      <c r="U188" s="55"/>
      <c r="V188" s="55"/>
      <c r="W188" s="55">
        <v>64.5</v>
      </c>
      <c r="X188" s="55">
        <v>87</v>
      </c>
      <c r="Y188" s="55">
        <v>258</v>
      </c>
      <c r="Z188" s="55"/>
      <c r="AA188" s="55"/>
      <c r="AB188" s="55"/>
      <c r="AC188" s="55"/>
      <c r="AD188" s="55"/>
      <c r="AE188" s="55"/>
      <c r="AF188" s="55">
        <v>57.5</v>
      </c>
      <c r="AG188" s="55">
        <v>86</v>
      </c>
      <c r="AH188" s="55">
        <v>91</v>
      </c>
      <c r="AI188" s="55" t="s">
        <v>866</v>
      </c>
      <c r="AJ188" s="55">
        <v>33</v>
      </c>
      <c r="AK188" s="55"/>
      <c r="AL188" s="55"/>
      <c r="AM188" s="55"/>
      <c r="AN188" s="55"/>
      <c r="AO188" s="55">
        <v>132</v>
      </c>
      <c r="AP188" s="55">
        <v>254</v>
      </c>
      <c r="AQ188" s="55">
        <v>205</v>
      </c>
      <c r="AR188" s="55">
        <v>349</v>
      </c>
      <c r="AS188" s="55">
        <v>283</v>
      </c>
      <c r="AT188" s="55">
        <v>184</v>
      </c>
    </row>
    <row r="189" spans="1:46">
      <c r="A189" s="55" t="s">
        <v>1118</v>
      </c>
      <c r="B189" s="55">
        <v>1315231230</v>
      </c>
      <c r="C189" s="55" t="s">
        <v>1119</v>
      </c>
      <c r="D189" s="55" t="s">
        <v>52</v>
      </c>
      <c r="E189" s="55" t="s">
        <v>53</v>
      </c>
      <c r="F189" s="55"/>
      <c r="G189" s="55">
        <v>12</v>
      </c>
      <c r="H189" s="55">
        <v>517</v>
      </c>
      <c r="I189" s="55">
        <v>569.5</v>
      </c>
      <c r="J189" s="55">
        <v>187</v>
      </c>
      <c r="K189" s="55">
        <v>167</v>
      </c>
      <c r="L189" s="55">
        <v>916</v>
      </c>
      <c r="M189" s="55">
        <v>105.5</v>
      </c>
      <c r="N189" s="55">
        <v>382</v>
      </c>
      <c r="O189" s="55">
        <v>114.5</v>
      </c>
      <c r="P189" s="55">
        <v>67</v>
      </c>
      <c r="Q189" s="55">
        <v>129</v>
      </c>
      <c r="R189" s="55">
        <v>49</v>
      </c>
      <c r="S189" s="55">
        <v>55.5</v>
      </c>
      <c r="T189" s="55">
        <v>487</v>
      </c>
      <c r="U189" s="55"/>
      <c r="V189" s="55"/>
      <c r="W189" s="55">
        <v>55.5</v>
      </c>
      <c r="X189" s="55">
        <v>80</v>
      </c>
      <c r="Y189" s="55">
        <v>435</v>
      </c>
      <c r="Z189" s="55"/>
      <c r="AA189" s="55"/>
      <c r="AB189" s="55"/>
      <c r="AC189" s="55"/>
      <c r="AD189" s="55"/>
      <c r="AE189" s="55"/>
      <c r="AF189" s="55">
        <v>57</v>
      </c>
      <c r="AG189" s="55">
        <v>85</v>
      </c>
      <c r="AH189" s="55">
        <v>99</v>
      </c>
      <c r="AI189" s="55" t="s">
        <v>866</v>
      </c>
      <c r="AJ189" s="55">
        <v>31</v>
      </c>
      <c r="AK189" s="55"/>
      <c r="AL189" s="55"/>
      <c r="AM189" s="55"/>
      <c r="AN189" s="55"/>
      <c r="AO189" s="55">
        <v>309</v>
      </c>
      <c r="AP189" s="55">
        <v>353</v>
      </c>
      <c r="AQ189" s="55">
        <v>225</v>
      </c>
      <c r="AR189" s="55">
        <v>354</v>
      </c>
      <c r="AS189" s="55">
        <v>320</v>
      </c>
      <c r="AT189" s="55">
        <v>187</v>
      </c>
    </row>
    <row r="190" spans="1:46">
      <c r="A190" s="55" t="s">
        <v>841</v>
      </c>
      <c r="B190" s="55">
        <v>1315230935</v>
      </c>
      <c r="C190" s="55" t="s">
        <v>842</v>
      </c>
      <c r="D190" s="55" t="s">
        <v>52</v>
      </c>
      <c r="E190" s="55" t="s">
        <v>53</v>
      </c>
      <c r="F190" s="55"/>
      <c r="G190" s="55">
        <v>9</v>
      </c>
      <c r="H190" s="55">
        <v>550.5</v>
      </c>
      <c r="I190" s="55">
        <v>569.5</v>
      </c>
      <c r="J190" s="55">
        <v>187</v>
      </c>
      <c r="K190" s="55">
        <v>17</v>
      </c>
      <c r="L190" s="55">
        <v>916</v>
      </c>
      <c r="M190" s="55">
        <v>110.5</v>
      </c>
      <c r="N190" s="55">
        <v>196</v>
      </c>
      <c r="O190" s="55">
        <v>92</v>
      </c>
      <c r="P190" s="55">
        <v>419</v>
      </c>
      <c r="Q190" s="55">
        <v>121</v>
      </c>
      <c r="R190" s="55">
        <v>168</v>
      </c>
      <c r="S190" s="55">
        <v>60</v>
      </c>
      <c r="T190" s="55">
        <v>413</v>
      </c>
      <c r="U190" s="55"/>
      <c r="V190" s="55"/>
      <c r="W190" s="55">
        <v>78.5</v>
      </c>
      <c r="X190" s="55">
        <v>92</v>
      </c>
      <c r="Y190" s="55">
        <v>53</v>
      </c>
      <c r="Z190" s="55">
        <v>88.5</v>
      </c>
      <c r="AA190" s="55">
        <v>94</v>
      </c>
      <c r="AB190" s="55">
        <v>20</v>
      </c>
      <c r="AC190" s="55"/>
      <c r="AD190" s="55"/>
      <c r="AE190" s="55"/>
      <c r="AF190" s="55"/>
      <c r="AG190" s="55"/>
      <c r="AH190" s="55"/>
      <c r="AI190" s="55" t="s">
        <v>54</v>
      </c>
      <c r="AJ190" s="55">
        <v>35</v>
      </c>
      <c r="AK190" s="55"/>
      <c r="AL190" s="55"/>
      <c r="AM190" s="55"/>
      <c r="AN190" s="55"/>
      <c r="AO190" s="55">
        <v>154</v>
      </c>
      <c r="AP190" s="55">
        <v>94</v>
      </c>
      <c r="AQ190" s="55">
        <v>262</v>
      </c>
      <c r="AR190" s="55">
        <v>204</v>
      </c>
      <c r="AS190" s="55">
        <v>96</v>
      </c>
      <c r="AT190" s="55">
        <v>187</v>
      </c>
    </row>
    <row r="191" spans="1:46">
      <c r="A191" s="55" t="s">
        <v>119</v>
      </c>
      <c r="B191" s="55">
        <v>1315230134</v>
      </c>
      <c r="C191" s="55" t="s">
        <v>120</v>
      </c>
      <c r="D191" s="55" t="s">
        <v>52</v>
      </c>
      <c r="E191" s="55" t="s">
        <v>53</v>
      </c>
      <c r="F191" s="55"/>
      <c r="G191" s="55">
        <v>1</v>
      </c>
      <c r="H191" s="55">
        <v>537.5</v>
      </c>
      <c r="I191" s="55">
        <v>569.5</v>
      </c>
      <c r="J191" s="55">
        <v>187</v>
      </c>
      <c r="K191" s="55">
        <v>124</v>
      </c>
      <c r="L191" s="55">
        <v>916</v>
      </c>
      <c r="M191" s="55">
        <v>95.5</v>
      </c>
      <c r="N191" s="55">
        <v>721</v>
      </c>
      <c r="O191" s="55">
        <v>105.5</v>
      </c>
      <c r="P191" s="55">
        <v>170</v>
      </c>
      <c r="Q191" s="55">
        <v>119</v>
      </c>
      <c r="R191" s="55">
        <v>212</v>
      </c>
      <c r="S191" s="55">
        <v>78.5</v>
      </c>
      <c r="T191" s="55">
        <v>100</v>
      </c>
      <c r="U191" s="55"/>
      <c r="V191" s="55"/>
      <c r="W191" s="55">
        <v>56.5</v>
      </c>
      <c r="X191" s="55">
        <v>81</v>
      </c>
      <c r="Y191" s="55">
        <v>414</v>
      </c>
      <c r="Z191" s="55">
        <v>82.5</v>
      </c>
      <c r="AA191" s="55">
        <v>90</v>
      </c>
      <c r="AB191" s="55">
        <v>99</v>
      </c>
      <c r="AC191" s="55"/>
      <c r="AD191" s="55"/>
      <c r="AE191" s="55"/>
      <c r="AF191" s="55"/>
      <c r="AG191" s="55"/>
      <c r="AH191" s="55"/>
      <c r="AI191" s="55" t="s">
        <v>54</v>
      </c>
      <c r="AJ191" s="55">
        <v>34</v>
      </c>
      <c r="AK191" s="55"/>
      <c r="AL191" s="55"/>
      <c r="AM191" s="55"/>
      <c r="AN191" s="55"/>
      <c r="AO191" s="55">
        <v>260</v>
      </c>
      <c r="AP191" s="55">
        <v>82</v>
      </c>
      <c r="AQ191" s="55">
        <v>173</v>
      </c>
      <c r="AR191" s="55">
        <v>311</v>
      </c>
      <c r="AS191" s="55">
        <v>218</v>
      </c>
      <c r="AT191" s="55">
        <v>187</v>
      </c>
    </row>
    <row r="192" spans="1:46">
      <c r="A192" s="55" t="s">
        <v>457</v>
      </c>
      <c r="B192" s="55">
        <v>1315230522</v>
      </c>
      <c r="C192" s="55" t="s">
        <v>458</v>
      </c>
      <c r="D192" s="55" t="s">
        <v>52</v>
      </c>
      <c r="E192" s="55" t="s">
        <v>53</v>
      </c>
      <c r="F192" s="55"/>
      <c r="G192" s="55">
        <v>5</v>
      </c>
      <c r="H192" s="55">
        <v>541</v>
      </c>
      <c r="I192" s="55">
        <v>569.5</v>
      </c>
      <c r="J192" s="55">
        <v>187</v>
      </c>
      <c r="K192" s="55">
        <v>-38</v>
      </c>
      <c r="L192" s="55">
        <v>916</v>
      </c>
      <c r="M192" s="55">
        <v>108.5</v>
      </c>
      <c r="N192" s="55">
        <v>258</v>
      </c>
      <c r="O192" s="55">
        <v>93.5</v>
      </c>
      <c r="P192" s="55">
        <v>392</v>
      </c>
      <c r="Q192" s="55">
        <v>114</v>
      </c>
      <c r="R192" s="55">
        <v>313</v>
      </c>
      <c r="S192" s="55">
        <v>82.5</v>
      </c>
      <c r="T192" s="55">
        <v>60</v>
      </c>
      <c r="U192" s="55"/>
      <c r="V192" s="55"/>
      <c r="W192" s="55">
        <v>68</v>
      </c>
      <c r="X192" s="55">
        <v>88</v>
      </c>
      <c r="Y192" s="55">
        <v>197</v>
      </c>
      <c r="Z192" s="55">
        <v>74.5</v>
      </c>
      <c r="AA192" s="55">
        <v>83</v>
      </c>
      <c r="AB192" s="55">
        <v>253</v>
      </c>
      <c r="AC192" s="55"/>
      <c r="AD192" s="55"/>
      <c r="AE192" s="55"/>
      <c r="AF192" s="55"/>
      <c r="AG192" s="55"/>
      <c r="AH192" s="55"/>
      <c r="AI192" s="55" t="s">
        <v>54</v>
      </c>
      <c r="AJ192" s="55">
        <v>22</v>
      </c>
      <c r="AK192" s="55"/>
      <c r="AL192" s="55"/>
      <c r="AM192" s="55"/>
      <c r="AN192" s="55"/>
      <c r="AO192" s="55">
        <v>100</v>
      </c>
      <c r="AP192" s="55">
        <v>139</v>
      </c>
      <c r="AQ192" s="55">
        <v>276</v>
      </c>
      <c r="AR192" s="55">
        <v>149</v>
      </c>
      <c r="AS192" s="55">
        <v>139</v>
      </c>
      <c r="AT192" s="55">
        <v>187</v>
      </c>
    </row>
    <row r="193" spans="1:46">
      <c r="A193" s="55" t="s">
        <v>475</v>
      </c>
      <c r="B193" s="55">
        <v>1315230531</v>
      </c>
      <c r="C193" s="55" t="s">
        <v>476</v>
      </c>
      <c r="D193" s="55" t="s">
        <v>52</v>
      </c>
      <c r="E193" s="55" t="s">
        <v>53</v>
      </c>
      <c r="F193" s="55"/>
      <c r="G193" s="55">
        <v>5</v>
      </c>
      <c r="H193" s="55">
        <v>540.5</v>
      </c>
      <c r="I193" s="55">
        <v>569</v>
      </c>
      <c r="J193" s="55">
        <v>191</v>
      </c>
      <c r="K193" s="55">
        <v>-34</v>
      </c>
      <c r="L193" s="55">
        <v>931</v>
      </c>
      <c r="M193" s="55">
        <v>110.5</v>
      </c>
      <c r="N193" s="55">
        <v>196</v>
      </c>
      <c r="O193" s="55">
        <v>102</v>
      </c>
      <c r="P193" s="55">
        <v>228</v>
      </c>
      <c r="Q193" s="55">
        <v>117.5</v>
      </c>
      <c r="R193" s="55">
        <v>253</v>
      </c>
      <c r="S193" s="55">
        <v>70</v>
      </c>
      <c r="T193" s="55">
        <v>226</v>
      </c>
      <c r="U193" s="55"/>
      <c r="V193" s="55"/>
      <c r="W193" s="55">
        <v>69</v>
      </c>
      <c r="X193" s="55">
        <v>89</v>
      </c>
      <c r="Y193" s="55">
        <v>170</v>
      </c>
      <c r="Z193" s="55">
        <v>71.5</v>
      </c>
      <c r="AA193" s="55">
        <v>80</v>
      </c>
      <c r="AB193" s="55">
        <v>310</v>
      </c>
      <c r="AC193" s="55"/>
      <c r="AD193" s="55"/>
      <c r="AE193" s="55"/>
      <c r="AF193" s="55"/>
      <c r="AG193" s="55"/>
      <c r="AH193" s="55"/>
      <c r="AI193" s="55" t="s">
        <v>54</v>
      </c>
      <c r="AJ193" s="55">
        <v>31</v>
      </c>
      <c r="AK193" s="55"/>
      <c r="AL193" s="55"/>
      <c r="AM193" s="55"/>
      <c r="AN193" s="55"/>
      <c r="AO193" s="55">
        <v>180</v>
      </c>
      <c r="AP193" s="55">
        <v>108</v>
      </c>
      <c r="AQ193" s="55">
        <v>117</v>
      </c>
      <c r="AR193" s="55">
        <v>157</v>
      </c>
      <c r="AS193" s="55">
        <v>110</v>
      </c>
      <c r="AT193" s="55">
        <v>191</v>
      </c>
    </row>
    <row r="194" spans="1:46">
      <c r="A194" s="55" t="s">
        <v>931</v>
      </c>
      <c r="B194" s="55">
        <v>1315231034</v>
      </c>
      <c r="C194" s="55" t="s">
        <v>932</v>
      </c>
      <c r="D194" s="55" t="s">
        <v>52</v>
      </c>
      <c r="E194" s="55" t="s">
        <v>53</v>
      </c>
      <c r="F194" s="55"/>
      <c r="G194" s="55">
        <v>10</v>
      </c>
      <c r="H194" s="55">
        <v>529.5</v>
      </c>
      <c r="I194" s="55">
        <v>569</v>
      </c>
      <c r="J194" s="55">
        <v>191</v>
      </c>
      <c r="K194" s="55">
        <v>-62</v>
      </c>
      <c r="L194" s="55">
        <v>931</v>
      </c>
      <c r="M194" s="55">
        <v>107.5</v>
      </c>
      <c r="N194" s="55">
        <v>300</v>
      </c>
      <c r="O194" s="55">
        <v>96.5</v>
      </c>
      <c r="P194" s="55">
        <v>342</v>
      </c>
      <c r="Q194" s="55">
        <v>115</v>
      </c>
      <c r="R194" s="55">
        <v>294</v>
      </c>
      <c r="S194" s="55">
        <v>71</v>
      </c>
      <c r="T194" s="55">
        <v>205</v>
      </c>
      <c r="U194" s="55"/>
      <c r="V194" s="55"/>
      <c r="W194" s="55">
        <v>73.5</v>
      </c>
      <c r="X194" s="55">
        <v>90</v>
      </c>
      <c r="Y194" s="55">
        <v>116</v>
      </c>
      <c r="Z194" s="55"/>
      <c r="AA194" s="55"/>
      <c r="AB194" s="55"/>
      <c r="AC194" s="55">
        <v>66</v>
      </c>
      <c r="AD194" s="55">
        <v>89</v>
      </c>
      <c r="AE194" s="55">
        <v>54</v>
      </c>
      <c r="AF194" s="55"/>
      <c r="AG194" s="55"/>
      <c r="AH194" s="55"/>
      <c r="AI194" s="55" t="s">
        <v>880</v>
      </c>
      <c r="AJ194" s="55">
        <v>34</v>
      </c>
      <c r="AK194" s="55"/>
      <c r="AL194" s="55"/>
      <c r="AM194" s="55"/>
      <c r="AN194" s="55"/>
      <c r="AO194" s="55">
        <v>76</v>
      </c>
      <c r="AP194" s="55">
        <v>166</v>
      </c>
      <c r="AQ194" s="55">
        <v>162</v>
      </c>
      <c r="AR194" s="55">
        <v>129</v>
      </c>
      <c r="AS194" s="55">
        <v>152</v>
      </c>
      <c r="AT194" s="55">
        <v>191</v>
      </c>
    </row>
    <row r="195" spans="1:46">
      <c r="A195" s="55" t="s">
        <v>1090</v>
      </c>
      <c r="B195" s="55">
        <v>1315231216</v>
      </c>
      <c r="C195" s="55" t="s">
        <v>1091</v>
      </c>
      <c r="D195" s="55" t="s">
        <v>52</v>
      </c>
      <c r="E195" s="55" t="s">
        <v>53</v>
      </c>
      <c r="F195" s="55"/>
      <c r="G195" s="55">
        <v>12</v>
      </c>
      <c r="H195" s="55">
        <v>526.5</v>
      </c>
      <c r="I195" s="55">
        <v>568.5</v>
      </c>
      <c r="J195" s="55">
        <v>193</v>
      </c>
      <c r="K195" s="55">
        <v>92</v>
      </c>
      <c r="L195" s="55">
        <v>940</v>
      </c>
      <c r="M195" s="55">
        <v>108</v>
      </c>
      <c r="N195" s="55">
        <v>278</v>
      </c>
      <c r="O195" s="55">
        <v>98</v>
      </c>
      <c r="P195" s="55">
        <v>311</v>
      </c>
      <c r="Q195" s="55">
        <v>100</v>
      </c>
      <c r="R195" s="55">
        <v>604</v>
      </c>
      <c r="S195" s="55">
        <v>83.5</v>
      </c>
      <c r="T195" s="55">
        <v>50</v>
      </c>
      <c r="U195" s="55"/>
      <c r="V195" s="55"/>
      <c r="W195" s="55">
        <v>72</v>
      </c>
      <c r="X195" s="55">
        <v>90</v>
      </c>
      <c r="Y195" s="55">
        <v>137</v>
      </c>
      <c r="Z195" s="55"/>
      <c r="AA195" s="55"/>
      <c r="AB195" s="55"/>
      <c r="AC195" s="55"/>
      <c r="AD195" s="55"/>
      <c r="AE195" s="55"/>
      <c r="AF195" s="55">
        <v>65</v>
      </c>
      <c r="AG195" s="55">
        <v>89</v>
      </c>
      <c r="AH195" s="55">
        <v>33</v>
      </c>
      <c r="AI195" s="55" t="s">
        <v>866</v>
      </c>
      <c r="AJ195" s="55">
        <v>17</v>
      </c>
      <c r="AK195" s="55"/>
      <c r="AL195" s="55"/>
      <c r="AM195" s="55"/>
      <c r="AN195" s="55"/>
      <c r="AO195" s="55">
        <v>225</v>
      </c>
      <c r="AP195" s="55">
        <v>152</v>
      </c>
      <c r="AQ195" s="55">
        <v>194</v>
      </c>
      <c r="AR195" s="55">
        <v>285</v>
      </c>
      <c r="AS195" s="55">
        <v>215</v>
      </c>
      <c r="AT195" s="55">
        <v>193</v>
      </c>
    </row>
    <row r="196" spans="1:46">
      <c r="A196" s="55" t="s">
        <v>389</v>
      </c>
      <c r="B196" s="55">
        <v>1315230429</v>
      </c>
      <c r="C196" s="55" t="s">
        <v>390</v>
      </c>
      <c r="D196" s="55" t="s">
        <v>52</v>
      </c>
      <c r="E196" s="55" t="s">
        <v>53</v>
      </c>
      <c r="F196" s="55"/>
      <c r="G196" s="55">
        <v>4</v>
      </c>
      <c r="H196" s="55">
        <v>537</v>
      </c>
      <c r="I196" s="55">
        <v>568.5</v>
      </c>
      <c r="J196" s="55">
        <v>193</v>
      </c>
      <c r="K196" s="55">
        <v>67</v>
      </c>
      <c r="L196" s="55">
        <v>940</v>
      </c>
      <c r="M196" s="55">
        <v>108</v>
      </c>
      <c r="N196" s="55">
        <v>278</v>
      </c>
      <c r="O196" s="55">
        <v>111.5</v>
      </c>
      <c r="P196" s="55">
        <v>90</v>
      </c>
      <c r="Q196" s="55">
        <v>106</v>
      </c>
      <c r="R196" s="55">
        <v>498</v>
      </c>
      <c r="S196" s="55">
        <v>70</v>
      </c>
      <c r="T196" s="55">
        <v>226</v>
      </c>
      <c r="U196" s="55"/>
      <c r="V196" s="55"/>
      <c r="W196" s="55">
        <v>61.5</v>
      </c>
      <c r="X196" s="55">
        <v>85</v>
      </c>
      <c r="Y196" s="55">
        <v>322</v>
      </c>
      <c r="Z196" s="55">
        <v>80</v>
      </c>
      <c r="AA196" s="55">
        <v>88</v>
      </c>
      <c r="AB196" s="55">
        <v>152</v>
      </c>
      <c r="AC196" s="55"/>
      <c r="AD196" s="55"/>
      <c r="AE196" s="55"/>
      <c r="AF196" s="55"/>
      <c r="AG196" s="55"/>
      <c r="AH196" s="55"/>
      <c r="AI196" s="55" t="s">
        <v>54</v>
      </c>
      <c r="AJ196" s="55">
        <v>29</v>
      </c>
      <c r="AK196" s="55"/>
      <c r="AL196" s="55"/>
      <c r="AM196" s="55"/>
      <c r="AN196" s="55"/>
      <c r="AO196" s="55">
        <v>320</v>
      </c>
      <c r="AP196" s="55">
        <v>128</v>
      </c>
      <c r="AQ196" s="55">
        <v>256</v>
      </c>
      <c r="AR196" s="55">
        <v>260</v>
      </c>
      <c r="AS196" s="55">
        <v>143</v>
      </c>
      <c r="AT196" s="55">
        <v>193</v>
      </c>
    </row>
    <row r="197" spans="1:46">
      <c r="A197" s="55" t="s">
        <v>308</v>
      </c>
      <c r="B197" s="55">
        <v>1315230335</v>
      </c>
      <c r="C197" s="55" t="s">
        <v>309</v>
      </c>
      <c r="D197" s="55" t="s">
        <v>52</v>
      </c>
      <c r="E197" s="55" t="s">
        <v>53</v>
      </c>
      <c r="F197" s="55"/>
      <c r="G197" s="55">
        <v>3</v>
      </c>
      <c r="H197" s="55">
        <v>541</v>
      </c>
      <c r="I197" s="55">
        <v>568</v>
      </c>
      <c r="J197" s="55">
        <v>195</v>
      </c>
      <c r="K197" s="55">
        <v>21</v>
      </c>
      <c r="L197" s="55">
        <v>951</v>
      </c>
      <c r="M197" s="55">
        <v>109.5</v>
      </c>
      <c r="N197" s="55">
        <v>226</v>
      </c>
      <c r="O197" s="55">
        <v>101</v>
      </c>
      <c r="P197" s="55">
        <v>245</v>
      </c>
      <c r="Q197" s="55">
        <v>111.5</v>
      </c>
      <c r="R197" s="55">
        <v>371</v>
      </c>
      <c r="S197" s="55">
        <v>63</v>
      </c>
      <c r="T197" s="55">
        <v>353</v>
      </c>
      <c r="U197" s="55"/>
      <c r="V197" s="55"/>
      <c r="W197" s="55">
        <v>66.5</v>
      </c>
      <c r="X197" s="55">
        <v>88</v>
      </c>
      <c r="Y197" s="55">
        <v>220</v>
      </c>
      <c r="Z197" s="55">
        <v>89.5</v>
      </c>
      <c r="AA197" s="55">
        <v>95</v>
      </c>
      <c r="AB197" s="55">
        <v>16</v>
      </c>
      <c r="AC197" s="55"/>
      <c r="AD197" s="55"/>
      <c r="AE197" s="55"/>
      <c r="AF197" s="55"/>
      <c r="AG197" s="55"/>
      <c r="AH197" s="55"/>
      <c r="AI197" s="55" t="s">
        <v>54</v>
      </c>
      <c r="AJ197" s="55">
        <v>35</v>
      </c>
      <c r="AK197" s="55"/>
      <c r="AL197" s="55"/>
      <c r="AM197" s="55"/>
      <c r="AN197" s="55"/>
      <c r="AO197" s="55">
        <v>234</v>
      </c>
      <c r="AP197" s="55">
        <v>359</v>
      </c>
      <c r="AQ197" s="55">
        <v>89</v>
      </c>
      <c r="AR197" s="55">
        <v>216</v>
      </c>
      <c r="AS197" s="55">
        <v>304</v>
      </c>
      <c r="AT197" s="55">
        <v>195</v>
      </c>
    </row>
    <row r="198" spans="1:46">
      <c r="A198" s="55" t="s">
        <v>262</v>
      </c>
      <c r="B198" s="55">
        <v>1315230312</v>
      </c>
      <c r="C198" s="55" t="s">
        <v>263</v>
      </c>
      <c r="D198" s="55" t="s">
        <v>52</v>
      </c>
      <c r="E198" s="55" t="s">
        <v>53</v>
      </c>
      <c r="F198" s="55"/>
      <c r="G198" s="55">
        <v>3</v>
      </c>
      <c r="H198" s="55">
        <v>535.5</v>
      </c>
      <c r="I198" s="55">
        <v>567.5</v>
      </c>
      <c r="J198" s="55">
        <v>196</v>
      </c>
      <c r="K198" s="55">
        <v>61</v>
      </c>
      <c r="L198" s="55">
        <v>961</v>
      </c>
      <c r="M198" s="55">
        <v>115.5</v>
      </c>
      <c r="N198" s="55">
        <v>55</v>
      </c>
      <c r="O198" s="55">
        <v>94.5</v>
      </c>
      <c r="P198" s="55">
        <v>374</v>
      </c>
      <c r="Q198" s="55">
        <v>113.5</v>
      </c>
      <c r="R198" s="55">
        <v>327</v>
      </c>
      <c r="S198" s="55">
        <v>71</v>
      </c>
      <c r="T198" s="55">
        <v>205</v>
      </c>
      <c r="U198" s="55"/>
      <c r="V198" s="55"/>
      <c r="W198" s="55">
        <v>63.5</v>
      </c>
      <c r="X198" s="55">
        <v>86</v>
      </c>
      <c r="Y198" s="55">
        <v>283</v>
      </c>
      <c r="Z198" s="55">
        <v>77.5</v>
      </c>
      <c r="AA198" s="55">
        <v>87</v>
      </c>
      <c r="AB198" s="55">
        <v>204</v>
      </c>
      <c r="AC198" s="55"/>
      <c r="AD198" s="55"/>
      <c r="AE198" s="55"/>
      <c r="AF198" s="55"/>
      <c r="AG198" s="55"/>
      <c r="AH198" s="55"/>
      <c r="AI198" s="55" t="s">
        <v>54</v>
      </c>
      <c r="AJ198" s="55">
        <v>12</v>
      </c>
      <c r="AK198" s="55"/>
      <c r="AL198" s="55"/>
      <c r="AM198" s="55"/>
      <c r="AN198" s="55"/>
      <c r="AO198" s="55">
        <v>318</v>
      </c>
      <c r="AP198" s="55">
        <v>422</v>
      </c>
      <c r="AQ198" s="55">
        <v>320</v>
      </c>
      <c r="AR198" s="55">
        <v>257</v>
      </c>
      <c r="AS198" s="55">
        <v>262</v>
      </c>
      <c r="AT198" s="55">
        <v>196</v>
      </c>
    </row>
    <row r="199" spans="1:46">
      <c r="A199" s="55" t="s">
        <v>99</v>
      </c>
      <c r="B199" s="55">
        <v>1315230124</v>
      </c>
      <c r="C199" s="55" t="s">
        <v>100</v>
      </c>
      <c r="D199" s="55" t="s">
        <v>52</v>
      </c>
      <c r="E199" s="55" t="s">
        <v>53</v>
      </c>
      <c r="F199" s="55"/>
      <c r="G199" s="55">
        <v>1</v>
      </c>
      <c r="H199" s="55">
        <v>537</v>
      </c>
      <c r="I199" s="55">
        <v>567.5</v>
      </c>
      <c r="J199" s="55">
        <v>196</v>
      </c>
      <c r="K199" s="55">
        <v>144</v>
      </c>
      <c r="L199" s="55">
        <v>961</v>
      </c>
      <c r="M199" s="55">
        <v>105.5</v>
      </c>
      <c r="N199" s="55">
        <v>382</v>
      </c>
      <c r="O199" s="55">
        <v>99.5</v>
      </c>
      <c r="P199" s="55">
        <v>270</v>
      </c>
      <c r="Q199" s="55">
        <v>125.5</v>
      </c>
      <c r="R199" s="55">
        <v>89</v>
      </c>
      <c r="S199" s="55">
        <v>68</v>
      </c>
      <c r="T199" s="55">
        <v>269</v>
      </c>
      <c r="U199" s="55"/>
      <c r="V199" s="55"/>
      <c r="W199" s="55">
        <v>65</v>
      </c>
      <c r="X199" s="55">
        <v>87</v>
      </c>
      <c r="Y199" s="55">
        <v>248</v>
      </c>
      <c r="Z199" s="55">
        <v>73.5</v>
      </c>
      <c r="AA199" s="55">
        <v>82</v>
      </c>
      <c r="AB199" s="55">
        <v>273</v>
      </c>
      <c r="AC199" s="55"/>
      <c r="AD199" s="55"/>
      <c r="AE199" s="55"/>
      <c r="AF199" s="55"/>
      <c r="AG199" s="55"/>
      <c r="AH199" s="55"/>
      <c r="AI199" s="55" t="s">
        <v>54</v>
      </c>
      <c r="AJ199" s="55">
        <v>24</v>
      </c>
      <c r="AK199" s="55"/>
      <c r="AL199" s="55"/>
      <c r="AM199" s="55"/>
      <c r="AN199" s="55"/>
      <c r="AO199" s="55">
        <v>202</v>
      </c>
      <c r="AP199" s="55">
        <v>272</v>
      </c>
      <c r="AQ199" s="55">
        <v>127</v>
      </c>
      <c r="AR199" s="55">
        <v>340</v>
      </c>
      <c r="AS199" s="55">
        <v>181</v>
      </c>
      <c r="AT199" s="55">
        <v>196</v>
      </c>
    </row>
    <row r="200" spans="1:46">
      <c r="A200" s="55" t="s">
        <v>707</v>
      </c>
      <c r="B200" s="55">
        <v>1315230808</v>
      </c>
      <c r="C200" s="55" t="s">
        <v>708</v>
      </c>
      <c r="D200" s="55" t="s">
        <v>52</v>
      </c>
      <c r="E200" s="55" t="s">
        <v>53</v>
      </c>
      <c r="F200" s="55"/>
      <c r="G200" s="55">
        <v>8</v>
      </c>
      <c r="H200" s="55">
        <v>542.5</v>
      </c>
      <c r="I200" s="55">
        <v>567.5</v>
      </c>
      <c r="J200" s="55">
        <v>196</v>
      </c>
      <c r="K200" s="55">
        <v>122</v>
      </c>
      <c r="L200" s="55">
        <v>961</v>
      </c>
      <c r="M200" s="55">
        <v>107</v>
      </c>
      <c r="N200" s="55">
        <v>325</v>
      </c>
      <c r="O200" s="55">
        <v>101.5</v>
      </c>
      <c r="P200" s="55">
        <v>235</v>
      </c>
      <c r="Q200" s="55">
        <v>104.5</v>
      </c>
      <c r="R200" s="55">
        <v>532</v>
      </c>
      <c r="S200" s="55">
        <v>75.5</v>
      </c>
      <c r="T200" s="55">
        <v>151</v>
      </c>
      <c r="U200" s="55"/>
      <c r="V200" s="55"/>
      <c r="W200" s="55">
        <v>74.5</v>
      </c>
      <c r="X200" s="55">
        <v>91</v>
      </c>
      <c r="Y200" s="55">
        <v>102</v>
      </c>
      <c r="Z200" s="55">
        <v>79.5</v>
      </c>
      <c r="AA200" s="55">
        <v>88</v>
      </c>
      <c r="AB200" s="55">
        <v>165</v>
      </c>
      <c r="AC200" s="55"/>
      <c r="AD200" s="55"/>
      <c r="AE200" s="55"/>
      <c r="AF200" s="55"/>
      <c r="AG200" s="55"/>
      <c r="AH200" s="55"/>
      <c r="AI200" s="55" t="s">
        <v>54</v>
      </c>
      <c r="AJ200" s="55">
        <v>9</v>
      </c>
      <c r="AK200" s="55"/>
      <c r="AL200" s="55"/>
      <c r="AM200" s="55"/>
      <c r="AN200" s="55"/>
      <c r="AO200" s="55">
        <v>185</v>
      </c>
      <c r="AP200" s="55">
        <v>298</v>
      </c>
      <c r="AQ200" s="55">
        <v>427</v>
      </c>
      <c r="AR200" s="55">
        <v>318</v>
      </c>
      <c r="AS200" s="55">
        <v>298</v>
      </c>
      <c r="AT200" s="55">
        <v>196</v>
      </c>
    </row>
    <row r="201" spans="1:46">
      <c r="A201" s="55" t="s">
        <v>1150</v>
      </c>
      <c r="B201" s="55">
        <v>1315231306</v>
      </c>
      <c r="C201" s="55" t="s">
        <v>1151</v>
      </c>
      <c r="D201" s="55" t="s">
        <v>52</v>
      </c>
      <c r="E201" s="55" t="s">
        <v>53</v>
      </c>
      <c r="F201" s="55"/>
      <c r="G201" s="55">
        <v>13</v>
      </c>
      <c r="H201" s="55">
        <v>516</v>
      </c>
      <c r="I201" s="55">
        <v>567</v>
      </c>
      <c r="J201" s="55">
        <v>199</v>
      </c>
      <c r="K201" s="55">
        <v>74</v>
      </c>
      <c r="L201" s="55">
        <v>979</v>
      </c>
      <c r="M201" s="55">
        <v>105.5</v>
      </c>
      <c r="N201" s="55">
        <v>382</v>
      </c>
      <c r="O201" s="55">
        <v>118.5</v>
      </c>
      <c r="P201" s="55">
        <v>38</v>
      </c>
      <c r="Q201" s="55">
        <v>113</v>
      </c>
      <c r="R201" s="55">
        <v>337</v>
      </c>
      <c r="S201" s="55">
        <v>58</v>
      </c>
      <c r="T201" s="55">
        <v>447</v>
      </c>
      <c r="U201" s="55"/>
      <c r="V201" s="55"/>
      <c r="W201" s="55">
        <v>64</v>
      </c>
      <c r="X201" s="55">
        <v>87</v>
      </c>
      <c r="Y201" s="55">
        <v>269</v>
      </c>
      <c r="Z201" s="55"/>
      <c r="AA201" s="55"/>
      <c r="AB201" s="55"/>
      <c r="AC201" s="55"/>
      <c r="AD201" s="55"/>
      <c r="AE201" s="55"/>
      <c r="AF201" s="55">
        <v>57</v>
      </c>
      <c r="AG201" s="55">
        <v>85</v>
      </c>
      <c r="AH201" s="55">
        <v>99</v>
      </c>
      <c r="AI201" s="55" t="s">
        <v>866</v>
      </c>
      <c r="AJ201" s="55">
        <v>6</v>
      </c>
      <c r="AK201" s="55"/>
      <c r="AL201" s="55"/>
      <c r="AM201" s="55"/>
      <c r="AN201" s="55"/>
      <c r="AO201" s="55">
        <v>333</v>
      </c>
      <c r="AP201" s="55">
        <v>225</v>
      </c>
      <c r="AQ201" s="55">
        <v>289</v>
      </c>
      <c r="AR201" s="55">
        <v>273</v>
      </c>
      <c r="AS201" s="55">
        <v>245</v>
      </c>
      <c r="AT201" s="55">
        <v>199</v>
      </c>
    </row>
    <row r="202" spans="1:46">
      <c r="A202" s="55" t="s">
        <v>1432</v>
      </c>
      <c r="B202" s="55">
        <v>1315231551</v>
      </c>
      <c r="C202" s="55" t="s">
        <v>1433</v>
      </c>
      <c r="D202" s="55" t="s">
        <v>52</v>
      </c>
      <c r="E202" s="55" t="s">
        <v>53</v>
      </c>
      <c r="F202" s="55"/>
      <c r="G202" s="55">
        <v>15</v>
      </c>
      <c r="H202" s="55">
        <v>533.75</v>
      </c>
      <c r="I202" s="55">
        <v>567</v>
      </c>
      <c r="J202" s="55">
        <v>199</v>
      </c>
      <c r="K202" s="55">
        <v>-101</v>
      </c>
      <c r="L202" s="55">
        <v>979</v>
      </c>
      <c r="M202" s="55">
        <v>114</v>
      </c>
      <c r="N202" s="55">
        <v>84</v>
      </c>
      <c r="O202" s="55">
        <v>92.5</v>
      </c>
      <c r="P202" s="55">
        <v>409</v>
      </c>
      <c r="Q202" s="55">
        <v>128</v>
      </c>
      <c r="R202" s="55">
        <v>54</v>
      </c>
      <c r="S202" s="55">
        <v>69.5</v>
      </c>
      <c r="T202" s="55">
        <v>241</v>
      </c>
      <c r="U202" s="55"/>
      <c r="V202" s="55"/>
      <c r="W202" s="55"/>
      <c r="X202" s="55"/>
      <c r="Y202" s="55"/>
      <c r="Z202" s="55">
        <v>67.5</v>
      </c>
      <c r="AA202" s="55">
        <v>77</v>
      </c>
      <c r="AB202" s="55">
        <v>383</v>
      </c>
      <c r="AC202" s="55">
        <v>62.25</v>
      </c>
      <c r="AD202" s="55">
        <v>86</v>
      </c>
      <c r="AE202" s="55">
        <v>101</v>
      </c>
      <c r="AF202" s="55"/>
      <c r="AG202" s="55"/>
      <c r="AH202" s="55"/>
      <c r="AI202" s="55" t="s">
        <v>1362</v>
      </c>
      <c r="AJ202" s="55">
        <v>51</v>
      </c>
      <c r="AK202" s="55"/>
      <c r="AL202" s="55"/>
      <c r="AM202" s="55"/>
      <c r="AN202" s="55"/>
      <c r="AO202" s="55"/>
      <c r="AP202" s="55">
        <v>139</v>
      </c>
      <c r="AQ202" s="55">
        <v>133</v>
      </c>
      <c r="AR202" s="55">
        <v>98</v>
      </c>
      <c r="AS202" s="55">
        <v>149</v>
      </c>
      <c r="AT202" s="55">
        <v>199</v>
      </c>
    </row>
    <row r="203" spans="1:46">
      <c r="A203" s="55" t="s">
        <v>1306</v>
      </c>
      <c r="B203" s="55">
        <v>1315231437</v>
      </c>
      <c r="C203" s="55" t="s">
        <v>1307</v>
      </c>
      <c r="D203" s="55" t="s">
        <v>52</v>
      </c>
      <c r="E203" s="55" t="s">
        <v>53</v>
      </c>
      <c r="F203" s="55"/>
      <c r="G203" s="55">
        <v>14</v>
      </c>
      <c r="H203" s="55">
        <v>517.5</v>
      </c>
      <c r="I203" s="55">
        <v>566.5</v>
      </c>
      <c r="J203" s="55">
        <v>201</v>
      </c>
      <c r="K203" s="55">
        <v>-72</v>
      </c>
      <c r="L203" s="55">
        <v>991</v>
      </c>
      <c r="M203" s="55">
        <v>104.5</v>
      </c>
      <c r="N203" s="55">
        <v>433</v>
      </c>
      <c r="O203" s="55">
        <v>106</v>
      </c>
      <c r="P203" s="55">
        <v>160</v>
      </c>
      <c r="Q203" s="55">
        <v>125</v>
      </c>
      <c r="R203" s="55">
        <v>92</v>
      </c>
      <c r="S203" s="55">
        <v>65</v>
      </c>
      <c r="T203" s="55">
        <v>319</v>
      </c>
      <c r="U203" s="55"/>
      <c r="V203" s="55"/>
      <c r="W203" s="55">
        <v>52.5</v>
      </c>
      <c r="X203" s="55">
        <v>78</v>
      </c>
      <c r="Y203" s="55">
        <v>488</v>
      </c>
      <c r="Z203" s="55"/>
      <c r="AA203" s="55"/>
      <c r="AB203" s="55"/>
      <c r="AC203" s="55">
        <v>64.5</v>
      </c>
      <c r="AD203" s="55">
        <v>88</v>
      </c>
      <c r="AE203" s="55">
        <v>70</v>
      </c>
      <c r="AF203" s="55"/>
      <c r="AG203" s="55"/>
      <c r="AH203" s="55"/>
      <c r="AI203" s="55" t="s">
        <v>880</v>
      </c>
      <c r="AJ203" s="55">
        <v>38</v>
      </c>
      <c r="AK203" s="55"/>
      <c r="AL203" s="55"/>
      <c r="AM203" s="55"/>
      <c r="AN203" s="55"/>
      <c r="AO203" s="55">
        <v>230</v>
      </c>
      <c r="AP203" s="55">
        <v>219</v>
      </c>
      <c r="AQ203" s="55">
        <v>251</v>
      </c>
      <c r="AR203" s="55">
        <v>129</v>
      </c>
      <c r="AS203" s="55">
        <v>167</v>
      </c>
      <c r="AT203" s="55">
        <v>201</v>
      </c>
    </row>
    <row r="204" spans="1:46">
      <c r="A204" s="55" t="s">
        <v>733</v>
      </c>
      <c r="B204" s="55">
        <v>1315230821</v>
      </c>
      <c r="C204" s="55" t="s">
        <v>734</v>
      </c>
      <c r="D204" s="55" t="s">
        <v>52</v>
      </c>
      <c r="E204" s="55" t="s">
        <v>53</v>
      </c>
      <c r="F204" s="55"/>
      <c r="G204" s="55">
        <v>8</v>
      </c>
      <c r="H204" s="55">
        <v>534.5</v>
      </c>
      <c r="I204" s="55">
        <v>566.5</v>
      </c>
      <c r="J204" s="55">
        <v>201</v>
      </c>
      <c r="K204" s="55">
        <v>-31</v>
      </c>
      <c r="L204" s="55">
        <v>991</v>
      </c>
      <c r="M204" s="55">
        <v>112.5</v>
      </c>
      <c r="N204" s="55">
        <v>128</v>
      </c>
      <c r="O204" s="55">
        <v>112</v>
      </c>
      <c r="P204" s="55">
        <v>87</v>
      </c>
      <c r="Q204" s="55">
        <v>108.5</v>
      </c>
      <c r="R204" s="55">
        <v>443</v>
      </c>
      <c r="S204" s="55">
        <v>62.5</v>
      </c>
      <c r="T204" s="55">
        <v>362</v>
      </c>
      <c r="U204" s="55"/>
      <c r="V204" s="55"/>
      <c r="W204" s="55">
        <v>60</v>
      </c>
      <c r="X204" s="55">
        <v>83</v>
      </c>
      <c r="Y204" s="55">
        <v>352</v>
      </c>
      <c r="Z204" s="55">
        <v>79</v>
      </c>
      <c r="AA204" s="55">
        <v>88</v>
      </c>
      <c r="AB204" s="55">
        <v>171</v>
      </c>
      <c r="AC204" s="55"/>
      <c r="AD204" s="55"/>
      <c r="AE204" s="55"/>
      <c r="AF204" s="55"/>
      <c r="AG204" s="55"/>
      <c r="AH204" s="55"/>
      <c r="AI204" s="55" t="s">
        <v>54</v>
      </c>
      <c r="AJ204" s="55">
        <v>22</v>
      </c>
      <c r="AK204" s="55"/>
      <c r="AL204" s="55"/>
      <c r="AM204" s="55"/>
      <c r="AN204" s="55"/>
      <c r="AO204" s="55">
        <v>242</v>
      </c>
      <c r="AP204" s="55">
        <v>375</v>
      </c>
      <c r="AQ204" s="55">
        <v>174</v>
      </c>
      <c r="AR204" s="55">
        <v>170</v>
      </c>
      <c r="AS204" s="55">
        <v>209</v>
      </c>
      <c r="AT204" s="55">
        <v>201</v>
      </c>
    </row>
    <row r="205" spans="1:46">
      <c r="A205" s="55" t="s">
        <v>907</v>
      </c>
      <c r="B205" s="55">
        <v>1315231022</v>
      </c>
      <c r="C205" s="55" t="s">
        <v>908</v>
      </c>
      <c r="D205" s="55" t="s">
        <v>52</v>
      </c>
      <c r="E205" s="55" t="s">
        <v>53</v>
      </c>
      <c r="F205" s="55"/>
      <c r="G205" s="55">
        <v>10</v>
      </c>
      <c r="H205" s="55">
        <v>515.5</v>
      </c>
      <c r="I205" s="55">
        <v>566.5</v>
      </c>
      <c r="J205" s="55">
        <v>201</v>
      </c>
      <c r="K205" s="55">
        <v>46</v>
      </c>
      <c r="L205" s="55">
        <v>991</v>
      </c>
      <c r="M205" s="55">
        <v>107.5</v>
      </c>
      <c r="N205" s="55">
        <v>300</v>
      </c>
      <c r="O205" s="55">
        <v>103.5</v>
      </c>
      <c r="P205" s="55">
        <v>207</v>
      </c>
      <c r="Q205" s="55">
        <v>125</v>
      </c>
      <c r="R205" s="55">
        <v>92</v>
      </c>
      <c r="S205" s="55">
        <v>61.5</v>
      </c>
      <c r="T205" s="55">
        <v>381</v>
      </c>
      <c r="U205" s="55"/>
      <c r="V205" s="55"/>
      <c r="W205" s="55">
        <v>57.5</v>
      </c>
      <c r="X205" s="55">
        <v>82</v>
      </c>
      <c r="Y205" s="55">
        <v>393</v>
      </c>
      <c r="Z205" s="55"/>
      <c r="AA205" s="55"/>
      <c r="AB205" s="55"/>
      <c r="AC205" s="55"/>
      <c r="AD205" s="55"/>
      <c r="AE205" s="55"/>
      <c r="AF205" s="55">
        <v>60.5</v>
      </c>
      <c r="AG205" s="55">
        <v>87</v>
      </c>
      <c r="AH205" s="55">
        <v>61</v>
      </c>
      <c r="AI205" s="55" t="s">
        <v>866</v>
      </c>
      <c r="AJ205" s="55">
        <v>22</v>
      </c>
      <c r="AK205" s="55"/>
      <c r="AL205" s="55"/>
      <c r="AM205" s="55"/>
      <c r="AN205" s="55" t="s">
        <v>867</v>
      </c>
      <c r="AO205" s="55">
        <v>202</v>
      </c>
      <c r="AP205" s="55">
        <v>300</v>
      </c>
      <c r="AQ205" s="55">
        <v>333</v>
      </c>
      <c r="AR205" s="55">
        <v>247</v>
      </c>
      <c r="AS205" s="55">
        <v>126</v>
      </c>
      <c r="AT205" s="55">
        <v>201</v>
      </c>
    </row>
    <row r="206" spans="1:46">
      <c r="A206" s="55" t="s">
        <v>917</v>
      </c>
      <c r="B206" s="55">
        <v>1315231027</v>
      </c>
      <c r="C206" s="55" t="s">
        <v>918</v>
      </c>
      <c r="D206" s="55" t="s">
        <v>52</v>
      </c>
      <c r="E206" s="55" t="s">
        <v>53</v>
      </c>
      <c r="F206" s="55"/>
      <c r="G206" s="55">
        <v>10</v>
      </c>
      <c r="H206" s="55">
        <v>518.75</v>
      </c>
      <c r="I206" s="55">
        <v>566</v>
      </c>
      <c r="J206" s="55">
        <v>204</v>
      </c>
      <c r="K206" s="55">
        <v>246</v>
      </c>
      <c r="L206" s="55">
        <v>1002</v>
      </c>
      <c r="M206" s="55">
        <v>108.5</v>
      </c>
      <c r="N206" s="55">
        <v>258</v>
      </c>
      <c r="O206" s="55">
        <v>106.5</v>
      </c>
      <c r="P206" s="55">
        <v>153</v>
      </c>
      <c r="Q206" s="55">
        <v>119.5</v>
      </c>
      <c r="R206" s="55">
        <v>200</v>
      </c>
      <c r="S206" s="55">
        <v>68.5</v>
      </c>
      <c r="T206" s="55">
        <v>257</v>
      </c>
      <c r="U206" s="55"/>
      <c r="V206" s="55"/>
      <c r="W206" s="55">
        <v>56</v>
      </c>
      <c r="X206" s="55">
        <v>80</v>
      </c>
      <c r="Y206" s="55">
        <v>426</v>
      </c>
      <c r="Z206" s="55"/>
      <c r="AA206" s="55"/>
      <c r="AB206" s="55"/>
      <c r="AC206" s="55">
        <v>59.75</v>
      </c>
      <c r="AD206" s="55">
        <v>83</v>
      </c>
      <c r="AE206" s="55">
        <v>125</v>
      </c>
      <c r="AF206" s="55"/>
      <c r="AG206" s="55"/>
      <c r="AH206" s="55"/>
      <c r="AI206" s="55" t="s">
        <v>880</v>
      </c>
      <c r="AJ206" s="55">
        <v>27</v>
      </c>
      <c r="AK206" s="55"/>
      <c r="AL206" s="55"/>
      <c r="AM206" s="55"/>
      <c r="AN206" s="55"/>
      <c r="AO206" s="55">
        <v>471</v>
      </c>
      <c r="AP206" s="55">
        <v>450</v>
      </c>
      <c r="AQ206" s="55">
        <v>535</v>
      </c>
      <c r="AR206" s="55">
        <v>450</v>
      </c>
      <c r="AS206" s="55">
        <v>496</v>
      </c>
      <c r="AT206" s="55">
        <v>204</v>
      </c>
    </row>
    <row r="207" spans="1:46">
      <c r="A207" s="55" t="s">
        <v>57</v>
      </c>
      <c r="B207" s="55">
        <v>1315230103</v>
      </c>
      <c r="C207" s="55" t="s">
        <v>58</v>
      </c>
      <c r="D207" s="55" t="s">
        <v>52</v>
      </c>
      <c r="E207" s="55" t="s">
        <v>53</v>
      </c>
      <c r="F207" s="55"/>
      <c r="G207" s="55">
        <v>1</v>
      </c>
      <c r="H207" s="55">
        <v>537</v>
      </c>
      <c r="I207" s="55">
        <v>566</v>
      </c>
      <c r="J207" s="55">
        <v>204</v>
      </c>
      <c r="K207" s="55">
        <v>-81</v>
      </c>
      <c r="L207" s="55">
        <v>1002</v>
      </c>
      <c r="M207" s="55">
        <v>100.5</v>
      </c>
      <c r="N207" s="55">
        <v>584</v>
      </c>
      <c r="O207" s="55">
        <v>108.5</v>
      </c>
      <c r="P207" s="55">
        <v>110</v>
      </c>
      <c r="Q207" s="55">
        <v>116.5</v>
      </c>
      <c r="R207" s="55">
        <v>274</v>
      </c>
      <c r="S207" s="55">
        <v>61.5</v>
      </c>
      <c r="T207" s="55">
        <v>381</v>
      </c>
      <c r="U207" s="55"/>
      <c r="V207" s="55"/>
      <c r="W207" s="55">
        <v>65.5</v>
      </c>
      <c r="X207" s="55">
        <v>87</v>
      </c>
      <c r="Y207" s="55">
        <v>239</v>
      </c>
      <c r="Z207" s="55">
        <v>84.5</v>
      </c>
      <c r="AA207" s="55">
        <v>92</v>
      </c>
      <c r="AB207" s="55">
        <v>66</v>
      </c>
      <c r="AC207" s="55"/>
      <c r="AD207" s="55"/>
      <c r="AE207" s="55"/>
      <c r="AF207" s="55"/>
      <c r="AG207" s="55"/>
      <c r="AH207" s="55"/>
      <c r="AI207" s="55" t="s">
        <v>54</v>
      </c>
      <c r="AJ207" s="55">
        <v>3</v>
      </c>
      <c r="AK207" s="55"/>
      <c r="AL207" s="55"/>
      <c r="AM207" s="55"/>
      <c r="AN207" s="55"/>
      <c r="AO207" s="55">
        <v>144</v>
      </c>
      <c r="AP207" s="55">
        <v>197</v>
      </c>
      <c r="AQ207" s="55">
        <v>199</v>
      </c>
      <c r="AR207" s="55">
        <v>123</v>
      </c>
      <c r="AS207" s="55">
        <v>171</v>
      </c>
      <c r="AT207" s="55">
        <v>204</v>
      </c>
    </row>
    <row r="208" spans="1:46">
      <c r="A208" s="55" t="s">
        <v>355</v>
      </c>
      <c r="B208" s="55">
        <v>1315230412</v>
      </c>
      <c r="C208" s="55" t="s">
        <v>356</v>
      </c>
      <c r="D208" s="55" t="s">
        <v>52</v>
      </c>
      <c r="E208" s="55" t="s">
        <v>53</v>
      </c>
      <c r="F208" s="55"/>
      <c r="G208" s="55">
        <v>4</v>
      </c>
      <c r="H208" s="55">
        <v>542</v>
      </c>
      <c r="I208" s="55">
        <v>566</v>
      </c>
      <c r="J208" s="55">
        <v>204</v>
      </c>
      <c r="K208" s="55">
        <v>-136</v>
      </c>
      <c r="L208" s="55">
        <v>1002</v>
      </c>
      <c r="M208" s="55">
        <v>98.5</v>
      </c>
      <c r="N208" s="55">
        <v>653</v>
      </c>
      <c r="O208" s="55">
        <v>104</v>
      </c>
      <c r="P208" s="55">
        <v>193</v>
      </c>
      <c r="Q208" s="55">
        <v>110</v>
      </c>
      <c r="R208" s="55">
        <v>408</v>
      </c>
      <c r="S208" s="55">
        <v>72.5</v>
      </c>
      <c r="T208" s="55">
        <v>189</v>
      </c>
      <c r="U208" s="55"/>
      <c r="V208" s="55"/>
      <c r="W208" s="55">
        <v>75</v>
      </c>
      <c r="X208" s="55">
        <v>91</v>
      </c>
      <c r="Y208" s="55">
        <v>88</v>
      </c>
      <c r="Z208" s="55">
        <v>82</v>
      </c>
      <c r="AA208" s="55">
        <v>90</v>
      </c>
      <c r="AB208" s="55">
        <v>111</v>
      </c>
      <c r="AC208" s="55"/>
      <c r="AD208" s="55"/>
      <c r="AE208" s="55"/>
      <c r="AF208" s="55"/>
      <c r="AG208" s="55"/>
      <c r="AH208" s="55"/>
      <c r="AI208" s="55" t="s">
        <v>54</v>
      </c>
      <c r="AJ208" s="55">
        <v>12</v>
      </c>
      <c r="AK208" s="55"/>
      <c r="AL208" s="55"/>
      <c r="AM208" s="55"/>
      <c r="AN208" s="55"/>
      <c r="AO208" s="55">
        <v>185</v>
      </c>
      <c r="AP208" s="55">
        <v>225</v>
      </c>
      <c r="AQ208" s="55">
        <v>185</v>
      </c>
      <c r="AR208" s="55">
        <v>68</v>
      </c>
      <c r="AS208" s="55">
        <v>152</v>
      </c>
      <c r="AT208" s="55">
        <v>204</v>
      </c>
    </row>
    <row r="209" spans="1:46">
      <c r="A209" s="55" t="s">
        <v>353</v>
      </c>
      <c r="B209" s="55">
        <v>1315230411</v>
      </c>
      <c r="C209" s="55" t="s">
        <v>354</v>
      </c>
      <c r="D209" s="55" t="s">
        <v>52</v>
      </c>
      <c r="E209" s="55" t="s">
        <v>53</v>
      </c>
      <c r="F209" s="55"/>
      <c r="G209" s="55">
        <v>4</v>
      </c>
      <c r="H209" s="55">
        <v>537.5</v>
      </c>
      <c r="I209" s="55">
        <v>566</v>
      </c>
      <c r="J209" s="55">
        <v>204</v>
      </c>
      <c r="K209" s="55">
        <v>123</v>
      </c>
      <c r="L209" s="55">
        <v>1002</v>
      </c>
      <c r="M209" s="55">
        <v>100.5</v>
      </c>
      <c r="N209" s="55">
        <v>584</v>
      </c>
      <c r="O209" s="55">
        <v>98</v>
      </c>
      <c r="P209" s="55">
        <v>311</v>
      </c>
      <c r="Q209" s="55">
        <v>108</v>
      </c>
      <c r="R209" s="55">
        <v>453</v>
      </c>
      <c r="S209" s="55">
        <v>79.5</v>
      </c>
      <c r="T209" s="55">
        <v>89</v>
      </c>
      <c r="U209" s="55"/>
      <c r="V209" s="55"/>
      <c r="W209" s="55">
        <v>66.5</v>
      </c>
      <c r="X209" s="55">
        <v>88</v>
      </c>
      <c r="Y209" s="55">
        <v>220</v>
      </c>
      <c r="Z209" s="55">
        <v>85</v>
      </c>
      <c r="AA209" s="55">
        <v>92</v>
      </c>
      <c r="AB209" s="55">
        <v>57</v>
      </c>
      <c r="AC209" s="55"/>
      <c r="AD209" s="55"/>
      <c r="AE209" s="55"/>
      <c r="AF209" s="55"/>
      <c r="AG209" s="55"/>
      <c r="AH209" s="55"/>
      <c r="AI209" s="55" t="s">
        <v>54</v>
      </c>
      <c r="AJ209" s="55">
        <v>11</v>
      </c>
      <c r="AK209" s="55"/>
      <c r="AL209" s="55"/>
      <c r="AM209" s="55"/>
      <c r="AN209" s="55"/>
      <c r="AO209" s="55">
        <v>118</v>
      </c>
      <c r="AP209" s="55">
        <v>125</v>
      </c>
      <c r="AQ209" s="55">
        <v>138</v>
      </c>
      <c r="AR209" s="55">
        <v>327</v>
      </c>
      <c r="AS209" s="55">
        <v>181</v>
      </c>
      <c r="AT209" s="55">
        <v>204</v>
      </c>
    </row>
    <row r="210" spans="1:46">
      <c r="A210" s="55" t="s">
        <v>443</v>
      </c>
      <c r="B210" s="55">
        <v>1315230515</v>
      </c>
      <c r="C210" s="55" t="s">
        <v>444</v>
      </c>
      <c r="D210" s="55" t="s">
        <v>52</v>
      </c>
      <c r="E210" s="55" t="s">
        <v>53</v>
      </c>
      <c r="F210" s="55"/>
      <c r="G210" s="55">
        <v>5</v>
      </c>
      <c r="H210" s="55">
        <v>535</v>
      </c>
      <c r="I210" s="55">
        <v>566</v>
      </c>
      <c r="J210" s="55">
        <v>204</v>
      </c>
      <c r="K210" s="55">
        <v>-15</v>
      </c>
      <c r="L210" s="55">
        <v>1002</v>
      </c>
      <c r="M210" s="55">
        <v>106.5</v>
      </c>
      <c r="N210" s="55">
        <v>346</v>
      </c>
      <c r="O210" s="55">
        <v>97.5</v>
      </c>
      <c r="P210" s="55">
        <v>321</v>
      </c>
      <c r="Q210" s="55">
        <v>126.5</v>
      </c>
      <c r="R210" s="55">
        <v>74</v>
      </c>
      <c r="S210" s="55">
        <v>62.5</v>
      </c>
      <c r="T210" s="55">
        <v>362</v>
      </c>
      <c r="U210" s="55"/>
      <c r="V210" s="55"/>
      <c r="W210" s="55">
        <v>63.5</v>
      </c>
      <c r="X210" s="55">
        <v>86</v>
      </c>
      <c r="Y210" s="55">
        <v>283</v>
      </c>
      <c r="Z210" s="55">
        <v>78.5</v>
      </c>
      <c r="AA210" s="55">
        <v>87</v>
      </c>
      <c r="AB210" s="55">
        <v>181</v>
      </c>
      <c r="AC210" s="55"/>
      <c r="AD210" s="55"/>
      <c r="AE210" s="55"/>
      <c r="AF210" s="55"/>
      <c r="AG210" s="55"/>
      <c r="AH210" s="55"/>
      <c r="AI210" s="55" t="s">
        <v>54</v>
      </c>
      <c r="AJ210" s="55">
        <v>15</v>
      </c>
      <c r="AK210" s="55"/>
      <c r="AL210" s="55"/>
      <c r="AM210" s="55"/>
      <c r="AN210" s="55"/>
      <c r="AO210" s="55">
        <v>168</v>
      </c>
      <c r="AP210" s="55">
        <v>136</v>
      </c>
      <c r="AQ210" s="55">
        <v>161</v>
      </c>
      <c r="AR210" s="55">
        <v>189</v>
      </c>
      <c r="AS210" s="55">
        <v>31</v>
      </c>
      <c r="AT210" s="55">
        <v>204</v>
      </c>
    </row>
    <row r="211" spans="1:46">
      <c r="A211" s="55" t="s">
        <v>361</v>
      </c>
      <c r="B211" s="55">
        <v>1315230415</v>
      </c>
      <c r="C211" s="55" t="s">
        <v>362</v>
      </c>
      <c r="D211" s="55" t="s">
        <v>52</v>
      </c>
      <c r="E211" s="55" t="s">
        <v>53</v>
      </c>
      <c r="F211" s="55"/>
      <c r="G211" s="55">
        <v>4</v>
      </c>
      <c r="H211" s="55">
        <v>540.5</v>
      </c>
      <c r="I211" s="55">
        <v>565.5</v>
      </c>
      <c r="J211" s="55">
        <v>209</v>
      </c>
      <c r="K211" s="55">
        <v>-15</v>
      </c>
      <c r="L211" s="55">
        <v>1019</v>
      </c>
      <c r="M211" s="55">
        <v>98</v>
      </c>
      <c r="N211" s="55">
        <v>668</v>
      </c>
      <c r="O211" s="55">
        <v>102.5</v>
      </c>
      <c r="P211" s="55">
        <v>220</v>
      </c>
      <c r="Q211" s="55">
        <v>116</v>
      </c>
      <c r="R211" s="55">
        <v>283</v>
      </c>
      <c r="S211" s="55">
        <v>68</v>
      </c>
      <c r="T211" s="55">
        <v>269</v>
      </c>
      <c r="U211" s="55"/>
      <c r="V211" s="55"/>
      <c r="W211" s="55">
        <v>72</v>
      </c>
      <c r="X211" s="55">
        <v>90</v>
      </c>
      <c r="Y211" s="55">
        <v>137</v>
      </c>
      <c r="Z211" s="55">
        <v>84</v>
      </c>
      <c r="AA211" s="55">
        <v>91</v>
      </c>
      <c r="AB211" s="55">
        <v>75</v>
      </c>
      <c r="AC211" s="55"/>
      <c r="AD211" s="55"/>
      <c r="AE211" s="55"/>
      <c r="AF211" s="55"/>
      <c r="AG211" s="55"/>
      <c r="AH211" s="55"/>
      <c r="AI211" s="55" t="s">
        <v>54</v>
      </c>
      <c r="AJ211" s="55">
        <v>15</v>
      </c>
      <c r="AK211" s="55"/>
      <c r="AL211" s="55"/>
      <c r="AM211" s="55"/>
      <c r="AN211" s="55"/>
      <c r="AO211" s="55">
        <v>403</v>
      </c>
      <c r="AP211" s="55">
        <v>185</v>
      </c>
      <c r="AQ211" s="55">
        <v>435</v>
      </c>
      <c r="AR211" s="55">
        <v>194</v>
      </c>
      <c r="AS211" s="55">
        <v>339</v>
      </c>
      <c r="AT211" s="55">
        <v>209</v>
      </c>
    </row>
    <row r="212" spans="1:46">
      <c r="A212" s="55" t="s">
        <v>93</v>
      </c>
      <c r="B212" s="55">
        <v>1315230121</v>
      </c>
      <c r="C212" s="55" t="s">
        <v>94</v>
      </c>
      <c r="D212" s="55" t="s">
        <v>52</v>
      </c>
      <c r="E212" s="55" t="s">
        <v>53</v>
      </c>
      <c r="F212" s="55"/>
      <c r="G212" s="55">
        <v>1</v>
      </c>
      <c r="H212" s="55">
        <v>533</v>
      </c>
      <c r="I212" s="55">
        <v>565.5</v>
      </c>
      <c r="J212" s="55">
        <v>209</v>
      </c>
      <c r="K212" s="55">
        <v>-26</v>
      </c>
      <c r="L212" s="55">
        <v>1019</v>
      </c>
      <c r="M212" s="55">
        <v>105</v>
      </c>
      <c r="N212" s="55">
        <v>406</v>
      </c>
      <c r="O212" s="55">
        <v>108.5</v>
      </c>
      <c r="P212" s="55">
        <v>110</v>
      </c>
      <c r="Q212" s="55">
        <v>121.5</v>
      </c>
      <c r="R212" s="55">
        <v>152</v>
      </c>
      <c r="S212" s="55">
        <v>61.5</v>
      </c>
      <c r="T212" s="55">
        <v>381</v>
      </c>
      <c r="U212" s="55"/>
      <c r="V212" s="55"/>
      <c r="W212" s="55">
        <v>60</v>
      </c>
      <c r="X212" s="55">
        <v>83</v>
      </c>
      <c r="Y212" s="55">
        <v>352</v>
      </c>
      <c r="Z212" s="55">
        <v>76.5</v>
      </c>
      <c r="AA212" s="55">
        <v>86</v>
      </c>
      <c r="AB212" s="55">
        <v>222</v>
      </c>
      <c r="AC212" s="55"/>
      <c r="AD212" s="55"/>
      <c r="AE212" s="55"/>
      <c r="AF212" s="55"/>
      <c r="AG212" s="55"/>
      <c r="AH212" s="55"/>
      <c r="AI212" s="55" t="s">
        <v>54</v>
      </c>
      <c r="AJ212" s="55">
        <v>21</v>
      </c>
      <c r="AK212" s="55"/>
      <c r="AL212" s="55"/>
      <c r="AM212" s="55"/>
      <c r="AN212" s="55"/>
      <c r="AO212" s="55"/>
      <c r="AP212" s="55">
        <v>185</v>
      </c>
      <c r="AQ212" s="55">
        <v>95</v>
      </c>
      <c r="AR212" s="55">
        <v>183</v>
      </c>
      <c r="AS212" s="55">
        <v>88</v>
      </c>
      <c r="AT212" s="55">
        <v>209</v>
      </c>
    </row>
    <row r="213" spans="1:46">
      <c r="A213" s="55" t="s">
        <v>105</v>
      </c>
      <c r="B213" s="55">
        <v>1315230127</v>
      </c>
      <c r="C213" s="55" t="s">
        <v>106</v>
      </c>
      <c r="D213" s="55" t="s">
        <v>52</v>
      </c>
      <c r="E213" s="55" t="s">
        <v>53</v>
      </c>
      <c r="F213" s="55"/>
      <c r="G213" s="55">
        <v>1</v>
      </c>
      <c r="H213" s="55">
        <v>535</v>
      </c>
      <c r="I213" s="55">
        <v>565.5</v>
      </c>
      <c r="J213" s="55">
        <v>209</v>
      </c>
      <c r="K213" s="55">
        <v>14</v>
      </c>
      <c r="L213" s="55">
        <v>1019</v>
      </c>
      <c r="M213" s="55">
        <v>98.5</v>
      </c>
      <c r="N213" s="55">
        <v>653</v>
      </c>
      <c r="O213" s="55">
        <v>106</v>
      </c>
      <c r="P213" s="55">
        <v>160</v>
      </c>
      <c r="Q213" s="55">
        <v>108</v>
      </c>
      <c r="R213" s="55">
        <v>453</v>
      </c>
      <c r="S213" s="55">
        <v>80</v>
      </c>
      <c r="T213" s="55">
        <v>85</v>
      </c>
      <c r="U213" s="55"/>
      <c r="V213" s="55"/>
      <c r="W213" s="55">
        <v>65.5</v>
      </c>
      <c r="X213" s="55">
        <v>87</v>
      </c>
      <c r="Y213" s="55">
        <v>239</v>
      </c>
      <c r="Z213" s="55">
        <v>77</v>
      </c>
      <c r="AA213" s="55">
        <v>86</v>
      </c>
      <c r="AB213" s="55">
        <v>212</v>
      </c>
      <c r="AC213" s="55"/>
      <c r="AD213" s="55"/>
      <c r="AE213" s="55"/>
      <c r="AF213" s="55"/>
      <c r="AG213" s="55"/>
      <c r="AH213" s="55"/>
      <c r="AI213" s="55" t="s">
        <v>54</v>
      </c>
      <c r="AJ213" s="55">
        <v>27</v>
      </c>
      <c r="AK213" s="55"/>
      <c r="AL213" s="55"/>
      <c r="AM213" s="55"/>
      <c r="AN213" s="55"/>
      <c r="AO213" s="55">
        <v>250</v>
      </c>
      <c r="AP213" s="55">
        <v>382</v>
      </c>
      <c r="AQ213" s="55">
        <v>190</v>
      </c>
      <c r="AR213" s="55">
        <v>223</v>
      </c>
      <c r="AS213" s="55">
        <v>401</v>
      </c>
      <c r="AT213" s="55">
        <v>209</v>
      </c>
    </row>
    <row r="214" spans="1:46">
      <c r="A214" s="55" t="s">
        <v>977</v>
      </c>
      <c r="B214" s="55">
        <v>1315231104</v>
      </c>
      <c r="C214" s="55" t="s">
        <v>978</v>
      </c>
      <c r="D214" s="55" t="s">
        <v>52</v>
      </c>
      <c r="E214" s="55" t="s">
        <v>53</v>
      </c>
      <c r="F214" s="55"/>
      <c r="G214" s="55">
        <v>11</v>
      </c>
      <c r="H214" s="55">
        <v>521</v>
      </c>
      <c r="I214" s="55">
        <v>565.5</v>
      </c>
      <c r="J214" s="55">
        <v>209</v>
      </c>
      <c r="K214" s="55">
        <v>-39</v>
      </c>
      <c r="L214" s="55">
        <v>1019</v>
      </c>
      <c r="M214" s="55">
        <v>97.5</v>
      </c>
      <c r="N214" s="55">
        <v>678</v>
      </c>
      <c r="O214" s="55">
        <v>97.5</v>
      </c>
      <c r="P214" s="55">
        <v>321</v>
      </c>
      <c r="Q214" s="55">
        <v>118.5</v>
      </c>
      <c r="R214" s="55">
        <v>221</v>
      </c>
      <c r="S214" s="55">
        <v>74</v>
      </c>
      <c r="T214" s="55">
        <v>166</v>
      </c>
      <c r="U214" s="55"/>
      <c r="V214" s="55"/>
      <c r="W214" s="55">
        <v>67</v>
      </c>
      <c r="X214" s="55">
        <v>88</v>
      </c>
      <c r="Y214" s="55">
        <v>216</v>
      </c>
      <c r="Z214" s="55"/>
      <c r="AA214" s="55"/>
      <c r="AB214" s="55"/>
      <c r="AC214" s="55"/>
      <c r="AD214" s="55"/>
      <c r="AE214" s="55"/>
      <c r="AF214" s="55">
        <v>66.5</v>
      </c>
      <c r="AG214" s="55">
        <v>90</v>
      </c>
      <c r="AH214" s="55">
        <v>26</v>
      </c>
      <c r="AI214" s="55" t="s">
        <v>866</v>
      </c>
      <c r="AJ214" s="55">
        <v>4</v>
      </c>
      <c r="AK214" s="55"/>
      <c r="AL214" s="55"/>
      <c r="AM214" s="55"/>
      <c r="AN214" s="55"/>
      <c r="AO214" s="55">
        <v>174</v>
      </c>
      <c r="AP214" s="55">
        <v>142</v>
      </c>
      <c r="AQ214" s="55">
        <v>241</v>
      </c>
      <c r="AR214" s="55">
        <v>170</v>
      </c>
      <c r="AS214" s="55">
        <v>169</v>
      </c>
      <c r="AT214" s="55">
        <v>209</v>
      </c>
    </row>
    <row r="215" spans="1:46">
      <c r="A215" s="55" t="s">
        <v>911</v>
      </c>
      <c r="B215" s="55">
        <v>1315231024</v>
      </c>
      <c r="C215" s="55" t="s">
        <v>912</v>
      </c>
      <c r="D215" s="55" t="s">
        <v>52</v>
      </c>
      <c r="E215" s="55" t="s">
        <v>53</v>
      </c>
      <c r="F215" s="55"/>
      <c r="G215" s="55">
        <v>10</v>
      </c>
      <c r="H215" s="55">
        <v>544</v>
      </c>
      <c r="I215" s="55">
        <v>565.5</v>
      </c>
      <c r="J215" s="55">
        <v>209</v>
      </c>
      <c r="K215" s="55">
        <v>-85</v>
      </c>
      <c r="L215" s="55">
        <v>1019</v>
      </c>
      <c r="M215" s="55">
        <v>98</v>
      </c>
      <c r="N215" s="55">
        <v>668</v>
      </c>
      <c r="O215" s="55">
        <v>103.5</v>
      </c>
      <c r="P215" s="55">
        <v>207</v>
      </c>
      <c r="Q215" s="55">
        <v>123.5</v>
      </c>
      <c r="R215" s="55">
        <v>117</v>
      </c>
      <c r="S215" s="55">
        <v>58.5</v>
      </c>
      <c r="T215" s="55">
        <v>441</v>
      </c>
      <c r="U215" s="55"/>
      <c r="V215" s="55"/>
      <c r="W215" s="55">
        <v>81.5</v>
      </c>
      <c r="X215" s="55">
        <v>94</v>
      </c>
      <c r="Y215" s="55">
        <v>33</v>
      </c>
      <c r="Z215" s="55">
        <v>79</v>
      </c>
      <c r="AA215" s="55">
        <v>88</v>
      </c>
      <c r="AB215" s="55">
        <v>171</v>
      </c>
      <c r="AC215" s="55"/>
      <c r="AD215" s="55"/>
      <c r="AE215" s="55"/>
      <c r="AF215" s="55"/>
      <c r="AG215" s="55"/>
      <c r="AH215" s="55"/>
      <c r="AI215" s="55" t="s">
        <v>54</v>
      </c>
      <c r="AJ215" s="55">
        <v>24</v>
      </c>
      <c r="AK215" s="55"/>
      <c r="AL215" s="55" t="s">
        <v>863</v>
      </c>
      <c r="AM215" s="55"/>
      <c r="AN215" s="55"/>
      <c r="AO215" s="55">
        <v>141</v>
      </c>
      <c r="AP215" s="55">
        <v>116</v>
      </c>
      <c r="AQ215" s="55">
        <v>67</v>
      </c>
      <c r="AR215" s="55">
        <v>124</v>
      </c>
      <c r="AS215" s="55">
        <v>245</v>
      </c>
      <c r="AT215" s="55">
        <v>209</v>
      </c>
    </row>
    <row r="216" spans="1:46">
      <c r="A216" s="55" t="s">
        <v>250</v>
      </c>
      <c r="B216" s="55">
        <v>1315230306</v>
      </c>
      <c r="C216" s="55" t="s">
        <v>251</v>
      </c>
      <c r="D216" s="55" t="s">
        <v>52</v>
      </c>
      <c r="E216" s="55" t="s">
        <v>53</v>
      </c>
      <c r="F216" s="55"/>
      <c r="G216" s="55">
        <v>3</v>
      </c>
      <c r="H216" s="55">
        <v>533.5</v>
      </c>
      <c r="I216" s="55">
        <v>565</v>
      </c>
      <c r="J216" s="55">
        <v>214</v>
      </c>
      <c r="K216" s="55">
        <v>-71</v>
      </c>
      <c r="L216" s="55">
        <v>1031</v>
      </c>
      <c r="M216" s="55">
        <v>114</v>
      </c>
      <c r="N216" s="55">
        <v>84</v>
      </c>
      <c r="O216" s="55">
        <v>95.5</v>
      </c>
      <c r="P216" s="55">
        <v>357</v>
      </c>
      <c r="Q216" s="55">
        <v>122.5</v>
      </c>
      <c r="R216" s="55">
        <v>130</v>
      </c>
      <c r="S216" s="55">
        <v>62</v>
      </c>
      <c r="T216" s="55">
        <v>373</v>
      </c>
      <c r="U216" s="55"/>
      <c r="V216" s="55"/>
      <c r="W216" s="55">
        <v>64</v>
      </c>
      <c r="X216" s="55">
        <v>87</v>
      </c>
      <c r="Y216" s="55">
        <v>269</v>
      </c>
      <c r="Z216" s="55">
        <v>75.5</v>
      </c>
      <c r="AA216" s="55">
        <v>84</v>
      </c>
      <c r="AB216" s="55">
        <v>235</v>
      </c>
      <c r="AC216" s="55"/>
      <c r="AD216" s="55"/>
      <c r="AE216" s="55"/>
      <c r="AF216" s="55"/>
      <c r="AG216" s="55"/>
      <c r="AH216" s="55"/>
      <c r="AI216" s="55" t="s">
        <v>54</v>
      </c>
      <c r="AJ216" s="55">
        <v>6</v>
      </c>
      <c r="AK216" s="55"/>
      <c r="AL216" s="55"/>
      <c r="AM216" s="55"/>
      <c r="AN216" s="55"/>
      <c r="AO216" s="55">
        <v>98</v>
      </c>
      <c r="AP216" s="55">
        <v>164</v>
      </c>
      <c r="AQ216" s="55">
        <v>230</v>
      </c>
      <c r="AR216" s="55">
        <v>143</v>
      </c>
      <c r="AS216" s="55">
        <v>195</v>
      </c>
      <c r="AT216" s="55">
        <v>214</v>
      </c>
    </row>
    <row r="217" spans="1:46">
      <c r="A217" s="55" t="s">
        <v>264</v>
      </c>
      <c r="B217" s="55">
        <v>1315230313</v>
      </c>
      <c r="C217" s="55" t="s">
        <v>265</v>
      </c>
      <c r="D217" s="55" t="s">
        <v>52</v>
      </c>
      <c r="E217" s="55" t="s">
        <v>53</v>
      </c>
      <c r="F217" s="55"/>
      <c r="G217" s="55">
        <v>3</v>
      </c>
      <c r="H217" s="55">
        <v>544.5</v>
      </c>
      <c r="I217" s="55">
        <v>564.5</v>
      </c>
      <c r="J217" s="55">
        <v>215</v>
      </c>
      <c r="K217" s="55">
        <v>-29</v>
      </c>
      <c r="L217" s="55">
        <v>1041</v>
      </c>
      <c r="M217" s="55">
        <v>99.5</v>
      </c>
      <c r="N217" s="55">
        <v>618</v>
      </c>
      <c r="O217" s="55">
        <v>90</v>
      </c>
      <c r="P217" s="55">
        <v>453</v>
      </c>
      <c r="Q217" s="55">
        <v>114</v>
      </c>
      <c r="R217" s="55">
        <v>313</v>
      </c>
      <c r="S217" s="55">
        <v>77</v>
      </c>
      <c r="T217" s="55">
        <v>124</v>
      </c>
      <c r="U217" s="55"/>
      <c r="V217" s="55"/>
      <c r="W217" s="55">
        <v>82.5</v>
      </c>
      <c r="X217" s="55">
        <v>94</v>
      </c>
      <c r="Y217" s="55">
        <v>26</v>
      </c>
      <c r="Z217" s="55">
        <v>81.5</v>
      </c>
      <c r="AA217" s="55">
        <v>90</v>
      </c>
      <c r="AB217" s="55">
        <v>122</v>
      </c>
      <c r="AC217" s="55"/>
      <c r="AD217" s="55"/>
      <c r="AE217" s="55"/>
      <c r="AF217" s="55"/>
      <c r="AG217" s="55"/>
      <c r="AH217" s="55"/>
      <c r="AI217" s="55" t="s">
        <v>54</v>
      </c>
      <c r="AJ217" s="55">
        <v>13</v>
      </c>
      <c r="AK217" s="55"/>
      <c r="AL217" s="55"/>
      <c r="AM217" s="55"/>
      <c r="AN217" s="55"/>
      <c r="AO217" s="55">
        <v>183</v>
      </c>
      <c r="AP217" s="55">
        <v>103</v>
      </c>
      <c r="AQ217" s="55">
        <v>113</v>
      </c>
      <c r="AR217" s="55">
        <v>186</v>
      </c>
      <c r="AS217" s="55">
        <v>275</v>
      </c>
      <c r="AT217" s="55">
        <v>215</v>
      </c>
    </row>
    <row r="218" spans="1:46">
      <c r="A218" s="55" t="s">
        <v>252</v>
      </c>
      <c r="B218" s="55">
        <v>1315230307</v>
      </c>
      <c r="C218" s="55" t="s">
        <v>253</v>
      </c>
      <c r="D218" s="55" t="s">
        <v>52</v>
      </c>
      <c r="E218" s="55" t="s">
        <v>53</v>
      </c>
      <c r="F218" s="55"/>
      <c r="G218" s="55">
        <v>3</v>
      </c>
      <c r="H218" s="55">
        <v>531</v>
      </c>
      <c r="I218" s="55">
        <v>564</v>
      </c>
      <c r="J218" s="55">
        <v>216</v>
      </c>
      <c r="K218" s="55">
        <v>193</v>
      </c>
      <c r="L218" s="55">
        <v>1054</v>
      </c>
      <c r="M218" s="55">
        <v>104.5</v>
      </c>
      <c r="N218" s="55">
        <v>433</v>
      </c>
      <c r="O218" s="55">
        <v>106</v>
      </c>
      <c r="P218" s="55">
        <v>160</v>
      </c>
      <c r="Q218" s="55">
        <v>110</v>
      </c>
      <c r="R218" s="55">
        <v>408</v>
      </c>
      <c r="S218" s="55">
        <v>77.5</v>
      </c>
      <c r="T218" s="55">
        <v>116</v>
      </c>
      <c r="U218" s="55"/>
      <c r="V218" s="55"/>
      <c r="W218" s="55">
        <v>62.5</v>
      </c>
      <c r="X218" s="55">
        <v>86</v>
      </c>
      <c r="Y218" s="55">
        <v>306</v>
      </c>
      <c r="Z218" s="55">
        <v>70.5</v>
      </c>
      <c r="AA218" s="55">
        <v>80</v>
      </c>
      <c r="AB218" s="55">
        <v>328</v>
      </c>
      <c r="AC218" s="55"/>
      <c r="AD218" s="55"/>
      <c r="AE218" s="55"/>
      <c r="AF218" s="55"/>
      <c r="AG218" s="55"/>
      <c r="AH218" s="55"/>
      <c r="AI218" s="55" t="s">
        <v>54</v>
      </c>
      <c r="AJ218" s="55">
        <v>7</v>
      </c>
      <c r="AK218" s="55"/>
      <c r="AL218" s="55"/>
      <c r="AM218" s="55"/>
      <c r="AN218" s="55"/>
      <c r="AO218" s="55">
        <v>247</v>
      </c>
      <c r="AP218" s="55">
        <v>503</v>
      </c>
      <c r="AQ218" s="55">
        <v>441</v>
      </c>
      <c r="AR218" s="55">
        <v>409</v>
      </c>
      <c r="AS218" s="55">
        <v>418</v>
      </c>
      <c r="AT218" s="55">
        <v>216</v>
      </c>
    </row>
    <row r="219" spans="1:46">
      <c r="A219" s="55" t="s">
        <v>521</v>
      </c>
      <c r="B219" s="55">
        <v>1315230607</v>
      </c>
      <c r="C219" s="55" t="s">
        <v>522</v>
      </c>
      <c r="D219" s="55" t="s">
        <v>52</v>
      </c>
      <c r="E219" s="55" t="s">
        <v>53</v>
      </c>
      <c r="F219" s="55"/>
      <c r="G219" s="55">
        <v>6</v>
      </c>
      <c r="H219" s="55">
        <v>535</v>
      </c>
      <c r="I219" s="55">
        <v>564</v>
      </c>
      <c r="J219" s="55">
        <v>216</v>
      </c>
      <c r="K219" s="55">
        <v>-48</v>
      </c>
      <c r="L219" s="55">
        <v>1054</v>
      </c>
      <c r="M219" s="55">
        <v>103.5</v>
      </c>
      <c r="N219" s="55">
        <v>470</v>
      </c>
      <c r="O219" s="55">
        <v>99.5</v>
      </c>
      <c r="P219" s="55">
        <v>270</v>
      </c>
      <c r="Q219" s="55">
        <v>112</v>
      </c>
      <c r="R219" s="55">
        <v>360</v>
      </c>
      <c r="S219" s="55">
        <v>71</v>
      </c>
      <c r="T219" s="55">
        <v>205</v>
      </c>
      <c r="U219" s="55"/>
      <c r="V219" s="55"/>
      <c r="W219" s="55">
        <v>66</v>
      </c>
      <c r="X219" s="55">
        <v>87</v>
      </c>
      <c r="Y219" s="55">
        <v>232</v>
      </c>
      <c r="Z219" s="55">
        <v>83</v>
      </c>
      <c r="AA219" s="55">
        <v>91</v>
      </c>
      <c r="AB219" s="55">
        <v>91</v>
      </c>
      <c r="AC219" s="55"/>
      <c r="AD219" s="55"/>
      <c r="AE219" s="55"/>
      <c r="AF219" s="55"/>
      <c r="AG219" s="55"/>
      <c r="AH219" s="55"/>
      <c r="AI219" s="55" t="s">
        <v>54</v>
      </c>
      <c r="AJ219" s="55">
        <v>7</v>
      </c>
      <c r="AK219" s="55"/>
      <c r="AL219" s="55" t="s">
        <v>512</v>
      </c>
      <c r="AM219" s="55"/>
      <c r="AN219" s="55"/>
      <c r="AO219" s="55">
        <v>250</v>
      </c>
      <c r="AP219" s="55">
        <v>194</v>
      </c>
      <c r="AQ219" s="55">
        <v>155</v>
      </c>
      <c r="AR219" s="55">
        <v>168</v>
      </c>
      <c r="AS219" s="55">
        <v>160</v>
      </c>
      <c r="AT219" s="55">
        <v>216</v>
      </c>
    </row>
    <row r="220" spans="1:46">
      <c r="A220" s="55" t="s">
        <v>579</v>
      </c>
      <c r="B220" s="55">
        <v>1315230637</v>
      </c>
      <c r="C220" s="55" t="s">
        <v>580</v>
      </c>
      <c r="D220" s="55" t="s">
        <v>52</v>
      </c>
      <c r="E220" s="55" t="s">
        <v>53</v>
      </c>
      <c r="F220" s="55"/>
      <c r="G220" s="55">
        <v>6</v>
      </c>
      <c r="H220" s="55">
        <v>540.5</v>
      </c>
      <c r="I220" s="55">
        <v>564</v>
      </c>
      <c r="J220" s="55">
        <v>216</v>
      </c>
      <c r="K220" s="55">
        <v>21</v>
      </c>
      <c r="L220" s="55">
        <v>1054</v>
      </c>
      <c r="M220" s="55">
        <v>109</v>
      </c>
      <c r="N220" s="55">
        <v>245</v>
      </c>
      <c r="O220" s="55">
        <v>99.5</v>
      </c>
      <c r="P220" s="55">
        <v>270</v>
      </c>
      <c r="Q220" s="55">
        <v>119.5</v>
      </c>
      <c r="R220" s="55">
        <v>200</v>
      </c>
      <c r="S220" s="55">
        <v>55</v>
      </c>
      <c r="T220" s="55">
        <v>494</v>
      </c>
      <c r="U220" s="55"/>
      <c r="V220" s="55"/>
      <c r="W220" s="55">
        <v>77</v>
      </c>
      <c r="X220" s="55">
        <v>92</v>
      </c>
      <c r="Y220" s="55">
        <v>62</v>
      </c>
      <c r="Z220" s="55">
        <v>80.5</v>
      </c>
      <c r="AA220" s="55">
        <v>89</v>
      </c>
      <c r="AB220" s="55">
        <v>144</v>
      </c>
      <c r="AC220" s="55"/>
      <c r="AD220" s="55"/>
      <c r="AE220" s="55"/>
      <c r="AF220" s="55"/>
      <c r="AG220" s="55"/>
      <c r="AH220" s="55"/>
      <c r="AI220" s="55" t="s">
        <v>54</v>
      </c>
      <c r="AJ220" s="55">
        <v>37</v>
      </c>
      <c r="AK220" s="55"/>
      <c r="AL220" s="55" t="s">
        <v>512</v>
      </c>
      <c r="AM220" s="55"/>
      <c r="AN220" s="55"/>
      <c r="AO220" s="55">
        <v>281</v>
      </c>
      <c r="AP220" s="55">
        <v>338</v>
      </c>
      <c r="AQ220" s="55">
        <v>385</v>
      </c>
      <c r="AR220" s="55">
        <v>237</v>
      </c>
      <c r="AS220" s="55">
        <v>298</v>
      </c>
      <c r="AT220" s="55">
        <v>216</v>
      </c>
    </row>
    <row r="221" spans="1:46">
      <c r="A221" s="55" t="s">
        <v>747</v>
      </c>
      <c r="B221" s="55">
        <v>1315230828</v>
      </c>
      <c r="C221" s="55" t="s">
        <v>748</v>
      </c>
      <c r="D221" s="55" t="s">
        <v>52</v>
      </c>
      <c r="E221" s="55" t="s">
        <v>53</v>
      </c>
      <c r="F221" s="55"/>
      <c r="G221" s="55">
        <v>8</v>
      </c>
      <c r="H221" s="55">
        <v>535</v>
      </c>
      <c r="I221" s="55">
        <v>564</v>
      </c>
      <c r="J221" s="55">
        <v>216</v>
      </c>
      <c r="K221" s="55">
        <v>-16</v>
      </c>
      <c r="L221" s="55">
        <v>1054</v>
      </c>
      <c r="M221" s="55">
        <v>106.5</v>
      </c>
      <c r="N221" s="55">
        <v>346</v>
      </c>
      <c r="O221" s="55">
        <v>97</v>
      </c>
      <c r="P221" s="55">
        <v>330</v>
      </c>
      <c r="Q221" s="55">
        <v>122.5</v>
      </c>
      <c r="R221" s="55">
        <v>130</v>
      </c>
      <c r="S221" s="55">
        <v>62</v>
      </c>
      <c r="T221" s="55">
        <v>373</v>
      </c>
      <c r="U221" s="55"/>
      <c r="V221" s="55"/>
      <c r="W221" s="55">
        <v>69</v>
      </c>
      <c r="X221" s="55">
        <v>89</v>
      </c>
      <c r="Y221" s="55">
        <v>170</v>
      </c>
      <c r="Z221" s="55">
        <v>78</v>
      </c>
      <c r="AA221" s="55">
        <v>87</v>
      </c>
      <c r="AB221" s="55">
        <v>195</v>
      </c>
      <c r="AC221" s="55"/>
      <c r="AD221" s="55"/>
      <c r="AE221" s="55"/>
      <c r="AF221" s="55"/>
      <c r="AG221" s="55"/>
      <c r="AH221" s="55"/>
      <c r="AI221" s="55" t="s">
        <v>54</v>
      </c>
      <c r="AJ221" s="55">
        <v>29</v>
      </c>
      <c r="AK221" s="55"/>
      <c r="AL221" s="55"/>
      <c r="AM221" s="55"/>
      <c r="AN221" s="55"/>
      <c r="AO221" s="55">
        <v>136</v>
      </c>
      <c r="AP221" s="55">
        <v>145</v>
      </c>
      <c r="AQ221" s="55">
        <v>218</v>
      </c>
      <c r="AR221" s="55">
        <v>200</v>
      </c>
      <c r="AS221" s="55">
        <v>190</v>
      </c>
      <c r="AT221" s="55">
        <v>216</v>
      </c>
    </row>
    <row r="222" spans="1:46">
      <c r="A222" s="55" t="s">
        <v>437</v>
      </c>
      <c r="B222" s="55">
        <v>1315230512</v>
      </c>
      <c r="C222" s="55" t="s">
        <v>438</v>
      </c>
      <c r="D222" s="55" t="s">
        <v>52</v>
      </c>
      <c r="E222" s="55" t="s">
        <v>53</v>
      </c>
      <c r="F222" s="55"/>
      <c r="G222" s="55">
        <v>5</v>
      </c>
      <c r="H222" s="55">
        <v>536</v>
      </c>
      <c r="I222" s="55">
        <v>563.5</v>
      </c>
      <c r="J222" s="55">
        <v>220</v>
      </c>
      <c r="K222" s="55">
        <v>84</v>
      </c>
      <c r="L222" s="55">
        <v>1069</v>
      </c>
      <c r="M222" s="55">
        <v>109</v>
      </c>
      <c r="N222" s="55">
        <v>245</v>
      </c>
      <c r="O222" s="55">
        <v>107.5</v>
      </c>
      <c r="P222" s="55">
        <v>129</v>
      </c>
      <c r="Q222" s="55">
        <v>105</v>
      </c>
      <c r="R222" s="55">
        <v>523</v>
      </c>
      <c r="S222" s="55">
        <v>63</v>
      </c>
      <c r="T222" s="55">
        <v>353</v>
      </c>
      <c r="U222" s="55"/>
      <c r="V222" s="55"/>
      <c r="W222" s="55">
        <v>67.5</v>
      </c>
      <c r="X222" s="55">
        <v>88</v>
      </c>
      <c r="Y222" s="55">
        <v>207</v>
      </c>
      <c r="Z222" s="55">
        <v>84</v>
      </c>
      <c r="AA222" s="55">
        <v>91</v>
      </c>
      <c r="AB222" s="55">
        <v>75</v>
      </c>
      <c r="AC222" s="55"/>
      <c r="AD222" s="55"/>
      <c r="AE222" s="55"/>
      <c r="AF222" s="55"/>
      <c r="AG222" s="55"/>
      <c r="AH222" s="55"/>
      <c r="AI222" s="55" t="s">
        <v>54</v>
      </c>
      <c r="AJ222" s="55">
        <v>12</v>
      </c>
      <c r="AK222" s="55"/>
      <c r="AL222" s="55"/>
      <c r="AM222" s="55"/>
      <c r="AN222" s="55"/>
      <c r="AO222" s="55">
        <v>326</v>
      </c>
      <c r="AP222" s="55">
        <v>454</v>
      </c>
      <c r="AQ222" s="55">
        <v>416</v>
      </c>
      <c r="AR222" s="55">
        <v>304</v>
      </c>
      <c r="AS222" s="55">
        <v>356</v>
      </c>
      <c r="AT222" s="55">
        <v>220</v>
      </c>
    </row>
    <row r="223" spans="1:46">
      <c r="A223" s="55" t="s">
        <v>435</v>
      </c>
      <c r="B223" s="55">
        <v>1315230511</v>
      </c>
      <c r="C223" s="55" t="s">
        <v>436</v>
      </c>
      <c r="D223" s="55" t="s">
        <v>52</v>
      </c>
      <c r="E223" s="55" t="s">
        <v>53</v>
      </c>
      <c r="F223" s="55"/>
      <c r="G223" s="55">
        <v>5</v>
      </c>
      <c r="H223" s="55">
        <v>538.5</v>
      </c>
      <c r="I223" s="55">
        <v>563.5</v>
      </c>
      <c r="J223" s="55">
        <v>220</v>
      </c>
      <c r="K223" s="55">
        <v>150</v>
      </c>
      <c r="L223" s="55">
        <v>1069</v>
      </c>
      <c r="M223" s="55">
        <v>107</v>
      </c>
      <c r="N223" s="55">
        <v>325</v>
      </c>
      <c r="O223" s="55">
        <v>91</v>
      </c>
      <c r="P223" s="55">
        <v>436</v>
      </c>
      <c r="Q223" s="55">
        <v>118</v>
      </c>
      <c r="R223" s="55">
        <v>236</v>
      </c>
      <c r="S223" s="55">
        <v>69.5</v>
      </c>
      <c r="T223" s="55">
        <v>241</v>
      </c>
      <c r="U223" s="55"/>
      <c r="V223" s="55"/>
      <c r="W223" s="55">
        <v>75</v>
      </c>
      <c r="X223" s="55">
        <v>91</v>
      </c>
      <c r="Y223" s="55">
        <v>88</v>
      </c>
      <c r="Z223" s="55">
        <v>78</v>
      </c>
      <c r="AA223" s="55">
        <v>87</v>
      </c>
      <c r="AB223" s="55">
        <v>195</v>
      </c>
      <c r="AC223" s="55"/>
      <c r="AD223" s="55"/>
      <c r="AE223" s="55"/>
      <c r="AF223" s="55"/>
      <c r="AG223" s="55"/>
      <c r="AH223" s="55"/>
      <c r="AI223" s="55" t="s">
        <v>54</v>
      </c>
      <c r="AJ223" s="55">
        <v>11</v>
      </c>
      <c r="AK223" s="55"/>
      <c r="AL223" s="55"/>
      <c r="AM223" s="55"/>
      <c r="AN223" s="55"/>
      <c r="AO223" s="55">
        <v>227</v>
      </c>
      <c r="AP223" s="55">
        <v>130</v>
      </c>
      <c r="AQ223" s="55">
        <v>106</v>
      </c>
      <c r="AR223" s="55">
        <v>370</v>
      </c>
      <c r="AS223" s="55">
        <v>187</v>
      </c>
      <c r="AT223" s="55">
        <v>220</v>
      </c>
    </row>
    <row r="224" spans="1:46">
      <c r="A224" s="55" t="s">
        <v>282</v>
      </c>
      <c r="B224" s="55">
        <v>1315230322</v>
      </c>
      <c r="C224" s="55" t="s">
        <v>283</v>
      </c>
      <c r="D224" s="55" t="s">
        <v>52</v>
      </c>
      <c r="E224" s="55" t="s">
        <v>53</v>
      </c>
      <c r="F224" s="55"/>
      <c r="G224" s="55">
        <v>3</v>
      </c>
      <c r="H224" s="55">
        <v>531</v>
      </c>
      <c r="I224" s="55">
        <v>563.5</v>
      </c>
      <c r="J224" s="55">
        <v>220</v>
      </c>
      <c r="K224" s="55">
        <v>204</v>
      </c>
      <c r="L224" s="55">
        <v>1069</v>
      </c>
      <c r="M224" s="55">
        <v>111</v>
      </c>
      <c r="N224" s="55">
        <v>172</v>
      </c>
      <c r="O224" s="55">
        <v>102</v>
      </c>
      <c r="P224" s="55">
        <v>228</v>
      </c>
      <c r="Q224" s="55">
        <v>126</v>
      </c>
      <c r="R224" s="55">
        <v>83</v>
      </c>
      <c r="S224" s="55">
        <v>68.5</v>
      </c>
      <c r="T224" s="55">
        <v>257</v>
      </c>
      <c r="U224" s="55"/>
      <c r="V224" s="55"/>
      <c r="W224" s="55">
        <v>58.5</v>
      </c>
      <c r="X224" s="55">
        <v>82</v>
      </c>
      <c r="Y224" s="55">
        <v>372</v>
      </c>
      <c r="Z224" s="55">
        <v>65</v>
      </c>
      <c r="AA224" s="55">
        <v>74</v>
      </c>
      <c r="AB224" s="55">
        <v>412</v>
      </c>
      <c r="AC224" s="55"/>
      <c r="AD224" s="55"/>
      <c r="AE224" s="55"/>
      <c r="AF224" s="55"/>
      <c r="AG224" s="55"/>
      <c r="AH224" s="55"/>
      <c r="AI224" s="55" t="s">
        <v>54</v>
      </c>
      <c r="AJ224" s="55">
        <v>22</v>
      </c>
      <c r="AK224" s="55"/>
      <c r="AL224" s="55"/>
      <c r="AM224" s="55"/>
      <c r="AN224" s="55"/>
      <c r="AO224" s="55">
        <v>496</v>
      </c>
      <c r="AP224" s="55">
        <v>500</v>
      </c>
      <c r="AQ224" s="55">
        <v>408</v>
      </c>
      <c r="AR224" s="55">
        <v>424</v>
      </c>
      <c r="AS224" s="55">
        <v>579</v>
      </c>
      <c r="AT224" s="55">
        <v>220</v>
      </c>
    </row>
    <row r="225" spans="1:46">
      <c r="A225" s="55" t="s">
        <v>115</v>
      </c>
      <c r="B225" s="55">
        <v>1315230132</v>
      </c>
      <c r="C225" s="55" t="s">
        <v>116</v>
      </c>
      <c r="D225" s="55" t="s">
        <v>52</v>
      </c>
      <c r="E225" s="55" t="s">
        <v>53</v>
      </c>
      <c r="F225" s="55"/>
      <c r="G225" s="55">
        <v>1</v>
      </c>
      <c r="H225" s="55">
        <v>534</v>
      </c>
      <c r="I225" s="55">
        <v>563</v>
      </c>
      <c r="J225" s="55">
        <v>223</v>
      </c>
      <c r="K225" s="55">
        <v>44</v>
      </c>
      <c r="L225" s="55">
        <v>1086</v>
      </c>
      <c r="M225" s="55">
        <v>106.5</v>
      </c>
      <c r="N225" s="55">
        <v>346</v>
      </c>
      <c r="O225" s="55">
        <v>104</v>
      </c>
      <c r="P225" s="55">
        <v>193</v>
      </c>
      <c r="Q225" s="55">
        <v>111</v>
      </c>
      <c r="R225" s="55">
        <v>385</v>
      </c>
      <c r="S225" s="55">
        <v>74.5</v>
      </c>
      <c r="T225" s="55">
        <v>159</v>
      </c>
      <c r="U225" s="55"/>
      <c r="V225" s="55"/>
      <c r="W225" s="55">
        <v>69</v>
      </c>
      <c r="X225" s="55">
        <v>89</v>
      </c>
      <c r="Y225" s="55">
        <v>170</v>
      </c>
      <c r="Z225" s="55">
        <v>69</v>
      </c>
      <c r="AA225" s="55">
        <v>78</v>
      </c>
      <c r="AB225" s="55">
        <v>354</v>
      </c>
      <c r="AC225" s="55"/>
      <c r="AD225" s="55"/>
      <c r="AE225" s="55"/>
      <c r="AF225" s="55"/>
      <c r="AG225" s="55"/>
      <c r="AH225" s="55"/>
      <c r="AI225" s="55" t="s">
        <v>54</v>
      </c>
      <c r="AJ225" s="55">
        <v>32</v>
      </c>
      <c r="AK225" s="55"/>
      <c r="AL225" s="55"/>
      <c r="AM225" s="55"/>
      <c r="AN225" s="55"/>
      <c r="AO225" s="55">
        <v>127</v>
      </c>
      <c r="AP225" s="55">
        <v>216</v>
      </c>
      <c r="AQ225" s="55">
        <v>196</v>
      </c>
      <c r="AR225" s="55">
        <v>267</v>
      </c>
      <c r="AS225" s="55">
        <v>195</v>
      </c>
      <c r="AT225" s="55">
        <v>223</v>
      </c>
    </row>
    <row r="226" spans="1:46">
      <c r="A226" s="55" t="s">
        <v>371</v>
      </c>
      <c r="B226" s="55">
        <v>1315230420</v>
      </c>
      <c r="C226" s="55" t="s">
        <v>372</v>
      </c>
      <c r="D226" s="55" t="s">
        <v>52</v>
      </c>
      <c r="E226" s="55" t="s">
        <v>53</v>
      </c>
      <c r="F226" s="55"/>
      <c r="G226" s="55">
        <v>4</v>
      </c>
      <c r="H226" s="55">
        <v>535</v>
      </c>
      <c r="I226" s="55">
        <v>563</v>
      </c>
      <c r="J226" s="55">
        <v>223</v>
      </c>
      <c r="K226" s="55">
        <v>16</v>
      </c>
      <c r="L226" s="55">
        <v>1086</v>
      </c>
      <c r="M226" s="55">
        <v>114</v>
      </c>
      <c r="N226" s="55">
        <v>84</v>
      </c>
      <c r="O226" s="55">
        <v>101</v>
      </c>
      <c r="P226" s="55">
        <v>245</v>
      </c>
      <c r="Q226" s="55">
        <v>114.5</v>
      </c>
      <c r="R226" s="55">
        <v>303</v>
      </c>
      <c r="S226" s="55">
        <v>57.5</v>
      </c>
      <c r="T226" s="55">
        <v>454</v>
      </c>
      <c r="U226" s="55"/>
      <c r="V226" s="55"/>
      <c r="W226" s="55">
        <v>68.5</v>
      </c>
      <c r="X226" s="55">
        <v>88</v>
      </c>
      <c r="Y226" s="55">
        <v>182</v>
      </c>
      <c r="Z226" s="55">
        <v>79.5</v>
      </c>
      <c r="AA226" s="55">
        <v>88</v>
      </c>
      <c r="AB226" s="55">
        <v>165</v>
      </c>
      <c r="AC226" s="55"/>
      <c r="AD226" s="55"/>
      <c r="AE226" s="55"/>
      <c r="AF226" s="55"/>
      <c r="AG226" s="55"/>
      <c r="AH226" s="55"/>
      <c r="AI226" s="55" t="s">
        <v>54</v>
      </c>
      <c r="AJ226" s="55">
        <v>20</v>
      </c>
      <c r="AK226" s="55"/>
      <c r="AL226" s="55"/>
      <c r="AM226" s="55"/>
      <c r="AN226" s="55"/>
      <c r="AO226" s="55">
        <v>403</v>
      </c>
      <c r="AP226" s="55">
        <v>366</v>
      </c>
      <c r="AQ226" s="55">
        <v>394</v>
      </c>
      <c r="AR226" s="55">
        <v>239</v>
      </c>
      <c r="AS226" s="55">
        <v>132</v>
      </c>
      <c r="AT226" s="55">
        <v>223</v>
      </c>
    </row>
    <row r="227" spans="1:46">
      <c r="A227" s="55" t="s">
        <v>957</v>
      </c>
      <c r="B227" s="55">
        <v>1315231047</v>
      </c>
      <c r="C227" s="55" t="s">
        <v>958</v>
      </c>
      <c r="D227" s="55" t="s">
        <v>52</v>
      </c>
      <c r="E227" s="55" t="s">
        <v>53</v>
      </c>
      <c r="F227" s="55"/>
      <c r="G227" s="55">
        <v>10</v>
      </c>
      <c r="H227" s="55">
        <v>514</v>
      </c>
      <c r="I227" s="55">
        <v>563</v>
      </c>
      <c r="J227" s="55">
        <v>223</v>
      </c>
      <c r="K227" s="55">
        <v>-78</v>
      </c>
      <c r="L227" s="55">
        <v>1086</v>
      </c>
      <c r="M227" s="55">
        <v>115</v>
      </c>
      <c r="N227" s="55">
        <v>66</v>
      </c>
      <c r="O227" s="55">
        <v>99.5</v>
      </c>
      <c r="P227" s="55">
        <v>270</v>
      </c>
      <c r="Q227" s="55">
        <v>114</v>
      </c>
      <c r="R227" s="55">
        <v>313</v>
      </c>
      <c r="S227" s="55">
        <v>63.5</v>
      </c>
      <c r="T227" s="55">
        <v>342</v>
      </c>
      <c r="U227" s="55"/>
      <c r="V227" s="55"/>
      <c r="W227" s="55">
        <v>59.5</v>
      </c>
      <c r="X227" s="55">
        <v>83</v>
      </c>
      <c r="Y227" s="55">
        <v>362</v>
      </c>
      <c r="Z227" s="55"/>
      <c r="AA227" s="55"/>
      <c r="AB227" s="55"/>
      <c r="AC227" s="55"/>
      <c r="AD227" s="55"/>
      <c r="AE227" s="55"/>
      <c r="AF227" s="55">
        <v>62.5</v>
      </c>
      <c r="AG227" s="55">
        <v>88</v>
      </c>
      <c r="AH227" s="55">
        <v>49</v>
      </c>
      <c r="AI227" s="55" t="s">
        <v>866</v>
      </c>
      <c r="AJ227" s="55">
        <v>47</v>
      </c>
      <c r="AK227" s="55"/>
      <c r="AL227" s="55"/>
      <c r="AM227" s="55"/>
      <c r="AN227" s="55" t="s">
        <v>867</v>
      </c>
      <c r="AO227" s="55">
        <v>87</v>
      </c>
      <c r="AP227" s="55">
        <v>203</v>
      </c>
      <c r="AQ227" s="55">
        <v>122</v>
      </c>
      <c r="AR227" s="55">
        <v>145</v>
      </c>
      <c r="AS227" s="55">
        <v>160</v>
      </c>
      <c r="AT227" s="55">
        <v>223</v>
      </c>
    </row>
    <row r="228" spans="1:46">
      <c r="A228" s="55" t="s">
        <v>919</v>
      </c>
      <c r="B228" s="55">
        <v>1315231028</v>
      </c>
      <c r="C228" s="55" t="s">
        <v>920</v>
      </c>
      <c r="D228" s="55" t="s">
        <v>52</v>
      </c>
      <c r="E228" s="55" t="s">
        <v>53</v>
      </c>
      <c r="F228" s="55"/>
      <c r="G228" s="55">
        <v>10</v>
      </c>
      <c r="H228" s="55">
        <v>530.5</v>
      </c>
      <c r="I228" s="55">
        <v>562.5</v>
      </c>
      <c r="J228" s="55">
        <v>226</v>
      </c>
      <c r="K228" s="55">
        <v>-138</v>
      </c>
      <c r="L228" s="55">
        <v>1100</v>
      </c>
      <c r="M228" s="55">
        <v>113</v>
      </c>
      <c r="N228" s="55">
        <v>112</v>
      </c>
      <c r="O228" s="55">
        <v>87</v>
      </c>
      <c r="P228" s="55">
        <v>503</v>
      </c>
      <c r="Q228" s="55">
        <v>114</v>
      </c>
      <c r="R228" s="55">
        <v>313</v>
      </c>
      <c r="S228" s="55">
        <v>83.5</v>
      </c>
      <c r="T228" s="55">
        <v>50</v>
      </c>
      <c r="U228" s="55"/>
      <c r="V228" s="55"/>
      <c r="W228" s="55">
        <v>58.5</v>
      </c>
      <c r="X228" s="55">
        <v>82</v>
      </c>
      <c r="Y228" s="55">
        <v>372</v>
      </c>
      <c r="Z228" s="55">
        <v>74.5</v>
      </c>
      <c r="AA228" s="55">
        <v>83</v>
      </c>
      <c r="AB228" s="55">
        <v>253</v>
      </c>
      <c r="AC228" s="55"/>
      <c r="AD228" s="55"/>
      <c r="AE228" s="55"/>
      <c r="AF228" s="55"/>
      <c r="AG228" s="55"/>
      <c r="AH228" s="55"/>
      <c r="AI228" s="55" t="s">
        <v>54</v>
      </c>
      <c r="AJ228" s="55">
        <v>28</v>
      </c>
      <c r="AK228" s="55"/>
      <c r="AL228" s="55" t="s">
        <v>863</v>
      </c>
      <c r="AM228" s="55"/>
      <c r="AN228" s="55"/>
      <c r="AO228" s="55">
        <v>59</v>
      </c>
      <c r="AP228" s="55">
        <v>118</v>
      </c>
      <c r="AQ228" s="55">
        <v>162</v>
      </c>
      <c r="AR228" s="55">
        <v>88</v>
      </c>
      <c r="AS228" s="55">
        <v>86</v>
      </c>
      <c r="AT228" s="55">
        <v>226</v>
      </c>
    </row>
    <row r="229" spans="1:46">
      <c r="A229" s="55" t="s">
        <v>715</v>
      </c>
      <c r="B229" s="55">
        <v>1315230812</v>
      </c>
      <c r="C229" s="55" t="s">
        <v>716</v>
      </c>
      <c r="D229" s="55" t="s">
        <v>52</v>
      </c>
      <c r="E229" s="55" t="s">
        <v>53</v>
      </c>
      <c r="F229" s="55"/>
      <c r="G229" s="55">
        <v>8</v>
      </c>
      <c r="H229" s="55">
        <v>531.5</v>
      </c>
      <c r="I229" s="55">
        <v>562.5</v>
      </c>
      <c r="J229" s="55">
        <v>226</v>
      </c>
      <c r="K229" s="55">
        <v>44</v>
      </c>
      <c r="L229" s="55">
        <v>1100</v>
      </c>
      <c r="M229" s="55">
        <v>110</v>
      </c>
      <c r="N229" s="55">
        <v>209</v>
      </c>
      <c r="O229" s="55">
        <v>101</v>
      </c>
      <c r="P229" s="55">
        <v>245</v>
      </c>
      <c r="Q229" s="55">
        <v>118</v>
      </c>
      <c r="R229" s="55">
        <v>236</v>
      </c>
      <c r="S229" s="55">
        <v>60.5</v>
      </c>
      <c r="T229" s="55">
        <v>405</v>
      </c>
      <c r="U229" s="55"/>
      <c r="V229" s="55"/>
      <c r="W229" s="55">
        <v>60</v>
      </c>
      <c r="X229" s="55">
        <v>83</v>
      </c>
      <c r="Y229" s="55">
        <v>352</v>
      </c>
      <c r="Z229" s="55">
        <v>82</v>
      </c>
      <c r="AA229" s="55">
        <v>90</v>
      </c>
      <c r="AB229" s="55">
        <v>111</v>
      </c>
      <c r="AC229" s="55"/>
      <c r="AD229" s="55"/>
      <c r="AE229" s="55"/>
      <c r="AF229" s="55"/>
      <c r="AG229" s="55"/>
      <c r="AH229" s="55"/>
      <c r="AI229" s="55" t="s">
        <v>54</v>
      </c>
      <c r="AJ229" s="55">
        <v>13</v>
      </c>
      <c r="AK229" s="55"/>
      <c r="AL229" s="55"/>
      <c r="AM229" s="55"/>
      <c r="AN229" s="55"/>
      <c r="AO229" s="55">
        <v>179</v>
      </c>
      <c r="AP229" s="55">
        <v>266</v>
      </c>
      <c r="AQ229" s="55">
        <v>370</v>
      </c>
      <c r="AR229" s="55">
        <v>270</v>
      </c>
      <c r="AS229" s="55">
        <v>310</v>
      </c>
      <c r="AT229" s="55">
        <v>226</v>
      </c>
    </row>
    <row r="230" spans="1:46">
      <c r="A230" s="55" t="s">
        <v>495</v>
      </c>
      <c r="B230" s="55">
        <v>1315230541</v>
      </c>
      <c r="C230" s="55" t="s">
        <v>496</v>
      </c>
      <c r="D230" s="55" t="s">
        <v>52</v>
      </c>
      <c r="E230" s="55" t="s">
        <v>53</v>
      </c>
      <c r="F230" s="55"/>
      <c r="G230" s="55">
        <v>5</v>
      </c>
      <c r="H230" s="55">
        <v>534.5</v>
      </c>
      <c r="I230" s="55">
        <v>562.5</v>
      </c>
      <c r="J230" s="55">
        <v>226</v>
      </c>
      <c r="K230" s="55">
        <v>1</v>
      </c>
      <c r="L230" s="55">
        <v>1100</v>
      </c>
      <c r="M230" s="55">
        <v>106</v>
      </c>
      <c r="N230" s="55">
        <v>361</v>
      </c>
      <c r="O230" s="55">
        <v>98</v>
      </c>
      <c r="P230" s="55">
        <v>311</v>
      </c>
      <c r="Q230" s="55">
        <v>106.5</v>
      </c>
      <c r="R230" s="55">
        <v>487</v>
      </c>
      <c r="S230" s="55">
        <v>77</v>
      </c>
      <c r="T230" s="55">
        <v>124</v>
      </c>
      <c r="U230" s="55"/>
      <c r="V230" s="55"/>
      <c r="W230" s="55">
        <v>68.5</v>
      </c>
      <c r="X230" s="55">
        <v>88</v>
      </c>
      <c r="Y230" s="55">
        <v>182</v>
      </c>
      <c r="Z230" s="55">
        <v>78.5</v>
      </c>
      <c r="AA230" s="55">
        <v>87</v>
      </c>
      <c r="AB230" s="55">
        <v>181</v>
      </c>
      <c r="AC230" s="55"/>
      <c r="AD230" s="55"/>
      <c r="AE230" s="55"/>
      <c r="AF230" s="55"/>
      <c r="AG230" s="55"/>
      <c r="AH230" s="55"/>
      <c r="AI230" s="55" t="s">
        <v>54</v>
      </c>
      <c r="AJ230" s="55">
        <v>41</v>
      </c>
      <c r="AK230" s="55"/>
      <c r="AL230" s="55"/>
      <c r="AM230" s="55"/>
      <c r="AN230" s="55"/>
      <c r="AO230" s="55">
        <v>210</v>
      </c>
      <c r="AP230" s="55">
        <v>233</v>
      </c>
      <c r="AQ230" s="55">
        <v>185</v>
      </c>
      <c r="AR230" s="55">
        <v>227</v>
      </c>
      <c r="AS230" s="55">
        <v>169</v>
      </c>
      <c r="AT230" s="55">
        <v>226</v>
      </c>
    </row>
    <row r="231" spans="1:46">
      <c r="A231" s="55" t="s">
        <v>121</v>
      </c>
      <c r="B231" s="55">
        <v>1315230135</v>
      </c>
      <c r="C231" s="55" t="s">
        <v>122</v>
      </c>
      <c r="D231" s="55" t="s">
        <v>52</v>
      </c>
      <c r="E231" s="55" t="s">
        <v>53</v>
      </c>
      <c r="F231" s="55"/>
      <c r="G231" s="55">
        <v>1</v>
      </c>
      <c r="H231" s="55">
        <v>538</v>
      </c>
      <c r="I231" s="55">
        <v>562.5</v>
      </c>
      <c r="J231" s="55">
        <v>226</v>
      </c>
      <c r="K231" s="55">
        <v>-135</v>
      </c>
      <c r="L231" s="55">
        <v>1100</v>
      </c>
      <c r="M231" s="55">
        <v>99</v>
      </c>
      <c r="N231" s="55">
        <v>635</v>
      </c>
      <c r="O231" s="55">
        <v>103.5</v>
      </c>
      <c r="P231" s="55">
        <v>207</v>
      </c>
      <c r="Q231" s="55">
        <v>113</v>
      </c>
      <c r="R231" s="55">
        <v>337</v>
      </c>
      <c r="S231" s="55">
        <v>69</v>
      </c>
      <c r="T231" s="55">
        <v>251</v>
      </c>
      <c r="U231" s="55"/>
      <c r="V231" s="55"/>
      <c r="W231" s="55">
        <v>75</v>
      </c>
      <c r="X231" s="55">
        <v>91</v>
      </c>
      <c r="Y231" s="55">
        <v>88</v>
      </c>
      <c r="Z231" s="55">
        <v>78.5</v>
      </c>
      <c r="AA231" s="55">
        <v>87</v>
      </c>
      <c r="AB231" s="55">
        <v>181</v>
      </c>
      <c r="AC231" s="55"/>
      <c r="AD231" s="55"/>
      <c r="AE231" s="55"/>
      <c r="AF231" s="55"/>
      <c r="AG231" s="55"/>
      <c r="AH231" s="55"/>
      <c r="AI231" s="55" t="s">
        <v>54</v>
      </c>
      <c r="AJ231" s="55">
        <v>35</v>
      </c>
      <c r="AK231" s="55"/>
      <c r="AL231" s="55"/>
      <c r="AM231" s="55"/>
      <c r="AN231" s="55"/>
      <c r="AO231" s="55">
        <v>113</v>
      </c>
      <c r="AP231" s="55">
        <v>132</v>
      </c>
      <c r="AQ231" s="55">
        <v>191</v>
      </c>
      <c r="AR231" s="55">
        <v>91</v>
      </c>
      <c r="AS231" s="55">
        <v>230</v>
      </c>
      <c r="AT231" s="55">
        <v>226</v>
      </c>
    </row>
    <row r="232" spans="1:46">
      <c r="A232" s="55" t="s">
        <v>63</v>
      </c>
      <c r="B232" s="55">
        <v>1315230106</v>
      </c>
      <c r="C232" s="55" t="s">
        <v>64</v>
      </c>
      <c r="D232" s="55" t="s">
        <v>52</v>
      </c>
      <c r="E232" s="55" t="s">
        <v>53</v>
      </c>
      <c r="F232" s="55"/>
      <c r="G232" s="55">
        <v>1</v>
      </c>
      <c r="H232" s="55">
        <v>531</v>
      </c>
      <c r="I232" s="55">
        <v>562</v>
      </c>
      <c r="J232" s="55">
        <v>230</v>
      </c>
      <c r="K232" s="55">
        <v>147</v>
      </c>
      <c r="L232" s="55">
        <v>1113</v>
      </c>
      <c r="M232" s="55">
        <v>101.5</v>
      </c>
      <c r="N232" s="55">
        <v>544</v>
      </c>
      <c r="O232" s="55">
        <v>96.5</v>
      </c>
      <c r="P232" s="55">
        <v>342</v>
      </c>
      <c r="Q232" s="55">
        <v>113</v>
      </c>
      <c r="R232" s="55">
        <v>337</v>
      </c>
      <c r="S232" s="55">
        <v>77</v>
      </c>
      <c r="T232" s="55">
        <v>124</v>
      </c>
      <c r="U232" s="55"/>
      <c r="V232" s="55"/>
      <c r="W232" s="55">
        <v>65</v>
      </c>
      <c r="X232" s="55">
        <v>87</v>
      </c>
      <c r="Y232" s="55">
        <v>248</v>
      </c>
      <c r="Z232" s="55">
        <v>78</v>
      </c>
      <c r="AA232" s="55">
        <v>87</v>
      </c>
      <c r="AB232" s="55">
        <v>195</v>
      </c>
      <c r="AC232" s="55"/>
      <c r="AD232" s="55"/>
      <c r="AE232" s="55"/>
      <c r="AF232" s="55"/>
      <c r="AG232" s="55"/>
      <c r="AH232" s="55"/>
      <c r="AI232" s="55" t="s">
        <v>54</v>
      </c>
      <c r="AJ232" s="55">
        <v>6</v>
      </c>
      <c r="AK232" s="55"/>
      <c r="AL232" s="55"/>
      <c r="AM232" s="55"/>
      <c r="AN232" s="55"/>
      <c r="AO232" s="55">
        <v>394</v>
      </c>
      <c r="AP232" s="55">
        <v>342</v>
      </c>
      <c r="AQ232" s="55">
        <v>317</v>
      </c>
      <c r="AR232" s="55">
        <v>377</v>
      </c>
      <c r="AS232" s="55">
        <v>431</v>
      </c>
      <c r="AT232" s="55">
        <v>230</v>
      </c>
    </row>
    <row r="233" spans="1:46">
      <c r="A233" s="55" t="s">
        <v>87</v>
      </c>
      <c r="B233" s="55">
        <v>1315230118</v>
      </c>
      <c r="C233" s="55" t="s">
        <v>88</v>
      </c>
      <c r="D233" s="55" t="s">
        <v>52</v>
      </c>
      <c r="E233" s="55" t="s">
        <v>53</v>
      </c>
      <c r="F233" s="55"/>
      <c r="G233" s="55">
        <v>1</v>
      </c>
      <c r="H233" s="55">
        <v>538</v>
      </c>
      <c r="I233" s="55">
        <v>561.5</v>
      </c>
      <c r="J233" s="55">
        <v>231</v>
      </c>
      <c r="K233" s="55">
        <v>96</v>
      </c>
      <c r="L233" s="55">
        <v>1127</v>
      </c>
      <c r="M233" s="55">
        <v>115</v>
      </c>
      <c r="N233" s="55">
        <v>66</v>
      </c>
      <c r="O233" s="55">
        <v>97.5</v>
      </c>
      <c r="P233" s="55">
        <v>321</v>
      </c>
      <c r="Q233" s="55">
        <v>111</v>
      </c>
      <c r="R233" s="55">
        <v>385</v>
      </c>
      <c r="S233" s="55">
        <v>59</v>
      </c>
      <c r="T233" s="55">
        <v>430</v>
      </c>
      <c r="U233" s="55"/>
      <c r="V233" s="55"/>
      <c r="W233" s="55">
        <v>76</v>
      </c>
      <c r="X233" s="55">
        <v>91</v>
      </c>
      <c r="Y233" s="55">
        <v>71</v>
      </c>
      <c r="Z233" s="55">
        <v>79.5</v>
      </c>
      <c r="AA233" s="55">
        <v>88</v>
      </c>
      <c r="AB233" s="55">
        <v>165</v>
      </c>
      <c r="AC233" s="55"/>
      <c r="AD233" s="55"/>
      <c r="AE233" s="55"/>
      <c r="AF233" s="55"/>
      <c r="AG233" s="55"/>
      <c r="AH233" s="55"/>
      <c r="AI233" s="55" t="s">
        <v>54</v>
      </c>
      <c r="AJ233" s="55">
        <v>18</v>
      </c>
      <c r="AK233" s="55"/>
      <c r="AL233" s="55"/>
      <c r="AM233" s="55"/>
      <c r="AN233" s="55"/>
      <c r="AO233" s="55">
        <v>146</v>
      </c>
      <c r="AP233" s="55">
        <v>327</v>
      </c>
      <c r="AQ233" s="55">
        <v>142</v>
      </c>
      <c r="AR233" s="55">
        <v>327</v>
      </c>
      <c r="AS233" s="55">
        <v>481</v>
      </c>
      <c r="AT233" s="55">
        <v>231</v>
      </c>
    </row>
    <row r="234" spans="1:46">
      <c r="A234" s="55" t="s">
        <v>727</v>
      </c>
      <c r="B234" s="55">
        <v>1315230818</v>
      </c>
      <c r="C234" s="55" t="s">
        <v>728</v>
      </c>
      <c r="D234" s="55" t="s">
        <v>52</v>
      </c>
      <c r="E234" s="55" t="s">
        <v>53</v>
      </c>
      <c r="F234" s="55"/>
      <c r="G234" s="55">
        <v>8</v>
      </c>
      <c r="H234" s="55">
        <v>538.5</v>
      </c>
      <c r="I234" s="55">
        <v>561.5</v>
      </c>
      <c r="J234" s="55">
        <v>231</v>
      </c>
      <c r="K234" s="55">
        <v>-96</v>
      </c>
      <c r="L234" s="55">
        <v>1127</v>
      </c>
      <c r="M234" s="55">
        <v>97.5</v>
      </c>
      <c r="N234" s="55">
        <v>678</v>
      </c>
      <c r="O234" s="55">
        <v>90</v>
      </c>
      <c r="P234" s="55">
        <v>453</v>
      </c>
      <c r="Q234" s="55">
        <v>114.5</v>
      </c>
      <c r="R234" s="55">
        <v>303</v>
      </c>
      <c r="S234" s="55">
        <v>76.5</v>
      </c>
      <c r="T234" s="55">
        <v>137</v>
      </c>
      <c r="U234" s="55"/>
      <c r="V234" s="55"/>
      <c r="W234" s="55">
        <v>77</v>
      </c>
      <c r="X234" s="55">
        <v>92</v>
      </c>
      <c r="Y234" s="55">
        <v>62</v>
      </c>
      <c r="Z234" s="55">
        <v>83</v>
      </c>
      <c r="AA234" s="55">
        <v>91</v>
      </c>
      <c r="AB234" s="55">
        <v>91</v>
      </c>
      <c r="AC234" s="55"/>
      <c r="AD234" s="55"/>
      <c r="AE234" s="55"/>
      <c r="AF234" s="55"/>
      <c r="AG234" s="55"/>
      <c r="AH234" s="55"/>
      <c r="AI234" s="55" t="s">
        <v>54</v>
      </c>
      <c r="AJ234" s="55">
        <v>19</v>
      </c>
      <c r="AK234" s="55"/>
      <c r="AL234" s="55"/>
      <c r="AM234" s="55"/>
      <c r="AN234" s="55"/>
      <c r="AO234" s="55">
        <v>78</v>
      </c>
      <c r="AP234" s="55">
        <v>105</v>
      </c>
      <c r="AQ234" s="55">
        <v>208</v>
      </c>
      <c r="AR234" s="55">
        <v>135</v>
      </c>
      <c r="AS234" s="55">
        <v>304</v>
      </c>
      <c r="AT234" s="55">
        <v>231</v>
      </c>
    </row>
    <row r="235" spans="1:46">
      <c r="A235" s="55" t="s">
        <v>713</v>
      </c>
      <c r="B235" s="55">
        <v>1315230811</v>
      </c>
      <c r="C235" s="55" t="s">
        <v>714</v>
      </c>
      <c r="D235" s="55" t="s">
        <v>52</v>
      </c>
      <c r="E235" s="55" t="s">
        <v>53</v>
      </c>
      <c r="F235" s="55"/>
      <c r="G235" s="55">
        <v>8</v>
      </c>
      <c r="H235" s="55">
        <v>537</v>
      </c>
      <c r="I235" s="55">
        <v>561.5</v>
      </c>
      <c r="J235" s="55">
        <v>231</v>
      </c>
      <c r="K235" s="55">
        <v>202</v>
      </c>
      <c r="L235" s="55">
        <v>1127</v>
      </c>
      <c r="M235" s="55">
        <v>109.5</v>
      </c>
      <c r="N235" s="55">
        <v>226</v>
      </c>
      <c r="O235" s="55">
        <v>106</v>
      </c>
      <c r="P235" s="55">
        <v>160</v>
      </c>
      <c r="Q235" s="55">
        <v>114</v>
      </c>
      <c r="R235" s="55">
        <v>313</v>
      </c>
      <c r="S235" s="55">
        <v>54</v>
      </c>
      <c r="T235" s="55">
        <v>503</v>
      </c>
      <c r="U235" s="55"/>
      <c r="V235" s="55"/>
      <c r="W235" s="55">
        <v>73.5</v>
      </c>
      <c r="X235" s="55">
        <v>90</v>
      </c>
      <c r="Y235" s="55">
        <v>116</v>
      </c>
      <c r="Z235" s="55">
        <v>80</v>
      </c>
      <c r="AA235" s="55">
        <v>88</v>
      </c>
      <c r="AB235" s="55">
        <v>152</v>
      </c>
      <c r="AC235" s="55"/>
      <c r="AD235" s="55"/>
      <c r="AE235" s="55"/>
      <c r="AF235" s="55"/>
      <c r="AG235" s="55"/>
      <c r="AH235" s="55"/>
      <c r="AI235" s="55" t="s">
        <v>54</v>
      </c>
      <c r="AJ235" s="55">
        <v>12</v>
      </c>
      <c r="AK235" s="55"/>
      <c r="AL235" s="55"/>
      <c r="AM235" s="55"/>
      <c r="AN235" s="55"/>
      <c r="AO235" s="55">
        <v>205</v>
      </c>
      <c r="AP235" s="55">
        <v>312</v>
      </c>
      <c r="AQ235" s="55">
        <v>151</v>
      </c>
      <c r="AR235" s="55">
        <v>433</v>
      </c>
      <c r="AS235" s="55">
        <v>304</v>
      </c>
      <c r="AT235" s="55">
        <v>231</v>
      </c>
    </row>
    <row r="236" spans="1:46">
      <c r="A236" s="55" t="s">
        <v>933</v>
      </c>
      <c r="B236" s="55">
        <v>1315231035</v>
      </c>
      <c r="C236" s="55" t="s">
        <v>934</v>
      </c>
      <c r="D236" s="55" t="s">
        <v>52</v>
      </c>
      <c r="E236" s="55" t="s">
        <v>53</v>
      </c>
      <c r="F236" s="55"/>
      <c r="G236" s="55">
        <v>10</v>
      </c>
      <c r="H236" s="55">
        <v>514.5</v>
      </c>
      <c r="I236" s="55">
        <v>561.5</v>
      </c>
      <c r="J236" s="55">
        <v>231</v>
      </c>
      <c r="K236" s="55">
        <v>-19</v>
      </c>
      <c r="L236" s="55">
        <v>1127</v>
      </c>
      <c r="M236" s="55">
        <v>108</v>
      </c>
      <c r="N236" s="55">
        <v>278</v>
      </c>
      <c r="O236" s="55">
        <v>116.5</v>
      </c>
      <c r="P236" s="55">
        <v>51</v>
      </c>
      <c r="Q236" s="55">
        <v>102</v>
      </c>
      <c r="R236" s="55">
        <v>575</v>
      </c>
      <c r="S236" s="55">
        <v>66</v>
      </c>
      <c r="T236" s="55">
        <v>301</v>
      </c>
      <c r="U236" s="55"/>
      <c r="V236" s="55"/>
      <c r="W236" s="55">
        <v>69</v>
      </c>
      <c r="X236" s="55">
        <v>89</v>
      </c>
      <c r="Y236" s="55">
        <v>170</v>
      </c>
      <c r="Z236" s="55"/>
      <c r="AA236" s="55"/>
      <c r="AB236" s="55"/>
      <c r="AC236" s="55"/>
      <c r="AD236" s="55"/>
      <c r="AE236" s="55"/>
      <c r="AF236" s="55">
        <v>53</v>
      </c>
      <c r="AG236" s="55">
        <v>80</v>
      </c>
      <c r="AH236" s="55">
        <v>147</v>
      </c>
      <c r="AI236" s="55" t="s">
        <v>866</v>
      </c>
      <c r="AJ236" s="55">
        <v>35</v>
      </c>
      <c r="AK236" s="55"/>
      <c r="AL236" s="55"/>
      <c r="AM236" s="55"/>
      <c r="AN236" s="55"/>
      <c r="AO236" s="55">
        <v>113</v>
      </c>
      <c r="AP236" s="55">
        <v>105</v>
      </c>
      <c r="AQ236" s="55">
        <v>104</v>
      </c>
      <c r="AR236" s="55">
        <v>212</v>
      </c>
      <c r="AS236" s="55">
        <v>248</v>
      </c>
      <c r="AT236" s="55">
        <v>231</v>
      </c>
    </row>
    <row r="237" spans="1:46">
      <c r="A237" s="55" t="s">
        <v>1300</v>
      </c>
      <c r="B237" s="55">
        <v>1315231434</v>
      </c>
      <c r="C237" s="55" t="s">
        <v>1301</v>
      </c>
      <c r="D237" s="55" t="s">
        <v>52</v>
      </c>
      <c r="E237" s="55" t="s">
        <v>53</v>
      </c>
      <c r="F237" s="55"/>
      <c r="G237" s="55">
        <v>14</v>
      </c>
      <c r="H237" s="55">
        <v>516.5</v>
      </c>
      <c r="I237" s="55">
        <v>561.5</v>
      </c>
      <c r="J237" s="55">
        <v>231</v>
      </c>
      <c r="K237" s="55">
        <v>112</v>
      </c>
      <c r="L237" s="55">
        <v>1127</v>
      </c>
      <c r="M237" s="55">
        <v>114</v>
      </c>
      <c r="N237" s="55">
        <v>84</v>
      </c>
      <c r="O237" s="55">
        <v>98.5</v>
      </c>
      <c r="P237" s="55">
        <v>298</v>
      </c>
      <c r="Q237" s="55">
        <v>114</v>
      </c>
      <c r="R237" s="55">
        <v>313</v>
      </c>
      <c r="S237" s="55">
        <v>64</v>
      </c>
      <c r="T237" s="55">
        <v>332</v>
      </c>
      <c r="U237" s="55"/>
      <c r="V237" s="55"/>
      <c r="W237" s="55">
        <v>54.5</v>
      </c>
      <c r="X237" s="55">
        <v>79</v>
      </c>
      <c r="Y237" s="55">
        <v>455</v>
      </c>
      <c r="Z237" s="55"/>
      <c r="AA237" s="55"/>
      <c r="AB237" s="55"/>
      <c r="AC237" s="55">
        <v>71.5</v>
      </c>
      <c r="AD237" s="55">
        <v>92</v>
      </c>
      <c r="AE237" s="55">
        <v>20</v>
      </c>
      <c r="AF237" s="55"/>
      <c r="AG237" s="55"/>
      <c r="AH237" s="55"/>
      <c r="AI237" s="55" t="s">
        <v>880</v>
      </c>
      <c r="AJ237" s="55">
        <v>35</v>
      </c>
      <c r="AK237" s="55"/>
      <c r="AL237" s="55"/>
      <c r="AM237" s="55"/>
      <c r="AN237" s="55"/>
      <c r="AO237" s="55">
        <v>426</v>
      </c>
      <c r="AP237" s="55">
        <v>433</v>
      </c>
      <c r="AQ237" s="55">
        <v>289</v>
      </c>
      <c r="AR237" s="55">
        <v>343</v>
      </c>
      <c r="AS237" s="55">
        <v>277</v>
      </c>
      <c r="AT237" s="55">
        <v>231</v>
      </c>
    </row>
    <row r="238" spans="1:46">
      <c r="A238" s="55" t="s">
        <v>449</v>
      </c>
      <c r="B238" s="55">
        <v>1315230518</v>
      </c>
      <c r="C238" s="55" t="s">
        <v>450</v>
      </c>
      <c r="D238" s="55" t="s">
        <v>52</v>
      </c>
      <c r="E238" s="55" t="s">
        <v>53</v>
      </c>
      <c r="F238" s="55"/>
      <c r="G238" s="55">
        <v>5</v>
      </c>
      <c r="H238" s="55">
        <v>535</v>
      </c>
      <c r="I238" s="55">
        <v>561</v>
      </c>
      <c r="J238" s="55">
        <v>236</v>
      </c>
      <c r="K238" s="55">
        <v>34</v>
      </c>
      <c r="L238" s="55">
        <v>1151</v>
      </c>
      <c r="M238" s="55">
        <v>104.5</v>
      </c>
      <c r="N238" s="55">
        <v>433</v>
      </c>
      <c r="O238" s="55">
        <v>106</v>
      </c>
      <c r="P238" s="55">
        <v>160</v>
      </c>
      <c r="Q238" s="55">
        <v>100</v>
      </c>
      <c r="R238" s="55">
        <v>604</v>
      </c>
      <c r="S238" s="55">
        <v>73.5</v>
      </c>
      <c r="T238" s="55">
        <v>172</v>
      </c>
      <c r="U238" s="55"/>
      <c r="V238" s="55"/>
      <c r="W238" s="55">
        <v>72.5</v>
      </c>
      <c r="X238" s="55">
        <v>90</v>
      </c>
      <c r="Y238" s="55">
        <v>129</v>
      </c>
      <c r="Z238" s="55">
        <v>78.5</v>
      </c>
      <c r="AA238" s="55">
        <v>87</v>
      </c>
      <c r="AB238" s="55">
        <v>181</v>
      </c>
      <c r="AC238" s="55"/>
      <c r="AD238" s="55"/>
      <c r="AE238" s="55"/>
      <c r="AF238" s="55"/>
      <c r="AG238" s="55"/>
      <c r="AH238" s="55"/>
      <c r="AI238" s="55" t="s">
        <v>54</v>
      </c>
      <c r="AJ238" s="55">
        <v>18</v>
      </c>
      <c r="AK238" s="55"/>
      <c r="AL238" s="55"/>
      <c r="AM238" s="55"/>
      <c r="AN238" s="55"/>
      <c r="AO238" s="55">
        <v>210</v>
      </c>
      <c r="AP238" s="55">
        <v>284</v>
      </c>
      <c r="AQ238" s="55">
        <v>194</v>
      </c>
      <c r="AR238" s="55">
        <v>270</v>
      </c>
      <c r="AS238" s="55">
        <v>209</v>
      </c>
      <c r="AT238" s="55">
        <v>236</v>
      </c>
    </row>
    <row r="239" spans="1:46">
      <c r="A239" s="55" t="s">
        <v>1246</v>
      </c>
      <c r="B239" s="55">
        <v>1315231407</v>
      </c>
      <c r="C239" s="55" t="s">
        <v>1247</v>
      </c>
      <c r="D239" s="55" t="s">
        <v>52</v>
      </c>
      <c r="E239" s="55" t="s">
        <v>53</v>
      </c>
      <c r="F239" s="55"/>
      <c r="G239" s="55">
        <v>14</v>
      </c>
      <c r="H239" s="55">
        <v>513</v>
      </c>
      <c r="I239" s="55">
        <v>561</v>
      </c>
      <c r="J239" s="55">
        <v>236</v>
      </c>
      <c r="K239" s="55">
        <v>-87</v>
      </c>
      <c r="L239" s="55">
        <v>1151</v>
      </c>
      <c r="M239" s="55">
        <v>107</v>
      </c>
      <c r="N239" s="55">
        <v>325</v>
      </c>
      <c r="O239" s="55">
        <v>96.5</v>
      </c>
      <c r="P239" s="55">
        <v>342</v>
      </c>
      <c r="Q239" s="55">
        <v>119</v>
      </c>
      <c r="R239" s="55">
        <v>212</v>
      </c>
      <c r="S239" s="55">
        <v>73.5</v>
      </c>
      <c r="T239" s="55">
        <v>172</v>
      </c>
      <c r="U239" s="55"/>
      <c r="V239" s="55"/>
      <c r="W239" s="55">
        <v>52</v>
      </c>
      <c r="X239" s="55">
        <v>77</v>
      </c>
      <c r="Y239" s="55">
        <v>493</v>
      </c>
      <c r="Z239" s="55"/>
      <c r="AA239" s="55"/>
      <c r="AB239" s="55"/>
      <c r="AC239" s="55">
        <v>65</v>
      </c>
      <c r="AD239" s="55">
        <v>88</v>
      </c>
      <c r="AE239" s="55">
        <v>63</v>
      </c>
      <c r="AF239" s="55"/>
      <c r="AG239" s="55"/>
      <c r="AH239" s="55"/>
      <c r="AI239" s="55" t="s">
        <v>880</v>
      </c>
      <c r="AJ239" s="55">
        <v>7</v>
      </c>
      <c r="AK239" s="55"/>
      <c r="AL239" s="55"/>
      <c r="AM239" s="55"/>
      <c r="AN239" s="55"/>
      <c r="AO239" s="55">
        <v>281</v>
      </c>
      <c r="AP239" s="55">
        <v>211</v>
      </c>
      <c r="AQ239" s="55">
        <v>236</v>
      </c>
      <c r="AR239" s="55">
        <v>149</v>
      </c>
      <c r="AS239" s="55">
        <v>103</v>
      </c>
      <c r="AT239" s="55">
        <v>236</v>
      </c>
    </row>
    <row r="240" spans="1:46">
      <c r="A240" s="55" t="s">
        <v>739</v>
      </c>
      <c r="B240" s="55">
        <v>1315230824</v>
      </c>
      <c r="C240" s="55" t="s">
        <v>740</v>
      </c>
      <c r="D240" s="55" t="s">
        <v>52</v>
      </c>
      <c r="E240" s="55" t="s">
        <v>53</v>
      </c>
      <c r="F240" s="55"/>
      <c r="G240" s="55">
        <v>8</v>
      </c>
      <c r="H240" s="55">
        <v>534.5</v>
      </c>
      <c r="I240" s="55">
        <v>560.5</v>
      </c>
      <c r="J240" s="55">
        <v>238</v>
      </c>
      <c r="K240" s="55">
        <v>13</v>
      </c>
      <c r="L240" s="55">
        <v>1164</v>
      </c>
      <c r="M240" s="55">
        <v>104.5</v>
      </c>
      <c r="N240" s="55">
        <v>433</v>
      </c>
      <c r="O240" s="55">
        <v>92</v>
      </c>
      <c r="P240" s="55">
        <v>419</v>
      </c>
      <c r="Q240" s="55">
        <v>111.5</v>
      </c>
      <c r="R240" s="55">
        <v>371</v>
      </c>
      <c r="S240" s="55">
        <v>71.5</v>
      </c>
      <c r="T240" s="55">
        <v>200</v>
      </c>
      <c r="U240" s="55"/>
      <c r="V240" s="55"/>
      <c r="W240" s="55">
        <v>72</v>
      </c>
      <c r="X240" s="55">
        <v>90</v>
      </c>
      <c r="Y240" s="55">
        <v>137</v>
      </c>
      <c r="Z240" s="55">
        <v>83</v>
      </c>
      <c r="AA240" s="55">
        <v>91</v>
      </c>
      <c r="AB240" s="55">
        <v>91</v>
      </c>
      <c r="AC240" s="55"/>
      <c r="AD240" s="55"/>
      <c r="AE240" s="55"/>
      <c r="AF240" s="55"/>
      <c r="AG240" s="55"/>
      <c r="AH240" s="55"/>
      <c r="AI240" s="55" t="s">
        <v>54</v>
      </c>
      <c r="AJ240" s="55">
        <v>25</v>
      </c>
      <c r="AK240" s="55"/>
      <c r="AL240" s="55"/>
      <c r="AM240" s="55"/>
      <c r="AN240" s="55"/>
      <c r="AO240" s="55">
        <v>285</v>
      </c>
      <c r="AP240" s="55">
        <v>475</v>
      </c>
      <c r="AQ240" s="55">
        <v>201</v>
      </c>
      <c r="AR240" s="55">
        <v>251</v>
      </c>
      <c r="AS240" s="55">
        <v>241</v>
      </c>
      <c r="AT240" s="55">
        <v>238</v>
      </c>
    </row>
    <row r="241" spans="1:46">
      <c r="A241" s="55" t="s">
        <v>849</v>
      </c>
      <c r="B241" s="55">
        <v>1315230939</v>
      </c>
      <c r="C241" s="55" t="s">
        <v>850</v>
      </c>
      <c r="D241" s="55" t="s">
        <v>52</v>
      </c>
      <c r="E241" s="55" t="s">
        <v>53</v>
      </c>
      <c r="F241" s="55"/>
      <c r="G241" s="55">
        <v>9</v>
      </c>
      <c r="H241" s="55">
        <v>534.5</v>
      </c>
      <c r="I241" s="55">
        <v>560</v>
      </c>
      <c r="J241" s="55">
        <v>239</v>
      </c>
      <c r="K241" s="55">
        <v>72</v>
      </c>
      <c r="L241" s="55">
        <v>1170</v>
      </c>
      <c r="M241" s="55">
        <v>116.5</v>
      </c>
      <c r="N241" s="55">
        <v>40</v>
      </c>
      <c r="O241" s="55">
        <v>88.5</v>
      </c>
      <c r="P241" s="55">
        <v>481</v>
      </c>
      <c r="Q241" s="55">
        <v>111.5</v>
      </c>
      <c r="R241" s="55">
        <v>371</v>
      </c>
      <c r="S241" s="55">
        <v>72.5</v>
      </c>
      <c r="T241" s="55">
        <v>189</v>
      </c>
      <c r="U241" s="55"/>
      <c r="V241" s="55"/>
      <c r="W241" s="55">
        <v>75</v>
      </c>
      <c r="X241" s="55">
        <v>91</v>
      </c>
      <c r="Y241" s="55">
        <v>88</v>
      </c>
      <c r="Z241" s="55">
        <v>70.5</v>
      </c>
      <c r="AA241" s="55">
        <v>80</v>
      </c>
      <c r="AB241" s="55">
        <v>328</v>
      </c>
      <c r="AC241" s="55"/>
      <c r="AD241" s="55"/>
      <c r="AE241" s="55"/>
      <c r="AF241" s="55"/>
      <c r="AG241" s="55"/>
      <c r="AH241" s="55"/>
      <c r="AI241" s="55" t="s">
        <v>54</v>
      </c>
      <c r="AJ241" s="55">
        <v>39</v>
      </c>
      <c r="AK241" s="55"/>
      <c r="AL241" s="55"/>
      <c r="AM241" s="55"/>
      <c r="AN241" s="55"/>
      <c r="AO241" s="55">
        <v>104</v>
      </c>
      <c r="AP241" s="55">
        <v>88</v>
      </c>
      <c r="AQ241" s="55">
        <v>233</v>
      </c>
      <c r="AR241" s="55">
        <v>311</v>
      </c>
      <c r="AS241" s="55">
        <v>167</v>
      </c>
      <c r="AT241" s="55">
        <v>239</v>
      </c>
    </row>
    <row r="242" spans="1:46">
      <c r="A242" s="55" t="s">
        <v>501</v>
      </c>
      <c r="B242" s="55">
        <v>1315230544</v>
      </c>
      <c r="C242" s="55" t="s">
        <v>502</v>
      </c>
      <c r="D242" s="55" t="s">
        <v>133</v>
      </c>
      <c r="E242" s="55" t="s">
        <v>53</v>
      </c>
      <c r="F242" s="55"/>
      <c r="G242" s="55">
        <v>5</v>
      </c>
      <c r="H242" s="55">
        <v>531.5</v>
      </c>
      <c r="I242" s="55">
        <v>560</v>
      </c>
      <c r="J242" s="55">
        <v>239</v>
      </c>
      <c r="K242" s="55">
        <v>-21</v>
      </c>
      <c r="L242" s="55">
        <v>1170</v>
      </c>
      <c r="M242" s="55">
        <v>104</v>
      </c>
      <c r="N242" s="55">
        <v>450</v>
      </c>
      <c r="O242" s="55">
        <v>105</v>
      </c>
      <c r="P242" s="55">
        <v>178</v>
      </c>
      <c r="Q242" s="55">
        <v>111.5</v>
      </c>
      <c r="R242" s="55">
        <v>371</v>
      </c>
      <c r="S242" s="55">
        <v>70.5</v>
      </c>
      <c r="T242" s="55">
        <v>217</v>
      </c>
      <c r="U242" s="55"/>
      <c r="V242" s="55"/>
      <c r="W242" s="55">
        <v>68.5</v>
      </c>
      <c r="X242" s="55">
        <v>88</v>
      </c>
      <c r="Y242" s="55">
        <v>182</v>
      </c>
      <c r="Z242" s="55">
        <v>72</v>
      </c>
      <c r="AA242" s="55">
        <v>81</v>
      </c>
      <c r="AB242" s="55">
        <v>301</v>
      </c>
      <c r="AC242" s="55"/>
      <c r="AD242" s="55"/>
      <c r="AE242" s="55"/>
      <c r="AF242" s="55"/>
      <c r="AG242" s="55"/>
      <c r="AH242" s="55"/>
      <c r="AI242" s="55" t="s">
        <v>54</v>
      </c>
      <c r="AJ242" s="55">
        <v>44</v>
      </c>
      <c r="AK242" s="55"/>
      <c r="AL242" s="55"/>
      <c r="AM242" s="55"/>
      <c r="AN242" s="55"/>
      <c r="AO242" s="55">
        <v>257</v>
      </c>
      <c r="AP242" s="55">
        <v>270</v>
      </c>
      <c r="AQ242" s="55">
        <v>401</v>
      </c>
      <c r="AR242" s="55">
        <v>218</v>
      </c>
      <c r="AS242" s="55">
        <v>270</v>
      </c>
      <c r="AT242" s="55">
        <v>239</v>
      </c>
    </row>
    <row r="243" spans="1:46">
      <c r="A243" s="55" t="s">
        <v>455</v>
      </c>
      <c r="B243" s="55">
        <v>1315230521</v>
      </c>
      <c r="C243" s="55" t="s">
        <v>456</v>
      </c>
      <c r="D243" s="55" t="s">
        <v>52</v>
      </c>
      <c r="E243" s="55" t="s">
        <v>53</v>
      </c>
      <c r="F243" s="55"/>
      <c r="G243" s="55">
        <v>5</v>
      </c>
      <c r="H243" s="55">
        <v>528.5</v>
      </c>
      <c r="I243" s="55">
        <v>560</v>
      </c>
      <c r="J243" s="55">
        <v>239</v>
      </c>
      <c r="K243" s="55">
        <v>-59</v>
      </c>
      <c r="L243" s="55">
        <v>1170</v>
      </c>
      <c r="M243" s="55">
        <v>102.5</v>
      </c>
      <c r="N243" s="55">
        <v>511</v>
      </c>
      <c r="O243" s="55">
        <v>113</v>
      </c>
      <c r="P243" s="55">
        <v>82</v>
      </c>
      <c r="Q243" s="55">
        <v>111</v>
      </c>
      <c r="R243" s="55">
        <v>385</v>
      </c>
      <c r="S243" s="55">
        <v>64.5</v>
      </c>
      <c r="T243" s="55">
        <v>325</v>
      </c>
      <c r="U243" s="55"/>
      <c r="V243" s="55"/>
      <c r="W243" s="55">
        <v>64.5</v>
      </c>
      <c r="X243" s="55">
        <v>87</v>
      </c>
      <c r="Y243" s="55">
        <v>258</v>
      </c>
      <c r="Z243" s="55">
        <v>73</v>
      </c>
      <c r="AA243" s="55">
        <v>82</v>
      </c>
      <c r="AB243" s="55">
        <v>281</v>
      </c>
      <c r="AC243" s="55"/>
      <c r="AD243" s="55"/>
      <c r="AE243" s="55"/>
      <c r="AF243" s="55"/>
      <c r="AG243" s="55"/>
      <c r="AH243" s="55"/>
      <c r="AI243" s="55" t="s">
        <v>54</v>
      </c>
      <c r="AJ243" s="55">
        <v>21</v>
      </c>
      <c r="AK243" s="55"/>
      <c r="AL243" s="55"/>
      <c r="AM243" s="55"/>
      <c r="AN243" s="55"/>
      <c r="AO243" s="55">
        <v>23</v>
      </c>
      <c r="AP243" s="55">
        <v>172</v>
      </c>
      <c r="AQ243" s="55">
        <v>236</v>
      </c>
      <c r="AR243" s="55">
        <v>180</v>
      </c>
      <c r="AS243" s="55">
        <v>132</v>
      </c>
      <c r="AT243" s="55">
        <v>239</v>
      </c>
    </row>
    <row r="244" spans="1:46">
      <c r="A244" s="55" t="s">
        <v>1358</v>
      </c>
      <c r="B244" s="55">
        <v>1315231514</v>
      </c>
      <c r="C244" s="55" t="s">
        <v>1359</v>
      </c>
      <c r="D244" s="55" t="s">
        <v>52</v>
      </c>
      <c r="E244" s="55" t="s">
        <v>53</v>
      </c>
      <c r="F244" s="55"/>
      <c r="G244" s="55">
        <v>15</v>
      </c>
      <c r="H244" s="55">
        <v>511.25</v>
      </c>
      <c r="I244" s="55">
        <v>560</v>
      </c>
      <c r="J244" s="55">
        <v>239</v>
      </c>
      <c r="K244" s="55">
        <v>-128</v>
      </c>
      <c r="L244" s="55">
        <v>1170</v>
      </c>
      <c r="M244" s="55">
        <v>107</v>
      </c>
      <c r="N244" s="55">
        <v>325</v>
      </c>
      <c r="O244" s="55">
        <v>105</v>
      </c>
      <c r="P244" s="55">
        <v>178</v>
      </c>
      <c r="Q244" s="55">
        <v>118</v>
      </c>
      <c r="R244" s="55">
        <v>236</v>
      </c>
      <c r="S244" s="55">
        <v>64</v>
      </c>
      <c r="T244" s="55">
        <v>332</v>
      </c>
      <c r="U244" s="55"/>
      <c r="V244" s="55"/>
      <c r="W244" s="55">
        <v>53</v>
      </c>
      <c r="X244" s="55">
        <v>78</v>
      </c>
      <c r="Y244" s="55">
        <v>481</v>
      </c>
      <c r="Z244" s="55"/>
      <c r="AA244" s="55"/>
      <c r="AB244" s="55"/>
      <c r="AC244" s="55">
        <v>64.25</v>
      </c>
      <c r="AD244" s="55">
        <v>88</v>
      </c>
      <c r="AE244" s="55">
        <v>76</v>
      </c>
      <c r="AF244" s="55"/>
      <c r="AG244" s="55"/>
      <c r="AH244" s="55"/>
      <c r="AI244" s="55" t="s">
        <v>880</v>
      </c>
      <c r="AJ244" s="55">
        <v>14</v>
      </c>
      <c r="AK244" s="55"/>
      <c r="AL244" s="55"/>
      <c r="AM244" s="55"/>
      <c r="AN244" s="55"/>
      <c r="AO244" s="55">
        <v>390</v>
      </c>
      <c r="AP244" s="55">
        <v>230</v>
      </c>
      <c r="AQ244" s="55">
        <v>309</v>
      </c>
      <c r="AR244" s="55">
        <v>111</v>
      </c>
      <c r="AS244" s="55">
        <v>192</v>
      </c>
      <c r="AT244" s="55">
        <v>239</v>
      </c>
    </row>
    <row r="245" spans="1:46">
      <c r="A245" s="55" t="s">
        <v>89</v>
      </c>
      <c r="B245" s="55">
        <v>1315230119</v>
      </c>
      <c r="C245" s="55" t="s">
        <v>90</v>
      </c>
      <c r="D245" s="55" t="s">
        <v>52</v>
      </c>
      <c r="E245" s="55" t="s">
        <v>53</v>
      </c>
      <c r="F245" s="55"/>
      <c r="G245" s="55">
        <v>1</v>
      </c>
      <c r="H245" s="55">
        <v>529</v>
      </c>
      <c r="I245" s="55">
        <v>559.5</v>
      </c>
      <c r="J245" s="55">
        <v>243</v>
      </c>
      <c r="K245" s="55">
        <v>104</v>
      </c>
      <c r="L245" s="55">
        <v>1186</v>
      </c>
      <c r="M245" s="55">
        <v>107</v>
      </c>
      <c r="N245" s="55">
        <v>325</v>
      </c>
      <c r="O245" s="55">
        <v>102.5</v>
      </c>
      <c r="P245" s="55">
        <v>220</v>
      </c>
      <c r="Q245" s="55">
        <v>121.5</v>
      </c>
      <c r="R245" s="55">
        <v>152</v>
      </c>
      <c r="S245" s="55">
        <v>68.5</v>
      </c>
      <c r="T245" s="55">
        <v>257</v>
      </c>
      <c r="U245" s="55"/>
      <c r="V245" s="55"/>
      <c r="W245" s="55">
        <v>66.5</v>
      </c>
      <c r="X245" s="55">
        <v>88</v>
      </c>
      <c r="Y245" s="55">
        <v>220</v>
      </c>
      <c r="Z245" s="55">
        <v>63</v>
      </c>
      <c r="AA245" s="55">
        <v>72</v>
      </c>
      <c r="AB245" s="55">
        <v>423</v>
      </c>
      <c r="AC245" s="55"/>
      <c r="AD245" s="55"/>
      <c r="AE245" s="55"/>
      <c r="AF245" s="55"/>
      <c r="AG245" s="55"/>
      <c r="AH245" s="55"/>
      <c r="AI245" s="55" t="s">
        <v>54</v>
      </c>
      <c r="AJ245" s="55">
        <v>19</v>
      </c>
      <c r="AK245" s="55"/>
      <c r="AL245" s="55"/>
      <c r="AM245" s="55"/>
      <c r="AN245" s="55"/>
      <c r="AO245" s="55">
        <v>303</v>
      </c>
      <c r="AP245" s="55">
        <v>328</v>
      </c>
      <c r="AQ245" s="55">
        <v>351</v>
      </c>
      <c r="AR245" s="55">
        <v>347</v>
      </c>
      <c r="AS245" s="55">
        <v>393</v>
      </c>
      <c r="AT245" s="55">
        <v>243</v>
      </c>
    </row>
    <row r="246" spans="1:46">
      <c r="A246" s="55" t="s">
        <v>755</v>
      </c>
      <c r="B246" s="55">
        <v>1315230832</v>
      </c>
      <c r="C246" s="55" t="s">
        <v>756</v>
      </c>
      <c r="D246" s="55" t="s">
        <v>52</v>
      </c>
      <c r="E246" s="55" t="s">
        <v>53</v>
      </c>
      <c r="F246" s="55"/>
      <c r="G246" s="55">
        <v>8</v>
      </c>
      <c r="H246" s="55">
        <v>528.5</v>
      </c>
      <c r="I246" s="55">
        <v>559.5</v>
      </c>
      <c r="J246" s="55">
        <v>243</v>
      </c>
      <c r="K246" s="55">
        <v>-31</v>
      </c>
      <c r="L246" s="55">
        <v>1186</v>
      </c>
      <c r="M246" s="55">
        <v>109.5</v>
      </c>
      <c r="N246" s="55">
        <v>226</v>
      </c>
      <c r="O246" s="55">
        <v>94</v>
      </c>
      <c r="P246" s="55">
        <v>381</v>
      </c>
      <c r="Q246" s="55">
        <v>105.5</v>
      </c>
      <c r="R246" s="55">
        <v>513</v>
      </c>
      <c r="S246" s="55">
        <v>75.5</v>
      </c>
      <c r="T246" s="55">
        <v>151</v>
      </c>
      <c r="U246" s="55"/>
      <c r="V246" s="55"/>
      <c r="W246" s="55">
        <v>65</v>
      </c>
      <c r="X246" s="55">
        <v>87</v>
      </c>
      <c r="Y246" s="55">
        <v>248</v>
      </c>
      <c r="Z246" s="55">
        <v>79</v>
      </c>
      <c r="AA246" s="55">
        <v>88</v>
      </c>
      <c r="AB246" s="55">
        <v>171</v>
      </c>
      <c r="AC246" s="55"/>
      <c r="AD246" s="55"/>
      <c r="AE246" s="55"/>
      <c r="AF246" s="55"/>
      <c r="AG246" s="55"/>
      <c r="AH246" s="55"/>
      <c r="AI246" s="55" t="s">
        <v>54</v>
      </c>
      <c r="AJ246" s="55">
        <v>33</v>
      </c>
      <c r="AK246" s="55"/>
      <c r="AL246" s="55"/>
      <c r="AM246" s="55"/>
      <c r="AN246" s="55"/>
      <c r="AO246" s="55">
        <v>234</v>
      </c>
      <c r="AP246" s="55">
        <v>300</v>
      </c>
      <c r="AQ246" s="55">
        <v>243</v>
      </c>
      <c r="AR246" s="55">
        <v>212</v>
      </c>
      <c r="AS246" s="55">
        <v>241</v>
      </c>
      <c r="AT246" s="55">
        <v>243</v>
      </c>
    </row>
    <row r="247" spans="1:46">
      <c r="A247" s="55" t="s">
        <v>999</v>
      </c>
      <c r="B247" s="55">
        <v>1315231115</v>
      </c>
      <c r="C247" s="55" t="s">
        <v>1000</v>
      </c>
      <c r="D247" s="55" t="s">
        <v>52</v>
      </c>
      <c r="E247" s="55" t="s">
        <v>53</v>
      </c>
      <c r="F247" s="55"/>
      <c r="G247" s="55">
        <v>11</v>
      </c>
      <c r="H247" s="55">
        <v>509</v>
      </c>
      <c r="I247" s="55">
        <v>559</v>
      </c>
      <c r="J247" s="55">
        <v>245</v>
      </c>
      <c r="K247" s="55">
        <v>-104</v>
      </c>
      <c r="L247" s="55">
        <v>1194</v>
      </c>
      <c r="M247" s="55">
        <v>111.5</v>
      </c>
      <c r="N247" s="55">
        <v>155</v>
      </c>
      <c r="O247" s="55">
        <v>112</v>
      </c>
      <c r="P247" s="55">
        <v>87</v>
      </c>
      <c r="Q247" s="55">
        <v>104</v>
      </c>
      <c r="R247" s="55">
        <v>541</v>
      </c>
      <c r="S247" s="55">
        <v>61.5</v>
      </c>
      <c r="T247" s="55">
        <v>381</v>
      </c>
      <c r="U247" s="55"/>
      <c r="V247" s="55"/>
      <c r="W247" s="55">
        <v>58.5</v>
      </c>
      <c r="X247" s="55">
        <v>82</v>
      </c>
      <c r="Y247" s="55">
        <v>372</v>
      </c>
      <c r="Z247" s="55"/>
      <c r="AA247" s="55"/>
      <c r="AB247" s="55"/>
      <c r="AC247" s="55"/>
      <c r="AD247" s="55"/>
      <c r="AE247" s="55"/>
      <c r="AF247" s="55">
        <v>61.5</v>
      </c>
      <c r="AG247" s="55">
        <v>88</v>
      </c>
      <c r="AH247" s="55">
        <v>56</v>
      </c>
      <c r="AI247" s="55" t="s">
        <v>866</v>
      </c>
      <c r="AJ247" s="55">
        <v>15</v>
      </c>
      <c r="AK247" s="55"/>
      <c r="AL247" s="55"/>
      <c r="AM247" s="55"/>
      <c r="AN247" s="55"/>
      <c r="AO247" s="55">
        <v>286</v>
      </c>
      <c r="AP247" s="55">
        <v>308</v>
      </c>
      <c r="AQ247" s="55">
        <v>317</v>
      </c>
      <c r="AR247" s="55">
        <v>141</v>
      </c>
      <c r="AS247" s="55">
        <v>342</v>
      </c>
      <c r="AT247" s="55">
        <v>245</v>
      </c>
    </row>
    <row r="248" spans="1:46">
      <c r="A248" s="55" t="s">
        <v>288</v>
      </c>
      <c r="B248" s="55">
        <v>1315230325</v>
      </c>
      <c r="C248" s="55" t="s">
        <v>289</v>
      </c>
      <c r="D248" s="55" t="s">
        <v>52</v>
      </c>
      <c r="E248" s="55" t="s">
        <v>53</v>
      </c>
      <c r="F248" s="55"/>
      <c r="G248" s="55">
        <v>3</v>
      </c>
      <c r="H248" s="55">
        <v>529</v>
      </c>
      <c r="I248" s="55">
        <v>559</v>
      </c>
      <c r="J248" s="55">
        <v>245</v>
      </c>
      <c r="K248" s="55">
        <v>34</v>
      </c>
      <c r="L248" s="55">
        <v>1194</v>
      </c>
      <c r="M248" s="55">
        <v>106.5</v>
      </c>
      <c r="N248" s="55">
        <v>346</v>
      </c>
      <c r="O248" s="55">
        <v>106.5</v>
      </c>
      <c r="P248" s="55">
        <v>153</v>
      </c>
      <c r="Q248" s="55">
        <v>114.5</v>
      </c>
      <c r="R248" s="55">
        <v>303</v>
      </c>
      <c r="S248" s="55">
        <v>63.5</v>
      </c>
      <c r="T248" s="55">
        <v>342</v>
      </c>
      <c r="U248" s="55"/>
      <c r="V248" s="55"/>
      <c r="W248" s="55">
        <v>66</v>
      </c>
      <c r="X248" s="55">
        <v>87</v>
      </c>
      <c r="Y248" s="55">
        <v>232</v>
      </c>
      <c r="Z248" s="55">
        <v>72</v>
      </c>
      <c r="AA248" s="55">
        <v>81</v>
      </c>
      <c r="AB248" s="55">
        <v>301</v>
      </c>
      <c r="AC248" s="55"/>
      <c r="AD248" s="55"/>
      <c r="AE248" s="55"/>
      <c r="AF248" s="55"/>
      <c r="AG248" s="55"/>
      <c r="AH248" s="55"/>
      <c r="AI248" s="55" t="s">
        <v>54</v>
      </c>
      <c r="AJ248" s="55">
        <v>25</v>
      </c>
      <c r="AK248" s="55"/>
      <c r="AL248" s="55"/>
      <c r="AM248" s="55"/>
      <c r="AN248" s="55"/>
      <c r="AO248" s="55">
        <v>340</v>
      </c>
      <c r="AP248" s="55">
        <v>314</v>
      </c>
      <c r="AQ248" s="55">
        <v>426</v>
      </c>
      <c r="AR248" s="55">
        <v>279</v>
      </c>
      <c r="AS248" s="55">
        <v>451</v>
      </c>
      <c r="AT248" s="55">
        <v>245</v>
      </c>
    </row>
    <row r="249" spans="1:46">
      <c r="A249" s="55" t="s">
        <v>471</v>
      </c>
      <c r="B249" s="55">
        <v>1315230529</v>
      </c>
      <c r="C249" s="55" t="s">
        <v>472</v>
      </c>
      <c r="D249" s="55" t="s">
        <v>52</v>
      </c>
      <c r="E249" s="55" t="s">
        <v>53</v>
      </c>
      <c r="F249" s="55"/>
      <c r="G249" s="55">
        <v>5</v>
      </c>
      <c r="H249" s="55">
        <v>528.5</v>
      </c>
      <c r="I249" s="55">
        <v>558.5</v>
      </c>
      <c r="J249" s="55">
        <v>247</v>
      </c>
      <c r="K249" s="55">
        <v>7</v>
      </c>
      <c r="L249" s="55">
        <v>1211</v>
      </c>
      <c r="M249" s="55">
        <v>100</v>
      </c>
      <c r="N249" s="55">
        <v>605</v>
      </c>
      <c r="O249" s="55">
        <v>95</v>
      </c>
      <c r="P249" s="55">
        <v>362</v>
      </c>
      <c r="Q249" s="55">
        <v>110</v>
      </c>
      <c r="R249" s="55">
        <v>408</v>
      </c>
      <c r="S249" s="55">
        <v>74.5</v>
      </c>
      <c r="T249" s="55">
        <v>159</v>
      </c>
      <c r="U249" s="55"/>
      <c r="V249" s="55"/>
      <c r="W249" s="55">
        <v>64</v>
      </c>
      <c r="X249" s="55">
        <v>87</v>
      </c>
      <c r="Y249" s="55">
        <v>269</v>
      </c>
      <c r="Z249" s="55">
        <v>85</v>
      </c>
      <c r="AA249" s="55">
        <v>92</v>
      </c>
      <c r="AB249" s="55">
        <v>57</v>
      </c>
      <c r="AC249" s="55"/>
      <c r="AD249" s="55"/>
      <c r="AE249" s="55"/>
      <c r="AF249" s="55"/>
      <c r="AG249" s="55"/>
      <c r="AH249" s="55"/>
      <c r="AI249" s="55" t="s">
        <v>54</v>
      </c>
      <c r="AJ249" s="55">
        <v>29</v>
      </c>
      <c r="AK249" s="55"/>
      <c r="AL249" s="55"/>
      <c r="AM249" s="55"/>
      <c r="AN249" s="55"/>
      <c r="AO249" s="55">
        <v>440</v>
      </c>
      <c r="AP249" s="55">
        <v>322</v>
      </c>
      <c r="AQ249" s="55">
        <v>256</v>
      </c>
      <c r="AR249" s="55">
        <v>254</v>
      </c>
      <c r="AS249" s="55">
        <v>413</v>
      </c>
      <c r="AT249" s="55">
        <v>247</v>
      </c>
    </row>
    <row r="250" spans="1:46">
      <c r="A250" s="55" t="s">
        <v>1104</v>
      </c>
      <c r="B250" s="55">
        <v>1315231223</v>
      </c>
      <c r="C250" s="55" t="s">
        <v>1105</v>
      </c>
      <c r="D250" s="55" t="s">
        <v>52</v>
      </c>
      <c r="E250" s="55" t="s">
        <v>53</v>
      </c>
      <c r="F250" s="55"/>
      <c r="G250" s="55">
        <v>12</v>
      </c>
      <c r="H250" s="55">
        <v>506</v>
      </c>
      <c r="I250" s="55">
        <v>558.5</v>
      </c>
      <c r="J250" s="55">
        <v>247</v>
      </c>
      <c r="K250" s="55">
        <v>88</v>
      </c>
      <c r="L250" s="55">
        <v>1211</v>
      </c>
      <c r="M250" s="55">
        <v>108</v>
      </c>
      <c r="N250" s="55">
        <v>278</v>
      </c>
      <c r="O250" s="55">
        <v>102</v>
      </c>
      <c r="P250" s="55">
        <v>228</v>
      </c>
      <c r="Q250" s="55">
        <v>109.5</v>
      </c>
      <c r="R250" s="55">
        <v>424</v>
      </c>
      <c r="S250" s="55">
        <v>76</v>
      </c>
      <c r="T250" s="55">
        <v>142</v>
      </c>
      <c r="U250" s="55"/>
      <c r="V250" s="55"/>
      <c r="W250" s="55">
        <v>49</v>
      </c>
      <c r="X250" s="55">
        <v>75</v>
      </c>
      <c r="Y250" s="55">
        <v>534</v>
      </c>
      <c r="Z250" s="55"/>
      <c r="AA250" s="55"/>
      <c r="AB250" s="55"/>
      <c r="AC250" s="55"/>
      <c r="AD250" s="55"/>
      <c r="AE250" s="55"/>
      <c r="AF250" s="55">
        <v>61.5</v>
      </c>
      <c r="AG250" s="55">
        <v>88</v>
      </c>
      <c r="AH250" s="55">
        <v>56</v>
      </c>
      <c r="AI250" s="55" t="s">
        <v>866</v>
      </c>
      <c r="AJ250" s="55">
        <v>24</v>
      </c>
      <c r="AK250" s="55"/>
      <c r="AL250" s="55"/>
      <c r="AM250" s="55"/>
      <c r="AN250" s="55"/>
      <c r="AO250" s="55"/>
      <c r="AP250" s="55">
        <v>334</v>
      </c>
      <c r="AQ250" s="55">
        <v>274</v>
      </c>
      <c r="AR250" s="55">
        <v>335</v>
      </c>
      <c r="AS250" s="55">
        <v>428</v>
      </c>
      <c r="AT250" s="55">
        <v>247</v>
      </c>
    </row>
    <row r="251" spans="1:46">
      <c r="A251" s="55" t="s">
        <v>633</v>
      </c>
      <c r="B251" s="55">
        <v>1315230719</v>
      </c>
      <c r="C251" s="55" t="s">
        <v>634</v>
      </c>
      <c r="D251" s="55" t="s">
        <v>52</v>
      </c>
      <c r="E251" s="55" t="s">
        <v>53</v>
      </c>
      <c r="F251" s="55"/>
      <c r="G251" s="55">
        <v>7</v>
      </c>
      <c r="H251" s="55">
        <v>522.5</v>
      </c>
      <c r="I251" s="55">
        <v>558</v>
      </c>
      <c r="J251" s="55">
        <v>249</v>
      </c>
      <c r="K251" s="55">
        <v>195</v>
      </c>
      <c r="L251" s="55">
        <v>1224</v>
      </c>
      <c r="M251" s="55">
        <v>123</v>
      </c>
      <c r="N251" s="55">
        <v>3</v>
      </c>
      <c r="O251" s="55">
        <v>114.5</v>
      </c>
      <c r="P251" s="55">
        <v>67</v>
      </c>
      <c r="Q251" s="55">
        <v>109</v>
      </c>
      <c r="R251" s="55">
        <v>434</v>
      </c>
      <c r="S251" s="55">
        <v>61.5</v>
      </c>
      <c r="T251" s="55">
        <v>381</v>
      </c>
      <c r="U251" s="55"/>
      <c r="V251" s="55"/>
      <c r="W251" s="55">
        <v>49</v>
      </c>
      <c r="X251" s="55">
        <v>75</v>
      </c>
      <c r="Y251" s="55">
        <v>534</v>
      </c>
      <c r="Z251" s="55">
        <v>65.5</v>
      </c>
      <c r="AA251" s="55">
        <v>75</v>
      </c>
      <c r="AB251" s="55">
        <v>408</v>
      </c>
      <c r="AC251" s="55"/>
      <c r="AD251" s="55"/>
      <c r="AE251" s="55"/>
      <c r="AF251" s="55"/>
      <c r="AG251" s="55"/>
      <c r="AH251" s="55"/>
      <c r="AI251" s="55" t="s">
        <v>54</v>
      </c>
      <c r="AJ251" s="55">
        <v>19</v>
      </c>
      <c r="AK251" s="55"/>
      <c r="AL251" s="55"/>
      <c r="AM251" s="55"/>
      <c r="AN251" s="55"/>
      <c r="AO251" s="55">
        <v>239</v>
      </c>
      <c r="AP251" s="55">
        <v>300</v>
      </c>
      <c r="AQ251" s="55">
        <v>289</v>
      </c>
      <c r="AR251" s="55">
        <v>444</v>
      </c>
      <c r="AS251" s="55">
        <v>332</v>
      </c>
      <c r="AT251" s="55">
        <v>249</v>
      </c>
    </row>
    <row r="252" spans="1:46">
      <c r="A252" s="55" t="s">
        <v>91</v>
      </c>
      <c r="B252" s="55">
        <v>1315230120</v>
      </c>
      <c r="C252" s="55" t="s">
        <v>92</v>
      </c>
      <c r="D252" s="55" t="s">
        <v>52</v>
      </c>
      <c r="E252" s="55" t="s">
        <v>53</v>
      </c>
      <c r="F252" s="55"/>
      <c r="G252" s="55">
        <v>1</v>
      </c>
      <c r="H252" s="55">
        <v>526.5</v>
      </c>
      <c r="I252" s="55">
        <v>558</v>
      </c>
      <c r="J252" s="55">
        <v>249</v>
      </c>
      <c r="K252" s="55">
        <v>-79</v>
      </c>
      <c r="L252" s="55">
        <v>1224</v>
      </c>
      <c r="M252" s="55">
        <v>109</v>
      </c>
      <c r="N252" s="55">
        <v>245</v>
      </c>
      <c r="O252" s="55">
        <v>104</v>
      </c>
      <c r="P252" s="55">
        <v>193</v>
      </c>
      <c r="Q252" s="55">
        <v>112.5</v>
      </c>
      <c r="R252" s="55">
        <v>350</v>
      </c>
      <c r="S252" s="55">
        <v>65.5</v>
      </c>
      <c r="T252" s="55">
        <v>311</v>
      </c>
      <c r="U252" s="55"/>
      <c r="V252" s="55"/>
      <c r="W252" s="55">
        <v>63</v>
      </c>
      <c r="X252" s="55">
        <v>86</v>
      </c>
      <c r="Y252" s="55">
        <v>297</v>
      </c>
      <c r="Z252" s="55">
        <v>72.5</v>
      </c>
      <c r="AA252" s="55">
        <v>81</v>
      </c>
      <c r="AB252" s="55">
        <v>289</v>
      </c>
      <c r="AC252" s="55"/>
      <c r="AD252" s="55"/>
      <c r="AE252" s="55"/>
      <c r="AF252" s="55"/>
      <c r="AG252" s="55"/>
      <c r="AH252" s="55"/>
      <c r="AI252" s="55" t="s">
        <v>54</v>
      </c>
      <c r="AJ252" s="55">
        <v>20</v>
      </c>
      <c r="AK252" s="55"/>
      <c r="AL252" s="55"/>
      <c r="AM252" s="55"/>
      <c r="AN252" s="55"/>
      <c r="AO252" s="55">
        <v>241</v>
      </c>
      <c r="AP252" s="55">
        <v>181</v>
      </c>
      <c r="AQ252" s="55">
        <v>140</v>
      </c>
      <c r="AR252" s="55">
        <v>170</v>
      </c>
      <c r="AS252" s="55">
        <v>206</v>
      </c>
      <c r="AT252" s="55">
        <v>249</v>
      </c>
    </row>
    <row r="253" spans="1:46">
      <c r="A253" s="55" t="s">
        <v>587</v>
      </c>
      <c r="B253" s="55">
        <v>1315230641</v>
      </c>
      <c r="C253" s="55" t="s">
        <v>588</v>
      </c>
      <c r="D253" s="55" t="s">
        <v>133</v>
      </c>
      <c r="E253" s="55" t="s">
        <v>53</v>
      </c>
      <c r="F253" s="55"/>
      <c r="G253" s="55">
        <v>6</v>
      </c>
      <c r="H253" s="55">
        <v>528</v>
      </c>
      <c r="I253" s="55">
        <v>557.5</v>
      </c>
      <c r="J253" s="55">
        <v>251</v>
      </c>
      <c r="K253" s="55">
        <v>-96</v>
      </c>
      <c r="L253" s="55">
        <v>1235</v>
      </c>
      <c r="M253" s="55">
        <v>110</v>
      </c>
      <c r="N253" s="55">
        <v>209</v>
      </c>
      <c r="O253" s="55">
        <v>97</v>
      </c>
      <c r="P253" s="55">
        <v>330</v>
      </c>
      <c r="Q253" s="55">
        <v>96.5</v>
      </c>
      <c r="R253" s="55">
        <v>660</v>
      </c>
      <c r="S253" s="55">
        <v>77</v>
      </c>
      <c r="T253" s="55">
        <v>124</v>
      </c>
      <c r="U253" s="55"/>
      <c r="V253" s="55"/>
      <c r="W253" s="55">
        <v>66.5</v>
      </c>
      <c r="X253" s="55">
        <v>88</v>
      </c>
      <c r="Y253" s="55">
        <v>220</v>
      </c>
      <c r="Z253" s="55">
        <v>81</v>
      </c>
      <c r="AA253" s="55">
        <v>89</v>
      </c>
      <c r="AB253" s="55">
        <v>132</v>
      </c>
      <c r="AC253" s="55"/>
      <c r="AD253" s="55"/>
      <c r="AE253" s="55"/>
      <c r="AF253" s="55"/>
      <c r="AG253" s="55"/>
      <c r="AH253" s="55"/>
      <c r="AI253" s="55" t="s">
        <v>54</v>
      </c>
      <c r="AJ253" s="55">
        <v>41</v>
      </c>
      <c r="AK253" s="55"/>
      <c r="AL253" s="55" t="s">
        <v>512</v>
      </c>
      <c r="AM253" s="55"/>
      <c r="AN253" s="55"/>
      <c r="AO253" s="55">
        <v>227</v>
      </c>
      <c r="AP253" s="55">
        <v>165</v>
      </c>
      <c r="AQ253" s="55">
        <v>331</v>
      </c>
      <c r="AR253" s="55">
        <v>155</v>
      </c>
      <c r="AS253" s="55">
        <v>238</v>
      </c>
      <c r="AT253" s="55">
        <v>251</v>
      </c>
    </row>
    <row r="254" spans="1:46">
      <c r="A254" s="55" t="s">
        <v>367</v>
      </c>
      <c r="B254" s="55">
        <v>1315230418</v>
      </c>
      <c r="C254" s="55" t="s">
        <v>368</v>
      </c>
      <c r="D254" s="55" t="s">
        <v>52</v>
      </c>
      <c r="E254" s="55" t="s">
        <v>53</v>
      </c>
      <c r="F254" s="55"/>
      <c r="G254" s="55">
        <v>4</v>
      </c>
      <c r="H254" s="55">
        <v>525</v>
      </c>
      <c r="I254" s="55">
        <v>557.5</v>
      </c>
      <c r="J254" s="55">
        <v>251</v>
      </c>
      <c r="K254" s="55">
        <v>199</v>
      </c>
      <c r="L254" s="55">
        <v>1235</v>
      </c>
      <c r="M254" s="55">
        <v>116.5</v>
      </c>
      <c r="N254" s="55">
        <v>40</v>
      </c>
      <c r="O254" s="55">
        <v>78</v>
      </c>
      <c r="P254" s="55">
        <v>650</v>
      </c>
      <c r="Q254" s="55">
        <v>121.5</v>
      </c>
      <c r="R254" s="55">
        <v>152</v>
      </c>
      <c r="S254" s="55">
        <v>70.5</v>
      </c>
      <c r="T254" s="55">
        <v>217</v>
      </c>
      <c r="U254" s="55"/>
      <c r="V254" s="55"/>
      <c r="W254" s="55">
        <v>57.5</v>
      </c>
      <c r="X254" s="55">
        <v>82</v>
      </c>
      <c r="Y254" s="55">
        <v>393</v>
      </c>
      <c r="Z254" s="55">
        <v>81</v>
      </c>
      <c r="AA254" s="55">
        <v>89</v>
      </c>
      <c r="AB254" s="55">
        <v>132</v>
      </c>
      <c r="AC254" s="55"/>
      <c r="AD254" s="55"/>
      <c r="AE254" s="55"/>
      <c r="AF254" s="55"/>
      <c r="AG254" s="55"/>
      <c r="AH254" s="55"/>
      <c r="AI254" s="55" t="s">
        <v>54</v>
      </c>
      <c r="AJ254" s="55">
        <v>18</v>
      </c>
      <c r="AK254" s="55"/>
      <c r="AL254" s="55"/>
      <c r="AM254" s="55"/>
      <c r="AN254" s="55"/>
      <c r="AO254" s="55">
        <v>394</v>
      </c>
      <c r="AP254" s="55">
        <v>193</v>
      </c>
      <c r="AQ254" s="55">
        <v>181</v>
      </c>
      <c r="AR254" s="55">
        <v>450</v>
      </c>
      <c r="AS254" s="55">
        <v>313</v>
      </c>
      <c r="AT254" s="55">
        <v>251</v>
      </c>
    </row>
    <row r="255" spans="1:46">
      <c r="A255" s="55" t="s">
        <v>1234</v>
      </c>
      <c r="B255" s="55">
        <v>1315231401</v>
      </c>
      <c r="C255" s="55" t="s">
        <v>1235</v>
      </c>
      <c r="D255" s="55" t="s">
        <v>52</v>
      </c>
      <c r="E255" s="55" t="s">
        <v>53</v>
      </c>
      <c r="F255" s="55"/>
      <c r="G255" s="55">
        <v>14</v>
      </c>
      <c r="H255" s="55">
        <v>510.25</v>
      </c>
      <c r="I255" s="55">
        <v>557.5</v>
      </c>
      <c r="J255" s="55">
        <v>251</v>
      </c>
      <c r="K255" s="55">
        <v>15</v>
      </c>
      <c r="L255" s="55">
        <v>1235</v>
      </c>
      <c r="M255" s="55">
        <v>111</v>
      </c>
      <c r="N255" s="55">
        <v>172</v>
      </c>
      <c r="O255" s="55">
        <v>101</v>
      </c>
      <c r="P255" s="55">
        <v>245</v>
      </c>
      <c r="Q255" s="55">
        <v>112</v>
      </c>
      <c r="R255" s="55">
        <v>360</v>
      </c>
      <c r="S255" s="55">
        <v>63.5</v>
      </c>
      <c r="T255" s="55">
        <v>342</v>
      </c>
      <c r="U255" s="55"/>
      <c r="V255" s="55"/>
      <c r="W255" s="55">
        <v>58</v>
      </c>
      <c r="X255" s="55">
        <v>82</v>
      </c>
      <c r="Y255" s="55">
        <v>385</v>
      </c>
      <c r="Z255" s="55"/>
      <c r="AA255" s="55"/>
      <c r="AB255" s="55"/>
      <c r="AC255" s="55">
        <v>64.75</v>
      </c>
      <c r="AD255" s="55">
        <v>88</v>
      </c>
      <c r="AE255" s="55">
        <v>68</v>
      </c>
      <c r="AF255" s="55"/>
      <c r="AG255" s="55"/>
      <c r="AH255" s="55"/>
      <c r="AI255" s="55" t="s">
        <v>880</v>
      </c>
      <c r="AJ255" s="55">
        <v>1</v>
      </c>
      <c r="AK255" s="55"/>
      <c r="AL255" s="55"/>
      <c r="AM255" s="55"/>
      <c r="AN255" s="55"/>
      <c r="AO255" s="55">
        <v>332</v>
      </c>
      <c r="AP255" s="55">
        <v>311</v>
      </c>
      <c r="AQ255" s="55">
        <v>409</v>
      </c>
      <c r="AR255" s="55">
        <v>266</v>
      </c>
      <c r="AS255" s="55">
        <v>268</v>
      </c>
      <c r="AT255" s="55">
        <v>251</v>
      </c>
    </row>
    <row r="256" spans="1:46">
      <c r="A256" s="55" t="s">
        <v>1108</v>
      </c>
      <c r="B256" s="55">
        <v>1315231225</v>
      </c>
      <c r="C256" s="55" t="s">
        <v>1109</v>
      </c>
      <c r="D256" s="55" t="s">
        <v>52</v>
      </c>
      <c r="E256" s="55" t="s">
        <v>53</v>
      </c>
      <c r="F256" s="55"/>
      <c r="G256" s="55">
        <v>12</v>
      </c>
      <c r="H256" s="55">
        <v>504</v>
      </c>
      <c r="I256" s="55">
        <v>557.5</v>
      </c>
      <c r="J256" s="55">
        <v>251</v>
      </c>
      <c r="K256" s="55">
        <v>13</v>
      </c>
      <c r="L256" s="55">
        <v>1235</v>
      </c>
      <c r="M256" s="55">
        <v>114</v>
      </c>
      <c r="N256" s="55">
        <v>84</v>
      </c>
      <c r="O256" s="55">
        <v>100</v>
      </c>
      <c r="P256" s="55">
        <v>262</v>
      </c>
      <c r="Q256" s="55">
        <v>109</v>
      </c>
      <c r="R256" s="55">
        <v>434</v>
      </c>
      <c r="S256" s="55">
        <v>72.5</v>
      </c>
      <c r="T256" s="55">
        <v>189</v>
      </c>
      <c r="U256" s="55"/>
      <c r="V256" s="55"/>
      <c r="W256" s="55">
        <v>49</v>
      </c>
      <c r="X256" s="55">
        <v>75</v>
      </c>
      <c r="Y256" s="55">
        <v>534</v>
      </c>
      <c r="Z256" s="55"/>
      <c r="AA256" s="55"/>
      <c r="AB256" s="55"/>
      <c r="AC256" s="55"/>
      <c r="AD256" s="55"/>
      <c r="AE256" s="55"/>
      <c r="AF256" s="55">
        <v>59.5</v>
      </c>
      <c r="AG256" s="55">
        <v>87</v>
      </c>
      <c r="AH256" s="55">
        <v>69</v>
      </c>
      <c r="AI256" s="55" t="s">
        <v>866</v>
      </c>
      <c r="AJ256" s="55">
        <v>26</v>
      </c>
      <c r="AK256" s="55"/>
      <c r="AL256" s="55"/>
      <c r="AM256" s="55"/>
      <c r="AN256" s="55"/>
      <c r="AO256" s="55">
        <v>411</v>
      </c>
      <c r="AP256" s="55">
        <v>427</v>
      </c>
      <c r="AQ256" s="55">
        <v>320</v>
      </c>
      <c r="AR256" s="55">
        <v>264</v>
      </c>
      <c r="AS256" s="55">
        <v>431</v>
      </c>
      <c r="AT256" s="55">
        <v>251</v>
      </c>
    </row>
    <row r="257" spans="1:46">
      <c r="A257" s="55" t="s">
        <v>779</v>
      </c>
      <c r="B257" s="55">
        <v>1315230903</v>
      </c>
      <c r="C257" s="55" t="s">
        <v>780</v>
      </c>
      <c r="D257" s="55" t="s">
        <v>52</v>
      </c>
      <c r="E257" s="55" t="s">
        <v>53</v>
      </c>
      <c r="F257" s="55"/>
      <c r="G257" s="55">
        <v>9</v>
      </c>
      <c r="H257" s="55">
        <v>522.5</v>
      </c>
      <c r="I257" s="55">
        <v>557.5</v>
      </c>
      <c r="J257" s="55">
        <v>251</v>
      </c>
      <c r="K257" s="55">
        <v>-112</v>
      </c>
      <c r="L257" s="55">
        <v>1235</v>
      </c>
      <c r="M257" s="55">
        <v>96</v>
      </c>
      <c r="N257" s="55">
        <v>713</v>
      </c>
      <c r="O257" s="55">
        <v>107.5</v>
      </c>
      <c r="P257" s="55">
        <v>129</v>
      </c>
      <c r="Q257" s="55">
        <v>122</v>
      </c>
      <c r="R257" s="55">
        <v>142</v>
      </c>
      <c r="S257" s="55">
        <v>73</v>
      </c>
      <c r="T257" s="55">
        <v>181</v>
      </c>
      <c r="U257" s="55"/>
      <c r="V257" s="55"/>
      <c r="W257" s="55">
        <v>53.5</v>
      </c>
      <c r="X257" s="55">
        <v>79</v>
      </c>
      <c r="Y257" s="55">
        <v>471</v>
      </c>
      <c r="Z257" s="55">
        <v>70.5</v>
      </c>
      <c r="AA257" s="55">
        <v>80</v>
      </c>
      <c r="AB257" s="55">
        <v>328</v>
      </c>
      <c r="AC257" s="55"/>
      <c r="AD257" s="55"/>
      <c r="AE257" s="55"/>
      <c r="AF257" s="55"/>
      <c r="AG257" s="55"/>
      <c r="AH257" s="55"/>
      <c r="AI257" s="55" t="s">
        <v>54</v>
      </c>
      <c r="AJ257" s="55">
        <v>3</v>
      </c>
      <c r="AK257" s="55"/>
      <c r="AL257" s="55"/>
      <c r="AM257" s="55"/>
      <c r="AN257" s="55"/>
      <c r="AO257" s="55">
        <v>207</v>
      </c>
      <c r="AP257" s="55">
        <v>144</v>
      </c>
      <c r="AQ257" s="55">
        <v>333</v>
      </c>
      <c r="AR257" s="55">
        <v>139</v>
      </c>
      <c r="AS257" s="55">
        <v>195</v>
      </c>
      <c r="AT257" s="55">
        <v>251</v>
      </c>
    </row>
    <row r="258" spans="1:46">
      <c r="A258" s="55" t="s">
        <v>1106</v>
      </c>
      <c r="B258" s="55">
        <v>1315231224</v>
      </c>
      <c r="C258" s="55" t="s">
        <v>1107</v>
      </c>
      <c r="D258" s="55" t="s">
        <v>52</v>
      </c>
      <c r="E258" s="55" t="s">
        <v>53</v>
      </c>
      <c r="F258" s="55"/>
      <c r="G258" s="55">
        <v>12</v>
      </c>
      <c r="H258" s="55">
        <v>514</v>
      </c>
      <c r="I258" s="55">
        <v>557</v>
      </c>
      <c r="J258" s="55">
        <v>256</v>
      </c>
      <c r="K258" s="55">
        <v>164</v>
      </c>
      <c r="L258" s="55">
        <v>1248</v>
      </c>
      <c r="M258" s="55">
        <v>103.5</v>
      </c>
      <c r="N258" s="55">
        <v>470</v>
      </c>
      <c r="O258" s="55">
        <v>100</v>
      </c>
      <c r="P258" s="55">
        <v>262</v>
      </c>
      <c r="Q258" s="55">
        <v>119.5</v>
      </c>
      <c r="R258" s="55">
        <v>200</v>
      </c>
      <c r="S258" s="55">
        <v>66</v>
      </c>
      <c r="T258" s="55">
        <v>301</v>
      </c>
      <c r="U258" s="55"/>
      <c r="V258" s="55"/>
      <c r="W258" s="55">
        <v>74</v>
      </c>
      <c r="X258" s="55">
        <v>91</v>
      </c>
      <c r="Y258" s="55">
        <v>110</v>
      </c>
      <c r="Z258" s="55"/>
      <c r="AA258" s="55"/>
      <c r="AB258" s="55"/>
      <c r="AC258" s="55"/>
      <c r="AD258" s="55"/>
      <c r="AE258" s="55"/>
      <c r="AF258" s="55">
        <v>51</v>
      </c>
      <c r="AG258" s="55">
        <v>77</v>
      </c>
      <c r="AH258" s="55">
        <v>163</v>
      </c>
      <c r="AI258" s="55" t="s">
        <v>866</v>
      </c>
      <c r="AJ258" s="55">
        <v>25</v>
      </c>
      <c r="AK258" s="55"/>
      <c r="AL258" s="55"/>
      <c r="AM258" s="55"/>
      <c r="AN258" s="55"/>
      <c r="AO258" s="55">
        <v>289</v>
      </c>
      <c r="AP258" s="55">
        <v>247</v>
      </c>
      <c r="AQ258" s="55">
        <v>356</v>
      </c>
      <c r="AR258" s="55">
        <v>420</v>
      </c>
      <c r="AS258" s="55">
        <v>466</v>
      </c>
      <c r="AT258" s="55">
        <v>256</v>
      </c>
    </row>
    <row r="259" spans="1:46">
      <c r="A259" s="55" t="s">
        <v>1156</v>
      </c>
      <c r="B259" s="55">
        <v>1315231309</v>
      </c>
      <c r="C259" s="55" t="s">
        <v>1157</v>
      </c>
      <c r="D259" s="55" t="s">
        <v>52</v>
      </c>
      <c r="E259" s="55" t="s">
        <v>53</v>
      </c>
      <c r="F259" s="55"/>
      <c r="G259" s="55">
        <v>13</v>
      </c>
      <c r="H259" s="55">
        <v>508.5</v>
      </c>
      <c r="I259" s="55">
        <v>556</v>
      </c>
      <c r="J259" s="55">
        <v>257</v>
      </c>
      <c r="K259" s="55">
        <v>-15</v>
      </c>
      <c r="L259" s="55">
        <v>1268</v>
      </c>
      <c r="M259" s="55">
        <v>106</v>
      </c>
      <c r="N259" s="55">
        <v>361</v>
      </c>
      <c r="O259" s="55">
        <v>95.5</v>
      </c>
      <c r="P259" s="55">
        <v>357</v>
      </c>
      <c r="Q259" s="55">
        <v>114.5</v>
      </c>
      <c r="R259" s="55">
        <v>303</v>
      </c>
      <c r="S259" s="55">
        <v>66</v>
      </c>
      <c r="T259" s="55">
        <v>301</v>
      </c>
      <c r="U259" s="55"/>
      <c r="V259" s="55"/>
      <c r="W259" s="55">
        <v>62</v>
      </c>
      <c r="X259" s="55">
        <v>85</v>
      </c>
      <c r="Y259" s="55">
        <v>312</v>
      </c>
      <c r="Z259" s="55"/>
      <c r="AA259" s="55"/>
      <c r="AB259" s="55"/>
      <c r="AC259" s="55"/>
      <c r="AD259" s="55"/>
      <c r="AE259" s="55"/>
      <c r="AF259" s="55">
        <v>64.5</v>
      </c>
      <c r="AG259" s="55">
        <v>89</v>
      </c>
      <c r="AH259" s="55">
        <v>37</v>
      </c>
      <c r="AI259" s="55" t="s">
        <v>866</v>
      </c>
      <c r="AJ259" s="55">
        <v>9</v>
      </c>
      <c r="AK259" s="55"/>
      <c r="AL259" s="55"/>
      <c r="AM259" s="55"/>
      <c r="AN259" s="55"/>
      <c r="AO259" s="55">
        <v>318</v>
      </c>
      <c r="AP259" s="55">
        <v>435</v>
      </c>
      <c r="AQ259" s="55">
        <v>243</v>
      </c>
      <c r="AR259" s="55">
        <v>242</v>
      </c>
      <c r="AS259" s="55">
        <v>342</v>
      </c>
      <c r="AT259" s="55">
        <v>257</v>
      </c>
    </row>
    <row r="260" spans="1:46">
      <c r="A260" s="55" t="s">
        <v>515</v>
      </c>
      <c r="B260" s="55">
        <v>1315230604</v>
      </c>
      <c r="C260" s="55" t="s">
        <v>516</v>
      </c>
      <c r="D260" s="55" t="s">
        <v>52</v>
      </c>
      <c r="E260" s="55" t="s">
        <v>53</v>
      </c>
      <c r="F260" s="55"/>
      <c r="G260" s="55">
        <v>6</v>
      </c>
      <c r="H260" s="55">
        <v>523.5</v>
      </c>
      <c r="I260" s="55">
        <v>556</v>
      </c>
      <c r="J260" s="55">
        <v>257</v>
      </c>
      <c r="K260" s="55">
        <v>-6</v>
      </c>
      <c r="L260" s="55">
        <v>1268</v>
      </c>
      <c r="M260" s="55">
        <v>116.5</v>
      </c>
      <c r="N260" s="55">
        <v>40</v>
      </c>
      <c r="O260" s="55">
        <v>93</v>
      </c>
      <c r="P260" s="55">
        <v>404</v>
      </c>
      <c r="Q260" s="55">
        <v>102</v>
      </c>
      <c r="R260" s="55">
        <v>575</v>
      </c>
      <c r="S260" s="55">
        <v>78.5</v>
      </c>
      <c r="T260" s="55">
        <v>100</v>
      </c>
      <c r="U260" s="55"/>
      <c r="V260" s="55"/>
      <c r="W260" s="55">
        <v>59</v>
      </c>
      <c r="X260" s="55">
        <v>83</v>
      </c>
      <c r="Y260" s="55">
        <v>369</v>
      </c>
      <c r="Z260" s="55">
        <v>74.5</v>
      </c>
      <c r="AA260" s="55">
        <v>83</v>
      </c>
      <c r="AB260" s="55">
        <v>253</v>
      </c>
      <c r="AC260" s="55"/>
      <c r="AD260" s="55"/>
      <c r="AE260" s="55"/>
      <c r="AF260" s="55"/>
      <c r="AG260" s="55"/>
      <c r="AH260" s="55"/>
      <c r="AI260" s="55" t="s">
        <v>54</v>
      </c>
      <c r="AJ260" s="55">
        <v>4</v>
      </c>
      <c r="AK260" s="55"/>
      <c r="AL260" s="55" t="s">
        <v>512</v>
      </c>
      <c r="AM260" s="55"/>
      <c r="AN260" s="55"/>
      <c r="AO260" s="55">
        <v>216</v>
      </c>
      <c r="AP260" s="55">
        <v>211</v>
      </c>
      <c r="AQ260" s="55">
        <v>174</v>
      </c>
      <c r="AR260" s="55">
        <v>251</v>
      </c>
      <c r="AS260" s="55">
        <v>83</v>
      </c>
      <c r="AT260" s="55">
        <v>257</v>
      </c>
    </row>
    <row r="261" spans="1:46">
      <c r="A261" s="55" t="s">
        <v>220</v>
      </c>
      <c r="B261" s="55">
        <v>1315230239</v>
      </c>
      <c r="C261" s="55" t="s">
        <v>221</v>
      </c>
      <c r="D261" s="55" t="s">
        <v>52</v>
      </c>
      <c r="E261" s="55" t="s">
        <v>53</v>
      </c>
      <c r="F261" s="55"/>
      <c r="G261" s="55">
        <v>2</v>
      </c>
      <c r="H261" s="55">
        <v>526</v>
      </c>
      <c r="I261" s="55">
        <v>555.5</v>
      </c>
      <c r="J261" s="55">
        <v>259</v>
      </c>
      <c r="K261" s="55">
        <v>38</v>
      </c>
      <c r="L261" s="55">
        <v>1286</v>
      </c>
      <c r="M261" s="55">
        <v>105.5</v>
      </c>
      <c r="N261" s="55">
        <v>382</v>
      </c>
      <c r="O261" s="55">
        <v>108.5</v>
      </c>
      <c r="P261" s="55">
        <v>110</v>
      </c>
      <c r="Q261" s="55">
        <v>107.5</v>
      </c>
      <c r="R261" s="55">
        <v>463</v>
      </c>
      <c r="S261" s="55">
        <v>59</v>
      </c>
      <c r="T261" s="55">
        <v>430</v>
      </c>
      <c r="U261" s="55"/>
      <c r="V261" s="55"/>
      <c r="W261" s="55">
        <v>65.5</v>
      </c>
      <c r="X261" s="55">
        <v>87</v>
      </c>
      <c r="Y261" s="55">
        <v>239</v>
      </c>
      <c r="Z261" s="55">
        <v>80</v>
      </c>
      <c r="AA261" s="55">
        <v>88</v>
      </c>
      <c r="AB261" s="55">
        <v>152</v>
      </c>
      <c r="AC261" s="55"/>
      <c r="AD261" s="55"/>
      <c r="AE261" s="55"/>
      <c r="AF261" s="55"/>
      <c r="AG261" s="55"/>
      <c r="AH261" s="55"/>
      <c r="AI261" s="55" t="s">
        <v>54</v>
      </c>
      <c r="AJ261" s="55">
        <v>39</v>
      </c>
      <c r="AK261" s="55"/>
      <c r="AL261" s="55"/>
      <c r="AM261" s="55"/>
      <c r="AN261" s="55"/>
      <c r="AO261" s="55">
        <v>221</v>
      </c>
      <c r="AP261" s="55">
        <v>254</v>
      </c>
      <c r="AQ261" s="55">
        <v>157</v>
      </c>
      <c r="AR261" s="55">
        <v>297</v>
      </c>
      <c r="AS261" s="55">
        <v>320</v>
      </c>
      <c r="AT261" s="55">
        <v>259</v>
      </c>
    </row>
    <row r="262" spans="1:46">
      <c r="A262" s="55" t="s">
        <v>1024</v>
      </c>
      <c r="B262" s="55">
        <v>1315231128</v>
      </c>
      <c r="C262" s="55" t="s">
        <v>1025</v>
      </c>
      <c r="D262" s="55" t="s">
        <v>52</v>
      </c>
      <c r="E262" s="55" t="s">
        <v>53</v>
      </c>
      <c r="F262" s="55"/>
      <c r="G262" s="55">
        <v>11</v>
      </c>
      <c r="H262" s="55">
        <v>507</v>
      </c>
      <c r="I262" s="55">
        <v>555.5</v>
      </c>
      <c r="J262" s="55">
        <v>259</v>
      </c>
      <c r="K262" s="55">
        <v>116</v>
      </c>
      <c r="L262" s="55">
        <v>1286</v>
      </c>
      <c r="M262" s="55">
        <v>107.5</v>
      </c>
      <c r="N262" s="55">
        <v>300</v>
      </c>
      <c r="O262" s="55">
        <v>96</v>
      </c>
      <c r="P262" s="55">
        <v>353</v>
      </c>
      <c r="Q262" s="55">
        <v>112.5</v>
      </c>
      <c r="R262" s="55">
        <v>350</v>
      </c>
      <c r="S262" s="55">
        <v>72.5</v>
      </c>
      <c r="T262" s="55">
        <v>189</v>
      </c>
      <c r="U262" s="55"/>
      <c r="V262" s="55"/>
      <c r="W262" s="55">
        <v>51.5</v>
      </c>
      <c r="X262" s="55">
        <v>77</v>
      </c>
      <c r="Y262" s="55">
        <v>504</v>
      </c>
      <c r="Z262" s="55"/>
      <c r="AA262" s="55"/>
      <c r="AB262" s="55"/>
      <c r="AC262" s="55"/>
      <c r="AD262" s="55"/>
      <c r="AE262" s="55"/>
      <c r="AF262" s="55">
        <v>67</v>
      </c>
      <c r="AG262" s="55">
        <v>90</v>
      </c>
      <c r="AH262" s="55">
        <v>25</v>
      </c>
      <c r="AI262" s="55" t="s">
        <v>866</v>
      </c>
      <c r="AJ262" s="55">
        <v>28</v>
      </c>
      <c r="AK262" s="55"/>
      <c r="AL262" s="55"/>
      <c r="AM262" s="55"/>
      <c r="AN262" s="55"/>
      <c r="AO262" s="55">
        <v>275</v>
      </c>
      <c r="AP262" s="55">
        <v>256</v>
      </c>
      <c r="AQ262" s="55">
        <v>203</v>
      </c>
      <c r="AR262" s="55">
        <v>375</v>
      </c>
      <c r="AS262" s="55">
        <v>328</v>
      </c>
      <c r="AT262" s="55">
        <v>259</v>
      </c>
    </row>
    <row r="263" spans="1:46">
      <c r="A263" s="55" t="s">
        <v>695</v>
      </c>
      <c r="B263" s="55">
        <v>1315230802</v>
      </c>
      <c r="C263" s="55" t="s">
        <v>696</v>
      </c>
      <c r="D263" s="55" t="s">
        <v>52</v>
      </c>
      <c r="E263" s="55" t="s">
        <v>53</v>
      </c>
      <c r="F263" s="55"/>
      <c r="G263" s="55">
        <v>8</v>
      </c>
      <c r="H263" s="55">
        <v>525.5</v>
      </c>
      <c r="I263" s="55">
        <v>555.5</v>
      </c>
      <c r="J263" s="55">
        <v>259</v>
      </c>
      <c r="K263" s="55">
        <v>-147</v>
      </c>
      <c r="L263" s="55">
        <v>1286</v>
      </c>
      <c r="M263" s="55">
        <v>94</v>
      </c>
      <c r="N263" s="55">
        <v>750</v>
      </c>
      <c r="O263" s="55">
        <v>101</v>
      </c>
      <c r="P263" s="55">
        <v>245</v>
      </c>
      <c r="Q263" s="55">
        <v>120</v>
      </c>
      <c r="R263" s="55">
        <v>195</v>
      </c>
      <c r="S263" s="55">
        <v>72.5</v>
      </c>
      <c r="T263" s="55">
        <v>189</v>
      </c>
      <c r="U263" s="55"/>
      <c r="V263" s="55"/>
      <c r="W263" s="55">
        <v>66</v>
      </c>
      <c r="X263" s="55">
        <v>87</v>
      </c>
      <c r="Y263" s="55">
        <v>232</v>
      </c>
      <c r="Z263" s="55">
        <v>72</v>
      </c>
      <c r="AA263" s="55">
        <v>81</v>
      </c>
      <c r="AB263" s="55">
        <v>301</v>
      </c>
      <c r="AC263" s="55"/>
      <c r="AD263" s="55"/>
      <c r="AE263" s="55"/>
      <c r="AF263" s="55"/>
      <c r="AG263" s="55"/>
      <c r="AH263" s="55"/>
      <c r="AI263" s="55" t="s">
        <v>54</v>
      </c>
      <c r="AJ263" s="55">
        <v>2</v>
      </c>
      <c r="AK263" s="55"/>
      <c r="AL263" s="55"/>
      <c r="AM263" s="55"/>
      <c r="AN263" s="55"/>
      <c r="AO263" s="55">
        <v>174</v>
      </c>
      <c r="AP263" s="55">
        <v>427</v>
      </c>
      <c r="AQ263" s="55">
        <v>181</v>
      </c>
      <c r="AR263" s="55">
        <v>112</v>
      </c>
      <c r="AS263" s="55">
        <v>234</v>
      </c>
      <c r="AT263" s="55">
        <v>259</v>
      </c>
    </row>
    <row r="264" spans="1:46">
      <c r="A264" s="55" t="s">
        <v>1399</v>
      </c>
      <c r="B264" s="55">
        <v>1315231534</v>
      </c>
      <c r="C264" s="55" t="s">
        <v>1400</v>
      </c>
      <c r="D264" s="55" t="s">
        <v>52</v>
      </c>
      <c r="E264" s="55" t="s">
        <v>53</v>
      </c>
      <c r="F264" s="55"/>
      <c r="G264" s="55">
        <v>15</v>
      </c>
      <c r="H264" s="55">
        <v>511</v>
      </c>
      <c r="I264" s="55">
        <v>555.5</v>
      </c>
      <c r="J264" s="55">
        <v>259</v>
      </c>
      <c r="K264" s="55">
        <v>-155</v>
      </c>
      <c r="L264" s="55">
        <v>1286</v>
      </c>
      <c r="M264" s="55">
        <v>124.5</v>
      </c>
      <c r="N264" s="55">
        <v>2</v>
      </c>
      <c r="O264" s="55">
        <v>89.5</v>
      </c>
      <c r="P264" s="55">
        <v>463</v>
      </c>
      <c r="Q264" s="55">
        <v>116</v>
      </c>
      <c r="R264" s="55">
        <v>283</v>
      </c>
      <c r="S264" s="55">
        <v>49.5</v>
      </c>
      <c r="T264" s="55">
        <v>556</v>
      </c>
      <c r="U264" s="55"/>
      <c r="V264" s="55"/>
      <c r="W264" s="55">
        <v>63</v>
      </c>
      <c r="X264" s="55">
        <v>86</v>
      </c>
      <c r="Y264" s="55">
        <v>297</v>
      </c>
      <c r="Z264" s="55"/>
      <c r="AA264" s="55"/>
      <c r="AB264" s="55"/>
      <c r="AC264" s="55">
        <v>68.5</v>
      </c>
      <c r="AD264" s="55">
        <v>90</v>
      </c>
      <c r="AE264" s="55">
        <v>37</v>
      </c>
      <c r="AF264" s="55"/>
      <c r="AG264" s="55"/>
      <c r="AH264" s="55"/>
      <c r="AI264" s="55" t="s">
        <v>880</v>
      </c>
      <c r="AJ264" s="55">
        <v>34</v>
      </c>
      <c r="AK264" s="55"/>
      <c r="AL264" s="55"/>
      <c r="AM264" s="55"/>
      <c r="AN264" s="55"/>
      <c r="AO264" s="55">
        <v>299</v>
      </c>
      <c r="AP264" s="55">
        <v>195</v>
      </c>
      <c r="AQ264" s="55">
        <v>188</v>
      </c>
      <c r="AR264" s="55">
        <v>104</v>
      </c>
      <c r="AS264" s="55">
        <v>157</v>
      </c>
      <c r="AT264" s="55">
        <v>259</v>
      </c>
    </row>
    <row r="265" spans="1:46">
      <c r="A265" s="55" t="s">
        <v>1389</v>
      </c>
      <c r="B265" s="55">
        <v>1315231529</v>
      </c>
      <c r="C265" s="55" t="s">
        <v>1390</v>
      </c>
      <c r="D265" s="55" t="s">
        <v>52</v>
      </c>
      <c r="E265" s="55" t="s">
        <v>53</v>
      </c>
      <c r="F265" s="55"/>
      <c r="G265" s="55">
        <v>15</v>
      </c>
      <c r="H265" s="55">
        <v>507.75</v>
      </c>
      <c r="I265" s="55">
        <v>555.5</v>
      </c>
      <c r="J265" s="55">
        <v>259</v>
      </c>
      <c r="K265" s="55">
        <v>-41</v>
      </c>
      <c r="L265" s="55">
        <v>1286</v>
      </c>
      <c r="M265" s="55">
        <v>108.5</v>
      </c>
      <c r="N265" s="55">
        <v>258</v>
      </c>
      <c r="O265" s="55">
        <v>92</v>
      </c>
      <c r="P265" s="55">
        <v>419</v>
      </c>
      <c r="Q265" s="55">
        <v>117.5</v>
      </c>
      <c r="R265" s="55">
        <v>253</v>
      </c>
      <c r="S265" s="55">
        <v>69.5</v>
      </c>
      <c r="T265" s="55">
        <v>241</v>
      </c>
      <c r="U265" s="55"/>
      <c r="V265" s="55"/>
      <c r="W265" s="55">
        <v>57</v>
      </c>
      <c r="X265" s="55">
        <v>81</v>
      </c>
      <c r="Y265" s="55">
        <v>406</v>
      </c>
      <c r="Z265" s="55"/>
      <c r="AA265" s="55"/>
      <c r="AB265" s="55"/>
      <c r="AC265" s="55">
        <v>63.25</v>
      </c>
      <c r="AD265" s="55">
        <v>87</v>
      </c>
      <c r="AE265" s="55">
        <v>86</v>
      </c>
      <c r="AF265" s="55"/>
      <c r="AG265" s="55"/>
      <c r="AH265" s="55"/>
      <c r="AI265" s="55" t="s">
        <v>880</v>
      </c>
      <c r="AJ265" s="55">
        <v>29</v>
      </c>
      <c r="AK265" s="55"/>
      <c r="AL265" s="55"/>
      <c r="AM265" s="55"/>
      <c r="AN265" s="55"/>
      <c r="AO265" s="55">
        <v>370</v>
      </c>
      <c r="AP265" s="55">
        <v>281</v>
      </c>
      <c r="AQ265" s="55">
        <v>243</v>
      </c>
      <c r="AR265" s="55">
        <v>218</v>
      </c>
      <c r="AS265" s="55">
        <v>283</v>
      </c>
      <c r="AT265" s="55">
        <v>259</v>
      </c>
    </row>
    <row r="266" spans="1:46">
      <c r="A266" s="55" t="s">
        <v>1304</v>
      </c>
      <c r="B266" s="55">
        <v>1315231436</v>
      </c>
      <c r="C266" s="55" t="s">
        <v>1305</v>
      </c>
      <c r="D266" s="55" t="s">
        <v>52</v>
      </c>
      <c r="E266" s="55" t="s">
        <v>53</v>
      </c>
      <c r="F266" s="55"/>
      <c r="G266" s="55">
        <v>14</v>
      </c>
      <c r="H266" s="55">
        <v>505.5</v>
      </c>
      <c r="I266" s="55">
        <v>555</v>
      </c>
      <c r="J266" s="55">
        <v>264</v>
      </c>
      <c r="K266" s="55">
        <v>-22</v>
      </c>
      <c r="L266" s="55">
        <v>1303</v>
      </c>
      <c r="M266" s="55">
        <v>110.5</v>
      </c>
      <c r="N266" s="55">
        <v>196</v>
      </c>
      <c r="O266" s="55">
        <v>87.5</v>
      </c>
      <c r="P266" s="55">
        <v>500</v>
      </c>
      <c r="Q266" s="55">
        <v>132.5</v>
      </c>
      <c r="R266" s="55">
        <v>21</v>
      </c>
      <c r="S266" s="55">
        <v>68.5</v>
      </c>
      <c r="T266" s="55">
        <v>257</v>
      </c>
      <c r="U266" s="55"/>
      <c r="V266" s="55"/>
      <c r="W266" s="55">
        <v>48</v>
      </c>
      <c r="X266" s="55">
        <v>74</v>
      </c>
      <c r="Y266" s="55">
        <v>544</v>
      </c>
      <c r="Z266" s="55"/>
      <c r="AA266" s="55"/>
      <c r="AB266" s="55"/>
      <c r="AC266" s="55">
        <v>58.5</v>
      </c>
      <c r="AD266" s="55">
        <v>82</v>
      </c>
      <c r="AE266" s="55">
        <v>141</v>
      </c>
      <c r="AF266" s="55"/>
      <c r="AG266" s="55"/>
      <c r="AH266" s="55"/>
      <c r="AI266" s="55" t="s">
        <v>880</v>
      </c>
      <c r="AJ266" s="55">
        <v>37</v>
      </c>
      <c r="AK266" s="55"/>
      <c r="AL266" s="55"/>
      <c r="AM266" s="55"/>
      <c r="AN266" s="55"/>
      <c r="AO266" s="55">
        <v>217</v>
      </c>
      <c r="AP266" s="55">
        <v>211</v>
      </c>
      <c r="AQ266" s="55">
        <v>196</v>
      </c>
      <c r="AR266" s="55">
        <v>242</v>
      </c>
      <c r="AS266" s="55">
        <v>98</v>
      </c>
      <c r="AT266" s="55">
        <v>264</v>
      </c>
    </row>
    <row r="267" spans="1:46">
      <c r="A267" s="55" t="s">
        <v>1070</v>
      </c>
      <c r="B267" s="55">
        <v>1315231205</v>
      </c>
      <c r="C267" s="55" t="s">
        <v>1071</v>
      </c>
      <c r="D267" s="55" t="s">
        <v>52</v>
      </c>
      <c r="E267" s="55" t="s">
        <v>53</v>
      </c>
      <c r="F267" s="55"/>
      <c r="G267" s="55">
        <v>12</v>
      </c>
      <c r="H267" s="55">
        <v>503.5</v>
      </c>
      <c r="I267" s="55">
        <v>555</v>
      </c>
      <c r="J267" s="55">
        <v>264</v>
      </c>
      <c r="K267" s="55">
        <v>-98</v>
      </c>
      <c r="L267" s="55">
        <v>1303</v>
      </c>
      <c r="M267" s="55">
        <v>108.5</v>
      </c>
      <c r="N267" s="55">
        <v>258</v>
      </c>
      <c r="O267" s="55">
        <v>113.5</v>
      </c>
      <c r="P267" s="55">
        <v>77</v>
      </c>
      <c r="Q267" s="55">
        <v>104.5</v>
      </c>
      <c r="R267" s="55">
        <v>532</v>
      </c>
      <c r="S267" s="55">
        <v>55.5</v>
      </c>
      <c r="T267" s="55">
        <v>487</v>
      </c>
      <c r="U267" s="55"/>
      <c r="V267" s="55"/>
      <c r="W267" s="55">
        <v>64</v>
      </c>
      <c r="X267" s="55">
        <v>87</v>
      </c>
      <c r="Y267" s="55">
        <v>269</v>
      </c>
      <c r="Z267" s="55"/>
      <c r="AA267" s="55"/>
      <c r="AB267" s="55"/>
      <c r="AC267" s="55"/>
      <c r="AD267" s="55"/>
      <c r="AE267" s="55"/>
      <c r="AF267" s="55">
        <v>57.5</v>
      </c>
      <c r="AG267" s="55">
        <v>86</v>
      </c>
      <c r="AH267" s="55">
        <v>91</v>
      </c>
      <c r="AI267" s="55" t="s">
        <v>866</v>
      </c>
      <c r="AJ267" s="55">
        <v>5</v>
      </c>
      <c r="AK267" s="55"/>
      <c r="AL267" s="55"/>
      <c r="AM267" s="55"/>
      <c r="AN267" s="55"/>
      <c r="AO267" s="55">
        <v>260</v>
      </c>
      <c r="AP267" s="55">
        <v>274</v>
      </c>
      <c r="AQ267" s="55">
        <v>177</v>
      </c>
      <c r="AR267" s="55">
        <v>166</v>
      </c>
      <c r="AS267" s="55">
        <v>243</v>
      </c>
      <c r="AT267" s="55">
        <v>264</v>
      </c>
    </row>
    <row r="268" spans="1:46">
      <c r="A268" s="55" t="s">
        <v>310</v>
      </c>
      <c r="B268" s="55">
        <v>1315230336</v>
      </c>
      <c r="C268" s="55" t="s">
        <v>311</v>
      </c>
      <c r="D268" s="55" t="s">
        <v>52</v>
      </c>
      <c r="E268" s="55" t="s">
        <v>53</v>
      </c>
      <c r="F268" s="55"/>
      <c r="G268" s="55">
        <v>3</v>
      </c>
      <c r="H268" s="55">
        <v>526</v>
      </c>
      <c r="I268" s="55">
        <v>554.5</v>
      </c>
      <c r="J268" s="55">
        <v>266</v>
      </c>
      <c r="K268" s="55">
        <v>24</v>
      </c>
      <c r="L268" s="55">
        <v>1319</v>
      </c>
      <c r="M268" s="55">
        <v>104</v>
      </c>
      <c r="N268" s="55">
        <v>450</v>
      </c>
      <c r="O268" s="55">
        <v>97.5</v>
      </c>
      <c r="P268" s="55">
        <v>321</v>
      </c>
      <c r="Q268" s="55">
        <v>112</v>
      </c>
      <c r="R268" s="55">
        <v>360</v>
      </c>
      <c r="S268" s="55">
        <v>59</v>
      </c>
      <c r="T268" s="55">
        <v>430</v>
      </c>
      <c r="U268" s="55"/>
      <c r="V268" s="55"/>
      <c r="W268" s="55">
        <v>60.5</v>
      </c>
      <c r="X268" s="55">
        <v>84</v>
      </c>
      <c r="Y268" s="55">
        <v>341</v>
      </c>
      <c r="Z268" s="55">
        <v>93</v>
      </c>
      <c r="AA268" s="55">
        <v>98</v>
      </c>
      <c r="AB268" s="55">
        <v>4</v>
      </c>
      <c r="AC268" s="55"/>
      <c r="AD268" s="55"/>
      <c r="AE268" s="55"/>
      <c r="AF268" s="55"/>
      <c r="AG268" s="55"/>
      <c r="AH268" s="55"/>
      <c r="AI268" s="55" t="s">
        <v>54</v>
      </c>
      <c r="AJ268" s="55">
        <v>36</v>
      </c>
      <c r="AK268" s="55"/>
      <c r="AL268" s="55"/>
      <c r="AM268" s="55"/>
      <c r="AN268" s="55"/>
      <c r="AO268" s="55">
        <v>445</v>
      </c>
      <c r="AP268" s="55">
        <v>232</v>
      </c>
      <c r="AQ268" s="55">
        <v>188</v>
      </c>
      <c r="AR268" s="55">
        <v>290</v>
      </c>
      <c r="AS268" s="55">
        <v>456</v>
      </c>
      <c r="AT268" s="55">
        <v>266</v>
      </c>
    </row>
    <row r="269" spans="1:46">
      <c r="A269" s="55" t="s">
        <v>182</v>
      </c>
      <c r="B269" s="55">
        <v>1315230218</v>
      </c>
      <c r="C269" s="55" t="s">
        <v>183</v>
      </c>
      <c r="D269" s="55" t="s">
        <v>52</v>
      </c>
      <c r="E269" s="55" t="s">
        <v>53</v>
      </c>
      <c r="F269" s="55"/>
      <c r="G269" s="55">
        <v>2</v>
      </c>
      <c r="H269" s="55">
        <v>527</v>
      </c>
      <c r="I269" s="55">
        <v>554.5</v>
      </c>
      <c r="J269" s="55">
        <v>266</v>
      </c>
      <c r="K269" s="55">
        <v>43</v>
      </c>
      <c r="L269" s="55">
        <v>1319</v>
      </c>
      <c r="M269" s="55">
        <v>100.5</v>
      </c>
      <c r="N269" s="55">
        <v>584</v>
      </c>
      <c r="O269" s="55">
        <v>98.5</v>
      </c>
      <c r="P269" s="55">
        <v>298</v>
      </c>
      <c r="Q269" s="55">
        <v>122.5</v>
      </c>
      <c r="R269" s="55">
        <v>130</v>
      </c>
      <c r="S269" s="55">
        <v>66</v>
      </c>
      <c r="T269" s="55">
        <v>301</v>
      </c>
      <c r="U269" s="55"/>
      <c r="V269" s="55"/>
      <c r="W269" s="55">
        <v>71</v>
      </c>
      <c r="X269" s="55">
        <v>89</v>
      </c>
      <c r="Y269" s="55">
        <v>149</v>
      </c>
      <c r="Z269" s="55">
        <v>68.5</v>
      </c>
      <c r="AA269" s="55">
        <v>78</v>
      </c>
      <c r="AB269" s="55">
        <v>366</v>
      </c>
      <c r="AC269" s="55"/>
      <c r="AD269" s="55"/>
      <c r="AE269" s="55"/>
      <c r="AF269" s="55"/>
      <c r="AG269" s="55"/>
      <c r="AH269" s="55"/>
      <c r="AI269" s="55" t="s">
        <v>54</v>
      </c>
      <c r="AJ269" s="55">
        <v>18</v>
      </c>
      <c r="AK269" s="55"/>
      <c r="AL269" s="55"/>
      <c r="AM269" s="55"/>
      <c r="AN269" s="55"/>
      <c r="AO269" s="55">
        <v>328</v>
      </c>
      <c r="AP269" s="55">
        <v>174</v>
      </c>
      <c r="AQ269" s="55">
        <v>215</v>
      </c>
      <c r="AR269" s="55">
        <v>309</v>
      </c>
      <c r="AS269" s="55">
        <v>257</v>
      </c>
      <c r="AT269" s="55">
        <v>266</v>
      </c>
    </row>
    <row r="270" spans="1:46">
      <c r="A270" s="55" t="s">
        <v>565</v>
      </c>
      <c r="B270" s="55">
        <v>1315230629</v>
      </c>
      <c r="C270" s="55" t="s">
        <v>566</v>
      </c>
      <c r="D270" s="55" t="s">
        <v>52</v>
      </c>
      <c r="E270" s="55" t="s">
        <v>53</v>
      </c>
      <c r="F270" s="55"/>
      <c r="G270" s="55">
        <v>6</v>
      </c>
      <c r="H270" s="55">
        <v>522.5</v>
      </c>
      <c r="I270" s="55">
        <v>554.5</v>
      </c>
      <c r="J270" s="55">
        <v>266</v>
      </c>
      <c r="K270" s="55">
        <v>13</v>
      </c>
      <c r="L270" s="55">
        <v>1319</v>
      </c>
      <c r="M270" s="55">
        <v>110</v>
      </c>
      <c r="N270" s="55">
        <v>209</v>
      </c>
      <c r="O270" s="55">
        <v>101.5</v>
      </c>
      <c r="P270" s="55">
        <v>235</v>
      </c>
      <c r="Q270" s="55">
        <v>106</v>
      </c>
      <c r="R270" s="55">
        <v>498</v>
      </c>
      <c r="S270" s="55">
        <v>66</v>
      </c>
      <c r="T270" s="55">
        <v>301</v>
      </c>
      <c r="U270" s="55"/>
      <c r="V270" s="55"/>
      <c r="W270" s="55">
        <v>59</v>
      </c>
      <c r="X270" s="55">
        <v>83</v>
      </c>
      <c r="Y270" s="55">
        <v>369</v>
      </c>
      <c r="Z270" s="55">
        <v>80</v>
      </c>
      <c r="AA270" s="55">
        <v>88</v>
      </c>
      <c r="AB270" s="55">
        <v>152</v>
      </c>
      <c r="AC270" s="55"/>
      <c r="AD270" s="55"/>
      <c r="AE270" s="55"/>
      <c r="AF270" s="55"/>
      <c r="AG270" s="55"/>
      <c r="AH270" s="55"/>
      <c r="AI270" s="55" t="s">
        <v>54</v>
      </c>
      <c r="AJ270" s="55">
        <v>29</v>
      </c>
      <c r="AK270" s="55"/>
      <c r="AL270" s="55" t="s">
        <v>512</v>
      </c>
      <c r="AM270" s="55"/>
      <c r="AN270" s="55"/>
      <c r="AO270" s="55">
        <v>196</v>
      </c>
      <c r="AP270" s="55">
        <v>236</v>
      </c>
      <c r="AQ270" s="55">
        <v>129</v>
      </c>
      <c r="AR270" s="55">
        <v>279</v>
      </c>
      <c r="AS270" s="55">
        <v>130</v>
      </c>
      <c r="AT270" s="55">
        <v>266</v>
      </c>
    </row>
    <row r="271" spans="1:46">
      <c r="A271" s="55" t="s">
        <v>419</v>
      </c>
      <c r="B271" s="55">
        <v>1315230503</v>
      </c>
      <c r="C271" s="55" t="s">
        <v>420</v>
      </c>
      <c r="D271" s="55" t="s">
        <v>52</v>
      </c>
      <c r="E271" s="55" t="s">
        <v>53</v>
      </c>
      <c r="F271" s="55"/>
      <c r="G271" s="55">
        <v>5</v>
      </c>
      <c r="H271" s="55">
        <v>525.5</v>
      </c>
      <c r="I271" s="55">
        <v>554</v>
      </c>
      <c r="J271" s="55">
        <v>269</v>
      </c>
      <c r="K271" s="55">
        <v>-34</v>
      </c>
      <c r="L271" s="55">
        <v>1334</v>
      </c>
      <c r="M271" s="55">
        <v>101.5</v>
      </c>
      <c r="N271" s="55">
        <v>544</v>
      </c>
      <c r="O271" s="55">
        <v>96.5</v>
      </c>
      <c r="P271" s="55">
        <v>342</v>
      </c>
      <c r="Q271" s="55">
        <v>112</v>
      </c>
      <c r="R271" s="55">
        <v>360</v>
      </c>
      <c r="S271" s="55">
        <v>72</v>
      </c>
      <c r="T271" s="55">
        <v>195</v>
      </c>
      <c r="U271" s="55"/>
      <c r="V271" s="55"/>
      <c r="W271" s="55">
        <v>68.5</v>
      </c>
      <c r="X271" s="55">
        <v>88</v>
      </c>
      <c r="Y271" s="55">
        <v>182</v>
      </c>
      <c r="Z271" s="55">
        <v>75</v>
      </c>
      <c r="AA271" s="55">
        <v>84</v>
      </c>
      <c r="AB271" s="55">
        <v>248</v>
      </c>
      <c r="AC271" s="55"/>
      <c r="AD271" s="55"/>
      <c r="AE271" s="55"/>
      <c r="AF271" s="55"/>
      <c r="AG271" s="55"/>
      <c r="AH271" s="55"/>
      <c r="AI271" s="55" t="s">
        <v>54</v>
      </c>
      <c r="AJ271" s="55">
        <v>3</v>
      </c>
      <c r="AK271" s="55"/>
      <c r="AL271" s="55"/>
      <c r="AM271" s="55"/>
      <c r="AN271" s="55"/>
      <c r="AO271" s="55">
        <v>306</v>
      </c>
      <c r="AP271" s="55">
        <v>326</v>
      </c>
      <c r="AQ271" s="55">
        <v>216</v>
      </c>
      <c r="AR271" s="55">
        <v>235</v>
      </c>
      <c r="AS271" s="55">
        <v>226</v>
      </c>
      <c r="AT271" s="55">
        <v>269</v>
      </c>
    </row>
    <row r="272" spans="1:46">
      <c r="A272" s="55" t="s">
        <v>69</v>
      </c>
      <c r="B272" s="55">
        <v>1315230109</v>
      </c>
      <c r="C272" s="55" t="s">
        <v>70</v>
      </c>
      <c r="D272" s="55" t="s">
        <v>52</v>
      </c>
      <c r="E272" s="55" t="s">
        <v>53</v>
      </c>
      <c r="F272" s="55"/>
      <c r="G272" s="55">
        <v>1</v>
      </c>
      <c r="H272" s="55">
        <v>523</v>
      </c>
      <c r="I272" s="55">
        <v>553.5</v>
      </c>
      <c r="J272" s="55">
        <v>270</v>
      </c>
      <c r="K272" s="55">
        <v>27</v>
      </c>
      <c r="L272" s="55">
        <v>1349</v>
      </c>
      <c r="M272" s="55">
        <v>111</v>
      </c>
      <c r="N272" s="55">
        <v>172</v>
      </c>
      <c r="O272" s="55">
        <v>104</v>
      </c>
      <c r="P272" s="55">
        <v>193</v>
      </c>
      <c r="Q272" s="55">
        <v>104</v>
      </c>
      <c r="R272" s="55">
        <v>541</v>
      </c>
      <c r="S272" s="55">
        <v>63.5</v>
      </c>
      <c r="T272" s="55">
        <v>342</v>
      </c>
      <c r="U272" s="55"/>
      <c r="V272" s="55"/>
      <c r="W272" s="55">
        <v>65</v>
      </c>
      <c r="X272" s="55">
        <v>87</v>
      </c>
      <c r="Y272" s="55">
        <v>248</v>
      </c>
      <c r="Z272" s="55">
        <v>75.5</v>
      </c>
      <c r="AA272" s="55">
        <v>84</v>
      </c>
      <c r="AB272" s="55">
        <v>235</v>
      </c>
      <c r="AC272" s="55"/>
      <c r="AD272" s="55"/>
      <c r="AE272" s="55"/>
      <c r="AF272" s="55"/>
      <c r="AG272" s="55"/>
      <c r="AH272" s="55"/>
      <c r="AI272" s="55" t="s">
        <v>54</v>
      </c>
      <c r="AJ272" s="55">
        <v>9</v>
      </c>
      <c r="AK272" s="55"/>
      <c r="AL272" s="55"/>
      <c r="AM272" s="55"/>
      <c r="AN272" s="55"/>
      <c r="AO272" s="55">
        <v>227</v>
      </c>
      <c r="AP272" s="55">
        <v>356</v>
      </c>
      <c r="AQ272" s="55">
        <v>269</v>
      </c>
      <c r="AR272" s="55">
        <v>297</v>
      </c>
      <c r="AS272" s="55">
        <v>283</v>
      </c>
      <c r="AT272" s="55">
        <v>270</v>
      </c>
    </row>
    <row r="273" spans="1:46">
      <c r="A273" s="55" t="s">
        <v>1068</v>
      </c>
      <c r="B273" s="55">
        <v>1315231204</v>
      </c>
      <c r="C273" s="55" t="s">
        <v>1069</v>
      </c>
      <c r="D273" s="55" t="s">
        <v>52</v>
      </c>
      <c r="E273" s="55" t="s">
        <v>53</v>
      </c>
      <c r="F273" s="55"/>
      <c r="G273" s="55">
        <v>12</v>
      </c>
      <c r="H273" s="55">
        <v>507.5</v>
      </c>
      <c r="I273" s="55">
        <v>553.5</v>
      </c>
      <c r="J273" s="55">
        <v>270</v>
      </c>
      <c r="K273" s="55">
        <v>215</v>
      </c>
      <c r="L273" s="55">
        <v>1349</v>
      </c>
      <c r="M273" s="55">
        <v>103</v>
      </c>
      <c r="N273" s="55">
        <v>487</v>
      </c>
      <c r="O273" s="55">
        <v>106.5</v>
      </c>
      <c r="P273" s="55">
        <v>153</v>
      </c>
      <c r="Q273" s="55">
        <v>93</v>
      </c>
      <c r="R273" s="55">
        <v>695</v>
      </c>
      <c r="S273" s="55">
        <v>74</v>
      </c>
      <c r="T273" s="55">
        <v>166</v>
      </c>
      <c r="U273" s="55"/>
      <c r="V273" s="55"/>
      <c r="W273" s="55">
        <v>65</v>
      </c>
      <c r="X273" s="55">
        <v>87</v>
      </c>
      <c r="Y273" s="55">
        <v>248</v>
      </c>
      <c r="Z273" s="55"/>
      <c r="AA273" s="55"/>
      <c r="AB273" s="55"/>
      <c r="AC273" s="55"/>
      <c r="AD273" s="55"/>
      <c r="AE273" s="55"/>
      <c r="AF273" s="55">
        <v>66</v>
      </c>
      <c r="AG273" s="55">
        <v>90</v>
      </c>
      <c r="AH273" s="55">
        <v>29</v>
      </c>
      <c r="AI273" s="55" t="s">
        <v>866</v>
      </c>
      <c r="AJ273" s="55">
        <v>4</v>
      </c>
      <c r="AK273" s="55"/>
      <c r="AL273" s="55"/>
      <c r="AM273" s="55"/>
      <c r="AN273" s="55"/>
      <c r="AO273" s="55">
        <v>532</v>
      </c>
      <c r="AP273" s="55">
        <v>483</v>
      </c>
      <c r="AQ273" s="55">
        <v>438</v>
      </c>
      <c r="AR273" s="55">
        <v>485</v>
      </c>
      <c r="AS273" s="55">
        <v>548</v>
      </c>
      <c r="AT273" s="55">
        <v>270</v>
      </c>
    </row>
    <row r="274" spans="1:46">
      <c r="A274" s="55" t="s">
        <v>753</v>
      </c>
      <c r="B274" s="55">
        <v>1315230831</v>
      </c>
      <c r="C274" s="55" t="s">
        <v>754</v>
      </c>
      <c r="D274" s="55" t="s">
        <v>52</v>
      </c>
      <c r="E274" s="55" t="s">
        <v>53</v>
      </c>
      <c r="F274" s="55"/>
      <c r="G274" s="55">
        <v>8</v>
      </c>
      <c r="H274" s="55">
        <v>520.5</v>
      </c>
      <c r="I274" s="55">
        <v>553.5</v>
      </c>
      <c r="J274" s="55">
        <v>270</v>
      </c>
      <c r="K274" s="55">
        <v>-86</v>
      </c>
      <c r="L274" s="55">
        <v>1349</v>
      </c>
      <c r="M274" s="55">
        <v>110.5</v>
      </c>
      <c r="N274" s="55">
        <v>196</v>
      </c>
      <c r="O274" s="55">
        <v>90</v>
      </c>
      <c r="P274" s="55">
        <v>453</v>
      </c>
      <c r="Q274" s="55">
        <v>127</v>
      </c>
      <c r="R274" s="55">
        <v>68</v>
      </c>
      <c r="S274" s="55">
        <v>62</v>
      </c>
      <c r="T274" s="55">
        <v>373</v>
      </c>
      <c r="U274" s="55"/>
      <c r="V274" s="55"/>
      <c r="W274" s="55">
        <v>60.5</v>
      </c>
      <c r="X274" s="55">
        <v>84</v>
      </c>
      <c r="Y274" s="55">
        <v>341</v>
      </c>
      <c r="Z274" s="55">
        <v>70.5</v>
      </c>
      <c r="AA274" s="55">
        <v>80</v>
      </c>
      <c r="AB274" s="55">
        <v>328</v>
      </c>
      <c r="AC274" s="55"/>
      <c r="AD274" s="55"/>
      <c r="AE274" s="55"/>
      <c r="AF274" s="55"/>
      <c r="AG274" s="55"/>
      <c r="AH274" s="55"/>
      <c r="AI274" s="55" t="s">
        <v>54</v>
      </c>
      <c r="AJ274" s="55">
        <v>32</v>
      </c>
      <c r="AK274" s="55"/>
      <c r="AL274" s="55"/>
      <c r="AM274" s="55"/>
      <c r="AN274" s="55"/>
      <c r="AO274" s="55">
        <v>155</v>
      </c>
      <c r="AP274" s="55">
        <v>181</v>
      </c>
      <c r="AQ274" s="55">
        <v>346</v>
      </c>
      <c r="AR274" s="55">
        <v>184</v>
      </c>
      <c r="AS274" s="55">
        <v>283</v>
      </c>
      <c r="AT274" s="55">
        <v>270</v>
      </c>
    </row>
    <row r="275" spans="1:46">
      <c r="A275" s="55" t="s">
        <v>1290</v>
      </c>
      <c r="B275" s="55">
        <v>1315231429</v>
      </c>
      <c r="C275" s="55" t="s">
        <v>1291</v>
      </c>
      <c r="D275" s="55" t="s">
        <v>52</v>
      </c>
      <c r="E275" s="55" t="s">
        <v>53</v>
      </c>
      <c r="F275" s="55"/>
      <c r="G275" s="55">
        <v>14</v>
      </c>
      <c r="H275" s="55">
        <v>519.5</v>
      </c>
      <c r="I275" s="55">
        <v>553.5</v>
      </c>
      <c r="J275" s="55">
        <v>270</v>
      </c>
      <c r="K275" s="55">
        <v>123</v>
      </c>
      <c r="L275" s="55">
        <v>1349</v>
      </c>
      <c r="M275" s="55">
        <v>97</v>
      </c>
      <c r="N275" s="55">
        <v>689</v>
      </c>
      <c r="O275" s="55">
        <v>102</v>
      </c>
      <c r="P275" s="55">
        <v>228</v>
      </c>
      <c r="Q275" s="55">
        <v>106</v>
      </c>
      <c r="R275" s="55">
        <v>498</v>
      </c>
      <c r="S275" s="55">
        <v>65.5</v>
      </c>
      <c r="T275" s="55">
        <v>311</v>
      </c>
      <c r="U275" s="55"/>
      <c r="V275" s="55"/>
      <c r="W275" s="55">
        <v>83</v>
      </c>
      <c r="X275" s="55">
        <v>94</v>
      </c>
      <c r="Y275" s="55">
        <v>22</v>
      </c>
      <c r="Z275" s="55"/>
      <c r="AA275" s="55"/>
      <c r="AB275" s="55"/>
      <c r="AC275" s="55">
        <v>66</v>
      </c>
      <c r="AD275" s="55">
        <v>89</v>
      </c>
      <c r="AE275" s="55">
        <v>54</v>
      </c>
      <c r="AF275" s="55"/>
      <c r="AG275" s="55"/>
      <c r="AH275" s="55"/>
      <c r="AI275" s="55" t="s">
        <v>880</v>
      </c>
      <c r="AJ275" s="55">
        <v>30</v>
      </c>
      <c r="AK275" s="55"/>
      <c r="AL275" s="55"/>
      <c r="AM275" s="55"/>
      <c r="AN275" s="55"/>
      <c r="AO275" s="55">
        <v>359</v>
      </c>
      <c r="AP275" s="55">
        <v>225</v>
      </c>
      <c r="AQ275" s="55">
        <v>333</v>
      </c>
      <c r="AR275" s="55">
        <v>393</v>
      </c>
      <c r="AS275" s="55">
        <v>257</v>
      </c>
      <c r="AT275" s="55">
        <v>270</v>
      </c>
    </row>
    <row r="276" spans="1:46">
      <c r="A276" s="55" t="s">
        <v>71</v>
      </c>
      <c r="B276" s="55">
        <v>1315230110</v>
      </c>
      <c r="C276" s="55" t="s">
        <v>72</v>
      </c>
      <c r="D276" s="55" t="s">
        <v>52</v>
      </c>
      <c r="E276" s="55" t="s">
        <v>53</v>
      </c>
      <c r="F276" s="55"/>
      <c r="G276" s="55">
        <v>1</v>
      </c>
      <c r="H276" s="55">
        <v>528.5</v>
      </c>
      <c r="I276" s="55">
        <v>553</v>
      </c>
      <c r="J276" s="55">
        <v>274</v>
      </c>
      <c r="K276" s="55">
        <v>203</v>
      </c>
      <c r="L276" s="55">
        <v>1371</v>
      </c>
      <c r="M276" s="55">
        <v>114.5</v>
      </c>
      <c r="N276" s="55">
        <v>74</v>
      </c>
      <c r="O276" s="55">
        <v>89.5</v>
      </c>
      <c r="P276" s="55">
        <v>463</v>
      </c>
      <c r="Q276" s="55">
        <v>111</v>
      </c>
      <c r="R276" s="55">
        <v>385</v>
      </c>
      <c r="S276" s="55">
        <v>60</v>
      </c>
      <c r="T276" s="55">
        <v>413</v>
      </c>
      <c r="U276" s="55"/>
      <c r="V276" s="55"/>
      <c r="W276" s="55">
        <v>76</v>
      </c>
      <c r="X276" s="55">
        <v>91</v>
      </c>
      <c r="Y276" s="55">
        <v>71</v>
      </c>
      <c r="Z276" s="55">
        <v>77.5</v>
      </c>
      <c r="AA276" s="55">
        <v>87</v>
      </c>
      <c r="AB276" s="55">
        <v>204</v>
      </c>
      <c r="AC276" s="55"/>
      <c r="AD276" s="55"/>
      <c r="AE276" s="55"/>
      <c r="AF276" s="55"/>
      <c r="AG276" s="55"/>
      <c r="AH276" s="55"/>
      <c r="AI276" s="55" t="s">
        <v>54</v>
      </c>
      <c r="AJ276" s="55">
        <v>10</v>
      </c>
      <c r="AK276" s="55"/>
      <c r="AL276" s="55"/>
      <c r="AM276" s="55"/>
      <c r="AN276" s="55"/>
      <c r="AO276" s="55">
        <v>325</v>
      </c>
      <c r="AP276" s="55">
        <v>492</v>
      </c>
      <c r="AQ276" s="55">
        <v>374</v>
      </c>
      <c r="AR276" s="55">
        <v>477</v>
      </c>
      <c r="AS276" s="55">
        <v>325</v>
      </c>
      <c r="AT276" s="55">
        <v>274</v>
      </c>
    </row>
    <row r="277" spans="1:46">
      <c r="A277" s="55" t="s">
        <v>351</v>
      </c>
      <c r="B277" s="55">
        <v>1315230410</v>
      </c>
      <c r="C277" s="55" t="s">
        <v>352</v>
      </c>
      <c r="D277" s="55" t="s">
        <v>52</v>
      </c>
      <c r="E277" s="55" t="s">
        <v>53</v>
      </c>
      <c r="F277" s="55"/>
      <c r="G277" s="55">
        <v>4</v>
      </c>
      <c r="H277" s="55">
        <v>527.5</v>
      </c>
      <c r="I277" s="55">
        <v>552.5</v>
      </c>
      <c r="J277" s="55">
        <v>275</v>
      </c>
      <c r="K277" s="55">
        <v>-96</v>
      </c>
      <c r="L277" s="55">
        <v>1383</v>
      </c>
      <c r="M277" s="55">
        <v>101</v>
      </c>
      <c r="N277" s="55">
        <v>561</v>
      </c>
      <c r="O277" s="55">
        <v>99.5</v>
      </c>
      <c r="P277" s="55">
        <v>270</v>
      </c>
      <c r="Q277" s="55">
        <v>99.5</v>
      </c>
      <c r="R277" s="55">
        <v>610</v>
      </c>
      <c r="S277" s="55">
        <v>71.5</v>
      </c>
      <c r="T277" s="55">
        <v>200</v>
      </c>
      <c r="U277" s="55"/>
      <c r="V277" s="55"/>
      <c r="W277" s="55">
        <v>73</v>
      </c>
      <c r="X277" s="55">
        <v>90</v>
      </c>
      <c r="Y277" s="55">
        <v>125</v>
      </c>
      <c r="Z277" s="55">
        <v>83</v>
      </c>
      <c r="AA277" s="55">
        <v>91</v>
      </c>
      <c r="AB277" s="55">
        <v>91</v>
      </c>
      <c r="AC277" s="55"/>
      <c r="AD277" s="55"/>
      <c r="AE277" s="55"/>
      <c r="AF277" s="55"/>
      <c r="AG277" s="55"/>
      <c r="AH277" s="55"/>
      <c r="AI277" s="55" t="s">
        <v>54</v>
      </c>
      <c r="AJ277" s="55">
        <v>10</v>
      </c>
      <c r="AK277" s="55"/>
      <c r="AL277" s="55"/>
      <c r="AM277" s="55"/>
      <c r="AN277" s="55"/>
      <c r="AO277" s="55">
        <v>180</v>
      </c>
      <c r="AP277" s="55">
        <v>300</v>
      </c>
      <c r="AQ277" s="55">
        <v>325</v>
      </c>
      <c r="AR277" s="55">
        <v>179</v>
      </c>
      <c r="AS277" s="55">
        <v>281</v>
      </c>
      <c r="AT277" s="55">
        <v>275</v>
      </c>
    </row>
    <row r="278" spans="1:46">
      <c r="A278" s="55" t="s">
        <v>1198</v>
      </c>
      <c r="B278" s="55">
        <v>1315231331</v>
      </c>
      <c r="C278" s="55" t="s">
        <v>1199</v>
      </c>
      <c r="D278" s="55" t="s">
        <v>52</v>
      </c>
      <c r="E278" s="55" t="s">
        <v>53</v>
      </c>
      <c r="F278" s="55"/>
      <c r="G278" s="55">
        <v>13</v>
      </c>
      <c r="H278" s="55">
        <v>502.5</v>
      </c>
      <c r="I278" s="55">
        <v>552.5</v>
      </c>
      <c r="J278" s="55">
        <v>275</v>
      </c>
      <c r="K278" s="55">
        <v>-79</v>
      </c>
      <c r="L278" s="55">
        <v>1383</v>
      </c>
      <c r="M278" s="55">
        <v>113.5</v>
      </c>
      <c r="N278" s="55">
        <v>101</v>
      </c>
      <c r="O278" s="55">
        <v>95</v>
      </c>
      <c r="P278" s="55">
        <v>362</v>
      </c>
      <c r="Q278" s="55">
        <v>110.5</v>
      </c>
      <c r="R278" s="55">
        <v>396</v>
      </c>
      <c r="S278" s="55">
        <v>67.5</v>
      </c>
      <c r="T278" s="55">
        <v>275</v>
      </c>
      <c r="U278" s="55"/>
      <c r="V278" s="55"/>
      <c r="W278" s="55">
        <v>62</v>
      </c>
      <c r="X278" s="55">
        <v>85</v>
      </c>
      <c r="Y278" s="55">
        <v>312</v>
      </c>
      <c r="Z278" s="55"/>
      <c r="AA278" s="55"/>
      <c r="AB278" s="55"/>
      <c r="AC278" s="55"/>
      <c r="AD278" s="55"/>
      <c r="AE278" s="55"/>
      <c r="AF278" s="55">
        <v>54</v>
      </c>
      <c r="AG278" s="55">
        <v>81</v>
      </c>
      <c r="AH278" s="55">
        <v>143</v>
      </c>
      <c r="AI278" s="55" t="s">
        <v>866</v>
      </c>
      <c r="AJ278" s="55">
        <v>31</v>
      </c>
      <c r="AK278" s="55"/>
      <c r="AL278" s="55"/>
      <c r="AM278" s="55"/>
      <c r="AN278" s="55"/>
      <c r="AO278" s="55">
        <v>288</v>
      </c>
      <c r="AP278" s="55">
        <v>277</v>
      </c>
      <c r="AQ278" s="55">
        <v>181</v>
      </c>
      <c r="AR278" s="55">
        <v>196</v>
      </c>
      <c r="AS278" s="55">
        <v>66</v>
      </c>
      <c r="AT278" s="55">
        <v>275</v>
      </c>
    </row>
    <row r="279" spans="1:46">
      <c r="A279" s="55" t="s">
        <v>1080</v>
      </c>
      <c r="B279" s="55">
        <v>1315231210</v>
      </c>
      <c r="C279" s="55" t="s">
        <v>1081</v>
      </c>
      <c r="D279" s="55" t="s">
        <v>52</v>
      </c>
      <c r="E279" s="55" t="s">
        <v>53</v>
      </c>
      <c r="F279" s="55"/>
      <c r="G279" s="55">
        <v>12</v>
      </c>
      <c r="H279" s="55">
        <v>501</v>
      </c>
      <c r="I279" s="55">
        <v>552</v>
      </c>
      <c r="J279" s="55">
        <v>277</v>
      </c>
      <c r="K279" s="55">
        <v>-132</v>
      </c>
      <c r="L279" s="55">
        <v>1397</v>
      </c>
      <c r="M279" s="55">
        <v>103</v>
      </c>
      <c r="N279" s="55">
        <v>487</v>
      </c>
      <c r="O279" s="55">
        <v>107</v>
      </c>
      <c r="P279" s="55">
        <v>142</v>
      </c>
      <c r="Q279" s="55">
        <v>97.5</v>
      </c>
      <c r="R279" s="55">
        <v>652</v>
      </c>
      <c r="S279" s="55">
        <v>76.5</v>
      </c>
      <c r="T279" s="55">
        <v>137</v>
      </c>
      <c r="U279" s="55"/>
      <c r="V279" s="55"/>
      <c r="W279" s="55">
        <v>61.5</v>
      </c>
      <c r="X279" s="55">
        <v>85</v>
      </c>
      <c r="Y279" s="55">
        <v>322</v>
      </c>
      <c r="Z279" s="55"/>
      <c r="AA279" s="55"/>
      <c r="AB279" s="55"/>
      <c r="AC279" s="55"/>
      <c r="AD279" s="55"/>
      <c r="AE279" s="55"/>
      <c r="AF279" s="55">
        <v>55.5</v>
      </c>
      <c r="AG279" s="55">
        <v>83</v>
      </c>
      <c r="AH279" s="55">
        <v>124</v>
      </c>
      <c r="AI279" s="55" t="s">
        <v>866</v>
      </c>
      <c r="AJ279" s="55">
        <v>10</v>
      </c>
      <c r="AK279" s="55"/>
      <c r="AL279" s="55"/>
      <c r="AM279" s="55"/>
      <c r="AN279" s="55"/>
      <c r="AO279" s="55">
        <v>250</v>
      </c>
      <c r="AP279" s="55">
        <v>370</v>
      </c>
      <c r="AQ279" s="55">
        <v>281</v>
      </c>
      <c r="AR279" s="55">
        <v>145</v>
      </c>
      <c r="AS279" s="55">
        <v>393</v>
      </c>
      <c r="AT279" s="55">
        <v>277</v>
      </c>
    </row>
    <row r="280" spans="1:46">
      <c r="A280" s="55" t="s">
        <v>717</v>
      </c>
      <c r="B280" s="55">
        <v>1315230813</v>
      </c>
      <c r="C280" s="55" t="s">
        <v>718</v>
      </c>
      <c r="D280" s="55" t="s">
        <v>52</v>
      </c>
      <c r="E280" s="55" t="s">
        <v>53</v>
      </c>
      <c r="F280" s="55"/>
      <c r="G280" s="55">
        <v>8</v>
      </c>
      <c r="H280" s="55">
        <v>524.5</v>
      </c>
      <c r="I280" s="55">
        <v>552</v>
      </c>
      <c r="J280" s="55">
        <v>277</v>
      </c>
      <c r="K280" s="55">
        <v>48</v>
      </c>
      <c r="L280" s="55">
        <v>1397</v>
      </c>
      <c r="M280" s="55">
        <v>114</v>
      </c>
      <c r="N280" s="55">
        <v>84</v>
      </c>
      <c r="O280" s="55">
        <v>75</v>
      </c>
      <c r="P280" s="55">
        <v>675</v>
      </c>
      <c r="Q280" s="55">
        <v>113.5</v>
      </c>
      <c r="R280" s="55">
        <v>327</v>
      </c>
      <c r="S280" s="55">
        <v>71.5</v>
      </c>
      <c r="T280" s="55">
        <v>200</v>
      </c>
      <c r="U280" s="55"/>
      <c r="V280" s="55"/>
      <c r="W280" s="55">
        <v>68.5</v>
      </c>
      <c r="X280" s="55">
        <v>88</v>
      </c>
      <c r="Y280" s="55">
        <v>182</v>
      </c>
      <c r="Z280" s="55">
        <v>82</v>
      </c>
      <c r="AA280" s="55">
        <v>90</v>
      </c>
      <c r="AB280" s="55">
        <v>111</v>
      </c>
      <c r="AC280" s="55"/>
      <c r="AD280" s="55"/>
      <c r="AE280" s="55"/>
      <c r="AF280" s="55"/>
      <c r="AG280" s="55"/>
      <c r="AH280" s="55"/>
      <c r="AI280" s="55" t="s">
        <v>54</v>
      </c>
      <c r="AJ280" s="55">
        <v>14</v>
      </c>
      <c r="AK280" s="55"/>
      <c r="AL280" s="55"/>
      <c r="AM280" s="55"/>
      <c r="AN280" s="55"/>
      <c r="AO280" s="55">
        <v>201</v>
      </c>
      <c r="AP280" s="55">
        <v>382</v>
      </c>
      <c r="AQ280" s="55">
        <v>233</v>
      </c>
      <c r="AR280" s="55">
        <v>325</v>
      </c>
      <c r="AS280" s="55">
        <v>187</v>
      </c>
      <c r="AT280" s="55">
        <v>277</v>
      </c>
    </row>
    <row r="281" spans="1:46">
      <c r="A281" s="55" t="s">
        <v>1016</v>
      </c>
      <c r="B281" s="55">
        <v>1315231124</v>
      </c>
      <c r="C281" s="55" t="s">
        <v>1017</v>
      </c>
      <c r="D281" s="55" t="s">
        <v>52</v>
      </c>
      <c r="E281" s="55" t="s">
        <v>53</v>
      </c>
      <c r="F281" s="55"/>
      <c r="G281" s="55">
        <v>11</v>
      </c>
      <c r="H281" s="55">
        <v>506.5</v>
      </c>
      <c r="I281" s="55">
        <v>551.5</v>
      </c>
      <c r="J281" s="55">
        <v>279</v>
      </c>
      <c r="K281" s="55">
        <v>-47</v>
      </c>
      <c r="L281" s="55">
        <v>1412</v>
      </c>
      <c r="M281" s="55">
        <v>101.5</v>
      </c>
      <c r="N281" s="55">
        <v>544</v>
      </c>
      <c r="O281" s="55">
        <v>95</v>
      </c>
      <c r="P281" s="55">
        <v>362</v>
      </c>
      <c r="Q281" s="55">
        <v>110</v>
      </c>
      <c r="R281" s="55">
        <v>408</v>
      </c>
      <c r="S281" s="55">
        <v>71</v>
      </c>
      <c r="T281" s="55">
        <v>205</v>
      </c>
      <c r="U281" s="55"/>
      <c r="V281" s="55"/>
      <c r="W281" s="55">
        <v>60</v>
      </c>
      <c r="X281" s="55">
        <v>83</v>
      </c>
      <c r="Y281" s="55">
        <v>352</v>
      </c>
      <c r="Z281" s="55"/>
      <c r="AA281" s="55"/>
      <c r="AB281" s="55"/>
      <c r="AC281" s="55"/>
      <c r="AD281" s="55"/>
      <c r="AE281" s="55"/>
      <c r="AF281" s="55">
        <v>69</v>
      </c>
      <c r="AG281" s="55">
        <v>91</v>
      </c>
      <c r="AH281" s="55">
        <v>17</v>
      </c>
      <c r="AI281" s="55" t="s">
        <v>866</v>
      </c>
      <c r="AJ281" s="55">
        <v>24</v>
      </c>
      <c r="AK281" s="55"/>
      <c r="AL281" s="55"/>
      <c r="AM281" s="55"/>
      <c r="AN281" s="55"/>
      <c r="AO281" s="55">
        <v>152</v>
      </c>
      <c r="AP281" s="55">
        <v>157</v>
      </c>
      <c r="AQ281" s="55">
        <v>126</v>
      </c>
      <c r="AR281" s="55">
        <v>232</v>
      </c>
      <c r="AS281" s="55">
        <v>108</v>
      </c>
      <c r="AT281" s="55">
        <v>279</v>
      </c>
    </row>
    <row r="282" spans="1:46">
      <c r="A282" s="55" t="s">
        <v>395</v>
      </c>
      <c r="B282" s="55">
        <v>1315230432</v>
      </c>
      <c r="C282" s="55" t="s">
        <v>396</v>
      </c>
      <c r="D282" s="55" t="s">
        <v>52</v>
      </c>
      <c r="E282" s="55" t="s">
        <v>53</v>
      </c>
      <c r="F282" s="55"/>
      <c r="G282" s="55">
        <v>4</v>
      </c>
      <c r="H282" s="55">
        <v>528</v>
      </c>
      <c r="I282" s="55">
        <v>551.5</v>
      </c>
      <c r="J282" s="55">
        <v>279</v>
      </c>
      <c r="K282" s="55">
        <v>-99</v>
      </c>
      <c r="L282" s="55">
        <v>1412</v>
      </c>
      <c r="M282" s="55">
        <v>96.5</v>
      </c>
      <c r="N282" s="55">
        <v>701</v>
      </c>
      <c r="O282" s="55">
        <v>99.5</v>
      </c>
      <c r="P282" s="55">
        <v>270</v>
      </c>
      <c r="Q282" s="55">
        <v>97.5</v>
      </c>
      <c r="R282" s="55">
        <v>652</v>
      </c>
      <c r="S282" s="55">
        <v>76</v>
      </c>
      <c r="T282" s="55">
        <v>142</v>
      </c>
      <c r="U282" s="55"/>
      <c r="V282" s="55"/>
      <c r="W282" s="55">
        <v>75</v>
      </c>
      <c r="X282" s="55">
        <v>91</v>
      </c>
      <c r="Y282" s="55">
        <v>88</v>
      </c>
      <c r="Z282" s="55">
        <v>83.5</v>
      </c>
      <c r="AA282" s="55">
        <v>91</v>
      </c>
      <c r="AB282" s="55">
        <v>86</v>
      </c>
      <c r="AC282" s="55"/>
      <c r="AD282" s="55"/>
      <c r="AE282" s="55"/>
      <c r="AF282" s="55"/>
      <c r="AG282" s="55"/>
      <c r="AH282" s="55"/>
      <c r="AI282" s="55" t="s">
        <v>54</v>
      </c>
      <c r="AJ282" s="55">
        <v>32</v>
      </c>
      <c r="AK282" s="55"/>
      <c r="AL282" s="55"/>
      <c r="AM282" s="55"/>
      <c r="AN282" s="55"/>
      <c r="AO282" s="55">
        <v>153</v>
      </c>
      <c r="AP282" s="55">
        <v>203</v>
      </c>
      <c r="AQ282" s="55"/>
      <c r="AR282" s="55">
        <v>180</v>
      </c>
      <c r="AS282" s="55">
        <v>123</v>
      </c>
      <c r="AT282" s="55">
        <v>279</v>
      </c>
    </row>
    <row r="283" spans="1:46">
      <c r="A283" s="55" t="s">
        <v>1284</v>
      </c>
      <c r="B283" s="55">
        <v>1315231426</v>
      </c>
      <c r="C283" s="55" t="s">
        <v>1285</v>
      </c>
      <c r="D283" s="55" t="s">
        <v>52</v>
      </c>
      <c r="E283" s="55" t="s">
        <v>53</v>
      </c>
      <c r="F283" s="55"/>
      <c r="G283" s="55">
        <v>14</v>
      </c>
      <c r="H283" s="55">
        <v>505.25</v>
      </c>
      <c r="I283" s="55">
        <v>551.5</v>
      </c>
      <c r="J283" s="55">
        <v>279</v>
      </c>
      <c r="K283" s="55">
        <v>-72</v>
      </c>
      <c r="L283" s="55">
        <v>1412</v>
      </c>
      <c r="M283" s="55">
        <v>103</v>
      </c>
      <c r="N283" s="55">
        <v>487</v>
      </c>
      <c r="O283" s="55">
        <v>94.5</v>
      </c>
      <c r="P283" s="55">
        <v>374</v>
      </c>
      <c r="Q283" s="55">
        <v>118.5</v>
      </c>
      <c r="R283" s="55">
        <v>221</v>
      </c>
      <c r="S283" s="55">
        <v>61.5</v>
      </c>
      <c r="T283" s="55">
        <v>381</v>
      </c>
      <c r="U283" s="55"/>
      <c r="V283" s="55"/>
      <c r="W283" s="55">
        <v>65</v>
      </c>
      <c r="X283" s="55">
        <v>87</v>
      </c>
      <c r="Y283" s="55">
        <v>248</v>
      </c>
      <c r="Z283" s="55"/>
      <c r="AA283" s="55"/>
      <c r="AB283" s="55"/>
      <c r="AC283" s="55">
        <v>62.75</v>
      </c>
      <c r="AD283" s="55">
        <v>87</v>
      </c>
      <c r="AE283" s="55">
        <v>92</v>
      </c>
      <c r="AF283" s="55"/>
      <c r="AG283" s="55"/>
      <c r="AH283" s="55"/>
      <c r="AI283" s="55" t="s">
        <v>880</v>
      </c>
      <c r="AJ283" s="55">
        <v>27</v>
      </c>
      <c r="AK283" s="55"/>
      <c r="AL283" s="55"/>
      <c r="AM283" s="55"/>
      <c r="AN283" s="55"/>
      <c r="AO283" s="55">
        <v>309</v>
      </c>
      <c r="AP283" s="55">
        <v>219</v>
      </c>
      <c r="AQ283" s="55">
        <v>375</v>
      </c>
      <c r="AR283" s="55">
        <v>207</v>
      </c>
      <c r="AS283" s="55">
        <v>362</v>
      </c>
      <c r="AT283" s="55">
        <v>279</v>
      </c>
    </row>
    <row r="284" spans="1:46">
      <c r="A284" s="55" t="s">
        <v>1409</v>
      </c>
      <c r="B284" s="55">
        <v>1315231539</v>
      </c>
      <c r="C284" s="55" t="s">
        <v>1410</v>
      </c>
      <c r="D284" s="55" t="s">
        <v>52</v>
      </c>
      <c r="E284" s="55" t="s">
        <v>53</v>
      </c>
      <c r="F284" s="55"/>
      <c r="G284" s="55">
        <v>15</v>
      </c>
      <c r="H284" s="55">
        <v>509.5</v>
      </c>
      <c r="I284" s="55">
        <v>551.5</v>
      </c>
      <c r="J284" s="55">
        <v>279</v>
      </c>
      <c r="K284" s="55">
        <v>100</v>
      </c>
      <c r="L284" s="55">
        <v>1412</v>
      </c>
      <c r="M284" s="55">
        <v>111.5</v>
      </c>
      <c r="N284" s="55">
        <v>155</v>
      </c>
      <c r="O284" s="55">
        <v>90.5</v>
      </c>
      <c r="P284" s="55">
        <v>445</v>
      </c>
      <c r="Q284" s="55">
        <v>109</v>
      </c>
      <c r="R284" s="55">
        <v>434</v>
      </c>
      <c r="S284" s="55">
        <v>73.5</v>
      </c>
      <c r="T284" s="55">
        <v>172</v>
      </c>
      <c r="U284" s="55"/>
      <c r="V284" s="55"/>
      <c r="W284" s="55">
        <v>68.5</v>
      </c>
      <c r="X284" s="55">
        <v>88</v>
      </c>
      <c r="Y284" s="55">
        <v>182</v>
      </c>
      <c r="Z284" s="55"/>
      <c r="AA284" s="55"/>
      <c r="AB284" s="55"/>
      <c r="AC284" s="55">
        <v>56.5</v>
      </c>
      <c r="AD284" s="55">
        <v>79</v>
      </c>
      <c r="AE284" s="55">
        <v>163</v>
      </c>
      <c r="AF284" s="55"/>
      <c r="AG284" s="55"/>
      <c r="AH284" s="55"/>
      <c r="AI284" s="55" t="s">
        <v>880</v>
      </c>
      <c r="AJ284" s="55">
        <v>39</v>
      </c>
      <c r="AK284" s="55"/>
      <c r="AL284" s="55"/>
      <c r="AM284" s="55"/>
      <c r="AN284" s="55"/>
      <c r="AO284" s="55">
        <v>217</v>
      </c>
      <c r="AP284" s="55">
        <v>342</v>
      </c>
      <c r="AQ284" s="55">
        <v>346</v>
      </c>
      <c r="AR284" s="55">
        <v>379</v>
      </c>
      <c r="AS284" s="55">
        <v>288</v>
      </c>
      <c r="AT284" s="55">
        <v>279</v>
      </c>
    </row>
    <row r="285" spans="1:46">
      <c r="A285" s="55" t="s">
        <v>425</v>
      </c>
      <c r="B285" s="55">
        <v>1315230506</v>
      </c>
      <c r="C285" s="55" t="s">
        <v>426</v>
      </c>
      <c r="D285" s="55" t="s">
        <v>52</v>
      </c>
      <c r="E285" s="55" t="s">
        <v>53</v>
      </c>
      <c r="F285" s="55"/>
      <c r="G285" s="55">
        <v>5</v>
      </c>
      <c r="H285" s="55">
        <v>524</v>
      </c>
      <c r="I285" s="55">
        <v>551</v>
      </c>
      <c r="J285" s="55">
        <v>283</v>
      </c>
      <c r="K285" s="55">
        <v>23</v>
      </c>
      <c r="L285" s="55">
        <v>1431</v>
      </c>
      <c r="M285" s="55">
        <v>107</v>
      </c>
      <c r="N285" s="55">
        <v>325</v>
      </c>
      <c r="O285" s="55">
        <v>100.5</v>
      </c>
      <c r="P285" s="55">
        <v>253</v>
      </c>
      <c r="Q285" s="55">
        <v>118</v>
      </c>
      <c r="R285" s="55">
        <v>236</v>
      </c>
      <c r="S285" s="55">
        <v>48.5</v>
      </c>
      <c r="T285" s="55">
        <v>576</v>
      </c>
      <c r="U285" s="55"/>
      <c r="V285" s="55"/>
      <c r="W285" s="55">
        <v>70</v>
      </c>
      <c r="X285" s="55">
        <v>89</v>
      </c>
      <c r="Y285" s="55">
        <v>159</v>
      </c>
      <c r="Z285" s="55">
        <v>80</v>
      </c>
      <c r="AA285" s="55">
        <v>88</v>
      </c>
      <c r="AB285" s="55">
        <v>152</v>
      </c>
      <c r="AC285" s="55"/>
      <c r="AD285" s="55"/>
      <c r="AE285" s="55"/>
      <c r="AF285" s="55"/>
      <c r="AG285" s="55"/>
      <c r="AH285" s="55"/>
      <c r="AI285" s="55" t="s">
        <v>54</v>
      </c>
      <c r="AJ285" s="55">
        <v>6</v>
      </c>
      <c r="AK285" s="55"/>
      <c r="AL285" s="55"/>
      <c r="AM285" s="55"/>
      <c r="AN285" s="55"/>
      <c r="AO285" s="55">
        <v>421</v>
      </c>
      <c r="AP285" s="55">
        <v>228</v>
      </c>
      <c r="AQ285" s="55">
        <v>416</v>
      </c>
      <c r="AR285" s="55">
        <v>306</v>
      </c>
      <c r="AS285" s="55">
        <v>218</v>
      </c>
      <c r="AT285" s="55">
        <v>283</v>
      </c>
    </row>
    <row r="286" spans="1:46">
      <c r="A286" s="55" t="s">
        <v>170</v>
      </c>
      <c r="B286" s="55">
        <v>1315230212</v>
      </c>
      <c r="C286" s="55" t="s">
        <v>171</v>
      </c>
      <c r="D286" s="55" t="s">
        <v>52</v>
      </c>
      <c r="E286" s="55" t="s">
        <v>53</v>
      </c>
      <c r="F286" s="55"/>
      <c r="G286" s="55">
        <v>2</v>
      </c>
      <c r="H286" s="55">
        <v>526.5</v>
      </c>
      <c r="I286" s="55">
        <v>551</v>
      </c>
      <c r="J286" s="55">
        <v>283</v>
      </c>
      <c r="K286" s="55">
        <v>397</v>
      </c>
      <c r="L286" s="55">
        <v>1431</v>
      </c>
      <c r="M286" s="55">
        <v>97.5</v>
      </c>
      <c r="N286" s="55">
        <v>678</v>
      </c>
      <c r="O286" s="55">
        <v>107</v>
      </c>
      <c r="P286" s="55">
        <v>142</v>
      </c>
      <c r="Q286" s="55">
        <v>97</v>
      </c>
      <c r="R286" s="55">
        <v>655</v>
      </c>
      <c r="S286" s="55">
        <v>68.5</v>
      </c>
      <c r="T286" s="55">
        <v>257</v>
      </c>
      <c r="U286" s="55"/>
      <c r="V286" s="55"/>
      <c r="W286" s="55">
        <v>72.5</v>
      </c>
      <c r="X286" s="55">
        <v>90</v>
      </c>
      <c r="Y286" s="55">
        <v>129</v>
      </c>
      <c r="Z286" s="55">
        <v>84</v>
      </c>
      <c r="AA286" s="55">
        <v>91</v>
      </c>
      <c r="AB286" s="55">
        <v>75</v>
      </c>
      <c r="AC286" s="55"/>
      <c r="AD286" s="55"/>
      <c r="AE286" s="55"/>
      <c r="AF286" s="55"/>
      <c r="AG286" s="55"/>
      <c r="AH286" s="55"/>
      <c r="AI286" s="55" t="s">
        <v>54</v>
      </c>
      <c r="AJ286" s="55">
        <v>12</v>
      </c>
      <c r="AK286" s="55"/>
      <c r="AL286" s="55"/>
      <c r="AM286" s="55"/>
      <c r="AN286" s="55"/>
      <c r="AO286" s="55">
        <v>217</v>
      </c>
      <c r="AP286" s="55">
        <v>401</v>
      </c>
      <c r="AQ286" s="55">
        <v>297</v>
      </c>
      <c r="AR286" s="55">
        <v>680</v>
      </c>
      <c r="AS286" s="55">
        <v>288</v>
      </c>
      <c r="AT286" s="55">
        <v>283</v>
      </c>
    </row>
    <row r="287" spans="1:46">
      <c r="A287" s="55" t="s">
        <v>897</v>
      </c>
      <c r="B287" s="55">
        <v>1315231017</v>
      </c>
      <c r="C287" s="55" t="s">
        <v>898</v>
      </c>
      <c r="D287" s="55" t="s">
        <v>52</v>
      </c>
      <c r="E287" s="55" t="s">
        <v>53</v>
      </c>
      <c r="F287" s="55"/>
      <c r="G287" s="55">
        <v>10</v>
      </c>
      <c r="H287" s="55">
        <v>520.5</v>
      </c>
      <c r="I287" s="55">
        <v>551</v>
      </c>
      <c r="J287" s="55">
        <v>283</v>
      </c>
      <c r="K287" s="55">
        <v>76</v>
      </c>
      <c r="L287" s="55">
        <v>1431</v>
      </c>
      <c r="M287" s="55">
        <v>97.5</v>
      </c>
      <c r="N287" s="55">
        <v>678</v>
      </c>
      <c r="O287" s="55">
        <v>98</v>
      </c>
      <c r="P287" s="55">
        <v>311</v>
      </c>
      <c r="Q287" s="55">
        <v>106</v>
      </c>
      <c r="R287" s="55">
        <v>498</v>
      </c>
      <c r="S287" s="55">
        <v>73.5</v>
      </c>
      <c r="T287" s="55">
        <v>172</v>
      </c>
      <c r="U287" s="55"/>
      <c r="V287" s="55"/>
      <c r="W287" s="55">
        <v>64.5</v>
      </c>
      <c r="X287" s="55">
        <v>87</v>
      </c>
      <c r="Y287" s="55">
        <v>258</v>
      </c>
      <c r="Z287" s="55">
        <v>81</v>
      </c>
      <c r="AA287" s="55">
        <v>89</v>
      </c>
      <c r="AB287" s="55">
        <v>132</v>
      </c>
      <c r="AC287" s="55"/>
      <c r="AD287" s="55"/>
      <c r="AE287" s="55"/>
      <c r="AF287" s="55"/>
      <c r="AG287" s="55"/>
      <c r="AH287" s="55"/>
      <c r="AI287" s="55" t="s">
        <v>54</v>
      </c>
      <c r="AJ287" s="55">
        <v>17</v>
      </c>
      <c r="AK287" s="55"/>
      <c r="AL287" s="55"/>
      <c r="AM287" s="55"/>
      <c r="AN287" s="55"/>
      <c r="AO287" s="55">
        <v>174</v>
      </c>
      <c r="AP287" s="55">
        <v>200</v>
      </c>
      <c r="AQ287" s="55">
        <v>328</v>
      </c>
      <c r="AR287" s="55">
        <v>359</v>
      </c>
      <c r="AS287" s="55">
        <v>175</v>
      </c>
      <c r="AT287" s="55">
        <v>283</v>
      </c>
    </row>
    <row r="288" spans="1:46">
      <c r="A288" s="55" t="s">
        <v>1170</v>
      </c>
      <c r="B288" s="55">
        <v>1315231316</v>
      </c>
      <c r="C288" s="55" t="s">
        <v>1171</v>
      </c>
      <c r="D288" s="55" t="s">
        <v>52</v>
      </c>
      <c r="E288" s="55" t="s">
        <v>53</v>
      </c>
      <c r="F288" s="55"/>
      <c r="G288" s="55">
        <v>13</v>
      </c>
      <c r="H288" s="55">
        <v>496</v>
      </c>
      <c r="I288" s="55">
        <v>550.5</v>
      </c>
      <c r="J288" s="55">
        <v>286</v>
      </c>
      <c r="K288" s="55">
        <v>69</v>
      </c>
      <c r="L288" s="55">
        <v>1451</v>
      </c>
      <c r="M288" s="55">
        <v>113</v>
      </c>
      <c r="N288" s="55">
        <v>112</v>
      </c>
      <c r="O288" s="55">
        <v>98.5</v>
      </c>
      <c r="P288" s="55">
        <v>298</v>
      </c>
      <c r="Q288" s="55">
        <v>111.5</v>
      </c>
      <c r="R288" s="55">
        <v>371</v>
      </c>
      <c r="S288" s="55">
        <v>68.5</v>
      </c>
      <c r="T288" s="55">
        <v>257</v>
      </c>
      <c r="U288" s="55"/>
      <c r="V288" s="55"/>
      <c r="W288" s="55">
        <v>46</v>
      </c>
      <c r="X288" s="55">
        <v>73</v>
      </c>
      <c r="Y288" s="55">
        <v>569</v>
      </c>
      <c r="Z288" s="55"/>
      <c r="AA288" s="55"/>
      <c r="AB288" s="55"/>
      <c r="AC288" s="55"/>
      <c r="AD288" s="55"/>
      <c r="AE288" s="55"/>
      <c r="AF288" s="55">
        <v>58.5</v>
      </c>
      <c r="AG288" s="55">
        <v>86</v>
      </c>
      <c r="AH288" s="55">
        <v>78</v>
      </c>
      <c r="AI288" s="55" t="s">
        <v>866</v>
      </c>
      <c r="AJ288" s="55">
        <v>16</v>
      </c>
      <c r="AK288" s="55"/>
      <c r="AL288" s="55"/>
      <c r="AM288" s="55"/>
      <c r="AN288" s="55"/>
      <c r="AO288" s="55">
        <v>275</v>
      </c>
      <c r="AP288" s="55">
        <v>320</v>
      </c>
      <c r="AQ288" s="55">
        <v>341</v>
      </c>
      <c r="AR288" s="55">
        <v>355</v>
      </c>
      <c r="AS288" s="55">
        <v>323</v>
      </c>
      <c r="AT288" s="55">
        <v>286</v>
      </c>
    </row>
    <row r="289" spans="1:46">
      <c r="A289" s="55" t="s">
        <v>1240</v>
      </c>
      <c r="B289" s="55">
        <v>1315231404</v>
      </c>
      <c r="C289" s="55" t="s">
        <v>1241</v>
      </c>
      <c r="D289" s="55" t="s">
        <v>52</v>
      </c>
      <c r="E289" s="55" t="s">
        <v>53</v>
      </c>
      <c r="F289" s="55"/>
      <c r="G289" s="55">
        <v>14</v>
      </c>
      <c r="H289" s="55">
        <v>510</v>
      </c>
      <c r="I289" s="55">
        <v>550.5</v>
      </c>
      <c r="J289" s="55">
        <v>286</v>
      </c>
      <c r="K289" s="55">
        <v>116</v>
      </c>
      <c r="L289" s="55">
        <v>1451</v>
      </c>
      <c r="M289" s="55">
        <v>108.5</v>
      </c>
      <c r="N289" s="55">
        <v>258</v>
      </c>
      <c r="O289" s="55">
        <v>87</v>
      </c>
      <c r="P289" s="55">
        <v>503</v>
      </c>
      <c r="Q289" s="55">
        <v>123.5</v>
      </c>
      <c r="R289" s="55">
        <v>117</v>
      </c>
      <c r="S289" s="55">
        <v>52.5</v>
      </c>
      <c r="T289" s="55">
        <v>523</v>
      </c>
      <c r="U289" s="55"/>
      <c r="V289" s="55"/>
      <c r="W289" s="55">
        <v>74</v>
      </c>
      <c r="X289" s="55">
        <v>91</v>
      </c>
      <c r="Y289" s="55">
        <v>110</v>
      </c>
      <c r="Z289" s="55"/>
      <c r="AA289" s="55"/>
      <c r="AB289" s="55"/>
      <c r="AC289" s="55">
        <v>64.5</v>
      </c>
      <c r="AD289" s="55">
        <v>88</v>
      </c>
      <c r="AE289" s="55">
        <v>70</v>
      </c>
      <c r="AF289" s="55"/>
      <c r="AG289" s="55"/>
      <c r="AH289" s="55"/>
      <c r="AI289" s="55" t="s">
        <v>880</v>
      </c>
      <c r="AJ289" s="55">
        <v>4</v>
      </c>
      <c r="AK289" s="55"/>
      <c r="AL289" s="55"/>
      <c r="AM289" s="55"/>
      <c r="AN289" s="55"/>
      <c r="AO289" s="55">
        <v>193</v>
      </c>
      <c r="AP289" s="55">
        <v>205</v>
      </c>
      <c r="AQ289" s="55">
        <v>265</v>
      </c>
      <c r="AR289" s="55">
        <v>402</v>
      </c>
      <c r="AS289" s="55">
        <v>277</v>
      </c>
      <c r="AT289" s="55">
        <v>286</v>
      </c>
    </row>
    <row r="290" spans="1:46">
      <c r="A290" s="55" t="s">
        <v>365</v>
      </c>
      <c r="B290" s="55">
        <v>1315230417</v>
      </c>
      <c r="C290" s="55" t="s">
        <v>366</v>
      </c>
      <c r="D290" s="55" t="s">
        <v>52</v>
      </c>
      <c r="E290" s="55" t="s">
        <v>53</v>
      </c>
      <c r="F290" s="55"/>
      <c r="G290" s="55">
        <v>4</v>
      </c>
      <c r="H290" s="55">
        <v>518</v>
      </c>
      <c r="I290" s="55">
        <v>550</v>
      </c>
      <c r="J290" s="55">
        <v>288</v>
      </c>
      <c r="K290" s="55">
        <v>-33</v>
      </c>
      <c r="L290" s="55">
        <v>1468</v>
      </c>
      <c r="M290" s="55">
        <v>108</v>
      </c>
      <c r="N290" s="55">
        <v>278</v>
      </c>
      <c r="O290" s="55">
        <v>105.5</v>
      </c>
      <c r="P290" s="55">
        <v>170</v>
      </c>
      <c r="Q290" s="55">
        <v>109.5</v>
      </c>
      <c r="R290" s="55">
        <v>424</v>
      </c>
      <c r="S290" s="55">
        <v>68</v>
      </c>
      <c r="T290" s="55">
        <v>269</v>
      </c>
      <c r="U290" s="55"/>
      <c r="V290" s="55"/>
      <c r="W290" s="55">
        <v>61</v>
      </c>
      <c r="X290" s="55">
        <v>84</v>
      </c>
      <c r="Y290" s="55">
        <v>332</v>
      </c>
      <c r="Z290" s="55">
        <v>66</v>
      </c>
      <c r="AA290" s="55">
        <v>75</v>
      </c>
      <c r="AB290" s="55">
        <v>403</v>
      </c>
      <c r="AC290" s="55"/>
      <c r="AD290" s="55"/>
      <c r="AE290" s="55"/>
      <c r="AF290" s="55"/>
      <c r="AG290" s="55"/>
      <c r="AH290" s="55"/>
      <c r="AI290" s="55" t="s">
        <v>54</v>
      </c>
      <c r="AJ290" s="55">
        <v>17</v>
      </c>
      <c r="AK290" s="55"/>
      <c r="AL290" s="55"/>
      <c r="AM290" s="55"/>
      <c r="AN290" s="55"/>
      <c r="AO290" s="55">
        <v>354</v>
      </c>
      <c r="AP290" s="55">
        <v>197</v>
      </c>
      <c r="AQ290" s="55">
        <v>341</v>
      </c>
      <c r="AR290" s="55">
        <v>255</v>
      </c>
      <c r="AS290" s="55">
        <v>238</v>
      </c>
      <c r="AT290" s="55">
        <v>288</v>
      </c>
    </row>
    <row r="291" spans="1:46">
      <c r="A291" s="55" t="s">
        <v>335</v>
      </c>
      <c r="B291" s="55">
        <v>1315230402</v>
      </c>
      <c r="C291" s="55" t="s">
        <v>336</v>
      </c>
      <c r="D291" s="55" t="s">
        <v>52</v>
      </c>
      <c r="E291" s="55" t="s">
        <v>53</v>
      </c>
      <c r="F291" s="55"/>
      <c r="G291" s="55">
        <v>4</v>
      </c>
      <c r="H291" s="55">
        <v>516</v>
      </c>
      <c r="I291" s="55">
        <v>549.5</v>
      </c>
      <c r="J291" s="55">
        <v>289</v>
      </c>
      <c r="K291" s="55">
        <v>-171</v>
      </c>
      <c r="L291" s="55">
        <v>1476</v>
      </c>
      <c r="M291" s="55">
        <v>106</v>
      </c>
      <c r="N291" s="55">
        <v>361</v>
      </c>
      <c r="O291" s="55">
        <v>101.5</v>
      </c>
      <c r="P291" s="55">
        <v>235</v>
      </c>
      <c r="Q291" s="55">
        <v>121</v>
      </c>
      <c r="R291" s="55">
        <v>168</v>
      </c>
      <c r="S291" s="55">
        <v>60</v>
      </c>
      <c r="T291" s="55">
        <v>413</v>
      </c>
      <c r="U291" s="55"/>
      <c r="V291" s="55"/>
      <c r="W291" s="55">
        <v>52</v>
      </c>
      <c r="X291" s="55">
        <v>77</v>
      </c>
      <c r="Y291" s="55">
        <v>493</v>
      </c>
      <c r="Z291" s="55">
        <v>75.5</v>
      </c>
      <c r="AA291" s="55">
        <v>84</v>
      </c>
      <c r="AB291" s="55">
        <v>235</v>
      </c>
      <c r="AC291" s="55"/>
      <c r="AD291" s="55"/>
      <c r="AE291" s="55"/>
      <c r="AF291" s="55"/>
      <c r="AG291" s="55"/>
      <c r="AH291" s="55"/>
      <c r="AI291" s="55" t="s">
        <v>54</v>
      </c>
      <c r="AJ291" s="55">
        <v>2</v>
      </c>
      <c r="AK291" s="55"/>
      <c r="AL291" s="55"/>
      <c r="AM291" s="55"/>
      <c r="AN291" s="55"/>
      <c r="AO291" s="55">
        <v>243</v>
      </c>
      <c r="AP291" s="55">
        <v>174</v>
      </c>
      <c r="AQ291" s="55">
        <v>177</v>
      </c>
      <c r="AR291" s="55">
        <v>118</v>
      </c>
      <c r="AS291" s="55">
        <v>209</v>
      </c>
      <c r="AT291" s="55">
        <v>289</v>
      </c>
    </row>
    <row r="292" spans="1:46">
      <c r="A292" s="55" t="s">
        <v>649</v>
      </c>
      <c r="B292" s="55">
        <v>1315230727</v>
      </c>
      <c r="C292" s="55" t="s">
        <v>650</v>
      </c>
      <c r="D292" s="55" t="s">
        <v>52</v>
      </c>
      <c r="E292" s="55" t="s">
        <v>53</v>
      </c>
      <c r="F292" s="55"/>
      <c r="G292" s="55">
        <v>7</v>
      </c>
      <c r="H292" s="55">
        <v>517.5</v>
      </c>
      <c r="I292" s="55">
        <v>549.5</v>
      </c>
      <c r="J292" s="55">
        <v>289</v>
      </c>
      <c r="K292" s="55">
        <v>-73</v>
      </c>
      <c r="L292" s="55">
        <v>1476</v>
      </c>
      <c r="M292" s="55">
        <v>108</v>
      </c>
      <c r="N292" s="55">
        <v>278</v>
      </c>
      <c r="O292" s="55">
        <v>104</v>
      </c>
      <c r="P292" s="55">
        <v>193</v>
      </c>
      <c r="Q292" s="55">
        <v>118</v>
      </c>
      <c r="R292" s="55">
        <v>236</v>
      </c>
      <c r="S292" s="55">
        <v>53.5</v>
      </c>
      <c r="T292" s="55">
        <v>510</v>
      </c>
      <c r="U292" s="55"/>
      <c r="V292" s="55"/>
      <c r="W292" s="55">
        <v>62.5</v>
      </c>
      <c r="X292" s="55">
        <v>86</v>
      </c>
      <c r="Y292" s="55">
        <v>306</v>
      </c>
      <c r="Z292" s="55">
        <v>71.5</v>
      </c>
      <c r="AA292" s="55">
        <v>80</v>
      </c>
      <c r="AB292" s="55">
        <v>310</v>
      </c>
      <c r="AC292" s="55"/>
      <c r="AD292" s="55"/>
      <c r="AE292" s="55"/>
      <c r="AF292" s="55"/>
      <c r="AG292" s="55"/>
      <c r="AH292" s="55"/>
      <c r="AI292" s="55" t="s">
        <v>54</v>
      </c>
      <c r="AJ292" s="55">
        <v>27</v>
      </c>
      <c r="AK292" s="55"/>
      <c r="AL292" s="55"/>
      <c r="AM292" s="55"/>
      <c r="AN292" s="55"/>
      <c r="AO292" s="55">
        <v>194</v>
      </c>
      <c r="AP292" s="55">
        <v>117</v>
      </c>
      <c r="AQ292" s="55">
        <v>247</v>
      </c>
      <c r="AR292" s="55">
        <v>216</v>
      </c>
      <c r="AS292" s="55">
        <v>332</v>
      </c>
      <c r="AT292" s="55">
        <v>289</v>
      </c>
    </row>
    <row r="293" spans="1:46">
      <c r="A293" s="55" t="s">
        <v>1238</v>
      </c>
      <c r="B293" s="55">
        <v>1315231403</v>
      </c>
      <c r="C293" s="55" t="s">
        <v>1239</v>
      </c>
      <c r="D293" s="55" t="s">
        <v>52</v>
      </c>
      <c r="E293" s="55" t="s">
        <v>53</v>
      </c>
      <c r="F293" s="55"/>
      <c r="G293" s="55">
        <v>14</v>
      </c>
      <c r="H293" s="55">
        <v>503.25</v>
      </c>
      <c r="I293" s="55">
        <v>549.5</v>
      </c>
      <c r="J293" s="55">
        <v>289</v>
      </c>
      <c r="K293" s="55">
        <v>5</v>
      </c>
      <c r="L293" s="55">
        <v>1476</v>
      </c>
      <c r="M293" s="55">
        <v>117.5</v>
      </c>
      <c r="N293" s="55">
        <v>36</v>
      </c>
      <c r="O293" s="55">
        <v>79.5</v>
      </c>
      <c r="P293" s="55">
        <v>631</v>
      </c>
      <c r="Q293" s="55">
        <v>130.5</v>
      </c>
      <c r="R293" s="55">
        <v>32</v>
      </c>
      <c r="S293" s="55">
        <v>52</v>
      </c>
      <c r="T293" s="55">
        <v>528</v>
      </c>
      <c r="U293" s="55"/>
      <c r="V293" s="55"/>
      <c r="W293" s="55">
        <v>57</v>
      </c>
      <c r="X293" s="55">
        <v>81</v>
      </c>
      <c r="Y293" s="55">
        <v>406</v>
      </c>
      <c r="Z293" s="55"/>
      <c r="AA293" s="55"/>
      <c r="AB293" s="55"/>
      <c r="AC293" s="55">
        <v>66.75</v>
      </c>
      <c r="AD293" s="55">
        <v>89</v>
      </c>
      <c r="AE293" s="55">
        <v>46</v>
      </c>
      <c r="AF293" s="55"/>
      <c r="AG293" s="55"/>
      <c r="AH293" s="55"/>
      <c r="AI293" s="55" t="s">
        <v>880</v>
      </c>
      <c r="AJ293" s="55">
        <v>3</v>
      </c>
      <c r="AK293" s="55"/>
      <c r="AL293" s="55"/>
      <c r="AM293" s="55"/>
      <c r="AN293" s="55"/>
      <c r="AO293" s="55">
        <v>348</v>
      </c>
      <c r="AP293" s="55">
        <v>221</v>
      </c>
      <c r="AQ293" s="55">
        <v>272</v>
      </c>
      <c r="AR293" s="55">
        <v>294</v>
      </c>
      <c r="AS293" s="55">
        <v>222</v>
      </c>
      <c r="AT293" s="55">
        <v>289</v>
      </c>
    </row>
    <row r="294" spans="1:46">
      <c r="A294" s="55" t="s">
        <v>629</v>
      </c>
      <c r="B294" s="55">
        <v>1315230717</v>
      </c>
      <c r="C294" s="55" t="s">
        <v>630</v>
      </c>
      <c r="D294" s="55" t="s">
        <v>52</v>
      </c>
      <c r="E294" s="55" t="s">
        <v>53</v>
      </c>
      <c r="F294" s="55"/>
      <c r="G294" s="55">
        <v>7</v>
      </c>
      <c r="H294" s="55">
        <v>516</v>
      </c>
      <c r="I294" s="55">
        <v>549</v>
      </c>
      <c r="J294" s="55">
        <v>292</v>
      </c>
      <c r="K294" s="55">
        <v>-3</v>
      </c>
      <c r="L294" s="55">
        <v>1483</v>
      </c>
      <c r="M294" s="55">
        <v>106</v>
      </c>
      <c r="N294" s="55">
        <v>361</v>
      </c>
      <c r="O294" s="55">
        <v>108</v>
      </c>
      <c r="P294" s="55">
        <v>119</v>
      </c>
      <c r="Q294" s="55">
        <v>99.5</v>
      </c>
      <c r="R294" s="55">
        <v>610</v>
      </c>
      <c r="S294" s="55">
        <v>72.5</v>
      </c>
      <c r="T294" s="55">
        <v>189</v>
      </c>
      <c r="U294" s="55"/>
      <c r="V294" s="55"/>
      <c r="W294" s="55">
        <v>58</v>
      </c>
      <c r="X294" s="55">
        <v>82</v>
      </c>
      <c r="Y294" s="55">
        <v>385</v>
      </c>
      <c r="Z294" s="55">
        <v>72</v>
      </c>
      <c r="AA294" s="55">
        <v>81</v>
      </c>
      <c r="AB294" s="55">
        <v>301</v>
      </c>
      <c r="AC294" s="55"/>
      <c r="AD294" s="55"/>
      <c r="AE294" s="55"/>
      <c r="AF294" s="55"/>
      <c r="AG294" s="55"/>
      <c r="AH294" s="55"/>
      <c r="AI294" s="55" t="s">
        <v>54</v>
      </c>
      <c r="AJ294" s="55">
        <v>17</v>
      </c>
      <c r="AK294" s="55"/>
      <c r="AL294" s="55"/>
      <c r="AM294" s="55"/>
      <c r="AN294" s="55"/>
      <c r="AO294" s="55">
        <v>258</v>
      </c>
      <c r="AP294" s="55">
        <v>410</v>
      </c>
      <c r="AQ294" s="55">
        <v>422</v>
      </c>
      <c r="AR294" s="55">
        <v>289</v>
      </c>
      <c r="AS294" s="55">
        <v>224</v>
      </c>
      <c r="AT294" s="55">
        <v>292</v>
      </c>
    </row>
    <row r="295" spans="1:46">
      <c r="A295" s="55" t="s">
        <v>294</v>
      </c>
      <c r="B295" s="55">
        <v>1315230328</v>
      </c>
      <c r="C295" s="55" t="s">
        <v>295</v>
      </c>
      <c r="D295" s="55" t="s">
        <v>52</v>
      </c>
      <c r="E295" s="55" t="s">
        <v>53</v>
      </c>
      <c r="F295" s="55"/>
      <c r="G295" s="55">
        <v>3</v>
      </c>
      <c r="H295" s="55">
        <v>518</v>
      </c>
      <c r="I295" s="55">
        <v>549</v>
      </c>
      <c r="J295" s="55">
        <v>292</v>
      </c>
      <c r="K295" s="55">
        <v>-23</v>
      </c>
      <c r="L295" s="55">
        <v>1483</v>
      </c>
      <c r="M295" s="55">
        <v>101</v>
      </c>
      <c r="N295" s="55">
        <v>561</v>
      </c>
      <c r="O295" s="55">
        <v>102.5</v>
      </c>
      <c r="P295" s="55">
        <v>220</v>
      </c>
      <c r="Q295" s="55">
        <v>105.5</v>
      </c>
      <c r="R295" s="55">
        <v>513</v>
      </c>
      <c r="S295" s="55">
        <v>66</v>
      </c>
      <c r="T295" s="55">
        <v>301</v>
      </c>
      <c r="U295" s="55"/>
      <c r="V295" s="55"/>
      <c r="W295" s="55">
        <v>57.5</v>
      </c>
      <c r="X295" s="55">
        <v>82</v>
      </c>
      <c r="Y295" s="55">
        <v>393</v>
      </c>
      <c r="Z295" s="55">
        <v>85.5</v>
      </c>
      <c r="AA295" s="55">
        <v>92</v>
      </c>
      <c r="AB295" s="55">
        <v>50</v>
      </c>
      <c r="AC295" s="55"/>
      <c r="AD295" s="55"/>
      <c r="AE295" s="55"/>
      <c r="AF295" s="55"/>
      <c r="AG295" s="55"/>
      <c r="AH295" s="55"/>
      <c r="AI295" s="55" t="s">
        <v>54</v>
      </c>
      <c r="AJ295" s="55">
        <v>28</v>
      </c>
      <c r="AK295" s="55"/>
      <c r="AL295" s="55"/>
      <c r="AM295" s="55"/>
      <c r="AN295" s="55"/>
      <c r="AO295" s="55">
        <v>136</v>
      </c>
      <c r="AP295" s="55">
        <v>347</v>
      </c>
      <c r="AQ295" s="55">
        <v>146</v>
      </c>
      <c r="AR295" s="55">
        <v>269</v>
      </c>
      <c r="AS295" s="55">
        <v>389</v>
      </c>
      <c r="AT295" s="55">
        <v>292</v>
      </c>
    </row>
    <row r="296" spans="1:46">
      <c r="A296" s="55" t="s">
        <v>343</v>
      </c>
      <c r="B296" s="55">
        <v>1315230406</v>
      </c>
      <c r="C296" s="55" t="s">
        <v>344</v>
      </c>
      <c r="D296" s="55" t="s">
        <v>52</v>
      </c>
      <c r="E296" s="55" t="s">
        <v>53</v>
      </c>
      <c r="F296" s="55"/>
      <c r="G296" s="55">
        <v>4</v>
      </c>
      <c r="H296" s="55">
        <v>516</v>
      </c>
      <c r="I296" s="55">
        <v>547.5</v>
      </c>
      <c r="J296" s="55">
        <v>294</v>
      </c>
      <c r="K296" s="55">
        <v>-146</v>
      </c>
      <c r="L296" s="55">
        <v>1517</v>
      </c>
      <c r="M296" s="55">
        <v>115.5</v>
      </c>
      <c r="N296" s="55">
        <v>55</v>
      </c>
      <c r="O296" s="55">
        <v>91.5</v>
      </c>
      <c r="P296" s="55">
        <v>429</v>
      </c>
      <c r="Q296" s="55">
        <v>116.5</v>
      </c>
      <c r="R296" s="55">
        <v>274</v>
      </c>
      <c r="S296" s="55">
        <v>53</v>
      </c>
      <c r="T296" s="55">
        <v>517</v>
      </c>
      <c r="U296" s="55"/>
      <c r="V296" s="55"/>
      <c r="W296" s="55">
        <v>64</v>
      </c>
      <c r="X296" s="55">
        <v>87</v>
      </c>
      <c r="Y296" s="55">
        <v>269</v>
      </c>
      <c r="Z296" s="55">
        <v>75.5</v>
      </c>
      <c r="AA296" s="55">
        <v>84</v>
      </c>
      <c r="AB296" s="55">
        <v>235</v>
      </c>
      <c r="AC296" s="55"/>
      <c r="AD296" s="55"/>
      <c r="AE296" s="55"/>
      <c r="AF296" s="55"/>
      <c r="AG296" s="55"/>
      <c r="AH296" s="55"/>
      <c r="AI296" s="55" t="s">
        <v>54</v>
      </c>
      <c r="AJ296" s="55">
        <v>6</v>
      </c>
      <c r="AK296" s="55"/>
      <c r="AL296" s="55"/>
      <c r="AM296" s="55"/>
      <c r="AN296" s="55"/>
      <c r="AO296" s="55">
        <v>243</v>
      </c>
      <c r="AP296" s="55">
        <v>316</v>
      </c>
      <c r="AQ296" s="55">
        <v>267</v>
      </c>
      <c r="AR296" s="55">
        <v>148</v>
      </c>
      <c r="AS296" s="55">
        <v>190</v>
      </c>
      <c r="AT296" s="55">
        <v>294</v>
      </c>
    </row>
    <row r="297" spans="1:46">
      <c r="A297" s="55" t="s">
        <v>206</v>
      </c>
      <c r="B297" s="55">
        <v>1315230231</v>
      </c>
      <c r="C297" s="55" t="s">
        <v>207</v>
      </c>
      <c r="D297" s="55" t="s">
        <v>52</v>
      </c>
      <c r="E297" s="55" t="s">
        <v>53</v>
      </c>
      <c r="F297" s="55"/>
      <c r="G297" s="55">
        <v>2</v>
      </c>
      <c r="H297" s="55">
        <v>514.75</v>
      </c>
      <c r="I297" s="55">
        <v>547.5</v>
      </c>
      <c r="J297" s="55">
        <v>294</v>
      </c>
      <c r="K297" s="55">
        <v>151</v>
      </c>
      <c r="L297" s="55">
        <v>1517</v>
      </c>
      <c r="M297" s="55">
        <v>104</v>
      </c>
      <c r="N297" s="55">
        <v>450</v>
      </c>
      <c r="O297" s="55">
        <v>104</v>
      </c>
      <c r="P297" s="55">
        <v>193</v>
      </c>
      <c r="Q297" s="55">
        <v>108.5</v>
      </c>
      <c r="R297" s="55">
        <v>443</v>
      </c>
      <c r="S297" s="55">
        <v>71</v>
      </c>
      <c r="T297" s="55">
        <v>205</v>
      </c>
      <c r="U297" s="55"/>
      <c r="V297" s="55"/>
      <c r="W297" s="55">
        <v>58.5</v>
      </c>
      <c r="X297" s="55">
        <v>82</v>
      </c>
      <c r="Y297" s="55">
        <v>372</v>
      </c>
      <c r="Z297" s="55">
        <v>68.75</v>
      </c>
      <c r="AA297" s="55">
        <v>78</v>
      </c>
      <c r="AB297" s="55">
        <v>365</v>
      </c>
      <c r="AC297" s="55"/>
      <c r="AD297" s="55"/>
      <c r="AE297" s="55"/>
      <c r="AF297" s="55"/>
      <c r="AG297" s="55"/>
      <c r="AH297" s="55"/>
      <c r="AI297" s="55" t="s">
        <v>54</v>
      </c>
      <c r="AJ297" s="55">
        <v>31</v>
      </c>
      <c r="AK297" s="55"/>
      <c r="AL297" s="55"/>
      <c r="AM297" s="55"/>
      <c r="AN297" s="55"/>
      <c r="AO297" s="55">
        <v>562</v>
      </c>
      <c r="AP297" s="55">
        <v>422</v>
      </c>
      <c r="AQ297" s="55">
        <v>380</v>
      </c>
      <c r="AR297" s="55">
        <v>445</v>
      </c>
      <c r="AS297" s="55">
        <v>356</v>
      </c>
      <c r="AT297" s="55">
        <v>294</v>
      </c>
    </row>
    <row r="298" spans="1:46">
      <c r="A298" s="55" t="s">
        <v>1084</v>
      </c>
      <c r="B298" s="55">
        <v>1315231213</v>
      </c>
      <c r="C298" s="55" t="s">
        <v>1085</v>
      </c>
      <c r="D298" s="55" t="s">
        <v>52</v>
      </c>
      <c r="E298" s="55" t="s">
        <v>53</v>
      </c>
      <c r="F298" s="55"/>
      <c r="G298" s="55">
        <v>12</v>
      </c>
      <c r="H298" s="55">
        <v>493</v>
      </c>
      <c r="I298" s="55">
        <v>547.5</v>
      </c>
      <c r="J298" s="55">
        <v>294</v>
      </c>
      <c r="K298" s="55">
        <v>89</v>
      </c>
      <c r="L298" s="55">
        <v>1517</v>
      </c>
      <c r="M298" s="55">
        <v>112</v>
      </c>
      <c r="N298" s="55">
        <v>138</v>
      </c>
      <c r="O298" s="55">
        <v>92</v>
      </c>
      <c r="P298" s="55">
        <v>419</v>
      </c>
      <c r="Q298" s="55">
        <v>122.5</v>
      </c>
      <c r="R298" s="55">
        <v>130</v>
      </c>
      <c r="S298" s="55">
        <v>68</v>
      </c>
      <c r="T298" s="55">
        <v>269</v>
      </c>
      <c r="U298" s="55"/>
      <c r="V298" s="55"/>
      <c r="W298" s="55">
        <v>44</v>
      </c>
      <c r="X298" s="55">
        <v>71</v>
      </c>
      <c r="Y298" s="55">
        <v>591</v>
      </c>
      <c r="Z298" s="55"/>
      <c r="AA298" s="55"/>
      <c r="AB298" s="55"/>
      <c r="AC298" s="55"/>
      <c r="AD298" s="55"/>
      <c r="AE298" s="55"/>
      <c r="AF298" s="55">
        <v>54.5</v>
      </c>
      <c r="AG298" s="55">
        <v>82</v>
      </c>
      <c r="AH298" s="55">
        <v>139</v>
      </c>
      <c r="AI298" s="55" t="s">
        <v>866</v>
      </c>
      <c r="AJ298" s="55">
        <v>13</v>
      </c>
      <c r="AK298" s="55"/>
      <c r="AL298" s="55"/>
      <c r="AM298" s="55"/>
      <c r="AN298" s="55"/>
      <c r="AO298" s="55">
        <v>484</v>
      </c>
      <c r="AP298" s="55">
        <v>272</v>
      </c>
      <c r="AQ298" s="55">
        <v>389</v>
      </c>
      <c r="AR298" s="55">
        <v>383</v>
      </c>
      <c r="AS298" s="55">
        <v>375</v>
      </c>
      <c r="AT298" s="55">
        <v>294</v>
      </c>
    </row>
    <row r="299" spans="1:46">
      <c r="A299" s="55" t="s">
        <v>599</v>
      </c>
      <c r="B299" s="55">
        <v>1315230701</v>
      </c>
      <c r="C299" s="55" t="s">
        <v>600</v>
      </c>
      <c r="D299" s="55" t="s">
        <v>52</v>
      </c>
      <c r="E299" s="55" t="s">
        <v>53</v>
      </c>
      <c r="F299" s="55"/>
      <c r="G299" s="55">
        <v>7</v>
      </c>
      <c r="H299" s="55">
        <v>514</v>
      </c>
      <c r="I299" s="55">
        <v>547</v>
      </c>
      <c r="J299" s="55">
        <v>297</v>
      </c>
      <c r="K299" s="55">
        <v>30</v>
      </c>
      <c r="L299" s="55">
        <v>1534</v>
      </c>
      <c r="M299" s="55">
        <v>108.5</v>
      </c>
      <c r="N299" s="55">
        <v>258</v>
      </c>
      <c r="O299" s="55">
        <v>105</v>
      </c>
      <c r="P299" s="55">
        <v>178</v>
      </c>
      <c r="Q299" s="55">
        <v>119.5</v>
      </c>
      <c r="R299" s="55">
        <v>200</v>
      </c>
      <c r="S299" s="55">
        <v>49</v>
      </c>
      <c r="T299" s="55">
        <v>565</v>
      </c>
      <c r="U299" s="55"/>
      <c r="V299" s="55"/>
      <c r="W299" s="55">
        <v>56.5</v>
      </c>
      <c r="X299" s="55">
        <v>81</v>
      </c>
      <c r="Y299" s="55">
        <v>414</v>
      </c>
      <c r="Z299" s="55">
        <v>75.5</v>
      </c>
      <c r="AA299" s="55">
        <v>84</v>
      </c>
      <c r="AB299" s="55">
        <v>235</v>
      </c>
      <c r="AC299" s="55"/>
      <c r="AD299" s="55"/>
      <c r="AE299" s="55"/>
      <c r="AF299" s="55"/>
      <c r="AG299" s="55"/>
      <c r="AH299" s="55"/>
      <c r="AI299" s="55" t="s">
        <v>54</v>
      </c>
      <c r="AJ299" s="55">
        <v>1</v>
      </c>
      <c r="AK299" s="55"/>
      <c r="AL299" s="55"/>
      <c r="AM299" s="55"/>
      <c r="AN299" s="55"/>
      <c r="AO299" s="55">
        <v>234</v>
      </c>
      <c r="AP299" s="55">
        <v>238</v>
      </c>
      <c r="AQ299" s="55">
        <v>364</v>
      </c>
      <c r="AR299" s="55">
        <v>327</v>
      </c>
      <c r="AS299" s="55">
        <v>162</v>
      </c>
      <c r="AT299" s="55">
        <v>297</v>
      </c>
    </row>
    <row r="300" spans="1:46">
      <c r="A300" s="55" t="s">
        <v>377</v>
      </c>
      <c r="B300" s="55">
        <v>1315230423</v>
      </c>
      <c r="C300" s="55" t="s">
        <v>378</v>
      </c>
      <c r="D300" s="55" t="s">
        <v>52</v>
      </c>
      <c r="E300" s="55" t="s">
        <v>53</v>
      </c>
      <c r="F300" s="55"/>
      <c r="G300" s="55">
        <v>4</v>
      </c>
      <c r="H300" s="55">
        <v>513.5</v>
      </c>
      <c r="I300" s="55">
        <v>547</v>
      </c>
      <c r="J300" s="55">
        <v>297</v>
      </c>
      <c r="K300" s="55">
        <v>134</v>
      </c>
      <c r="L300" s="55">
        <v>1534</v>
      </c>
      <c r="M300" s="55">
        <v>115.5</v>
      </c>
      <c r="N300" s="55">
        <v>55</v>
      </c>
      <c r="O300" s="55">
        <v>93.5</v>
      </c>
      <c r="P300" s="55">
        <v>392</v>
      </c>
      <c r="Q300" s="55">
        <v>113.5</v>
      </c>
      <c r="R300" s="55">
        <v>327</v>
      </c>
      <c r="S300" s="55">
        <v>66.5</v>
      </c>
      <c r="T300" s="55">
        <v>292</v>
      </c>
      <c r="U300" s="55"/>
      <c r="V300" s="55"/>
      <c r="W300" s="55">
        <v>57</v>
      </c>
      <c r="X300" s="55">
        <v>81</v>
      </c>
      <c r="Y300" s="55">
        <v>406</v>
      </c>
      <c r="Z300" s="55">
        <v>67.5</v>
      </c>
      <c r="AA300" s="55">
        <v>77</v>
      </c>
      <c r="AB300" s="55">
        <v>383</v>
      </c>
      <c r="AC300" s="55"/>
      <c r="AD300" s="55"/>
      <c r="AE300" s="55"/>
      <c r="AF300" s="55"/>
      <c r="AG300" s="55"/>
      <c r="AH300" s="55"/>
      <c r="AI300" s="55" t="s">
        <v>54</v>
      </c>
      <c r="AJ300" s="55">
        <v>23</v>
      </c>
      <c r="AK300" s="55"/>
      <c r="AL300" s="55"/>
      <c r="AM300" s="55"/>
      <c r="AN300" s="55"/>
      <c r="AO300" s="55">
        <v>293</v>
      </c>
      <c r="AP300" s="55">
        <v>174</v>
      </c>
      <c r="AQ300" s="55">
        <v>396</v>
      </c>
      <c r="AR300" s="55">
        <v>431</v>
      </c>
      <c r="AS300" s="55">
        <v>265</v>
      </c>
      <c r="AT300" s="55">
        <v>297</v>
      </c>
    </row>
    <row r="301" spans="1:46">
      <c r="A301" s="55" t="s">
        <v>1417</v>
      </c>
      <c r="B301" s="55">
        <v>1315231543</v>
      </c>
      <c r="C301" s="55" t="s">
        <v>1418</v>
      </c>
      <c r="D301" s="55" t="s">
        <v>52</v>
      </c>
      <c r="E301" s="55" t="s">
        <v>53</v>
      </c>
      <c r="F301" s="55"/>
      <c r="G301" s="55">
        <v>15</v>
      </c>
      <c r="H301" s="55">
        <v>499.5</v>
      </c>
      <c r="I301" s="55">
        <v>547</v>
      </c>
      <c r="J301" s="55">
        <v>297</v>
      </c>
      <c r="K301" s="55">
        <v>-7</v>
      </c>
      <c r="L301" s="55">
        <v>1534</v>
      </c>
      <c r="M301" s="55">
        <v>112.5</v>
      </c>
      <c r="N301" s="55">
        <v>128</v>
      </c>
      <c r="O301" s="55">
        <v>84.5</v>
      </c>
      <c r="P301" s="55">
        <v>553</v>
      </c>
      <c r="Q301" s="55">
        <v>125</v>
      </c>
      <c r="R301" s="55">
        <v>92</v>
      </c>
      <c r="S301" s="55">
        <v>59</v>
      </c>
      <c r="T301" s="55">
        <v>430</v>
      </c>
      <c r="U301" s="55"/>
      <c r="V301" s="55"/>
      <c r="W301" s="55">
        <v>52</v>
      </c>
      <c r="X301" s="55">
        <v>77</v>
      </c>
      <c r="Y301" s="55">
        <v>493</v>
      </c>
      <c r="Z301" s="55"/>
      <c r="AA301" s="55"/>
      <c r="AB301" s="55"/>
      <c r="AC301" s="55">
        <v>66.5</v>
      </c>
      <c r="AD301" s="55">
        <v>89</v>
      </c>
      <c r="AE301" s="55">
        <v>48</v>
      </c>
      <c r="AF301" s="55"/>
      <c r="AG301" s="55"/>
      <c r="AH301" s="55"/>
      <c r="AI301" s="55" t="s">
        <v>880</v>
      </c>
      <c r="AJ301" s="55">
        <v>43</v>
      </c>
      <c r="AK301" s="55"/>
      <c r="AL301" s="55"/>
      <c r="AM301" s="55"/>
      <c r="AN301" s="55"/>
      <c r="AO301" s="55">
        <v>213</v>
      </c>
      <c r="AP301" s="55">
        <v>199</v>
      </c>
      <c r="AQ301" s="55">
        <v>208</v>
      </c>
      <c r="AR301" s="55">
        <v>290</v>
      </c>
      <c r="AS301" s="55">
        <v>230</v>
      </c>
      <c r="AT301" s="55">
        <v>297</v>
      </c>
    </row>
    <row r="302" spans="1:46">
      <c r="A302" s="55" t="s">
        <v>409</v>
      </c>
      <c r="B302" s="55">
        <v>1315230440</v>
      </c>
      <c r="C302" s="55" t="s">
        <v>410</v>
      </c>
      <c r="D302" s="55" t="s">
        <v>133</v>
      </c>
      <c r="E302" s="55" t="s">
        <v>53</v>
      </c>
      <c r="F302" s="55"/>
      <c r="G302" s="55">
        <v>4</v>
      </c>
      <c r="H302" s="55">
        <v>515</v>
      </c>
      <c r="I302" s="55">
        <v>546.5</v>
      </c>
      <c r="J302" s="55">
        <v>300</v>
      </c>
      <c r="K302" s="55">
        <v>22</v>
      </c>
      <c r="L302" s="55">
        <v>1552</v>
      </c>
      <c r="M302" s="55">
        <v>108.5</v>
      </c>
      <c r="N302" s="55">
        <v>258</v>
      </c>
      <c r="O302" s="55">
        <v>92.5</v>
      </c>
      <c r="P302" s="55">
        <v>409</v>
      </c>
      <c r="Q302" s="55">
        <v>111.5</v>
      </c>
      <c r="R302" s="55">
        <v>371</v>
      </c>
      <c r="S302" s="55">
        <v>58</v>
      </c>
      <c r="T302" s="55">
        <v>447</v>
      </c>
      <c r="U302" s="55"/>
      <c r="V302" s="55"/>
      <c r="W302" s="55">
        <v>63</v>
      </c>
      <c r="X302" s="55">
        <v>86</v>
      </c>
      <c r="Y302" s="55">
        <v>297</v>
      </c>
      <c r="Z302" s="55">
        <v>81.5</v>
      </c>
      <c r="AA302" s="55">
        <v>90</v>
      </c>
      <c r="AB302" s="55">
        <v>122</v>
      </c>
      <c r="AC302" s="55"/>
      <c r="AD302" s="55"/>
      <c r="AE302" s="55"/>
      <c r="AF302" s="55"/>
      <c r="AG302" s="55"/>
      <c r="AH302" s="55"/>
      <c r="AI302" s="55" t="s">
        <v>54</v>
      </c>
      <c r="AJ302" s="55">
        <v>40</v>
      </c>
      <c r="AK302" s="55"/>
      <c r="AL302" s="55"/>
      <c r="AM302" s="55"/>
      <c r="AN302" s="55"/>
      <c r="AO302" s="55">
        <v>411</v>
      </c>
      <c r="AP302" s="55">
        <v>209</v>
      </c>
      <c r="AQ302" s="55">
        <v>380</v>
      </c>
      <c r="AR302" s="55">
        <v>322</v>
      </c>
      <c r="AS302" s="55">
        <v>422</v>
      </c>
      <c r="AT302" s="55">
        <v>300</v>
      </c>
    </row>
    <row r="303" spans="1:46">
      <c r="A303" s="55" t="s">
        <v>651</v>
      </c>
      <c r="B303" s="55">
        <v>1315230728</v>
      </c>
      <c r="C303" s="55" t="s">
        <v>652</v>
      </c>
      <c r="D303" s="55" t="s">
        <v>52</v>
      </c>
      <c r="E303" s="55" t="s">
        <v>53</v>
      </c>
      <c r="F303" s="55"/>
      <c r="G303" s="55">
        <v>7</v>
      </c>
      <c r="H303" s="55">
        <v>517.5</v>
      </c>
      <c r="I303" s="55">
        <v>546.5</v>
      </c>
      <c r="J303" s="55">
        <v>300</v>
      </c>
      <c r="K303" s="55">
        <v>33</v>
      </c>
      <c r="L303" s="55">
        <v>1552</v>
      </c>
      <c r="M303" s="55">
        <v>99</v>
      </c>
      <c r="N303" s="55">
        <v>635</v>
      </c>
      <c r="O303" s="55">
        <v>99</v>
      </c>
      <c r="P303" s="55">
        <v>285</v>
      </c>
      <c r="Q303" s="55">
        <v>106.5</v>
      </c>
      <c r="R303" s="55">
        <v>487</v>
      </c>
      <c r="S303" s="55">
        <v>75</v>
      </c>
      <c r="T303" s="55">
        <v>156</v>
      </c>
      <c r="U303" s="55"/>
      <c r="V303" s="55"/>
      <c r="W303" s="55">
        <v>69</v>
      </c>
      <c r="X303" s="55">
        <v>89</v>
      </c>
      <c r="Y303" s="55">
        <v>170</v>
      </c>
      <c r="Z303" s="55">
        <v>69</v>
      </c>
      <c r="AA303" s="55">
        <v>78</v>
      </c>
      <c r="AB303" s="55">
        <v>354</v>
      </c>
      <c r="AC303" s="55"/>
      <c r="AD303" s="55"/>
      <c r="AE303" s="55"/>
      <c r="AF303" s="55"/>
      <c r="AG303" s="55"/>
      <c r="AH303" s="55"/>
      <c r="AI303" s="55" t="s">
        <v>54</v>
      </c>
      <c r="AJ303" s="55">
        <v>28</v>
      </c>
      <c r="AK303" s="55"/>
      <c r="AL303" s="55"/>
      <c r="AM303" s="55"/>
      <c r="AN303" s="55"/>
      <c r="AO303" s="55">
        <v>275</v>
      </c>
      <c r="AP303" s="55">
        <v>359</v>
      </c>
      <c r="AQ303" s="55">
        <v>537</v>
      </c>
      <c r="AR303" s="55">
        <v>333</v>
      </c>
      <c r="AS303" s="55">
        <v>418</v>
      </c>
      <c r="AT303" s="55">
        <v>300</v>
      </c>
    </row>
    <row r="304" spans="1:46">
      <c r="A304" s="55" t="s">
        <v>276</v>
      </c>
      <c r="B304" s="55">
        <v>1315230319</v>
      </c>
      <c r="C304" s="55" t="s">
        <v>277</v>
      </c>
      <c r="D304" s="55" t="s">
        <v>52</v>
      </c>
      <c r="E304" s="55" t="s">
        <v>53</v>
      </c>
      <c r="F304" s="55"/>
      <c r="G304" s="55">
        <v>3</v>
      </c>
      <c r="H304" s="55">
        <v>516.5</v>
      </c>
      <c r="I304" s="55">
        <v>546.5</v>
      </c>
      <c r="J304" s="55">
        <v>300</v>
      </c>
      <c r="K304" s="55">
        <v>120</v>
      </c>
      <c r="L304" s="55">
        <v>1552</v>
      </c>
      <c r="M304" s="55">
        <v>114</v>
      </c>
      <c r="N304" s="55">
        <v>84</v>
      </c>
      <c r="O304" s="55">
        <v>99.5</v>
      </c>
      <c r="P304" s="55">
        <v>270</v>
      </c>
      <c r="Q304" s="55">
        <v>116</v>
      </c>
      <c r="R304" s="55">
        <v>283</v>
      </c>
      <c r="S304" s="55">
        <v>39</v>
      </c>
      <c r="T304" s="55">
        <v>641</v>
      </c>
      <c r="U304" s="55"/>
      <c r="V304" s="55"/>
      <c r="W304" s="55">
        <v>62</v>
      </c>
      <c r="X304" s="55">
        <v>85</v>
      </c>
      <c r="Y304" s="55">
        <v>312</v>
      </c>
      <c r="Z304" s="55">
        <v>86</v>
      </c>
      <c r="AA304" s="55">
        <v>93</v>
      </c>
      <c r="AB304" s="55">
        <v>43</v>
      </c>
      <c r="AC304" s="55"/>
      <c r="AD304" s="55"/>
      <c r="AE304" s="55"/>
      <c r="AF304" s="55"/>
      <c r="AG304" s="55"/>
      <c r="AH304" s="55"/>
      <c r="AI304" s="55" t="s">
        <v>54</v>
      </c>
      <c r="AJ304" s="55">
        <v>19</v>
      </c>
      <c r="AK304" s="55"/>
      <c r="AL304" s="55"/>
      <c r="AM304" s="55"/>
      <c r="AN304" s="55"/>
      <c r="AO304" s="55">
        <v>421</v>
      </c>
      <c r="AP304" s="55">
        <v>170</v>
      </c>
      <c r="AQ304" s="55">
        <v>309</v>
      </c>
      <c r="AR304" s="55">
        <v>420</v>
      </c>
      <c r="AS304" s="55">
        <v>372</v>
      </c>
      <c r="AT304" s="55">
        <v>300</v>
      </c>
    </row>
    <row r="305" spans="1:46">
      <c r="A305" s="55" t="s">
        <v>248</v>
      </c>
      <c r="B305" s="55">
        <v>1315230305</v>
      </c>
      <c r="C305" s="55" t="s">
        <v>249</v>
      </c>
      <c r="D305" s="55" t="s">
        <v>52</v>
      </c>
      <c r="E305" s="55" t="s">
        <v>53</v>
      </c>
      <c r="F305" s="55"/>
      <c r="G305" s="55">
        <v>3</v>
      </c>
      <c r="H305" s="55">
        <v>515</v>
      </c>
      <c r="I305" s="55">
        <v>546.5</v>
      </c>
      <c r="J305" s="55">
        <v>300</v>
      </c>
      <c r="K305" s="55">
        <v>13</v>
      </c>
      <c r="L305" s="55">
        <v>1552</v>
      </c>
      <c r="M305" s="55">
        <v>95.5</v>
      </c>
      <c r="N305" s="55">
        <v>721</v>
      </c>
      <c r="O305" s="55">
        <v>93.5</v>
      </c>
      <c r="P305" s="55">
        <v>392</v>
      </c>
      <c r="Q305" s="55">
        <v>116.5</v>
      </c>
      <c r="R305" s="55">
        <v>274</v>
      </c>
      <c r="S305" s="55">
        <v>68</v>
      </c>
      <c r="T305" s="55">
        <v>269</v>
      </c>
      <c r="U305" s="55"/>
      <c r="V305" s="55"/>
      <c r="W305" s="55">
        <v>61.5</v>
      </c>
      <c r="X305" s="55">
        <v>85</v>
      </c>
      <c r="Y305" s="55">
        <v>322</v>
      </c>
      <c r="Z305" s="55">
        <v>80</v>
      </c>
      <c r="AA305" s="55">
        <v>88</v>
      </c>
      <c r="AB305" s="55">
        <v>152</v>
      </c>
      <c r="AC305" s="55"/>
      <c r="AD305" s="55"/>
      <c r="AE305" s="55"/>
      <c r="AF305" s="55"/>
      <c r="AG305" s="55"/>
      <c r="AH305" s="55"/>
      <c r="AI305" s="55" t="s">
        <v>54</v>
      </c>
      <c r="AJ305" s="55">
        <v>5</v>
      </c>
      <c r="AK305" s="55"/>
      <c r="AL305" s="55"/>
      <c r="AM305" s="55"/>
      <c r="AN305" s="55"/>
      <c r="AO305" s="55">
        <v>339</v>
      </c>
      <c r="AP305" s="55">
        <v>205</v>
      </c>
      <c r="AQ305" s="55">
        <v>249</v>
      </c>
      <c r="AR305" s="55">
        <v>313</v>
      </c>
      <c r="AS305" s="55">
        <v>250</v>
      </c>
      <c r="AT305" s="55">
        <v>300</v>
      </c>
    </row>
    <row r="306" spans="1:46">
      <c r="A306" s="55" t="s">
        <v>154</v>
      </c>
      <c r="B306" s="55">
        <v>1315230205</v>
      </c>
      <c r="C306" s="55" t="s">
        <v>155</v>
      </c>
      <c r="D306" s="55" t="s">
        <v>52</v>
      </c>
      <c r="E306" s="55" t="s">
        <v>53</v>
      </c>
      <c r="F306" s="55"/>
      <c r="G306" s="55">
        <v>2</v>
      </c>
      <c r="H306" s="55">
        <v>511</v>
      </c>
      <c r="I306" s="55">
        <v>546.5</v>
      </c>
      <c r="J306" s="55">
        <v>300</v>
      </c>
      <c r="K306" s="55">
        <v>207</v>
      </c>
      <c r="L306" s="55">
        <v>1552</v>
      </c>
      <c r="M306" s="55">
        <v>111.5</v>
      </c>
      <c r="N306" s="55">
        <v>155</v>
      </c>
      <c r="O306" s="55">
        <v>93.5</v>
      </c>
      <c r="P306" s="55">
        <v>392</v>
      </c>
      <c r="Q306" s="55">
        <v>126</v>
      </c>
      <c r="R306" s="55">
        <v>83</v>
      </c>
      <c r="S306" s="55">
        <v>52.5</v>
      </c>
      <c r="T306" s="55">
        <v>523</v>
      </c>
      <c r="U306" s="55"/>
      <c r="V306" s="55"/>
      <c r="W306" s="55">
        <v>51</v>
      </c>
      <c r="X306" s="55">
        <v>77</v>
      </c>
      <c r="Y306" s="55">
        <v>515</v>
      </c>
      <c r="Z306" s="55">
        <v>76.5</v>
      </c>
      <c r="AA306" s="55">
        <v>86</v>
      </c>
      <c r="AB306" s="55">
        <v>222</v>
      </c>
      <c r="AC306" s="55"/>
      <c r="AD306" s="55"/>
      <c r="AE306" s="55"/>
      <c r="AF306" s="55"/>
      <c r="AG306" s="55"/>
      <c r="AH306" s="55"/>
      <c r="AI306" s="55" t="s">
        <v>54</v>
      </c>
      <c r="AJ306" s="55">
        <v>5</v>
      </c>
      <c r="AK306" s="55"/>
      <c r="AL306" s="55"/>
      <c r="AM306" s="55"/>
      <c r="AN306" s="55"/>
      <c r="AO306" s="55">
        <v>320</v>
      </c>
      <c r="AP306" s="55">
        <v>346</v>
      </c>
      <c r="AQ306" s="55">
        <v>333</v>
      </c>
      <c r="AR306" s="55">
        <v>507</v>
      </c>
      <c r="AS306" s="55">
        <v>452</v>
      </c>
      <c r="AT306" s="55">
        <v>300</v>
      </c>
    </row>
    <row r="307" spans="1:46">
      <c r="A307" s="55" t="s">
        <v>306</v>
      </c>
      <c r="B307" s="55">
        <v>1315230334</v>
      </c>
      <c r="C307" s="55" t="s">
        <v>307</v>
      </c>
      <c r="D307" s="55" t="s">
        <v>52</v>
      </c>
      <c r="E307" s="55" t="s">
        <v>53</v>
      </c>
      <c r="F307" s="55"/>
      <c r="G307" s="55">
        <v>3</v>
      </c>
      <c r="H307" s="55">
        <v>516.5</v>
      </c>
      <c r="I307" s="55">
        <v>546</v>
      </c>
      <c r="J307" s="55">
        <v>305</v>
      </c>
      <c r="K307" s="55">
        <v>-162</v>
      </c>
      <c r="L307" s="55">
        <v>1568</v>
      </c>
      <c r="M307" s="55">
        <v>101.5</v>
      </c>
      <c r="N307" s="55">
        <v>544</v>
      </c>
      <c r="O307" s="55">
        <v>90.5</v>
      </c>
      <c r="P307" s="55">
        <v>445</v>
      </c>
      <c r="Q307" s="55">
        <v>105.5</v>
      </c>
      <c r="R307" s="55">
        <v>513</v>
      </c>
      <c r="S307" s="55">
        <v>80.5</v>
      </c>
      <c r="T307" s="55">
        <v>81</v>
      </c>
      <c r="U307" s="55"/>
      <c r="V307" s="55"/>
      <c r="W307" s="55">
        <v>67.5</v>
      </c>
      <c r="X307" s="55">
        <v>88</v>
      </c>
      <c r="Y307" s="55">
        <v>207</v>
      </c>
      <c r="Z307" s="55">
        <v>71</v>
      </c>
      <c r="AA307" s="55">
        <v>80</v>
      </c>
      <c r="AB307" s="55">
        <v>321</v>
      </c>
      <c r="AC307" s="55"/>
      <c r="AD307" s="55"/>
      <c r="AE307" s="55"/>
      <c r="AF307" s="55"/>
      <c r="AG307" s="55"/>
      <c r="AH307" s="55"/>
      <c r="AI307" s="55" t="s">
        <v>54</v>
      </c>
      <c r="AJ307" s="55">
        <v>34</v>
      </c>
      <c r="AK307" s="55"/>
      <c r="AL307" s="55"/>
      <c r="AM307" s="55"/>
      <c r="AN307" s="55"/>
      <c r="AO307" s="55">
        <v>333</v>
      </c>
      <c r="AP307" s="55">
        <v>305</v>
      </c>
      <c r="AQ307" s="55">
        <v>107</v>
      </c>
      <c r="AR307" s="55">
        <v>143</v>
      </c>
      <c r="AS307" s="55">
        <v>301</v>
      </c>
      <c r="AT307" s="55">
        <v>305</v>
      </c>
    </row>
    <row r="308" spans="1:46">
      <c r="A308" s="55" t="s">
        <v>677</v>
      </c>
      <c r="B308" s="55">
        <v>1315230741</v>
      </c>
      <c r="C308" s="55" t="s">
        <v>678</v>
      </c>
      <c r="D308" s="55" t="s">
        <v>52</v>
      </c>
      <c r="E308" s="55" t="s">
        <v>53</v>
      </c>
      <c r="F308" s="55"/>
      <c r="G308" s="55">
        <v>7</v>
      </c>
      <c r="H308" s="55">
        <v>515</v>
      </c>
      <c r="I308" s="55">
        <v>546</v>
      </c>
      <c r="J308" s="55">
        <v>305</v>
      </c>
      <c r="K308" s="55">
        <v>-33</v>
      </c>
      <c r="L308" s="55">
        <v>1568</v>
      </c>
      <c r="M308" s="55">
        <v>102</v>
      </c>
      <c r="N308" s="55">
        <v>529</v>
      </c>
      <c r="O308" s="55">
        <v>99</v>
      </c>
      <c r="P308" s="55">
        <v>285</v>
      </c>
      <c r="Q308" s="55">
        <v>107</v>
      </c>
      <c r="R308" s="55">
        <v>474</v>
      </c>
      <c r="S308" s="55">
        <v>70</v>
      </c>
      <c r="T308" s="55">
        <v>226</v>
      </c>
      <c r="U308" s="55"/>
      <c r="V308" s="55"/>
      <c r="W308" s="55">
        <v>64.5</v>
      </c>
      <c r="X308" s="55">
        <v>87</v>
      </c>
      <c r="Y308" s="55">
        <v>258</v>
      </c>
      <c r="Z308" s="55">
        <v>72.5</v>
      </c>
      <c r="AA308" s="55">
        <v>81</v>
      </c>
      <c r="AB308" s="55">
        <v>289</v>
      </c>
      <c r="AC308" s="55"/>
      <c r="AD308" s="55"/>
      <c r="AE308" s="55"/>
      <c r="AF308" s="55"/>
      <c r="AG308" s="55"/>
      <c r="AH308" s="55"/>
      <c r="AI308" s="55" t="s">
        <v>54</v>
      </c>
      <c r="AJ308" s="55">
        <v>41</v>
      </c>
      <c r="AK308" s="55"/>
      <c r="AL308" s="55"/>
      <c r="AM308" s="55"/>
      <c r="AN308" s="55"/>
      <c r="AO308" s="55">
        <v>328</v>
      </c>
      <c r="AP308" s="55">
        <v>292</v>
      </c>
      <c r="AQ308" s="55">
        <v>295</v>
      </c>
      <c r="AR308" s="55">
        <v>272</v>
      </c>
      <c r="AS308" s="55">
        <v>301</v>
      </c>
      <c r="AT308" s="55">
        <v>305</v>
      </c>
    </row>
    <row r="309" spans="1:46">
      <c r="A309" s="55" t="s">
        <v>533</v>
      </c>
      <c r="B309" s="55">
        <v>1315230613</v>
      </c>
      <c r="C309" s="55" t="s">
        <v>534</v>
      </c>
      <c r="D309" s="55" t="s">
        <v>52</v>
      </c>
      <c r="E309" s="55" t="s">
        <v>53</v>
      </c>
      <c r="F309" s="55"/>
      <c r="G309" s="55">
        <v>6</v>
      </c>
      <c r="H309" s="55">
        <v>512.5</v>
      </c>
      <c r="I309" s="55">
        <v>546</v>
      </c>
      <c r="J309" s="55">
        <v>305</v>
      </c>
      <c r="K309" s="55">
        <v>61</v>
      </c>
      <c r="L309" s="55">
        <v>1568</v>
      </c>
      <c r="M309" s="55">
        <v>97</v>
      </c>
      <c r="N309" s="55">
        <v>689</v>
      </c>
      <c r="O309" s="55">
        <v>103</v>
      </c>
      <c r="P309" s="55">
        <v>214</v>
      </c>
      <c r="Q309" s="55">
        <v>113</v>
      </c>
      <c r="R309" s="55">
        <v>337</v>
      </c>
      <c r="S309" s="55">
        <v>74</v>
      </c>
      <c r="T309" s="55">
        <v>166</v>
      </c>
      <c r="U309" s="55"/>
      <c r="V309" s="55"/>
      <c r="W309" s="55">
        <v>54</v>
      </c>
      <c r="X309" s="55">
        <v>79</v>
      </c>
      <c r="Y309" s="55">
        <v>462</v>
      </c>
      <c r="Z309" s="55">
        <v>71.5</v>
      </c>
      <c r="AA309" s="55">
        <v>80</v>
      </c>
      <c r="AB309" s="55">
        <v>310</v>
      </c>
      <c r="AC309" s="55"/>
      <c r="AD309" s="55"/>
      <c r="AE309" s="55"/>
      <c r="AF309" s="55"/>
      <c r="AG309" s="55"/>
      <c r="AH309" s="55"/>
      <c r="AI309" s="55" t="s">
        <v>54</v>
      </c>
      <c r="AJ309" s="55">
        <v>13</v>
      </c>
      <c r="AK309" s="55"/>
      <c r="AL309" s="55" t="s">
        <v>512</v>
      </c>
      <c r="AM309" s="55"/>
      <c r="AN309" s="55"/>
      <c r="AO309" s="55">
        <v>271</v>
      </c>
      <c r="AP309" s="55">
        <v>456</v>
      </c>
      <c r="AQ309" s="55">
        <v>409</v>
      </c>
      <c r="AR309" s="55">
        <v>366</v>
      </c>
      <c r="AS309" s="55">
        <v>507</v>
      </c>
      <c r="AT309" s="55">
        <v>305</v>
      </c>
    </row>
    <row r="310" spans="1:46">
      <c r="A310" s="55" t="s">
        <v>981</v>
      </c>
      <c r="B310" s="55">
        <v>1315231120</v>
      </c>
      <c r="C310" s="55" t="s">
        <v>1009</v>
      </c>
      <c r="D310" s="55" t="s">
        <v>52</v>
      </c>
      <c r="E310" s="55" t="s">
        <v>53</v>
      </c>
      <c r="F310" s="55"/>
      <c r="G310" s="55">
        <v>11</v>
      </c>
      <c r="H310" s="55">
        <v>496</v>
      </c>
      <c r="I310" s="55">
        <v>546</v>
      </c>
      <c r="J310" s="55">
        <v>305</v>
      </c>
      <c r="K310" s="55">
        <v>-11</v>
      </c>
      <c r="L310" s="55">
        <v>1568</v>
      </c>
      <c r="M310" s="55">
        <v>99</v>
      </c>
      <c r="N310" s="55">
        <v>635</v>
      </c>
      <c r="O310" s="55">
        <v>104</v>
      </c>
      <c r="P310" s="55">
        <v>193</v>
      </c>
      <c r="Q310" s="55">
        <v>111.5</v>
      </c>
      <c r="R310" s="55">
        <v>371</v>
      </c>
      <c r="S310" s="55">
        <v>62.5</v>
      </c>
      <c r="T310" s="55">
        <v>362</v>
      </c>
      <c r="U310" s="55"/>
      <c r="V310" s="55"/>
      <c r="W310" s="55">
        <v>64</v>
      </c>
      <c r="X310" s="55">
        <v>87</v>
      </c>
      <c r="Y310" s="55">
        <v>269</v>
      </c>
      <c r="Z310" s="55"/>
      <c r="AA310" s="55"/>
      <c r="AB310" s="55"/>
      <c r="AC310" s="55"/>
      <c r="AD310" s="55"/>
      <c r="AE310" s="55"/>
      <c r="AF310" s="55">
        <v>55</v>
      </c>
      <c r="AG310" s="55">
        <v>82</v>
      </c>
      <c r="AH310" s="55">
        <v>128</v>
      </c>
      <c r="AI310" s="55" t="s">
        <v>866</v>
      </c>
      <c r="AJ310" s="55">
        <v>20</v>
      </c>
      <c r="AK310" s="55"/>
      <c r="AL310" s="55"/>
      <c r="AM310" s="55"/>
      <c r="AN310" s="55"/>
      <c r="AO310" s="55">
        <v>231</v>
      </c>
      <c r="AP310" s="55">
        <v>687</v>
      </c>
      <c r="AQ310" s="55">
        <v>228</v>
      </c>
      <c r="AR310" s="55">
        <v>294</v>
      </c>
      <c r="AS310" s="55">
        <v>686</v>
      </c>
      <c r="AT310" s="55">
        <v>305</v>
      </c>
    </row>
    <row r="311" spans="1:46">
      <c r="A311" s="55" t="s">
        <v>1098</v>
      </c>
      <c r="B311" s="55">
        <v>1315231220</v>
      </c>
      <c r="C311" s="55" t="s">
        <v>1099</v>
      </c>
      <c r="D311" s="55" t="s">
        <v>52</v>
      </c>
      <c r="E311" s="55" t="s">
        <v>53</v>
      </c>
      <c r="F311" s="55"/>
      <c r="G311" s="55">
        <v>12</v>
      </c>
      <c r="H311" s="55">
        <v>503</v>
      </c>
      <c r="I311" s="55">
        <v>545.5</v>
      </c>
      <c r="J311" s="55">
        <v>309</v>
      </c>
      <c r="K311" s="55">
        <v>-12</v>
      </c>
      <c r="L311" s="55">
        <v>1589</v>
      </c>
      <c r="M311" s="55">
        <v>100.5</v>
      </c>
      <c r="N311" s="55">
        <v>584</v>
      </c>
      <c r="O311" s="55">
        <v>100</v>
      </c>
      <c r="P311" s="55">
        <v>262</v>
      </c>
      <c r="Q311" s="55">
        <v>96.5</v>
      </c>
      <c r="R311" s="55">
        <v>660</v>
      </c>
      <c r="S311" s="55">
        <v>70.5</v>
      </c>
      <c r="T311" s="55">
        <v>217</v>
      </c>
      <c r="U311" s="55"/>
      <c r="V311" s="55"/>
      <c r="W311" s="55">
        <v>70.5</v>
      </c>
      <c r="X311" s="55">
        <v>89</v>
      </c>
      <c r="Y311" s="55">
        <v>152</v>
      </c>
      <c r="Z311" s="55"/>
      <c r="AA311" s="55"/>
      <c r="AB311" s="55"/>
      <c r="AC311" s="55"/>
      <c r="AD311" s="55"/>
      <c r="AE311" s="55"/>
      <c r="AF311" s="55">
        <v>65</v>
      </c>
      <c r="AG311" s="55">
        <v>89</v>
      </c>
      <c r="AH311" s="55">
        <v>33</v>
      </c>
      <c r="AI311" s="55" t="s">
        <v>866</v>
      </c>
      <c r="AJ311" s="55">
        <v>21</v>
      </c>
      <c r="AK311" s="55"/>
      <c r="AL311" s="55"/>
      <c r="AM311" s="55"/>
      <c r="AN311" s="55"/>
      <c r="AO311" s="55">
        <v>239</v>
      </c>
      <c r="AP311" s="55">
        <v>243</v>
      </c>
      <c r="AQ311" s="55">
        <v>297</v>
      </c>
      <c r="AR311" s="55">
        <v>297</v>
      </c>
      <c r="AS311" s="55">
        <v>382</v>
      </c>
      <c r="AT311" s="55">
        <v>309</v>
      </c>
    </row>
    <row r="312" spans="1:46">
      <c r="A312" s="55" t="s">
        <v>1028</v>
      </c>
      <c r="B312" s="55">
        <v>1315231130</v>
      </c>
      <c r="C312" s="55" t="s">
        <v>1029</v>
      </c>
      <c r="D312" s="55" t="s">
        <v>52</v>
      </c>
      <c r="E312" s="55" t="s">
        <v>53</v>
      </c>
      <c r="F312" s="55"/>
      <c r="G312" s="55">
        <v>11</v>
      </c>
      <c r="H312" s="55">
        <v>501</v>
      </c>
      <c r="I312" s="55">
        <v>545.5</v>
      </c>
      <c r="J312" s="55">
        <v>309</v>
      </c>
      <c r="K312" s="55">
        <v>161</v>
      </c>
      <c r="L312" s="55">
        <v>1589</v>
      </c>
      <c r="M312" s="55">
        <v>109.5</v>
      </c>
      <c r="N312" s="55">
        <v>226</v>
      </c>
      <c r="O312" s="55">
        <v>100</v>
      </c>
      <c r="P312" s="55">
        <v>262</v>
      </c>
      <c r="Q312" s="55">
        <v>108</v>
      </c>
      <c r="R312" s="55">
        <v>453</v>
      </c>
      <c r="S312" s="55">
        <v>56</v>
      </c>
      <c r="T312" s="55">
        <v>473</v>
      </c>
      <c r="U312" s="55"/>
      <c r="V312" s="55"/>
      <c r="W312" s="55">
        <v>56</v>
      </c>
      <c r="X312" s="55">
        <v>80</v>
      </c>
      <c r="Y312" s="55">
        <v>426</v>
      </c>
      <c r="Z312" s="55"/>
      <c r="AA312" s="55"/>
      <c r="AB312" s="55"/>
      <c r="AC312" s="55"/>
      <c r="AD312" s="55"/>
      <c r="AE312" s="55"/>
      <c r="AF312" s="55">
        <v>71.5</v>
      </c>
      <c r="AG312" s="55">
        <v>92</v>
      </c>
      <c r="AH312" s="55">
        <v>5</v>
      </c>
      <c r="AI312" s="55" t="s">
        <v>866</v>
      </c>
      <c r="AJ312" s="55">
        <v>30</v>
      </c>
      <c r="AK312" s="55"/>
      <c r="AL312" s="55"/>
      <c r="AM312" s="55"/>
      <c r="AN312" s="55"/>
      <c r="AO312" s="55">
        <v>293</v>
      </c>
      <c r="AP312" s="55">
        <v>415</v>
      </c>
      <c r="AQ312" s="55">
        <v>460</v>
      </c>
      <c r="AR312" s="55">
        <v>470</v>
      </c>
      <c r="AS312" s="55">
        <v>350</v>
      </c>
      <c r="AT312" s="55">
        <v>309</v>
      </c>
    </row>
    <row r="313" spans="1:46">
      <c r="A313" s="55" t="s">
        <v>913</v>
      </c>
      <c r="B313" s="55">
        <v>1315231025</v>
      </c>
      <c r="C313" s="55" t="s">
        <v>914</v>
      </c>
      <c r="D313" s="55" t="s">
        <v>52</v>
      </c>
      <c r="E313" s="55" t="s">
        <v>53</v>
      </c>
      <c r="F313" s="55"/>
      <c r="G313" s="55">
        <v>10</v>
      </c>
      <c r="H313" s="55">
        <v>497.5</v>
      </c>
      <c r="I313" s="55">
        <v>545.5</v>
      </c>
      <c r="J313" s="55">
        <v>309</v>
      </c>
      <c r="K313" s="55">
        <v>-74</v>
      </c>
      <c r="L313" s="55">
        <v>1589</v>
      </c>
      <c r="M313" s="55">
        <v>110</v>
      </c>
      <c r="N313" s="55">
        <v>209</v>
      </c>
      <c r="O313" s="55">
        <v>85.5</v>
      </c>
      <c r="P313" s="55">
        <v>530</v>
      </c>
      <c r="Q313" s="55">
        <v>118</v>
      </c>
      <c r="R313" s="55">
        <v>236</v>
      </c>
      <c r="S313" s="55">
        <v>62</v>
      </c>
      <c r="T313" s="55">
        <v>373</v>
      </c>
      <c r="U313" s="55"/>
      <c r="V313" s="55"/>
      <c r="W313" s="55">
        <v>57.5</v>
      </c>
      <c r="X313" s="55">
        <v>82</v>
      </c>
      <c r="Y313" s="55">
        <v>393</v>
      </c>
      <c r="Z313" s="55"/>
      <c r="AA313" s="55"/>
      <c r="AB313" s="55"/>
      <c r="AC313" s="55">
        <v>64.5</v>
      </c>
      <c r="AD313" s="55">
        <v>88</v>
      </c>
      <c r="AE313" s="55">
        <v>70</v>
      </c>
      <c r="AF313" s="55"/>
      <c r="AG313" s="55"/>
      <c r="AH313" s="55"/>
      <c r="AI313" s="55" t="s">
        <v>880</v>
      </c>
      <c r="AJ313" s="55">
        <v>25</v>
      </c>
      <c r="AK313" s="55"/>
      <c r="AL313" s="55"/>
      <c r="AM313" s="55"/>
      <c r="AN313" s="55"/>
      <c r="AO313" s="55">
        <v>159</v>
      </c>
      <c r="AP313" s="55">
        <v>264</v>
      </c>
      <c r="AQ313" s="55">
        <v>67</v>
      </c>
      <c r="AR313" s="55">
        <v>235</v>
      </c>
      <c r="AS313" s="55">
        <v>132</v>
      </c>
      <c r="AT313" s="55">
        <v>309</v>
      </c>
    </row>
    <row r="314" spans="1:46">
      <c r="A314" s="55" t="s">
        <v>158</v>
      </c>
      <c r="B314" s="55">
        <v>1315230207</v>
      </c>
      <c r="C314" s="55" t="s">
        <v>159</v>
      </c>
      <c r="D314" s="55" t="s">
        <v>52</v>
      </c>
      <c r="E314" s="55" t="s">
        <v>53</v>
      </c>
      <c r="F314" s="55"/>
      <c r="G314" s="55">
        <v>2</v>
      </c>
      <c r="H314" s="55">
        <v>521.5</v>
      </c>
      <c r="I314" s="55">
        <v>545.5</v>
      </c>
      <c r="J314" s="55">
        <v>309</v>
      </c>
      <c r="K314" s="55">
        <v>34</v>
      </c>
      <c r="L314" s="55">
        <v>1589</v>
      </c>
      <c r="M314" s="55">
        <v>95</v>
      </c>
      <c r="N314" s="55">
        <v>730</v>
      </c>
      <c r="O314" s="55">
        <v>104.5</v>
      </c>
      <c r="P314" s="55">
        <v>186</v>
      </c>
      <c r="Q314" s="55">
        <v>108</v>
      </c>
      <c r="R314" s="55">
        <v>453</v>
      </c>
      <c r="S314" s="55">
        <v>59</v>
      </c>
      <c r="T314" s="55">
        <v>430</v>
      </c>
      <c r="U314" s="55"/>
      <c r="V314" s="55"/>
      <c r="W314" s="55">
        <v>75</v>
      </c>
      <c r="X314" s="55">
        <v>91</v>
      </c>
      <c r="Y314" s="55">
        <v>88</v>
      </c>
      <c r="Z314" s="55">
        <v>80</v>
      </c>
      <c r="AA314" s="55">
        <v>88</v>
      </c>
      <c r="AB314" s="55">
        <v>152</v>
      </c>
      <c r="AC314" s="55"/>
      <c r="AD314" s="55"/>
      <c r="AE314" s="55"/>
      <c r="AF314" s="55"/>
      <c r="AG314" s="55"/>
      <c r="AH314" s="55"/>
      <c r="AI314" s="55" t="s">
        <v>54</v>
      </c>
      <c r="AJ314" s="55">
        <v>7</v>
      </c>
      <c r="AK314" s="55"/>
      <c r="AL314" s="55"/>
      <c r="AM314" s="55"/>
      <c r="AN314" s="55"/>
      <c r="AO314" s="55">
        <v>212</v>
      </c>
      <c r="AP314" s="55">
        <v>557</v>
      </c>
      <c r="AQ314" s="55">
        <v>223</v>
      </c>
      <c r="AR314" s="55">
        <v>343</v>
      </c>
      <c r="AS314" s="55">
        <v>447</v>
      </c>
      <c r="AT314" s="55">
        <v>309</v>
      </c>
    </row>
    <row r="315" spans="1:46">
      <c r="A315" s="55" t="s">
        <v>1248</v>
      </c>
      <c r="B315" s="55">
        <v>1315231408</v>
      </c>
      <c r="C315" s="55" t="s">
        <v>1249</v>
      </c>
      <c r="D315" s="55" t="s">
        <v>52</v>
      </c>
      <c r="E315" s="55" t="s">
        <v>53</v>
      </c>
      <c r="F315" s="55"/>
      <c r="G315" s="55">
        <v>14</v>
      </c>
      <c r="H315" s="55">
        <v>498</v>
      </c>
      <c r="I315" s="55">
        <v>545.5</v>
      </c>
      <c r="J315" s="55">
        <v>309</v>
      </c>
      <c r="K315" s="55">
        <v>134</v>
      </c>
      <c r="L315" s="55">
        <v>1589</v>
      </c>
      <c r="M315" s="55">
        <v>112</v>
      </c>
      <c r="N315" s="55">
        <v>138</v>
      </c>
      <c r="O315" s="55">
        <v>81.5</v>
      </c>
      <c r="P315" s="55">
        <v>606</v>
      </c>
      <c r="Q315" s="55">
        <v>122.5</v>
      </c>
      <c r="R315" s="55">
        <v>130</v>
      </c>
      <c r="S315" s="55">
        <v>61.5</v>
      </c>
      <c r="T315" s="55">
        <v>381</v>
      </c>
      <c r="U315" s="55"/>
      <c r="V315" s="55"/>
      <c r="W315" s="55">
        <v>56</v>
      </c>
      <c r="X315" s="55">
        <v>80</v>
      </c>
      <c r="Y315" s="55">
        <v>426</v>
      </c>
      <c r="Z315" s="55"/>
      <c r="AA315" s="55"/>
      <c r="AB315" s="55"/>
      <c r="AC315" s="55">
        <v>64.5</v>
      </c>
      <c r="AD315" s="55">
        <v>88</v>
      </c>
      <c r="AE315" s="55">
        <v>70</v>
      </c>
      <c r="AF315" s="55"/>
      <c r="AG315" s="55"/>
      <c r="AH315" s="55"/>
      <c r="AI315" s="55" t="s">
        <v>880</v>
      </c>
      <c r="AJ315" s="55">
        <v>8</v>
      </c>
      <c r="AK315" s="55"/>
      <c r="AL315" s="55"/>
      <c r="AM315" s="55"/>
      <c r="AN315" s="55"/>
      <c r="AO315" s="55">
        <v>368</v>
      </c>
      <c r="AP315" s="55">
        <v>406</v>
      </c>
      <c r="AQ315" s="55">
        <v>380</v>
      </c>
      <c r="AR315" s="55">
        <v>443</v>
      </c>
      <c r="AS315" s="55">
        <v>452</v>
      </c>
      <c r="AT315" s="55">
        <v>309</v>
      </c>
    </row>
    <row r="316" spans="1:46">
      <c r="A316" s="55" t="s">
        <v>1342</v>
      </c>
      <c r="B316" s="55">
        <v>1315231506</v>
      </c>
      <c r="C316" s="55" t="s">
        <v>1343</v>
      </c>
      <c r="D316" s="55" t="s">
        <v>52</v>
      </c>
      <c r="E316" s="55" t="s">
        <v>53</v>
      </c>
      <c r="F316" s="55"/>
      <c r="G316" s="55">
        <v>15</v>
      </c>
      <c r="H316" s="55">
        <v>499</v>
      </c>
      <c r="I316" s="55">
        <v>545</v>
      </c>
      <c r="J316" s="55">
        <v>314</v>
      </c>
      <c r="K316" s="55">
        <v>52</v>
      </c>
      <c r="L316" s="55">
        <v>1605</v>
      </c>
      <c r="M316" s="55">
        <v>91.5</v>
      </c>
      <c r="N316" s="55">
        <v>773</v>
      </c>
      <c r="O316" s="55">
        <v>101.5</v>
      </c>
      <c r="P316" s="55">
        <v>235</v>
      </c>
      <c r="Q316" s="55">
        <v>115</v>
      </c>
      <c r="R316" s="55">
        <v>294</v>
      </c>
      <c r="S316" s="55">
        <v>66</v>
      </c>
      <c r="T316" s="55">
        <v>301</v>
      </c>
      <c r="U316" s="55"/>
      <c r="V316" s="55"/>
      <c r="W316" s="55">
        <v>59.5</v>
      </c>
      <c r="X316" s="55">
        <v>83</v>
      </c>
      <c r="Y316" s="55">
        <v>362</v>
      </c>
      <c r="Z316" s="55"/>
      <c r="AA316" s="55"/>
      <c r="AB316" s="55"/>
      <c r="AC316" s="55">
        <v>65.5</v>
      </c>
      <c r="AD316" s="55">
        <v>88</v>
      </c>
      <c r="AE316" s="55">
        <v>59</v>
      </c>
      <c r="AF316" s="55"/>
      <c r="AG316" s="55"/>
      <c r="AH316" s="55"/>
      <c r="AI316" s="55" t="s">
        <v>880</v>
      </c>
      <c r="AJ316" s="55">
        <v>6</v>
      </c>
      <c r="AK316" s="55"/>
      <c r="AL316" s="55"/>
      <c r="AM316" s="55"/>
      <c r="AN316" s="55"/>
      <c r="AO316" s="55">
        <v>354</v>
      </c>
      <c r="AP316" s="55">
        <v>276</v>
      </c>
      <c r="AQ316" s="55">
        <v>443</v>
      </c>
      <c r="AR316" s="55">
        <v>366</v>
      </c>
      <c r="AS316" s="55">
        <v>181</v>
      </c>
      <c r="AT316" s="55">
        <v>314</v>
      </c>
    </row>
    <row r="317" spans="1:46">
      <c r="A317" s="55" t="s">
        <v>202</v>
      </c>
      <c r="B317" s="55">
        <v>1315230229</v>
      </c>
      <c r="C317" s="55" t="s">
        <v>203</v>
      </c>
      <c r="D317" s="55" t="s">
        <v>52</v>
      </c>
      <c r="E317" s="55" t="s">
        <v>53</v>
      </c>
      <c r="F317" s="55"/>
      <c r="G317" s="55">
        <v>2</v>
      </c>
      <c r="H317" s="55">
        <v>511.5</v>
      </c>
      <c r="I317" s="55">
        <v>545</v>
      </c>
      <c r="J317" s="55">
        <v>314</v>
      </c>
      <c r="K317" s="55">
        <v>-1</v>
      </c>
      <c r="L317" s="55">
        <v>1605</v>
      </c>
      <c r="M317" s="55">
        <v>105.5</v>
      </c>
      <c r="N317" s="55">
        <v>382</v>
      </c>
      <c r="O317" s="55">
        <v>105</v>
      </c>
      <c r="P317" s="55">
        <v>178</v>
      </c>
      <c r="Q317" s="55">
        <v>113.5</v>
      </c>
      <c r="R317" s="55">
        <v>327</v>
      </c>
      <c r="S317" s="55">
        <v>70</v>
      </c>
      <c r="T317" s="55">
        <v>226</v>
      </c>
      <c r="U317" s="55"/>
      <c r="V317" s="55"/>
      <c r="W317" s="55">
        <v>58</v>
      </c>
      <c r="X317" s="55">
        <v>82</v>
      </c>
      <c r="Y317" s="55">
        <v>385</v>
      </c>
      <c r="Z317" s="55">
        <v>59.5</v>
      </c>
      <c r="AA317" s="55">
        <v>69</v>
      </c>
      <c r="AB317" s="55">
        <v>444</v>
      </c>
      <c r="AC317" s="55"/>
      <c r="AD317" s="55"/>
      <c r="AE317" s="55"/>
      <c r="AF317" s="55"/>
      <c r="AG317" s="55"/>
      <c r="AH317" s="55"/>
      <c r="AI317" s="55" t="s">
        <v>54</v>
      </c>
      <c r="AJ317" s="55">
        <v>29</v>
      </c>
      <c r="AK317" s="55"/>
      <c r="AL317" s="55"/>
      <c r="AM317" s="55"/>
      <c r="AN317" s="55"/>
      <c r="AO317" s="55">
        <v>437</v>
      </c>
      <c r="AP317" s="55">
        <v>251</v>
      </c>
      <c r="AQ317" s="55"/>
      <c r="AR317" s="55">
        <v>313</v>
      </c>
      <c r="AS317" s="55">
        <v>318</v>
      </c>
      <c r="AT317" s="55">
        <v>314</v>
      </c>
    </row>
    <row r="318" spans="1:46">
      <c r="A318" s="55" t="s">
        <v>479</v>
      </c>
      <c r="B318" s="55">
        <v>1315230533</v>
      </c>
      <c r="C318" s="55" t="s">
        <v>480</v>
      </c>
      <c r="D318" s="55" t="s">
        <v>52</v>
      </c>
      <c r="E318" s="55" t="s">
        <v>53</v>
      </c>
      <c r="F318" s="55"/>
      <c r="G318" s="55">
        <v>5</v>
      </c>
      <c r="H318" s="55">
        <v>518.5</v>
      </c>
      <c r="I318" s="55">
        <v>545</v>
      </c>
      <c r="J318" s="55">
        <v>314</v>
      </c>
      <c r="K318" s="55">
        <v>-195</v>
      </c>
      <c r="L318" s="55">
        <v>1605</v>
      </c>
      <c r="M318" s="55">
        <v>103.5</v>
      </c>
      <c r="N318" s="55">
        <v>470</v>
      </c>
      <c r="O318" s="55">
        <v>96</v>
      </c>
      <c r="P318" s="55">
        <v>353</v>
      </c>
      <c r="Q318" s="55">
        <v>98.5</v>
      </c>
      <c r="R318" s="55">
        <v>627</v>
      </c>
      <c r="S318" s="55">
        <v>69</v>
      </c>
      <c r="T318" s="55">
        <v>251</v>
      </c>
      <c r="U318" s="55"/>
      <c r="V318" s="55"/>
      <c r="W318" s="55">
        <v>70.5</v>
      </c>
      <c r="X318" s="55">
        <v>89</v>
      </c>
      <c r="Y318" s="55">
        <v>152</v>
      </c>
      <c r="Z318" s="55">
        <v>81</v>
      </c>
      <c r="AA318" s="55">
        <v>89</v>
      </c>
      <c r="AB318" s="55">
        <v>132</v>
      </c>
      <c r="AC318" s="55"/>
      <c r="AD318" s="55"/>
      <c r="AE318" s="55"/>
      <c r="AF318" s="55"/>
      <c r="AG318" s="55"/>
      <c r="AH318" s="55"/>
      <c r="AI318" s="55" t="s">
        <v>54</v>
      </c>
      <c r="AJ318" s="55">
        <v>33</v>
      </c>
      <c r="AK318" s="55"/>
      <c r="AL318" s="55"/>
      <c r="AM318" s="55"/>
      <c r="AN318" s="55"/>
      <c r="AO318" s="55">
        <v>164</v>
      </c>
      <c r="AP318" s="55">
        <v>240</v>
      </c>
      <c r="AQ318" s="55">
        <v>322</v>
      </c>
      <c r="AR318" s="55">
        <v>119</v>
      </c>
      <c r="AS318" s="55">
        <v>128</v>
      </c>
      <c r="AT318" s="55">
        <v>314</v>
      </c>
    </row>
    <row r="319" spans="1:46">
      <c r="A319" s="55" t="s">
        <v>421</v>
      </c>
      <c r="B319" s="55">
        <v>1315230504</v>
      </c>
      <c r="C319" s="55" t="s">
        <v>422</v>
      </c>
      <c r="D319" s="55" t="s">
        <v>52</v>
      </c>
      <c r="E319" s="55" t="s">
        <v>53</v>
      </c>
      <c r="F319" s="55"/>
      <c r="G319" s="55">
        <v>5</v>
      </c>
      <c r="H319" s="55">
        <v>514</v>
      </c>
      <c r="I319" s="55">
        <v>545</v>
      </c>
      <c r="J319" s="55">
        <v>314</v>
      </c>
      <c r="K319" s="55">
        <v>87</v>
      </c>
      <c r="L319" s="55">
        <v>1605</v>
      </c>
      <c r="M319" s="55">
        <v>104.5</v>
      </c>
      <c r="N319" s="55">
        <v>433</v>
      </c>
      <c r="O319" s="55">
        <v>93.5</v>
      </c>
      <c r="P319" s="55">
        <v>392</v>
      </c>
      <c r="Q319" s="55">
        <v>101.5</v>
      </c>
      <c r="R319" s="55">
        <v>583</v>
      </c>
      <c r="S319" s="55">
        <v>76.5</v>
      </c>
      <c r="T319" s="55">
        <v>137</v>
      </c>
      <c r="U319" s="55"/>
      <c r="V319" s="55"/>
      <c r="W319" s="55">
        <v>63.5</v>
      </c>
      <c r="X319" s="55">
        <v>86</v>
      </c>
      <c r="Y319" s="55">
        <v>283</v>
      </c>
      <c r="Z319" s="55">
        <v>74.5</v>
      </c>
      <c r="AA319" s="55">
        <v>83</v>
      </c>
      <c r="AB319" s="55">
        <v>253</v>
      </c>
      <c r="AC319" s="55"/>
      <c r="AD319" s="55"/>
      <c r="AE319" s="55"/>
      <c r="AF319" s="55"/>
      <c r="AG319" s="55"/>
      <c r="AH319" s="55"/>
      <c r="AI319" s="55" t="s">
        <v>54</v>
      </c>
      <c r="AJ319" s="55">
        <v>4</v>
      </c>
      <c r="AK319" s="55"/>
      <c r="AL319" s="55"/>
      <c r="AM319" s="55"/>
      <c r="AN319" s="55"/>
      <c r="AO319" s="55">
        <v>508</v>
      </c>
      <c r="AP319" s="55">
        <v>512</v>
      </c>
      <c r="AQ319" s="55">
        <v>323</v>
      </c>
      <c r="AR319" s="55">
        <v>401</v>
      </c>
      <c r="AS319" s="55">
        <v>481</v>
      </c>
      <c r="AT319" s="55">
        <v>314</v>
      </c>
    </row>
    <row r="320" spans="1:46">
      <c r="A320" s="55" t="s">
        <v>487</v>
      </c>
      <c r="B320" s="55">
        <v>1315230537</v>
      </c>
      <c r="C320" s="55" t="s">
        <v>488</v>
      </c>
      <c r="D320" s="55" t="s">
        <v>52</v>
      </c>
      <c r="E320" s="55" t="s">
        <v>53</v>
      </c>
      <c r="F320" s="55"/>
      <c r="G320" s="55">
        <v>5</v>
      </c>
      <c r="H320" s="55">
        <v>515</v>
      </c>
      <c r="I320" s="55">
        <v>545</v>
      </c>
      <c r="J320" s="55">
        <v>314</v>
      </c>
      <c r="K320" s="55">
        <v>169</v>
      </c>
      <c r="L320" s="55">
        <v>1605</v>
      </c>
      <c r="M320" s="55">
        <v>102</v>
      </c>
      <c r="N320" s="55">
        <v>529</v>
      </c>
      <c r="O320" s="55">
        <v>85</v>
      </c>
      <c r="P320" s="55">
        <v>541</v>
      </c>
      <c r="Q320" s="55">
        <v>104.5</v>
      </c>
      <c r="R320" s="55">
        <v>532</v>
      </c>
      <c r="S320" s="55">
        <v>81.5</v>
      </c>
      <c r="T320" s="55">
        <v>71</v>
      </c>
      <c r="U320" s="55"/>
      <c r="V320" s="55"/>
      <c r="W320" s="55">
        <v>66.5</v>
      </c>
      <c r="X320" s="55">
        <v>88</v>
      </c>
      <c r="Y320" s="55">
        <v>220</v>
      </c>
      <c r="Z320" s="55">
        <v>75.5</v>
      </c>
      <c r="AA320" s="55">
        <v>84</v>
      </c>
      <c r="AB320" s="55">
        <v>235</v>
      </c>
      <c r="AC320" s="55"/>
      <c r="AD320" s="55"/>
      <c r="AE320" s="55"/>
      <c r="AF320" s="55"/>
      <c r="AG320" s="55"/>
      <c r="AH320" s="55"/>
      <c r="AI320" s="55" t="s">
        <v>54</v>
      </c>
      <c r="AJ320" s="55">
        <v>37</v>
      </c>
      <c r="AK320" s="55"/>
      <c r="AL320" s="55"/>
      <c r="AM320" s="55"/>
      <c r="AN320" s="55"/>
      <c r="AO320" s="55">
        <v>519</v>
      </c>
      <c r="AP320" s="55">
        <v>539</v>
      </c>
      <c r="AQ320" s="55">
        <v>680</v>
      </c>
      <c r="AR320" s="55">
        <v>483</v>
      </c>
      <c r="AS320" s="55">
        <v>502</v>
      </c>
      <c r="AT320" s="55">
        <v>314</v>
      </c>
    </row>
    <row r="321" spans="1:46">
      <c r="A321" s="55" t="s">
        <v>915</v>
      </c>
      <c r="B321" s="55">
        <v>1315231026</v>
      </c>
      <c r="C321" s="55" t="s">
        <v>916</v>
      </c>
      <c r="D321" s="55" t="s">
        <v>52</v>
      </c>
      <c r="E321" s="55" t="s">
        <v>53</v>
      </c>
      <c r="F321" s="55"/>
      <c r="G321" s="55">
        <v>10</v>
      </c>
      <c r="H321" s="55">
        <v>499.5</v>
      </c>
      <c r="I321" s="55">
        <v>545</v>
      </c>
      <c r="J321" s="55">
        <v>314</v>
      </c>
      <c r="K321" s="55">
        <v>-38</v>
      </c>
      <c r="L321" s="55">
        <v>1605</v>
      </c>
      <c r="M321" s="55">
        <v>102</v>
      </c>
      <c r="N321" s="55">
        <v>529</v>
      </c>
      <c r="O321" s="55">
        <v>97</v>
      </c>
      <c r="P321" s="55">
        <v>330</v>
      </c>
      <c r="Q321" s="55">
        <v>117</v>
      </c>
      <c r="R321" s="55">
        <v>264</v>
      </c>
      <c r="S321" s="55">
        <v>57</v>
      </c>
      <c r="T321" s="55">
        <v>462</v>
      </c>
      <c r="U321" s="55"/>
      <c r="V321" s="55"/>
      <c r="W321" s="55">
        <v>61</v>
      </c>
      <c r="X321" s="55">
        <v>84</v>
      </c>
      <c r="Y321" s="55">
        <v>332</v>
      </c>
      <c r="Z321" s="55"/>
      <c r="AA321" s="55"/>
      <c r="AB321" s="55"/>
      <c r="AC321" s="55">
        <v>65.5</v>
      </c>
      <c r="AD321" s="55">
        <v>88</v>
      </c>
      <c r="AE321" s="55">
        <v>59</v>
      </c>
      <c r="AF321" s="55"/>
      <c r="AG321" s="55"/>
      <c r="AH321" s="55"/>
      <c r="AI321" s="55" t="s">
        <v>880</v>
      </c>
      <c r="AJ321" s="55">
        <v>26</v>
      </c>
      <c r="AK321" s="55"/>
      <c r="AL321" s="55"/>
      <c r="AM321" s="55"/>
      <c r="AN321" s="55"/>
      <c r="AO321" s="55">
        <v>320</v>
      </c>
      <c r="AP321" s="55">
        <v>322</v>
      </c>
      <c r="AQ321" s="55">
        <v>366</v>
      </c>
      <c r="AR321" s="55">
        <v>276</v>
      </c>
      <c r="AS321" s="55">
        <v>359</v>
      </c>
      <c r="AT321" s="55">
        <v>314</v>
      </c>
    </row>
    <row r="322" spans="1:46">
      <c r="A322" s="55" t="s">
        <v>721</v>
      </c>
      <c r="B322" s="55">
        <v>1315230815</v>
      </c>
      <c r="C322" s="55" t="s">
        <v>722</v>
      </c>
      <c r="D322" s="55" t="s">
        <v>52</v>
      </c>
      <c r="E322" s="55" t="s">
        <v>53</v>
      </c>
      <c r="F322" s="55"/>
      <c r="G322" s="55">
        <v>8</v>
      </c>
      <c r="H322" s="55">
        <v>522.5</v>
      </c>
      <c r="I322" s="55">
        <v>544.5</v>
      </c>
      <c r="J322" s="55">
        <v>320</v>
      </c>
      <c r="K322" s="55">
        <v>-112</v>
      </c>
      <c r="L322" s="55">
        <v>1623</v>
      </c>
      <c r="M322" s="55">
        <v>107.5</v>
      </c>
      <c r="N322" s="55">
        <v>300</v>
      </c>
      <c r="O322" s="55">
        <v>85</v>
      </c>
      <c r="P322" s="55">
        <v>541</v>
      </c>
      <c r="Q322" s="55">
        <v>110.5</v>
      </c>
      <c r="R322" s="55">
        <v>396</v>
      </c>
      <c r="S322" s="55">
        <v>67.5</v>
      </c>
      <c r="T322" s="55">
        <v>275</v>
      </c>
      <c r="U322" s="55"/>
      <c r="V322" s="55"/>
      <c r="W322" s="55">
        <v>79.5</v>
      </c>
      <c r="X322" s="55">
        <v>93</v>
      </c>
      <c r="Y322" s="55">
        <v>43</v>
      </c>
      <c r="Z322" s="55">
        <v>72.5</v>
      </c>
      <c r="AA322" s="55">
        <v>81</v>
      </c>
      <c r="AB322" s="55">
        <v>289</v>
      </c>
      <c r="AC322" s="55"/>
      <c r="AD322" s="55"/>
      <c r="AE322" s="55"/>
      <c r="AF322" s="55"/>
      <c r="AG322" s="55"/>
      <c r="AH322" s="55"/>
      <c r="AI322" s="55" t="s">
        <v>54</v>
      </c>
      <c r="AJ322" s="55">
        <v>16</v>
      </c>
      <c r="AK322" s="55"/>
      <c r="AL322" s="55"/>
      <c r="AM322" s="55"/>
      <c r="AN322" s="55"/>
      <c r="AO322" s="55">
        <v>231</v>
      </c>
      <c r="AP322" s="55">
        <v>394</v>
      </c>
      <c r="AQ322" s="55">
        <v>124</v>
      </c>
      <c r="AR322" s="55">
        <v>208</v>
      </c>
      <c r="AS322" s="55">
        <v>215</v>
      </c>
      <c r="AT322" s="55">
        <v>320</v>
      </c>
    </row>
    <row r="323" spans="1:46">
      <c r="A323" s="55" t="s">
        <v>507</v>
      </c>
      <c r="B323" s="55">
        <v>1315230548</v>
      </c>
      <c r="C323" s="55" t="s">
        <v>508</v>
      </c>
      <c r="D323" s="55" t="s">
        <v>133</v>
      </c>
      <c r="E323" s="55" t="s">
        <v>53</v>
      </c>
      <c r="F323" s="55"/>
      <c r="G323" s="55">
        <v>5</v>
      </c>
      <c r="H323" s="55">
        <v>514.5</v>
      </c>
      <c r="I323" s="55">
        <v>544.5</v>
      </c>
      <c r="J323" s="55">
        <v>320</v>
      </c>
      <c r="K323" s="55">
        <v>-63</v>
      </c>
      <c r="L323" s="55">
        <v>1623</v>
      </c>
      <c r="M323" s="55">
        <v>99</v>
      </c>
      <c r="N323" s="55">
        <v>635</v>
      </c>
      <c r="O323" s="55">
        <v>95</v>
      </c>
      <c r="P323" s="55">
        <v>362</v>
      </c>
      <c r="Q323" s="55">
        <v>105</v>
      </c>
      <c r="R323" s="55">
        <v>523</v>
      </c>
      <c r="S323" s="55">
        <v>76.5</v>
      </c>
      <c r="T323" s="55">
        <v>137</v>
      </c>
      <c r="U323" s="55"/>
      <c r="V323" s="55"/>
      <c r="W323" s="55">
        <v>66</v>
      </c>
      <c r="X323" s="55">
        <v>87</v>
      </c>
      <c r="Y323" s="55">
        <v>232</v>
      </c>
      <c r="Z323" s="55">
        <v>73</v>
      </c>
      <c r="AA323" s="55">
        <v>82</v>
      </c>
      <c r="AB323" s="55">
        <v>281</v>
      </c>
      <c r="AC323" s="55"/>
      <c r="AD323" s="55"/>
      <c r="AE323" s="55"/>
      <c r="AF323" s="55"/>
      <c r="AG323" s="55"/>
      <c r="AH323" s="55"/>
      <c r="AI323" s="55" t="s">
        <v>54</v>
      </c>
      <c r="AJ323" s="55">
        <v>48</v>
      </c>
      <c r="AK323" s="55"/>
      <c r="AL323" s="55"/>
      <c r="AM323" s="55"/>
      <c r="AN323" s="55"/>
      <c r="AO323" s="55">
        <v>198</v>
      </c>
      <c r="AP323" s="55">
        <v>274</v>
      </c>
      <c r="AQ323" s="55">
        <v>251</v>
      </c>
      <c r="AR323" s="55">
        <v>257</v>
      </c>
      <c r="AS323" s="55">
        <v>310</v>
      </c>
      <c r="AT323" s="55">
        <v>320</v>
      </c>
    </row>
    <row r="324" spans="1:46">
      <c r="A324" s="55" t="s">
        <v>569</v>
      </c>
      <c r="B324" s="55">
        <v>1315230631</v>
      </c>
      <c r="C324" s="55" t="s">
        <v>570</v>
      </c>
      <c r="D324" s="55" t="s">
        <v>52</v>
      </c>
      <c r="E324" s="55" t="s">
        <v>53</v>
      </c>
      <c r="F324" s="55"/>
      <c r="G324" s="55">
        <v>6</v>
      </c>
      <c r="H324" s="55">
        <v>514.5</v>
      </c>
      <c r="I324" s="55">
        <v>544.5</v>
      </c>
      <c r="J324" s="55">
        <v>320</v>
      </c>
      <c r="K324" s="55">
        <v>-109</v>
      </c>
      <c r="L324" s="55">
        <v>1623</v>
      </c>
      <c r="M324" s="55">
        <v>104.5</v>
      </c>
      <c r="N324" s="55">
        <v>433</v>
      </c>
      <c r="O324" s="55">
        <v>99.5</v>
      </c>
      <c r="P324" s="55">
        <v>270</v>
      </c>
      <c r="Q324" s="55">
        <v>93</v>
      </c>
      <c r="R324" s="55">
        <v>695</v>
      </c>
      <c r="S324" s="55">
        <v>73.5</v>
      </c>
      <c r="T324" s="55">
        <v>172</v>
      </c>
      <c r="U324" s="55"/>
      <c r="V324" s="55"/>
      <c r="W324" s="55">
        <v>56</v>
      </c>
      <c r="X324" s="55">
        <v>80</v>
      </c>
      <c r="Y324" s="55">
        <v>426</v>
      </c>
      <c r="Z324" s="55">
        <v>88</v>
      </c>
      <c r="AA324" s="55">
        <v>94</v>
      </c>
      <c r="AB324" s="55">
        <v>28</v>
      </c>
      <c r="AC324" s="55"/>
      <c r="AD324" s="55"/>
      <c r="AE324" s="55"/>
      <c r="AF324" s="55"/>
      <c r="AG324" s="55"/>
      <c r="AH324" s="55"/>
      <c r="AI324" s="55" t="s">
        <v>54</v>
      </c>
      <c r="AJ324" s="55">
        <v>31</v>
      </c>
      <c r="AK324" s="55"/>
      <c r="AL324" s="55" t="s">
        <v>512</v>
      </c>
      <c r="AM324" s="55"/>
      <c r="AN324" s="55"/>
      <c r="AO324" s="55">
        <v>374</v>
      </c>
      <c r="AP324" s="55">
        <v>147</v>
      </c>
      <c r="AQ324" s="55">
        <v>351</v>
      </c>
      <c r="AR324" s="55">
        <v>211</v>
      </c>
      <c r="AS324" s="55">
        <v>359</v>
      </c>
      <c r="AT324" s="55">
        <v>320</v>
      </c>
    </row>
    <row r="325" spans="1:46">
      <c r="A325" s="55" t="s">
        <v>214</v>
      </c>
      <c r="B325" s="55">
        <v>1315230236</v>
      </c>
      <c r="C325" s="55" t="s">
        <v>215</v>
      </c>
      <c r="D325" s="55" t="s">
        <v>52</v>
      </c>
      <c r="E325" s="55" t="s">
        <v>53</v>
      </c>
      <c r="F325" s="55"/>
      <c r="G325" s="55">
        <v>2</v>
      </c>
      <c r="H325" s="55">
        <v>510.5</v>
      </c>
      <c r="I325" s="55">
        <v>544.5</v>
      </c>
      <c r="J325" s="55">
        <v>320</v>
      </c>
      <c r="K325" s="55">
        <v>118</v>
      </c>
      <c r="L325" s="55">
        <v>1623</v>
      </c>
      <c r="M325" s="55">
        <v>113</v>
      </c>
      <c r="N325" s="55">
        <v>112</v>
      </c>
      <c r="O325" s="55">
        <v>90.5</v>
      </c>
      <c r="P325" s="55">
        <v>445</v>
      </c>
      <c r="Q325" s="55">
        <v>130</v>
      </c>
      <c r="R325" s="55">
        <v>40</v>
      </c>
      <c r="S325" s="55">
        <v>46</v>
      </c>
      <c r="T325" s="55">
        <v>597</v>
      </c>
      <c r="U325" s="55"/>
      <c r="V325" s="55"/>
      <c r="W325" s="55">
        <v>52.5</v>
      </c>
      <c r="X325" s="55">
        <v>78</v>
      </c>
      <c r="Y325" s="55">
        <v>488</v>
      </c>
      <c r="Z325" s="55">
        <v>78.5</v>
      </c>
      <c r="AA325" s="55">
        <v>87</v>
      </c>
      <c r="AB325" s="55">
        <v>181</v>
      </c>
      <c r="AC325" s="55"/>
      <c r="AD325" s="55"/>
      <c r="AE325" s="55"/>
      <c r="AF325" s="55"/>
      <c r="AG325" s="55"/>
      <c r="AH325" s="55"/>
      <c r="AI325" s="55" t="s">
        <v>54</v>
      </c>
      <c r="AJ325" s="55">
        <v>36</v>
      </c>
      <c r="AK325" s="55"/>
      <c r="AL325" s="55"/>
      <c r="AM325" s="55"/>
      <c r="AN325" s="55"/>
      <c r="AO325" s="55">
        <v>459</v>
      </c>
      <c r="AP325" s="55">
        <v>496</v>
      </c>
      <c r="AQ325" s="55">
        <v>394</v>
      </c>
      <c r="AR325" s="55">
        <v>438</v>
      </c>
      <c r="AS325" s="55">
        <v>397</v>
      </c>
      <c r="AT325" s="55">
        <v>320</v>
      </c>
    </row>
    <row r="326" spans="1:46">
      <c r="A326" s="55" t="s">
        <v>304</v>
      </c>
      <c r="B326" s="55">
        <v>1315230333</v>
      </c>
      <c r="C326" s="55" t="s">
        <v>305</v>
      </c>
      <c r="D326" s="55" t="s">
        <v>52</v>
      </c>
      <c r="E326" s="55" t="s">
        <v>53</v>
      </c>
      <c r="F326" s="55"/>
      <c r="G326" s="55">
        <v>3</v>
      </c>
      <c r="H326" s="55">
        <v>515</v>
      </c>
      <c r="I326" s="55">
        <v>544.5</v>
      </c>
      <c r="J326" s="55">
        <v>320</v>
      </c>
      <c r="K326" s="55">
        <v>67</v>
      </c>
      <c r="L326" s="55">
        <v>1623</v>
      </c>
      <c r="M326" s="55">
        <v>98.5</v>
      </c>
      <c r="N326" s="55">
        <v>653</v>
      </c>
      <c r="O326" s="55">
        <v>97.5</v>
      </c>
      <c r="P326" s="55">
        <v>321</v>
      </c>
      <c r="Q326" s="55">
        <v>107.5</v>
      </c>
      <c r="R326" s="55">
        <v>463</v>
      </c>
      <c r="S326" s="55">
        <v>70</v>
      </c>
      <c r="T326" s="55">
        <v>226</v>
      </c>
      <c r="U326" s="55"/>
      <c r="V326" s="55"/>
      <c r="W326" s="55">
        <v>67.5</v>
      </c>
      <c r="X326" s="55">
        <v>88</v>
      </c>
      <c r="Y326" s="55">
        <v>207</v>
      </c>
      <c r="Z326" s="55">
        <v>74</v>
      </c>
      <c r="AA326" s="55">
        <v>83</v>
      </c>
      <c r="AB326" s="55">
        <v>265</v>
      </c>
      <c r="AC326" s="55"/>
      <c r="AD326" s="55"/>
      <c r="AE326" s="55"/>
      <c r="AF326" s="55"/>
      <c r="AG326" s="55"/>
      <c r="AH326" s="55"/>
      <c r="AI326" s="55" t="s">
        <v>54</v>
      </c>
      <c r="AJ326" s="55">
        <v>33</v>
      </c>
      <c r="AK326" s="55"/>
      <c r="AL326" s="55"/>
      <c r="AM326" s="55"/>
      <c r="AN326" s="55"/>
      <c r="AO326" s="55">
        <v>160</v>
      </c>
      <c r="AP326" s="55">
        <v>248</v>
      </c>
      <c r="AQ326" s="55"/>
      <c r="AR326" s="55">
        <v>387</v>
      </c>
      <c r="AS326" s="55">
        <v>272</v>
      </c>
      <c r="AT326" s="55">
        <v>320</v>
      </c>
    </row>
    <row r="327" spans="1:46">
      <c r="A327" s="55" t="s">
        <v>1160</v>
      </c>
      <c r="B327" s="55">
        <v>1315231311</v>
      </c>
      <c r="C327" s="55" t="s">
        <v>1161</v>
      </c>
      <c r="D327" s="55" t="s">
        <v>52</v>
      </c>
      <c r="E327" s="55" t="s">
        <v>53</v>
      </c>
      <c r="F327" s="55"/>
      <c r="G327" s="55">
        <v>13</v>
      </c>
      <c r="H327" s="55">
        <v>498.5</v>
      </c>
      <c r="I327" s="55">
        <v>544</v>
      </c>
      <c r="J327" s="55">
        <v>325</v>
      </c>
      <c r="K327" s="55">
        <v>-127</v>
      </c>
      <c r="L327" s="55">
        <v>1643</v>
      </c>
      <c r="M327" s="55">
        <v>111.5</v>
      </c>
      <c r="N327" s="55">
        <v>155</v>
      </c>
      <c r="O327" s="55">
        <v>78.5</v>
      </c>
      <c r="P327" s="55">
        <v>643</v>
      </c>
      <c r="Q327" s="55">
        <v>109</v>
      </c>
      <c r="R327" s="55">
        <v>434</v>
      </c>
      <c r="S327" s="55">
        <v>73</v>
      </c>
      <c r="T327" s="55">
        <v>181</v>
      </c>
      <c r="U327" s="55"/>
      <c r="V327" s="55"/>
      <c r="W327" s="55">
        <v>57</v>
      </c>
      <c r="X327" s="55">
        <v>81</v>
      </c>
      <c r="Y327" s="55">
        <v>406</v>
      </c>
      <c r="Z327" s="55"/>
      <c r="AA327" s="55"/>
      <c r="AB327" s="55"/>
      <c r="AC327" s="55"/>
      <c r="AD327" s="55"/>
      <c r="AE327" s="55"/>
      <c r="AF327" s="55">
        <v>69.5</v>
      </c>
      <c r="AG327" s="55">
        <v>91</v>
      </c>
      <c r="AH327" s="55">
        <v>13</v>
      </c>
      <c r="AI327" s="55" t="s">
        <v>866</v>
      </c>
      <c r="AJ327" s="55">
        <v>11</v>
      </c>
      <c r="AK327" s="55"/>
      <c r="AL327" s="55"/>
      <c r="AM327" s="55"/>
      <c r="AN327" s="55"/>
      <c r="AO327" s="55">
        <v>295</v>
      </c>
      <c r="AP327" s="55">
        <v>167</v>
      </c>
      <c r="AQ327" s="55">
        <v>208</v>
      </c>
      <c r="AR327" s="55">
        <v>198</v>
      </c>
      <c r="AS327" s="55">
        <v>234</v>
      </c>
      <c r="AT327" s="55">
        <v>325</v>
      </c>
    </row>
    <row r="328" spans="1:46">
      <c r="A328" s="55" t="s">
        <v>545</v>
      </c>
      <c r="B328" s="55">
        <v>1315230619</v>
      </c>
      <c r="C328" s="55" t="s">
        <v>546</v>
      </c>
      <c r="D328" s="55" t="s">
        <v>52</v>
      </c>
      <c r="E328" s="55" t="s">
        <v>53</v>
      </c>
      <c r="F328" s="55"/>
      <c r="G328" s="55">
        <v>6</v>
      </c>
      <c r="H328" s="55">
        <v>514</v>
      </c>
      <c r="I328" s="55">
        <v>543.5</v>
      </c>
      <c r="J328" s="55">
        <v>326</v>
      </c>
      <c r="K328" s="55">
        <v>92</v>
      </c>
      <c r="L328" s="55">
        <v>1659</v>
      </c>
      <c r="M328" s="55">
        <v>99.5</v>
      </c>
      <c r="N328" s="55">
        <v>618</v>
      </c>
      <c r="O328" s="55">
        <v>91</v>
      </c>
      <c r="P328" s="55">
        <v>436</v>
      </c>
      <c r="Q328" s="55">
        <v>119.5</v>
      </c>
      <c r="R328" s="55">
        <v>200</v>
      </c>
      <c r="S328" s="55">
        <v>57.5</v>
      </c>
      <c r="T328" s="55">
        <v>454</v>
      </c>
      <c r="U328" s="55"/>
      <c r="V328" s="55"/>
      <c r="W328" s="55">
        <v>59.5</v>
      </c>
      <c r="X328" s="55">
        <v>83</v>
      </c>
      <c r="Y328" s="55">
        <v>362</v>
      </c>
      <c r="Z328" s="55">
        <v>87</v>
      </c>
      <c r="AA328" s="55">
        <v>93</v>
      </c>
      <c r="AB328" s="55">
        <v>34</v>
      </c>
      <c r="AC328" s="55"/>
      <c r="AD328" s="55"/>
      <c r="AE328" s="55"/>
      <c r="AF328" s="55"/>
      <c r="AG328" s="55"/>
      <c r="AH328" s="55"/>
      <c r="AI328" s="55" t="s">
        <v>54</v>
      </c>
      <c r="AJ328" s="55">
        <v>19</v>
      </c>
      <c r="AK328" s="55"/>
      <c r="AL328" s="55" t="s">
        <v>512</v>
      </c>
      <c r="AM328" s="55"/>
      <c r="AN328" s="55"/>
      <c r="AO328" s="55">
        <v>455</v>
      </c>
      <c r="AP328" s="55">
        <v>532</v>
      </c>
      <c r="AQ328" s="55">
        <v>269</v>
      </c>
      <c r="AR328" s="55">
        <v>418</v>
      </c>
      <c r="AS328" s="55">
        <v>378</v>
      </c>
      <c r="AT328" s="55">
        <v>326</v>
      </c>
    </row>
    <row r="329" spans="1:46">
      <c r="A329" s="55" t="s">
        <v>140</v>
      </c>
      <c r="B329" s="55">
        <v>1315230401</v>
      </c>
      <c r="C329" s="55" t="s">
        <v>334</v>
      </c>
      <c r="D329" s="55" t="s">
        <v>52</v>
      </c>
      <c r="E329" s="55" t="s">
        <v>53</v>
      </c>
      <c r="F329" s="55"/>
      <c r="G329" s="55">
        <v>4</v>
      </c>
      <c r="H329" s="55">
        <v>517</v>
      </c>
      <c r="I329" s="55">
        <v>543</v>
      </c>
      <c r="J329" s="55">
        <v>327</v>
      </c>
      <c r="K329" s="55">
        <v>274</v>
      </c>
      <c r="L329" s="55">
        <v>1676</v>
      </c>
      <c r="M329" s="55">
        <v>98</v>
      </c>
      <c r="N329" s="55">
        <v>668</v>
      </c>
      <c r="O329" s="55">
        <v>98.5</v>
      </c>
      <c r="P329" s="55">
        <v>298</v>
      </c>
      <c r="Q329" s="55">
        <v>110</v>
      </c>
      <c r="R329" s="55">
        <v>408</v>
      </c>
      <c r="S329" s="55">
        <v>66.5</v>
      </c>
      <c r="T329" s="55">
        <v>292</v>
      </c>
      <c r="U329" s="55"/>
      <c r="V329" s="55"/>
      <c r="W329" s="55">
        <v>72.5</v>
      </c>
      <c r="X329" s="55">
        <v>90</v>
      </c>
      <c r="Y329" s="55">
        <v>129</v>
      </c>
      <c r="Z329" s="55">
        <v>71.5</v>
      </c>
      <c r="AA329" s="55">
        <v>80</v>
      </c>
      <c r="AB329" s="55">
        <v>310</v>
      </c>
      <c r="AC329" s="55"/>
      <c r="AD329" s="55"/>
      <c r="AE329" s="55"/>
      <c r="AF329" s="55"/>
      <c r="AG329" s="55"/>
      <c r="AH329" s="55"/>
      <c r="AI329" s="55" t="s">
        <v>54</v>
      </c>
      <c r="AJ329" s="55">
        <v>1</v>
      </c>
      <c r="AK329" s="55"/>
      <c r="AL329" s="55"/>
      <c r="AM329" s="55"/>
      <c r="AN329" s="55"/>
      <c r="AO329" s="55">
        <v>553</v>
      </c>
      <c r="AP329" s="55">
        <v>401</v>
      </c>
      <c r="AQ329" s="55">
        <v>449</v>
      </c>
      <c r="AR329" s="55">
        <v>601</v>
      </c>
      <c r="AS329" s="55">
        <v>192</v>
      </c>
      <c r="AT329" s="55">
        <v>327</v>
      </c>
    </row>
    <row r="330" spans="1:46">
      <c r="A330" s="55" t="s">
        <v>1144</v>
      </c>
      <c r="B330" s="55">
        <v>1315231303</v>
      </c>
      <c r="C330" s="55" t="s">
        <v>1145</v>
      </c>
      <c r="D330" s="55" t="s">
        <v>52</v>
      </c>
      <c r="E330" s="55" t="s">
        <v>53</v>
      </c>
      <c r="F330" s="55"/>
      <c r="G330" s="55">
        <v>13</v>
      </c>
      <c r="H330" s="55">
        <v>495</v>
      </c>
      <c r="I330" s="55">
        <v>543</v>
      </c>
      <c r="J330" s="55">
        <v>327</v>
      </c>
      <c r="K330" s="55">
        <v>51</v>
      </c>
      <c r="L330" s="55">
        <v>1676</v>
      </c>
      <c r="M330" s="55">
        <v>109.5</v>
      </c>
      <c r="N330" s="55">
        <v>226</v>
      </c>
      <c r="O330" s="55">
        <v>88.5</v>
      </c>
      <c r="P330" s="55">
        <v>481</v>
      </c>
      <c r="Q330" s="55">
        <v>122.5</v>
      </c>
      <c r="R330" s="55">
        <v>130</v>
      </c>
      <c r="S330" s="55">
        <v>50.5</v>
      </c>
      <c r="T330" s="55">
        <v>542</v>
      </c>
      <c r="U330" s="55"/>
      <c r="V330" s="55"/>
      <c r="W330" s="55">
        <v>61</v>
      </c>
      <c r="X330" s="55">
        <v>84</v>
      </c>
      <c r="Y330" s="55">
        <v>332</v>
      </c>
      <c r="Z330" s="55"/>
      <c r="AA330" s="55"/>
      <c r="AB330" s="55"/>
      <c r="AC330" s="55"/>
      <c r="AD330" s="55"/>
      <c r="AE330" s="55"/>
      <c r="AF330" s="55">
        <v>63</v>
      </c>
      <c r="AG330" s="55">
        <v>88</v>
      </c>
      <c r="AH330" s="55">
        <v>46</v>
      </c>
      <c r="AI330" s="55" t="s">
        <v>866</v>
      </c>
      <c r="AJ330" s="55">
        <v>3</v>
      </c>
      <c r="AK330" s="55"/>
      <c r="AL330" s="55"/>
      <c r="AM330" s="55"/>
      <c r="AN330" s="55"/>
      <c r="AO330" s="55">
        <v>220</v>
      </c>
      <c r="AP330" s="55">
        <v>351</v>
      </c>
      <c r="AQ330" s="55">
        <v>289</v>
      </c>
      <c r="AR330" s="55">
        <v>378</v>
      </c>
      <c r="AS330" s="55">
        <v>456</v>
      </c>
      <c r="AT330" s="55">
        <v>327</v>
      </c>
    </row>
    <row r="331" spans="1:46">
      <c r="A331" s="55" t="s">
        <v>895</v>
      </c>
      <c r="B331" s="55">
        <v>1315231016</v>
      </c>
      <c r="C331" s="55" t="s">
        <v>896</v>
      </c>
      <c r="D331" s="55" t="s">
        <v>52</v>
      </c>
      <c r="E331" s="55" t="s">
        <v>53</v>
      </c>
      <c r="F331" s="55"/>
      <c r="G331" s="55">
        <v>10</v>
      </c>
      <c r="H331" s="55">
        <v>515.5</v>
      </c>
      <c r="I331" s="55">
        <v>543</v>
      </c>
      <c r="J331" s="55">
        <v>327</v>
      </c>
      <c r="K331" s="55">
        <v>-60</v>
      </c>
      <c r="L331" s="55">
        <v>1676</v>
      </c>
      <c r="M331" s="55">
        <v>100</v>
      </c>
      <c r="N331" s="55">
        <v>605</v>
      </c>
      <c r="O331" s="55">
        <v>97.5</v>
      </c>
      <c r="P331" s="55">
        <v>321</v>
      </c>
      <c r="Q331" s="55">
        <v>109</v>
      </c>
      <c r="R331" s="55">
        <v>434</v>
      </c>
      <c r="S331" s="55">
        <v>78.5</v>
      </c>
      <c r="T331" s="55">
        <v>100</v>
      </c>
      <c r="U331" s="55"/>
      <c r="V331" s="55"/>
      <c r="W331" s="55">
        <v>71.5</v>
      </c>
      <c r="X331" s="55">
        <v>90</v>
      </c>
      <c r="Y331" s="55">
        <v>144</v>
      </c>
      <c r="Z331" s="55">
        <v>59</v>
      </c>
      <c r="AA331" s="55">
        <v>68</v>
      </c>
      <c r="AB331" s="55">
        <v>447</v>
      </c>
      <c r="AC331" s="55"/>
      <c r="AD331" s="55"/>
      <c r="AE331" s="55"/>
      <c r="AF331" s="55"/>
      <c r="AG331" s="55"/>
      <c r="AH331" s="55"/>
      <c r="AI331" s="55" t="s">
        <v>54</v>
      </c>
      <c r="AJ331" s="55">
        <v>16</v>
      </c>
      <c r="AK331" s="55"/>
      <c r="AL331" s="55"/>
      <c r="AM331" s="55"/>
      <c r="AN331" s="55"/>
      <c r="AO331" s="55">
        <v>171</v>
      </c>
      <c r="AP331" s="55">
        <v>262</v>
      </c>
      <c r="AQ331" s="55">
        <v>225</v>
      </c>
      <c r="AR331" s="55">
        <v>267</v>
      </c>
      <c r="AS331" s="55">
        <v>342</v>
      </c>
      <c r="AT331" s="55">
        <v>327</v>
      </c>
    </row>
    <row r="332" spans="1:46">
      <c r="A332" s="55" t="s">
        <v>302</v>
      </c>
      <c r="B332" s="55">
        <v>1315230332</v>
      </c>
      <c r="C332" s="55" t="s">
        <v>303</v>
      </c>
      <c r="D332" s="55" t="s">
        <v>52</v>
      </c>
      <c r="E332" s="55" t="s">
        <v>53</v>
      </c>
      <c r="F332" s="55"/>
      <c r="G332" s="55">
        <v>3</v>
      </c>
      <c r="H332" s="55">
        <v>509</v>
      </c>
      <c r="I332" s="55">
        <v>542.5</v>
      </c>
      <c r="J332" s="55">
        <v>330</v>
      </c>
      <c r="K332" s="55">
        <v>-48</v>
      </c>
      <c r="L332" s="55">
        <v>1699</v>
      </c>
      <c r="M332" s="55">
        <v>119.5</v>
      </c>
      <c r="N332" s="55">
        <v>17</v>
      </c>
      <c r="O332" s="55">
        <v>63</v>
      </c>
      <c r="P332" s="55">
        <v>760</v>
      </c>
      <c r="Q332" s="55">
        <v>120.5</v>
      </c>
      <c r="R332" s="55">
        <v>180</v>
      </c>
      <c r="S332" s="55">
        <v>77.5</v>
      </c>
      <c r="T332" s="55">
        <v>116</v>
      </c>
      <c r="U332" s="55"/>
      <c r="V332" s="55"/>
      <c r="W332" s="55">
        <v>56.5</v>
      </c>
      <c r="X332" s="55">
        <v>81</v>
      </c>
      <c r="Y332" s="55">
        <v>414</v>
      </c>
      <c r="Z332" s="55">
        <v>72</v>
      </c>
      <c r="AA332" s="55">
        <v>81</v>
      </c>
      <c r="AB332" s="55">
        <v>301</v>
      </c>
      <c r="AC332" s="55"/>
      <c r="AD332" s="55"/>
      <c r="AE332" s="55"/>
      <c r="AF332" s="55"/>
      <c r="AG332" s="55"/>
      <c r="AH332" s="55"/>
      <c r="AI332" s="55" t="s">
        <v>54</v>
      </c>
      <c r="AJ332" s="55">
        <v>32</v>
      </c>
      <c r="AK332" s="55"/>
      <c r="AL332" s="55"/>
      <c r="AM332" s="55"/>
      <c r="AN332" s="55"/>
      <c r="AO332" s="55">
        <v>309</v>
      </c>
      <c r="AP332" s="55">
        <v>191</v>
      </c>
      <c r="AQ332" s="55">
        <v>181</v>
      </c>
      <c r="AR332" s="55">
        <v>282</v>
      </c>
      <c r="AS332" s="55">
        <v>209</v>
      </c>
      <c r="AT332" s="55">
        <v>330</v>
      </c>
    </row>
    <row r="333" spans="1:46">
      <c r="A333" s="55" t="s">
        <v>146</v>
      </c>
      <c r="B333" s="55">
        <v>1315230201</v>
      </c>
      <c r="C333" s="55" t="s">
        <v>147</v>
      </c>
      <c r="D333" s="55" t="s">
        <v>52</v>
      </c>
      <c r="E333" s="55" t="s">
        <v>53</v>
      </c>
      <c r="F333" s="55"/>
      <c r="G333" s="55">
        <v>2</v>
      </c>
      <c r="H333" s="55">
        <v>508</v>
      </c>
      <c r="I333" s="55">
        <v>542</v>
      </c>
      <c r="J333" s="55">
        <v>331</v>
      </c>
      <c r="K333" s="55">
        <v>-34</v>
      </c>
      <c r="L333" s="55">
        <v>1711</v>
      </c>
      <c r="M333" s="55">
        <v>111</v>
      </c>
      <c r="N333" s="55">
        <v>172</v>
      </c>
      <c r="O333" s="55">
        <v>82.5</v>
      </c>
      <c r="P333" s="55">
        <v>590</v>
      </c>
      <c r="Q333" s="55">
        <v>117</v>
      </c>
      <c r="R333" s="55">
        <v>264</v>
      </c>
      <c r="S333" s="55">
        <v>66.5</v>
      </c>
      <c r="T333" s="55">
        <v>292</v>
      </c>
      <c r="U333" s="55"/>
      <c r="V333" s="55"/>
      <c r="W333" s="55">
        <v>54</v>
      </c>
      <c r="X333" s="55">
        <v>79</v>
      </c>
      <c r="Y333" s="55">
        <v>462</v>
      </c>
      <c r="Z333" s="55">
        <v>77</v>
      </c>
      <c r="AA333" s="55">
        <v>86</v>
      </c>
      <c r="AB333" s="55">
        <v>212</v>
      </c>
      <c r="AC333" s="55"/>
      <c r="AD333" s="55"/>
      <c r="AE333" s="55"/>
      <c r="AF333" s="55"/>
      <c r="AG333" s="55"/>
      <c r="AH333" s="55"/>
      <c r="AI333" s="55" t="s">
        <v>54</v>
      </c>
      <c r="AJ333" s="55">
        <v>1</v>
      </c>
      <c r="AK333" s="55"/>
      <c r="AL333" s="55"/>
      <c r="AM333" s="55"/>
      <c r="AN333" s="55"/>
      <c r="AO333" s="55">
        <v>351</v>
      </c>
      <c r="AP333" s="55">
        <v>363</v>
      </c>
      <c r="AQ333" s="55">
        <v>297</v>
      </c>
      <c r="AR333" s="55">
        <v>297</v>
      </c>
      <c r="AS333" s="55">
        <v>255</v>
      </c>
      <c r="AT333" s="55">
        <v>331</v>
      </c>
    </row>
    <row r="334" spans="1:46">
      <c r="A334" s="55" t="s">
        <v>357</v>
      </c>
      <c r="B334" s="55">
        <v>1315230413</v>
      </c>
      <c r="C334" s="55" t="s">
        <v>358</v>
      </c>
      <c r="D334" s="55" t="s">
        <v>52</v>
      </c>
      <c r="E334" s="55" t="s">
        <v>53</v>
      </c>
      <c r="F334" s="55"/>
      <c r="G334" s="55">
        <v>4</v>
      </c>
      <c r="H334" s="55">
        <v>507</v>
      </c>
      <c r="I334" s="55">
        <v>542</v>
      </c>
      <c r="J334" s="55">
        <v>331</v>
      </c>
      <c r="K334" s="55">
        <v>126</v>
      </c>
      <c r="L334" s="55">
        <v>1711</v>
      </c>
      <c r="M334" s="55">
        <v>109</v>
      </c>
      <c r="N334" s="55">
        <v>245</v>
      </c>
      <c r="O334" s="55">
        <v>103</v>
      </c>
      <c r="P334" s="55">
        <v>214</v>
      </c>
      <c r="Q334" s="55">
        <v>113</v>
      </c>
      <c r="R334" s="55">
        <v>337</v>
      </c>
      <c r="S334" s="55">
        <v>60</v>
      </c>
      <c r="T334" s="55">
        <v>413</v>
      </c>
      <c r="U334" s="55"/>
      <c r="V334" s="55"/>
      <c r="W334" s="55">
        <v>49</v>
      </c>
      <c r="X334" s="55">
        <v>75</v>
      </c>
      <c r="Y334" s="55">
        <v>534</v>
      </c>
      <c r="Z334" s="55">
        <v>73</v>
      </c>
      <c r="AA334" s="55">
        <v>82</v>
      </c>
      <c r="AB334" s="55">
        <v>281</v>
      </c>
      <c r="AC334" s="55"/>
      <c r="AD334" s="55"/>
      <c r="AE334" s="55"/>
      <c r="AF334" s="55"/>
      <c r="AG334" s="55"/>
      <c r="AH334" s="55"/>
      <c r="AI334" s="55" t="s">
        <v>54</v>
      </c>
      <c r="AJ334" s="55">
        <v>13</v>
      </c>
      <c r="AK334" s="55"/>
      <c r="AL334" s="55"/>
      <c r="AM334" s="55"/>
      <c r="AN334" s="55"/>
      <c r="AO334" s="55">
        <v>484</v>
      </c>
      <c r="AP334" s="55">
        <v>541</v>
      </c>
      <c r="AQ334" s="55">
        <v>543</v>
      </c>
      <c r="AR334" s="55">
        <v>457</v>
      </c>
      <c r="AS334" s="55">
        <v>568</v>
      </c>
      <c r="AT334" s="55">
        <v>331</v>
      </c>
    </row>
    <row r="335" spans="1:46">
      <c r="A335" s="55" t="s">
        <v>665</v>
      </c>
      <c r="B335" s="55">
        <v>1315230735</v>
      </c>
      <c r="C335" s="55" t="s">
        <v>666</v>
      </c>
      <c r="D335" s="55" t="s">
        <v>52</v>
      </c>
      <c r="E335" s="55" t="s">
        <v>53</v>
      </c>
      <c r="F335" s="55"/>
      <c r="G335" s="55">
        <v>7</v>
      </c>
      <c r="H335" s="55">
        <v>511</v>
      </c>
      <c r="I335" s="55">
        <v>542</v>
      </c>
      <c r="J335" s="55">
        <v>331</v>
      </c>
      <c r="K335" s="55">
        <v>81</v>
      </c>
      <c r="L335" s="55">
        <v>1711</v>
      </c>
      <c r="M335" s="55">
        <v>108</v>
      </c>
      <c r="N335" s="55">
        <v>278</v>
      </c>
      <c r="O335" s="55">
        <v>99</v>
      </c>
      <c r="P335" s="55">
        <v>285</v>
      </c>
      <c r="Q335" s="55">
        <v>101.5</v>
      </c>
      <c r="R335" s="55">
        <v>583</v>
      </c>
      <c r="S335" s="55">
        <v>67.5</v>
      </c>
      <c r="T335" s="55">
        <v>275</v>
      </c>
      <c r="U335" s="55"/>
      <c r="V335" s="55"/>
      <c r="W335" s="55">
        <v>63.5</v>
      </c>
      <c r="X335" s="55">
        <v>86</v>
      </c>
      <c r="Y335" s="55">
        <v>283</v>
      </c>
      <c r="Z335" s="55">
        <v>71.5</v>
      </c>
      <c r="AA335" s="55">
        <v>80</v>
      </c>
      <c r="AB335" s="55">
        <v>310</v>
      </c>
      <c r="AC335" s="55"/>
      <c r="AD335" s="55"/>
      <c r="AE335" s="55"/>
      <c r="AF335" s="55"/>
      <c r="AG335" s="55"/>
      <c r="AH335" s="55"/>
      <c r="AI335" s="55" t="s">
        <v>54</v>
      </c>
      <c r="AJ335" s="55">
        <v>35</v>
      </c>
      <c r="AK335" s="55"/>
      <c r="AL335" s="55"/>
      <c r="AM335" s="55"/>
      <c r="AN335" s="55"/>
      <c r="AO335" s="55">
        <v>534</v>
      </c>
      <c r="AP335" s="55">
        <v>387</v>
      </c>
      <c r="AQ335" s="55">
        <v>593</v>
      </c>
      <c r="AR335" s="55">
        <v>412</v>
      </c>
      <c r="AS335" s="55">
        <v>416</v>
      </c>
      <c r="AT335" s="55">
        <v>331</v>
      </c>
    </row>
    <row r="336" spans="1:46">
      <c r="A336" s="55" t="s">
        <v>1292</v>
      </c>
      <c r="B336" s="55">
        <v>1315231430</v>
      </c>
      <c r="C336" s="55" t="s">
        <v>1293</v>
      </c>
      <c r="D336" s="55" t="s">
        <v>52</v>
      </c>
      <c r="E336" s="55" t="s">
        <v>53</v>
      </c>
      <c r="F336" s="55"/>
      <c r="G336" s="55">
        <v>14</v>
      </c>
      <c r="H336" s="55">
        <v>496.75</v>
      </c>
      <c r="I336" s="55">
        <v>542</v>
      </c>
      <c r="J336" s="55">
        <v>331</v>
      </c>
      <c r="K336" s="55">
        <v>89</v>
      </c>
      <c r="L336" s="55">
        <v>1711</v>
      </c>
      <c r="M336" s="55">
        <v>110.5</v>
      </c>
      <c r="N336" s="55">
        <v>196</v>
      </c>
      <c r="O336" s="55">
        <v>89.5</v>
      </c>
      <c r="P336" s="55">
        <v>463</v>
      </c>
      <c r="Q336" s="55">
        <v>114</v>
      </c>
      <c r="R336" s="55">
        <v>313</v>
      </c>
      <c r="S336" s="55">
        <v>56</v>
      </c>
      <c r="T336" s="55">
        <v>473</v>
      </c>
      <c r="U336" s="55"/>
      <c r="V336" s="55"/>
      <c r="W336" s="55">
        <v>56.5</v>
      </c>
      <c r="X336" s="55">
        <v>81</v>
      </c>
      <c r="Y336" s="55">
        <v>414</v>
      </c>
      <c r="Z336" s="55"/>
      <c r="AA336" s="55"/>
      <c r="AB336" s="55"/>
      <c r="AC336" s="55">
        <v>70.25</v>
      </c>
      <c r="AD336" s="55">
        <v>91</v>
      </c>
      <c r="AE336" s="55">
        <v>22</v>
      </c>
      <c r="AF336" s="55"/>
      <c r="AG336" s="55"/>
      <c r="AH336" s="55"/>
      <c r="AI336" s="55" t="s">
        <v>880</v>
      </c>
      <c r="AJ336" s="55">
        <v>31</v>
      </c>
      <c r="AK336" s="55"/>
      <c r="AL336" s="55"/>
      <c r="AM336" s="55"/>
      <c r="AN336" s="55"/>
      <c r="AO336" s="55">
        <v>351</v>
      </c>
      <c r="AP336" s="55">
        <v>689</v>
      </c>
      <c r="AQ336" s="55">
        <v>429</v>
      </c>
      <c r="AR336" s="55">
        <v>420</v>
      </c>
      <c r="AS336" s="55">
        <v>283</v>
      </c>
      <c r="AT336" s="55">
        <v>331</v>
      </c>
    </row>
    <row r="337" spans="1:46">
      <c r="A337" s="55" t="s">
        <v>1415</v>
      </c>
      <c r="B337" s="55">
        <v>1315231542</v>
      </c>
      <c r="C337" s="55" t="s">
        <v>1416</v>
      </c>
      <c r="D337" s="55" t="s">
        <v>52</v>
      </c>
      <c r="E337" s="55" t="s">
        <v>53</v>
      </c>
      <c r="F337" s="55"/>
      <c r="G337" s="55">
        <v>15</v>
      </c>
      <c r="H337" s="55">
        <v>494</v>
      </c>
      <c r="I337" s="55">
        <v>541.5</v>
      </c>
      <c r="J337" s="55">
        <v>335</v>
      </c>
      <c r="K337" s="55">
        <v>-43</v>
      </c>
      <c r="L337" s="55">
        <v>1728</v>
      </c>
      <c r="M337" s="55">
        <v>119.5</v>
      </c>
      <c r="N337" s="55">
        <v>17</v>
      </c>
      <c r="O337" s="55">
        <v>90.5</v>
      </c>
      <c r="P337" s="55">
        <v>445</v>
      </c>
      <c r="Q337" s="55">
        <v>102.5</v>
      </c>
      <c r="R337" s="55">
        <v>569</v>
      </c>
      <c r="S337" s="55">
        <v>65</v>
      </c>
      <c r="T337" s="55">
        <v>319</v>
      </c>
      <c r="U337" s="55"/>
      <c r="V337" s="55"/>
      <c r="W337" s="55">
        <v>58</v>
      </c>
      <c r="X337" s="55">
        <v>82</v>
      </c>
      <c r="Y337" s="55">
        <v>385</v>
      </c>
      <c r="Z337" s="55"/>
      <c r="AA337" s="55"/>
      <c r="AB337" s="55"/>
      <c r="AC337" s="55">
        <v>58.5</v>
      </c>
      <c r="AD337" s="55">
        <v>82</v>
      </c>
      <c r="AE337" s="55">
        <v>141</v>
      </c>
      <c r="AF337" s="55"/>
      <c r="AG337" s="55"/>
      <c r="AH337" s="55"/>
      <c r="AI337" s="55" t="s">
        <v>880</v>
      </c>
      <c r="AJ337" s="55">
        <v>42</v>
      </c>
      <c r="AK337" s="55"/>
      <c r="AL337" s="55"/>
      <c r="AM337" s="55"/>
      <c r="AN337" s="55"/>
      <c r="AO337" s="55">
        <v>413</v>
      </c>
      <c r="AP337" s="55">
        <v>288</v>
      </c>
      <c r="AQ337" s="55">
        <v>478</v>
      </c>
      <c r="AR337" s="55">
        <v>292</v>
      </c>
      <c r="AS337" s="55">
        <v>378</v>
      </c>
      <c r="AT337" s="55">
        <v>335</v>
      </c>
    </row>
    <row r="338" spans="1:46">
      <c r="A338" s="55" t="s">
        <v>671</v>
      </c>
      <c r="B338" s="55">
        <v>1315230738</v>
      </c>
      <c r="C338" s="55" t="s">
        <v>672</v>
      </c>
      <c r="D338" s="55" t="s">
        <v>52</v>
      </c>
      <c r="E338" s="55" t="s">
        <v>53</v>
      </c>
      <c r="F338" s="55"/>
      <c r="G338" s="55">
        <v>7</v>
      </c>
      <c r="H338" s="55">
        <v>507.5</v>
      </c>
      <c r="I338" s="55">
        <v>541.5</v>
      </c>
      <c r="J338" s="55">
        <v>335</v>
      </c>
      <c r="K338" s="55">
        <v>-172</v>
      </c>
      <c r="L338" s="55">
        <v>1728</v>
      </c>
      <c r="M338" s="55">
        <v>104</v>
      </c>
      <c r="N338" s="55">
        <v>450</v>
      </c>
      <c r="O338" s="55">
        <v>99</v>
      </c>
      <c r="P338" s="55">
        <v>285</v>
      </c>
      <c r="Q338" s="55">
        <v>94</v>
      </c>
      <c r="R338" s="55">
        <v>687</v>
      </c>
      <c r="S338" s="55">
        <v>84.5</v>
      </c>
      <c r="T338" s="55">
        <v>45</v>
      </c>
      <c r="U338" s="55"/>
      <c r="V338" s="55"/>
      <c r="W338" s="55">
        <v>53.5</v>
      </c>
      <c r="X338" s="55">
        <v>79</v>
      </c>
      <c r="Y338" s="55">
        <v>471</v>
      </c>
      <c r="Z338" s="55">
        <v>72.5</v>
      </c>
      <c r="AA338" s="55">
        <v>81</v>
      </c>
      <c r="AB338" s="55">
        <v>289</v>
      </c>
      <c r="AC338" s="55"/>
      <c r="AD338" s="55"/>
      <c r="AE338" s="55"/>
      <c r="AF338" s="55"/>
      <c r="AG338" s="55"/>
      <c r="AH338" s="55"/>
      <c r="AI338" s="55" t="s">
        <v>54</v>
      </c>
      <c r="AJ338" s="55">
        <v>38</v>
      </c>
      <c r="AK338" s="55"/>
      <c r="AL338" s="55"/>
      <c r="AM338" s="55"/>
      <c r="AN338" s="55"/>
      <c r="AO338" s="55">
        <v>361</v>
      </c>
      <c r="AP338" s="55">
        <v>419</v>
      </c>
      <c r="AQ338" s="55">
        <v>260</v>
      </c>
      <c r="AR338" s="55">
        <v>163</v>
      </c>
      <c r="AS338" s="55">
        <v>257</v>
      </c>
      <c r="AT338" s="55">
        <v>335</v>
      </c>
    </row>
    <row r="339" spans="1:46">
      <c r="A339" s="55" t="s">
        <v>391</v>
      </c>
      <c r="B339" s="55">
        <v>1315230430</v>
      </c>
      <c r="C339" s="55" t="s">
        <v>392</v>
      </c>
      <c r="D339" s="55" t="s">
        <v>52</v>
      </c>
      <c r="E339" s="55" t="s">
        <v>53</v>
      </c>
      <c r="F339" s="55"/>
      <c r="G339" s="55">
        <v>4</v>
      </c>
      <c r="H339" s="55">
        <v>507.5</v>
      </c>
      <c r="I339" s="55">
        <v>541</v>
      </c>
      <c r="J339" s="55">
        <v>337</v>
      </c>
      <c r="K339" s="55">
        <v>87</v>
      </c>
      <c r="L339" s="55">
        <v>1750</v>
      </c>
      <c r="M339" s="55">
        <v>105.5</v>
      </c>
      <c r="N339" s="55">
        <v>382</v>
      </c>
      <c r="O339" s="55">
        <v>99.5</v>
      </c>
      <c r="P339" s="55">
        <v>270</v>
      </c>
      <c r="Q339" s="55">
        <v>110.5</v>
      </c>
      <c r="R339" s="55">
        <v>396</v>
      </c>
      <c r="S339" s="55">
        <v>63.5</v>
      </c>
      <c r="T339" s="55">
        <v>342</v>
      </c>
      <c r="U339" s="55"/>
      <c r="V339" s="55"/>
      <c r="W339" s="55">
        <v>54</v>
      </c>
      <c r="X339" s="55">
        <v>79</v>
      </c>
      <c r="Y339" s="55">
        <v>462</v>
      </c>
      <c r="Z339" s="55">
        <v>74.5</v>
      </c>
      <c r="AA339" s="55">
        <v>83</v>
      </c>
      <c r="AB339" s="55">
        <v>253</v>
      </c>
      <c r="AC339" s="55"/>
      <c r="AD339" s="55"/>
      <c r="AE339" s="55"/>
      <c r="AF339" s="55"/>
      <c r="AG339" s="55"/>
      <c r="AH339" s="55"/>
      <c r="AI339" s="55" t="s">
        <v>54</v>
      </c>
      <c r="AJ339" s="55">
        <v>30</v>
      </c>
      <c r="AK339" s="55"/>
      <c r="AL339" s="55"/>
      <c r="AM339" s="55"/>
      <c r="AN339" s="55"/>
      <c r="AO339" s="55">
        <v>403</v>
      </c>
      <c r="AP339" s="55">
        <v>390</v>
      </c>
      <c r="AQ339" s="55">
        <v>341</v>
      </c>
      <c r="AR339" s="55">
        <v>424</v>
      </c>
      <c r="AS339" s="55">
        <v>479</v>
      </c>
      <c r="AT339" s="55">
        <v>337</v>
      </c>
    </row>
    <row r="340" spans="1:46">
      <c r="A340" s="55" t="s">
        <v>274</v>
      </c>
      <c r="B340" s="55">
        <v>1315230318</v>
      </c>
      <c r="C340" s="55" t="s">
        <v>275</v>
      </c>
      <c r="D340" s="55" t="s">
        <v>52</v>
      </c>
      <c r="E340" s="55" t="s">
        <v>53</v>
      </c>
      <c r="F340" s="55"/>
      <c r="G340" s="55">
        <v>3</v>
      </c>
      <c r="H340" s="55">
        <v>510.5</v>
      </c>
      <c r="I340" s="55">
        <v>541</v>
      </c>
      <c r="J340" s="55">
        <v>337</v>
      </c>
      <c r="K340" s="55">
        <v>120</v>
      </c>
      <c r="L340" s="55">
        <v>1750</v>
      </c>
      <c r="M340" s="55">
        <v>102</v>
      </c>
      <c r="N340" s="55">
        <v>529</v>
      </c>
      <c r="O340" s="55">
        <v>98.5</v>
      </c>
      <c r="P340" s="55">
        <v>298</v>
      </c>
      <c r="Q340" s="55">
        <v>123</v>
      </c>
      <c r="R340" s="55">
        <v>123</v>
      </c>
      <c r="S340" s="55">
        <v>43.5</v>
      </c>
      <c r="T340" s="55">
        <v>614</v>
      </c>
      <c r="U340" s="55"/>
      <c r="V340" s="55"/>
      <c r="W340" s="55">
        <v>65</v>
      </c>
      <c r="X340" s="55">
        <v>87</v>
      </c>
      <c r="Y340" s="55">
        <v>248</v>
      </c>
      <c r="Z340" s="55">
        <v>78.5</v>
      </c>
      <c r="AA340" s="55">
        <v>87</v>
      </c>
      <c r="AB340" s="55">
        <v>181</v>
      </c>
      <c r="AC340" s="55"/>
      <c r="AD340" s="55"/>
      <c r="AE340" s="55"/>
      <c r="AF340" s="55"/>
      <c r="AG340" s="55"/>
      <c r="AH340" s="55"/>
      <c r="AI340" s="55" t="s">
        <v>54</v>
      </c>
      <c r="AJ340" s="55">
        <v>18</v>
      </c>
      <c r="AK340" s="55"/>
      <c r="AL340" s="55"/>
      <c r="AM340" s="55"/>
      <c r="AN340" s="55"/>
      <c r="AO340" s="55">
        <v>484</v>
      </c>
      <c r="AP340" s="55">
        <v>575</v>
      </c>
      <c r="AQ340" s="55">
        <v>356</v>
      </c>
      <c r="AR340" s="55">
        <v>457</v>
      </c>
      <c r="AS340" s="55">
        <v>492</v>
      </c>
      <c r="AT340" s="55">
        <v>337</v>
      </c>
    </row>
    <row r="341" spans="1:46">
      <c r="A341" s="55" t="s">
        <v>81</v>
      </c>
      <c r="B341" s="55">
        <v>1315230115</v>
      </c>
      <c r="C341" s="55" t="s">
        <v>82</v>
      </c>
      <c r="D341" s="55" t="s">
        <v>52</v>
      </c>
      <c r="E341" s="55" t="s">
        <v>53</v>
      </c>
      <c r="F341" s="55"/>
      <c r="G341" s="55">
        <v>1</v>
      </c>
      <c r="H341" s="55">
        <v>512</v>
      </c>
      <c r="I341" s="55">
        <v>541</v>
      </c>
      <c r="J341" s="55">
        <v>337</v>
      </c>
      <c r="K341" s="55">
        <v>-59</v>
      </c>
      <c r="L341" s="55">
        <v>1750</v>
      </c>
      <c r="M341" s="55">
        <v>106.5</v>
      </c>
      <c r="N341" s="55">
        <v>346</v>
      </c>
      <c r="O341" s="55">
        <v>98</v>
      </c>
      <c r="P341" s="55">
        <v>311</v>
      </c>
      <c r="Q341" s="55">
        <v>103</v>
      </c>
      <c r="R341" s="55">
        <v>562</v>
      </c>
      <c r="S341" s="55">
        <v>61.5</v>
      </c>
      <c r="T341" s="55">
        <v>381</v>
      </c>
      <c r="U341" s="55"/>
      <c r="V341" s="55"/>
      <c r="W341" s="55">
        <v>69</v>
      </c>
      <c r="X341" s="55">
        <v>89</v>
      </c>
      <c r="Y341" s="55">
        <v>170</v>
      </c>
      <c r="Z341" s="55">
        <v>74</v>
      </c>
      <c r="AA341" s="55">
        <v>83</v>
      </c>
      <c r="AB341" s="55">
        <v>265</v>
      </c>
      <c r="AC341" s="55"/>
      <c r="AD341" s="55"/>
      <c r="AE341" s="55"/>
      <c r="AF341" s="55"/>
      <c r="AG341" s="55"/>
      <c r="AH341" s="55"/>
      <c r="AI341" s="55" t="s">
        <v>54</v>
      </c>
      <c r="AJ341" s="55">
        <v>15</v>
      </c>
      <c r="AK341" s="55"/>
      <c r="AL341" s="55"/>
      <c r="AM341" s="55"/>
      <c r="AN341" s="55"/>
      <c r="AO341" s="55">
        <v>271</v>
      </c>
      <c r="AP341" s="55">
        <v>253</v>
      </c>
      <c r="AQ341" s="55">
        <v>281</v>
      </c>
      <c r="AR341" s="55">
        <v>278</v>
      </c>
      <c r="AS341" s="55">
        <v>476</v>
      </c>
      <c r="AT341" s="55">
        <v>337</v>
      </c>
    </row>
    <row r="342" spans="1:46">
      <c r="A342" s="55" t="s">
        <v>635</v>
      </c>
      <c r="B342" s="55">
        <v>1315230720</v>
      </c>
      <c r="C342" s="55" t="s">
        <v>636</v>
      </c>
      <c r="D342" s="55" t="s">
        <v>52</v>
      </c>
      <c r="E342" s="55" t="s">
        <v>53</v>
      </c>
      <c r="F342" s="55"/>
      <c r="G342" s="55">
        <v>7</v>
      </c>
      <c r="H342" s="55">
        <v>508.5</v>
      </c>
      <c r="I342" s="55">
        <v>541</v>
      </c>
      <c r="J342" s="55">
        <v>337</v>
      </c>
      <c r="K342" s="55">
        <v>-31</v>
      </c>
      <c r="L342" s="55">
        <v>1750</v>
      </c>
      <c r="M342" s="55">
        <v>114</v>
      </c>
      <c r="N342" s="55">
        <v>84</v>
      </c>
      <c r="O342" s="55">
        <v>87</v>
      </c>
      <c r="P342" s="55">
        <v>503</v>
      </c>
      <c r="Q342" s="55">
        <v>113</v>
      </c>
      <c r="R342" s="55">
        <v>337</v>
      </c>
      <c r="S342" s="55">
        <v>57</v>
      </c>
      <c r="T342" s="55">
        <v>462</v>
      </c>
      <c r="U342" s="55"/>
      <c r="V342" s="55"/>
      <c r="W342" s="55">
        <v>60.5</v>
      </c>
      <c r="X342" s="55">
        <v>84</v>
      </c>
      <c r="Y342" s="55">
        <v>341</v>
      </c>
      <c r="Z342" s="55">
        <v>77</v>
      </c>
      <c r="AA342" s="55">
        <v>86</v>
      </c>
      <c r="AB342" s="55">
        <v>212</v>
      </c>
      <c r="AC342" s="55"/>
      <c r="AD342" s="55"/>
      <c r="AE342" s="55"/>
      <c r="AF342" s="55"/>
      <c r="AG342" s="55"/>
      <c r="AH342" s="55"/>
      <c r="AI342" s="55" t="s">
        <v>54</v>
      </c>
      <c r="AJ342" s="55">
        <v>20</v>
      </c>
      <c r="AK342" s="55"/>
      <c r="AL342" s="55"/>
      <c r="AM342" s="55"/>
      <c r="AN342" s="55"/>
      <c r="AO342" s="55">
        <v>199</v>
      </c>
      <c r="AP342" s="55">
        <v>221</v>
      </c>
      <c r="AQ342" s="55">
        <v>241</v>
      </c>
      <c r="AR342" s="55">
        <v>306</v>
      </c>
      <c r="AS342" s="55">
        <v>131</v>
      </c>
      <c r="AT342" s="55">
        <v>337</v>
      </c>
    </row>
    <row r="343" spans="1:46">
      <c r="A343" s="55" t="s">
        <v>609</v>
      </c>
      <c r="B343" s="55">
        <v>1315230706</v>
      </c>
      <c r="C343" s="55" t="s">
        <v>610</v>
      </c>
      <c r="D343" s="55" t="s">
        <v>52</v>
      </c>
      <c r="E343" s="55" t="s">
        <v>53</v>
      </c>
      <c r="F343" s="55"/>
      <c r="G343" s="55">
        <v>7</v>
      </c>
      <c r="H343" s="55">
        <v>508.5</v>
      </c>
      <c r="I343" s="55">
        <v>540.5</v>
      </c>
      <c r="J343" s="55">
        <v>341</v>
      </c>
      <c r="K343" s="55">
        <v>-114</v>
      </c>
      <c r="L343" s="55">
        <v>1772</v>
      </c>
      <c r="M343" s="55">
        <v>98.5</v>
      </c>
      <c r="N343" s="55">
        <v>653</v>
      </c>
      <c r="O343" s="55">
        <v>102</v>
      </c>
      <c r="P343" s="55">
        <v>228</v>
      </c>
      <c r="Q343" s="55">
        <v>96</v>
      </c>
      <c r="R343" s="55">
        <v>667</v>
      </c>
      <c r="S343" s="55">
        <v>78</v>
      </c>
      <c r="T343" s="55">
        <v>109</v>
      </c>
      <c r="U343" s="55"/>
      <c r="V343" s="55"/>
      <c r="W343" s="55">
        <v>64</v>
      </c>
      <c r="X343" s="55">
        <v>87</v>
      </c>
      <c r="Y343" s="55">
        <v>269</v>
      </c>
      <c r="Z343" s="55">
        <v>70</v>
      </c>
      <c r="AA343" s="55">
        <v>79</v>
      </c>
      <c r="AB343" s="55">
        <v>338</v>
      </c>
      <c r="AC343" s="55"/>
      <c r="AD343" s="55"/>
      <c r="AE343" s="55"/>
      <c r="AF343" s="55"/>
      <c r="AG343" s="55"/>
      <c r="AH343" s="55"/>
      <c r="AI343" s="55" t="s">
        <v>54</v>
      </c>
      <c r="AJ343" s="55">
        <v>6</v>
      </c>
      <c r="AK343" s="55"/>
      <c r="AL343" s="55"/>
      <c r="AM343" s="55"/>
      <c r="AN343" s="55"/>
      <c r="AO343" s="55">
        <v>387</v>
      </c>
      <c r="AP343" s="55">
        <v>444</v>
      </c>
      <c r="AQ343" s="55">
        <v>480</v>
      </c>
      <c r="AR343" s="55">
        <v>227</v>
      </c>
      <c r="AS343" s="55">
        <v>265</v>
      </c>
      <c r="AT343" s="55">
        <v>341</v>
      </c>
    </row>
    <row r="344" spans="1:46">
      <c r="A344" s="55" t="s">
        <v>1180</v>
      </c>
      <c r="B344" s="55">
        <v>1315231322</v>
      </c>
      <c r="C344" s="55" t="s">
        <v>1181</v>
      </c>
      <c r="D344" s="55" t="s">
        <v>52</v>
      </c>
      <c r="E344" s="55" t="s">
        <v>53</v>
      </c>
      <c r="F344" s="55"/>
      <c r="G344" s="55">
        <v>13</v>
      </c>
      <c r="H344" s="55">
        <v>488</v>
      </c>
      <c r="I344" s="55">
        <v>540.5</v>
      </c>
      <c r="J344" s="55">
        <v>341</v>
      </c>
      <c r="K344" s="55">
        <v>116</v>
      </c>
      <c r="L344" s="55">
        <v>1772</v>
      </c>
      <c r="M344" s="55">
        <v>100.5</v>
      </c>
      <c r="N344" s="55">
        <v>584</v>
      </c>
      <c r="O344" s="55">
        <v>99.5</v>
      </c>
      <c r="P344" s="55">
        <v>270</v>
      </c>
      <c r="Q344" s="55">
        <v>103.5</v>
      </c>
      <c r="R344" s="55">
        <v>551</v>
      </c>
      <c r="S344" s="55">
        <v>76</v>
      </c>
      <c r="T344" s="55">
        <v>142</v>
      </c>
      <c r="U344" s="55"/>
      <c r="V344" s="55"/>
      <c r="W344" s="55">
        <v>47.5</v>
      </c>
      <c r="X344" s="55">
        <v>74</v>
      </c>
      <c r="Y344" s="55">
        <v>549</v>
      </c>
      <c r="Z344" s="55"/>
      <c r="AA344" s="55"/>
      <c r="AB344" s="55"/>
      <c r="AC344" s="55"/>
      <c r="AD344" s="55"/>
      <c r="AE344" s="55"/>
      <c r="AF344" s="55">
        <v>61</v>
      </c>
      <c r="AG344" s="55">
        <v>87</v>
      </c>
      <c r="AH344" s="55">
        <v>59</v>
      </c>
      <c r="AI344" s="55" t="s">
        <v>866</v>
      </c>
      <c r="AJ344" s="55">
        <v>22</v>
      </c>
      <c r="AK344" s="55"/>
      <c r="AL344" s="55"/>
      <c r="AM344" s="55"/>
      <c r="AN344" s="55"/>
      <c r="AO344" s="55">
        <v>366</v>
      </c>
      <c r="AP344" s="55">
        <v>359</v>
      </c>
      <c r="AQ344" s="55">
        <v>389</v>
      </c>
      <c r="AR344" s="55">
        <v>457</v>
      </c>
      <c r="AS344" s="55">
        <v>352</v>
      </c>
      <c r="AT344" s="55">
        <v>341</v>
      </c>
    </row>
    <row r="345" spans="1:46">
      <c r="A345" s="55" t="s">
        <v>989</v>
      </c>
      <c r="B345" s="55">
        <v>1315231110</v>
      </c>
      <c r="C345" s="55" t="s">
        <v>990</v>
      </c>
      <c r="D345" s="55" t="s">
        <v>52</v>
      </c>
      <c r="E345" s="55" t="s">
        <v>53</v>
      </c>
      <c r="F345" s="55"/>
      <c r="G345" s="55">
        <v>11</v>
      </c>
      <c r="H345" s="55">
        <v>494</v>
      </c>
      <c r="I345" s="55">
        <v>540</v>
      </c>
      <c r="J345" s="55">
        <v>343</v>
      </c>
      <c r="K345" s="55">
        <v>-39</v>
      </c>
      <c r="L345" s="55">
        <v>1786</v>
      </c>
      <c r="M345" s="55">
        <v>104</v>
      </c>
      <c r="N345" s="55">
        <v>450</v>
      </c>
      <c r="O345" s="55">
        <v>106.5</v>
      </c>
      <c r="P345" s="55">
        <v>153</v>
      </c>
      <c r="Q345" s="55">
        <v>90.5</v>
      </c>
      <c r="R345" s="55">
        <v>721</v>
      </c>
      <c r="S345" s="55">
        <v>63</v>
      </c>
      <c r="T345" s="55">
        <v>353</v>
      </c>
      <c r="U345" s="55"/>
      <c r="V345" s="55"/>
      <c r="W345" s="55">
        <v>63.5</v>
      </c>
      <c r="X345" s="55">
        <v>86</v>
      </c>
      <c r="Y345" s="55">
        <v>283</v>
      </c>
      <c r="Z345" s="55"/>
      <c r="AA345" s="55"/>
      <c r="AB345" s="55"/>
      <c r="AC345" s="55"/>
      <c r="AD345" s="55"/>
      <c r="AE345" s="55"/>
      <c r="AF345" s="55">
        <v>66.5</v>
      </c>
      <c r="AG345" s="55">
        <v>90</v>
      </c>
      <c r="AH345" s="55">
        <v>26</v>
      </c>
      <c r="AI345" s="55" t="s">
        <v>866</v>
      </c>
      <c r="AJ345" s="55">
        <v>10</v>
      </c>
      <c r="AK345" s="55"/>
      <c r="AL345" s="55"/>
      <c r="AM345" s="55"/>
      <c r="AN345" s="55"/>
      <c r="AO345" s="55">
        <v>260</v>
      </c>
      <c r="AP345" s="55">
        <v>322</v>
      </c>
      <c r="AQ345" s="55">
        <v>331</v>
      </c>
      <c r="AR345" s="55">
        <v>304</v>
      </c>
      <c r="AS345" s="55">
        <v>410</v>
      </c>
      <c r="AT345" s="55">
        <v>343</v>
      </c>
    </row>
    <row r="346" spans="1:46">
      <c r="A346" s="55" t="s">
        <v>761</v>
      </c>
      <c r="B346" s="55">
        <v>1315230835</v>
      </c>
      <c r="C346" s="55" t="s">
        <v>762</v>
      </c>
      <c r="D346" s="55" t="s">
        <v>133</v>
      </c>
      <c r="E346" s="55" t="s">
        <v>53</v>
      </c>
      <c r="F346" s="55"/>
      <c r="G346" s="55">
        <v>8</v>
      </c>
      <c r="H346" s="55">
        <v>510.5</v>
      </c>
      <c r="I346" s="55">
        <v>540</v>
      </c>
      <c r="J346" s="55">
        <v>343</v>
      </c>
      <c r="K346" s="55">
        <v>-106</v>
      </c>
      <c r="L346" s="55">
        <v>1786</v>
      </c>
      <c r="M346" s="55">
        <v>91.5</v>
      </c>
      <c r="N346" s="55">
        <v>773</v>
      </c>
      <c r="O346" s="55">
        <v>99</v>
      </c>
      <c r="P346" s="55">
        <v>285</v>
      </c>
      <c r="Q346" s="55">
        <v>91</v>
      </c>
      <c r="R346" s="55">
        <v>715</v>
      </c>
      <c r="S346" s="55">
        <v>82.5</v>
      </c>
      <c r="T346" s="55">
        <v>60</v>
      </c>
      <c r="U346" s="55"/>
      <c r="V346" s="55"/>
      <c r="W346" s="55">
        <v>65.5</v>
      </c>
      <c r="X346" s="55">
        <v>87</v>
      </c>
      <c r="Y346" s="55">
        <v>239</v>
      </c>
      <c r="Z346" s="55">
        <v>81</v>
      </c>
      <c r="AA346" s="55">
        <v>89</v>
      </c>
      <c r="AB346" s="55">
        <v>132</v>
      </c>
      <c r="AC346" s="55"/>
      <c r="AD346" s="55"/>
      <c r="AE346" s="55"/>
      <c r="AF346" s="55"/>
      <c r="AG346" s="55"/>
      <c r="AH346" s="55"/>
      <c r="AI346" s="55" t="s">
        <v>54</v>
      </c>
      <c r="AJ346" s="55">
        <v>36</v>
      </c>
      <c r="AK346" s="55"/>
      <c r="AL346" s="55"/>
      <c r="AM346" s="55"/>
      <c r="AN346" s="55"/>
      <c r="AO346" s="55">
        <v>433</v>
      </c>
      <c r="AP346" s="55">
        <v>351</v>
      </c>
      <c r="AQ346" s="55">
        <v>251</v>
      </c>
      <c r="AR346" s="55">
        <v>237</v>
      </c>
      <c r="AS346" s="55">
        <v>401</v>
      </c>
      <c r="AT346" s="55">
        <v>343</v>
      </c>
    </row>
    <row r="347" spans="1:46">
      <c r="A347" s="55" t="s">
        <v>527</v>
      </c>
      <c r="B347" s="55">
        <v>1315230610</v>
      </c>
      <c r="C347" s="55" t="s">
        <v>528</v>
      </c>
      <c r="D347" s="55" t="s">
        <v>52</v>
      </c>
      <c r="E347" s="55" t="s">
        <v>53</v>
      </c>
      <c r="F347" s="55"/>
      <c r="G347" s="55">
        <v>6</v>
      </c>
      <c r="H347" s="55">
        <v>512.5</v>
      </c>
      <c r="I347" s="55">
        <v>540</v>
      </c>
      <c r="J347" s="55">
        <v>343</v>
      </c>
      <c r="K347" s="55">
        <v>-70</v>
      </c>
      <c r="L347" s="55">
        <v>1786</v>
      </c>
      <c r="M347" s="55">
        <v>97</v>
      </c>
      <c r="N347" s="55">
        <v>689</v>
      </c>
      <c r="O347" s="55">
        <v>116</v>
      </c>
      <c r="P347" s="55">
        <v>54</v>
      </c>
      <c r="Q347" s="55">
        <v>83.5</v>
      </c>
      <c r="R347" s="55">
        <v>761</v>
      </c>
      <c r="S347" s="55">
        <v>64.5</v>
      </c>
      <c r="T347" s="55">
        <v>325</v>
      </c>
      <c r="U347" s="55"/>
      <c r="V347" s="55"/>
      <c r="W347" s="55">
        <v>67.5</v>
      </c>
      <c r="X347" s="55">
        <v>88</v>
      </c>
      <c r="Y347" s="55">
        <v>207</v>
      </c>
      <c r="Z347" s="55">
        <v>84</v>
      </c>
      <c r="AA347" s="55">
        <v>91</v>
      </c>
      <c r="AB347" s="55">
        <v>75</v>
      </c>
      <c r="AC347" s="55"/>
      <c r="AD347" s="55"/>
      <c r="AE347" s="55"/>
      <c r="AF347" s="55"/>
      <c r="AG347" s="55"/>
      <c r="AH347" s="55"/>
      <c r="AI347" s="55" t="s">
        <v>54</v>
      </c>
      <c r="AJ347" s="55">
        <v>10</v>
      </c>
      <c r="AK347" s="55"/>
      <c r="AL347" s="55" t="s">
        <v>512</v>
      </c>
      <c r="AM347" s="55"/>
      <c r="AN347" s="55"/>
      <c r="AO347" s="55">
        <v>139</v>
      </c>
      <c r="AP347" s="55">
        <v>295</v>
      </c>
      <c r="AQ347" s="55">
        <v>272</v>
      </c>
      <c r="AR347" s="55">
        <v>273</v>
      </c>
      <c r="AS347" s="55">
        <v>263</v>
      </c>
      <c r="AT347" s="55">
        <v>343</v>
      </c>
    </row>
    <row r="348" spans="1:46">
      <c r="A348" s="55" t="s">
        <v>1280</v>
      </c>
      <c r="B348" s="55">
        <v>1315231424</v>
      </c>
      <c r="C348" s="55" t="s">
        <v>1281</v>
      </c>
      <c r="D348" s="55" t="s">
        <v>52</v>
      </c>
      <c r="E348" s="55" t="s">
        <v>53</v>
      </c>
      <c r="F348" s="55"/>
      <c r="G348" s="55">
        <v>14</v>
      </c>
      <c r="H348" s="55">
        <v>493</v>
      </c>
      <c r="I348" s="55">
        <v>540</v>
      </c>
      <c r="J348" s="55">
        <v>343</v>
      </c>
      <c r="K348" s="55">
        <v>142</v>
      </c>
      <c r="L348" s="55">
        <v>1786</v>
      </c>
      <c r="M348" s="55">
        <v>107.5</v>
      </c>
      <c r="N348" s="55">
        <v>300</v>
      </c>
      <c r="O348" s="55">
        <v>93.5</v>
      </c>
      <c r="P348" s="55">
        <v>392</v>
      </c>
      <c r="Q348" s="55">
        <v>118</v>
      </c>
      <c r="R348" s="55">
        <v>236</v>
      </c>
      <c r="S348" s="55">
        <v>62</v>
      </c>
      <c r="T348" s="55">
        <v>373</v>
      </c>
      <c r="U348" s="55"/>
      <c r="V348" s="55"/>
      <c r="W348" s="55">
        <v>55.5</v>
      </c>
      <c r="X348" s="55">
        <v>80</v>
      </c>
      <c r="Y348" s="55">
        <v>435</v>
      </c>
      <c r="Z348" s="55"/>
      <c r="AA348" s="55"/>
      <c r="AB348" s="55"/>
      <c r="AC348" s="55">
        <v>56.5</v>
      </c>
      <c r="AD348" s="55">
        <v>79</v>
      </c>
      <c r="AE348" s="55">
        <v>163</v>
      </c>
      <c r="AF348" s="55"/>
      <c r="AG348" s="55"/>
      <c r="AH348" s="55"/>
      <c r="AI348" s="55" t="s">
        <v>880</v>
      </c>
      <c r="AJ348" s="55">
        <v>25</v>
      </c>
      <c r="AK348" s="55"/>
      <c r="AL348" s="55"/>
      <c r="AM348" s="55"/>
      <c r="AN348" s="55"/>
      <c r="AO348" s="55">
        <v>589</v>
      </c>
      <c r="AP348" s="55">
        <v>608</v>
      </c>
      <c r="AQ348" s="55">
        <v>380</v>
      </c>
      <c r="AR348" s="55">
        <v>485</v>
      </c>
      <c r="AS348" s="55">
        <v>511</v>
      </c>
      <c r="AT348" s="55">
        <v>343</v>
      </c>
    </row>
    <row r="349" spans="1:46">
      <c r="A349" s="55" t="s">
        <v>1407</v>
      </c>
      <c r="B349" s="55">
        <v>1315231538</v>
      </c>
      <c r="C349" s="55" t="s">
        <v>1408</v>
      </c>
      <c r="D349" s="55" t="s">
        <v>52</v>
      </c>
      <c r="E349" s="55" t="s">
        <v>53</v>
      </c>
      <c r="F349" s="55"/>
      <c r="G349" s="55">
        <v>15</v>
      </c>
      <c r="H349" s="55">
        <v>496.75</v>
      </c>
      <c r="I349" s="55">
        <v>539.5</v>
      </c>
      <c r="J349" s="55">
        <v>347</v>
      </c>
      <c r="K349" s="55">
        <v>-71</v>
      </c>
      <c r="L349" s="55">
        <v>1799</v>
      </c>
      <c r="M349" s="55">
        <v>106.5</v>
      </c>
      <c r="N349" s="55">
        <v>346</v>
      </c>
      <c r="O349" s="55">
        <v>95</v>
      </c>
      <c r="P349" s="55">
        <v>362</v>
      </c>
      <c r="Q349" s="55">
        <v>114</v>
      </c>
      <c r="R349" s="55">
        <v>313</v>
      </c>
      <c r="S349" s="55">
        <v>56</v>
      </c>
      <c r="T349" s="55">
        <v>473</v>
      </c>
      <c r="U349" s="55"/>
      <c r="V349" s="55"/>
      <c r="W349" s="55">
        <v>68.5</v>
      </c>
      <c r="X349" s="55">
        <v>88</v>
      </c>
      <c r="Y349" s="55">
        <v>182</v>
      </c>
      <c r="Z349" s="55"/>
      <c r="AA349" s="55"/>
      <c r="AB349" s="55"/>
      <c r="AC349" s="55">
        <v>56.75</v>
      </c>
      <c r="AD349" s="55">
        <v>80</v>
      </c>
      <c r="AE349" s="55">
        <v>161</v>
      </c>
      <c r="AF349" s="55"/>
      <c r="AG349" s="55"/>
      <c r="AH349" s="55"/>
      <c r="AI349" s="55" t="s">
        <v>880</v>
      </c>
      <c r="AJ349" s="55">
        <v>38</v>
      </c>
      <c r="AK349" s="55"/>
      <c r="AL349" s="55"/>
      <c r="AM349" s="55"/>
      <c r="AN349" s="55"/>
      <c r="AO349" s="55">
        <v>168</v>
      </c>
      <c r="AP349" s="55">
        <v>159</v>
      </c>
      <c r="AQ349" s="55">
        <v>265</v>
      </c>
      <c r="AR349" s="55">
        <v>276</v>
      </c>
      <c r="AS349" s="55">
        <v>173</v>
      </c>
      <c r="AT349" s="55">
        <v>347</v>
      </c>
    </row>
    <row r="350" spans="1:46">
      <c r="A350" s="55" t="s">
        <v>383</v>
      </c>
      <c r="B350" s="55">
        <v>1315230426</v>
      </c>
      <c r="C350" s="55" t="s">
        <v>384</v>
      </c>
      <c r="D350" s="55" t="s">
        <v>52</v>
      </c>
      <c r="E350" s="55" t="s">
        <v>53</v>
      </c>
      <c r="F350" s="55"/>
      <c r="G350" s="55">
        <v>4</v>
      </c>
      <c r="H350" s="55">
        <v>516.5</v>
      </c>
      <c r="I350" s="55">
        <v>539.5</v>
      </c>
      <c r="J350" s="55">
        <v>347</v>
      </c>
      <c r="K350" s="55">
        <v>36</v>
      </c>
      <c r="L350" s="55">
        <v>1799</v>
      </c>
      <c r="M350" s="55">
        <v>109.5</v>
      </c>
      <c r="N350" s="55">
        <v>226</v>
      </c>
      <c r="O350" s="55">
        <v>95</v>
      </c>
      <c r="P350" s="55">
        <v>362</v>
      </c>
      <c r="Q350" s="55">
        <v>97</v>
      </c>
      <c r="R350" s="55">
        <v>655</v>
      </c>
      <c r="S350" s="55">
        <v>55</v>
      </c>
      <c r="T350" s="55">
        <v>494</v>
      </c>
      <c r="U350" s="55"/>
      <c r="V350" s="55"/>
      <c r="W350" s="55">
        <v>75</v>
      </c>
      <c r="X350" s="55">
        <v>91</v>
      </c>
      <c r="Y350" s="55">
        <v>88</v>
      </c>
      <c r="Z350" s="55">
        <v>85</v>
      </c>
      <c r="AA350" s="55">
        <v>92</v>
      </c>
      <c r="AB350" s="55">
        <v>57</v>
      </c>
      <c r="AC350" s="55"/>
      <c r="AD350" s="55"/>
      <c r="AE350" s="55"/>
      <c r="AF350" s="55"/>
      <c r="AG350" s="55"/>
      <c r="AH350" s="55"/>
      <c r="AI350" s="55" t="s">
        <v>54</v>
      </c>
      <c r="AJ350" s="55">
        <v>26</v>
      </c>
      <c r="AK350" s="55"/>
      <c r="AL350" s="55"/>
      <c r="AM350" s="55"/>
      <c r="AN350" s="55"/>
      <c r="AO350" s="55">
        <v>401</v>
      </c>
      <c r="AP350" s="55">
        <v>444</v>
      </c>
      <c r="AQ350" s="55">
        <v>404</v>
      </c>
      <c r="AR350" s="55">
        <v>383</v>
      </c>
      <c r="AS350" s="55">
        <v>393</v>
      </c>
      <c r="AT350" s="55">
        <v>347</v>
      </c>
    </row>
    <row r="351" spans="1:46">
      <c r="A351" s="55" t="s">
        <v>741</v>
      </c>
      <c r="B351" s="55">
        <v>1315230825</v>
      </c>
      <c r="C351" s="55" t="s">
        <v>742</v>
      </c>
      <c r="D351" s="55" t="s">
        <v>52</v>
      </c>
      <c r="E351" s="55" t="s">
        <v>53</v>
      </c>
      <c r="F351" s="55"/>
      <c r="G351" s="55">
        <v>8</v>
      </c>
      <c r="H351" s="55">
        <v>512.5</v>
      </c>
      <c r="I351" s="55">
        <v>539.5</v>
      </c>
      <c r="J351" s="55">
        <v>347</v>
      </c>
      <c r="K351" s="55">
        <v>47</v>
      </c>
      <c r="L351" s="55">
        <v>1799</v>
      </c>
      <c r="M351" s="55">
        <v>103.5</v>
      </c>
      <c r="N351" s="55">
        <v>470</v>
      </c>
      <c r="O351" s="55">
        <v>91.5</v>
      </c>
      <c r="P351" s="55">
        <v>429</v>
      </c>
      <c r="Q351" s="55">
        <v>106</v>
      </c>
      <c r="R351" s="55">
        <v>498</v>
      </c>
      <c r="S351" s="55">
        <v>71.5</v>
      </c>
      <c r="T351" s="55">
        <v>200</v>
      </c>
      <c r="U351" s="55"/>
      <c r="V351" s="55"/>
      <c r="W351" s="55">
        <v>72.5</v>
      </c>
      <c r="X351" s="55">
        <v>90</v>
      </c>
      <c r="Y351" s="55">
        <v>129</v>
      </c>
      <c r="Z351" s="55">
        <v>67.5</v>
      </c>
      <c r="AA351" s="55">
        <v>77</v>
      </c>
      <c r="AB351" s="55">
        <v>383</v>
      </c>
      <c r="AC351" s="55"/>
      <c r="AD351" s="55"/>
      <c r="AE351" s="55"/>
      <c r="AF351" s="55"/>
      <c r="AG351" s="55"/>
      <c r="AH351" s="55"/>
      <c r="AI351" s="55" t="s">
        <v>54</v>
      </c>
      <c r="AJ351" s="55">
        <v>26</v>
      </c>
      <c r="AK351" s="55"/>
      <c r="AL351" s="55"/>
      <c r="AM351" s="55"/>
      <c r="AN351" s="55"/>
      <c r="AO351" s="55">
        <v>368</v>
      </c>
      <c r="AP351" s="55">
        <v>270</v>
      </c>
      <c r="AQ351" s="55">
        <v>144</v>
      </c>
      <c r="AR351" s="55">
        <v>394</v>
      </c>
      <c r="AS351" s="55">
        <v>320</v>
      </c>
      <c r="AT351" s="55">
        <v>347</v>
      </c>
    </row>
    <row r="352" spans="1:46">
      <c r="A352" s="55" t="s">
        <v>1397</v>
      </c>
      <c r="B352" s="55">
        <v>1315231533</v>
      </c>
      <c r="C352" s="55" t="s">
        <v>1398</v>
      </c>
      <c r="D352" s="55" t="s">
        <v>52</v>
      </c>
      <c r="E352" s="55" t="s">
        <v>53</v>
      </c>
      <c r="F352" s="55"/>
      <c r="G352" s="55">
        <v>15</v>
      </c>
      <c r="H352" s="55">
        <v>491.25</v>
      </c>
      <c r="I352" s="55">
        <v>539</v>
      </c>
      <c r="J352" s="55">
        <v>350</v>
      </c>
      <c r="K352" s="55">
        <v>44</v>
      </c>
      <c r="L352" s="55">
        <v>1818</v>
      </c>
      <c r="M352" s="55">
        <v>99.5</v>
      </c>
      <c r="N352" s="55">
        <v>618</v>
      </c>
      <c r="O352" s="55">
        <v>84.5</v>
      </c>
      <c r="P352" s="55">
        <v>553</v>
      </c>
      <c r="Q352" s="55">
        <v>126.5</v>
      </c>
      <c r="R352" s="55">
        <v>74</v>
      </c>
      <c r="S352" s="55">
        <v>68.5</v>
      </c>
      <c r="T352" s="55">
        <v>257</v>
      </c>
      <c r="U352" s="55"/>
      <c r="V352" s="55"/>
      <c r="W352" s="55">
        <v>54</v>
      </c>
      <c r="X352" s="55">
        <v>79</v>
      </c>
      <c r="Y352" s="55">
        <v>462</v>
      </c>
      <c r="Z352" s="55"/>
      <c r="AA352" s="55"/>
      <c r="AB352" s="55"/>
      <c r="AC352" s="55">
        <v>58.25</v>
      </c>
      <c r="AD352" s="55">
        <v>81</v>
      </c>
      <c r="AE352" s="55">
        <v>145</v>
      </c>
      <c r="AF352" s="55"/>
      <c r="AG352" s="55"/>
      <c r="AH352" s="55"/>
      <c r="AI352" s="55" t="s">
        <v>880</v>
      </c>
      <c r="AJ352" s="55">
        <v>33</v>
      </c>
      <c r="AK352" s="55"/>
      <c r="AL352" s="55"/>
      <c r="AM352" s="55"/>
      <c r="AN352" s="55"/>
      <c r="AO352" s="55">
        <v>275</v>
      </c>
      <c r="AP352" s="55">
        <v>370</v>
      </c>
      <c r="AQ352" s="55">
        <v>389</v>
      </c>
      <c r="AR352" s="55">
        <v>394</v>
      </c>
      <c r="AS352" s="55">
        <v>222</v>
      </c>
      <c r="AT352" s="55">
        <v>350</v>
      </c>
    </row>
    <row r="353" spans="1:46">
      <c r="A353" s="55" t="s">
        <v>1298</v>
      </c>
      <c r="B353" s="55">
        <v>1315231433</v>
      </c>
      <c r="C353" s="55" t="s">
        <v>1299</v>
      </c>
      <c r="D353" s="55" t="s">
        <v>52</v>
      </c>
      <c r="E353" s="55" t="s">
        <v>53</v>
      </c>
      <c r="F353" s="55"/>
      <c r="G353" s="55">
        <v>14</v>
      </c>
      <c r="H353" s="55">
        <v>492.5</v>
      </c>
      <c r="I353" s="55">
        <v>539</v>
      </c>
      <c r="J353" s="55">
        <v>350</v>
      </c>
      <c r="K353" s="55">
        <v>41</v>
      </c>
      <c r="L353" s="55">
        <v>1818</v>
      </c>
      <c r="M353" s="55">
        <v>113</v>
      </c>
      <c r="N353" s="55">
        <v>112</v>
      </c>
      <c r="O353" s="55">
        <v>84.5</v>
      </c>
      <c r="P353" s="55">
        <v>553</v>
      </c>
      <c r="Q353" s="55">
        <v>111</v>
      </c>
      <c r="R353" s="55">
        <v>385</v>
      </c>
      <c r="S353" s="55">
        <v>60.5</v>
      </c>
      <c r="T353" s="55">
        <v>405</v>
      </c>
      <c r="U353" s="55"/>
      <c r="V353" s="55"/>
      <c r="W353" s="55">
        <v>54</v>
      </c>
      <c r="X353" s="55">
        <v>79</v>
      </c>
      <c r="Y353" s="55">
        <v>462</v>
      </c>
      <c r="Z353" s="55"/>
      <c r="AA353" s="55"/>
      <c r="AB353" s="55"/>
      <c r="AC353" s="55">
        <v>69.5</v>
      </c>
      <c r="AD353" s="55">
        <v>91</v>
      </c>
      <c r="AE353" s="55">
        <v>26</v>
      </c>
      <c r="AF353" s="55"/>
      <c r="AG353" s="55"/>
      <c r="AH353" s="55"/>
      <c r="AI353" s="55" t="s">
        <v>880</v>
      </c>
      <c r="AJ353" s="55">
        <v>34</v>
      </c>
      <c r="AK353" s="55"/>
      <c r="AL353" s="55"/>
      <c r="AM353" s="55"/>
      <c r="AN353" s="55"/>
      <c r="AO353" s="55">
        <v>497</v>
      </c>
      <c r="AP353" s="55">
        <v>508</v>
      </c>
      <c r="AQ353" s="55">
        <v>262</v>
      </c>
      <c r="AR353" s="55">
        <v>391</v>
      </c>
      <c r="AS353" s="55">
        <v>428</v>
      </c>
      <c r="AT353" s="55">
        <v>350</v>
      </c>
    </row>
    <row r="354" spans="1:46">
      <c r="A354" s="55" t="s">
        <v>1302</v>
      </c>
      <c r="B354" s="55">
        <v>1315231435</v>
      </c>
      <c r="C354" s="55" t="s">
        <v>1303</v>
      </c>
      <c r="D354" s="55" t="s">
        <v>52</v>
      </c>
      <c r="E354" s="55" t="s">
        <v>53</v>
      </c>
      <c r="F354" s="55"/>
      <c r="G354" s="55">
        <v>14</v>
      </c>
      <c r="H354" s="55">
        <v>496</v>
      </c>
      <c r="I354" s="55">
        <v>539</v>
      </c>
      <c r="J354" s="55">
        <v>350</v>
      </c>
      <c r="K354" s="55">
        <v>-108</v>
      </c>
      <c r="L354" s="55">
        <v>1818</v>
      </c>
      <c r="M354" s="55">
        <v>102.5</v>
      </c>
      <c r="N354" s="55">
        <v>511</v>
      </c>
      <c r="O354" s="55">
        <v>83</v>
      </c>
      <c r="P354" s="55">
        <v>583</v>
      </c>
      <c r="Q354" s="55">
        <v>115</v>
      </c>
      <c r="R354" s="55">
        <v>294</v>
      </c>
      <c r="S354" s="55">
        <v>70.5</v>
      </c>
      <c r="T354" s="55">
        <v>217</v>
      </c>
      <c r="U354" s="55"/>
      <c r="V354" s="55"/>
      <c r="W354" s="55">
        <v>68</v>
      </c>
      <c r="X354" s="55">
        <v>88</v>
      </c>
      <c r="Y354" s="55">
        <v>197</v>
      </c>
      <c r="Z354" s="55"/>
      <c r="AA354" s="55"/>
      <c r="AB354" s="55"/>
      <c r="AC354" s="55">
        <v>57</v>
      </c>
      <c r="AD354" s="55">
        <v>80</v>
      </c>
      <c r="AE354" s="55">
        <v>158</v>
      </c>
      <c r="AF354" s="55"/>
      <c r="AG354" s="55"/>
      <c r="AH354" s="55"/>
      <c r="AI354" s="55" t="s">
        <v>880</v>
      </c>
      <c r="AJ354" s="55">
        <v>36</v>
      </c>
      <c r="AK354" s="55"/>
      <c r="AL354" s="55"/>
      <c r="AM354" s="55"/>
      <c r="AN354" s="55"/>
      <c r="AO354" s="55">
        <v>269</v>
      </c>
      <c r="AP354" s="55">
        <v>251</v>
      </c>
      <c r="AQ354" s="55">
        <v>346</v>
      </c>
      <c r="AR354" s="55">
        <v>242</v>
      </c>
      <c r="AS354" s="55">
        <v>339</v>
      </c>
      <c r="AT354" s="55">
        <v>350</v>
      </c>
    </row>
    <row r="355" spans="1:46">
      <c r="A355" s="55" t="s">
        <v>1395</v>
      </c>
      <c r="B355" s="55">
        <v>1315231532</v>
      </c>
      <c r="C355" s="55" t="s">
        <v>1396</v>
      </c>
      <c r="D355" s="55" t="s">
        <v>52</v>
      </c>
      <c r="E355" s="55" t="s">
        <v>53</v>
      </c>
      <c r="F355" s="55"/>
      <c r="G355" s="55">
        <v>15</v>
      </c>
      <c r="H355" s="55">
        <v>491</v>
      </c>
      <c r="I355" s="55">
        <v>538</v>
      </c>
      <c r="J355" s="55">
        <v>353</v>
      </c>
      <c r="K355" s="55">
        <v>-28</v>
      </c>
      <c r="L355" s="55">
        <v>1853</v>
      </c>
      <c r="M355" s="55">
        <v>101</v>
      </c>
      <c r="N355" s="55">
        <v>561</v>
      </c>
      <c r="O355" s="55">
        <v>98.5</v>
      </c>
      <c r="P355" s="55">
        <v>298</v>
      </c>
      <c r="Q355" s="55">
        <v>121</v>
      </c>
      <c r="R355" s="55">
        <v>168</v>
      </c>
      <c r="S355" s="55">
        <v>63.5</v>
      </c>
      <c r="T355" s="55">
        <v>342</v>
      </c>
      <c r="U355" s="55"/>
      <c r="V355" s="55"/>
      <c r="W355" s="55">
        <v>54</v>
      </c>
      <c r="X355" s="55">
        <v>79</v>
      </c>
      <c r="Y355" s="55">
        <v>462</v>
      </c>
      <c r="Z355" s="55"/>
      <c r="AA355" s="55"/>
      <c r="AB355" s="55"/>
      <c r="AC355" s="55">
        <v>53</v>
      </c>
      <c r="AD355" s="55">
        <v>75</v>
      </c>
      <c r="AE355" s="55">
        <v>184</v>
      </c>
      <c r="AF355" s="55"/>
      <c r="AG355" s="55"/>
      <c r="AH355" s="55"/>
      <c r="AI355" s="55" t="s">
        <v>880</v>
      </c>
      <c r="AJ355" s="55">
        <v>32</v>
      </c>
      <c r="AK355" s="55"/>
      <c r="AL355" s="55"/>
      <c r="AM355" s="55"/>
      <c r="AN355" s="55"/>
      <c r="AO355" s="55">
        <v>275</v>
      </c>
      <c r="AP355" s="55">
        <v>228</v>
      </c>
      <c r="AQ355" s="55">
        <v>323</v>
      </c>
      <c r="AR355" s="55">
        <v>325</v>
      </c>
      <c r="AS355" s="55">
        <v>255</v>
      </c>
      <c r="AT355" s="55">
        <v>353</v>
      </c>
    </row>
    <row r="356" spans="1:46">
      <c r="A356" s="55" t="s">
        <v>585</v>
      </c>
      <c r="B356" s="55">
        <v>1315230640</v>
      </c>
      <c r="C356" s="55" t="s">
        <v>586</v>
      </c>
      <c r="D356" s="55" t="s">
        <v>133</v>
      </c>
      <c r="E356" s="55" t="s">
        <v>53</v>
      </c>
      <c r="F356" s="55"/>
      <c r="G356" s="55">
        <v>6</v>
      </c>
      <c r="H356" s="55">
        <v>503.5</v>
      </c>
      <c r="I356" s="55">
        <v>538</v>
      </c>
      <c r="J356" s="55">
        <v>353</v>
      </c>
      <c r="K356" s="55">
        <v>103</v>
      </c>
      <c r="L356" s="55">
        <v>1853</v>
      </c>
      <c r="M356" s="55">
        <v>115</v>
      </c>
      <c r="N356" s="55">
        <v>66</v>
      </c>
      <c r="O356" s="55">
        <v>107</v>
      </c>
      <c r="P356" s="55">
        <v>142</v>
      </c>
      <c r="Q356" s="55">
        <v>113.5</v>
      </c>
      <c r="R356" s="55">
        <v>327</v>
      </c>
      <c r="S356" s="55">
        <v>42.5</v>
      </c>
      <c r="T356" s="55">
        <v>620</v>
      </c>
      <c r="U356" s="55"/>
      <c r="V356" s="55"/>
      <c r="W356" s="55">
        <v>55</v>
      </c>
      <c r="X356" s="55">
        <v>80</v>
      </c>
      <c r="Y356" s="55">
        <v>444</v>
      </c>
      <c r="Z356" s="55">
        <v>70.5</v>
      </c>
      <c r="AA356" s="55">
        <v>80</v>
      </c>
      <c r="AB356" s="55">
        <v>328</v>
      </c>
      <c r="AC356" s="55"/>
      <c r="AD356" s="55"/>
      <c r="AE356" s="55"/>
      <c r="AF356" s="55"/>
      <c r="AG356" s="55"/>
      <c r="AH356" s="55"/>
      <c r="AI356" s="55" t="s">
        <v>54</v>
      </c>
      <c r="AJ356" s="55">
        <v>40</v>
      </c>
      <c r="AK356" s="55"/>
      <c r="AL356" s="55" t="s">
        <v>512</v>
      </c>
      <c r="AM356" s="55"/>
      <c r="AN356" s="55"/>
      <c r="AO356" s="55">
        <v>508</v>
      </c>
      <c r="AP356" s="55">
        <v>591</v>
      </c>
      <c r="AQ356" s="55">
        <v>573</v>
      </c>
      <c r="AR356" s="55">
        <v>456</v>
      </c>
      <c r="AS356" s="55">
        <v>601</v>
      </c>
      <c r="AT356" s="55">
        <v>353</v>
      </c>
    </row>
    <row r="357" spans="1:46">
      <c r="A357" s="55" t="s">
        <v>655</v>
      </c>
      <c r="B357" s="55">
        <v>1315230730</v>
      </c>
      <c r="C357" s="55" t="s">
        <v>656</v>
      </c>
      <c r="D357" s="55" t="s">
        <v>52</v>
      </c>
      <c r="E357" s="55" t="s">
        <v>53</v>
      </c>
      <c r="F357" s="55"/>
      <c r="G357" s="55">
        <v>7</v>
      </c>
      <c r="H357" s="55">
        <v>509.5</v>
      </c>
      <c r="I357" s="55">
        <v>538</v>
      </c>
      <c r="J357" s="55">
        <v>353</v>
      </c>
      <c r="K357" s="55">
        <v>-196</v>
      </c>
      <c r="L357" s="55">
        <v>1853</v>
      </c>
      <c r="M357" s="55">
        <v>105</v>
      </c>
      <c r="N357" s="55">
        <v>406</v>
      </c>
      <c r="O357" s="55">
        <v>97</v>
      </c>
      <c r="P357" s="55">
        <v>330</v>
      </c>
      <c r="Q357" s="55">
        <v>108.5</v>
      </c>
      <c r="R357" s="55">
        <v>443</v>
      </c>
      <c r="S357" s="55">
        <v>69.5</v>
      </c>
      <c r="T357" s="55">
        <v>241</v>
      </c>
      <c r="U357" s="55"/>
      <c r="V357" s="55"/>
      <c r="W357" s="55">
        <v>68.5</v>
      </c>
      <c r="X357" s="55">
        <v>88</v>
      </c>
      <c r="Y357" s="55">
        <v>182</v>
      </c>
      <c r="Z357" s="55">
        <v>61</v>
      </c>
      <c r="AA357" s="55">
        <v>70</v>
      </c>
      <c r="AB357" s="55">
        <v>436</v>
      </c>
      <c r="AC357" s="55"/>
      <c r="AD357" s="55"/>
      <c r="AE357" s="55"/>
      <c r="AF357" s="55"/>
      <c r="AG357" s="55"/>
      <c r="AH357" s="55"/>
      <c r="AI357" s="55" t="s">
        <v>54</v>
      </c>
      <c r="AJ357" s="55">
        <v>30</v>
      </c>
      <c r="AK357" s="55"/>
      <c r="AL357" s="55"/>
      <c r="AM357" s="55"/>
      <c r="AN357" s="55"/>
      <c r="AO357" s="55">
        <v>602</v>
      </c>
      <c r="AP357" s="55">
        <v>532</v>
      </c>
      <c r="AQ357" s="55">
        <v>256</v>
      </c>
      <c r="AR357" s="55">
        <v>157</v>
      </c>
      <c r="AS357" s="55">
        <v>226</v>
      </c>
      <c r="AT357" s="55">
        <v>353</v>
      </c>
    </row>
    <row r="358" spans="1:46">
      <c r="A358" s="55" t="s">
        <v>152</v>
      </c>
      <c r="B358" s="55">
        <v>1315230204</v>
      </c>
      <c r="C358" s="55" t="s">
        <v>153</v>
      </c>
      <c r="D358" s="55" t="s">
        <v>52</v>
      </c>
      <c r="E358" s="55" t="s">
        <v>53</v>
      </c>
      <c r="F358" s="55"/>
      <c r="G358" s="55">
        <v>2</v>
      </c>
      <c r="H358" s="55">
        <v>506.5</v>
      </c>
      <c r="I358" s="55">
        <v>538</v>
      </c>
      <c r="J358" s="55">
        <v>353</v>
      </c>
      <c r="K358" s="55">
        <v>-16</v>
      </c>
      <c r="L358" s="55">
        <v>1853</v>
      </c>
      <c r="M358" s="55">
        <v>99.5</v>
      </c>
      <c r="N358" s="55">
        <v>618</v>
      </c>
      <c r="O358" s="55">
        <v>92.5</v>
      </c>
      <c r="P358" s="55">
        <v>409</v>
      </c>
      <c r="Q358" s="55">
        <v>109</v>
      </c>
      <c r="R358" s="55">
        <v>434</v>
      </c>
      <c r="S358" s="55">
        <v>67</v>
      </c>
      <c r="T358" s="55">
        <v>287</v>
      </c>
      <c r="U358" s="55"/>
      <c r="V358" s="55"/>
      <c r="W358" s="55">
        <v>58.5</v>
      </c>
      <c r="X358" s="55">
        <v>82</v>
      </c>
      <c r="Y358" s="55">
        <v>372</v>
      </c>
      <c r="Z358" s="55">
        <v>80</v>
      </c>
      <c r="AA358" s="55">
        <v>88</v>
      </c>
      <c r="AB358" s="55">
        <v>152</v>
      </c>
      <c r="AC358" s="55"/>
      <c r="AD358" s="55"/>
      <c r="AE358" s="55"/>
      <c r="AF358" s="55"/>
      <c r="AG358" s="55"/>
      <c r="AH358" s="55"/>
      <c r="AI358" s="55" t="s">
        <v>54</v>
      </c>
      <c r="AJ358" s="55">
        <v>4</v>
      </c>
      <c r="AK358" s="55"/>
      <c r="AL358" s="55"/>
      <c r="AM358" s="55"/>
      <c r="AN358" s="55"/>
      <c r="AO358" s="55">
        <v>464</v>
      </c>
      <c r="AP358" s="55">
        <v>363</v>
      </c>
      <c r="AQ358" s="55">
        <v>370</v>
      </c>
      <c r="AR358" s="55">
        <v>337</v>
      </c>
      <c r="AS358" s="55">
        <v>316</v>
      </c>
      <c r="AT358" s="55">
        <v>353</v>
      </c>
    </row>
    <row r="359" spans="1:46">
      <c r="A359" s="55" t="s">
        <v>200</v>
      </c>
      <c r="B359" s="55">
        <v>1315230228</v>
      </c>
      <c r="C359" s="55" t="s">
        <v>201</v>
      </c>
      <c r="D359" s="55" t="s">
        <v>52</v>
      </c>
      <c r="E359" s="55" t="s">
        <v>53</v>
      </c>
      <c r="F359" s="55"/>
      <c r="G359" s="55">
        <v>2</v>
      </c>
      <c r="H359" s="55">
        <v>506.5</v>
      </c>
      <c r="I359" s="55">
        <v>537.5</v>
      </c>
      <c r="J359" s="55">
        <v>357</v>
      </c>
      <c r="K359" s="55">
        <v>45</v>
      </c>
      <c r="L359" s="55">
        <v>1868</v>
      </c>
      <c r="M359" s="55">
        <v>114</v>
      </c>
      <c r="N359" s="55">
        <v>84</v>
      </c>
      <c r="O359" s="55">
        <v>84</v>
      </c>
      <c r="P359" s="55">
        <v>568</v>
      </c>
      <c r="Q359" s="55">
        <v>114</v>
      </c>
      <c r="R359" s="55">
        <v>313</v>
      </c>
      <c r="S359" s="55">
        <v>62.5</v>
      </c>
      <c r="T359" s="55">
        <v>362</v>
      </c>
      <c r="U359" s="55"/>
      <c r="V359" s="55"/>
      <c r="W359" s="55">
        <v>65</v>
      </c>
      <c r="X359" s="55">
        <v>87</v>
      </c>
      <c r="Y359" s="55">
        <v>248</v>
      </c>
      <c r="Z359" s="55">
        <v>67</v>
      </c>
      <c r="AA359" s="55">
        <v>76</v>
      </c>
      <c r="AB359" s="55">
        <v>392</v>
      </c>
      <c r="AC359" s="55"/>
      <c r="AD359" s="55"/>
      <c r="AE359" s="55"/>
      <c r="AF359" s="55"/>
      <c r="AG359" s="55"/>
      <c r="AH359" s="55"/>
      <c r="AI359" s="55" t="s">
        <v>54</v>
      </c>
      <c r="AJ359" s="55">
        <v>28</v>
      </c>
      <c r="AK359" s="55"/>
      <c r="AL359" s="55"/>
      <c r="AM359" s="55"/>
      <c r="AN359" s="55"/>
      <c r="AO359" s="55">
        <v>373</v>
      </c>
      <c r="AP359" s="55">
        <v>281</v>
      </c>
      <c r="AQ359" s="55">
        <v>302</v>
      </c>
      <c r="AR359" s="55">
        <v>402</v>
      </c>
      <c r="AS359" s="55">
        <v>276</v>
      </c>
      <c r="AT359" s="55">
        <v>357</v>
      </c>
    </row>
    <row r="360" spans="1:46">
      <c r="A360" s="55" t="s">
        <v>172</v>
      </c>
      <c r="B360" s="55">
        <v>1315230213</v>
      </c>
      <c r="C360" s="55" t="s">
        <v>173</v>
      </c>
      <c r="D360" s="55" t="s">
        <v>52</v>
      </c>
      <c r="E360" s="55" t="s">
        <v>53</v>
      </c>
      <c r="F360" s="55"/>
      <c r="G360" s="55">
        <v>2</v>
      </c>
      <c r="H360" s="55">
        <v>507.5</v>
      </c>
      <c r="I360" s="55">
        <v>537.5</v>
      </c>
      <c r="J360" s="55">
        <v>357</v>
      </c>
      <c r="K360" s="55">
        <v>-5</v>
      </c>
      <c r="L360" s="55">
        <v>1868</v>
      </c>
      <c r="M360" s="55">
        <v>96</v>
      </c>
      <c r="N360" s="55">
        <v>713</v>
      </c>
      <c r="O360" s="55">
        <v>85</v>
      </c>
      <c r="P360" s="55">
        <v>541</v>
      </c>
      <c r="Q360" s="55">
        <v>111</v>
      </c>
      <c r="R360" s="55">
        <v>385</v>
      </c>
      <c r="S360" s="55">
        <v>70.5</v>
      </c>
      <c r="T360" s="55">
        <v>217</v>
      </c>
      <c r="U360" s="55"/>
      <c r="V360" s="55"/>
      <c r="W360" s="55">
        <v>65</v>
      </c>
      <c r="X360" s="55">
        <v>87</v>
      </c>
      <c r="Y360" s="55">
        <v>248</v>
      </c>
      <c r="Z360" s="55">
        <v>80</v>
      </c>
      <c r="AA360" s="55">
        <v>88</v>
      </c>
      <c r="AB360" s="55">
        <v>152</v>
      </c>
      <c r="AC360" s="55"/>
      <c r="AD360" s="55"/>
      <c r="AE360" s="55"/>
      <c r="AF360" s="55"/>
      <c r="AG360" s="55"/>
      <c r="AH360" s="55"/>
      <c r="AI360" s="55" t="s">
        <v>54</v>
      </c>
      <c r="AJ360" s="55">
        <v>13</v>
      </c>
      <c r="AK360" s="55"/>
      <c r="AL360" s="55"/>
      <c r="AM360" s="55"/>
      <c r="AN360" s="55"/>
      <c r="AO360" s="55">
        <v>419</v>
      </c>
      <c r="AP360" s="55">
        <v>308</v>
      </c>
      <c r="AQ360" s="55">
        <v>279</v>
      </c>
      <c r="AR360" s="55">
        <v>352</v>
      </c>
      <c r="AS360" s="55">
        <v>292</v>
      </c>
      <c r="AT360" s="55">
        <v>357</v>
      </c>
    </row>
    <row r="361" spans="1:46">
      <c r="A361" s="55" t="s">
        <v>529</v>
      </c>
      <c r="B361" s="55">
        <v>1315230611</v>
      </c>
      <c r="C361" s="55" t="s">
        <v>530</v>
      </c>
      <c r="D361" s="55" t="s">
        <v>52</v>
      </c>
      <c r="E361" s="55" t="s">
        <v>53</v>
      </c>
      <c r="F361" s="55"/>
      <c r="G361" s="55">
        <v>6</v>
      </c>
      <c r="H361" s="55">
        <v>503</v>
      </c>
      <c r="I361" s="55">
        <v>537.5</v>
      </c>
      <c r="J361" s="55">
        <v>357</v>
      </c>
      <c r="K361" s="55">
        <v>226</v>
      </c>
      <c r="L361" s="55">
        <v>1868</v>
      </c>
      <c r="M361" s="55">
        <v>109.5</v>
      </c>
      <c r="N361" s="55">
        <v>226</v>
      </c>
      <c r="O361" s="55">
        <v>81.5</v>
      </c>
      <c r="P361" s="55">
        <v>606</v>
      </c>
      <c r="Q361" s="55">
        <v>115</v>
      </c>
      <c r="R361" s="55">
        <v>294</v>
      </c>
      <c r="S361" s="55">
        <v>65.5</v>
      </c>
      <c r="T361" s="55">
        <v>311</v>
      </c>
      <c r="U361" s="55"/>
      <c r="V361" s="55"/>
      <c r="W361" s="55">
        <v>50</v>
      </c>
      <c r="X361" s="55">
        <v>76</v>
      </c>
      <c r="Y361" s="55">
        <v>523</v>
      </c>
      <c r="Z361" s="55">
        <v>81.5</v>
      </c>
      <c r="AA361" s="55">
        <v>90</v>
      </c>
      <c r="AB361" s="55">
        <v>122</v>
      </c>
      <c r="AC361" s="55"/>
      <c r="AD361" s="55"/>
      <c r="AE361" s="55"/>
      <c r="AF361" s="55"/>
      <c r="AG361" s="55"/>
      <c r="AH361" s="55"/>
      <c r="AI361" s="55" t="s">
        <v>54</v>
      </c>
      <c r="AJ361" s="55">
        <v>11</v>
      </c>
      <c r="AK361" s="55"/>
      <c r="AL361" s="55" t="s">
        <v>512</v>
      </c>
      <c r="AM361" s="55"/>
      <c r="AN361" s="55"/>
      <c r="AO361" s="55">
        <v>360</v>
      </c>
      <c r="AP361" s="55">
        <v>472</v>
      </c>
      <c r="AQ361" s="55">
        <v>460</v>
      </c>
      <c r="AR361" s="55">
        <v>583</v>
      </c>
      <c r="AS361" s="55">
        <v>428</v>
      </c>
      <c r="AT361" s="55">
        <v>357</v>
      </c>
    </row>
    <row r="362" spans="1:46">
      <c r="A362" s="55" t="s">
        <v>689</v>
      </c>
      <c r="B362" s="55">
        <v>1315230747</v>
      </c>
      <c r="C362" s="55" t="s">
        <v>690</v>
      </c>
      <c r="D362" s="55" t="s">
        <v>133</v>
      </c>
      <c r="E362" s="55" t="s">
        <v>53</v>
      </c>
      <c r="F362" s="55"/>
      <c r="G362" s="55">
        <v>7</v>
      </c>
      <c r="H362" s="55">
        <v>506.5</v>
      </c>
      <c r="I362" s="55">
        <v>537</v>
      </c>
      <c r="J362" s="55">
        <v>360</v>
      </c>
      <c r="K362" s="55">
        <v>-100</v>
      </c>
      <c r="L362" s="55">
        <v>1881</v>
      </c>
      <c r="M362" s="55">
        <v>101.5</v>
      </c>
      <c r="N362" s="55">
        <v>544</v>
      </c>
      <c r="O362" s="55">
        <v>80.5</v>
      </c>
      <c r="P362" s="55">
        <v>622</v>
      </c>
      <c r="Q362" s="55">
        <v>113.5</v>
      </c>
      <c r="R362" s="55">
        <v>327</v>
      </c>
      <c r="S362" s="55">
        <v>66.5</v>
      </c>
      <c r="T362" s="55">
        <v>292</v>
      </c>
      <c r="U362" s="55"/>
      <c r="V362" s="55"/>
      <c r="W362" s="55">
        <v>65.5</v>
      </c>
      <c r="X362" s="55">
        <v>87</v>
      </c>
      <c r="Y362" s="55">
        <v>239</v>
      </c>
      <c r="Z362" s="55">
        <v>79</v>
      </c>
      <c r="AA362" s="55">
        <v>88</v>
      </c>
      <c r="AB362" s="55">
        <v>171</v>
      </c>
      <c r="AC362" s="55"/>
      <c r="AD362" s="55"/>
      <c r="AE362" s="55"/>
      <c r="AF362" s="55"/>
      <c r="AG362" s="55"/>
      <c r="AH362" s="55"/>
      <c r="AI362" s="55" t="s">
        <v>54</v>
      </c>
      <c r="AJ362" s="55">
        <v>47</v>
      </c>
      <c r="AK362" s="55"/>
      <c r="AL362" s="55"/>
      <c r="AM362" s="55"/>
      <c r="AN362" s="55"/>
      <c r="AO362" s="55">
        <v>98</v>
      </c>
      <c r="AP362" s="55">
        <v>137</v>
      </c>
      <c r="AQ362" s="55">
        <v>240</v>
      </c>
      <c r="AR362" s="55">
        <v>260</v>
      </c>
      <c r="AS362" s="55">
        <v>139</v>
      </c>
      <c r="AT362" s="55">
        <v>360</v>
      </c>
    </row>
    <row r="363" spans="1:46">
      <c r="A363" s="55" t="s">
        <v>1224</v>
      </c>
      <c r="B363" s="55">
        <v>1315231344</v>
      </c>
      <c r="C363" s="55" t="s">
        <v>1225</v>
      </c>
      <c r="D363" s="55" t="s">
        <v>133</v>
      </c>
      <c r="E363" s="55" t="s">
        <v>53</v>
      </c>
      <c r="F363" s="55"/>
      <c r="G363" s="55">
        <v>13</v>
      </c>
      <c r="H363" s="55">
        <v>500</v>
      </c>
      <c r="I363" s="55">
        <v>537</v>
      </c>
      <c r="J363" s="55">
        <v>360</v>
      </c>
      <c r="K363" s="55">
        <v>14</v>
      </c>
      <c r="L363" s="55">
        <v>1881</v>
      </c>
      <c r="M363" s="55">
        <v>105.5</v>
      </c>
      <c r="N363" s="55">
        <v>382</v>
      </c>
      <c r="O363" s="55">
        <v>85.5</v>
      </c>
      <c r="P363" s="55">
        <v>530</v>
      </c>
      <c r="Q363" s="55">
        <v>123</v>
      </c>
      <c r="R363" s="55">
        <v>123</v>
      </c>
      <c r="S363" s="55">
        <v>56</v>
      </c>
      <c r="T363" s="55">
        <v>473</v>
      </c>
      <c r="U363" s="55"/>
      <c r="V363" s="55"/>
      <c r="W363" s="55"/>
      <c r="X363" s="55"/>
      <c r="Y363" s="55"/>
      <c r="Z363" s="55">
        <v>72.5</v>
      </c>
      <c r="AA363" s="55">
        <v>81</v>
      </c>
      <c r="AB363" s="55">
        <v>289</v>
      </c>
      <c r="AC363" s="55"/>
      <c r="AD363" s="55"/>
      <c r="AE363" s="55"/>
      <c r="AF363" s="55">
        <v>57.5</v>
      </c>
      <c r="AG363" s="55">
        <v>86</v>
      </c>
      <c r="AH363" s="55">
        <v>91</v>
      </c>
      <c r="AI363" s="55" t="s">
        <v>1142</v>
      </c>
      <c r="AJ363" s="55">
        <v>44</v>
      </c>
      <c r="AK363" s="55"/>
      <c r="AL363" s="55" t="s">
        <v>1143</v>
      </c>
      <c r="AM363" s="55"/>
      <c r="AN363" s="55"/>
      <c r="AO363" s="55">
        <v>570</v>
      </c>
      <c r="AP363" s="55">
        <v>417</v>
      </c>
      <c r="AQ363" s="55">
        <v>325</v>
      </c>
      <c r="AR363" s="55">
        <v>374</v>
      </c>
      <c r="AS363" s="55">
        <v>393</v>
      </c>
      <c r="AT363" s="55">
        <v>360</v>
      </c>
    </row>
    <row r="364" spans="1:46">
      <c r="A364" s="55" t="s">
        <v>1114</v>
      </c>
      <c r="B364" s="55">
        <v>1315231228</v>
      </c>
      <c r="C364" s="55" t="s">
        <v>1115</v>
      </c>
      <c r="D364" s="55" t="s">
        <v>52</v>
      </c>
      <c r="E364" s="55" t="s">
        <v>53</v>
      </c>
      <c r="F364" s="55"/>
      <c r="G364" s="55">
        <v>12</v>
      </c>
      <c r="H364" s="55">
        <v>482</v>
      </c>
      <c r="I364" s="55">
        <v>536.5</v>
      </c>
      <c r="J364" s="55">
        <v>362</v>
      </c>
      <c r="K364" s="55">
        <v>126</v>
      </c>
      <c r="L364" s="55">
        <v>1898</v>
      </c>
      <c r="M364" s="55">
        <v>115</v>
      </c>
      <c r="N364" s="55">
        <v>66</v>
      </c>
      <c r="O364" s="55">
        <v>86.5</v>
      </c>
      <c r="P364" s="55">
        <v>515</v>
      </c>
      <c r="Q364" s="55">
        <v>128.5</v>
      </c>
      <c r="R364" s="55">
        <v>52</v>
      </c>
      <c r="S364" s="55">
        <v>50.5</v>
      </c>
      <c r="T364" s="55">
        <v>542</v>
      </c>
      <c r="U364" s="55"/>
      <c r="V364" s="55"/>
      <c r="W364" s="55">
        <v>42</v>
      </c>
      <c r="X364" s="55">
        <v>69</v>
      </c>
      <c r="Y364" s="55">
        <v>604</v>
      </c>
      <c r="Z364" s="55"/>
      <c r="AA364" s="55"/>
      <c r="AB364" s="55"/>
      <c r="AC364" s="55"/>
      <c r="AD364" s="55"/>
      <c r="AE364" s="55"/>
      <c r="AF364" s="55">
        <v>59.5</v>
      </c>
      <c r="AG364" s="55">
        <v>87</v>
      </c>
      <c r="AH364" s="55">
        <v>69</v>
      </c>
      <c r="AI364" s="55" t="s">
        <v>866</v>
      </c>
      <c r="AJ364" s="55">
        <v>29</v>
      </c>
      <c r="AK364" s="55"/>
      <c r="AL364" s="55"/>
      <c r="AM364" s="55"/>
      <c r="AN364" s="55"/>
      <c r="AO364" s="55">
        <v>415</v>
      </c>
      <c r="AP364" s="55">
        <v>320</v>
      </c>
      <c r="AQ364" s="55">
        <v>537</v>
      </c>
      <c r="AR364" s="55">
        <v>488</v>
      </c>
      <c r="AS364" s="55">
        <v>588</v>
      </c>
      <c r="AT364" s="55">
        <v>362</v>
      </c>
    </row>
    <row r="365" spans="1:46">
      <c r="A365" s="55" t="s">
        <v>979</v>
      </c>
      <c r="B365" s="55">
        <v>1315231105</v>
      </c>
      <c r="C365" s="55" t="s">
        <v>980</v>
      </c>
      <c r="D365" s="55" t="s">
        <v>52</v>
      </c>
      <c r="E365" s="55" t="s">
        <v>53</v>
      </c>
      <c r="F365" s="55"/>
      <c r="G365" s="55">
        <v>11</v>
      </c>
      <c r="H365" s="55">
        <v>482</v>
      </c>
      <c r="I365" s="55">
        <v>536.5</v>
      </c>
      <c r="J365" s="55">
        <v>362</v>
      </c>
      <c r="K365" s="55">
        <v>192</v>
      </c>
      <c r="L365" s="55">
        <v>1898</v>
      </c>
      <c r="M365" s="55">
        <v>111</v>
      </c>
      <c r="N365" s="55">
        <v>172</v>
      </c>
      <c r="O365" s="55">
        <v>99</v>
      </c>
      <c r="P365" s="55">
        <v>285</v>
      </c>
      <c r="Q365" s="55">
        <v>118</v>
      </c>
      <c r="R365" s="55">
        <v>236</v>
      </c>
      <c r="S365" s="55">
        <v>56.5</v>
      </c>
      <c r="T365" s="55">
        <v>471</v>
      </c>
      <c r="U365" s="55"/>
      <c r="V365" s="55"/>
      <c r="W365" s="55">
        <v>39</v>
      </c>
      <c r="X365" s="55">
        <v>66</v>
      </c>
      <c r="Y365" s="55">
        <v>629</v>
      </c>
      <c r="Z365" s="55"/>
      <c r="AA365" s="55"/>
      <c r="AB365" s="55"/>
      <c r="AC365" s="55"/>
      <c r="AD365" s="55"/>
      <c r="AE365" s="55"/>
      <c r="AF365" s="55">
        <v>58.5</v>
      </c>
      <c r="AG365" s="55">
        <v>86</v>
      </c>
      <c r="AH365" s="55">
        <v>78</v>
      </c>
      <c r="AI365" s="55" t="s">
        <v>866</v>
      </c>
      <c r="AJ365" s="55">
        <v>5</v>
      </c>
      <c r="AK365" s="55"/>
      <c r="AL365" s="55"/>
      <c r="AM365" s="55"/>
      <c r="AN365" s="55"/>
      <c r="AO365" s="55">
        <v>290</v>
      </c>
      <c r="AP365" s="55">
        <v>328</v>
      </c>
      <c r="AQ365" s="55">
        <v>281</v>
      </c>
      <c r="AR365" s="55">
        <v>554</v>
      </c>
      <c r="AS365" s="55">
        <v>366</v>
      </c>
      <c r="AT365" s="55">
        <v>362</v>
      </c>
    </row>
    <row r="366" spans="1:46">
      <c r="A366" s="55" t="s">
        <v>647</v>
      </c>
      <c r="B366" s="55">
        <v>1315230726</v>
      </c>
      <c r="C366" s="55" t="s">
        <v>648</v>
      </c>
      <c r="D366" s="55" t="s">
        <v>52</v>
      </c>
      <c r="E366" s="55" t="s">
        <v>53</v>
      </c>
      <c r="F366" s="55"/>
      <c r="G366" s="55">
        <v>7</v>
      </c>
      <c r="H366" s="55">
        <v>505</v>
      </c>
      <c r="I366" s="55">
        <v>536.5</v>
      </c>
      <c r="J366" s="55">
        <v>362</v>
      </c>
      <c r="K366" s="55">
        <v>-105</v>
      </c>
      <c r="L366" s="55">
        <v>1898</v>
      </c>
      <c r="M366" s="55">
        <v>97</v>
      </c>
      <c r="N366" s="55">
        <v>689</v>
      </c>
      <c r="O366" s="55">
        <v>107</v>
      </c>
      <c r="P366" s="55">
        <v>142</v>
      </c>
      <c r="Q366" s="55">
        <v>96</v>
      </c>
      <c r="R366" s="55">
        <v>667</v>
      </c>
      <c r="S366" s="55">
        <v>64.5</v>
      </c>
      <c r="T366" s="55">
        <v>325</v>
      </c>
      <c r="U366" s="55"/>
      <c r="V366" s="55"/>
      <c r="W366" s="55">
        <v>60</v>
      </c>
      <c r="X366" s="55">
        <v>83</v>
      </c>
      <c r="Y366" s="55">
        <v>352</v>
      </c>
      <c r="Z366" s="55">
        <v>80.5</v>
      </c>
      <c r="AA366" s="55">
        <v>89</v>
      </c>
      <c r="AB366" s="55">
        <v>144</v>
      </c>
      <c r="AC366" s="55"/>
      <c r="AD366" s="55"/>
      <c r="AE366" s="55"/>
      <c r="AF366" s="55"/>
      <c r="AG366" s="55"/>
      <c r="AH366" s="55"/>
      <c r="AI366" s="55" t="s">
        <v>54</v>
      </c>
      <c r="AJ366" s="55">
        <v>26</v>
      </c>
      <c r="AK366" s="55"/>
      <c r="AL366" s="55"/>
      <c r="AM366" s="55"/>
      <c r="AN366" s="55"/>
      <c r="AO366" s="55">
        <v>320</v>
      </c>
      <c r="AP366" s="55">
        <v>240</v>
      </c>
      <c r="AQ366" s="55">
        <v>170</v>
      </c>
      <c r="AR366" s="55">
        <v>257</v>
      </c>
      <c r="AS366" s="55">
        <v>372</v>
      </c>
      <c r="AT366" s="55">
        <v>362</v>
      </c>
    </row>
    <row r="367" spans="1:46">
      <c r="A367" s="55" t="s">
        <v>769</v>
      </c>
      <c r="B367" s="55">
        <v>1315230839</v>
      </c>
      <c r="C367" s="55" t="s">
        <v>770</v>
      </c>
      <c r="D367" s="55" t="s">
        <v>133</v>
      </c>
      <c r="E367" s="55" t="s">
        <v>53</v>
      </c>
      <c r="F367" s="55"/>
      <c r="G367" s="55">
        <v>8</v>
      </c>
      <c r="H367" s="55">
        <v>506</v>
      </c>
      <c r="I367" s="55">
        <v>535</v>
      </c>
      <c r="J367" s="55">
        <v>365</v>
      </c>
      <c r="K367" s="55">
        <v>156</v>
      </c>
      <c r="L367" s="55">
        <v>1944</v>
      </c>
      <c r="M367" s="55">
        <v>103</v>
      </c>
      <c r="N367" s="55">
        <v>487</v>
      </c>
      <c r="O367" s="55">
        <v>98</v>
      </c>
      <c r="P367" s="55">
        <v>311</v>
      </c>
      <c r="Q367" s="55">
        <v>105</v>
      </c>
      <c r="R367" s="55">
        <v>523</v>
      </c>
      <c r="S367" s="55">
        <v>61</v>
      </c>
      <c r="T367" s="55">
        <v>396</v>
      </c>
      <c r="U367" s="55"/>
      <c r="V367" s="55"/>
      <c r="W367" s="55">
        <v>69</v>
      </c>
      <c r="X367" s="55">
        <v>89</v>
      </c>
      <c r="Y367" s="55">
        <v>170</v>
      </c>
      <c r="Z367" s="55">
        <v>70</v>
      </c>
      <c r="AA367" s="55">
        <v>79</v>
      </c>
      <c r="AB367" s="55">
        <v>338</v>
      </c>
      <c r="AC367" s="55"/>
      <c r="AD367" s="55"/>
      <c r="AE367" s="55"/>
      <c r="AF367" s="55"/>
      <c r="AG367" s="55"/>
      <c r="AH367" s="55"/>
      <c r="AI367" s="55" t="s">
        <v>54</v>
      </c>
      <c r="AJ367" s="55">
        <v>40</v>
      </c>
      <c r="AK367" s="55"/>
      <c r="AL367" s="55"/>
      <c r="AM367" s="55"/>
      <c r="AN367" s="55"/>
      <c r="AO367" s="55">
        <v>403</v>
      </c>
      <c r="AP367" s="55">
        <v>447</v>
      </c>
      <c r="AQ367" s="55">
        <v>427</v>
      </c>
      <c r="AR367" s="55">
        <v>521</v>
      </c>
      <c r="AS367" s="55">
        <v>366</v>
      </c>
      <c r="AT367" s="55">
        <v>365</v>
      </c>
    </row>
    <row r="368" spans="1:46">
      <c r="A368" s="55" t="s">
        <v>1152</v>
      </c>
      <c r="B368" s="55">
        <v>1315231307</v>
      </c>
      <c r="C368" s="55" t="s">
        <v>1153</v>
      </c>
      <c r="D368" s="55" t="s">
        <v>52</v>
      </c>
      <c r="E368" s="55" t="s">
        <v>53</v>
      </c>
      <c r="F368" s="55"/>
      <c r="G368" s="55">
        <v>13</v>
      </c>
      <c r="H368" s="55">
        <v>492</v>
      </c>
      <c r="I368" s="55">
        <v>535</v>
      </c>
      <c r="J368" s="55">
        <v>365</v>
      </c>
      <c r="K368" s="55">
        <v>-77</v>
      </c>
      <c r="L368" s="55">
        <v>1944</v>
      </c>
      <c r="M368" s="55">
        <v>111.5</v>
      </c>
      <c r="N368" s="55">
        <v>155</v>
      </c>
      <c r="O368" s="55">
        <v>68</v>
      </c>
      <c r="P368" s="55">
        <v>728</v>
      </c>
      <c r="Q368" s="55">
        <v>113</v>
      </c>
      <c r="R368" s="55">
        <v>337</v>
      </c>
      <c r="S368" s="55">
        <v>69.5</v>
      </c>
      <c r="T368" s="55">
        <v>241</v>
      </c>
      <c r="U368" s="55"/>
      <c r="V368" s="55"/>
      <c r="W368" s="55">
        <v>54.5</v>
      </c>
      <c r="X368" s="55">
        <v>79</v>
      </c>
      <c r="Y368" s="55">
        <v>455</v>
      </c>
      <c r="Z368" s="55"/>
      <c r="AA368" s="55"/>
      <c r="AB368" s="55"/>
      <c r="AC368" s="55"/>
      <c r="AD368" s="55"/>
      <c r="AE368" s="55"/>
      <c r="AF368" s="55">
        <v>75.5</v>
      </c>
      <c r="AG368" s="55">
        <v>94</v>
      </c>
      <c r="AH368" s="55">
        <v>4</v>
      </c>
      <c r="AI368" s="55" t="s">
        <v>866</v>
      </c>
      <c r="AJ368" s="55">
        <v>7</v>
      </c>
      <c r="AK368" s="55"/>
      <c r="AL368" s="55"/>
      <c r="AM368" s="55"/>
      <c r="AN368" s="55"/>
      <c r="AO368" s="55">
        <v>309</v>
      </c>
      <c r="AP368" s="55">
        <v>334</v>
      </c>
      <c r="AQ368" s="55">
        <v>251</v>
      </c>
      <c r="AR368" s="55">
        <v>288</v>
      </c>
      <c r="AS368" s="55">
        <v>387</v>
      </c>
      <c r="AT368" s="55">
        <v>365</v>
      </c>
    </row>
    <row r="369" spans="1:46">
      <c r="A369" s="55" t="s">
        <v>595</v>
      </c>
      <c r="B369" s="55">
        <v>1315230645</v>
      </c>
      <c r="C369" s="55" t="s">
        <v>596</v>
      </c>
      <c r="D369" s="55" t="s">
        <v>133</v>
      </c>
      <c r="E369" s="55" t="s">
        <v>53</v>
      </c>
      <c r="F369" s="55"/>
      <c r="G369" s="55">
        <v>6</v>
      </c>
      <c r="H369" s="55">
        <v>503.5</v>
      </c>
      <c r="I369" s="55">
        <v>535</v>
      </c>
      <c r="J369" s="55">
        <v>365</v>
      </c>
      <c r="K369" s="55">
        <v>-157</v>
      </c>
      <c r="L369" s="55">
        <v>1944</v>
      </c>
      <c r="M369" s="55">
        <v>101</v>
      </c>
      <c r="N369" s="55">
        <v>561</v>
      </c>
      <c r="O369" s="55">
        <v>96</v>
      </c>
      <c r="P369" s="55">
        <v>353</v>
      </c>
      <c r="Q369" s="55">
        <v>105</v>
      </c>
      <c r="R369" s="55">
        <v>523</v>
      </c>
      <c r="S369" s="55">
        <v>70</v>
      </c>
      <c r="T369" s="55">
        <v>226</v>
      </c>
      <c r="U369" s="55"/>
      <c r="V369" s="55"/>
      <c r="W369" s="55">
        <v>63.5</v>
      </c>
      <c r="X369" s="55">
        <v>86</v>
      </c>
      <c r="Y369" s="55">
        <v>283</v>
      </c>
      <c r="Z369" s="55">
        <v>68</v>
      </c>
      <c r="AA369" s="55">
        <v>77</v>
      </c>
      <c r="AB369" s="55">
        <v>372</v>
      </c>
      <c r="AC369" s="55"/>
      <c r="AD369" s="55"/>
      <c r="AE369" s="55"/>
      <c r="AF369" s="55"/>
      <c r="AG369" s="55"/>
      <c r="AH369" s="55"/>
      <c r="AI369" s="55" t="s">
        <v>54</v>
      </c>
      <c r="AJ369" s="55">
        <v>45</v>
      </c>
      <c r="AK369" s="55"/>
      <c r="AL369" s="55" t="s">
        <v>512</v>
      </c>
      <c r="AM369" s="55"/>
      <c r="AN369" s="55"/>
      <c r="AO369" s="55">
        <v>449</v>
      </c>
      <c r="AP369" s="55">
        <v>258</v>
      </c>
      <c r="AQ369" s="55">
        <v>399</v>
      </c>
      <c r="AR369" s="55">
        <v>208</v>
      </c>
      <c r="AS369" s="55">
        <v>382</v>
      </c>
      <c r="AT369" s="55">
        <v>365</v>
      </c>
    </row>
    <row r="370" spans="1:46">
      <c r="A370" s="55" t="s">
        <v>397</v>
      </c>
      <c r="B370" s="55">
        <v>1315230433</v>
      </c>
      <c r="C370" s="55" t="s">
        <v>398</v>
      </c>
      <c r="D370" s="55" t="s">
        <v>52</v>
      </c>
      <c r="E370" s="55" t="s">
        <v>53</v>
      </c>
      <c r="F370" s="55"/>
      <c r="G370" s="55">
        <v>4</v>
      </c>
      <c r="H370" s="55">
        <v>501.5</v>
      </c>
      <c r="I370" s="55">
        <v>535</v>
      </c>
      <c r="J370" s="55">
        <v>365</v>
      </c>
      <c r="K370" s="55">
        <v>-15</v>
      </c>
      <c r="L370" s="55">
        <v>1944</v>
      </c>
      <c r="M370" s="55">
        <v>99.5</v>
      </c>
      <c r="N370" s="55">
        <v>618</v>
      </c>
      <c r="O370" s="55">
        <v>89</v>
      </c>
      <c r="P370" s="55">
        <v>470</v>
      </c>
      <c r="Q370" s="55">
        <v>120.5</v>
      </c>
      <c r="R370" s="55">
        <v>180</v>
      </c>
      <c r="S370" s="55">
        <v>60</v>
      </c>
      <c r="T370" s="55">
        <v>413</v>
      </c>
      <c r="U370" s="55"/>
      <c r="V370" s="55"/>
      <c r="W370" s="55">
        <v>55.5</v>
      </c>
      <c r="X370" s="55">
        <v>80</v>
      </c>
      <c r="Y370" s="55">
        <v>435</v>
      </c>
      <c r="Z370" s="55">
        <v>77</v>
      </c>
      <c r="AA370" s="55">
        <v>86</v>
      </c>
      <c r="AB370" s="55">
        <v>212</v>
      </c>
      <c r="AC370" s="55"/>
      <c r="AD370" s="55"/>
      <c r="AE370" s="55"/>
      <c r="AF370" s="55"/>
      <c r="AG370" s="55"/>
      <c r="AH370" s="55"/>
      <c r="AI370" s="55" t="s">
        <v>54</v>
      </c>
      <c r="AJ370" s="55">
        <v>33</v>
      </c>
      <c r="AK370" s="55"/>
      <c r="AL370" s="55"/>
      <c r="AM370" s="55"/>
      <c r="AN370" s="55"/>
      <c r="AO370" s="55">
        <v>384</v>
      </c>
      <c r="AP370" s="55">
        <v>243</v>
      </c>
      <c r="AQ370" s="55">
        <v>350</v>
      </c>
      <c r="AR370" s="55">
        <v>350</v>
      </c>
      <c r="AS370" s="55">
        <v>325</v>
      </c>
      <c r="AT370" s="55">
        <v>365</v>
      </c>
    </row>
    <row r="371" spans="1:46">
      <c r="A371" s="55" t="s">
        <v>423</v>
      </c>
      <c r="B371" s="55">
        <v>1315230505</v>
      </c>
      <c r="C371" s="55" t="s">
        <v>424</v>
      </c>
      <c r="D371" s="55" t="s">
        <v>52</v>
      </c>
      <c r="E371" s="55" t="s">
        <v>53</v>
      </c>
      <c r="F371" s="55"/>
      <c r="G371" s="55">
        <v>5</v>
      </c>
      <c r="H371" s="55">
        <v>507</v>
      </c>
      <c r="I371" s="55">
        <v>535</v>
      </c>
      <c r="J371" s="55">
        <v>365</v>
      </c>
      <c r="K371" s="55">
        <v>-119</v>
      </c>
      <c r="L371" s="55">
        <v>1944</v>
      </c>
      <c r="M371" s="55">
        <v>109.5</v>
      </c>
      <c r="N371" s="55">
        <v>226</v>
      </c>
      <c r="O371" s="55">
        <v>79</v>
      </c>
      <c r="P371" s="55">
        <v>639</v>
      </c>
      <c r="Q371" s="55">
        <v>106.5</v>
      </c>
      <c r="R371" s="55">
        <v>487</v>
      </c>
      <c r="S371" s="55">
        <v>60</v>
      </c>
      <c r="T371" s="55">
        <v>413</v>
      </c>
      <c r="U371" s="55"/>
      <c r="V371" s="55"/>
      <c r="W371" s="55">
        <v>60</v>
      </c>
      <c r="X371" s="55">
        <v>83</v>
      </c>
      <c r="Y371" s="55">
        <v>352</v>
      </c>
      <c r="Z371" s="55">
        <v>92</v>
      </c>
      <c r="AA371" s="55">
        <v>97</v>
      </c>
      <c r="AB371" s="55">
        <v>6</v>
      </c>
      <c r="AC371" s="55"/>
      <c r="AD371" s="55"/>
      <c r="AE371" s="55"/>
      <c r="AF371" s="55"/>
      <c r="AG371" s="55"/>
      <c r="AH371" s="55"/>
      <c r="AI371" s="55" t="s">
        <v>54</v>
      </c>
      <c r="AJ371" s="55">
        <v>5</v>
      </c>
      <c r="AK371" s="55"/>
      <c r="AL371" s="55"/>
      <c r="AM371" s="55"/>
      <c r="AN371" s="55"/>
      <c r="AO371" s="55">
        <v>118</v>
      </c>
      <c r="AP371" s="55">
        <v>221</v>
      </c>
      <c r="AQ371" s="55">
        <v>177</v>
      </c>
      <c r="AR371" s="55">
        <v>246</v>
      </c>
      <c r="AS371" s="55">
        <v>304</v>
      </c>
      <c r="AT371" s="55">
        <v>365</v>
      </c>
    </row>
    <row r="372" spans="1:46">
      <c r="A372" s="55" t="s">
        <v>320</v>
      </c>
      <c r="B372" s="55">
        <v>1315230341</v>
      </c>
      <c r="C372" s="55" t="s">
        <v>321</v>
      </c>
      <c r="D372" s="55" t="s">
        <v>133</v>
      </c>
      <c r="E372" s="55" t="s">
        <v>53</v>
      </c>
      <c r="F372" s="55"/>
      <c r="G372" s="55">
        <v>3</v>
      </c>
      <c r="H372" s="55">
        <v>501</v>
      </c>
      <c r="I372" s="55">
        <v>535</v>
      </c>
      <c r="J372" s="55">
        <v>365</v>
      </c>
      <c r="K372" s="55">
        <v>92</v>
      </c>
      <c r="L372" s="55">
        <v>1944</v>
      </c>
      <c r="M372" s="55">
        <v>108</v>
      </c>
      <c r="N372" s="55">
        <v>278</v>
      </c>
      <c r="O372" s="55">
        <v>85.5</v>
      </c>
      <c r="P372" s="55">
        <v>530</v>
      </c>
      <c r="Q372" s="55">
        <v>130.5</v>
      </c>
      <c r="R372" s="55">
        <v>32</v>
      </c>
      <c r="S372" s="55">
        <v>53</v>
      </c>
      <c r="T372" s="55">
        <v>517</v>
      </c>
      <c r="U372" s="55"/>
      <c r="V372" s="55"/>
      <c r="W372" s="55">
        <v>50.5</v>
      </c>
      <c r="X372" s="55">
        <v>76</v>
      </c>
      <c r="Y372" s="55">
        <v>516</v>
      </c>
      <c r="Z372" s="55">
        <v>73.5</v>
      </c>
      <c r="AA372" s="55">
        <v>82</v>
      </c>
      <c r="AB372" s="55">
        <v>273</v>
      </c>
      <c r="AC372" s="55"/>
      <c r="AD372" s="55"/>
      <c r="AE372" s="55"/>
      <c r="AF372" s="55"/>
      <c r="AG372" s="55"/>
      <c r="AH372" s="55"/>
      <c r="AI372" s="55" t="s">
        <v>54</v>
      </c>
      <c r="AJ372" s="55">
        <v>41</v>
      </c>
      <c r="AK372" s="55"/>
      <c r="AL372" s="55"/>
      <c r="AM372" s="55"/>
      <c r="AN372" s="55"/>
      <c r="AO372" s="55">
        <v>430</v>
      </c>
      <c r="AP372" s="55">
        <v>334</v>
      </c>
      <c r="AQ372" s="55">
        <v>214</v>
      </c>
      <c r="AR372" s="55">
        <v>457</v>
      </c>
      <c r="AS372" s="55">
        <v>316</v>
      </c>
      <c r="AT372" s="55">
        <v>365</v>
      </c>
    </row>
    <row r="373" spans="1:46">
      <c r="A373" s="55" t="s">
        <v>489</v>
      </c>
      <c r="B373" s="55">
        <v>1315230538</v>
      </c>
      <c r="C373" s="55" t="s">
        <v>490</v>
      </c>
      <c r="D373" s="55" t="s">
        <v>52</v>
      </c>
      <c r="E373" s="55" t="s">
        <v>53</v>
      </c>
      <c r="F373" s="55"/>
      <c r="G373" s="55">
        <v>5</v>
      </c>
      <c r="H373" s="55">
        <v>500.5</v>
      </c>
      <c r="I373" s="55">
        <v>534.5</v>
      </c>
      <c r="J373" s="55">
        <v>371</v>
      </c>
      <c r="K373" s="55">
        <v>-167</v>
      </c>
      <c r="L373" s="55">
        <v>1965</v>
      </c>
      <c r="M373" s="55">
        <v>100.5</v>
      </c>
      <c r="N373" s="55">
        <v>584</v>
      </c>
      <c r="O373" s="55">
        <v>99</v>
      </c>
      <c r="P373" s="55">
        <v>285</v>
      </c>
      <c r="Q373" s="55">
        <v>106</v>
      </c>
      <c r="R373" s="55">
        <v>498</v>
      </c>
      <c r="S373" s="55">
        <v>64</v>
      </c>
      <c r="T373" s="55">
        <v>332</v>
      </c>
      <c r="U373" s="55"/>
      <c r="V373" s="55"/>
      <c r="W373" s="55">
        <v>48</v>
      </c>
      <c r="X373" s="55">
        <v>74</v>
      </c>
      <c r="Y373" s="55">
        <v>544</v>
      </c>
      <c r="Z373" s="55">
        <v>83</v>
      </c>
      <c r="AA373" s="55">
        <v>91</v>
      </c>
      <c r="AB373" s="55">
        <v>91</v>
      </c>
      <c r="AC373" s="55"/>
      <c r="AD373" s="55"/>
      <c r="AE373" s="55"/>
      <c r="AF373" s="55"/>
      <c r="AG373" s="55"/>
      <c r="AH373" s="55"/>
      <c r="AI373" s="55" t="s">
        <v>54</v>
      </c>
      <c r="AJ373" s="55">
        <v>38</v>
      </c>
      <c r="AK373" s="55"/>
      <c r="AL373" s="55"/>
      <c r="AM373" s="55"/>
      <c r="AN373" s="55"/>
      <c r="AO373" s="55">
        <v>542</v>
      </c>
      <c r="AP373" s="55">
        <v>417</v>
      </c>
      <c r="AQ373" s="55">
        <v>338</v>
      </c>
      <c r="AR373" s="55">
        <v>204</v>
      </c>
      <c r="AS373" s="55">
        <v>456</v>
      </c>
      <c r="AT373" s="55">
        <v>371</v>
      </c>
    </row>
    <row r="374" spans="1:46">
      <c r="A374" s="55" t="s">
        <v>433</v>
      </c>
      <c r="B374" s="55">
        <v>1315230510</v>
      </c>
      <c r="C374" s="55" t="s">
        <v>434</v>
      </c>
      <c r="D374" s="55" t="s">
        <v>52</v>
      </c>
      <c r="E374" s="55" t="s">
        <v>53</v>
      </c>
      <c r="F374" s="55"/>
      <c r="G374" s="55">
        <v>5</v>
      </c>
      <c r="H374" s="55">
        <v>500.5</v>
      </c>
      <c r="I374" s="55">
        <v>534</v>
      </c>
      <c r="J374" s="55">
        <v>372</v>
      </c>
      <c r="K374" s="55">
        <v>81</v>
      </c>
      <c r="L374" s="55">
        <v>1978</v>
      </c>
      <c r="M374" s="55">
        <v>101.5</v>
      </c>
      <c r="N374" s="55">
        <v>544</v>
      </c>
      <c r="O374" s="55">
        <v>91</v>
      </c>
      <c r="P374" s="55">
        <v>436</v>
      </c>
      <c r="Q374" s="55">
        <v>107.5</v>
      </c>
      <c r="R374" s="55">
        <v>463</v>
      </c>
      <c r="S374" s="55">
        <v>70</v>
      </c>
      <c r="T374" s="55">
        <v>226</v>
      </c>
      <c r="U374" s="55"/>
      <c r="V374" s="55"/>
      <c r="W374" s="55">
        <v>57.5</v>
      </c>
      <c r="X374" s="55">
        <v>82</v>
      </c>
      <c r="Y374" s="55">
        <v>393</v>
      </c>
      <c r="Z374" s="55">
        <v>73</v>
      </c>
      <c r="AA374" s="55">
        <v>82</v>
      </c>
      <c r="AB374" s="55">
        <v>281</v>
      </c>
      <c r="AC374" s="55"/>
      <c r="AD374" s="55"/>
      <c r="AE374" s="55"/>
      <c r="AF374" s="55"/>
      <c r="AG374" s="55"/>
      <c r="AH374" s="55"/>
      <c r="AI374" s="55" t="s">
        <v>54</v>
      </c>
      <c r="AJ374" s="55">
        <v>10</v>
      </c>
      <c r="AK374" s="55"/>
      <c r="AL374" s="55"/>
      <c r="AM374" s="55"/>
      <c r="AN374" s="55"/>
      <c r="AO374" s="55">
        <v>382</v>
      </c>
      <c r="AP374" s="55">
        <v>440</v>
      </c>
      <c r="AQ374" s="55">
        <v>537</v>
      </c>
      <c r="AR374" s="55">
        <v>453</v>
      </c>
      <c r="AS374" s="55">
        <v>651</v>
      </c>
      <c r="AT374" s="55">
        <v>372</v>
      </c>
    </row>
    <row r="375" spans="1:46">
      <c r="A375" s="55" t="s">
        <v>95</v>
      </c>
      <c r="B375" s="55">
        <v>1315230122</v>
      </c>
      <c r="C375" s="55" t="s">
        <v>96</v>
      </c>
      <c r="D375" s="55" t="s">
        <v>52</v>
      </c>
      <c r="E375" s="55" t="s">
        <v>53</v>
      </c>
      <c r="F375" s="55"/>
      <c r="G375" s="55">
        <v>1</v>
      </c>
      <c r="H375" s="55">
        <v>500.5</v>
      </c>
      <c r="I375" s="55">
        <v>534</v>
      </c>
      <c r="J375" s="55">
        <v>372</v>
      </c>
      <c r="K375" s="55">
        <v>-125</v>
      </c>
      <c r="L375" s="55">
        <v>1978</v>
      </c>
      <c r="M375" s="55">
        <v>102.5</v>
      </c>
      <c r="N375" s="55">
        <v>511</v>
      </c>
      <c r="O375" s="55">
        <v>107</v>
      </c>
      <c r="P375" s="55">
        <v>142</v>
      </c>
      <c r="Q375" s="55">
        <v>115</v>
      </c>
      <c r="R375" s="55">
        <v>294</v>
      </c>
      <c r="S375" s="55">
        <v>53.5</v>
      </c>
      <c r="T375" s="55">
        <v>510</v>
      </c>
      <c r="U375" s="55"/>
      <c r="V375" s="55"/>
      <c r="W375" s="55">
        <v>58</v>
      </c>
      <c r="X375" s="55">
        <v>82</v>
      </c>
      <c r="Y375" s="55">
        <v>385</v>
      </c>
      <c r="Z375" s="55">
        <v>64.5</v>
      </c>
      <c r="AA375" s="55">
        <v>74</v>
      </c>
      <c r="AB375" s="55">
        <v>415</v>
      </c>
      <c r="AC375" s="55"/>
      <c r="AD375" s="55"/>
      <c r="AE375" s="55"/>
      <c r="AF375" s="55"/>
      <c r="AG375" s="55"/>
      <c r="AH375" s="55"/>
      <c r="AI375" s="55" t="s">
        <v>54</v>
      </c>
      <c r="AJ375" s="55">
        <v>22</v>
      </c>
      <c r="AK375" s="55"/>
      <c r="AL375" s="55"/>
      <c r="AM375" s="55"/>
      <c r="AN375" s="55"/>
      <c r="AO375" s="55">
        <v>440</v>
      </c>
      <c r="AP375" s="55">
        <v>339</v>
      </c>
      <c r="AQ375" s="55">
        <v>480</v>
      </c>
      <c r="AR375" s="55">
        <v>247</v>
      </c>
      <c r="AS375" s="55">
        <v>494</v>
      </c>
      <c r="AT375" s="55">
        <v>372</v>
      </c>
    </row>
    <row r="376" spans="1:46">
      <c r="A376" s="55" t="s">
        <v>1401</v>
      </c>
      <c r="B376" s="55">
        <v>1315231535</v>
      </c>
      <c r="C376" s="55" t="s">
        <v>1402</v>
      </c>
      <c r="D376" s="55" t="s">
        <v>52</v>
      </c>
      <c r="E376" s="55" t="s">
        <v>53</v>
      </c>
      <c r="F376" s="55"/>
      <c r="G376" s="55">
        <v>15</v>
      </c>
      <c r="H376" s="55">
        <v>484.5</v>
      </c>
      <c r="I376" s="55">
        <v>534</v>
      </c>
      <c r="J376" s="55">
        <v>372</v>
      </c>
      <c r="K376" s="55">
        <v>125</v>
      </c>
      <c r="L376" s="55">
        <v>1978</v>
      </c>
      <c r="M376" s="55">
        <v>118</v>
      </c>
      <c r="N376" s="55">
        <v>34</v>
      </c>
      <c r="O376" s="55">
        <v>94</v>
      </c>
      <c r="P376" s="55">
        <v>381</v>
      </c>
      <c r="Q376" s="55">
        <v>105</v>
      </c>
      <c r="R376" s="55">
        <v>523</v>
      </c>
      <c r="S376" s="55">
        <v>53</v>
      </c>
      <c r="T376" s="55">
        <v>517</v>
      </c>
      <c r="U376" s="55"/>
      <c r="V376" s="55"/>
      <c r="W376" s="55">
        <v>52.5</v>
      </c>
      <c r="X376" s="55">
        <v>78</v>
      </c>
      <c r="Y376" s="55">
        <v>488</v>
      </c>
      <c r="Z376" s="55"/>
      <c r="AA376" s="55"/>
      <c r="AB376" s="55"/>
      <c r="AC376" s="55">
        <v>62</v>
      </c>
      <c r="AD376" s="55">
        <v>86</v>
      </c>
      <c r="AE376" s="55">
        <v>104</v>
      </c>
      <c r="AF376" s="55"/>
      <c r="AG376" s="55"/>
      <c r="AH376" s="55"/>
      <c r="AI376" s="55" t="s">
        <v>880</v>
      </c>
      <c r="AJ376" s="55">
        <v>35</v>
      </c>
      <c r="AK376" s="55"/>
      <c r="AL376" s="55"/>
      <c r="AM376" s="55"/>
      <c r="AN376" s="55"/>
      <c r="AO376" s="55">
        <v>440</v>
      </c>
      <c r="AP376" s="55">
        <v>472</v>
      </c>
      <c r="AQ376" s="55">
        <v>313</v>
      </c>
      <c r="AR376" s="55">
        <v>497</v>
      </c>
      <c r="AS376" s="55">
        <v>546</v>
      </c>
      <c r="AT376" s="55">
        <v>372</v>
      </c>
    </row>
    <row r="377" spans="1:46">
      <c r="A377" s="55" t="s">
        <v>693</v>
      </c>
      <c r="B377" s="55">
        <v>1315230801</v>
      </c>
      <c r="C377" s="55" t="s">
        <v>694</v>
      </c>
      <c r="D377" s="55" t="s">
        <v>52</v>
      </c>
      <c r="E377" s="55" t="s">
        <v>53</v>
      </c>
      <c r="F377" s="55"/>
      <c r="G377" s="55">
        <v>8</v>
      </c>
      <c r="H377" s="55">
        <v>503</v>
      </c>
      <c r="I377" s="55">
        <v>533.5</v>
      </c>
      <c r="J377" s="55">
        <v>375</v>
      </c>
      <c r="K377" s="55">
        <v>-58</v>
      </c>
      <c r="L377" s="55">
        <v>1991</v>
      </c>
      <c r="M377" s="55">
        <v>111</v>
      </c>
      <c r="N377" s="55">
        <v>172</v>
      </c>
      <c r="O377" s="55">
        <v>88.5</v>
      </c>
      <c r="P377" s="55">
        <v>481</v>
      </c>
      <c r="Q377" s="55">
        <v>108</v>
      </c>
      <c r="R377" s="55">
        <v>453</v>
      </c>
      <c r="S377" s="55">
        <v>50</v>
      </c>
      <c r="T377" s="55">
        <v>551</v>
      </c>
      <c r="U377" s="55"/>
      <c r="V377" s="55"/>
      <c r="W377" s="55">
        <v>57.5</v>
      </c>
      <c r="X377" s="55">
        <v>82</v>
      </c>
      <c r="Y377" s="55">
        <v>393</v>
      </c>
      <c r="Z377" s="55">
        <v>88</v>
      </c>
      <c r="AA377" s="55">
        <v>94</v>
      </c>
      <c r="AB377" s="55">
        <v>28</v>
      </c>
      <c r="AC377" s="55"/>
      <c r="AD377" s="55"/>
      <c r="AE377" s="55"/>
      <c r="AF377" s="55"/>
      <c r="AG377" s="55"/>
      <c r="AH377" s="55"/>
      <c r="AI377" s="55" t="s">
        <v>54</v>
      </c>
      <c r="AJ377" s="55">
        <v>1</v>
      </c>
      <c r="AK377" s="55"/>
      <c r="AL377" s="55"/>
      <c r="AM377" s="55"/>
      <c r="AN377" s="55"/>
      <c r="AO377" s="55">
        <v>464</v>
      </c>
      <c r="AP377" s="55">
        <v>430</v>
      </c>
      <c r="AQ377" s="55">
        <v>358</v>
      </c>
      <c r="AR377" s="55">
        <v>317</v>
      </c>
      <c r="AS377" s="55">
        <v>323</v>
      </c>
      <c r="AT377" s="55">
        <v>375</v>
      </c>
    </row>
    <row r="378" spans="1:46">
      <c r="A378" s="55" t="s">
        <v>451</v>
      </c>
      <c r="B378" s="55">
        <v>1315230519</v>
      </c>
      <c r="C378" s="55" t="s">
        <v>452</v>
      </c>
      <c r="D378" s="55" t="s">
        <v>52</v>
      </c>
      <c r="E378" s="55" t="s">
        <v>53</v>
      </c>
      <c r="F378" s="55"/>
      <c r="G378" s="55">
        <v>5</v>
      </c>
      <c r="H378" s="55">
        <v>502</v>
      </c>
      <c r="I378" s="55">
        <v>533</v>
      </c>
      <c r="J378" s="55">
        <v>376</v>
      </c>
      <c r="K378" s="55">
        <v>151</v>
      </c>
      <c r="L378" s="55">
        <v>2003</v>
      </c>
      <c r="M378" s="55">
        <v>101</v>
      </c>
      <c r="N378" s="55">
        <v>561</v>
      </c>
      <c r="O378" s="55">
        <v>84.5</v>
      </c>
      <c r="P378" s="55">
        <v>553</v>
      </c>
      <c r="Q378" s="55">
        <v>111</v>
      </c>
      <c r="R378" s="55">
        <v>385</v>
      </c>
      <c r="S378" s="55">
        <v>62.5</v>
      </c>
      <c r="T378" s="55">
        <v>362</v>
      </c>
      <c r="U378" s="55"/>
      <c r="V378" s="55"/>
      <c r="W378" s="55">
        <v>61</v>
      </c>
      <c r="X378" s="55">
        <v>84</v>
      </c>
      <c r="Y378" s="55">
        <v>332</v>
      </c>
      <c r="Z378" s="55">
        <v>82</v>
      </c>
      <c r="AA378" s="55">
        <v>90</v>
      </c>
      <c r="AB378" s="55">
        <v>111</v>
      </c>
      <c r="AC378" s="55"/>
      <c r="AD378" s="55"/>
      <c r="AE378" s="55"/>
      <c r="AF378" s="55"/>
      <c r="AG378" s="55"/>
      <c r="AH378" s="55"/>
      <c r="AI378" s="55" t="s">
        <v>54</v>
      </c>
      <c r="AJ378" s="55">
        <v>19</v>
      </c>
      <c r="AK378" s="55"/>
      <c r="AL378" s="55"/>
      <c r="AM378" s="55"/>
      <c r="AN378" s="55"/>
      <c r="AO378" s="55">
        <v>403</v>
      </c>
      <c r="AP378" s="55">
        <v>419</v>
      </c>
      <c r="AQ378" s="55">
        <v>590</v>
      </c>
      <c r="AR378" s="55">
        <v>527</v>
      </c>
      <c r="AS378" s="55">
        <v>441</v>
      </c>
      <c r="AT378" s="55">
        <v>376</v>
      </c>
    </row>
    <row r="379" spans="1:46">
      <c r="A379" s="55" t="s">
        <v>1282</v>
      </c>
      <c r="B379" s="55">
        <v>1315231425</v>
      </c>
      <c r="C379" s="55" t="s">
        <v>1283</v>
      </c>
      <c r="D379" s="55" t="s">
        <v>52</v>
      </c>
      <c r="E379" s="55" t="s">
        <v>53</v>
      </c>
      <c r="F379" s="55"/>
      <c r="G379" s="55">
        <v>14</v>
      </c>
      <c r="H379" s="55">
        <v>482.25</v>
      </c>
      <c r="I379" s="55">
        <v>533</v>
      </c>
      <c r="J379" s="55">
        <v>376</v>
      </c>
      <c r="K379" s="55">
        <v>-58</v>
      </c>
      <c r="L379" s="55">
        <v>2003</v>
      </c>
      <c r="M379" s="55">
        <v>101</v>
      </c>
      <c r="N379" s="55">
        <v>561</v>
      </c>
      <c r="O379" s="55">
        <v>81.5</v>
      </c>
      <c r="P379" s="55">
        <v>606</v>
      </c>
      <c r="Q379" s="55">
        <v>114.5</v>
      </c>
      <c r="R379" s="55">
        <v>303</v>
      </c>
      <c r="S379" s="55">
        <v>74</v>
      </c>
      <c r="T379" s="55">
        <v>166</v>
      </c>
      <c r="U379" s="55"/>
      <c r="V379" s="55"/>
      <c r="W379" s="55">
        <v>49.5</v>
      </c>
      <c r="X379" s="55">
        <v>76</v>
      </c>
      <c r="Y379" s="55">
        <v>530</v>
      </c>
      <c r="Z379" s="55"/>
      <c r="AA379" s="55"/>
      <c r="AB379" s="55"/>
      <c r="AC379" s="55">
        <v>61.75</v>
      </c>
      <c r="AD379" s="55">
        <v>86</v>
      </c>
      <c r="AE379" s="55">
        <v>107</v>
      </c>
      <c r="AF379" s="55"/>
      <c r="AG379" s="55"/>
      <c r="AH379" s="55"/>
      <c r="AI379" s="55" t="s">
        <v>880</v>
      </c>
      <c r="AJ379" s="55">
        <v>26</v>
      </c>
      <c r="AK379" s="55"/>
      <c r="AL379" s="55"/>
      <c r="AM379" s="55"/>
      <c r="AN379" s="55"/>
      <c r="AO379" s="55">
        <v>258</v>
      </c>
      <c r="AP379" s="55">
        <v>328</v>
      </c>
      <c r="AQ379" s="55">
        <v>438</v>
      </c>
      <c r="AR379" s="55">
        <v>318</v>
      </c>
      <c r="AS379" s="55">
        <v>304</v>
      </c>
      <c r="AT379" s="55">
        <v>376</v>
      </c>
    </row>
    <row r="380" spans="1:46">
      <c r="A380" s="55" t="s">
        <v>1419</v>
      </c>
      <c r="B380" s="55">
        <v>1315231544</v>
      </c>
      <c r="C380" s="55" t="s">
        <v>1420</v>
      </c>
      <c r="D380" s="55" t="s">
        <v>52</v>
      </c>
      <c r="E380" s="55" t="s">
        <v>53</v>
      </c>
      <c r="F380" s="55"/>
      <c r="G380" s="55">
        <v>15</v>
      </c>
      <c r="H380" s="55">
        <v>489.25</v>
      </c>
      <c r="I380" s="55">
        <v>532.5</v>
      </c>
      <c r="J380" s="55">
        <v>378</v>
      </c>
      <c r="K380" s="55">
        <v>156</v>
      </c>
      <c r="L380" s="55">
        <v>2021</v>
      </c>
      <c r="M380" s="55">
        <v>111.5</v>
      </c>
      <c r="N380" s="55">
        <v>155</v>
      </c>
      <c r="O380" s="55">
        <v>88.5</v>
      </c>
      <c r="P380" s="55">
        <v>481</v>
      </c>
      <c r="Q380" s="55">
        <v>108.5</v>
      </c>
      <c r="R380" s="55">
        <v>443</v>
      </c>
      <c r="S380" s="55">
        <v>49</v>
      </c>
      <c r="T380" s="55">
        <v>565</v>
      </c>
      <c r="U380" s="55"/>
      <c r="V380" s="55"/>
      <c r="W380" s="55">
        <v>66</v>
      </c>
      <c r="X380" s="55">
        <v>87</v>
      </c>
      <c r="Y380" s="55">
        <v>232</v>
      </c>
      <c r="Z380" s="55"/>
      <c r="AA380" s="55"/>
      <c r="AB380" s="55"/>
      <c r="AC380" s="55">
        <v>65.75</v>
      </c>
      <c r="AD380" s="55">
        <v>88</v>
      </c>
      <c r="AE380" s="55">
        <v>58</v>
      </c>
      <c r="AF380" s="55"/>
      <c r="AG380" s="55"/>
      <c r="AH380" s="55"/>
      <c r="AI380" s="55" t="s">
        <v>880</v>
      </c>
      <c r="AJ380" s="55">
        <v>44</v>
      </c>
      <c r="AK380" s="55"/>
      <c r="AL380" s="55"/>
      <c r="AM380" s="55"/>
      <c r="AN380" s="55"/>
      <c r="AO380" s="55">
        <v>539</v>
      </c>
      <c r="AP380" s="55">
        <v>453</v>
      </c>
      <c r="AQ380" s="55">
        <v>399</v>
      </c>
      <c r="AR380" s="55">
        <v>534</v>
      </c>
      <c r="AS380" s="55">
        <v>447</v>
      </c>
      <c r="AT380" s="55">
        <v>378</v>
      </c>
    </row>
    <row r="381" spans="1:46">
      <c r="A381" s="55" t="s">
        <v>83</v>
      </c>
      <c r="B381" s="55">
        <v>1315230116</v>
      </c>
      <c r="C381" s="55" t="s">
        <v>84</v>
      </c>
      <c r="D381" s="55" t="s">
        <v>52</v>
      </c>
      <c r="E381" s="55" t="s">
        <v>53</v>
      </c>
      <c r="F381" s="55"/>
      <c r="G381" s="55">
        <v>1</v>
      </c>
      <c r="H381" s="55">
        <v>496</v>
      </c>
      <c r="I381" s="55">
        <v>532.5</v>
      </c>
      <c r="J381" s="55">
        <v>378</v>
      </c>
      <c r="K381" s="55">
        <v>-40</v>
      </c>
      <c r="L381" s="55">
        <v>2021</v>
      </c>
      <c r="M381" s="55">
        <v>103.5</v>
      </c>
      <c r="N381" s="55">
        <v>470</v>
      </c>
      <c r="O381" s="55">
        <v>106</v>
      </c>
      <c r="P381" s="55">
        <v>160</v>
      </c>
      <c r="Q381" s="55">
        <v>103.5</v>
      </c>
      <c r="R381" s="55">
        <v>551</v>
      </c>
      <c r="S381" s="55">
        <v>58.5</v>
      </c>
      <c r="T381" s="55">
        <v>441</v>
      </c>
      <c r="U381" s="55"/>
      <c r="V381" s="55"/>
      <c r="W381" s="55">
        <v>47</v>
      </c>
      <c r="X381" s="55">
        <v>74</v>
      </c>
      <c r="Y381" s="55">
        <v>555</v>
      </c>
      <c r="Z381" s="55">
        <v>77.5</v>
      </c>
      <c r="AA381" s="55">
        <v>87</v>
      </c>
      <c r="AB381" s="55">
        <v>204</v>
      </c>
      <c r="AC381" s="55"/>
      <c r="AD381" s="55"/>
      <c r="AE381" s="55"/>
      <c r="AF381" s="55"/>
      <c r="AG381" s="55"/>
      <c r="AH381" s="55"/>
      <c r="AI381" s="55" t="s">
        <v>54</v>
      </c>
      <c r="AJ381" s="55">
        <v>16</v>
      </c>
      <c r="AK381" s="55"/>
      <c r="AL381" s="55"/>
      <c r="AM381" s="55"/>
      <c r="AN381" s="55"/>
      <c r="AO381" s="55">
        <v>387</v>
      </c>
      <c r="AP381" s="55">
        <v>233</v>
      </c>
      <c r="AQ381" s="55">
        <v>166</v>
      </c>
      <c r="AR381" s="55">
        <v>338</v>
      </c>
      <c r="AS381" s="55">
        <v>405</v>
      </c>
      <c r="AT381" s="55">
        <v>378</v>
      </c>
    </row>
    <row r="382" spans="1:46">
      <c r="A382" s="55" t="s">
        <v>735</v>
      </c>
      <c r="B382" s="55">
        <v>1315230822</v>
      </c>
      <c r="C382" s="55" t="s">
        <v>736</v>
      </c>
      <c r="D382" s="55" t="s">
        <v>52</v>
      </c>
      <c r="E382" s="55" t="s">
        <v>53</v>
      </c>
      <c r="F382" s="55"/>
      <c r="G382" s="55">
        <v>8</v>
      </c>
      <c r="H382" s="55">
        <v>501.5</v>
      </c>
      <c r="I382" s="55">
        <v>532.5</v>
      </c>
      <c r="J382" s="55">
        <v>378</v>
      </c>
      <c r="K382" s="55">
        <v>-16</v>
      </c>
      <c r="L382" s="55">
        <v>2021</v>
      </c>
      <c r="M382" s="55">
        <v>99.5</v>
      </c>
      <c r="N382" s="55">
        <v>618</v>
      </c>
      <c r="O382" s="55">
        <v>104</v>
      </c>
      <c r="P382" s="55">
        <v>193</v>
      </c>
      <c r="Q382" s="55">
        <v>99</v>
      </c>
      <c r="R382" s="55">
        <v>617</v>
      </c>
      <c r="S382" s="55">
        <v>61</v>
      </c>
      <c r="T382" s="55">
        <v>396</v>
      </c>
      <c r="U382" s="55"/>
      <c r="V382" s="55"/>
      <c r="W382" s="55">
        <v>63.5</v>
      </c>
      <c r="X382" s="55">
        <v>86</v>
      </c>
      <c r="Y382" s="55">
        <v>283</v>
      </c>
      <c r="Z382" s="55">
        <v>74.5</v>
      </c>
      <c r="AA382" s="55">
        <v>83</v>
      </c>
      <c r="AB382" s="55">
        <v>253</v>
      </c>
      <c r="AC382" s="55"/>
      <c r="AD382" s="55"/>
      <c r="AE382" s="55"/>
      <c r="AF382" s="55"/>
      <c r="AG382" s="55"/>
      <c r="AH382" s="55"/>
      <c r="AI382" s="55" t="s">
        <v>54</v>
      </c>
      <c r="AJ382" s="55">
        <v>23</v>
      </c>
      <c r="AK382" s="55"/>
      <c r="AL382" s="55"/>
      <c r="AM382" s="55"/>
      <c r="AN382" s="55"/>
      <c r="AO382" s="55">
        <v>286</v>
      </c>
      <c r="AP382" s="55">
        <v>284</v>
      </c>
      <c r="AQ382" s="55">
        <v>358</v>
      </c>
      <c r="AR382" s="55">
        <v>362</v>
      </c>
      <c r="AS382" s="55">
        <v>366</v>
      </c>
      <c r="AT382" s="55">
        <v>378</v>
      </c>
    </row>
    <row r="383" spans="1:46">
      <c r="A383" s="55" t="s">
        <v>1194</v>
      </c>
      <c r="B383" s="55">
        <v>1315231329</v>
      </c>
      <c r="C383" s="55" t="s">
        <v>1195</v>
      </c>
      <c r="D383" s="55" t="s">
        <v>52</v>
      </c>
      <c r="E383" s="55" t="s">
        <v>53</v>
      </c>
      <c r="F383" s="55"/>
      <c r="G383" s="55">
        <v>13</v>
      </c>
      <c r="H383" s="55">
        <v>482</v>
      </c>
      <c r="I383" s="55">
        <v>532.5</v>
      </c>
      <c r="J383" s="55">
        <v>378</v>
      </c>
      <c r="K383" s="55">
        <v>-30</v>
      </c>
      <c r="L383" s="55">
        <v>2021</v>
      </c>
      <c r="M383" s="55">
        <v>102.5</v>
      </c>
      <c r="N383" s="55">
        <v>511</v>
      </c>
      <c r="O383" s="55">
        <v>88</v>
      </c>
      <c r="P383" s="55">
        <v>492</v>
      </c>
      <c r="Q383" s="55">
        <v>114.5</v>
      </c>
      <c r="R383" s="55">
        <v>303</v>
      </c>
      <c r="S383" s="55">
        <v>59.5</v>
      </c>
      <c r="T383" s="55">
        <v>424</v>
      </c>
      <c r="U383" s="55"/>
      <c r="V383" s="55"/>
      <c r="W383" s="55">
        <v>61</v>
      </c>
      <c r="X383" s="55">
        <v>84</v>
      </c>
      <c r="Y383" s="55">
        <v>332</v>
      </c>
      <c r="Z383" s="55"/>
      <c r="AA383" s="55"/>
      <c r="AB383" s="55"/>
      <c r="AC383" s="55"/>
      <c r="AD383" s="55"/>
      <c r="AE383" s="55"/>
      <c r="AF383" s="55">
        <v>56.5</v>
      </c>
      <c r="AG383" s="55">
        <v>84</v>
      </c>
      <c r="AH383" s="55">
        <v>107</v>
      </c>
      <c r="AI383" s="55" t="s">
        <v>866</v>
      </c>
      <c r="AJ383" s="55">
        <v>29</v>
      </c>
      <c r="AK383" s="55"/>
      <c r="AL383" s="55"/>
      <c r="AM383" s="55"/>
      <c r="AN383" s="55"/>
      <c r="AO383" s="55">
        <v>447</v>
      </c>
      <c r="AP383" s="55">
        <v>269</v>
      </c>
      <c r="AQ383" s="55">
        <v>373</v>
      </c>
      <c r="AR383" s="55">
        <v>348</v>
      </c>
      <c r="AS383" s="55">
        <v>300</v>
      </c>
      <c r="AT383" s="55">
        <v>378</v>
      </c>
    </row>
    <row r="384" spans="1:46">
      <c r="A384" s="55" t="s">
        <v>1188</v>
      </c>
      <c r="B384" s="55">
        <v>1315231326</v>
      </c>
      <c r="C384" s="55" t="s">
        <v>1189</v>
      </c>
      <c r="D384" s="55" t="s">
        <v>52</v>
      </c>
      <c r="E384" s="55" t="s">
        <v>53</v>
      </c>
      <c r="F384" s="55"/>
      <c r="G384" s="55">
        <v>13</v>
      </c>
      <c r="H384" s="55">
        <v>484</v>
      </c>
      <c r="I384" s="55">
        <v>532.5</v>
      </c>
      <c r="J384" s="55">
        <v>378</v>
      </c>
      <c r="K384" s="55">
        <v>-96</v>
      </c>
      <c r="L384" s="55">
        <v>2021</v>
      </c>
      <c r="M384" s="55">
        <v>97</v>
      </c>
      <c r="N384" s="55">
        <v>689</v>
      </c>
      <c r="O384" s="55">
        <v>102</v>
      </c>
      <c r="P384" s="55">
        <v>228</v>
      </c>
      <c r="Q384" s="55">
        <v>105.5</v>
      </c>
      <c r="R384" s="55">
        <v>513</v>
      </c>
      <c r="S384" s="55">
        <v>71</v>
      </c>
      <c r="T384" s="55">
        <v>205</v>
      </c>
      <c r="U384" s="55"/>
      <c r="V384" s="55"/>
      <c r="W384" s="55">
        <v>59.5</v>
      </c>
      <c r="X384" s="55">
        <v>83</v>
      </c>
      <c r="Y384" s="55">
        <v>362</v>
      </c>
      <c r="Z384" s="55"/>
      <c r="AA384" s="55"/>
      <c r="AB384" s="55"/>
      <c r="AC384" s="55"/>
      <c r="AD384" s="55"/>
      <c r="AE384" s="55"/>
      <c r="AF384" s="55">
        <v>49</v>
      </c>
      <c r="AG384" s="55">
        <v>74</v>
      </c>
      <c r="AH384" s="55">
        <v>183</v>
      </c>
      <c r="AI384" s="55" t="s">
        <v>866</v>
      </c>
      <c r="AJ384" s="55">
        <v>26</v>
      </c>
      <c r="AK384" s="55"/>
      <c r="AL384" s="55"/>
      <c r="AM384" s="55"/>
      <c r="AN384" s="55"/>
      <c r="AO384" s="55">
        <v>384</v>
      </c>
      <c r="AP384" s="55">
        <v>233</v>
      </c>
      <c r="AQ384" s="55">
        <v>281</v>
      </c>
      <c r="AR384" s="55">
        <v>282</v>
      </c>
      <c r="AS384" s="55">
        <v>389</v>
      </c>
      <c r="AT384" s="55">
        <v>378</v>
      </c>
    </row>
    <row r="385" spans="1:46">
      <c r="A385" s="55" t="s">
        <v>322</v>
      </c>
      <c r="B385" s="55">
        <v>1315230342</v>
      </c>
      <c r="C385" s="55" t="s">
        <v>323</v>
      </c>
      <c r="D385" s="55" t="s">
        <v>133</v>
      </c>
      <c r="E385" s="55" t="s">
        <v>53</v>
      </c>
      <c r="F385" s="55"/>
      <c r="G385" s="55">
        <v>3</v>
      </c>
      <c r="H385" s="55">
        <v>503.5</v>
      </c>
      <c r="I385" s="55">
        <v>531.5</v>
      </c>
      <c r="J385" s="55">
        <v>383</v>
      </c>
      <c r="K385" s="55">
        <v>26</v>
      </c>
      <c r="L385" s="55">
        <v>2059</v>
      </c>
      <c r="M385" s="55">
        <v>95.5</v>
      </c>
      <c r="N385" s="55">
        <v>721</v>
      </c>
      <c r="O385" s="55">
        <v>101.5</v>
      </c>
      <c r="P385" s="55">
        <v>235</v>
      </c>
      <c r="Q385" s="55">
        <v>99</v>
      </c>
      <c r="R385" s="55">
        <v>617</v>
      </c>
      <c r="S385" s="55">
        <v>57.5</v>
      </c>
      <c r="T385" s="55">
        <v>454</v>
      </c>
      <c r="U385" s="55"/>
      <c r="V385" s="55"/>
      <c r="W385" s="55">
        <v>66</v>
      </c>
      <c r="X385" s="55">
        <v>87</v>
      </c>
      <c r="Y385" s="55">
        <v>232</v>
      </c>
      <c r="Z385" s="55">
        <v>84</v>
      </c>
      <c r="AA385" s="55">
        <v>91</v>
      </c>
      <c r="AB385" s="55">
        <v>75</v>
      </c>
      <c r="AC385" s="55"/>
      <c r="AD385" s="55"/>
      <c r="AE385" s="55"/>
      <c r="AF385" s="55"/>
      <c r="AG385" s="55"/>
      <c r="AH385" s="55"/>
      <c r="AI385" s="55" t="s">
        <v>54</v>
      </c>
      <c r="AJ385" s="55">
        <v>42</v>
      </c>
      <c r="AK385" s="55"/>
      <c r="AL385" s="55"/>
      <c r="AM385" s="55"/>
      <c r="AN385" s="55"/>
      <c r="AO385" s="55">
        <v>417</v>
      </c>
      <c r="AP385" s="55">
        <v>359</v>
      </c>
      <c r="AQ385" s="55">
        <v>338</v>
      </c>
      <c r="AR385" s="55">
        <v>409</v>
      </c>
      <c r="AS385" s="55">
        <v>502</v>
      </c>
      <c r="AT385" s="55">
        <v>383</v>
      </c>
    </row>
    <row r="386" spans="1:46">
      <c r="A386" s="55" t="s">
        <v>113</v>
      </c>
      <c r="B386" s="55">
        <v>1315230131</v>
      </c>
      <c r="C386" s="55" t="s">
        <v>114</v>
      </c>
      <c r="D386" s="55" t="s">
        <v>52</v>
      </c>
      <c r="E386" s="55" t="s">
        <v>53</v>
      </c>
      <c r="F386" s="55"/>
      <c r="G386" s="55">
        <v>1</v>
      </c>
      <c r="H386" s="55">
        <v>496.75</v>
      </c>
      <c r="I386" s="55">
        <v>531.25</v>
      </c>
      <c r="J386" s="55">
        <v>384</v>
      </c>
      <c r="K386" s="55">
        <v>28</v>
      </c>
      <c r="L386" s="55">
        <v>2081</v>
      </c>
      <c r="M386" s="55">
        <v>113</v>
      </c>
      <c r="N386" s="55">
        <v>112</v>
      </c>
      <c r="O386" s="55">
        <v>107.5</v>
      </c>
      <c r="P386" s="55">
        <v>129</v>
      </c>
      <c r="Q386" s="55">
        <v>90</v>
      </c>
      <c r="R386" s="55">
        <v>728</v>
      </c>
      <c r="S386" s="55">
        <v>66.75</v>
      </c>
      <c r="T386" s="55">
        <v>291</v>
      </c>
      <c r="U386" s="55"/>
      <c r="V386" s="55"/>
      <c r="W386" s="55">
        <v>55</v>
      </c>
      <c r="X386" s="55">
        <v>80</v>
      </c>
      <c r="Y386" s="55">
        <v>444</v>
      </c>
      <c r="Z386" s="55">
        <v>64.5</v>
      </c>
      <c r="AA386" s="55">
        <v>74</v>
      </c>
      <c r="AB386" s="55">
        <v>415</v>
      </c>
      <c r="AC386" s="55"/>
      <c r="AD386" s="55"/>
      <c r="AE386" s="55"/>
      <c r="AF386" s="55"/>
      <c r="AG386" s="55"/>
      <c r="AH386" s="55"/>
      <c r="AI386" s="55" t="s">
        <v>54</v>
      </c>
      <c r="AJ386" s="55">
        <v>31</v>
      </c>
      <c r="AK386" s="55"/>
      <c r="AL386" s="55"/>
      <c r="AM386" s="55"/>
      <c r="AN386" s="55"/>
      <c r="AO386" s="55">
        <v>534</v>
      </c>
      <c r="AP386" s="55">
        <v>496</v>
      </c>
      <c r="AQ386" s="55">
        <v>528</v>
      </c>
      <c r="AR386" s="55">
        <v>412</v>
      </c>
      <c r="AS386" s="55">
        <v>502</v>
      </c>
      <c r="AT386" s="55">
        <v>384</v>
      </c>
    </row>
    <row r="387" spans="1:46">
      <c r="A387" s="55" t="s">
        <v>162</v>
      </c>
      <c r="B387" s="55">
        <v>1315230909</v>
      </c>
      <c r="C387" s="55" t="s">
        <v>163</v>
      </c>
      <c r="D387" s="55" t="s">
        <v>52</v>
      </c>
      <c r="E387" s="55" t="s">
        <v>53</v>
      </c>
      <c r="F387" s="55"/>
      <c r="G387" s="55">
        <v>2</v>
      </c>
      <c r="H387" s="55">
        <v>499</v>
      </c>
      <c r="I387" s="55">
        <v>531</v>
      </c>
      <c r="J387" s="55">
        <v>385</v>
      </c>
      <c r="K387" s="55">
        <v>2</v>
      </c>
      <c r="L387" s="55">
        <v>2083</v>
      </c>
      <c r="M387" s="55">
        <v>83.5</v>
      </c>
      <c r="N387" s="55">
        <v>795</v>
      </c>
      <c r="O387" s="55">
        <v>93.5</v>
      </c>
      <c r="P387" s="55">
        <v>392</v>
      </c>
      <c r="Q387" s="55">
        <v>122</v>
      </c>
      <c r="R387" s="55">
        <v>142</v>
      </c>
      <c r="S387" s="55">
        <v>65</v>
      </c>
      <c r="T387" s="55">
        <v>319</v>
      </c>
      <c r="U387" s="55"/>
      <c r="V387" s="55"/>
      <c r="W387" s="55">
        <v>60.5</v>
      </c>
      <c r="X387" s="55">
        <v>84</v>
      </c>
      <c r="Y387" s="55">
        <v>341</v>
      </c>
      <c r="Z387" s="55">
        <v>74.5</v>
      </c>
      <c r="AA387" s="55">
        <v>83</v>
      </c>
      <c r="AB387" s="55">
        <v>253</v>
      </c>
      <c r="AC387" s="55"/>
      <c r="AD387" s="55"/>
      <c r="AE387" s="55"/>
      <c r="AF387" s="55"/>
      <c r="AG387" s="55"/>
      <c r="AH387" s="55"/>
      <c r="AI387" s="55" t="s">
        <v>54</v>
      </c>
      <c r="AJ387" s="55">
        <v>9</v>
      </c>
      <c r="AK387" s="55"/>
      <c r="AL387" s="55"/>
      <c r="AM387" s="55"/>
      <c r="AN387" s="55"/>
      <c r="AO387" s="55">
        <v>473</v>
      </c>
      <c r="AP387" s="55">
        <v>377</v>
      </c>
      <c r="AQ387" s="55">
        <v>205</v>
      </c>
      <c r="AR387" s="55">
        <v>387</v>
      </c>
      <c r="AS387" s="55">
        <v>318</v>
      </c>
      <c r="AT387" s="55">
        <v>385</v>
      </c>
    </row>
    <row r="388" spans="1:46">
      <c r="A388" s="55" t="s">
        <v>123</v>
      </c>
      <c r="B388" s="55">
        <v>1315230136</v>
      </c>
      <c r="C388" s="55" t="s">
        <v>124</v>
      </c>
      <c r="D388" s="55" t="s">
        <v>52</v>
      </c>
      <c r="E388" s="55" t="s">
        <v>53</v>
      </c>
      <c r="F388" s="55"/>
      <c r="G388" s="55">
        <v>1</v>
      </c>
      <c r="H388" s="55">
        <v>500.5</v>
      </c>
      <c r="I388" s="55">
        <v>531</v>
      </c>
      <c r="J388" s="55">
        <v>385</v>
      </c>
      <c r="K388" s="55">
        <v>155</v>
      </c>
      <c r="L388" s="55">
        <v>2083</v>
      </c>
      <c r="M388" s="55">
        <v>105.5</v>
      </c>
      <c r="N388" s="55">
        <v>382</v>
      </c>
      <c r="O388" s="55">
        <v>88.5</v>
      </c>
      <c r="P388" s="55">
        <v>481</v>
      </c>
      <c r="Q388" s="55">
        <v>107</v>
      </c>
      <c r="R388" s="55">
        <v>474</v>
      </c>
      <c r="S388" s="55">
        <v>64</v>
      </c>
      <c r="T388" s="55">
        <v>332</v>
      </c>
      <c r="U388" s="55"/>
      <c r="V388" s="55"/>
      <c r="W388" s="55">
        <v>66.5</v>
      </c>
      <c r="X388" s="55">
        <v>88</v>
      </c>
      <c r="Y388" s="55">
        <v>220</v>
      </c>
      <c r="Z388" s="55">
        <v>69</v>
      </c>
      <c r="AA388" s="55">
        <v>78</v>
      </c>
      <c r="AB388" s="55">
        <v>354</v>
      </c>
      <c r="AC388" s="55"/>
      <c r="AD388" s="55"/>
      <c r="AE388" s="55"/>
      <c r="AF388" s="55"/>
      <c r="AG388" s="55"/>
      <c r="AH388" s="55"/>
      <c r="AI388" s="55" t="s">
        <v>54</v>
      </c>
      <c r="AJ388" s="55">
        <v>36</v>
      </c>
      <c r="AK388" s="55"/>
      <c r="AL388" s="55"/>
      <c r="AM388" s="55"/>
      <c r="AN388" s="55"/>
      <c r="AO388" s="55">
        <v>550</v>
      </c>
      <c r="AP388" s="55">
        <v>425</v>
      </c>
      <c r="AQ388" s="55">
        <v>492</v>
      </c>
      <c r="AR388" s="55">
        <v>540</v>
      </c>
      <c r="AS388" s="55">
        <v>500</v>
      </c>
      <c r="AT388" s="55">
        <v>385</v>
      </c>
    </row>
    <row r="389" spans="1:46">
      <c r="A389" s="55" t="s">
        <v>260</v>
      </c>
      <c r="B389" s="55">
        <v>1315230311</v>
      </c>
      <c r="C389" s="55" t="s">
        <v>261</v>
      </c>
      <c r="D389" s="55" t="s">
        <v>52</v>
      </c>
      <c r="E389" s="55" t="s">
        <v>53</v>
      </c>
      <c r="F389" s="55"/>
      <c r="G389" s="55">
        <v>3</v>
      </c>
      <c r="H389" s="55">
        <v>501</v>
      </c>
      <c r="I389" s="55">
        <v>530.5</v>
      </c>
      <c r="J389" s="55">
        <v>387</v>
      </c>
      <c r="K389" s="55">
        <v>-55</v>
      </c>
      <c r="L389" s="55">
        <v>2095</v>
      </c>
      <c r="M389" s="55">
        <v>103.5</v>
      </c>
      <c r="N389" s="55">
        <v>470</v>
      </c>
      <c r="O389" s="55">
        <v>92.5</v>
      </c>
      <c r="P389" s="55">
        <v>409</v>
      </c>
      <c r="Q389" s="55">
        <v>110</v>
      </c>
      <c r="R389" s="55">
        <v>408</v>
      </c>
      <c r="S389" s="55">
        <v>58.5</v>
      </c>
      <c r="T389" s="55">
        <v>441</v>
      </c>
      <c r="U389" s="55"/>
      <c r="V389" s="55"/>
      <c r="W389" s="55">
        <v>68</v>
      </c>
      <c r="X389" s="55">
        <v>88</v>
      </c>
      <c r="Y389" s="55">
        <v>197</v>
      </c>
      <c r="Z389" s="55">
        <v>68.5</v>
      </c>
      <c r="AA389" s="55">
        <v>78</v>
      </c>
      <c r="AB389" s="55">
        <v>366</v>
      </c>
      <c r="AC389" s="55"/>
      <c r="AD389" s="55"/>
      <c r="AE389" s="55"/>
      <c r="AF389" s="55"/>
      <c r="AG389" s="55"/>
      <c r="AH389" s="55"/>
      <c r="AI389" s="55" t="s">
        <v>54</v>
      </c>
      <c r="AJ389" s="55">
        <v>11</v>
      </c>
      <c r="AK389" s="55"/>
      <c r="AL389" s="55"/>
      <c r="AM389" s="55"/>
      <c r="AN389" s="55"/>
      <c r="AO389" s="55">
        <v>337</v>
      </c>
      <c r="AP389" s="55">
        <v>377</v>
      </c>
      <c r="AQ389" s="55">
        <v>385</v>
      </c>
      <c r="AR389" s="55">
        <v>332</v>
      </c>
      <c r="AS389" s="55">
        <v>366</v>
      </c>
      <c r="AT389" s="55">
        <v>387</v>
      </c>
    </row>
    <row r="390" spans="1:46">
      <c r="A390" s="55" t="s">
        <v>1184</v>
      </c>
      <c r="B390" s="55">
        <v>1315231324</v>
      </c>
      <c r="C390" s="55" t="s">
        <v>1185</v>
      </c>
      <c r="D390" s="55" t="s">
        <v>52</v>
      </c>
      <c r="E390" s="55" t="s">
        <v>53</v>
      </c>
      <c r="F390" s="55"/>
      <c r="G390" s="55">
        <v>13</v>
      </c>
      <c r="H390" s="55">
        <v>483.5</v>
      </c>
      <c r="I390" s="55">
        <v>530</v>
      </c>
      <c r="J390" s="55">
        <v>388</v>
      </c>
      <c r="K390" s="55">
        <v>1</v>
      </c>
      <c r="L390" s="55">
        <v>2113</v>
      </c>
      <c r="M390" s="55">
        <v>111.5</v>
      </c>
      <c r="N390" s="55">
        <v>155</v>
      </c>
      <c r="O390" s="55">
        <v>104.5</v>
      </c>
      <c r="P390" s="55">
        <v>186</v>
      </c>
      <c r="Q390" s="55">
        <v>87.5</v>
      </c>
      <c r="R390" s="55">
        <v>741</v>
      </c>
      <c r="S390" s="55">
        <v>60.5</v>
      </c>
      <c r="T390" s="55">
        <v>405</v>
      </c>
      <c r="U390" s="55"/>
      <c r="V390" s="55"/>
      <c r="W390" s="55">
        <v>67.5</v>
      </c>
      <c r="X390" s="55">
        <v>88</v>
      </c>
      <c r="Y390" s="55">
        <v>207</v>
      </c>
      <c r="Z390" s="55"/>
      <c r="AA390" s="55"/>
      <c r="AB390" s="55"/>
      <c r="AC390" s="55"/>
      <c r="AD390" s="55"/>
      <c r="AE390" s="55"/>
      <c r="AF390" s="55">
        <v>52</v>
      </c>
      <c r="AG390" s="55">
        <v>78</v>
      </c>
      <c r="AH390" s="55">
        <v>154</v>
      </c>
      <c r="AI390" s="55" t="s">
        <v>866</v>
      </c>
      <c r="AJ390" s="55">
        <v>24</v>
      </c>
      <c r="AK390" s="55"/>
      <c r="AL390" s="55"/>
      <c r="AM390" s="55"/>
      <c r="AN390" s="55"/>
      <c r="AO390" s="55">
        <v>417</v>
      </c>
      <c r="AP390" s="55">
        <v>372</v>
      </c>
      <c r="AQ390" s="55">
        <v>470</v>
      </c>
      <c r="AR390" s="55">
        <v>389</v>
      </c>
      <c r="AS390" s="55">
        <v>526</v>
      </c>
      <c r="AT390" s="55">
        <v>388</v>
      </c>
    </row>
    <row r="391" spans="1:46">
      <c r="A391" s="55" t="s">
        <v>631</v>
      </c>
      <c r="B391" s="55">
        <v>1315230718</v>
      </c>
      <c r="C391" s="55" t="s">
        <v>632</v>
      </c>
      <c r="D391" s="55" t="s">
        <v>52</v>
      </c>
      <c r="E391" s="55" t="s">
        <v>53</v>
      </c>
      <c r="F391" s="55"/>
      <c r="G391" s="55">
        <v>7</v>
      </c>
      <c r="H391" s="55">
        <v>501.5</v>
      </c>
      <c r="I391" s="55">
        <v>530</v>
      </c>
      <c r="J391" s="55">
        <v>388</v>
      </c>
      <c r="K391" s="55">
        <v>-133</v>
      </c>
      <c r="L391" s="55">
        <v>2113</v>
      </c>
      <c r="M391" s="55">
        <v>97</v>
      </c>
      <c r="N391" s="55">
        <v>689</v>
      </c>
      <c r="O391" s="55">
        <v>92</v>
      </c>
      <c r="P391" s="55">
        <v>419</v>
      </c>
      <c r="Q391" s="55">
        <v>87.5</v>
      </c>
      <c r="R391" s="55">
        <v>741</v>
      </c>
      <c r="S391" s="55">
        <v>77.5</v>
      </c>
      <c r="T391" s="55">
        <v>116</v>
      </c>
      <c r="U391" s="55"/>
      <c r="V391" s="55"/>
      <c r="W391" s="55">
        <v>70</v>
      </c>
      <c r="X391" s="55">
        <v>89</v>
      </c>
      <c r="Y391" s="55">
        <v>159</v>
      </c>
      <c r="Z391" s="55">
        <v>77.5</v>
      </c>
      <c r="AA391" s="55">
        <v>87</v>
      </c>
      <c r="AB391" s="55">
        <v>204</v>
      </c>
      <c r="AC391" s="55"/>
      <c r="AD391" s="55"/>
      <c r="AE391" s="55"/>
      <c r="AF391" s="55"/>
      <c r="AG391" s="55"/>
      <c r="AH391" s="55"/>
      <c r="AI391" s="55" t="s">
        <v>54</v>
      </c>
      <c r="AJ391" s="55">
        <v>18</v>
      </c>
      <c r="AK391" s="55"/>
      <c r="AL391" s="55"/>
      <c r="AM391" s="55"/>
      <c r="AN391" s="55"/>
      <c r="AO391" s="55">
        <v>266</v>
      </c>
      <c r="AP391" s="55">
        <v>284</v>
      </c>
      <c r="AQ391" s="55">
        <v>429</v>
      </c>
      <c r="AR391" s="55">
        <v>255</v>
      </c>
      <c r="AS391" s="55">
        <v>250</v>
      </c>
      <c r="AT391" s="55">
        <v>388</v>
      </c>
    </row>
    <row r="392" spans="1:46">
      <c r="A392" s="55" t="s">
        <v>1318</v>
      </c>
      <c r="B392" s="55">
        <v>1315231443</v>
      </c>
      <c r="C392" s="55" t="s">
        <v>1319</v>
      </c>
      <c r="D392" s="55" t="s">
        <v>52</v>
      </c>
      <c r="E392" s="55" t="s">
        <v>53</v>
      </c>
      <c r="F392" s="55"/>
      <c r="G392" s="55">
        <v>14</v>
      </c>
      <c r="H392" s="55">
        <v>482.5</v>
      </c>
      <c r="I392" s="55">
        <v>530</v>
      </c>
      <c r="J392" s="55">
        <v>388</v>
      </c>
      <c r="K392" s="55">
        <v>-70</v>
      </c>
      <c r="L392" s="55">
        <v>2113</v>
      </c>
      <c r="M392" s="55">
        <v>111</v>
      </c>
      <c r="N392" s="55">
        <v>172</v>
      </c>
      <c r="O392" s="55">
        <v>97</v>
      </c>
      <c r="P392" s="55">
        <v>330</v>
      </c>
      <c r="Q392" s="55">
        <v>104.5</v>
      </c>
      <c r="R392" s="55">
        <v>532</v>
      </c>
      <c r="S392" s="55">
        <v>48.5</v>
      </c>
      <c r="T392" s="55">
        <v>576</v>
      </c>
      <c r="U392" s="55"/>
      <c r="V392" s="55"/>
      <c r="W392" s="55">
        <v>57.5</v>
      </c>
      <c r="X392" s="55">
        <v>82</v>
      </c>
      <c r="Y392" s="55">
        <v>393</v>
      </c>
      <c r="Z392" s="55"/>
      <c r="AA392" s="55"/>
      <c r="AB392" s="55"/>
      <c r="AC392" s="55">
        <v>64</v>
      </c>
      <c r="AD392" s="55">
        <v>87</v>
      </c>
      <c r="AE392" s="55">
        <v>78</v>
      </c>
      <c r="AF392" s="55"/>
      <c r="AG392" s="55"/>
      <c r="AH392" s="55"/>
      <c r="AI392" s="55" t="s">
        <v>880</v>
      </c>
      <c r="AJ392" s="55">
        <v>44</v>
      </c>
      <c r="AK392" s="55"/>
      <c r="AL392" s="55"/>
      <c r="AM392" s="55"/>
      <c r="AN392" s="55"/>
      <c r="AO392" s="55">
        <v>433</v>
      </c>
      <c r="AP392" s="55">
        <v>382</v>
      </c>
      <c r="AQ392" s="55">
        <v>396</v>
      </c>
      <c r="AR392" s="55">
        <v>318</v>
      </c>
      <c r="AS392" s="55">
        <v>410</v>
      </c>
      <c r="AT392" s="55">
        <v>388</v>
      </c>
    </row>
    <row r="393" spans="1:46">
      <c r="A393" s="55" t="s">
        <v>1344</v>
      </c>
      <c r="B393" s="55">
        <v>1315231507</v>
      </c>
      <c r="C393" s="55" t="s">
        <v>1345</v>
      </c>
      <c r="D393" s="55" t="s">
        <v>52</v>
      </c>
      <c r="E393" s="55" t="s">
        <v>53</v>
      </c>
      <c r="F393" s="55"/>
      <c r="G393" s="55">
        <v>15</v>
      </c>
      <c r="H393" s="55">
        <v>478.5</v>
      </c>
      <c r="I393" s="55">
        <v>529.5</v>
      </c>
      <c r="J393" s="55">
        <v>391</v>
      </c>
      <c r="K393" s="55">
        <v>17</v>
      </c>
      <c r="L393" s="55">
        <v>2136</v>
      </c>
      <c r="M393" s="55">
        <v>93.5</v>
      </c>
      <c r="N393" s="55">
        <v>754</v>
      </c>
      <c r="O393" s="55">
        <v>100</v>
      </c>
      <c r="P393" s="55">
        <v>262</v>
      </c>
      <c r="Q393" s="55">
        <v>108.5</v>
      </c>
      <c r="R393" s="55">
        <v>443</v>
      </c>
      <c r="S393" s="55">
        <v>64.5</v>
      </c>
      <c r="T393" s="55">
        <v>325</v>
      </c>
      <c r="U393" s="55"/>
      <c r="V393" s="55"/>
      <c r="W393" s="55">
        <v>49.5</v>
      </c>
      <c r="X393" s="55">
        <v>76</v>
      </c>
      <c r="Y393" s="55">
        <v>530</v>
      </c>
      <c r="Z393" s="55"/>
      <c r="AA393" s="55"/>
      <c r="AB393" s="55"/>
      <c r="AC393" s="55">
        <v>62.5</v>
      </c>
      <c r="AD393" s="55">
        <v>87</v>
      </c>
      <c r="AE393" s="55">
        <v>93</v>
      </c>
      <c r="AF393" s="55"/>
      <c r="AG393" s="55"/>
      <c r="AH393" s="55"/>
      <c r="AI393" s="55" t="s">
        <v>880</v>
      </c>
      <c r="AJ393" s="55">
        <v>7</v>
      </c>
      <c r="AK393" s="55"/>
      <c r="AL393" s="55"/>
      <c r="AM393" s="55"/>
      <c r="AN393" s="55"/>
      <c r="AO393" s="55">
        <v>391</v>
      </c>
      <c r="AP393" s="55">
        <v>444</v>
      </c>
      <c r="AQ393" s="55">
        <v>534</v>
      </c>
      <c r="AR393" s="55">
        <v>408</v>
      </c>
      <c r="AS393" s="55">
        <v>362</v>
      </c>
      <c r="AT393" s="55">
        <v>391</v>
      </c>
    </row>
    <row r="394" spans="1:46">
      <c r="A394" s="55" t="s">
        <v>1411</v>
      </c>
      <c r="B394" s="55">
        <v>1315231540</v>
      </c>
      <c r="C394" s="55" t="s">
        <v>1412</v>
      </c>
      <c r="D394" s="55" t="s">
        <v>52</v>
      </c>
      <c r="E394" s="55" t="s">
        <v>53</v>
      </c>
      <c r="F394" s="55"/>
      <c r="G394" s="55">
        <v>15</v>
      </c>
      <c r="H394" s="55">
        <v>485.25</v>
      </c>
      <c r="I394" s="55">
        <v>529.5</v>
      </c>
      <c r="J394" s="55">
        <v>391</v>
      </c>
      <c r="K394" s="55">
        <v>102</v>
      </c>
      <c r="L394" s="55">
        <v>2136</v>
      </c>
      <c r="M394" s="55">
        <v>98.5</v>
      </c>
      <c r="N394" s="55">
        <v>653</v>
      </c>
      <c r="O394" s="55">
        <v>86.5</v>
      </c>
      <c r="P394" s="55">
        <v>515</v>
      </c>
      <c r="Q394" s="55">
        <v>122.5</v>
      </c>
      <c r="R394" s="55">
        <v>130</v>
      </c>
      <c r="S394" s="55">
        <v>51</v>
      </c>
      <c r="T394" s="55">
        <v>540</v>
      </c>
      <c r="U394" s="55"/>
      <c r="V394" s="55"/>
      <c r="W394" s="55">
        <v>51.5</v>
      </c>
      <c r="X394" s="55">
        <v>77</v>
      </c>
      <c r="Y394" s="55">
        <v>504</v>
      </c>
      <c r="Z394" s="55"/>
      <c r="AA394" s="55"/>
      <c r="AB394" s="55"/>
      <c r="AC394" s="55">
        <v>75.25</v>
      </c>
      <c r="AD394" s="55">
        <v>94</v>
      </c>
      <c r="AE394" s="55">
        <v>8</v>
      </c>
      <c r="AF394" s="55"/>
      <c r="AG394" s="55"/>
      <c r="AH394" s="55"/>
      <c r="AI394" s="55" t="s">
        <v>880</v>
      </c>
      <c r="AJ394" s="55">
        <v>40</v>
      </c>
      <c r="AK394" s="55"/>
      <c r="AL394" s="55"/>
      <c r="AM394" s="55"/>
      <c r="AN394" s="55"/>
      <c r="AO394" s="55">
        <v>281</v>
      </c>
      <c r="AP394" s="55">
        <v>410</v>
      </c>
      <c r="AQ394" s="55">
        <v>208</v>
      </c>
      <c r="AR394" s="55">
        <v>493</v>
      </c>
      <c r="AS394" s="55">
        <v>441</v>
      </c>
      <c r="AT394" s="55">
        <v>391</v>
      </c>
    </row>
    <row r="395" spans="1:46">
      <c r="A395" s="55" t="s">
        <v>1202</v>
      </c>
      <c r="B395" s="55">
        <v>1315231333</v>
      </c>
      <c r="C395" s="55" t="s">
        <v>1203</v>
      </c>
      <c r="D395" s="55" t="s">
        <v>52</v>
      </c>
      <c r="E395" s="55" t="s">
        <v>53</v>
      </c>
      <c r="F395" s="55"/>
      <c r="G395" s="55">
        <v>13</v>
      </c>
      <c r="H395" s="55">
        <v>484.5</v>
      </c>
      <c r="I395" s="55">
        <v>529.5</v>
      </c>
      <c r="J395" s="55">
        <v>391</v>
      </c>
      <c r="K395" s="55">
        <v>-32</v>
      </c>
      <c r="L395" s="55">
        <v>2136</v>
      </c>
      <c r="M395" s="55">
        <v>99.5</v>
      </c>
      <c r="N395" s="55">
        <v>618</v>
      </c>
      <c r="O395" s="55">
        <v>89</v>
      </c>
      <c r="P395" s="55">
        <v>470</v>
      </c>
      <c r="Q395" s="55">
        <v>106</v>
      </c>
      <c r="R395" s="55">
        <v>498</v>
      </c>
      <c r="S395" s="55">
        <v>61</v>
      </c>
      <c r="T395" s="55">
        <v>396</v>
      </c>
      <c r="U395" s="55"/>
      <c r="V395" s="55"/>
      <c r="W395" s="55">
        <v>72.5</v>
      </c>
      <c r="X395" s="55">
        <v>90</v>
      </c>
      <c r="Y395" s="55">
        <v>129</v>
      </c>
      <c r="Z395" s="55"/>
      <c r="AA395" s="55"/>
      <c r="AB395" s="55"/>
      <c r="AC395" s="55"/>
      <c r="AD395" s="55"/>
      <c r="AE395" s="55"/>
      <c r="AF395" s="55">
        <v>56.5</v>
      </c>
      <c r="AG395" s="55">
        <v>84</v>
      </c>
      <c r="AH395" s="55">
        <v>107</v>
      </c>
      <c r="AI395" s="55" t="s">
        <v>866</v>
      </c>
      <c r="AJ395" s="55">
        <v>33</v>
      </c>
      <c r="AK395" s="55"/>
      <c r="AL395" s="55"/>
      <c r="AM395" s="55"/>
      <c r="AN395" s="55"/>
      <c r="AO395" s="55">
        <v>524</v>
      </c>
      <c r="AP395" s="55">
        <v>375</v>
      </c>
      <c r="AQ395" s="55">
        <v>443</v>
      </c>
      <c r="AR395" s="55">
        <v>359</v>
      </c>
      <c r="AS395" s="55">
        <v>405</v>
      </c>
      <c r="AT395" s="55">
        <v>391</v>
      </c>
    </row>
    <row r="396" spans="1:46">
      <c r="A396" s="55" t="s">
        <v>164</v>
      </c>
      <c r="B396" s="55">
        <v>1315230209</v>
      </c>
      <c r="C396" s="55" t="s">
        <v>165</v>
      </c>
      <c r="D396" s="55" t="s">
        <v>52</v>
      </c>
      <c r="E396" s="55" t="s">
        <v>53</v>
      </c>
      <c r="F396" s="55"/>
      <c r="G396" s="55">
        <v>2</v>
      </c>
      <c r="H396" s="55">
        <v>497</v>
      </c>
      <c r="I396" s="55">
        <v>529.5</v>
      </c>
      <c r="J396" s="55">
        <v>391</v>
      </c>
      <c r="K396" s="55">
        <v>82</v>
      </c>
      <c r="L396" s="55">
        <v>2136</v>
      </c>
      <c r="M396" s="55">
        <v>104.5</v>
      </c>
      <c r="N396" s="55">
        <v>433</v>
      </c>
      <c r="O396" s="55">
        <v>86.5</v>
      </c>
      <c r="P396" s="55">
        <v>515</v>
      </c>
      <c r="Q396" s="55">
        <v>117.5</v>
      </c>
      <c r="R396" s="55">
        <v>253</v>
      </c>
      <c r="S396" s="55">
        <v>50</v>
      </c>
      <c r="T396" s="55">
        <v>551</v>
      </c>
      <c r="U396" s="55"/>
      <c r="V396" s="55"/>
      <c r="W396" s="55">
        <v>61.5</v>
      </c>
      <c r="X396" s="55">
        <v>85</v>
      </c>
      <c r="Y396" s="55">
        <v>322</v>
      </c>
      <c r="Z396" s="55">
        <v>77</v>
      </c>
      <c r="AA396" s="55">
        <v>86</v>
      </c>
      <c r="AB396" s="55">
        <v>212</v>
      </c>
      <c r="AC396" s="55"/>
      <c r="AD396" s="55"/>
      <c r="AE396" s="55"/>
      <c r="AF396" s="55"/>
      <c r="AG396" s="55"/>
      <c r="AH396" s="55"/>
      <c r="AI396" s="55" t="s">
        <v>54</v>
      </c>
      <c r="AJ396" s="55">
        <v>9</v>
      </c>
      <c r="AK396" s="55"/>
      <c r="AL396" s="55"/>
      <c r="AM396" s="55"/>
      <c r="AN396" s="55"/>
      <c r="AO396" s="55">
        <v>309</v>
      </c>
      <c r="AP396" s="55">
        <v>413</v>
      </c>
      <c r="AQ396" s="55">
        <v>478</v>
      </c>
      <c r="AR396" s="55">
        <v>473</v>
      </c>
      <c r="AS396" s="55">
        <v>441</v>
      </c>
      <c r="AT396" s="55">
        <v>391</v>
      </c>
    </row>
    <row r="397" spans="1:46">
      <c r="A397" s="55" t="s">
        <v>216</v>
      </c>
      <c r="B397" s="55">
        <v>1315230237</v>
      </c>
      <c r="C397" s="55" t="s">
        <v>217</v>
      </c>
      <c r="D397" s="55" t="s">
        <v>52</v>
      </c>
      <c r="E397" s="55" t="s">
        <v>53</v>
      </c>
      <c r="F397" s="55"/>
      <c r="G397" s="55">
        <v>2</v>
      </c>
      <c r="H397" s="55">
        <v>496.5</v>
      </c>
      <c r="I397" s="55">
        <v>529.5</v>
      </c>
      <c r="J397" s="55">
        <v>391</v>
      </c>
      <c r="K397" s="55">
        <v>-150</v>
      </c>
      <c r="L397" s="55">
        <v>2136</v>
      </c>
      <c r="M397" s="55">
        <v>104</v>
      </c>
      <c r="N397" s="55">
        <v>450</v>
      </c>
      <c r="O397" s="55">
        <v>84</v>
      </c>
      <c r="P397" s="55">
        <v>568</v>
      </c>
      <c r="Q397" s="55">
        <v>116.5</v>
      </c>
      <c r="R397" s="55">
        <v>274</v>
      </c>
      <c r="S397" s="55">
        <v>61</v>
      </c>
      <c r="T397" s="55">
        <v>396</v>
      </c>
      <c r="U397" s="55"/>
      <c r="V397" s="55"/>
      <c r="W397" s="55">
        <v>61.5</v>
      </c>
      <c r="X397" s="55">
        <v>85</v>
      </c>
      <c r="Y397" s="55">
        <v>322</v>
      </c>
      <c r="Z397" s="55">
        <v>69.5</v>
      </c>
      <c r="AA397" s="55">
        <v>79</v>
      </c>
      <c r="AB397" s="55">
        <v>346</v>
      </c>
      <c r="AC397" s="55"/>
      <c r="AD397" s="55"/>
      <c r="AE397" s="55"/>
      <c r="AF397" s="55"/>
      <c r="AG397" s="55"/>
      <c r="AH397" s="55"/>
      <c r="AI397" s="55" t="s">
        <v>54</v>
      </c>
      <c r="AJ397" s="55">
        <v>37</v>
      </c>
      <c r="AK397" s="55"/>
      <c r="AL397" s="55"/>
      <c r="AM397" s="55"/>
      <c r="AN397" s="55"/>
      <c r="AO397" s="55"/>
      <c r="AP397" s="55">
        <v>312</v>
      </c>
      <c r="AQ397" s="55">
        <v>191</v>
      </c>
      <c r="AR397" s="55">
        <v>241</v>
      </c>
      <c r="AS397" s="55">
        <v>288</v>
      </c>
      <c r="AT397" s="55">
        <v>391</v>
      </c>
    </row>
    <row r="398" spans="1:46">
      <c r="A398" s="55" t="s">
        <v>497</v>
      </c>
      <c r="B398" s="55">
        <v>1315230542</v>
      </c>
      <c r="C398" s="55" t="s">
        <v>498</v>
      </c>
      <c r="D398" s="55" t="s">
        <v>52</v>
      </c>
      <c r="E398" s="55" t="s">
        <v>53</v>
      </c>
      <c r="F398" s="55"/>
      <c r="G398" s="55">
        <v>5</v>
      </c>
      <c r="H398" s="55">
        <v>496</v>
      </c>
      <c r="I398" s="55">
        <v>529</v>
      </c>
      <c r="J398" s="55">
        <v>396</v>
      </c>
      <c r="K398" s="55">
        <v>46</v>
      </c>
      <c r="L398" s="55">
        <v>2152</v>
      </c>
      <c r="M398" s="55">
        <v>101.5</v>
      </c>
      <c r="N398" s="55">
        <v>544</v>
      </c>
      <c r="O398" s="55">
        <v>84.5</v>
      </c>
      <c r="P398" s="55">
        <v>553</v>
      </c>
      <c r="Q398" s="55">
        <v>122.5</v>
      </c>
      <c r="R398" s="55">
        <v>130</v>
      </c>
      <c r="S398" s="55">
        <v>58.5</v>
      </c>
      <c r="T398" s="55">
        <v>441</v>
      </c>
      <c r="U398" s="55"/>
      <c r="V398" s="55"/>
      <c r="W398" s="55">
        <v>56.5</v>
      </c>
      <c r="X398" s="55">
        <v>81</v>
      </c>
      <c r="Y398" s="55">
        <v>414</v>
      </c>
      <c r="Z398" s="55">
        <v>72.5</v>
      </c>
      <c r="AA398" s="55">
        <v>81</v>
      </c>
      <c r="AB398" s="55">
        <v>289</v>
      </c>
      <c r="AC398" s="55"/>
      <c r="AD398" s="55"/>
      <c r="AE398" s="55"/>
      <c r="AF398" s="55"/>
      <c r="AG398" s="55"/>
      <c r="AH398" s="55"/>
      <c r="AI398" s="55" t="s">
        <v>54</v>
      </c>
      <c r="AJ398" s="55">
        <v>42</v>
      </c>
      <c r="AK398" s="55"/>
      <c r="AL398" s="55"/>
      <c r="AM398" s="55"/>
      <c r="AN398" s="55"/>
      <c r="AO398" s="55">
        <v>346</v>
      </c>
      <c r="AP398" s="55">
        <v>575</v>
      </c>
      <c r="AQ398" s="55">
        <v>561</v>
      </c>
      <c r="AR398" s="55">
        <v>442</v>
      </c>
      <c r="AS398" s="55">
        <v>380</v>
      </c>
      <c r="AT398" s="55">
        <v>396</v>
      </c>
    </row>
    <row r="399" spans="1:46">
      <c r="A399" s="55" t="s">
        <v>743</v>
      </c>
      <c r="B399" s="55">
        <v>1315230826</v>
      </c>
      <c r="C399" s="55" t="s">
        <v>744</v>
      </c>
      <c r="D399" s="55" t="s">
        <v>52</v>
      </c>
      <c r="E399" s="55" t="s">
        <v>53</v>
      </c>
      <c r="F399" s="55"/>
      <c r="G399" s="55">
        <v>8</v>
      </c>
      <c r="H399" s="55">
        <v>493</v>
      </c>
      <c r="I399" s="55">
        <v>529</v>
      </c>
      <c r="J399" s="55">
        <v>396</v>
      </c>
      <c r="K399" s="55">
        <v>154</v>
      </c>
      <c r="L399" s="55">
        <v>2152</v>
      </c>
      <c r="M399" s="55">
        <v>125</v>
      </c>
      <c r="N399" s="55">
        <v>1</v>
      </c>
      <c r="O399" s="55">
        <v>80.5</v>
      </c>
      <c r="P399" s="55">
        <v>622</v>
      </c>
      <c r="Q399" s="55">
        <v>114</v>
      </c>
      <c r="R399" s="55">
        <v>313</v>
      </c>
      <c r="S399" s="55">
        <v>51.5</v>
      </c>
      <c r="T399" s="55">
        <v>535</v>
      </c>
      <c r="U399" s="55"/>
      <c r="V399" s="55"/>
      <c r="W399" s="55">
        <v>47</v>
      </c>
      <c r="X399" s="55">
        <v>74</v>
      </c>
      <c r="Y399" s="55">
        <v>555</v>
      </c>
      <c r="Z399" s="55">
        <v>75</v>
      </c>
      <c r="AA399" s="55">
        <v>84</v>
      </c>
      <c r="AB399" s="55">
        <v>248</v>
      </c>
      <c r="AC399" s="55"/>
      <c r="AD399" s="55"/>
      <c r="AE399" s="55"/>
      <c r="AF399" s="55"/>
      <c r="AG399" s="55"/>
      <c r="AH399" s="55"/>
      <c r="AI399" s="55" t="s">
        <v>54</v>
      </c>
      <c r="AJ399" s="55">
        <v>27</v>
      </c>
      <c r="AK399" s="55"/>
      <c r="AL399" s="55"/>
      <c r="AM399" s="55"/>
      <c r="AN399" s="55"/>
      <c r="AO399" s="55">
        <v>531</v>
      </c>
      <c r="AP399" s="55">
        <v>510</v>
      </c>
      <c r="AQ399" s="55">
        <v>501</v>
      </c>
      <c r="AR399" s="55">
        <v>550</v>
      </c>
      <c r="AS399" s="55">
        <v>484</v>
      </c>
      <c r="AT399" s="55">
        <v>396</v>
      </c>
    </row>
    <row r="400" spans="1:46">
      <c r="A400" s="55" t="s">
        <v>1373</v>
      </c>
      <c r="B400" s="55">
        <v>1315231521</v>
      </c>
      <c r="C400" s="55" t="s">
        <v>1374</v>
      </c>
      <c r="D400" s="55" t="s">
        <v>52</v>
      </c>
      <c r="E400" s="55" t="s">
        <v>53</v>
      </c>
      <c r="F400" s="55"/>
      <c r="G400" s="55">
        <v>15</v>
      </c>
      <c r="H400" s="55">
        <v>479</v>
      </c>
      <c r="I400" s="55">
        <v>529</v>
      </c>
      <c r="J400" s="55">
        <v>396</v>
      </c>
      <c r="K400" s="55">
        <v>-26</v>
      </c>
      <c r="L400" s="55">
        <v>2152</v>
      </c>
      <c r="M400" s="55">
        <v>112.5</v>
      </c>
      <c r="N400" s="55">
        <v>128</v>
      </c>
      <c r="O400" s="55">
        <v>80</v>
      </c>
      <c r="P400" s="55">
        <v>626</v>
      </c>
      <c r="Q400" s="55">
        <v>118.5</v>
      </c>
      <c r="R400" s="55">
        <v>221</v>
      </c>
      <c r="S400" s="55">
        <v>56</v>
      </c>
      <c r="T400" s="55">
        <v>473</v>
      </c>
      <c r="U400" s="55"/>
      <c r="V400" s="55"/>
      <c r="W400" s="55">
        <v>45.5</v>
      </c>
      <c r="X400" s="55">
        <v>73</v>
      </c>
      <c r="Y400" s="55">
        <v>574</v>
      </c>
      <c r="Z400" s="55"/>
      <c r="AA400" s="55"/>
      <c r="AB400" s="55"/>
      <c r="AC400" s="55">
        <v>66.5</v>
      </c>
      <c r="AD400" s="55">
        <v>89</v>
      </c>
      <c r="AE400" s="55">
        <v>48</v>
      </c>
      <c r="AF400" s="55"/>
      <c r="AG400" s="55"/>
      <c r="AH400" s="55"/>
      <c r="AI400" s="55" t="s">
        <v>880</v>
      </c>
      <c r="AJ400" s="55">
        <v>21</v>
      </c>
      <c r="AK400" s="55"/>
      <c r="AL400" s="55"/>
      <c r="AM400" s="55"/>
      <c r="AN400" s="55"/>
      <c r="AO400" s="55">
        <v>415</v>
      </c>
      <c r="AP400" s="55">
        <v>440</v>
      </c>
      <c r="AQ400" s="55">
        <v>446</v>
      </c>
      <c r="AR400" s="55">
        <v>370</v>
      </c>
      <c r="AS400" s="55">
        <v>535</v>
      </c>
      <c r="AT400" s="55">
        <v>396</v>
      </c>
    </row>
    <row r="401" spans="1:46">
      <c r="A401" s="55" t="s">
        <v>1262</v>
      </c>
      <c r="B401" s="55">
        <v>1315231415</v>
      </c>
      <c r="C401" s="55" t="s">
        <v>1263</v>
      </c>
      <c r="D401" s="55" t="s">
        <v>52</v>
      </c>
      <c r="E401" s="55" t="s">
        <v>53</v>
      </c>
      <c r="F401" s="55"/>
      <c r="G401" s="55">
        <v>14</v>
      </c>
      <c r="H401" s="55">
        <v>483.75</v>
      </c>
      <c r="I401" s="55">
        <v>529</v>
      </c>
      <c r="J401" s="55">
        <v>396</v>
      </c>
      <c r="K401" s="55">
        <v>3</v>
      </c>
      <c r="L401" s="55">
        <v>2152</v>
      </c>
      <c r="M401" s="55">
        <v>109</v>
      </c>
      <c r="N401" s="55">
        <v>245</v>
      </c>
      <c r="O401" s="55">
        <v>91.5</v>
      </c>
      <c r="P401" s="55">
        <v>429</v>
      </c>
      <c r="Q401" s="55">
        <v>105.5</v>
      </c>
      <c r="R401" s="55">
        <v>513</v>
      </c>
      <c r="S401" s="55">
        <v>49</v>
      </c>
      <c r="T401" s="55">
        <v>565</v>
      </c>
      <c r="U401" s="55"/>
      <c r="V401" s="55"/>
      <c r="W401" s="55">
        <v>66.5</v>
      </c>
      <c r="X401" s="55">
        <v>88</v>
      </c>
      <c r="Y401" s="55">
        <v>220</v>
      </c>
      <c r="Z401" s="55"/>
      <c r="AA401" s="55"/>
      <c r="AB401" s="55"/>
      <c r="AC401" s="55">
        <v>62.25</v>
      </c>
      <c r="AD401" s="55">
        <v>86</v>
      </c>
      <c r="AE401" s="55">
        <v>101</v>
      </c>
      <c r="AF401" s="55"/>
      <c r="AG401" s="55"/>
      <c r="AH401" s="55"/>
      <c r="AI401" s="55" t="s">
        <v>880</v>
      </c>
      <c r="AJ401" s="55">
        <v>16</v>
      </c>
      <c r="AK401" s="55"/>
      <c r="AL401" s="55"/>
      <c r="AM401" s="55"/>
      <c r="AN401" s="55"/>
      <c r="AO401" s="55">
        <v>601</v>
      </c>
      <c r="AP401" s="55">
        <v>584</v>
      </c>
      <c r="AQ401" s="55">
        <v>514</v>
      </c>
      <c r="AR401" s="55">
        <v>399</v>
      </c>
      <c r="AS401" s="55">
        <v>441</v>
      </c>
      <c r="AT401" s="55">
        <v>396</v>
      </c>
    </row>
    <row r="402" spans="1:46">
      <c r="A402" s="55" t="s">
        <v>1206</v>
      </c>
      <c r="B402" s="55">
        <v>1315231335</v>
      </c>
      <c r="C402" s="55" t="s">
        <v>1207</v>
      </c>
      <c r="D402" s="55" t="s">
        <v>52</v>
      </c>
      <c r="E402" s="55" t="s">
        <v>53</v>
      </c>
      <c r="F402" s="55"/>
      <c r="G402" s="55">
        <v>13</v>
      </c>
      <c r="H402" s="55">
        <v>477</v>
      </c>
      <c r="I402" s="55">
        <v>528.5</v>
      </c>
      <c r="J402" s="55">
        <v>400</v>
      </c>
      <c r="K402" s="55">
        <v>-127</v>
      </c>
      <c r="L402" s="55">
        <v>2168</v>
      </c>
      <c r="M402" s="55">
        <v>96.5</v>
      </c>
      <c r="N402" s="55">
        <v>701</v>
      </c>
      <c r="O402" s="55">
        <v>81.5</v>
      </c>
      <c r="P402" s="55">
        <v>606</v>
      </c>
      <c r="Q402" s="55">
        <v>112.5</v>
      </c>
      <c r="R402" s="55">
        <v>350</v>
      </c>
      <c r="S402" s="55">
        <v>70</v>
      </c>
      <c r="T402" s="55">
        <v>226</v>
      </c>
      <c r="U402" s="55"/>
      <c r="V402" s="55"/>
      <c r="W402" s="55">
        <v>55</v>
      </c>
      <c r="X402" s="55">
        <v>80</v>
      </c>
      <c r="Y402" s="55">
        <v>444</v>
      </c>
      <c r="Z402" s="55"/>
      <c r="AA402" s="55"/>
      <c r="AB402" s="55"/>
      <c r="AC402" s="55"/>
      <c r="AD402" s="55"/>
      <c r="AE402" s="55"/>
      <c r="AF402" s="55">
        <v>61.5</v>
      </c>
      <c r="AG402" s="55">
        <v>88</v>
      </c>
      <c r="AH402" s="55">
        <v>56</v>
      </c>
      <c r="AI402" s="55" t="s">
        <v>866</v>
      </c>
      <c r="AJ402" s="55">
        <v>35</v>
      </c>
      <c r="AK402" s="55"/>
      <c r="AL402" s="55"/>
      <c r="AM402" s="55"/>
      <c r="AN402" s="55"/>
      <c r="AO402" s="55">
        <v>298</v>
      </c>
      <c r="AP402" s="55">
        <v>295</v>
      </c>
      <c r="AQ402" s="55">
        <v>429</v>
      </c>
      <c r="AR402" s="55">
        <v>273</v>
      </c>
      <c r="AS402" s="55">
        <v>230</v>
      </c>
      <c r="AT402" s="55">
        <v>400</v>
      </c>
    </row>
    <row r="403" spans="1:46">
      <c r="A403" s="55" t="s">
        <v>485</v>
      </c>
      <c r="B403" s="55">
        <v>1315230536</v>
      </c>
      <c r="C403" s="55" t="s">
        <v>486</v>
      </c>
      <c r="D403" s="55" t="s">
        <v>52</v>
      </c>
      <c r="E403" s="55" t="s">
        <v>53</v>
      </c>
      <c r="F403" s="55"/>
      <c r="G403" s="55">
        <v>5</v>
      </c>
      <c r="H403" s="55">
        <v>498.5</v>
      </c>
      <c r="I403" s="55">
        <v>528</v>
      </c>
      <c r="J403" s="55">
        <v>401</v>
      </c>
      <c r="K403" s="55">
        <v>97</v>
      </c>
      <c r="L403" s="55">
        <v>2187</v>
      </c>
      <c r="M403" s="55">
        <v>96.5</v>
      </c>
      <c r="N403" s="55">
        <v>701</v>
      </c>
      <c r="O403" s="55">
        <v>98</v>
      </c>
      <c r="P403" s="55">
        <v>311</v>
      </c>
      <c r="Q403" s="55">
        <v>83.5</v>
      </c>
      <c r="R403" s="55">
        <v>761</v>
      </c>
      <c r="S403" s="55">
        <v>73</v>
      </c>
      <c r="T403" s="55">
        <v>181</v>
      </c>
      <c r="U403" s="55"/>
      <c r="V403" s="55"/>
      <c r="W403" s="55">
        <v>65</v>
      </c>
      <c r="X403" s="55">
        <v>87</v>
      </c>
      <c r="Y403" s="55">
        <v>248</v>
      </c>
      <c r="Z403" s="55">
        <v>82.5</v>
      </c>
      <c r="AA403" s="55">
        <v>90</v>
      </c>
      <c r="AB403" s="55">
        <v>99</v>
      </c>
      <c r="AC403" s="55"/>
      <c r="AD403" s="55"/>
      <c r="AE403" s="55"/>
      <c r="AF403" s="55"/>
      <c r="AG403" s="55"/>
      <c r="AH403" s="55"/>
      <c r="AI403" s="55" t="s">
        <v>54</v>
      </c>
      <c r="AJ403" s="55">
        <v>36</v>
      </c>
      <c r="AK403" s="55"/>
      <c r="AL403" s="55"/>
      <c r="AM403" s="55"/>
      <c r="AN403" s="55"/>
      <c r="AO403" s="55">
        <v>440</v>
      </c>
      <c r="AP403" s="55">
        <v>387</v>
      </c>
      <c r="AQ403" s="55">
        <v>585</v>
      </c>
      <c r="AR403" s="55">
        <v>498</v>
      </c>
      <c r="AS403" s="55">
        <v>452</v>
      </c>
      <c r="AT403" s="55">
        <v>401</v>
      </c>
    </row>
    <row r="404" spans="1:46">
      <c r="A404" s="55" t="s">
        <v>657</v>
      </c>
      <c r="B404" s="55">
        <v>1315230731</v>
      </c>
      <c r="C404" s="55" t="s">
        <v>658</v>
      </c>
      <c r="D404" s="55" t="s">
        <v>52</v>
      </c>
      <c r="E404" s="55" t="s">
        <v>53</v>
      </c>
      <c r="F404" s="55"/>
      <c r="G404" s="55">
        <v>7</v>
      </c>
      <c r="H404" s="55">
        <v>497.5</v>
      </c>
      <c r="I404" s="55">
        <v>528</v>
      </c>
      <c r="J404" s="55">
        <v>401</v>
      </c>
      <c r="K404" s="55">
        <v>-31</v>
      </c>
      <c r="L404" s="55">
        <v>2187</v>
      </c>
      <c r="M404" s="55">
        <v>105.5</v>
      </c>
      <c r="N404" s="55">
        <v>382</v>
      </c>
      <c r="O404" s="55">
        <v>74.5</v>
      </c>
      <c r="P404" s="55">
        <v>681</v>
      </c>
      <c r="Q404" s="55">
        <v>118</v>
      </c>
      <c r="R404" s="55">
        <v>236</v>
      </c>
      <c r="S404" s="55">
        <v>54</v>
      </c>
      <c r="T404" s="55">
        <v>503</v>
      </c>
      <c r="U404" s="55"/>
      <c r="V404" s="55"/>
      <c r="W404" s="55">
        <v>63.5</v>
      </c>
      <c r="X404" s="55">
        <v>86</v>
      </c>
      <c r="Y404" s="55">
        <v>283</v>
      </c>
      <c r="Z404" s="55">
        <v>82</v>
      </c>
      <c r="AA404" s="55">
        <v>90</v>
      </c>
      <c r="AB404" s="55">
        <v>111</v>
      </c>
      <c r="AC404" s="55"/>
      <c r="AD404" s="55"/>
      <c r="AE404" s="55"/>
      <c r="AF404" s="55"/>
      <c r="AG404" s="55"/>
      <c r="AH404" s="55"/>
      <c r="AI404" s="55" t="s">
        <v>54</v>
      </c>
      <c r="AJ404" s="55">
        <v>31</v>
      </c>
      <c r="AK404" s="55"/>
      <c r="AL404" s="55"/>
      <c r="AM404" s="55"/>
      <c r="AN404" s="55"/>
      <c r="AO404" s="55">
        <v>341</v>
      </c>
      <c r="AP404" s="55">
        <v>322</v>
      </c>
      <c r="AQ404" s="55">
        <v>415</v>
      </c>
      <c r="AR404" s="55">
        <v>370</v>
      </c>
      <c r="AS404" s="55">
        <v>410</v>
      </c>
      <c r="AT404" s="55">
        <v>401</v>
      </c>
    </row>
    <row r="405" spans="1:46">
      <c r="A405" s="55" t="s">
        <v>539</v>
      </c>
      <c r="B405" s="55">
        <v>1315230616</v>
      </c>
      <c r="C405" s="55" t="s">
        <v>540</v>
      </c>
      <c r="D405" s="55" t="s">
        <v>52</v>
      </c>
      <c r="E405" s="55" t="s">
        <v>53</v>
      </c>
      <c r="F405" s="55"/>
      <c r="G405" s="55">
        <v>6</v>
      </c>
      <c r="H405" s="55">
        <v>495</v>
      </c>
      <c r="I405" s="55">
        <v>528</v>
      </c>
      <c r="J405" s="55">
        <v>401</v>
      </c>
      <c r="K405" s="55">
        <v>203</v>
      </c>
      <c r="L405" s="55">
        <v>2187</v>
      </c>
      <c r="M405" s="55">
        <v>108</v>
      </c>
      <c r="N405" s="55">
        <v>278</v>
      </c>
      <c r="O405" s="55">
        <v>91</v>
      </c>
      <c r="P405" s="55">
        <v>436</v>
      </c>
      <c r="Q405" s="55">
        <v>98.5</v>
      </c>
      <c r="R405" s="55">
        <v>627</v>
      </c>
      <c r="S405" s="55">
        <v>66.5</v>
      </c>
      <c r="T405" s="55">
        <v>292</v>
      </c>
      <c r="U405" s="55"/>
      <c r="V405" s="55"/>
      <c r="W405" s="55">
        <v>60.5</v>
      </c>
      <c r="X405" s="55">
        <v>84</v>
      </c>
      <c r="Y405" s="55">
        <v>341</v>
      </c>
      <c r="Z405" s="55">
        <v>70.5</v>
      </c>
      <c r="AA405" s="55">
        <v>80</v>
      </c>
      <c r="AB405" s="55">
        <v>328</v>
      </c>
      <c r="AC405" s="55"/>
      <c r="AD405" s="55"/>
      <c r="AE405" s="55"/>
      <c r="AF405" s="55"/>
      <c r="AG405" s="55"/>
      <c r="AH405" s="55"/>
      <c r="AI405" s="55" t="s">
        <v>54</v>
      </c>
      <c r="AJ405" s="55">
        <v>16</v>
      </c>
      <c r="AK405" s="55"/>
      <c r="AL405" s="55" t="s">
        <v>512</v>
      </c>
      <c r="AM405" s="55"/>
      <c r="AN405" s="55"/>
      <c r="AO405" s="55">
        <v>455</v>
      </c>
      <c r="AP405" s="55">
        <v>478</v>
      </c>
      <c r="AQ405" s="55">
        <v>289</v>
      </c>
      <c r="AR405" s="55">
        <v>604</v>
      </c>
      <c r="AS405" s="55">
        <v>585</v>
      </c>
      <c r="AT405" s="55">
        <v>401</v>
      </c>
    </row>
    <row r="406" spans="1:46">
      <c r="A406" s="55" t="s">
        <v>543</v>
      </c>
      <c r="B406" s="55">
        <v>1315230618</v>
      </c>
      <c r="C406" s="55" t="s">
        <v>544</v>
      </c>
      <c r="D406" s="55" t="s">
        <v>52</v>
      </c>
      <c r="E406" s="55" t="s">
        <v>53</v>
      </c>
      <c r="F406" s="55"/>
      <c r="G406" s="55">
        <v>6</v>
      </c>
      <c r="H406" s="55">
        <v>495</v>
      </c>
      <c r="I406" s="55">
        <v>527.5</v>
      </c>
      <c r="J406" s="55">
        <v>404</v>
      </c>
      <c r="K406" s="55">
        <v>66</v>
      </c>
      <c r="L406" s="55">
        <v>2205</v>
      </c>
      <c r="M406" s="55">
        <v>113</v>
      </c>
      <c r="N406" s="55">
        <v>112</v>
      </c>
      <c r="O406" s="55">
        <v>93</v>
      </c>
      <c r="P406" s="55">
        <v>404</v>
      </c>
      <c r="Q406" s="55">
        <v>98.5</v>
      </c>
      <c r="R406" s="55">
        <v>627</v>
      </c>
      <c r="S406" s="55">
        <v>58</v>
      </c>
      <c r="T406" s="55">
        <v>447</v>
      </c>
      <c r="U406" s="55"/>
      <c r="V406" s="55"/>
      <c r="W406" s="55">
        <v>58.5</v>
      </c>
      <c r="X406" s="55">
        <v>82</v>
      </c>
      <c r="Y406" s="55">
        <v>372</v>
      </c>
      <c r="Z406" s="55">
        <v>74</v>
      </c>
      <c r="AA406" s="55">
        <v>83</v>
      </c>
      <c r="AB406" s="55">
        <v>265</v>
      </c>
      <c r="AC406" s="55"/>
      <c r="AD406" s="55"/>
      <c r="AE406" s="55"/>
      <c r="AF406" s="55"/>
      <c r="AG406" s="55"/>
      <c r="AH406" s="55"/>
      <c r="AI406" s="55" t="s">
        <v>54</v>
      </c>
      <c r="AJ406" s="55">
        <v>18</v>
      </c>
      <c r="AK406" s="55"/>
      <c r="AL406" s="55" t="s">
        <v>512</v>
      </c>
      <c r="AM406" s="55"/>
      <c r="AN406" s="55"/>
      <c r="AO406" s="55">
        <v>449</v>
      </c>
      <c r="AP406" s="55">
        <v>399</v>
      </c>
      <c r="AQ406" s="55">
        <v>305</v>
      </c>
      <c r="AR406" s="55">
        <v>470</v>
      </c>
      <c r="AS406" s="55">
        <v>424</v>
      </c>
      <c r="AT406" s="55">
        <v>404</v>
      </c>
    </row>
    <row r="407" spans="1:46">
      <c r="A407" s="55" t="s">
        <v>387</v>
      </c>
      <c r="B407" s="55">
        <v>1315230428</v>
      </c>
      <c r="C407" s="55" t="s">
        <v>388</v>
      </c>
      <c r="D407" s="55" t="s">
        <v>52</v>
      </c>
      <c r="E407" s="55" t="s">
        <v>53</v>
      </c>
      <c r="F407" s="55"/>
      <c r="G407" s="55">
        <v>4</v>
      </c>
      <c r="H407" s="55">
        <v>493.5</v>
      </c>
      <c r="I407" s="55">
        <v>527.5</v>
      </c>
      <c r="J407" s="55">
        <v>404</v>
      </c>
      <c r="K407" s="55">
        <v>157</v>
      </c>
      <c r="L407" s="55">
        <v>2205</v>
      </c>
      <c r="M407" s="55">
        <v>99</v>
      </c>
      <c r="N407" s="55">
        <v>635</v>
      </c>
      <c r="O407" s="55">
        <v>82.5</v>
      </c>
      <c r="P407" s="55">
        <v>590</v>
      </c>
      <c r="Q407" s="55">
        <v>120.5</v>
      </c>
      <c r="R407" s="55">
        <v>180</v>
      </c>
      <c r="S407" s="55">
        <v>68.5</v>
      </c>
      <c r="T407" s="55">
        <v>257</v>
      </c>
      <c r="U407" s="55"/>
      <c r="V407" s="55"/>
      <c r="W407" s="55">
        <v>56.5</v>
      </c>
      <c r="X407" s="55">
        <v>81</v>
      </c>
      <c r="Y407" s="55">
        <v>414</v>
      </c>
      <c r="Z407" s="55">
        <v>66.5</v>
      </c>
      <c r="AA407" s="55">
        <v>76</v>
      </c>
      <c r="AB407" s="55">
        <v>400</v>
      </c>
      <c r="AC407" s="55"/>
      <c r="AD407" s="55"/>
      <c r="AE407" s="55"/>
      <c r="AF407" s="55"/>
      <c r="AG407" s="55"/>
      <c r="AH407" s="55"/>
      <c r="AI407" s="55" t="s">
        <v>54</v>
      </c>
      <c r="AJ407" s="55">
        <v>28</v>
      </c>
      <c r="AK407" s="55"/>
      <c r="AL407" s="55"/>
      <c r="AM407" s="55"/>
      <c r="AN407" s="55"/>
      <c r="AO407" s="55">
        <v>354</v>
      </c>
      <c r="AP407" s="55">
        <v>404</v>
      </c>
      <c r="AQ407" s="55">
        <v>404</v>
      </c>
      <c r="AR407" s="55">
        <v>561</v>
      </c>
      <c r="AS407" s="55">
        <v>486</v>
      </c>
      <c r="AT407" s="55">
        <v>404</v>
      </c>
    </row>
    <row r="408" spans="1:46">
      <c r="A408" s="55" t="s">
        <v>61</v>
      </c>
      <c r="B408" s="55">
        <v>1315230105</v>
      </c>
      <c r="C408" s="55" t="s">
        <v>62</v>
      </c>
      <c r="D408" s="55" t="s">
        <v>52</v>
      </c>
      <c r="E408" s="55" t="s">
        <v>53</v>
      </c>
      <c r="F408" s="55"/>
      <c r="G408" s="55">
        <v>1</v>
      </c>
      <c r="H408" s="55">
        <v>495</v>
      </c>
      <c r="I408" s="55">
        <v>527.5</v>
      </c>
      <c r="J408" s="55">
        <v>404</v>
      </c>
      <c r="K408" s="55">
        <v>81</v>
      </c>
      <c r="L408" s="55">
        <v>2205</v>
      </c>
      <c r="M408" s="55">
        <v>102</v>
      </c>
      <c r="N408" s="55">
        <v>529</v>
      </c>
      <c r="O408" s="55">
        <v>79.5</v>
      </c>
      <c r="P408" s="55">
        <v>631</v>
      </c>
      <c r="Q408" s="55">
        <v>111.5</v>
      </c>
      <c r="R408" s="55">
        <v>371</v>
      </c>
      <c r="S408" s="55">
        <v>67.5</v>
      </c>
      <c r="T408" s="55">
        <v>275</v>
      </c>
      <c r="U408" s="55"/>
      <c r="V408" s="55"/>
      <c r="W408" s="55">
        <v>56</v>
      </c>
      <c r="X408" s="55">
        <v>80</v>
      </c>
      <c r="Y408" s="55">
        <v>426</v>
      </c>
      <c r="Z408" s="55">
        <v>78.5</v>
      </c>
      <c r="AA408" s="55">
        <v>87</v>
      </c>
      <c r="AB408" s="55">
        <v>181</v>
      </c>
      <c r="AC408" s="55"/>
      <c r="AD408" s="55"/>
      <c r="AE408" s="55"/>
      <c r="AF408" s="55"/>
      <c r="AG408" s="55"/>
      <c r="AH408" s="55"/>
      <c r="AI408" s="55" t="s">
        <v>54</v>
      </c>
      <c r="AJ408" s="55">
        <v>5</v>
      </c>
      <c r="AK408" s="55"/>
      <c r="AL408" s="55"/>
      <c r="AM408" s="55"/>
      <c r="AN408" s="55"/>
      <c r="AO408" s="55">
        <v>421</v>
      </c>
      <c r="AP408" s="55">
        <v>478</v>
      </c>
      <c r="AQ408" s="55">
        <v>569</v>
      </c>
      <c r="AR408" s="55">
        <v>485</v>
      </c>
      <c r="AS408" s="55">
        <v>491</v>
      </c>
      <c r="AT408" s="55">
        <v>404</v>
      </c>
    </row>
    <row r="409" spans="1:46">
      <c r="A409" s="55" t="s">
        <v>1387</v>
      </c>
      <c r="B409" s="55">
        <v>1315231528</v>
      </c>
      <c r="C409" s="55" t="s">
        <v>1388</v>
      </c>
      <c r="D409" s="55" t="s">
        <v>52</v>
      </c>
      <c r="E409" s="55" t="s">
        <v>53</v>
      </c>
      <c r="F409" s="55"/>
      <c r="G409" s="55">
        <v>15</v>
      </c>
      <c r="H409" s="55">
        <v>482</v>
      </c>
      <c r="I409" s="55">
        <v>527.5</v>
      </c>
      <c r="J409" s="55">
        <v>404</v>
      </c>
      <c r="K409" s="55">
        <v>3</v>
      </c>
      <c r="L409" s="55">
        <v>2205</v>
      </c>
      <c r="M409" s="55">
        <v>117.5</v>
      </c>
      <c r="N409" s="55">
        <v>36</v>
      </c>
      <c r="O409" s="55">
        <v>77.5</v>
      </c>
      <c r="P409" s="55">
        <v>652</v>
      </c>
      <c r="Q409" s="55">
        <v>103.5</v>
      </c>
      <c r="R409" s="55">
        <v>551</v>
      </c>
      <c r="S409" s="55">
        <v>66</v>
      </c>
      <c r="T409" s="55">
        <v>301</v>
      </c>
      <c r="U409" s="55"/>
      <c r="V409" s="55"/>
      <c r="W409" s="55">
        <v>62.5</v>
      </c>
      <c r="X409" s="55">
        <v>86</v>
      </c>
      <c r="Y409" s="55">
        <v>306</v>
      </c>
      <c r="Z409" s="55"/>
      <c r="AA409" s="55"/>
      <c r="AB409" s="55"/>
      <c r="AC409" s="55">
        <v>55</v>
      </c>
      <c r="AD409" s="55">
        <v>77</v>
      </c>
      <c r="AE409" s="55">
        <v>173</v>
      </c>
      <c r="AF409" s="55"/>
      <c r="AG409" s="55"/>
      <c r="AH409" s="55"/>
      <c r="AI409" s="55" t="s">
        <v>880</v>
      </c>
      <c r="AJ409" s="55">
        <v>28</v>
      </c>
      <c r="AK409" s="55"/>
      <c r="AL409" s="55"/>
      <c r="AM409" s="55"/>
      <c r="AN409" s="55"/>
      <c r="AO409" s="55">
        <v>503</v>
      </c>
      <c r="AP409" s="55">
        <v>394</v>
      </c>
      <c r="AQ409" s="55">
        <v>279</v>
      </c>
      <c r="AR409" s="55">
        <v>407</v>
      </c>
      <c r="AS409" s="55">
        <v>270</v>
      </c>
      <c r="AT409" s="55">
        <v>404</v>
      </c>
    </row>
    <row r="410" spans="1:46">
      <c r="A410" s="55" t="s">
        <v>1377</v>
      </c>
      <c r="B410" s="55">
        <v>1315231523</v>
      </c>
      <c r="C410" s="55" t="s">
        <v>1378</v>
      </c>
      <c r="D410" s="55" t="s">
        <v>52</v>
      </c>
      <c r="E410" s="55" t="s">
        <v>53</v>
      </c>
      <c r="F410" s="55"/>
      <c r="G410" s="55">
        <v>15</v>
      </c>
      <c r="H410" s="55">
        <v>476.5</v>
      </c>
      <c r="I410" s="55">
        <v>527</v>
      </c>
      <c r="J410" s="55">
        <v>408</v>
      </c>
      <c r="K410" s="55">
        <v>-245</v>
      </c>
      <c r="L410" s="55">
        <v>2226</v>
      </c>
      <c r="M410" s="55">
        <v>92.5</v>
      </c>
      <c r="N410" s="55">
        <v>765</v>
      </c>
      <c r="O410" s="55">
        <v>96.5</v>
      </c>
      <c r="P410" s="55">
        <v>342</v>
      </c>
      <c r="Q410" s="55">
        <v>126</v>
      </c>
      <c r="R410" s="55">
        <v>83</v>
      </c>
      <c r="S410" s="55">
        <v>52</v>
      </c>
      <c r="T410" s="55">
        <v>528</v>
      </c>
      <c r="U410" s="55"/>
      <c r="V410" s="55"/>
      <c r="W410" s="55">
        <v>46</v>
      </c>
      <c r="X410" s="55">
        <v>73</v>
      </c>
      <c r="Y410" s="55">
        <v>569</v>
      </c>
      <c r="Z410" s="55"/>
      <c r="AA410" s="55"/>
      <c r="AB410" s="55"/>
      <c r="AC410" s="55">
        <v>63.5</v>
      </c>
      <c r="AD410" s="55">
        <v>87</v>
      </c>
      <c r="AE410" s="55">
        <v>82</v>
      </c>
      <c r="AF410" s="55"/>
      <c r="AG410" s="55"/>
      <c r="AH410" s="55"/>
      <c r="AI410" s="55" t="s">
        <v>880</v>
      </c>
      <c r="AJ410" s="55">
        <v>23</v>
      </c>
      <c r="AK410" s="55"/>
      <c r="AL410" s="55"/>
      <c r="AM410" s="55"/>
      <c r="AN410" s="55"/>
      <c r="AO410" s="55">
        <v>349</v>
      </c>
      <c r="AP410" s="55">
        <v>240</v>
      </c>
      <c r="AQ410" s="55">
        <v>289</v>
      </c>
      <c r="AR410" s="55">
        <v>163</v>
      </c>
      <c r="AS410" s="55">
        <v>157</v>
      </c>
      <c r="AT410" s="55">
        <v>408</v>
      </c>
    </row>
    <row r="411" spans="1:46">
      <c r="A411" s="55" t="s">
        <v>280</v>
      </c>
      <c r="B411" s="55">
        <v>1315230321</v>
      </c>
      <c r="C411" s="55" t="s">
        <v>281</v>
      </c>
      <c r="D411" s="55" t="s">
        <v>52</v>
      </c>
      <c r="E411" s="55" t="s">
        <v>53</v>
      </c>
      <c r="F411" s="55"/>
      <c r="G411" s="55">
        <v>3</v>
      </c>
      <c r="H411" s="55">
        <v>492.5</v>
      </c>
      <c r="I411" s="55">
        <v>527</v>
      </c>
      <c r="J411" s="55">
        <v>408</v>
      </c>
      <c r="K411" s="55">
        <v>10</v>
      </c>
      <c r="L411" s="55">
        <v>2226</v>
      </c>
      <c r="M411" s="55">
        <v>102.5</v>
      </c>
      <c r="N411" s="55">
        <v>511</v>
      </c>
      <c r="O411" s="55">
        <v>100.5</v>
      </c>
      <c r="P411" s="55">
        <v>253</v>
      </c>
      <c r="Q411" s="55">
        <v>115.5</v>
      </c>
      <c r="R411" s="55">
        <v>288</v>
      </c>
      <c r="S411" s="55">
        <v>45.5</v>
      </c>
      <c r="T411" s="55">
        <v>602</v>
      </c>
      <c r="U411" s="55"/>
      <c r="V411" s="55"/>
      <c r="W411" s="55">
        <v>52.5</v>
      </c>
      <c r="X411" s="55">
        <v>78</v>
      </c>
      <c r="Y411" s="55">
        <v>488</v>
      </c>
      <c r="Z411" s="55">
        <v>76</v>
      </c>
      <c r="AA411" s="55">
        <v>85</v>
      </c>
      <c r="AB411" s="55">
        <v>231</v>
      </c>
      <c r="AC411" s="55"/>
      <c r="AD411" s="55"/>
      <c r="AE411" s="55"/>
      <c r="AF411" s="55"/>
      <c r="AG411" s="55"/>
      <c r="AH411" s="55"/>
      <c r="AI411" s="55" t="s">
        <v>54</v>
      </c>
      <c r="AJ411" s="55">
        <v>21</v>
      </c>
      <c r="AK411" s="55"/>
      <c r="AL411" s="55"/>
      <c r="AM411" s="55"/>
      <c r="AN411" s="55"/>
      <c r="AO411" s="55">
        <v>316</v>
      </c>
      <c r="AP411" s="55">
        <v>450</v>
      </c>
      <c r="AQ411" s="55">
        <v>393</v>
      </c>
      <c r="AR411" s="55">
        <v>418</v>
      </c>
      <c r="AS411" s="55">
        <v>346</v>
      </c>
      <c r="AT411" s="55">
        <v>408</v>
      </c>
    </row>
    <row r="412" spans="1:46">
      <c r="A412" s="55" t="s">
        <v>661</v>
      </c>
      <c r="B412" s="55">
        <v>1315230733</v>
      </c>
      <c r="C412" s="55" t="s">
        <v>662</v>
      </c>
      <c r="D412" s="55" t="s">
        <v>52</v>
      </c>
      <c r="E412" s="55" t="s">
        <v>53</v>
      </c>
      <c r="F412" s="55"/>
      <c r="G412" s="55">
        <v>7</v>
      </c>
      <c r="H412" s="55">
        <v>502</v>
      </c>
      <c r="I412" s="55">
        <v>527</v>
      </c>
      <c r="J412" s="55">
        <v>408</v>
      </c>
      <c r="K412" s="55">
        <v>-148</v>
      </c>
      <c r="L412" s="55">
        <v>2226</v>
      </c>
      <c r="M412" s="55">
        <v>102.5</v>
      </c>
      <c r="N412" s="55">
        <v>511</v>
      </c>
      <c r="O412" s="55">
        <v>97</v>
      </c>
      <c r="P412" s="55">
        <v>330</v>
      </c>
      <c r="Q412" s="55">
        <v>99</v>
      </c>
      <c r="R412" s="55">
        <v>617</v>
      </c>
      <c r="S412" s="55">
        <v>62.5</v>
      </c>
      <c r="T412" s="55">
        <v>362</v>
      </c>
      <c r="U412" s="55"/>
      <c r="V412" s="55"/>
      <c r="W412" s="55">
        <v>75.5</v>
      </c>
      <c r="X412" s="55">
        <v>91</v>
      </c>
      <c r="Y412" s="55">
        <v>79</v>
      </c>
      <c r="Z412" s="55">
        <v>65.5</v>
      </c>
      <c r="AA412" s="55">
        <v>75</v>
      </c>
      <c r="AB412" s="55">
        <v>408</v>
      </c>
      <c r="AC412" s="55"/>
      <c r="AD412" s="55"/>
      <c r="AE412" s="55"/>
      <c r="AF412" s="55"/>
      <c r="AG412" s="55"/>
      <c r="AH412" s="55"/>
      <c r="AI412" s="55" t="s">
        <v>54</v>
      </c>
      <c r="AJ412" s="55">
        <v>33</v>
      </c>
      <c r="AK412" s="55"/>
      <c r="AL412" s="55"/>
      <c r="AM412" s="55"/>
      <c r="AN412" s="55"/>
      <c r="AO412" s="55">
        <v>341</v>
      </c>
      <c r="AP412" s="55">
        <v>177</v>
      </c>
      <c r="AQ412" s="55">
        <v>269</v>
      </c>
      <c r="AR412" s="55">
        <v>260</v>
      </c>
      <c r="AS412" s="55">
        <v>202</v>
      </c>
      <c r="AT412" s="55">
        <v>408</v>
      </c>
    </row>
    <row r="413" spans="1:46">
      <c r="A413" s="55" t="s">
        <v>1036</v>
      </c>
      <c r="B413" s="55">
        <v>1315231135</v>
      </c>
      <c r="C413" s="55" t="s">
        <v>1037</v>
      </c>
      <c r="D413" s="55" t="s">
        <v>52</v>
      </c>
      <c r="E413" s="55" t="s">
        <v>53</v>
      </c>
      <c r="F413" s="55"/>
      <c r="G413" s="55">
        <v>11</v>
      </c>
      <c r="H413" s="55">
        <v>483.5</v>
      </c>
      <c r="I413" s="55">
        <v>526.5</v>
      </c>
      <c r="J413" s="55">
        <v>411</v>
      </c>
      <c r="K413" s="55">
        <v>-317</v>
      </c>
      <c r="L413" s="55">
        <v>2243</v>
      </c>
      <c r="M413" s="55">
        <v>103.5</v>
      </c>
      <c r="N413" s="55">
        <v>470</v>
      </c>
      <c r="O413" s="55">
        <v>83</v>
      </c>
      <c r="P413" s="55">
        <v>583</v>
      </c>
      <c r="Q413" s="55">
        <v>107</v>
      </c>
      <c r="R413" s="55">
        <v>474</v>
      </c>
      <c r="S413" s="55">
        <v>63</v>
      </c>
      <c r="T413" s="55">
        <v>353</v>
      </c>
      <c r="U413" s="55"/>
      <c r="V413" s="55"/>
      <c r="W413" s="55">
        <v>73.5</v>
      </c>
      <c r="X413" s="55">
        <v>90</v>
      </c>
      <c r="Y413" s="55">
        <v>116</v>
      </c>
      <c r="Z413" s="55"/>
      <c r="AA413" s="55"/>
      <c r="AB413" s="55"/>
      <c r="AC413" s="55"/>
      <c r="AD413" s="55"/>
      <c r="AE413" s="55"/>
      <c r="AF413" s="55">
        <v>53.5</v>
      </c>
      <c r="AG413" s="55">
        <v>80</v>
      </c>
      <c r="AH413" s="55">
        <v>145</v>
      </c>
      <c r="AI413" s="55" t="s">
        <v>866</v>
      </c>
      <c r="AJ413" s="55">
        <v>35</v>
      </c>
      <c r="AK413" s="55"/>
      <c r="AL413" s="55"/>
      <c r="AM413" s="55"/>
      <c r="AN413" s="55"/>
      <c r="AO413" s="55">
        <v>106</v>
      </c>
      <c r="AP413" s="55">
        <v>185</v>
      </c>
      <c r="AQ413" s="55">
        <v>128</v>
      </c>
      <c r="AR413" s="55">
        <v>94</v>
      </c>
      <c r="AS413" s="55">
        <v>370</v>
      </c>
      <c r="AT413" s="55">
        <v>411</v>
      </c>
    </row>
    <row r="414" spans="1:46">
      <c r="A414" s="55" t="s">
        <v>547</v>
      </c>
      <c r="B414" s="55">
        <v>1315230620</v>
      </c>
      <c r="C414" s="55" t="s">
        <v>548</v>
      </c>
      <c r="D414" s="55" t="s">
        <v>52</v>
      </c>
      <c r="E414" s="55" t="s">
        <v>53</v>
      </c>
      <c r="F414" s="55"/>
      <c r="G414" s="55">
        <v>6</v>
      </c>
      <c r="H414" s="55">
        <v>494</v>
      </c>
      <c r="I414" s="55">
        <v>526.5</v>
      </c>
      <c r="J414" s="55">
        <v>411</v>
      </c>
      <c r="K414" s="55">
        <v>51</v>
      </c>
      <c r="L414" s="55">
        <v>2243</v>
      </c>
      <c r="M414" s="55">
        <v>101</v>
      </c>
      <c r="N414" s="55">
        <v>561</v>
      </c>
      <c r="O414" s="55">
        <v>89</v>
      </c>
      <c r="P414" s="55">
        <v>470</v>
      </c>
      <c r="Q414" s="55">
        <v>120</v>
      </c>
      <c r="R414" s="55">
        <v>195</v>
      </c>
      <c r="S414" s="55">
        <v>55.5</v>
      </c>
      <c r="T414" s="55">
        <v>487</v>
      </c>
      <c r="U414" s="55"/>
      <c r="V414" s="55"/>
      <c r="W414" s="55">
        <v>61.5</v>
      </c>
      <c r="X414" s="55">
        <v>85</v>
      </c>
      <c r="Y414" s="55">
        <v>322</v>
      </c>
      <c r="Z414" s="55">
        <v>67</v>
      </c>
      <c r="AA414" s="55">
        <v>76</v>
      </c>
      <c r="AB414" s="55">
        <v>392</v>
      </c>
      <c r="AC414" s="55"/>
      <c r="AD414" s="55"/>
      <c r="AE414" s="55"/>
      <c r="AF414" s="55"/>
      <c r="AG414" s="55"/>
      <c r="AH414" s="55"/>
      <c r="AI414" s="55" t="s">
        <v>54</v>
      </c>
      <c r="AJ414" s="55">
        <v>20</v>
      </c>
      <c r="AK414" s="55"/>
      <c r="AL414" s="55" t="s">
        <v>512</v>
      </c>
      <c r="AM414" s="55"/>
      <c r="AN414" s="55"/>
      <c r="AO414" s="55">
        <v>346</v>
      </c>
      <c r="AP414" s="55">
        <v>390</v>
      </c>
      <c r="AQ414" s="55">
        <v>372</v>
      </c>
      <c r="AR414" s="55">
        <v>462</v>
      </c>
      <c r="AS414" s="55">
        <v>418</v>
      </c>
      <c r="AT414" s="55">
        <v>411</v>
      </c>
    </row>
    <row r="415" spans="1:46">
      <c r="A415" s="55" t="s">
        <v>1350</v>
      </c>
      <c r="B415" s="55">
        <v>1315231510</v>
      </c>
      <c r="C415" s="55" t="s">
        <v>1351</v>
      </c>
      <c r="D415" s="55" t="s">
        <v>52</v>
      </c>
      <c r="E415" s="55" t="s">
        <v>53</v>
      </c>
      <c r="F415" s="55"/>
      <c r="G415" s="55">
        <v>15</v>
      </c>
      <c r="H415" s="55">
        <v>480.25</v>
      </c>
      <c r="I415" s="55">
        <v>526.5</v>
      </c>
      <c r="J415" s="55">
        <v>411</v>
      </c>
      <c r="K415" s="55">
        <v>17</v>
      </c>
      <c r="L415" s="55">
        <v>2243</v>
      </c>
      <c r="M415" s="55">
        <v>92</v>
      </c>
      <c r="N415" s="55">
        <v>769</v>
      </c>
      <c r="O415" s="55">
        <v>94</v>
      </c>
      <c r="P415" s="55">
        <v>381</v>
      </c>
      <c r="Q415" s="55">
        <v>123.5</v>
      </c>
      <c r="R415" s="55">
        <v>117</v>
      </c>
      <c r="S415" s="55">
        <v>52</v>
      </c>
      <c r="T415" s="55">
        <v>528</v>
      </c>
      <c r="U415" s="55"/>
      <c r="V415" s="55"/>
      <c r="W415" s="55">
        <v>60.5</v>
      </c>
      <c r="X415" s="55">
        <v>84</v>
      </c>
      <c r="Y415" s="55">
        <v>341</v>
      </c>
      <c r="Z415" s="55"/>
      <c r="AA415" s="55"/>
      <c r="AB415" s="55"/>
      <c r="AC415" s="55">
        <v>58.25</v>
      </c>
      <c r="AD415" s="55">
        <v>81</v>
      </c>
      <c r="AE415" s="55">
        <v>145</v>
      </c>
      <c r="AF415" s="55"/>
      <c r="AG415" s="55"/>
      <c r="AH415" s="55"/>
      <c r="AI415" s="55" t="s">
        <v>880</v>
      </c>
      <c r="AJ415" s="55">
        <v>10</v>
      </c>
      <c r="AK415" s="55"/>
      <c r="AL415" s="55"/>
      <c r="AM415" s="55"/>
      <c r="AN415" s="55"/>
      <c r="AO415" s="55">
        <v>635</v>
      </c>
      <c r="AP415" s="55">
        <v>373</v>
      </c>
      <c r="AQ415" s="55">
        <v>501</v>
      </c>
      <c r="AR415" s="55">
        <v>428</v>
      </c>
      <c r="AS415" s="55">
        <v>519</v>
      </c>
      <c r="AT415" s="55">
        <v>411</v>
      </c>
    </row>
    <row r="416" spans="1:46">
      <c r="A416" s="55" t="s">
        <v>467</v>
      </c>
      <c r="B416" s="55">
        <v>1315230527</v>
      </c>
      <c r="C416" s="55" t="s">
        <v>468</v>
      </c>
      <c r="D416" s="55" t="s">
        <v>52</v>
      </c>
      <c r="E416" s="55" t="s">
        <v>53</v>
      </c>
      <c r="F416" s="55"/>
      <c r="G416" s="55">
        <v>5</v>
      </c>
      <c r="H416" s="55">
        <v>492</v>
      </c>
      <c r="I416" s="55">
        <v>526</v>
      </c>
      <c r="J416" s="55">
        <v>414</v>
      </c>
      <c r="K416" s="55">
        <v>160</v>
      </c>
      <c r="L416" s="55">
        <v>2256</v>
      </c>
      <c r="M416" s="55">
        <v>107</v>
      </c>
      <c r="N416" s="55">
        <v>325</v>
      </c>
      <c r="O416" s="55">
        <v>92.5</v>
      </c>
      <c r="P416" s="55">
        <v>409</v>
      </c>
      <c r="Q416" s="55">
        <v>110</v>
      </c>
      <c r="R416" s="55">
        <v>408</v>
      </c>
      <c r="S416" s="55">
        <v>59.5</v>
      </c>
      <c r="T416" s="55">
        <v>424</v>
      </c>
      <c r="U416" s="55"/>
      <c r="V416" s="55"/>
      <c r="W416" s="55">
        <v>51.5</v>
      </c>
      <c r="X416" s="55">
        <v>77</v>
      </c>
      <c r="Y416" s="55">
        <v>504</v>
      </c>
      <c r="Z416" s="55">
        <v>71.5</v>
      </c>
      <c r="AA416" s="55">
        <v>80</v>
      </c>
      <c r="AB416" s="55">
        <v>310</v>
      </c>
      <c r="AC416" s="55"/>
      <c r="AD416" s="55"/>
      <c r="AE416" s="55"/>
      <c r="AF416" s="55"/>
      <c r="AG416" s="55"/>
      <c r="AH416" s="55"/>
      <c r="AI416" s="55" t="s">
        <v>54</v>
      </c>
      <c r="AJ416" s="55">
        <v>27</v>
      </c>
      <c r="AK416" s="55"/>
      <c r="AL416" s="55"/>
      <c r="AM416" s="55"/>
      <c r="AN416" s="55"/>
      <c r="AO416" s="55">
        <v>365</v>
      </c>
      <c r="AP416" s="55">
        <v>248</v>
      </c>
      <c r="AQ416" s="55">
        <v>247</v>
      </c>
      <c r="AR416" s="55">
        <v>574</v>
      </c>
      <c r="AS416" s="55">
        <v>452</v>
      </c>
      <c r="AT416" s="55">
        <v>414</v>
      </c>
    </row>
    <row r="417" spans="1:46">
      <c r="A417" s="55" t="s">
        <v>503</v>
      </c>
      <c r="B417" s="55">
        <v>1315230546</v>
      </c>
      <c r="C417" s="55" t="s">
        <v>504</v>
      </c>
      <c r="D417" s="55" t="s">
        <v>133</v>
      </c>
      <c r="E417" s="55" t="s">
        <v>53</v>
      </c>
      <c r="F417" s="55"/>
      <c r="G417" s="55">
        <v>5</v>
      </c>
      <c r="H417" s="55">
        <v>497.5</v>
      </c>
      <c r="I417" s="55">
        <v>526</v>
      </c>
      <c r="J417" s="55">
        <v>414</v>
      </c>
      <c r="K417" s="55">
        <v>-9</v>
      </c>
      <c r="L417" s="55">
        <v>2256</v>
      </c>
      <c r="M417" s="55">
        <v>105</v>
      </c>
      <c r="N417" s="55">
        <v>406</v>
      </c>
      <c r="O417" s="55">
        <v>84.5</v>
      </c>
      <c r="P417" s="55">
        <v>553</v>
      </c>
      <c r="Q417" s="55">
        <v>106</v>
      </c>
      <c r="R417" s="55">
        <v>498</v>
      </c>
      <c r="S417" s="55">
        <v>63.5</v>
      </c>
      <c r="T417" s="55">
        <v>342</v>
      </c>
      <c r="U417" s="55"/>
      <c r="V417" s="55"/>
      <c r="W417" s="55">
        <v>69.5</v>
      </c>
      <c r="X417" s="55">
        <v>89</v>
      </c>
      <c r="Y417" s="55">
        <v>165</v>
      </c>
      <c r="Z417" s="55">
        <v>69</v>
      </c>
      <c r="AA417" s="55">
        <v>78</v>
      </c>
      <c r="AB417" s="55">
        <v>354</v>
      </c>
      <c r="AC417" s="55"/>
      <c r="AD417" s="55"/>
      <c r="AE417" s="55"/>
      <c r="AF417" s="55"/>
      <c r="AG417" s="55"/>
      <c r="AH417" s="55"/>
      <c r="AI417" s="55" t="s">
        <v>54</v>
      </c>
      <c r="AJ417" s="55">
        <v>46</v>
      </c>
      <c r="AK417" s="55"/>
      <c r="AL417" s="55"/>
      <c r="AM417" s="55"/>
      <c r="AN417" s="55"/>
      <c r="AO417" s="55">
        <v>400</v>
      </c>
      <c r="AP417" s="55">
        <v>368</v>
      </c>
      <c r="AQ417" s="55">
        <v>305</v>
      </c>
      <c r="AR417" s="55">
        <v>405</v>
      </c>
      <c r="AS417" s="55">
        <v>218</v>
      </c>
      <c r="AT417" s="55">
        <v>414</v>
      </c>
    </row>
    <row r="418" spans="1:46">
      <c r="A418" s="55" t="s">
        <v>1003</v>
      </c>
      <c r="B418" s="55">
        <v>1315231117</v>
      </c>
      <c r="C418" s="55" t="s">
        <v>1004</v>
      </c>
      <c r="D418" s="55" t="s">
        <v>52</v>
      </c>
      <c r="E418" s="55" t="s">
        <v>53</v>
      </c>
      <c r="F418" s="55"/>
      <c r="G418" s="55">
        <v>11</v>
      </c>
      <c r="H418" s="55">
        <v>477.5</v>
      </c>
      <c r="I418" s="55">
        <v>526</v>
      </c>
      <c r="J418" s="55">
        <v>414</v>
      </c>
      <c r="K418" s="55">
        <v>14</v>
      </c>
      <c r="L418" s="55">
        <v>2256</v>
      </c>
      <c r="M418" s="55">
        <v>115</v>
      </c>
      <c r="N418" s="55">
        <v>66</v>
      </c>
      <c r="O418" s="55">
        <v>97</v>
      </c>
      <c r="P418" s="55">
        <v>330</v>
      </c>
      <c r="Q418" s="55">
        <v>81.5</v>
      </c>
      <c r="R418" s="55">
        <v>768</v>
      </c>
      <c r="S418" s="55">
        <v>65.5</v>
      </c>
      <c r="T418" s="55">
        <v>311</v>
      </c>
      <c r="U418" s="55"/>
      <c r="V418" s="55"/>
      <c r="W418" s="55">
        <v>53</v>
      </c>
      <c r="X418" s="55">
        <v>78</v>
      </c>
      <c r="Y418" s="55">
        <v>481</v>
      </c>
      <c r="Z418" s="55"/>
      <c r="AA418" s="55"/>
      <c r="AB418" s="55"/>
      <c r="AC418" s="55"/>
      <c r="AD418" s="55"/>
      <c r="AE418" s="55"/>
      <c r="AF418" s="55">
        <v>65.5</v>
      </c>
      <c r="AG418" s="55">
        <v>89</v>
      </c>
      <c r="AH418" s="55">
        <v>30</v>
      </c>
      <c r="AI418" s="55" t="s">
        <v>866</v>
      </c>
      <c r="AJ418" s="55">
        <v>17</v>
      </c>
      <c r="AK418" s="55"/>
      <c r="AL418" s="55"/>
      <c r="AM418" s="55"/>
      <c r="AN418" s="55"/>
      <c r="AO418" s="55">
        <v>428</v>
      </c>
      <c r="AP418" s="55">
        <v>487</v>
      </c>
      <c r="AQ418" s="55">
        <v>378</v>
      </c>
      <c r="AR418" s="55">
        <v>428</v>
      </c>
      <c r="AS418" s="55">
        <v>628</v>
      </c>
      <c r="AT418" s="55">
        <v>414</v>
      </c>
    </row>
    <row r="419" spans="1:46">
      <c r="A419" s="55" t="s">
        <v>1078</v>
      </c>
      <c r="B419" s="55">
        <v>1315231209</v>
      </c>
      <c r="C419" s="55" t="s">
        <v>1079</v>
      </c>
      <c r="D419" s="55" t="s">
        <v>52</v>
      </c>
      <c r="E419" s="55" t="s">
        <v>53</v>
      </c>
      <c r="F419" s="55"/>
      <c r="G419" s="55">
        <v>12</v>
      </c>
      <c r="H419" s="55">
        <v>473.5</v>
      </c>
      <c r="I419" s="55">
        <v>526</v>
      </c>
      <c r="J419" s="55">
        <v>414</v>
      </c>
      <c r="K419" s="55">
        <v>94</v>
      </c>
      <c r="L419" s="55">
        <v>2256</v>
      </c>
      <c r="M419" s="55">
        <v>110</v>
      </c>
      <c r="N419" s="55">
        <v>209</v>
      </c>
      <c r="O419" s="55">
        <v>84</v>
      </c>
      <c r="P419" s="55">
        <v>568</v>
      </c>
      <c r="Q419" s="55">
        <v>111.5</v>
      </c>
      <c r="R419" s="55">
        <v>371</v>
      </c>
      <c r="S419" s="55">
        <v>57.5</v>
      </c>
      <c r="T419" s="55">
        <v>454</v>
      </c>
      <c r="U419" s="55"/>
      <c r="V419" s="55"/>
      <c r="W419" s="55">
        <v>52</v>
      </c>
      <c r="X419" s="55">
        <v>77</v>
      </c>
      <c r="Y419" s="55">
        <v>493</v>
      </c>
      <c r="Z419" s="55"/>
      <c r="AA419" s="55"/>
      <c r="AB419" s="55"/>
      <c r="AC419" s="55"/>
      <c r="AD419" s="55"/>
      <c r="AE419" s="55"/>
      <c r="AF419" s="55">
        <v>58.5</v>
      </c>
      <c r="AG419" s="55">
        <v>86</v>
      </c>
      <c r="AH419" s="55">
        <v>78</v>
      </c>
      <c r="AI419" s="55" t="s">
        <v>866</v>
      </c>
      <c r="AJ419" s="55">
        <v>9</v>
      </c>
      <c r="AK419" s="55"/>
      <c r="AL419" s="55"/>
      <c r="AM419" s="55"/>
      <c r="AN419" s="55"/>
      <c r="AO419" s="55">
        <v>615</v>
      </c>
      <c r="AP419" s="55">
        <v>562</v>
      </c>
      <c r="AQ419" s="55">
        <v>475</v>
      </c>
      <c r="AR419" s="55">
        <v>508</v>
      </c>
      <c r="AS419" s="55">
        <v>526</v>
      </c>
      <c r="AT419" s="55">
        <v>414</v>
      </c>
    </row>
    <row r="420" spans="1:46">
      <c r="A420" s="55" t="s">
        <v>745</v>
      </c>
      <c r="B420" s="55">
        <v>1315230827</v>
      </c>
      <c r="C420" s="55" t="s">
        <v>746</v>
      </c>
      <c r="D420" s="55" t="s">
        <v>52</v>
      </c>
      <c r="E420" s="55" t="s">
        <v>53</v>
      </c>
      <c r="F420" s="55"/>
      <c r="G420" s="55">
        <v>8</v>
      </c>
      <c r="H420" s="55">
        <v>494.5</v>
      </c>
      <c r="I420" s="55">
        <v>526</v>
      </c>
      <c r="J420" s="55">
        <v>414</v>
      </c>
      <c r="K420" s="55">
        <v>-55</v>
      </c>
      <c r="L420" s="55">
        <v>2256</v>
      </c>
      <c r="M420" s="55">
        <v>111</v>
      </c>
      <c r="N420" s="55">
        <v>172</v>
      </c>
      <c r="O420" s="55">
        <v>89</v>
      </c>
      <c r="P420" s="55">
        <v>470</v>
      </c>
      <c r="Q420" s="55">
        <v>102</v>
      </c>
      <c r="R420" s="55">
        <v>575</v>
      </c>
      <c r="S420" s="55">
        <v>52</v>
      </c>
      <c r="T420" s="55">
        <v>528</v>
      </c>
      <c r="U420" s="55"/>
      <c r="V420" s="55"/>
      <c r="W420" s="55">
        <v>58.5</v>
      </c>
      <c r="X420" s="55">
        <v>82</v>
      </c>
      <c r="Y420" s="55">
        <v>372</v>
      </c>
      <c r="Z420" s="55">
        <v>82</v>
      </c>
      <c r="AA420" s="55">
        <v>90</v>
      </c>
      <c r="AB420" s="55">
        <v>111</v>
      </c>
      <c r="AC420" s="55"/>
      <c r="AD420" s="55"/>
      <c r="AE420" s="55"/>
      <c r="AF420" s="55"/>
      <c r="AG420" s="55"/>
      <c r="AH420" s="55"/>
      <c r="AI420" s="55" t="s">
        <v>54</v>
      </c>
      <c r="AJ420" s="55">
        <v>28</v>
      </c>
      <c r="AK420" s="55"/>
      <c r="AL420" s="55"/>
      <c r="AM420" s="55"/>
      <c r="AN420" s="55"/>
      <c r="AO420" s="55">
        <v>421</v>
      </c>
      <c r="AP420" s="55">
        <v>496</v>
      </c>
      <c r="AQ420" s="55">
        <v>404</v>
      </c>
      <c r="AR420" s="55">
        <v>359</v>
      </c>
      <c r="AS420" s="55">
        <v>511</v>
      </c>
      <c r="AT420" s="55">
        <v>414</v>
      </c>
    </row>
    <row r="421" spans="1:46">
      <c r="A421" s="55" t="s">
        <v>1174</v>
      </c>
      <c r="B421" s="55">
        <v>1315231319</v>
      </c>
      <c r="C421" s="55" t="s">
        <v>1175</v>
      </c>
      <c r="D421" s="55" t="s">
        <v>52</v>
      </c>
      <c r="E421" s="55" t="s">
        <v>53</v>
      </c>
      <c r="F421" s="55"/>
      <c r="G421" s="55">
        <v>13</v>
      </c>
      <c r="H421" s="55">
        <v>473</v>
      </c>
      <c r="I421" s="55">
        <v>525.5</v>
      </c>
      <c r="J421" s="55">
        <v>419</v>
      </c>
      <c r="K421" s="55">
        <v>50</v>
      </c>
      <c r="L421" s="55">
        <v>2279</v>
      </c>
      <c r="M421" s="55">
        <v>90.5</v>
      </c>
      <c r="N421" s="55">
        <v>777</v>
      </c>
      <c r="O421" s="55">
        <v>90.5</v>
      </c>
      <c r="P421" s="55">
        <v>445</v>
      </c>
      <c r="Q421" s="55">
        <v>120.5</v>
      </c>
      <c r="R421" s="55">
        <v>180</v>
      </c>
      <c r="S421" s="55">
        <v>63</v>
      </c>
      <c r="T421" s="55">
        <v>353</v>
      </c>
      <c r="U421" s="55"/>
      <c r="V421" s="55"/>
      <c r="W421" s="55">
        <v>48</v>
      </c>
      <c r="X421" s="55">
        <v>74</v>
      </c>
      <c r="Y421" s="55">
        <v>544</v>
      </c>
      <c r="Z421" s="55"/>
      <c r="AA421" s="55"/>
      <c r="AB421" s="55"/>
      <c r="AC421" s="55"/>
      <c r="AD421" s="55"/>
      <c r="AE421" s="55"/>
      <c r="AF421" s="55">
        <v>60.5</v>
      </c>
      <c r="AG421" s="55">
        <v>87</v>
      </c>
      <c r="AH421" s="55">
        <v>61</v>
      </c>
      <c r="AI421" s="55" t="s">
        <v>866</v>
      </c>
      <c r="AJ421" s="55">
        <v>19</v>
      </c>
      <c r="AK421" s="55"/>
      <c r="AL421" s="55"/>
      <c r="AM421" s="55"/>
      <c r="AN421" s="55"/>
      <c r="AO421" s="55">
        <v>497</v>
      </c>
      <c r="AP421" s="55">
        <v>487</v>
      </c>
      <c r="AQ421" s="55">
        <v>585</v>
      </c>
      <c r="AR421" s="55">
        <v>469</v>
      </c>
      <c r="AS421" s="55">
        <v>405</v>
      </c>
      <c r="AT421" s="55">
        <v>419</v>
      </c>
    </row>
    <row r="422" spans="1:46">
      <c r="A422" s="55" t="s">
        <v>1212</v>
      </c>
      <c r="B422" s="55">
        <v>1315231338</v>
      </c>
      <c r="C422" s="55" t="s">
        <v>1213</v>
      </c>
      <c r="D422" s="55" t="s">
        <v>52</v>
      </c>
      <c r="E422" s="55" t="s">
        <v>53</v>
      </c>
      <c r="F422" s="55"/>
      <c r="G422" s="55">
        <v>13</v>
      </c>
      <c r="H422" s="55">
        <v>472.5</v>
      </c>
      <c r="I422" s="55">
        <v>524.5</v>
      </c>
      <c r="J422" s="55">
        <v>420</v>
      </c>
      <c r="K422" s="55">
        <v>-128</v>
      </c>
      <c r="L422" s="55">
        <v>2320</v>
      </c>
      <c r="M422" s="55">
        <v>102</v>
      </c>
      <c r="N422" s="55">
        <v>529</v>
      </c>
      <c r="O422" s="55">
        <v>85</v>
      </c>
      <c r="P422" s="55">
        <v>541</v>
      </c>
      <c r="Q422" s="55">
        <v>118.5</v>
      </c>
      <c r="R422" s="55">
        <v>221</v>
      </c>
      <c r="S422" s="55">
        <v>52</v>
      </c>
      <c r="T422" s="55">
        <v>528</v>
      </c>
      <c r="U422" s="55"/>
      <c r="V422" s="55"/>
      <c r="W422" s="55">
        <v>56.5</v>
      </c>
      <c r="X422" s="55">
        <v>81</v>
      </c>
      <c r="Y422" s="55">
        <v>414</v>
      </c>
      <c r="Z422" s="55"/>
      <c r="AA422" s="55"/>
      <c r="AB422" s="55"/>
      <c r="AC422" s="55"/>
      <c r="AD422" s="55"/>
      <c r="AE422" s="55"/>
      <c r="AF422" s="55">
        <v>58.5</v>
      </c>
      <c r="AG422" s="55">
        <v>86</v>
      </c>
      <c r="AH422" s="55">
        <v>78</v>
      </c>
      <c r="AI422" s="55" t="s">
        <v>866</v>
      </c>
      <c r="AJ422" s="55">
        <v>38</v>
      </c>
      <c r="AK422" s="55"/>
      <c r="AL422" s="55"/>
      <c r="AM422" s="55"/>
      <c r="AN422" s="55"/>
      <c r="AO422" s="55">
        <v>320</v>
      </c>
      <c r="AP422" s="55">
        <v>256</v>
      </c>
      <c r="AQ422" s="55">
        <v>236</v>
      </c>
      <c r="AR422" s="55">
        <v>292</v>
      </c>
      <c r="AS422" s="55">
        <v>257</v>
      </c>
      <c r="AT422" s="55">
        <v>420</v>
      </c>
    </row>
    <row r="423" spans="1:46">
      <c r="A423" s="55" t="s">
        <v>210</v>
      </c>
      <c r="B423" s="55">
        <v>1315230233</v>
      </c>
      <c r="C423" s="55" t="s">
        <v>211</v>
      </c>
      <c r="D423" s="55" t="s">
        <v>52</v>
      </c>
      <c r="E423" s="55" t="s">
        <v>53</v>
      </c>
      <c r="F423" s="55"/>
      <c r="G423" s="55">
        <v>2</v>
      </c>
      <c r="H423" s="55">
        <v>492</v>
      </c>
      <c r="I423" s="55">
        <v>524.5</v>
      </c>
      <c r="J423" s="55">
        <v>420</v>
      </c>
      <c r="K423" s="55">
        <v>-208</v>
      </c>
      <c r="L423" s="55">
        <v>2320</v>
      </c>
      <c r="M423" s="55">
        <v>106.5</v>
      </c>
      <c r="N423" s="55">
        <v>346</v>
      </c>
      <c r="O423" s="55">
        <v>86.5</v>
      </c>
      <c r="P423" s="55">
        <v>515</v>
      </c>
      <c r="Q423" s="55">
        <v>112</v>
      </c>
      <c r="R423" s="55">
        <v>360</v>
      </c>
      <c r="S423" s="55">
        <v>50.5</v>
      </c>
      <c r="T423" s="55">
        <v>542</v>
      </c>
      <c r="U423" s="55"/>
      <c r="V423" s="55"/>
      <c r="W423" s="55">
        <v>55.5</v>
      </c>
      <c r="X423" s="55">
        <v>80</v>
      </c>
      <c r="Y423" s="55">
        <v>435</v>
      </c>
      <c r="Z423" s="55">
        <v>81</v>
      </c>
      <c r="AA423" s="55">
        <v>89</v>
      </c>
      <c r="AB423" s="55">
        <v>132</v>
      </c>
      <c r="AC423" s="55"/>
      <c r="AD423" s="55"/>
      <c r="AE423" s="55"/>
      <c r="AF423" s="55"/>
      <c r="AG423" s="55"/>
      <c r="AH423" s="55"/>
      <c r="AI423" s="55" t="s">
        <v>54</v>
      </c>
      <c r="AJ423" s="55">
        <v>33</v>
      </c>
      <c r="AK423" s="55"/>
      <c r="AL423" s="55"/>
      <c r="AM423" s="55"/>
      <c r="AN423" s="55"/>
      <c r="AO423" s="55">
        <v>221</v>
      </c>
      <c r="AP423" s="55">
        <v>268</v>
      </c>
      <c r="AQ423" s="55">
        <v>358</v>
      </c>
      <c r="AR423" s="55">
        <v>212</v>
      </c>
      <c r="AS423" s="55">
        <v>397</v>
      </c>
      <c r="AT423" s="55">
        <v>420</v>
      </c>
    </row>
    <row r="424" spans="1:46">
      <c r="A424" s="55" t="s">
        <v>379</v>
      </c>
      <c r="B424" s="55">
        <v>1315230424</v>
      </c>
      <c r="C424" s="55" t="s">
        <v>380</v>
      </c>
      <c r="D424" s="55" t="s">
        <v>52</v>
      </c>
      <c r="E424" s="55" t="s">
        <v>53</v>
      </c>
      <c r="F424" s="55"/>
      <c r="G424" s="55">
        <v>4</v>
      </c>
      <c r="H424" s="55">
        <v>493.5</v>
      </c>
      <c r="I424" s="55">
        <v>523.5</v>
      </c>
      <c r="J424" s="55">
        <v>422</v>
      </c>
      <c r="K424" s="55">
        <v>-43</v>
      </c>
      <c r="L424" s="55">
        <v>2349</v>
      </c>
      <c r="M424" s="55">
        <v>95</v>
      </c>
      <c r="N424" s="55">
        <v>730</v>
      </c>
      <c r="O424" s="55">
        <v>87</v>
      </c>
      <c r="P424" s="55">
        <v>503</v>
      </c>
      <c r="Q424" s="55">
        <v>92.5</v>
      </c>
      <c r="R424" s="55">
        <v>702</v>
      </c>
      <c r="S424" s="55">
        <v>71</v>
      </c>
      <c r="T424" s="55">
        <v>205</v>
      </c>
      <c r="U424" s="55"/>
      <c r="V424" s="55"/>
      <c r="W424" s="55">
        <v>64</v>
      </c>
      <c r="X424" s="55">
        <v>87</v>
      </c>
      <c r="Y424" s="55">
        <v>269</v>
      </c>
      <c r="Z424" s="55">
        <v>84</v>
      </c>
      <c r="AA424" s="55">
        <v>91</v>
      </c>
      <c r="AB424" s="55">
        <v>75</v>
      </c>
      <c r="AC424" s="55"/>
      <c r="AD424" s="55"/>
      <c r="AE424" s="55"/>
      <c r="AF424" s="55"/>
      <c r="AG424" s="55"/>
      <c r="AH424" s="55"/>
      <c r="AI424" s="55" t="s">
        <v>54</v>
      </c>
      <c r="AJ424" s="55">
        <v>24</v>
      </c>
      <c r="AK424" s="55"/>
      <c r="AL424" s="55"/>
      <c r="AM424" s="55"/>
      <c r="AN424" s="55"/>
      <c r="AO424" s="55">
        <v>497</v>
      </c>
      <c r="AP424" s="55">
        <v>260</v>
      </c>
      <c r="AQ424" s="55">
        <v>389</v>
      </c>
      <c r="AR424" s="55">
        <v>379</v>
      </c>
      <c r="AS424" s="55">
        <v>397</v>
      </c>
      <c r="AT424" s="55">
        <v>422</v>
      </c>
    </row>
    <row r="425" spans="1:46">
      <c r="A425" s="55" t="s">
        <v>555</v>
      </c>
      <c r="B425" s="55">
        <v>1315230624</v>
      </c>
      <c r="C425" s="55" t="s">
        <v>556</v>
      </c>
      <c r="D425" s="55" t="s">
        <v>52</v>
      </c>
      <c r="E425" s="55" t="s">
        <v>53</v>
      </c>
      <c r="F425" s="55"/>
      <c r="G425" s="55">
        <v>6</v>
      </c>
      <c r="H425" s="55">
        <v>491</v>
      </c>
      <c r="I425" s="55">
        <v>523.5</v>
      </c>
      <c r="J425" s="55">
        <v>422</v>
      </c>
      <c r="K425" s="55">
        <v>-137</v>
      </c>
      <c r="L425" s="55">
        <v>2349</v>
      </c>
      <c r="M425" s="55">
        <v>94</v>
      </c>
      <c r="N425" s="55">
        <v>750</v>
      </c>
      <c r="O425" s="55">
        <v>99.5</v>
      </c>
      <c r="P425" s="55">
        <v>270</v>
      </c>
      <c r="Q425" s="55">
        <v>103.5</v>
      </c>
      <c r="R425" s="55">
        <v>551</v>
      </c>
      <c r="S425" s="55">
        <v>60.5</v>
      </c>
      <c r="T425" s="55">
        <v>405</v>
      </c>
      <c r="U425" s="55"/>
      <c r="V425" s="55"/>
      <c r="W425" s="55">
        <v>58.5</v>
      </c>
      <c r="X425" s="55">
        <v>82</v>
      </c>
      <c r="Y425" s="55">
        <v>372</v>
      </c>
      <c r="Z425" s="55">
        <v>75</v>
      </c>
      <c r="AA425" s="55">
        <v>84</v>
      </c>
      <c r="AB425" s="55">
        <v>248</v>
      </c>
      <c r="AC425" s="55"/>
      <c r="AD425" s="55"/>
      <c r="AE425" s="55"/>
      <c r="AF425" s="55"/>
      <c r="AG425" s="55"/>
      <c r="AH425" s="55"/>
      <c r="AI425" s="55" t="s">
        <v>54</v>
      </c>
      <c r="AJ425" s="55">
        <v>24</v>
      </c>
      <c r="AK425" s="55"/>
      <c r="AL425" s="55" t="s">
        <v>512</v>
      </c>
      <c r="AM425" s="55"/>
      <c r="AN425" s="55"/>
      <c r="AO425" s="55">
        <v>290</v>
      </c>
      <c r="AP425" s="55">
        <v>401</v>
      </c>
      <c r="AQ425" s="55">
        <v>278</v>
      </c>
      <c r="AR425" s="55">
        <v>285</v>
      </c>
      <c r="AS425" s="55">
        <v>342</v>
      </c>
      <c r="AT425" s="55">
        <v>422</v>
      </c>
    </row>
    <row r="426" spans="1:46">
      <c r="A426" s="55" t="s">
        <v>1334</v>
      </c>
      <c r="B426" s="55">
        <v>1315231502</v>
      </c>
      <c r="C426" s="55" t="s">
        <v>1335</v>
      </c>
      <c r="D426" s="55" t="s">
        <v>52</v>
      </c>
      <c r="E426" s="55" t="s">
        <v>53</v>
      </c>
      <c r="F426" s="55"/>
      <c r="G426" s="55">
        <v>15</v>
      </c>
      <c r="H426" s="55">
        <v>477</v>
      </c>
      <c r="I426" s="55">
        <v>523.5</v>
      </c>
      <c r="J426" s="55">
        <v>422</v>
      </c>
      <c r="K426" s="55">
        <v>-137</v>
      </c>
      <c r="L426" s="55">
        <v>2349</v>
      </c>
      <c r="M426" s="55">
        <v>98.5</v>
      </c>
      <c r="N426" s="55">
        <v>653</v>
      </c>
      <c r="O426" s="55">
        <v>86.5</v>
      </c>
      <c r="P426" s="55">
        <v>515</v>
      </c>
      <c r="Q426" s="55">
        <v>101</v>
      </c>
      <c r="R426" s="55">
        <v>592</v>
      </c>
      <c r="S426" s="55">
        <v>67.5</v>
      </c>
      <c r="T426" s="55">
        <v>275</v>
      </c>
      <c r="U426" s="55"/>
      <c r="V426" s="55"/>
      <c r="W426" s="55">
        <v>57</v>
      </c>
      <c r="X426" s="55">
        <v>81</v>
      </c>
      <c r="Y426" s="55">
        <v>406</v>
      </c>
      <c r="Z426" s="55"/>
      <c r="AA426" s="55"/>
      <c r="AB426" s="55"/>
      <c r="AC426" s="55">
        <v>66.5</v>
      </c>
      <c r="AD426" s="55">
        <v>89</v>
      </c>
      <c r="AE426" s="55">
        <v>48</v>
      </c>
      <c r="AF426" s="55"/>
      <c r="AG426" s="55"/>
      <c r="AH426" s="55"/>
      <c r="AI426" s="55" t="s">
        <v>880</v>
      </c>
      <c r="AJ426" s="55">
        <v>2</v>
      </c>
      <c r="AK426" s="55"/>
      <c r="AL426" s="55"/>
      <c r="AM426" s="55"/>
      <c r="AN426" s="55"/>
      <c r="AO426" s="55">
        <v>299</v>
      </c>
      <c r="AP426" s="55">
        <v>400</v>
      </c>
      <c r="AQ426" s="55">
        <v>416</v>
      </c>
      <c r="AR426" s="55">
        <v>285</v>
      </c>
      <c r="AS426" s="55">
        <v>226</v>
      </c>
      <c r="AT426" s="55">
        <v>422</v>
      </c>
    </row>
    <row r="427" spans="1:46">
      <c r="A427" s="55" t="s">
        <v>1365</v>
      </c>
      <c r="B427" s="55">
        <v>1315231517</v>
      </c>
      <c r="C427" s="55" t="s">
        <v>1366</v>
      </c>
      <c r="D427" s="55" t="s">
        <v>52</v>
      </c>
      <c r="E427" s="55" t="s">
        <v>53</v>
      </c>
      <c r="F427" s="55"/>
      <c r="G427" s="55">
        <v>15</v>
      </c>
      <c r="H427" s="55">
        <v>475</v>
      </c>
      <c r="I427" s="55">
        <v>523.5</v>
      </c>
      <c r="J427" s="55">
        <v>422</v>
      </c>
      <c r="K427" s="55">
        <v>-121</v>
      </c>
      <c r="L427" s="55">
        <v>2349</v>
      </c>
      <c r="M427" s="55">
        <v>103.5</v>
      </c>
      <c r="N427" s="55">
        <v>470</v>
      </c>
      <c r="O427" s="55">
        <v>90</v>
      </c>
      <c r="P427" s="55">
        <v>453</v>
      </c>
      <c r="Q427" s="55">
        <v>124</v>
      </c>
      <c r="R427" s="55">
        <v>106</v>
      </c>
      <c r="S427" s="55">
        <v>47</v>
      </c>
      <c r="T427" s="55">
        <v>587</v>
      </c>
      <c r="U427" s="55"/>
      <c r="V427" s="55"/>
      <c r="W427" s="55">
        <v>50.5</v>
      </c>
      <c r="X427" s="55">
        <v>76</v>
      </c>
      <c r="Y427" s="55">
        <v>516</v>
      </c>
      <c r="Z427" s="55"/>
      <c r="AA427" s="55"/>
      <c r="AB427" s="55"/>
      <c r="AC427" s="55">
        <v>60</v>
      </c>
      <c r="AD427" s="55">
        <v>83</v>
      </c>
      <c r="AE427" s="55">
        <v>124</v>
      </c>
      <c r="AF427" s="55"/>
      <c r="AG427" s="55"/>
      <c r="AH427" s="55"/>
      <c r="AI427" s="55" t="s">
        <v>880</v>
      </c>
      <c r="AJ427" s="55">
        <v>17</v>
      </c>
      <c r="AK427" s="55"/>
      <c r="AL427" s="55"/>
      <c r="AM427" s="55"/>
      <c r="AN427" s="55"/>
      <c r="AO427" s="55">
        <v>371</v>
      </c>
      <c r="AP427" s="55">
        <v>248</v>
      </c>
      <c r="AQ427" s="55">
        <v>333</v>
      </c>
      <c r="AR427" s="55">
        <v>301</v>
      </c>
      <c r="AS427" s="55">
        <v>397</v>
      </c>
      <c r="AT427" s="55">
        <v>422</v>
      </c>
    </row>
    <row r="428" spans="1:46">
      <c r="A428" s="55" t="s">
        <v>589</v>
      </c>
      <c r="B428" s="55">
        <v>1315230642</v>
      </c>
      <c r="C428" s="55" t="s">
        <v>590</v>
      </c>
      <c r="D428" s="55" t="s">
        <v>133</v>
      </c>
      <c r="E428" s="55" t="s">
        <v>53</v>
      </c>
      <c r="F428" s="55"/>
      <c r="G428" s="55">
        <v>6</v>
      </c>
      <c r="H428" s="55">
        <v>500.5</v>
      </c>
      <c r="I428" s="55">
        <v>523</v>
      </c>
      <c r="J428" s="55">
        <v>426</v>
      </c>
      <c r="K428" s="55">
        <v>31</v>
      </c>
      <c r="L428" s="55">
        <v>2371</v>
      </c>
      <c r="M428" s="55">
        <v>96.5</v>
      </c>
      <c r="N428" s="55">
        <v>701</v>
      </c>
      <c r="O428" s="55">
        <v>114</v>
      </c>
      <c r="P428" s="55">
        <v>69</v>
      </c>
      <c r="Q428" s="55">
        <v>73</v>
      </c>
      <c r="R428" s="55">
        <v>786</v>
      </c>
      <c r="S428" s="55">
        <v>66.5</v>
      </c>
      <c r="T428" s="55">
        <v>292</v>
      </c>
      <c r="U428" s="55"/>
      <c r="V428" s="55"/>
      <c r="W428" s="55">
        <v>79</v>
      </c>
      <c r="X428" s="55">
        <v>93</v>
      </c>
      <c r="Y428" s="55">
        <v>50</v>
      </c>
      <c r="Z428" s="55">
        <v>71.5</v>
      </c>
      <c r="AA428" s="55">
        <v>80</v>
      </c>
      <c r="AB428" s="55">
        <v>310</v>
      </c>
      <c r="AC428" s="55"/>
      <c r="AD428" s="55"/>
      <c r="AE428" s="55"/>
      <c r="AF428" s="55"/>
      <c r="AG428" s="55"/>
      <c r="AH428" s="55"/>
      <c r="AI428" s="55" t="s">
        <v>54</v>
      </c>
      <c r="AJ428" s="55">
        <v>42</v>
      </c>
      <c r="AK428" s="55"/>
      <c r="AL428" s="55" t="s">
        <v>512</v>
      </c>
      <c r="AM428" s="55"/>
      <c r="AN428" s="55"/>
      <c r="AO428" s="55">
        <v>263</v>
      </c>
      <c r="AP428" s="55">
        <v>347</v>
      </c>
      <c r="AQ428" s="55">
        <v>311</v>
      </c>
      <c r="AR428" s="55">
        <v>457</v>
      </c>
      <c r="AS428" s="55">
        <v>362</v>
      </c>
      <c r="AT428" s="55">
        <v>426</v>
      </c>
    </row>
    <row r="429" spans="1:46">
      <c r="A429" s="55" t="s">
        <v>222</v>
      </c>
      <c r="B429" s="55">
        <v>1315230240</v>
      </c>
      <c r="C429" s="55" t="s">
        <v>223</v>
      </c>
      <c r="D429" s="55" t="s">
        <v>52</v>
      </c>
      <c r="E429" s="55" t="s">
        <v>53</v>
      </c>
      <c r="F429" s="55"/>
      <c r="G429" s="55">
        <v>2</v>
      </c>
      <c r="H429" s="55">
        <v>489</v>
      </c>
      <c r="I429" s="55">
        <v>523</v>
      </c>
      <c r="J429" s="55">
        <v>426</v>
      </c>
      <c r="K429" s="55">
        <v>77</v>
      </c>
      <c r="L429" s="55">
        <v>2371</v>
      </c>
      <c r="M429" s="55">
        <v>113</v>
      </c>
      <c r="N429" s="55">
        <v>112</v>
      </c>
      <c r="O429" s="55">
        <v>85</v>
      </c>
      <c r="P429" s="55">
        <v>541</v>
      </c>
      <c r="Q429" s="55">
        <v>107.5</v>
      </c>
      <c r="R429" s="55">
        <v>463</v>
      </c>
      <c r="S429" s="55">
        <v>61.5</v>
      </c>
      <c r="T429" s="55">
        <v>381</v>
      </c>
      <c r="U429" s="55"/>
      <c r="V429" s="55"/>
      <c r="W429" s="55">
        <v>54.5</v>
      </c>
      <c r="X429" s="55">
        <v>79</v>
      </c>
      <c r="Y429" s="55">
        <v>455</v>
      </c>
      <c r="Z429" s="55">
        <v>67.5</v>
      </c>
      <c r="AA429" s="55">
        <v>77</v>
      </c>
      <c r="AB429" s="55">
        <v>383</v>
      </c>
      <c r="AC429" s="55"/>
      <c r="AD429" s="55"/>
      <c r="AE429" s="55"/>
      <c r="AF429" s="55"/>
      <c r="AG429" s="55"/>
      <c r="AH429" s="55"/>
      <c r="AI429" s="55" t="s">
        <v>54</v>
      </c>
      <c r="AJ429" s="55">
        <v>40</v>
      </c>
      <c r="AK429" s="55"/>
      <c r="AL429" s="55"/>
      <c r="AM429" s="55"/>
      <c r="AN429" s="55"/>
      <c r="AO429" s="55">
        <v>613</v>
      </c>
      <c r="AP429" s="55">
        <v>610</v>
      </c>
      <c r="AQ429" s="55">
        <v>654</v>
      </c>
      <c r="AR429" s="55">
        <v>503</v>
      </c>
      <c r="AS429" s="55">
        <v>541</v>
      </c>
      <c r="AT429" s="55">
        <v>426</v>
      </c>
    </row>
    <row r="430" spans="1:46">
      <c r="A430" s="55" t="s">
        <v>318</v>
      </c>
      <c r="B430" s="55">
        <v>1315230340</v>
      </c>
      <c r="C430" s="55" t="s">
        <v>319</v>
      </c>
      <c r="D430" s="55" t="s">
        <v>133</v>
      </c>
      <c r="E430" s="55" t="s">
        <v>53</v>
      </c>
      <c r="F430" s="55"/>
      <c r="G430" s="55">
        <v>3</v>
      </c>
      <c r="H430" s="55">
        <v>490</v>
      </c>
      <c r="I430" s="55">
        <v>523</v>
      </c>
      <c r="J430" s="55">
        <v>426</v>
      </c>
      <c r="K430" s="55">
        <v>84</v>
      </c>
      <c r="L430" s="55">
        <v>2371</v>
      </c>
      <c r="M430" s="55">
        <v>109.5</v>
      </c>
      <c r="N430" s="55">
        <v>226</v>
      </c>
      <c r="O430" s="55">
        <v>85.5</v>
      </c>
      <c r="P430" s="55">
        <v>530</v>
      </c>
      <c r="Q430" s="55">
        <v>118.5</v>
      </c>
      <c r="R430" s="55">
        <v>221</v>
      </c>
      <c r="S430" s="55">
        <v>51.5</v>
      </c>
      <c r="T430" s="55">
        <v>535</v>
      </c>
      <c r="U430" s="55"/>
      <c r="V430" s="55"/>
      <c r="W430" s="55">
        <v>57</v>
      </c>
      <c r="X430" s="55">
        <v>81</v>
      </c>
      <c r="Y430" s="55">
        <v>406</v>
      </c>
      <c r="Z430" s="55">
        <v>68</v>
      </c>
      <c r="AA430" s="55">
        <v>77</v>
      </c>
      <c r="AB430" s="55">
        <v>372</v>
      </c>
      <c r="AC430" s="55"/>
      <c r="AD430" s="55"/>
      <c r="AE430" s="55"/>
      <c r="AF430" s="55"/>
      <c r="AG430" s="55"/>
      <c r="AH430" s="55"/>
      <c r="AI430" s="55" t="s">
        <v>54</v>
      </c>
      <c r="AJ430" s="55">
        <v>40</v>
      </c>
      <c r="AK430" s="55"/>
      <c r="AL430" s="55"/>
      <c r="AM430" s="55"/>
      <c r="AN430" s="55"/>
      <c r="AO430" s="55">
        <v>591</v>
      </c>
      <c r="AP430" s="55">
        <v>625</v>
      </c>
      <c r="AQ430" s="55">
        <v>409</v>
      </c>
      <c r="AR430" s="55">
        <v>510</v>
      </c>
      <c r="AS430" s="55">
        <v>611</v>
      </c>
      <c r="AT430" s="55">
        <v>426</v>
      </c>
    </row>
    <row r="431" spans="1:46">
      <c r="A431" s="55" t="s">
        <v>1162</v>
      </c>
      <c r="B431" s="55">
        <v>1315231312</v>
      </c>
      <c r="C431" s="55" t="s">
        <v>1163</v>
      </c>
      <c r="D431" s="55" t="s">
        <v>52</v>
      </c>
      <c r="E431" s="55" t="s">
        <v>53</v>
      </c>
      <c r="F431" s="55"/>
      <c r="G431" s="55">
        <v>13</v>
      </c>
      <c r="H431" s="55">
        <v>470</v>
      </c>
      <c r="I431" s="55">
        <v>523</v>
      </c>
      <c r="J431" s="55">
        <v>426</v>
      </c>
      <c r="K431" s="55">
        <v>-88</v>
      </c>
      <c r="L431" s="55">
        <v>2371</v>
      </c>
      <c r="M431" s="55">
        <v>104</v>
      </c>
      <c r="N431" s="55">
        <v>450</v>
      </c>
      <c r="O431" s="55">
        <v>91.5</v>
      </c>
      <c r="P431" s="55">
        <v>429</v>
      </c>
      <c r="Q431" s="55">
        <v>117</v>
      </c>
      <c r="R431" s="55">
        <v>264</v>
      </c>
      <c r="S431" s="55">
        <v>63.5</v>
      </c>
      <c r="T431" s="55">
        <v>342</v>
      </c>
      <c r="U431" s="55"/>
      <c r="V431" s="55"/>
      <c r="W431" s="55">
        <v>44</v>
      </c>
      <c r="X431" s="55">
        <v>71</v>
      </c>
      <c r="Y431" s="55">
        <v>591</v>
      </c>
      <c r="Z431" s="55"/>
      <c r="AA431" s="55"/>
      <c r="AB431" s="55"/>
      <c r="AC431" s="55"/>
      <c r="AD431" s="55"/>
      <c r="AE431" s="55"/>
      <c r="AF431" s="55">
        <v>50</v>
      </c>
      <c r="AG431" s="55">
        <v>76</v>
      </c>
      <c r="AH431" s="55">
        <v>175</v>
      </c>
      <c r="AI431" s="55" t="s">
        <v>866</v>
      </c>
      <c r="AJ431" s="55">
        <v>12</v>
      </c>
      <c r="AK431" s="55"/>
      <c r="AL431" s="55"/>
      <c r="AM431" s="55"/>
      <c r="AN431" s="55"/>
      <c r="AO431" s="55">
        <v>170</v>
      </c>
      <c r="AP431" s="55">
        <v>305</v>
      </c>
      <c r="AQ431" s="55">
        <v>297</v>
      </c>
      <c r="AR431" s="55">
        <v>338</v>
      </c>
      <c r="AS431" s="55">
        <v>213</v>
      </c>
      <c r="AT431" s="55">
        <v>426</v>
      </c>
    </row>
    <row r="432" spans="1:46">
      <c r="A432" s="55" t="s">
        <v>1136</v>
      </c>
      <c r="B432" s="55">
        <v>1315231239</v>
      </c>
      <c r="C432" s="55" t="s">
        <v>1137</v>
      </c>
      <c r="D432" s="55" t="s">
        <v>133</v>
      </c>
      <c r="E432" s="55" t="s">
        <v>53</v>
      </c>
      <c r="F432" s="55"/>
      <c r="G432" s="55">
        <v>12</v>
      </c>
      <c r="H432" s="55">
        <v>470</v>
      </c>
      <c r="I432" s="55">
        <v>522.5</v>
      </c>
      <c r="J432" s="55">
        <v>430</v>
      </c>
      <c r="K432" s="55">
        <v>-80</v>
      </c>
      <c r="L432" s="55">
        <v>2395</v>
      </c>
      <c r="M432" s="55">
        <v>109</v>
      </c>
      <c r="N432" s="55">
        <v>245</v>
      </c>
      <c r="O432" s="55">
        <v>96.5</v>
      </c>
      <c r="P432" s="55">
        <v>342</v>
      </c>
      <c r="Q432" s="55">
        <v>117</v>
      </c>
      <c r="R432" s="55">
        <v>264</v>
      </c>
      <c r="S432" s="55">
        <v>36</v>
      </c>
      <c r="T432" s="55">
        <v>658</v>
      </c>
      <c r="U432" s="55"/>
      <c r="V432" s="55"/>
      <c r="W432" s="55">
        <v>55.5</v>
      </c>
      <c r="X432" s="55">
        <v>80</v>
      </c>
      <c r="Y432" s="55">
        <v>435</v>
      </c>
      <c r="Z432" s="55"/>
      <c r="AA432" s="55"/>
      <c r="AB432" s="55"/>
      <c r="AC432" s="55"/>
      <c r="AD432" s="55"/>
      <c r="AE432" s="55"/>
      <c r="AF432" s="55">
        <v>56</v>
      </c>
      <c r="AG432" s="55">
        <v>84</v>
      </c>
      <c r="AH432" s="55">
        <v>115</v>
      </c>
      <c r="AI432" s="55" t="s">
        <v>866</v>
      </c>
      <c r="AJ432" s="55">
        <v>40</v>
      </c>
      <c r="AK432" s="55"/>
      <c r="AL432" s="55"/>
      <c r="AM432" s="55"/>
      <c r="AN432" s="55"/>
      <c r="AO432" s="55">
        <v>488</v>
      </c>
      <c r="AP432" s="55">
        <v>319</v>
      </c>
      <c r="AQ432" s="55">
        <v>449</v>
      </c>
      <c r="AR432" s="55">
        <v>350</v>
      </c>
      <c r="AS432" s="55">
        <v>473</v>
      </c>
      <c r="AT432" s="55">
        <v>430</v>
      </c>
    </row>
    <row r="433" spans="1:46">
      <c r="A433" s="55" t="s">
        <v>645</v>
      </c>
      <c r="B433" s="55">
        <v>1315230725</v>
      </c>
      <c r="C433" s="55" t="s">
        <v>646</v>
      </c>
      <c r="D433" s="55" t="s">
        <v>52</v>
      </c>
      <c r="E433" s="55" t="s">
        <v>53</v>
      </c>
      <c r="F433" s="55"/>
      <c r="G433" s="55">
        <v>7</v>
      </c>
      <c r="H433" s="55">
        <v>489</v>
      </c>
      <c r="I433" s="55">
        <v>522.5</v>
      </c>
      <c r="J433" s="55">
        <v>430</v>
      </c>
      <c r="K433" s="55">
        <v>227</v>
      </c>
      <c r="L433" s="55">
        <v>2395</v>
      </c>
      <c r="M433" s="55">
        <v>100.5</v>
      </c>
      <c r="N433" s="55">
        <v>584</v>
      </c>
      <c r="O433" s="55">
        <v>94.5</v>
      </c>
      <c r="P433" s="55">
        <v>374</v>
      </c>
      <c r="Q433" s="55">
        <v>104</v>
      </c>
      <c r="R433" s="55">
        <v>541</v>
      </c>
      <c r="S433" s="55">
        <v>61.5</v>
      </c>
      <c r="T433" s="55">
        <v>381</v>
      </c>
      <c r="U433" s="55"/>
      <c r="V433" s="55"/>
      <c r="W433" s="55">
        <v>54</v>
      </c>
      <c r="X433" s="55">
        <v>79</v>
      </c>
      <c r="Y433" s="55">
        <v>462</v>
      </c>
      <c r="Z433" s="55">
        <v>74.5</v>
      </c>
      <c r="AA433" s="55">
        <v>83</v>
      </c>
      <c r="AB433" s="55">
        <v>253</v>
      </c>
      <c r="AC433" s="55"/>
      <c r="AD433" s="55"/>
      <c r="AE433" s="55"/>
      <c r="AF433" s="55"/>
      <c r="AG433" s="55"/>
      <c r="AH433" s="55"/>
      <c r="AI433" s="55" t="s">
        <v>54</v>
      </c>
      <c r="AJ433" s="55">
        <v>25</v>
      </c>
      <c r="AK433" s="55"/>
      <c r="AL433" s="55"/>
      <c r="AM433" s="55"/>
      <c r="AN433" s="55"/>
      <c r="AO433" s="55">
        <v>604</v>
      </c>
      <c r="AP433" s="55">
        <v>662</v>
      </c>
      <c r="AQ433" s="55">
        <v>604</v>
      </c>
      <c r="AR433" s="55">
        <v>657</v>
      </c>
      <c r="AS433" s="55">
        <v>466</v>
      </c>
      <c r="AT433" s="55">
        <v>430</v>
      </c>
    </row>
    <row r="434" spans="1:46">
      <c r="A434" s="55" t="s">
        <v>937</v>
      </c>
      <c r="B434" s="55">
        <v>1315231037</v>
      </c>
      <c r="C434" s="55" t="s">
        <v>938</v>
      </c>
      <c r="D434" s="55" t="s">
        <v>52</v>
      </c>
      <c r="E434" s="55" t="s">
        <v>53</v>
      </c>
      <c r="F434" s="55"/>
      <c r="G434" s="55">
        <v>10</v>
      </c>
      <c r="H434" s="55">
        <v>473.5</v>
      </c>
      <c r="I434" s="55">
        <v>522.5</v>
      </c>
      <c r="J434" s="55">
        <v>430</v>
      </c>
      <c r="K434" s="55">
        <v>-60</v>
      </c>
      <c r="L434" s="55">
        <v>2395</v>
      </c>
      <c r="M434" s="55">
        <v>99.5</v>
      </c>
      <c r="N434" s="55">
        <v>618</v>
      </c>
      <c r="O434" s="55">
        <v>94</v>
      </c>
      <c r="P434" s="55">
        <v>381</v>
      </c>
      <c r="Q434" s="55">
        <v>106.5</v>
      </c>
      <c r="R434" s="55">
        <v>487</v>
      </c>
      <c r="S434" s="55">
        <v>60.5</v>
      </c>
      <c r="T434" s="55">
        <v>405</v>
      </c>
      <c r="U434" s="55"/>
      <c r="V434" s="55"/>
      <c r="W434" s="55">
        <v>62</v>
      </c>
      <c r="X434" s="55">
        <v>85</v>
      </c>
      <c r="Y434" s="55">
        <v>312</v>
      </c>
      <c r="Z434" s="55"/>
      <c r="AA434" s="55"/>
      <c r="AB434" s="55"/>
      <c r="AC434" s="55"/>
      <c r="AD434" s="55"/>
      <c r="AE434" s="55"/>
      <c r="AF434" s="55">
        <v>51</v>
      </c>
      <c r="AG434" s="55">
        <v>77</v>
      </c>
      <c r="AH434" s="55">
        <v>163</v>
      </c>
      <c r="AI434" s="55" t="s">
        <v>866</v>
      </c>
      <c r="AJ434" s="55">
        <v>37</v>
      </c>
      <c r="AK434" s="55"/>
      <c r="AL434" s="55"/>
      <c r="AM434" s="55"/>
      <c r="AN434" s="55" t="s">
        <v>867</v>
      </c>
      <c r="AO434" s="55">
        <v>243</v>
      </c>
      <c r="AP434" s="55">
        <v>200</v>
      </c>
      <c r="AQ434" s="55">
        <v>221</v>
      </c>
      <c r="AR434" s="55">
        <v>370</v>
      </c>
      <c r="AS434" s="55">
        <v>339</v>
      </c>
      <c r="AT434" s="55">
        <v>430</v>
      </c>
    </row>
    <row r="435" spans="1:46">
      <c r="A435" s="55" t="s">
        <v>272</v>
      </c>
      <c r="B435" s="55">
        <v>1315230317</v>
      </c>
      <c r="C435" s="55" t="s">
        <v>273</v>
      </c>
      <c r="D435" s="55" t="s">
        <v>52</v>
      </c>
      <c r="E435" s="55" t="s">
        <v>53</v>
      </c>
      <c r="F435" s="55"/>
      <c r="G435" s="55">
        <v>3</v>
      </c>
      <c r="H435" s="55">
        <v>488</v>
      </c>
      <c r="I435" s="55">
        <v>522.5</v>
      </c>
      <c r="J435" s="55">
        <v>430</v>
      </c>
      <c r="K435" s="55">
        <v>-55</v>
      </c>
      <c r="L435" s="55">
        <v>2395</v>
      </c>
      <c r="M435" s="55">
        <v>105</v>
      </c>
      <c r="N435" s="55">
        <v>406</v>
      </c>
      <c r="O435" s="55">
        <v>94</v>
      </c>
      <c r="P435" s="55">
        <v>381</v>
      </c>
      <c r="Q435" s="55">
        <v>109.5</v>
      </c>
      <c r="R435" s="55">
        <v>424</v>
      </c>
      <c r="S435" s="55">
        <v>59</v>
      </c>
      <c r="T435" s="55">
        <v>430</v>
      </c>
      <c r="U435" s="55"/>
      <c r="V435" s="55"/>
      <c r="W435" s="55">
        <v>50.5</v>
      </c>
      <c r="X435" s="55">
        <v>76</v>
      </c>
      <c r="Y435" s="55">
        <v>516</v>
      </c>
      <c r="Z435" s="55">
        <v>70</v>
      </c>
      <c r="AA435" s="55">
        <v>79</v>
      </c>
      <c r="AB435" s="55">
        <v>338</v>
      </c>
      <c r="AC435" s="55"/>
      <c r="AD435" s="55"/>
      <c r="AE435" s="55"/>
      <c r="AF435" s="55"/>
      <c r="AG435" s="55"/>
      <c r="AH435" s="55"/>
      <c r="AI435" s="55" t="s">
        <v>54</v>
      </c>
      <c r="AJ435" s="55">
        <v>17</v>
      </c>
      <c r="AK435" s="55"/>
      <c r="AL435" s="55"/>
      <c r="AM435" s="55"/>
      <c r="AN435" s="55"/>
      <c r="AO435" s="55">
        <v>546</v>
      </c>
      <c r="AP435" s="55">
        <v>545</v>
      </c>
      <c r="AQ435" s="55">
        <v>504</v>
      </c>
      <c r="AR435" s="55">
        <v>375</v>
      </c>
      <c r="AS435" s="55">
        <v>497</v>
      </c>
      <c r="AT435" s="55">
        <v>430</v>
      </c>
    </row>
    <row r="436" spans="1:46">
      <c r="A436" s="55" t="s">
        <v>575</v>
      </c>
      <c r="B436" s="55">
        <v>1315230634</v>
      </c>
      <c r="C436" s="55" t="s">
        <v>576</v>
      </c>
      <c r="D436" s="55" t="s">
        <v>52</v>
      </c>
      <c r="E436" s="55" t="s">
        <v>53</v>
      </c>
      <c r="F436" s="55"/>
      <c r="G436" s="55">
        <v>6</v>
      </c>
      <c r="H436" s="55">
        <v>489</v>
      </c>
      <c r="I436" s="55">
        <v>522.5</v>
      </c>
      <c r="J436" s="55">
        <v>430</v>
      </c>
      <c r="K436" s="55">
        <v>78</v>
      </c>
      <c r="L436" s="55">
        <v>2395</v>
      </c>
      <c r="M436" s="55">
        <v>107.5</v>
      </c>
      <c r="N436" s="55">
        <v>300</v>
      </c>
      <c r="O436" s="55">
        <v>105</v>
      </c>
      <c r="P436" s="55">
        <v>178</v>
      </c>
      <c r="Q436" s="55">
        <v>96</v>
      </c>
      <c r="R436" s="55">
        <v>667</v>
      </c>
      <c r="S436" s="55">
        <v>55</v>
      </c>
      <c r="T436" s="55">
        <v>494</v>
      </c>
      <c r="U436" s="55"/>
      <c r="V436" s="55"/>
      <c r="W436" s="55">
        <v>52</v>
      </c>
      <c r="X436" s="55">
        <v>77</v>
      </c>
      <c r="Y436" s="55">
        <v>493</v>
      </c>
      <c r="Z436" s="55">
        <v>73.5</v>
      </c>
      <c r="AA436" s="55">
        <v>82</v>
      </c>
      <c r="AB436" s="55">
        <v>273</v>
      </c>
      <c r="AC436" s="55"/>
      <c r="AD436" s="55"/>
      <c r="AE436" s="55"/>
      <c r="AF436" s="55"/>
      <c r="AG436" s="55"/>
      <c r="AH436" s="55"/>
      <c r="AI436" s="55" t="s">
        <v>54</v>
      </c>
      <c r="AJ436" s="55">
        <v>34</v>
      </c>
      <c r="AK436" s="55"/>
      <c r="AL436" s="55" t="s">
        <v>512</v>
      </c>
      <c r="AM436" s="55"/>
      <c r="AN436" s="55"/>
      <c r="AO436" s="55">
        <v>299</v>
      </c>
      <c r="AP436" s="55">
        <v>521</v>
      </c>
      <c r="AQ436" s="55">
        <v>351</v>
      </c>
      <c r="AR436" s="55">
        <v>508</v>
      </c>
      <c r="AS436" s="55">
        <v>537</v>
      </c>
      <c r="AT436" s="55">
        <v>430</v>
      </c>
    </row>
    <row r="437" spans="1:46">
      <c r="A437" s="55" t="s">
        <v>481</v>
      </c>
      <c r="B437" s="55">
        <v>1315230534</v>
      </c>
      <c r="C437" s="55" t="s">
        <v>482</v>
      </c>
      <c r="D437" s="55" t="s">
        <v>52</v>
      </c>
      <c r="E437" s="55" t="s">
        <v>53</v>
      </c>
      <c r="F437" s="55"/>
      <c r="G437" s="55">
        <v>5</v>
      </c>
      <c r="H437" s="55">
        <v>495</v>
      </c>
      <c r="I437" s="55">
        <v>522</v>
      </c>
      <c r="J437" s="55">
        <v>435</v>
      </c>
      <c r="K437" s="55">
        <v>-210</v>
      </c>
      <c r="L437" s="55">
        <v>2416</v>
      </c>
      <c r="M437" s="55">
        <v>101</v>
      </c>
      <c r="N437" s="55">
        <v>561</v>
      </c>
      <c r="O437" s="55">
        <v>83.5</v>
      </c>
      <c r="P437" s="55">
        <v>577</v>
      </c>
      <c r="Q437" s="55">
        <v>112</v>
      </c>
      <c r="R437" s="55">
        <v>360</v>
      </c>
      <c r="S437" s="55">
        <v>55.5</v>
      </c>
      <c r="T437" s="55">
        <v>487</v>
      </c>
      <c r="U437" s="55"/>
      <c r="V437" s="55"/>
      <c r="W437" s="55">
        <v>70.5</v>
      </c>
      <c r="X437" s="55">
        <v>89</v>
      </c>
      <c r="Y437" s="55">
        <v>152</v>
      </c>
      <c r="Z437" s="55">
        <v>72.5</v>
      </c>
      <c r="AA437" s="55">
        <v>81</v>
      </c>
      <c r="AB437" s="55">
        <v>289</v>
      </c>
      <c r="AC437" s="55"/>
      <c r="AD437" s="55"/>
      <c r="AE437" s="55"/>
      <c r="AF437" s="55"/>
      <c r="AG437" s="55"/>
      <c r="AH437" s="55"/>
      <c r="AI437" s="55" t="s">
        <v>54</v>
      </c>
      <c r="AJ437" s="55">
        <v>34</v>
      </c>
      <c r="AK437" s="55"/>
      <c r="AL437" s="55"/>
      <c r="AM437" s="55"/>
      <c r="AN437" s="55"/>
      <c r="AO437" s="55">
        <v>333</v>
      </c>
      <c r="AP437" s="55">
        <v>350</v>
      </c>
      <c r="AQ437" s="55">
        <v>452</v>
      </c>
      <c r="AR437" s="55">
        <v>225</v>
      </c>
      <c r="AS437" s="55">
        <v>277</v>
      </c>
      <c r="AT437" s="55">
        <v>435</v>
      </c>
    </row>
    <row r="438" spans="1:46">
      <c r="A438" s="55" t="s">
        <v>637</v>
      </c>
      <c r="B438" s="55">
        <v>1315230721</v>
      </c>
      <c r="C438" s="55" t="s">
        <v>638</v>
      </c>
      <c r="D438" s="55" t="s">
        <v>52</v>
      </c>
      <c r="E438" s="55" t="s">
        <v>53</v>
      </c>
      <c r="F438" s="55"/>
      <c r="G438" s="55">
        <v>7</v>
      </c>
      <c r="H438" s="55">
        <v>488.5</v>
      </c>
      <c r="I438" s="55">
        <v>521.5</v>
      </c>
      <c r="J438" s="55">
        <v>436</v>
      </c>
      <c r="K438" s="55">
        <v>-42</v>
      </c>
      <c r="L438" s="55">
        <v>2432</v>
      </c>
      <c r="M438" s="55">
        <v>105</v>
      </c>
      <c r="N438" s="55">
        <v>406</v>
      </c>
      <c r="O438" s="55">
        <v>96.5</v>
      </c>
      <c r="P438" s="55">
        <v>342</v>
      </c>
      <c r="Q438" s="55">
        <v>126.5</v>
      </c>
      <c r="R438" s="55">
        <v>74</v>
      </c>
      <c r="S438" s="55">
        <v>37.5</v>
      </c>
      <c r="T438" s="55">
        <v>651</v>
      </c>
      <c r="U438" s="55"/>
      <c r="V438" s="55"/>
      <c r="W438" s="55">
        <v>59.5</v>
      </c>
      <c r="X438" s="55">
        <v>83</v>
      </c>
      <c r="Y438" s="55">
        <v>362</v>
      </c>
      <c r="Z438" s="55">
        <v>63.5</v>
      </c>
      <c r="AA438" s="55">
        <v>73</v>
      </c>
      <c r="AB438" s="55">
        <v>420</v>
      </c>
      <c r="AC438" s="55"/>
      <c r="AD438" s="55"/>
      <c r="AE438" s="55"/>
      <c r="AF438" s="55"/>
      <c r="AG438" s="55"/>
      <c r="AH438" s="55"/>
      <c r="AI438" s="55" t="s">
        <v>54</v>
      </c>
      <c r="AJ438" s="55">
        <v>21</v>
      </c>
      <c r="AK438" s="55"/>
      <c r="AL438" s="55"/>
      <c r="AM438" s="55"/>
      <c r="AN438" s="55"/>
      <c r="AO438" s="55">
        <v>464</v>
      </c>
      <c r="AP438" s="55">
        <v>366</v>
      </c>
      <c r="AQ438" s="55">
        <v>281</v>
      </c>
      <c r="AR438" s="55">
        <v>394</v>
      </c>
      <c r="AS438" s="55">
        <v>447</v>
      </c>
      <c r="AT438" s="55">
        <v>436</v>
      </c>
    </row>
    <row r="439" spans="1:46">
      <c r="A439" s="55" t="s">
        <v>997</v>
      </c>
      <c r="B439" s="55">
        <v>1315231114</v>
      </c>
      <c r="C439" s="55" t="s">
        <v>998</v>
      </c>
      <c r="D439" s="55" t="s">
        <v>52</v>
      </c>
      <c r="E439" s="55" t="s">
        <v>53</v>
      </c>
      <c r="F439" s="55"/>
      <c r="G439" s="55">
        <v>11</v>
      </c>
      <c r="H439" s="55">
        <v>474</v>
      </c>
      <c r="I439" s="55">
        <v>521.5</v>
      </c>
      <c r="J439" s="55">
        <v>436</v>
      </c>
      <c r="K439" s="55">
        <v>-5</v>
      </c>
      <c r="L439" s="55">
        <v>2432</v>
      </c>
      <c r="M439" s="55">
        <v>99</v>
      </c>
      <c r="N439" s="55">
        <v>635</v>
      </c>
      <c r="O439" s="55">
        <v>89</v>
      </c>
      <c r="P439" s="55">
        <v>470</v>
      </c>
      <c r="Q439" s="55">
        <v>97</v>
      </c>
      <c r="R439" s="55">
        <v>655</v>
      </c>
      <c r="S439" s="55">
        <v>61.5</v>
      </c>
      <c r="T439" s="55">
        <v>381</v>
      </c>
      <c r="U439" s="55"/>
      <c r="V439" s="55"/>
      <c r="W439" s="55">
        <v>69</v>
      </c>
      <c r="X439" s="55">
        <v>89</v>
      </c>
      <c r="Y439" s="55">
        <v>170</v>
      </c>
      <c r="Z439" s="55"/>
      <c r="AA439" s="55"/>
      <c r="AB439" s="55"/>
      <c r="AC439" s="55"/>
      <c r="AD439" s="55"/>
      <c r="AE439" s="55"/>
      <c r="AF439" s="55">
        <v>58.5</v>
      </c>
      <c r="AG439" s="55">
        <v>86</v>
      </c>
      <c r="AH439" s="55">
        <v>78</v>
      </c>
      <c r="AI439" s="55" t="s">
        <v>866</v>
      </c>
      <c r="AJ439" s="55">
        <v>14</v>
      </c>
      <c r="AK439" s="55"/>
      <c r="AL439" s="55"/>
      <c r="AM439" s="55"/>
      <c r="AN439" s="55"/>
      <c r="AO439" s="55">
        <v>433</v>
      </c>
      <c r="AP439" s="55">
        <v>404</v>
      </c>
      <c r="AQ439" s="55">
        <v>168</v>
      </c>
      <c r="AR439" s="55">
        <v>431</v>
      </c>
      <c r="AS439" s="55">
        <v>370</v>
      </c>
      <c r="AT439" s="55">
        <v>436</v>
      </c>
    </row>
    <row r="440" spans="1:46">
      <c r="A440" s="55" t="s">
        <v>1330</v>
      </c>
      <c r="B440" s="55">
        <v>1315231449</v>
      </c>
      <c r="C440" s="55" t="s">
        <v>1331</v>
      </c>
      <c r="D440" s="55" t="s">
        <v>133</v>
      </c>
      <c r="E440" s="55" t="s">
        <v>53</v>
      </c>
      <c r="F440" s="55"/>
      <c r="G440" s="55">
        <v>14</v>
      </c>
      <c r="H440" s="55">
        <v>471.5</v>
      </c>
      <c r="I440" s="55">
        <v>521.5</v>
      </c>
      <c r="J440" s="55">
        <v>436</v>
      </c>
      <c r="K440" s="55">
        <v>-118</v>
      </c>
      <c r="L440" s="55">
        <v>2432</v>
      </c>
      <c r="M440" s="55">
        <v>108</v>
      </c>
      <c r="N440" s="55">
        <v>278</v>
      </c>
      <c r="O440" s="55">
        <v>82.5</v>
      </c>
      <c r="P440" s="55">
        <v>590</v>
      </c>
      <c r="Q440" s="55">
        <v>115</v>
      </c>
      <c r="R440" s="55">
        <v>294</v>
      </c>
      <c r="S440" s="55">
        <v>56</v>
      </c>
      <c r="T440" s="55">
        <v>473</v>
      </c>
      <c r="U440" s="55"/>
      <c r="V440" s="55"/>
      <c r="W440" s="55">
        <v>43.5</v>
      </c>
      <c r="X440" s="55">
        <v>71</v>
      </c>
      <c r="Y440" s="55">
        <v>595</v>
      </c>
      <c r="Z440" s="55"/>
      <c r="AA440" s="55"/>
      <c r="AB440" s="55"/>
      <c r="AC440" s="55">
        <v>66.5</v>
      </c>
      <c r="AD440" s="55">
        <v>89</v>
      </c>
      <c r="AE440" s="55">
        <v>48</v>
      </c>
      <c r="AF440" s="55"/>
      <c r="AG440" s="55"/>
      <c r="AH440" s="55"/>
      <c r="AI440" s="55" t="s">
        <v>880</v>
      </c>
      <c r="AJ440" s="55">
        <v>50</v>
      </c>
      <c r="AK440" s="55"/>
      <c r="AL440" s="55"/>
      <c r="AM440" s="55"/>
      <c r="AN440" s="55"/>
      <c r="AO440" s="55">
        <v>403</v>
      </c>
      <c r="AP440" s="55">
        <v>440</v>
      </c>
      <c r="AQ440" s="55">
        <v>556</v>
      </c>
      <c r="AR440" s="55">
        <v>318</v>
      </c>
      <c r="AS440" s="55">
        <v>265</v>
      </c>
      <c r="AT440" s="55">
        <v>436</v>
      </c>
    </row>
    <row r="441" spans="1:46">
      <c r="A441" s="55" t="s">
        <v>1148</v>
      </c>
      <c r="B441" s="55">
        <v>1315231305</v>
      </c>
      <c r="C441" s="55" t="s">
        <v>1149</v>
      </c>
      <c r="D441" s="55" t="s">
        <v>52</v>
      </c>
      <c r="E441" s="55" t="s">
        <v>53</v>
      </c>
      <c r="F441" s="55"/>
      <c r="G441" s="55">
        <v>13</v>
      </c>
      <c r="H441" s="55">
        <v>466</v>
      </c>
      <c r="I441" s="55">
        <v>521</v>
      </c>
      <c r="J441" s="55">
        <v>439</v>
      </c>
      <c r="K441" s="55">
        <v>53</v>
      </c>
      <c r="L441" s="55">
        <v>2454</v>
      </c>
      <c r="M441" s="55">
        <v>114.5</v>
      </c>
      <c r="N441" s="55">
        <v>74</v>
      </c>
      <c r="O441" s="55">
        <v>80</v>
      </c>
      <c r="P441" s="55">
        <v>626</v>
      </c>
      <c r="Q441" s="55">
        <v>118</v>
      </c>
      <c r="R441" s="55">
        <v>236</v>
      </c>
      <c r="S441" s="55">
        <v>53.5</v>
      </c>
      <c r="T441" s="55">
        <v>510</v>
      </c>
      <c r="U441" s="55"/>
      <c r="V441" s="55"/>
      <c r="W441" s="55">
        <v>43.5</v>
      </c>
      <c r="X441" s="55">
        <v>71</v>
      </c>
      <c r="Y441" s="55">
        <v>595</v>
      </c>
      <c r="Z441" s="55"/>
      <c r="AA441" s="55"/>
      <c r="AB441" s="55"/>
      <c r="AC441" s="55"/>
      <c r="AD441" s="55"/>
      <c r="AE441" s="55"/>
      <c r="AF441" s="55">
        <v>56.5</v>
      </c>
      <c r="AG441" s="55">
        <v>84</v>
      </c>
      <c r="AH441" s="55">
        <v>107</v>
      </c>
      <c r="AI441" s="55" t="s">
        <v>866</v>
      </c>
      <c r="AJ441" s="55">
        <v>5</v>
      </c>
      <c r="AK441" s="55"/>
      <c r="AL441" s="55"/>
      <c r="AM441" s="55"/>
      <c r="AN441" s="55"/>
      <c r="AO441" s="55">
        <v>432</v>
      </c>
      <c r="AP441" s="55">
        <v>295</v>
      </c>
      <c r="AQ441" s="55">
        <v>196</v>
      </c>
      <c r="AR441" s="55">
        <v>492</v>
      </c>
      <c r="AS441" s="55">
        <v>294</v>
      </c>
      <c r="AT441" s="55">
        <v>439</v>
      </c>
    </row>
    <row r="442" spans="1:46">
      <c r="A442" s="55" t="s">
        <v>192</v>
      </c>
      <c r="B442" s="55">
        <v>1315230224</v>
      </c>
      <c r="C442" s="55" t="s">
        <v>193</v>
      </c>
      <c r="D442" s="55" t="s">
        <v>52</v>
      </c>
      <c r="E442" s="55" t="s">
        <v>53</v>
      </c>
      <c r="F442" s="55"/>
      <c r="G442" s="55">
        <v>2</v>
      </c>
      <c r="H442" s="55">
        <v>492</v>
      </c>
      <c r="I442" s="55">
        <v>521</v>
      </c>
      <c r="J442" s="55">
        <v>439</v>
      </c>
      <c r="K442" s="55">
        <v>-126</v>
      </c>
      <c r="L442" s="55">
        <v>2454</v>
      </c>
      <c r="M442" s="55">
        <v>105</v>
      </c>
      <c r="N442" s="55">
        <v>406</v>
      </c>
      <c r="O442" s="55">
        <v>85</v>
      </c>
      <c r="P442" s="55">
        <v>541</v>
      </c>
      <c r="Q442" s="55">
        <v>101</v>
      </c>
      <c r="R442" s="55">
        <v>592</v>
      </c>
      <c r="S442" s="55">
        <v>54</v>
      </c>
      <c r="T442" s="55">
        <v>503</v>
      </c>
      <c r="U442" s="55"/>
      <c r="V442" s="55"/>
      <c r="W442" s="55">
        <v>68</v>
      </c>
      <c r="X442" s="55">
        <v>88</v>
      </c>
      <c r="Y442" s="55">
        <v>197</v>
      </c>
      <c r="Z442" s="55">
        <v>79</v>
      </c>
      <c r="AA442" s="55">
        <v>88</v>
      </c>
      <c r="AB442" s="55">
        <v>171</v>
      </c>
      <c r="AC442" s="55"/>
      <c r="AD442" s="55"/>
      <c r="AE442" s="55"/>
      <c r="AF442" s="55"/>
      <c r="AG442" s="55"/>
      <c r="AH442" s="55"/>
      <c r="AI442" s="55" t="s">
        <v>54</v>
      </c>
      <c r="AJ442" s="55">
        <v>24</v>
      </c>
      <c r="AK442" s="55"/>
      <c r="AL442" s="55"/>
      <c r="AM442" s="55"/>
      <c r="AN442" s="55"/>
      <c r="AO442" s="55">
        <v>382</v>
      </c>
      <c r="AP442" s="55">
        <v>447</v>
      </c>
      <c r="AQ442" s="55">
        <v>260</v>
      </c>
      <c r="AR442" s="55">
        <v>313</v>
      </c>
      <c r="AS442" s="55">
        <v>466</v>
      </c>
      <c r="AT442" s="55">
        <v>439</v>
      </c>
    </row>
    <row r="443" spans="1:46">
      <c r="A443" s="55" t="s">
        <v>1154</v>
      </c>
      <c r="B443" s="55">
        <v>1315231308</v>
      </c>
      <c r="C443" s="55" t="s">
        <v>1155</v>
      </c>
      <c r="D443" s="55" t="s">
        <v>52</v>
      </c>
      <c r="E443" s="55" t="s">
        <v>53</v>
      </c>
      <c r="F443" s="55"/>
      <c r="G443" s="55">
        <v>13</v>
      </c>
      <c r="H443" s="55">
        <v>474.5</v>
      </c>
      <c r="I443" s="55">
        <v>520.5</v>
      </c>
      <c r="J443" s="55">
        <v>441</v>
      </c>
      <c r="K443" s="55">
        <v>79</v>
      </c>
      <c r="L443" s="55">
        <v>2474</v>
      </c>
      <c r="M443" s="55">
        <v>93</v>
      </c>
      <c r="N443" s="55">
        <v>762</v>
      </c>
      <c r="O443" s="55">
        <v>119.5</v>
      </c>
      <c r="P443" s="55">
        <v>33</v>
      </c>
      <c r="Q443" s="55">
        <v>96.5</v>
      </c>
      <c r="R443" s="55">
        <v>660</v>
      </c>
      <c r="S443" s="55">
        <v>61.5</v>
      </c>
      <c r="T443" s="55">
        <v>381</v>
      </c>
      <c r="U443" s="55"/>
      <c r="V443" s="55"/>
      <c r="W443" s="55">
        <v>62</v>
      </c>
      <c r="X443" s="55">
        <v>85</v>
      </c>
      <c r="Y443" s="55">
        <v>312</v>
      </c>
      <c r="Z443" s="55"/>
      <c r="AA443" s="55"/>
      <c r="AB443" s="55"/>
      <c r="AC443" s="55"/>
      <c r="AD443" s="55"/>
      <c r="AE443" s="55"/>
      <c r="AF443" s="55">
        <v>42</v>
      </c>
      <c r="AG443" s="55">
        <v>65</v>
      </c>
      <c r="AH443" s="55">
        <v>218</v>
      </c>
      <c r="AI443" s="55" t="s">
        <v>866</v>
      </c>
      <c r="AJ443" s="55">
        <v>8</v>
      </c>
      <c r="AK443" s="55"/>
      <c r="AL443" s="55"/>
      <c r="AM443" s="55"/>
      <c r="AN443" s="55"/>
      <c r="AO443" s="55">
        <v>473</v>
      </c>
      <c r="AP443" s="55">
        <v>460</v>
      </c>
      <c r="AQ443" s="55">
        <v>473</v>
      </c>
      <c r="AR443" s="55">
        <v>520</v>
      </c>
      <c r="AS443" s="55">
        <v>297</v>
      </c>
      <c r="AT443" s="55">
        <v>441</v>
      </c>
    </row>
    <row r="444" spans="1:46">
      <c r="A444" s="55" t="s">
        <v>947</v>
      </c>
      <c r="B444" s="55">
        <v>1315231042</v>
      </c>
      <c r="C444" s="55" t="s">
        <v>948</v>
      </c>
      <c r="D444" s="55" t="s">
        <v>52</v>
      </c>
      <c r="E444" s="55" t="s">
        <v>53</v>
      </c>
      <c r="F444" s="55"/>
      <c r="G444" s="55">
        <v>10</v>
      </c>
      <c r="H444" s="55">
        <v>486</v>
      </c>
      <c r="I444" s="55">
        <v>520.5</v>
      </c>
      <c r="J444" s="55">
        <v>441</v>
      </c>
      <c r="K444" s="55">
        <v>80</v>
      </c>
      <c r="L444" s="55">
        <v>2474</v>
      </c>
      <c r="M444" s="55">
        <v>98</v>
      </c>
      <c r="N444" s="55">
        <v>668</v>
      </c>
      <c r="O444" s="55">
        <v>92</v>
      </c>
      <c r="P444" s="55">
        <v>419</v>
      </c>
      <c r="Q444" s="55">
        <v>103.5</v>
      </c>
      <c r="R444" s="55">
        <v>551</v>
      </c>
      <c r="S444" s="55">
        <v>70</v>
      </c>
      <c r="T444" s="55">
        <v>226</v>
      </c>
      <c r="U444" s="55"/>
      <c r="V444" s="55"/>
      <c r="W444" s="55">
        <v>50.5</v>
      </c>
      <c r="X444" s="55">
        <v>76</v>
      </c>
      <c r="Y444" s="55">
        <v>516</v>
      </c>
      <c r="Z444" s="55">
        <v>72</v>
      </c>
      <c r="AA444" s="55">
        <v>81</v>
      </c>
      <c r="AB444" s="55">
        <v>301</v>
      </c>
      <c r="AC444" s="55"/>
      <c r="AD444" s="55"/>
      <c r="AE444" s="55"/>
      <c r="AF444" s="55"/>
      <c r="AG444" s="55"/>
      <c r="AH444" s="55"/>
      <c r="AI444" s="55" t="s">
        <v>54</v>
      </c>
      <c r="AJ444" s="55">
        <v>42</v>
      </c>
      <c r="AK444" s="55"/>
      <c r="AL444" s="55" t="s">
        <v>863</v>
      </c>
      <c r="AM444" s="55"/>
      <c r="AN444" s="55"/>
      <c r="AO444" s="55">
        <v>366</v>
      </c>
      <c r="AP444" s="55">
        <v>307</v>
      </c>
      <c r="AQ444" s="55">
        <v>338</v>
      </c>
      <c r="AR444" s="55">
        <v>521</v>
      </c>
      <c r="AS444" s="55">
        <v>250</v>
      </c>
      <c r="AT444" s="55">
        <v>441</v>
      </c>
    </row>
    <row r="445" spans="1:46">
      <c r="A445" s="55" t="s">
        <v>1042</v>
      </c>
      <c r="B445" s="55">
        <v>1315231138</v>
      </c>
      <c r="C445" s="55" t="s">
        <v>1043</v>
      </c>
      <c r="D445" s="55" t="s">
        <v>133</v>
      </c>
      <c r="E445" s="55" t="s">
        <v>53</v>
      </c>
      <c r="F445" s="55"/>
      <c r="G445" s="55">
        <v>11</v>
      </c>
      <c r="H445" s="55">
        <v>466</v>
      </c>
      <c r="I445" s="55">
        <v>520</v>
      </c>
      <c r="J445" s="55">
        <v>443</v>
      </c>
      <c r="K445" s="55">
        <v>37</v>
      </c>
      <c r="L445" s="55">
        <v>2489</v>
      </c>
      <c r="M445" s="55">
        <v>108</v>
      </c>
      <c r="N445" s="55">
        <v>278</v>
      </c>
      <c r="O445" s="55">
        <v>98</v>
      </c>
      <c r="P445" s="55">
        <v>311</v>
      </c>
      <c r="Q445" s="55">
        <v>102</v>
      </c>
      <c r="R445" s="55">
        <v>575</v>
      </c>
      <c r="S445" s="55">
        <v>55</v>
      </c>
      <c r="T445" s="55">
        <v>494</v>
      </c>
      <c r="U445" s="55"/>
      <c r="V445" s="55"/>
      <c r="W445" s="55">
        <v>46.5</v>
      </c>
      <c r="X445" s="55">
        <v>73</v>
      </c>
      <c r="Y445" s="55">
        <v>561</v>
      </c>
      <c r="Z445" s="55"/>
      <c r="AA445" s="55"/>
      <c r="AB445" s="55"/>
      <c r="AC445" s="55"/>
      <c r="AD445" s="55"/>
      <c r="AE445" s="55"/>
      <c r="AF445" s="55">
        <v>56.5</v>
      </c>
      <c r="AG445" s="55">
        <v>84</v>
      </c>
      <c r="AH445" s="55">
        <v>107</v>
      </c>
      <c r="AI445" s="55" t="s">
        <v>866</v>
      </c>
      <c r="AJ445" s="55">
        <v>38</v>
      </c>
      <c r="AK445" s="55"/>
      <c r="AL445" s="55"/>
      <c r="AM445" s="55"/>
      <c r="AN445" s="55"/>
      <c r="AO445" s="55">
        <v>633</v>
      </c>
      <c r="AP445" s="55">
        <v>454</v>
      </c>
      <c r="AQ445" s="55">
        <v>626</v>
      </c>
      <c r="AR445" s="55">
        <v>480</v>
      </c>
      <c r="AS445" s="55">
        <v>572</v>
      </c>
      <c r="AT445" s="55">
        <v>443</v>
      </c>
    </row>
    <row r="446" spans="1:46">
      <c r="A446" s="55" t="s">
        <v>290</v>
      </c>
      <c r="B446" s="55">
        <v>1315230326</v>
      </c>
      <c r="C446" s="55" t="s">
        <v>291</v>
      </c>
      <c r="D446" s="55" t="s">
        <v>52</v>
      </c>
      <c r="E446" s="55" t="s">
        <v>53</v>
      </c>
      <c r="F446" s="55"/>
      <c r="G446" s="55">
        <v>3</v>
      </c>
      <c r="H446" s="55">
        <v>487</v>
      </c>
      <c r="I446" s="55">
        <v>520</v>
      </c>
      <c r="J446" s="55">
        <v>443</v>
      </c>
      <c r="K446" s="55">
        <v>41</v>
      </c>
      <c r="L446" s="55">
        <v>2489</v>
      </c>
      <c r="M446" s="55">
        <v>106</v>
      </c>
      <c r="N446" s="55">
        <v>361</v>
      </c>
      <c r="O446" s="55">
        <v>93</v>
      </c>
      <c r="P446" s="55">
        <v>404</v>
      </c>
      <c r="Q446" s="55">
        <v>100</v>
      </c>
      <c r="R446" s="55">
        <v>604</v>
      </c>
      <c r="S446" s="55">
        <v>57</v>
      </c>
      <c r="T446" s="55">
        <v>462</v>
      </c>
      <c r="U446" s="55"/>
      <c r="V446" s="55"/>
      <c r="W446" s="55">
        <v>61.5</v>
      </c>
      <c r="X446" s="55">
        <v>85</v>
      </c>
      <c r="Y446" s="55">
        <v>322</v>
      </c>
      <c r="Z446" s="55">
        <v>69.5</v>
      </c>
      <c r="AA446" s="55">
        <v>79</v>
      </c>
      <c r="AB446" s="55">
        <v>346</v>
      </c>
      <c r="AC446" s="55"/>
      <c r="AD446" s="55"/>
      <c r="AE446" s="55"/>
      <c r="AF446" s="55"/>
      <c r="AG446" s="55"/>
      <c r="AH446" s="55"/>
      <c r="AI446" s="55" t="s">
        <v>54</v>
      </c>
      <c r="AJ446" s="55">
        <v>26</v>
      </c>
      <c r="AK446" s="55"/>
      <c r="AL446" s="55"/>
      <c r="AM446" s="55"/>
      <c r="AN446" s="55"/>
      <c r="AO446" s="55">
        <v>428</v>
      </c>
      <c r="AP446" s="55">
        <v>435</v>
      </c>
      <c r="AQ446" s="55">
        <v>583</v>
      </c>
      <c r="AR446" s="55">
        <v>484</v>
      </c>
      <c r="AS446" s="55">
        <v>466</v>
      </c>
      <c r="AT446" s="55">
        <v>443</v>
      </c>
    </row>
    <row r="447" spans="1:46">
      <c r="A447" s="55" t="s">
        <v>639</v>
      </c>
      <c r="B447" s="55">
        <v>1315230722</v>
      </c>
      <c r="C447" s="55" t="s">
        <v>640</v>
      </c>
      <c r="D447" s="55" t="s">
        <v>52</v>
      </c>
      <c r="E447" s="55" t="s">
        <v>53</v>
      </c>
      <c r="F447" s="55"/>
      <c r="G447" s="55">
        <v>7</v>
      </c>
      <c r="H447" s="55">
        <v>485.5</v>
      </c>
      <c r="I447" s="55">
        <v>520</v>
      </c>
      <c r="J447" s="55">
        <v>443</v>
      </c>
      <c r="K447" s="55">
        <v>58</v>
      </c>
      <c r="L447" s="55">
        <v>2489</v>
      </c>
      <c r="M447" s="55">
        <v>115.5</v>
      </c>
      <c r="N447" s="55">
        <v>55</v>
      </c>
      <c r="O447" s="55">
        <v>84</v>
      </c>
      <c r="P447" s="55">
        <v>568</v>
      </c>
      <c r="Q447" s="55">
        <v>104.5</v>
      </c>
      <c r="R447" s="55">
        <v>532</v>
      </c>
      <c r="S447" s="55">
        <v>53</v>
      </c>
      <c r="T447" s="55">
        <v>517</v>
      </c>
      <c r="U447" s="55"/>
      <c r="V447" s="55"/>
      <c r="W447" s="55">
        <v>50</v>
      </c>
      <c r="X447" s="55">
        <v>76</v>
      </c>
      <c r="Y447" s="55">
        <v>523</v>
      </c>
      <c r="Z447" s="55">
        <v>78.5</v>
      </c>
      <c r="AA447" s="55">
        <v>87</v>
      </c>
      <c r="AB447" s="55">
        <v>181</v>
      </c>
      <c r="AC447" s="55"/>
      <c r="AD447" s="55"/>
      <c r="AE447" s="55"/>
      <c r="AF447" s="55"/>
      <c r="AG447" s="55"/>
      <c r="AH447" s="55"/>
      <c r="AI447" s="55" t="s">
        <v>54</v>
      </c>
      <c r="AJ447" s="55">
        <v>22</v>
      </c>
      <c r="AK447" s="55"/>
      <c r="AL447" s="55"/>
      <c r="AM447" s="55"/>
      <c r="AN447" s="55"/>
      <c r="AO447" s="55">
        <v>488</v>
      </c>
      <c r="AP447" s="55">
        <v>465</v>
      </c>
      <c r="AQ447" s="55">
        <v>473</v>
      </c>
      <c r="AR447" s="55">
        <v>501</v>
      </c>
      <c r="AS447" s="55">
        <v>352</v>
      </c>
      <c r="AT447" s="55">
        <v>443</v>
      </c>
    </row>
    <row r="448" spans="1:46">
      <c r="A448" s="55" t="s">
        <v>349</v>
      </c>
      <c r="B448" s="55">
        <v>1315230409</v>
      </c>
      <c r="C448" s="55" t="s">
        <v>350</v>
      </c>
      <c r="D448" s="55" t="s">
        <v>52</v>
      </c>
      <c r="E448" s="55" t="s">
        <v>53</v>
      </c>
      <c r="F448" s="55"/>
      <c r="G448" s="55">
        <v>4</v>
      </c>
      <c r="H448" s="55">
        <v>492.5</v>
      </c>
      <c r="I448" s="55">
        <v>520</v>
      </c>
      <c r="J448" s="55">
        <v>443</v>
      </c>
      <c r="K448" s="55">
        <v>-10</v>
      </c>
      <c r="L448" s="55">
        <v>2489</v>
      </c>
      <c r="M448" s="55">
        <v>102</v>
      </c>
      <c r="N448" s="55">
        <v>529</v>
      </c>
      <c r="O448" s="55">
        <v>82.5</v>
      </c>
      <c r="P448" s="55">
        <v>590</v>
      </c>
      <c r="Q448" s="55">
        <v>93.5</v>
      </c>
      <c r="R448" s="55">
        <v>693</v>
      </c>
      <c r="S448" s="55">
        <v>63</v>
      </c>
      <c r="T448" s="55">
        <v>353</v>
      </c>
      <c r="U448" s="55"/>
      <c r="V448" s="55"/>
      <c r="W448" s="55">
        <v>70</v>
      </c>
      <c r="X448" s="55">
        <v>89</v>
      </c>
      <c r="Y448" s="55">
        <v>159</v>
      </c>
      <c r="Z448" s="55">
        <v>81.5</v>
      </c>
      <c r="AA448" s="55">
        <v>90</v>
      </c>
      <c r="AB448" s="55">
        <v>122</v>
      </c>
      <c r="AC448" s="55"/>
      <c r="AD448" s="55"/>
      <c r="AE448" s="55"/>
      <c r="AF448" s="55"/>
      <c r="AG448" s="55"/>
      <c r="AH448" s="55"/>
      <c r="AI448" s="55" t="s">
        <v>54</v>
      </c>
      <c r="AJ448" s="55">
        <v>9</v>
      </c>
      <c r="AK448" s="55"/>
      <c r="AL448" s="55"/>
      <c r="AM448" s="55"/>
      <c r="AN448" s="55"/>
      <c r="AO448" s="55">
        <v>299</v>
      </c>
      <c r="AP448" s="55">
        <v>340</v>
      </c>
      <c r="AQ448" s="55">
        <v>295</v>
      </c>
      <c r="AR448" s="55">
        <v>433</v>
      </c>
      <c r="AS448" s="55">
        <v>195</v>
      </c>
      <c r="AT448" s="55">
        <v>443</v>
      </c>
    </row>
    <row r="449" spans="1:46">
      <c r="A449" s="55" t="s">
        <v>519</v>
      </c>
      <c r="B449" s="55">
        <v>1315230606</v>
      </c>
      <c r="C449" s="55" t="s">
        <v>520</v>
      </c>
      <c r="D449" s="55" t="s">
        <v>52</v>
      </c>
      <c r="E449" s="55" t="s">
        <v>53</v>
      </c>
      <c r="F449" s="55"/>
      <c r="G449" s="55">
        <v>6</v>
      </c>
      <c r="H449" s="55">
        <v>485.5</v>
      </c>
      <c r="I449" s="55">
        <v>519.5</v>
      </c>
      <c r="J449" s="55">
        <v>447</v>
      </c>
      <c r="K449" s="55">
        <v>51</v>
      </c>
      <c r="L449" s="55">
        <v>2508</v>
      </c>
      <c r="M449" s="55">
        <v>90.5</v>
      </c>
      <c r="N449" s="55">
        <v>777</v>
      </c>
      <c r="O449" s="55">
        <v>105.5</v>
      </c>
      <c r="P449" s="55">
        <v>170</v>
      </c>
      <c r="Q449" s="55">
        <v>81.5</v>
      </c>
      <c r="R449" s="55">
        <v>768</v>
      </c>
      <c r="S449" s="55">
        <v>83</v>
      </c>
      <c r="T449" s="55">
        <v>58</v>
      </c>
      <c r="U449" s="55"/>
      <c r="V449" s="55"/>
      <c r="W449" s="55">
        <v>55</v>
      </c>
      <c r="X449" s="55">
        <v>80</v>
      </c>
      <c r="Y449" s="55">
        <v>444</v>
      </c>
      <c r="Z449" s="55">
        <v>70</v>
      </c>
      <c r="AA449" s="55">
        <v>79</v>
      </c>
      <c r="AB449" s="55">
        <v>338</v>
      </c>
      <c r="AC449" s="55"/>
      <c r="AD449" s="55"/>
      <c r="AE449" s="55"/>
      <c r="AF449" s="55"/>
      <c r="AG449" s="55"/>
      <c r="AH449" s="55"/>
      <c r="AI449" s="55" t="s">
        <v>54</v>
      </c>
      <c r="AJ449" s="55">
        <v>6</v>
      </c>
      <c r="AK449" s="55"/>
      <c r="AL449" s="55" t="s">
        <v>512</v>
      </c>
      <c r="AM449" s="55"/>
      <c r="AN449" s="55"/>
      <c r="AO449" s="55">
        <v>345</v>
      </c>
      <c r="AP449" s="55">
        <v>599</v>
      </c>
      <c r="AQ449" s="55">
        <v>446</v>
      </c>
      <c r="AR449" s="55">
        <v>498</v>
      </c>
      <c r="AS449" s="55">
        <v>500</v>
      </c>
      <c r="AT449" s="55">
        <v>447</v>
      </c>
    </row>
    <row r="450" spans="1:46">
      <c r="A450" s="55" t="s">
        <v>184</v>
      </c>
      <c r="B450" s="55">
        <v>1315230220</v>
      </c>
      <c r="C450" s="55" t="s">
        <v>185</v>
      </c>
      <c r="D450" s="55" t="s">
        <v>52</v>
      </c>
      <c r="E450" s="55" t="s">
        <v>53</v>
      </c>
      <c r="F450" s="55"/>
      <c r="G450" s="55">
        <v>2</v>
      </c>
      <c r="H450" s="55">
        <v>486</v>
      </c>
      <c r="I450" s="55">
        <v>519.5</v>
      </c>
      <c r="J450" s="55">
        <v>447</v>
      </c>
      <c r="K450" s="55">
        <v>99</v>
      </c>
      <c r="L450" s="55">
        <v>2508</v>
      </c>
      <c r="M450" s="55">
        <v>90</v>
      </c>
      <c r="N450" s="55">
        <v>781</v>
      </c>
      <c r="O450" s="55">
        <v>100.5</v>
      </c>
      <c r="P450" s="55">
        <v>253</v>
      </c>
      <c r="Q450" s="55">
        <v>97.5</v>
      </c>
      <c r="R450" s="55">
        <v>652</v>
      </c>
      <c r="S450" s="55">
        <v>69.5</v>
      </c>
      <c r="T450" s="55">
        <v>241</v>
      </c>
      <c r="U450" s="55"/>
      <c r="V450" s="55"/>
      <c r="W450" s="55">
        <v>55</v>
      </c>
      <c r="X450" s="55">
        <v>80</v>
      </c>
      <c r="Y450" s="55">
        <v>444</v>
      </c>
      <c r="Z450" s="55">
        <v>73.5</v>
      </c>
      <c r="AA450" s="55">
        <v>82</v>
      </c>
      <c r="AB450" s="55">
        <v>273</v>
      </c>
      <c r="AC450" s="55"/>
      <c r="AD450" s="55"/>
      <c r="AE450" s="55"/>
      <c r="AF450" s="55"/>
      <c r="AG450" s="55"/>
      <c r="AH450" s="55"/>
      <c r="AI450" s="55" t="s">
        <v>54</v>
      </c>
      <c r="AJ450" s="55">
        <v>20</v>
      </c>
      <c r="AK450" s="55"/>
      <c r="AL450" s="55"/>
      <c r="AM450" s="55"/>
      <c r="AN450" s="55"/>
      <c r="AO450" s="55">
        <v>544</v>
      </c>
      <c r="AP450" s="55">
        <v>394</v>
      </c>
      <c r="AQ450" s="55">
        <v>328</v>
      </c>
      <c r="AR450" s="55">
        <v>546</v>
      </c>
      <c r="AS450" s="55">
        <v>471</v>
      </c>
      <c r="AT450" s="55">
        <v>447</v>
      </c>
    </row>
    <row r="451" spans="1:46">
      <c r="A451" s="55" t="s">
        <v>196</v>
      </c>
      <c r="B451" s="55">
        <v>1315230226</v>
      </c>
      <c r="C451" s="55" t="s">
        <v>197</v>
      </c>
      <c r="D451" s="55" t="s">
        <v>52</v>
      </c>
      <c r="E451" s="55" t="s">
        <v>53</v>
      </c>
      <c r="F451" s="55"/>
      <c r="G451" s="55">
        <v>2</v>
      </c>
      <c r="H451" s="55">
        <v>487</v>
      </c>
      <c r="I451" s="55">
        <v>519.5</v>
      </c>
      <c r="J451" s="55">
        <v>447</v>
      </c>
      <c r="K451" s="55">
        <v>80</v>
      </c>
      <c r="L451" s="55">
        <v>2508</v>
      </c>
      <c r="M451" s="55">
        <v>107</v>
      </c>
      <c r="N451" s="55">
        <v>325</v>
      </c>
      <c r="O451" s="55">
        <v>95.5</v>
      </c>
      <c r="P451" s="55">
        <v>357</v>
      </c>
      <c r="Q451" s="55">
        <v>115.5</v>
      </c>
      <c r="R451" s="55">
        <v>288</v>
      </c>
      <c r="S451" s="55">
        <v>49.5</v>
      </c>
      <c r="T451" s="55">
        <v>556</v>
      </c>
      <c r="U451" s="55"/>
      <c r="V451" s="55"/>
      <c r="W451" s="55">
        <v>60</v>
      </c>
      <c r="X451" s="55">
        <v>83</v>
      </c>
      <c r="Y451" s="55">
        <v>352</v>
      </c>
      <c r="Z451" s="55">
        <v>59.5</v>
      </c>
      <c r="AA451" s="55">
        <v>69</v>
      </c>
      <c r="AB451" s="55">
        <v>444</v>
      </c>
      <c r="AC451" s="55"/>
      <c r="AD451" s="55"/>
      <c r="AE451" s="55"/>
      <c r="AF451" s="55"/>
      <c r="AG451" s="55"/>
      <c r="AH451" s="55"/>
      <c r="AI451" s="55" t="s">
        <v>54</v>
      </c>
      <c r="AJ451" s="55">
        <v>26</v>
      </c>
      <c r="AK451" s="55"/>
      <c r="AL451" s="55"/>
      <c r="AM451" s="55"/>
      <c r="AN451" s="55"/>
      <c r="AO451" s="55">
        <v>524</v>
      </c>
      <c r="AP451" s="55">
        <v>584</v>
      </c>
      <c r="AQ451" s="55">
        <v>470</v>
      </c>
      <c r="AR451" s="55">
        <v>527</v>
      </c>
      <c r="AS451" s="55">
        <v>545</v>
      </c>
      <c r="AT451" s="55">
        <v>447</v>
      </c>
    </row>
    <row r="452" spans="1:46">
      <c r="A452" s="55" t="s">
        <v>178</v>
      </c>
      <c r="B452" s="55">
        <v>1315230216</v>
      </c>
      <c r="C452" s="55" t="s">
        <v>179</v>
      </c>
      <c r="D452" s="55" t="s">
        <v>52</v>
      </c>
      <c r="E452" s="55" t="s">
        <v>53</v>
      </c>
      <c r="F452" s="55"/>
      <c r="G452" s="55">
        <v>2</v>
      </c>
      <c r="H452" s="55">
        <v>486.5</v>
      </c>
      <c r="I452" s="55">
        <v>519</v>
      </c>
      <c r="J452" s="55">
        <v>450</v>
      </c>
      <c r="K452" s="55">
        <v>-115</v>
      </c>
      <c r="L452" s="55">
        <v>2538</v>
      </c>
      <c r="M452" s="55">
        <v>107.5</v>
      </c>
      <c r="N452" s="55">
        <v>300</v>
      </c>
      <c r="O452" s="55">
        <v>82</v>
      </c>
      <c r="P452" s="55">
        <v>597</v>
      </c>
      <c r="Q452" s="55">
        <v>101.5</v>
      </c>
      <c r="R452" s="55">
        <v>583</v>
      </c>
      <c r="S452" s="55">
        <v>61</v>
      </c>
      <c r="T452" s="55">
        <v>396</v>
      </c>
      <c r="U452" s="55"/>
      <c r="V452" s="55"/>
      <c r="W452" s="55">
        <v>56</v>
      </c>
      <c r="X452" s="55">
        <v>80</v>
      </c>
      <c r="Y452" s="55">
        <v>426</v>
      </c>
      <c r="Z452" s="55">
        <v>78.5</v>
      </c>
      <c r="AA452" s="55">
        <v>87</v>
      </c>
      <c r="AB452" s="55">
        <v>181</v>
      </c>
      <c r="AC452" s="55"/>
      <c r="AD452" s="55"/>
      <c r="AE452" s="55"/>
      <c r="AF452" s="55"/>
      <c r="AG452" s="55"/>
      <c r="AH452" s="55"/>
      <c r="AI452" s="55" t="s">
        <v>54</v>
      </c>
      <c r="AJ452" s="55">
        <v>16</v>
      </c>
      <c r="AK452" s="55"/>
      <c r="AL452" s="55"/>
      <c r="AM452" s="55"/>
      <c r="AN452" s="55"/>
      <c r="AO452" s="55">
        <v>377</v>
      </c>
      <c r="AP452" s="55">
        <v>458</v>
      </c>
      <c r="AQ452" s="55">
        <v>429</v>
      </c>
      <c r="AR452" s="55">
        <v>335</v>
      </c>
      <c r="AS452" s="55">
        <v>272</v>
      </c>
      <c r="AT452" s="55">
        <v>450</v>
      </c>
    </row>
    <row r="453" spans="1:46">
      <c r="A453" s="55" t="s">
        <v>103</v>
      </c>
      <c r="B453" s="55">
        <v>1315230126</v>
      </c>
      <c r="C453" s="55" t="s">
        <v>104</v>
      </c>
      <c r="D453" s="55" t="s">
        <v>52</v>
      </c>
      <c r="E453" s="55" t="s">
        <v>53</v>
      </c>
      <c r="F453" s="55"/>
      <c r="G453" s="55">
        <v>1</v>
      </c>
      <c r="H453" s="55">
        <v>485.5</v>
      </c>
      <c r="I453" s="55">
        <v>519</v>
      </c>
      <c r="J453" s="55">
        <v>450</v>
      </c>
      <c r="K453" s="55">
        <v>-4</v>
      </c>
      <c r="L453" s="55">
        <v>2538</v>
      </c>
      <c r="M453" s="55">
        <v>97.5</v>
      </c>
      <c r="N453" s="55">
        <v>678</v>
      </c>
      <c r="O453" s="55">
        <v>79.5</v>
      </c>
      <c r="P453" s="55">
        <v>631</v>
      </c>
      <c r="Q453" s="55">
        <v>112</v>
      </c>
      <c r="R453" s="55">
        <v>360</v>
      </c>
      <c r="S453" s="55">
        <v>71</v>
      </c>
      <c r="T453" s="55">
        <v>205</v>
      </c>
      <c r="U453" s="55"/>
      <c r="V453" s="55"/>
      <c r="W453" s="55">
        <v>57.5</v>
      </c>
      <c r="X453" s="55">
        <v>82</v>
      </c>
      <c r="Y453" s="55">
        <v>393</v>
      </c>
      <c r="Z453" s="55">
        <v>68</v>
      </c>
      <c r="AA453" s="55">
        <v>77</v>
      </c>
      <c r="AB453" s="55">
        <v>372</v>
      </c>
      <c r="AC453" s="55"/>
      <c r="AD453" s="55"/>
      <c r="AE453" s="55"/>
      <c r="AF453" s="55"/>
      <c r="AG453" s="55"/>
      <c r="AH453" s="55"/>
      <c r="AI453" s="55" t="s">
        <v>54</v>
      </c>
      <c r="AJ453" s="55">
        <v>26</v>
      </c>
      <c r="AK453" s="55"/>
      <c r="AL453" s="55"/>
      <c r="AM453" s="55"/>
      <c r="AN453" s="55"/>
      <c r="AO453" s="55">
        <v>403</v>
      </c>
      <c r="AP453" s="55">
        <v>681</v>
      </c>
      <c r="AQ453" s="55">
        <v>456</v>
      </c>
      <c r="AR453" s="55">
        <v>446</v>
      </c>
      <c r="AS453" s="55">
        <v>522</v>
      </c>
      <c r="AT453" s="55">
        <v>450</v>
      </c>
    </row>
    <row r="454" spans="1:46">
      <c r="A454" s="55" t="s">
        <v>573</v>
      </c>
      <c r="B454" s="55">
        <v>1315230633</v>
      </c>
      <c r="C454" s="55" t="s">
        <v>574</v>
      </c>
      <c r="D454" s="55" t="s">
        <v>52</v>
      </c>
      <c r="E454" s="55" t="s">
        <v>53</v>
      </c>
      <c r="F454" s="55"/>
      <c r="G454" s="55">
        <v>6</v>
      </c>
      <c r="H454" s="55">
        <v>485.5</v>
      </c>
      <c r="I454" s="55">
        <v>518.5</v>
      </c>
      <c r="J454" s="55">
        <v>452</v>
      </c>
      <c r="K454" s="55">
        <v>-107</v>
      </c>
      <c r="L454" s="55">
        <v>2558</v>
      </c>
      <c r="M454" s="55">
        <v>110.5</v>
      </c>
      <c r="N454" s="55">
        <v>196</v>
      </c>
      <c r="O454" s="55">
        <v>77</v>
      </c>
      <c r="P454" s="55">
        <v>657</v>
      </c>
      <c r="Q454" s="55">
        <v>112</v>
      </c>
      <c r="R454" s="55">
        <v>360</v>
      </c>
      <c r="S454" s="55">
        <v>51</v>
      </c>
      <c r="T454" s="55">
        <v>540</v>
      </c>
      <c r="U454" s="55"/>
      <c r="V454" s="55"/>
      <c r="W454" s="55">
        <v>58.5</v>
      </c>
      <c r="X454" s="55">
        <v>82</v>
      </c>
      <c r="Y454" s="55">
        <v>372</v>
      </c>
      <c r="Z454" s="55">
        <v>76.5</v>
      </c>
      <c r="AA454" s="55">
        <v>86</v>
      </c>
      <c r="AB454" s="55">
        <v>222</v>
      </c>
      <c r="AC454" s="55"/>
      <c r="AD454" s="55"/>
      <c r="AE454" s="55"/>
      <c r="AF454" s="55"/>
      <c r="AG454" s="55"/>
      <c r="AH454" s="55"/>
      <c r="AI454" s="55" t="s">
        <v>54</v>
      </c>
      <c r="AJ454" s="55">
        <v>33</v>
      </c>
      <c r="AK454" s="55"/>
      <c r="AL454" s="55" t="s">
        <v>512</v>
      </c>
      <c r="AM454" s="55"/>
      <c r="AN454" s="55"/>
      <c r="AO454" s="55">
        <v>419</v>
      </c>
      <c r="AP454" s="55">
        <v>316</v>
      </c>
      <c r="AQ454" s="55">
        <v>313</v>
      </c>
      <c r="AR454" s="55">
        <v>345</v>
      </c>
      <c r="AS454" s="55">
        <v>409</v>
      </c>
      <c r="AT454" s="55">
        <v>452</v>
      </c>
    </row>
    <row r="455" spans="1:46">
      <c r="A455" s="55" t="s">
        <v>643</v>
      </c>
      <c r="B455" s="55">
        <v>1315230724</v>
      </c>
      <c r="C455" s="55" t="s">
        <v>644</v>
      </c>
      <c r="D455" s="55" t="s">
        <v>52</v>
      </c>
      <c r="E455" s="55" t="s">
        <v>53</v>
      </c>
      <c r="F455" s="55"/>
      <c r="G455" s="55">
        <v>7</v>
      </c>
      <c r="H455" s="55">
        <v>483.25</v>
      </c>
      <c r="I455" s="55">
        <v>518.5</v>
      </c>
      <c r="J455" s="55">
        <v>452</v>
      </c>
      <c r="K455" s="55">
        <v>21</v>
      </c>
      <c r="L455" s="55">
        <v>2558</v>
      </c>
      <c r="M455" s="55">
        <v>114.5</v>
      </c>
      <c r="N455" s="55">
        <v>74</v>
      </c>
      <c r="O455" s="55">
        <v>88.5</v>
      </c>
      <c r="P455" s="55">
        <v>481</v>
      </c>
      <c r="Q455" s="55">
        <v>110</v>
      </c>
      <c r="R455" s="55">
        <v>408</v>
      </c>
      <c r="S455" s="55">
        <v>53.5</v>
      </c>
      <c r="T455" s="55">
        <v>510</v>
      </c>
      <c r="U455" s="55"/>
      <c r="V455" s="55"/>
      <c r="W455" s="55">
        <v>51.5</v>
      </c>
      <c r="X455" s="55">
        <v>77</v>
      </c>
      <c r="Y455" s="55">
        <v>504</v>
      </c>
      <c r="Z455" s="55">
        <v>65.25</v>
      </c>
      <c r="AA455" s="55">
        <v>75</v>
      </c>
      <c r="AB455" s="55">
        <v>411</v>
      </c>
      <c r="AC455" s="55"/>
      <c r="AD455" s="55"/>
      <c r="AE455" s="55"/>
      <c r="AF455" s="55"/>
      <c r="AG455" s="55"/>
      <c r="AH455" s="55"/>
      <c r="AI455" s="55" t="s">
        <v>54</v>
      </c>
      <c r="AJ455" s="55">
        <v>24</v>
      </c>
      <c r="AK455" s="55"/>
      <c r="AL455" s="55"/>
      <c r="AM455" s="55"/>
      <c r="AN455" s="55"/>
      <c r="AO455" s="55">
        <v>572</v>
      </c>
      <c r="AP455" s="55">
        <v>503</v>
      </c>
      <c r="AQ455" s="55">
        <v>375</v>
      </c>
      <c r="AR455" s="55">
        <v>473</v>
      </c>
      <c r="AS455" s="55">
        <v>486</v>
      </c>
      <c r="AT455" s="55">
        <v>452</v>
      </c>
    </row>
    <row r="456" spans="1:46">
      <c r="A456" s="55" t="s">
        <v>625</v>
      </c>
      <c r="B456" s="55">
        <v>1315230715</v>
      </c>
      <c r="C456" s="55" t="s">
        <v>626</v>
      </c>
      <c r="D456" s="55" t="s">
        <v>52</v>
      </c>
      <c r="E456" s="55" t="s">
        <v>53</v>
      </c>
      <c r="F456" s="55"/>
      <c r="G456" s="55">
        <v>7</v>
      </c>
      <c r="H456" s="55">
        <v>486</v>
      </c>
      <c r="I456" s="55">
        <v>518.5</v>
      </c>
      <c r="J456" s="55">
        <v>452</v>
      </c>
      <c r="K456" s="55">
        <v>11</v>
      </c>
      <c r="L456" s="55">
        <v>2558</v>
      </c>
      <c r="M456" s="55">
        <v>104</v>
      </c>
      <c r="N456" s="55">
        <v>450</v>
      </c>
      <c r="O456" s="55">
        <v>91</v>
      </c>
      <c r="P456" s="55">
        <v>436</v>
      </c>
      <c r="Q456" s="55">
        <v>83</v>
      </c>
      <c r="R456" s="55">
        <v>764</v>
      </c>
      <c r="S456" s="55">
        <v>67.5</v>
      </c>
      <c r="T456" s="55">
        <v>275</v>
      </c>
      <c r="U456" s="55"/>
      <c r="V456" s="55"/>
      <c r="W456" s="55">
        <v>62.5</v>
      </c>
      <c r="X456" s="55">
        <v>86</v>
      </c>
      <c r="Y456" s="55">
        <v>306</v>
      </c>
      <c r="Z456" s="55">
        <v>78</v>
      </c>
      <c r="AA456" s="55">
        <v>87</v>
      </c>
      <c r="AB456" s="55">
        <v>195</v>
      </c>
      <c r="AC456" s="55"/>
      <c r="AD456" s="55"/>
      <c r="AE456" s="55"/>
      <c r="AF456" s="55"/>
      <c r="AG456" s="55"/>
      <c r="AH456" s="55"/>
      <c r="AI456" s="55" t="s">
        <v>54</v>
      </c>
      <c r="AJ456" s="55">
        <v>15</v>
      </c>
      <c r="AK456" s="55"/>
      <c r="AL456" s="55"/>
      <c r="AM456" s="55"/>
      <c r="AN456" s="55"/>
      <c r="AO456" s="55">
        <v>361</v>
      </c>
      <c r="AP456" s="55">
        <v>406</v>
      </c>
      <c r="AQ456" s="55">
        <v>375</v>
      </c>
      <c r="AR456" s="55">
        <v>463</v>
      </c>
      <c r="AS456" s="55">
        <v>422</v>
      </c>
      <c r="AT456" s="55">
        <v>452</v>
      </c>
    </row>
    <row r="457" spans="1:46">
      <c r="A457" s="55" t="s">
        <v>439</v>
      </c>
      <c r="B457" s="55">
        <v>1315230513</v>
      </c>
      <c r="C457" s="55" t="s">
        <v>440</v>
      </c>
      <c r="D457" s="55" t="s">
        <v>52</v>
      </c>
      <c r="E457" s="55" t="s">
        <v>53</v>
      </c>
      <c r="F457" s="55"/>
      <c r="G457" s="55">
        <v>5</v>
      </c>
      <c r="H457" s="55">
        <v>486.5</v>
      </c>
      <c r="I457" s="55">
        <v>518.5</v>
      </c>
      <c r="J457" s="55">
        <v>452</v>
      </c>
      <c r="K457" s="55">
        <v>94</v>
      </c>
      <c r="L457" s="55">
        <v>2558</v>
      </c>
      <c r="M457" s="55">
        <v>93</v>
      </c>
      <c r="N457" s="55">
        <v>762</v>
      </c>
      <c r="O457" s="55">
        <v>110.5</v>
      </c>
      <c r="P457" s="55">
        <v>96</v>
      </c>
      <c r="Q457" s="55">
        <v>103</v>
      </c>
      <c r="R457" s="55">
        <v>562</v>
      </c>
      <c r="S457" s="55">
        <v>49</v>
      </c>
      <c r="T457" s="55">
        <v>565</v>
      </c>
      <c r="U457" s="55"/>
      <c r="V457" s="55"/>
      <c r="W457" s="55">
        <v>63</v>
      </c>
      <c r="X457" s="55">
        <v>86</v>
      </c>
      <c r="Y457" s="55">
        <v>297</v>
      </c>
      <c r="Z457" s="55">
        <v>68</v>
      </c>
      <c r="AA457" s="55">
        <v>77</v>
      </c>
      <c r="AB457" s="55">
        <v>372</v>
      </c>
      <c r="AC457" s="55"/>
      <c r="AD457" s="55"/>
      <c r="AE457" s="55"/>
      <c r="AF457" s="55"/>
      <c r="AG457" s="55"/>
      <c r="AH457" s="55"/>
      <c r="AI457" s="55" t="s">
        <v>54</v>
      </c>
      <c r="AJ457" s="55">
        <v>13</v>
      </c>
      <c r="AK457" s="55"/>
      <c r="AL457" s="55"/>
      <c r="AM457" s="55"/>
      <c r="AN457" s="55"/>
      <c r="AO457" s="55">
        <v>426</v>
      </c>
      <c r="AP457" s="55">
        <v>463</v>
      </c>
      <c r="AQ457" s="55">
        <v>452</v>
      </c>
      <c r="AR457" s="55">
        <v>546</v>
      </c>
      <c r="AS457" s="55">
        <v>603</v>
      </c>
      <c r="AT457" s="55">
        <v>452</v>
      </c>
    </row>
    <row r="458" spans="1:46">
      <c r="A458" s="55" t="s">
        <v>1020</v>
      </c>
      <c r="B458" s="55">
        <v>1315231126</v>
      </c>
      <c r="C458" s="55" t="s">
        <v>1021</v>
      </c>
      <c r="D458" s="55" t="s">
        <v>52</v>
      </c>
      <c r="E458" s="55" t="s">
        <v>53</v>
      </c>
      <c r="F458" s="55"/>
      <c r="G458" s="55">
        <v>11</v>
      </c>
      <c r="H458" s="55">
        <v>467.5</v>
      </c>
      <c r="I458" s="55">
        <v>518.5</v>
      </c>
      <c r="J458" s="55">
        <v>452</v>
      </c>
      <c r="K458" s="55">
        <v>18</v>
      </c>
      <c r="L458" s="55">
        <v>2558</v>
      </c>
      <c r="M458" s="55">
        <v>103</v>
      </c>
      <c r="N458" s="55">
        <v>487</v>
      </c>
      <c r="O458" s="55">
        <v>94</v>
      </c>
      <c r="P458" s="55">
        <v>381</v>
      </c>
      <c r="Q458" s="55">
        <v>98</v>
      </c>
      <c r="R458" s="55">
        <v>641</v>
      </c>
      <c r="S458" s="55">
        <v>70.5</v>
      </c>
      <c r="T458" s="55">
        <v>217</v>
      </c>
      <c r="U458" s="55"/>
      <c r="V458" s="55"/>
      <c r="W458" s="55">
        <v>51.5</v>
      </c>
      <c r="X458" s="55">
        <v>77</v>
      </c>
      <c r="Y458" s="55">
        <v>504</v>
      </c>
      <c r="Z458" s="55"/>
      <c r="AA458" s="55"/>
      <c r="AB458" s="55"/>
      <c r="AC458" s="55"/>
      <c r="AD458" s="55"/>
      <c r="AE458" s="55"/>
      <c r="AF458" s="55">
        <v>50.5</v>
      </c>
      <c r="AG458" s="55">
        <v>76</v>
      </c>
      <c r="AH458" s="55">
        <v>169</v>
      </c>
      <c r="AI458" s="55" t="s">
        <v>866</v>
      </c>
      <c r="AJ458" s="55">
        <v>26</v>
      </c>
      <c r="AK458" s="55"/>
      <c r="AL458" s="55"/>
      <c r="AM458" s="55"/>
      <c r="AN458" s="55"/>
      <c r="AO458" s="55">
        <v>374</v>
      </c>
      <c r="AP458" s="55">
        <v>377</v>
      </c>
      <c r="AQ458" s="55"/>
      <c r="AR458" s="55">
        <v>470</v>
      </c>
      <c r="AS458" s="55">
        <v>356</v>
      </c>
      <c r="AT458" s="55">
        <v>452</v>
      </c>
    </row>
    <row r="459" spans="1:46">
      <c r="A459" s="55" t="s">
        <v>1102</v>
      </c>
      <c r="B459" s="55">
        <v>1315231222</v>
      </c>
      <c r="C459" s="55" t="s">
        <v>1103</v>
      </c>
      <c r="D459" s="55" t="s">
        <v>52</v>
      </c>
      <c r="E459" s="55" t="s">
        <v>53</v>
      </c>
      <c r="F459" s="55"/>
      <c r="G459" s="55">
        <v>12</v>
      </c>
      <c r="H459" s="55">
        <v>468</v>
      </c>
      <c r="I459" s="55">
        <v>518</v>
      </c>
      <c r="J459" s="55">
        <v>457</v>
      </c>
      <c r="K459" s="55">
        <v>64</v>
      </c>
      <c r="L459" s="55">
        <v>2579</v>
      </c>
      <c r="M459" s="55">
        <v>115</v>
      </c>
      <c r="N459" s="55">
        <v>66</v>
      </c>
      <c r="O459" s="55">
        <v>93.5</v>
      </c>
      <c r="P459" s="55">
        <v>392</v>
      </c>
      <c r="Q459" s="55">
        <v>104</v>
      </c>
      <c r="R459" s="55">
        <v>541</v>
      </c>
      <c r="S459" s="55">
        <v>48.5</v>
      </c>
      <c r="T459" s="55">
        <v>576</v>
      </c>
      <c r="U459" s="55"/>
      <c r="V459" s="55"/>
      <c r="W459" s="55">
        <v>56</v>
      </c>
      <c r="X459" s="55">
        <v>80</v>
      </c>
      <c r="Y459" s="55">
        <v>426</v>
      </c>
      <c r="Z459" s="55"/>
      <c r="AA459" s="55"/>
      <c r="AB459" s="55"/>
      <c r="AC459" s="55"/>
      <c r="AD459" s="55"/>
      <c r="AE459" s="55"/>
      <c r="AF459" s="55">
        <v>51</v>
      </c>
      <c r="AG459" s="55">
        <v>77</v>
      </c>
      <c r="AH459" s="55">
        <v>163</v>
      </c>
      <c r="AI459" s="55" t="s">
        <v>866</v>
      </c>
      <c r="AJ459" s="55">
        <v>23</v>
      </c>
      <c r="AK459" s="55"/>
      <c r="AL459" s="55"/>
      <c r="AM459" s="55"/>
      <c r="AN459" s="55"/>
      <c r="AO459" s="55">
        <v>543</v>
      </c>
      <c r="AP459" s="55">
        <v>516</v>
      </c>
      <c r="AQ459" s="55">
        <v>531</v>
      </c>
      <c r="AR459" s="55">
        <v>521</v>
      </c>
      <c r="AS459" s="55">
        <v>511</v>
      </c>
      <c r="AT459" s="55">
        <v>457</v>
      </c>
    </row>
    <row r="460" spans="1:46">
      <c r="A460" s="55" t="s">
        <v>1022</v>
      </c>
      <c r="B460" s="55">
        <v>1315231127</v>
      </c>
      <c r="C460" s="55" t="s">
        <v>1023</v>
      </c>
      <c r="D460" s="55" t="s">
        <v>52</v>
      </c>
      <c r="E460" s="55" t="s">
        <v>53</v>
      </c>
      <c r="F460" s="55"/>
      <c r="G460" s="55">
        <v>11</v>
      </c>
      <c r="H460" s="55">
        <v>464</v>
      </c>
      <c r="I460" s="55">
        <v>518</v>
      </c>
      <c r="J460" s="55">
        <v>457</v>
      </c>
      <c r="K460" s="55">
        <v>31</v>
      </c>
      <c r="L460" s="55">
        <v>2579</v>
      </c>
      <c r="M460" s="55">
        <v>107</v>
      </c>
      <c r="N460" s="55">
        <v>325</v>
      </c>
      <c r="O460" s="55">
        <v>85.5</v>
      </c>
      <c r="P460" s="55">
        <v>530</v>
      </c>
      <c r="Q460" s="55">
        <v>112</v>
      </c>
      <c r="R460" s="55">
        <v>360</v>
      </c>
      <c r="S460" s="55">
        <v>59.5</v>
      </c>
      <c r="T460" s="55">
        <v>424</v>
      </c>
      <c r="U460" s="55"/>
      <c r="V460" s="55"/>
      <c r="W460" s="55">
        <v>45</v>
      </c>
      <c r="X460" s="55">
        <v>72</v>
      </c>
      <c r="Y460" s="55">
        <v>578</v>
      </c>
      <c r="Z460" s="55"/>
      <c r="AA460" s="55"/>
      <c r="AB460" s="55"/>
      <c r="AC460" s="55"/>
      <c r="AD460" s="55"/>
      <c r="AE460" s="55"/>
      <c r="AF460" s="55">
        <v>55</v>
      </c>
      <c r="AG460" s="55">
        <v>82</v>
      </c>
      <c r="AH460" s="55">
        <v>128</v>
      </c>
      <c r="AI460" s="55" t="s">
        <v>866</v>
      </c>
      <c r="AJ460" s="55">
        <v>27</v>
      </c>
      <c r="AK460" s="55"/>
      <c r="AL460" s="55"/>
      <c r="AM460" s="55"/>
      <c r="AN460" s="55"/>
      <c r="AO460" s="55">
        <v>497</v>
      </c>
      <c r="AP460" s="55">
        <v>487</v>
      </c>
      <c r="AQ460" s="55">
        <v>358</v>
      </c>
      <c r="AR460" s="55">
        <v>488</v>
      </c>
      <c r="AS460" s="55">
        <v>424</v>
      </c>
      <c r="AT460" s="55">
        <v>457</v>
      </c>
    </row>
    <row r="461" spans="1:46">
      <c r="A461" s="55" t="s">
        <v>381</v>
      </c>
      <c r="B461" s="55">
        <v>1315230425</v>
      </c>
      <c r="C461" s="55" t="s">
        <v>382</v>
      </c>
      <c r="D461" s="55" t="s">
        <v>52</v>
      </c>
      <c r="E461" s="55" t="s">
        <v>53</v>
      </c>
      <c r="F461" s="55"/>
      <c r="G461" s="55">
        <v>4</v>
      </c>
      <c r="H461" s="55">
        <v>483.5</v>
      </c>
      <c r="I461" s="55">
        <v>518</v>
      </c>
      <c r="J461" s="55">
        <v>457</v>
      </c>
      <c r="K461" s="55">
        <v>60</v>
      </c>
      <c r="L461" s="55">
        <v>2579</v>
      </c>
      <c r="M461" s="55">
        <v>102</v>
      </c>
      <c r="N461" s="55">
        <v>529</v>
      </c>
      <c r="O461" s="55">
        <v>87</v>
      </c>
      <c r="P461" s="55">
        <v>503</v>
      </c>
      <c r="Q461" s="55">
        <v>112</v>
      </c>
      <c r="R461" s="55">
        <v>360</v>
      </c>
      <c r="S461" s="55">
        <v>67</v>
      </c>
      <c r="T461" s="55">
        <v>287</v>
      </c>
      <c r="U461" s="55"/>
      <c r="V461" s="55"/>
      <c r="W461" s="55">
        <v>57.5</v>
      </c>
      <c r="X461" s="55">
        <v>82</v>
      </c>
      <c r="Y461" s="55">
        <v>393</v>
      </c>
      <c r="Z461" s="55">
        <v>58</v>
      </c>
      <c r="AA461" s="55">
        <v>68</v>
      </c>
      <c r="AB461" s="55">
        <v>449</v>
      </c>
      <c r="AC461" s="55"/>
      <c r="AD461" s="55"/>
      <c r="AE461" s="55"/>
      <c r="AF461" s="55"/>
      <c r="AG461" s="55"/>
      <c r="AH461" s="55"/>
      <c r="AI461" s="55" t="s">
        <v>54</v>
      </c>
      <c r="AJ461" s="55">
        <v>25</v>
      </c>
      <c r="AK461" s="55"/>
      <c r="AL461" s="55"/>
      <c r="AM461" s="55"/>
      <c r="AN461" s="55"/>
      <c r="AO461" s="55">
        <v>526</v>
      </c>
      <c r="AP461" s="55">
        <v>547</v>
      </c>
      <c r="AQ461" s="55">
        <v>511</v>
      </c>
      <c r="AR461" s="55">
        <v>517</v>
      </c>
      <c r="AS461" s="55">
        <v>435</v>
      </c>
      <c r="AT461" s="55">
        <v>457</v>
      </c>
    </row>
    <row r="462" spans="1:46">
      <c r="A462" s="55" t="s">
        <v>77</v>
      </c>
      <c r="B462" s="55">
        <v>1315230113</v>
      </c>
      <c r="C462" s="55" t="s">
        <v>78</v>
      </c>
      <c r="D462" s="55" t="s">
        <v>52</v>
      </c>
      <c r="E462" s="55" t="s">
        <v>53</v>
      </c>
      <c r="F462" s="55"/>
      <c r="G462" s="55">
        <v>1</v>
      </c>
      <c r="H462" s="55">
        <v>486.5</v>
      </c>
      <c r="I462" s="55">
        <v>518</v>
      </c>
      <c r="J462" s="55">
        <v>457</v>
      </c>
      <c r="K462" s="55">
        <v>36</v>
      </c>
      <c r="L462" s="55">
        <v>2579</v>
      </c>
      <c r="M462" s="55">
        <v>107</v>
      </c>
      <c r="N462" s="55">
        <v>325</v>
      </c>
      <c r="O462" s="55">
        <v>84.5</v>
      </c>
      <c r="P462" s="55">
        <v>553</v>
      </c>
      <c r="Q462" s="55">
        <v>110.5</v>
      </c>
      <c r="R462" s="55">
        <v>396</v>
      </c>
      <c r="S462" s="55">
        <v>56</v>
      </c>
      <c r="T462" s="55">
        <v>473</v>
      </c>
      <c r="U462" s="55"/>
      <c r="V462" s="55"/>
      <c r="W462" s="55">
        <v>63.5</v>
      </c>
      <c r="X462" s="55">
        <v>86</v>
      </c>
      <c r="Y462" s="55">
        <v>283</v>
      </c>
      <c r="Z462" s="55">
        <v>65</v>
      </c>
      <c r="AA462" s="55">
        <v>74</v>
      </c>
      <c r="AB462" s="55">
        <v>412</v>
      </c>
      <c r="AC462" s="55"/>
      <c r="AD462" s="55"/>
      <c r="AE462" s="55"/>
      <c r="AF462" s="55"/>
      <c r="AG462" s="55"/>
      <c r="AH462" s="55"/>
      <c r="AI462" s="55" t="s">
        <v>54</v>
      </c>
      <c r="AJ462" s="55">
        <v>13</v>
      </c>
      <c r="AK462" s="55"/>
      <c r="AL462" s="55"/>
      <c r="AM462" s="55"/>
      <c r="AN462" s="55"/>
      <c r="AO462" s="55">
        <v>478</v>
      </c>
      <c r="AP462" s="55">
        <v>518</v>
      </c>
      <c r="AQ462" s="55">
        <v>517</v>
      </c>
      <c r="AR462" s="55">
        <v>493</v>
      </c>
      <c r="AS462" s="55">
        <v>328</v>
      </c>
      <c r="AT462" s="55">
        <v>457</v>
      </c>
    </row>
    <row r="463" spans="1:46">
      <c r="A463" s="55" t="s">
        <v>284</v>
      </c>
      <c r="B463" s="55">
        <v>1315230323</v>
      </c>
      <c r="C463" s="55" t="s">
        <v>285</v>
      </c>
      <c r="D463" s="55" t="s">
        <v>52</v>
      </c>
      <c r="E463" s="55" t="s">
        <v>53</v>
      </c>
      <c r="F463" s="55"/>
      <c r="G463" s="55">
        <v>3</v>
      </c>
      <c r="H463" s="55">
        <v>486.5</v>
      </c>
      <c r="I463" s="55">
        <v>518</v>
      </c>
      <c r="J463" s="55">
        <v>457</v>
      </c>
      <c r="K463" s="55">
        <v>107</v>
      </c>
      <c r="L463" s="55">
        <v>2579</v>
      </c>
      <c r="M463" s="55">
        <v>103.5</v>
      </c>
      <c r="N463" s="55">
        <v>470</v>
      </c>
      <c r="O463" s="55">
        <v>81.5</v>
      </c>
      <c r="P463" s="55">
        <v>606</v>
      </c>
      <c r="Q463" s="55">
        <v>106.5</v>
      </c>
      <c r="R463" s="55">
        <v>487</v>
      </c>
      <c r="S463" s="55">
        <v>61.5</v>
      </c>
      <c r="T463" s="55">
        <v>381</v>
      </c>
      <c r="U463" s="55"/>
      <c r="V463" s="55"/>
      <c r="W463" s="55">
        <v>63.5</v>
      </c>
      <c r="X463" s="55">
        <v>86</v>
      </c>
      <c r="Y463" s="55">
        <v>283</v>
      </c>
      <c r="Z463" s="55">
        <v>70</v>
      </c>
      <c r="AA463" s="55">
        <v>79</v>
      </c>
      <c r="AB463" s="55">
        <v>338</v>
      </c>
      <c r="AC463" s="55"/>
      <c r="AD463" s="55"/>
      <c r="AE463" s="55"/>
      <c r="AF463" s="55"/>
      <c r="AG463" s="55"/>
      <c r="AH463" s="55"/>
      <c r="AI463" s="55" t="s">
        <v>54</v>
      </c>
      <c r="AJ463" s="55">
        <v>23</v>
      </c>
      <c r="AK463" s="55"/>
      <c r="AL463" s="55"/>
      <c r="AM463" s="55"/>
      <c r="AN463" s="55"/>
      <c r="AO463" s="55">
        <v>354</v>
      </c>
      <c r="AP463" s="55">
        <v>559</v>
      </c>
      <c r="AQ463" s="55">
        <v>488</v>
      </c>
      <c r="AR463" s="55">
        <v>564</v>
      </c>
      <c r="AS463" s="55">
        <v>389</v>
      </c>
      <c r="AT463" s="55">
        <v>457</v>
      </c>
    </row>
    <row r="464" spans="1:46">
      <c r="A464" s="55" t="s">
        <v>286</v>
      </c>
      <c r="B464" s="55">
        <v>1315230324</v>
      </c>
      <c r="C464" s="55" t="s">
        <v>287</v>
      </c>
      <c r="D464" s="55" t="s">
        <v>52</v>
      </c>
      <c r="E464" s="55" t="s">
        <v>53</v>
      </c>
      <c r="F464" s="55"/>
      <c r="G464" s="55">
        <v>3</v>
      </c>
      <c r="H464" s="55">
        <v>485.5</v>
      </c>
      <c r="I464" s="55">
        <v>518</v>
      </c>
      <c r="J464" s="55">
        <v>457</v>
      </c>
      <c r="K464" s="55">
        <v>81</v>
      </c>
      <c r="L464" s="55">
        <v>2579</v>
      </c>
      <c r="M464" s="55">
        <v>103</v>
      </c>
      <c r="N464" s="55">
        <v>487</v>
      </c>
      <c r="O464" s="55">
        <v>85</v>
      </c>
      <c r="P464" s="55">
        <v>541</v>
      </c>
      <c r="Q464" s="55">
        <v>105</v>
      </c>
      <c r="R464" s="55">
        <v>523</v>
      </c>
      <c r="S464" s="55">
        <v>64</v>
      </c>
      <c r="T464" s="55">
        <v>332</v>
      </c>
      <c r="U464" s="55"/>
      <c r="V464" s="55"/>
      <c r="W464" s="55">
        <v>58.5</v>
      </c>
      <c r="X464" s="55">
        <v>82</v>
      </c>
      <c r="Y464" s="55">
        <v>372</v>
      </c>
      <c r="Z464" s="55">
        <v>70</v>
      </c>
      <c r="AA464" s="55">
        <v>79</v>
      </c>
      <c r="AB464" s="55">
        <v>338</v>
      </c>
      <c r="AC464" s="55"/>
      <c r="AD464" s="55"/>
      <c r="AE464" s="55"/>
      <c r="AF464" s="55"/>
      <c r="AG464" s="55"/>
      <c r="AH464" s="55"/>
      <c r="AI464" s="55" t="s">
        <v>54</v>
      </c>
      <c r="AJ464" s="55">
        <v>24</v>
      </c>
      <c r="AK464" s="55"/>
      <c r="AL464" s="55"/>
      <c r="AM464" s="55"/>
      <c r="AN464" s="55"/>
      <c r="AO464" s="55">
        <v>349</v>
      </c>
      <c r="AP464" s="55">
        <v>579</v>
      </c>
      <c r="AQ464" s="55">
        <v>409</v>
      </c>
      <c r="AR464" s="55">
        <v>538</v>
      </c>
      <c r="AS464" s="55">
        <v>438</v>
      </c>
      <c r="AT464" s="55">
        <v>457</v>
      </c>
    </row>
    <row r="465" spans="1:46">
      <c r="A465" s="55" t="s">
        <v>1286</v>
      </c>
      <c r="B465" s="55">
        <v>1315231427</v>
      </c>
      <c r="C465" s="55" t="s">
        <v>1287</v>
      </c>
      <c r="D465" s="55" t="s">
        <v>52</v>
      </c>
      <c r="E465" s="55" t="s">
        <v>53</v>
      </c>
      <c r="F465" s="55"/>
      <c r="G465" s="55">
        <v>14</v>
      </c>
      <c r="H465" s="55">
        <v>469.75</v>
      </c>
      <c r="I465" s="55">
        <v>518</v>
      </c>
      <c r="J465" s="55">
        <v>457</v>
      </c>
      <c r="K465" s="55">
        <v>-102</v>
      </c>
      <c r="L465" s="55">
        <v>2579</v>
      </c>
      <c r="M465" s="55">
        <v>99.5</v>
      </c>
      <c r="N465" s="55">
        <v>618</v>
      </c>
      <c r="O465" s="55">
        <v>101.5</v>
      </c>
      <c r="P465" s="55">
        <v>235</v>
      </c>
      <c r="Q465" s="55">
        <v>107</v>
      </c>
      <c r="R465" s="55">
        <v>474</v>
      </c>
      <c r="S465" s="55">
        <v>60</v>
      </c>
      <c r="T465" s="55">
        <v>413</v>
      </c>
      <c r="U465" s="55"/>
      <c r="V465" s="55"/>
      <c r="W465" s="55">
        <v>49</v>
      </c>
      <c r="X465" s="55">
        <v>75</v>
      </c>
      <c r="Y465" s="55">
        <v>534</v>
      </c>
      <c r="Z465" s="55"/>
      <c r="AA465" s="55"/>
      <c r="AB465" s="55"/>
      <c r="AC465" s="55">
        <v>52.75</v>
      </c>
      <c r="AD465" s="55">
        <v>75</v>
      </c>
      <c r="AE465" s="55">
        <v>186</v>
      </c>
      <c r="AF465" s="55"/>
      <c r="AG465" s="55"/>
      <c r="AH465" s="55"/>
      <c r="AI465" s="55" t="s">
        <v>880</v>
      </c>
      <c r="AJ465" s="55">
        <v>28</v>
      </c>
      <c r="AK465" s="55"/>
      <c r="AL465" s="55"/>
      <c r="AM465" s="55"/>
      <c r="AN465" s="55"/>
      <c r="AO465" s="55">
        <v>338</v>
      </c>
      <c r="AP465" s="55">
        <v>468</v>
      </c>
      <c r="AQ465" s="55">
        <v>429</v>
      </c>
      <c r="AR465" s="55">
        <v>355</v>
      </c>
      <c r="AS465" s="55">
        <v>359</v>
      </c>
      <c r="AT465" s="55">
        <v>457</v>
      </c>
    </row>
    <row r="466" spans="1:46">
      <c r="A466" s="55" t="s">
        <v>445</v>
      </c>
      <c r="B466" s="55">
        <v>1315230516</v>
      </c>
      <c r="C466" s="55" t="s">
        <v>446</v>
      </c>
      <c r="D466" s="55" t="s">
        <v>52</v>
      </c>
      <c r="E466" s="55" t="s">
        <v>53</v>
      </c>
      <c r="F466" s="55"/>
      <c r="G466" s="55">
        <v>5</v>
      </c>
      <c r="H466" s="55">
        <v>499</v>
      </c>
      <c r="I466" s="55">
        <v>517.5</v>
      </c>
      <c r="J466" s="55">
        <v>464</v>
      </c>
      <c r="K466" s="55">
        <v>-140</v>
      </c>
      <c r="L466" s="55">
        <v>2597</v>
      </c>
      <c r="M466" s="55">
        <v>104.5</v>
      </c>
      <c r="N466" s="55">
        <v>433</v>
      </c>
      <c r="O466" s="55">
        <v>89</v>
      </c>
      <c r="P466" s="55">
        <v>470</v>
      </c>
      <c r="Q466" s="55">
        <v>74</v>
      </c>
      <c r="R466" s="55">
        <v>783</v>
      </c>
      <c r="S466" s="55">
        <v>64</v>
      </c>
      <c r="T466" s="55">
        <v>332</v>
      </c>
      <c r="U466" s="55"/>
      <c r="V466" s="55"/>
      <c r="W466" s="55">
        <v>82.5</v>
      </c>
      <c r="X466" s="55">
        <v>94</v>
      </c>
      <c r="Y466" s="55">
        <v>26</v>
      </c>
      <c r="Z466" s="55">
        <v>85</v>
      </c>
      <c r="AA466" s="55">
        <v>92</v>
      </c>
      <c r="AB466" s="55">
        <v>57</v>
      </c>
      <c r="AC466" s="55"/>
      <c r="AD466" s="55"/>
      <c r="AE466" s="55"/>
      <c r="AF466" s="55"/>
      <c r="AG466" s="55"/>
      <c r="AH466" s="55"/>
      <c r="AI466" s="55" t="s">
        <v>54</v>
      </c>
      <c r="AJ466" s="55">
        <v>16</v>
      </c>
      <c r="AK466" s="55"/>
      <c r="AL466" s="55"/>
      <c r="AM466" s="55"/>
      <c r="AN466" s="55"/>
      <c r="AO466" s="55">
        <v>295</v>
      </c>
      <c r="AP466" s="55">
        <v>382</v>
      </c>
      <c r="AQ466" s="55">
        <v>364</v>
      </c>
      <c r="AR466" s="55">
        <v>324</v>
      </c>
      <c r="AS466" s="55">
        <v>560</v>
      </c>
      <c r="AT466" s="55">
        <v>464</v>
      </c>
    </row>
    <row r="467" spans="1:46">
      <c r="A467" s="55" t="s">
        <v>641</v>
      </c>
      <c r="B467" s="55">
        <v>1315230723</v>
      </c>
      <c r="C467" s="55" t="s">
        <v>642</v>
      </c>
      <c r="D467" s="55" t="s">
        <v>52</v>
      </c>
      <c r="E467" s="55" t="s">
        <v>53</v>
      </c>
      <c r="F467" s="55"/>
      <c r="G467" s="55">
        <v>7</v>
      </c>
      <c r="H467" s="55">
        <v>489</v>
      </c>
      <c r="I467" s="55">
        <v>517.5</v>
      </c>
      <c r="J467" s="55">
        <v>464</v>
      </c>
      <c r="K467" s="55">
        <v>126</v>
      </c>
      <c r="L467" s="55">
        <v>2597</v>
      </c>
      <c r="M467" s="55">
        <v>106</v>
      </c>
      <c r="N467" s="55">
        <v>361</v>
      </c>
      <c r="O467" s="55">
        <v>86</v>
      </c>
      <c r="P467" s="55">
        <v>522</v>
      </c>
      <c r="Q467" s="55">
        <v>88.5</v>
      </c>
      <c r="R467" s="55">
        <v>735</v>
      </c>
      <c r="S467" s="55">
        <v>67</v>
      </c>
      <c r="T467" s="55">
        <v>287</v>
      </c>
      <c r="U467" s="55"/>
      <c r="V467" s="55"/>
      <c r="W467" s="55">
        <v>68.5</v>
      </c>
      <c r="X467" s="55">
        <v>88</v>
      </c>
      <c r="Y467" s="55">
        <v>182</v>
      </c>
      <c r="Z467" s="55">
        <v>73</v>
      </c>
      <c r="AA467" s="55">
        <v>82</v>
      </c>
      <c r="AB467" s="55">
        <v>281</v>
      </c>
      <c r="AC467" s="55"/>
      <c r="AD467" s="55"/>
      <c r="AE467" s="55"/>
      <c r="AF467" s="55"/>
      <c r="AG467" s="55"/>
      <c r="AH467" s="55"/>
      <c r="AI467" s="55" t="s">
        <v>54</v>
      </c>
      <c r="AJ467" s="55">
        <v>23</v>
      </c>
      <c r="AK467" s="55"/>
      <c r="AL467" s="55"/>
      <c r="AM467" s="55"/>
      <c r="AN467" s="55"/>
      <c r="AO467" s="55">
        <v>459</v>
      </c>
      <c r="AP467" s="55">
        <v>568</v>
      </c>
      <c r="AQ467" s="55">
        <v>588</v>
      </c>
      <c r="AR467" s="55">
        <v>590</v>
      </c>
      <c r="AS467" s="55">
        <v>336</v>
      </c>
      <c r="AT467" s="55">
        <v>464</v>
      </c>
    </row>
    <row r="468" spans="1:46">
      <c r="A468" s="55" t="s">
        <v>557</v>
      </c>
      <c r="B468" s="55">
        <v>1315230625</v>
      </c>
      <c r="C468" s="55" t="s">
        <v>558</v>
      </c>
      <c r="D468" s="55" t="s">
        <v>52</v>
      </c>
      <c r="E468" s="55" t="s">
        <v>53</v>
      </c>
      <c r="F468" s="55"/>
      <c r="G468" s="55">
        <v>6</v>
      </c>
      <c r="H468" s="55">
        <v>483.5</v>
      </c>
      <c r="I468" s="55">
        <v>517.5</v>
      </c>
      <c r="J468" s="55">
        <v>464</v>
      </c>
      <c r="K468" s="55">
        <v>-73</v>
      </c>
      <c r="L468" s="55">
        <v>2597</v>
      </c>
      <c r="M468" s="55">
        <v>103</v>
      </c>
      <c r="N468" s="55">
        <v>487</v>
      </c>
      <c r="O468" s="55">
        <v>82.5</v>
      </c>
      <c r="P468" s="55">
        <v>590</v>
      </c>
      <c r="Q468" s="55">
        <v>106</v>
      </c>
      <c r="R468" s="55">
        <v>498</v>
      </c>
      <c r="S468" s="55">
        <v>66</v>
      </c>
      <c r="T468" s="55">
        <v>301</v>
      </c>
      <c r="U468" s="55"/>
      <c r="V468" s="55"/>
      <c r="W468" s="55">
        <v>55.5</v>
      </c>
      <c r="X468" s="55">
        <v>80</v>
      </c>
      <c r="Y468" s="55">
        <v>435</v>
      </c>
      <c r="Z468" s="55">
        <v>70.5</v>
      </c>
      <c r="AA468" s="55">
        <v>80</v>
      </c>
      <c r="AB468" s="55">
        <v>328</v>
      </c>
      <c r="AC468" s="55"/>
      <c r="AD468" s="55"/>
      <c r="AE468" s="55"/>
      <c r="AF468" s="55"/>
      <c r="AG468" s="55"/>
      <c r="AH468" s="55"/>
      <c r="AI468" s="55" t="s">
        <v>54</v>
      </c>
      <c r="AJ468" s="55">
        <v>25</v>
      </c>
      <c r="AK468" s="55"/>
      <c r="AL468" s="55" t="s">
        <v>512</v>
      </c>
      <c r="AM468" s="55"/>
      <c r="AN468" s="55"/>
      <c r="AO468" s="55">
        <v>455</v>
      </c>
      <c r="AP468" s="55">
        <v>347</v>
      </c>
      <c r="AQ468" s="55">
        <v>442</v>
      </c>
      <c r="AR468" s="55">
        <v>391</v>
      </c>
      <c r="AS468" s="55">
        <v>413</v>
      </c>
      <c r="AT468" s="55">
        <v>464</v>
      </c>
    </row>
    <row r="469" spans="1:46">
      <c r="A469" s="55" t="s">
        <v>1164</v>
      </c>
      <c r="B469" s="55">
        <v>1315231313</v>
      </c>
      <c r="C469" s="55" t="s">
        <v>1165</v>
      </c>
      <c r="D469" s="55" t="s">
        <v>52</v>
      </c>
      <c r="E469" s="55" t="s">
        <v>53</v>
      </c>
      <c r="F469" s="55"/>
      <c r="G469" s="55">
        <v>13</v>
      </c>
      <c r="H469" s="55">
        <v>465</v>
      </c>
      <c r="I469" s="55">
        <v>517.5</v>
      </c>
      <c r="J469" s="55">
        <v>464</v>
      </c>
      <c r="K469" s="55">
        <v>-119</v>
      </c>
      <c r="L469" s="55">
        <v>2597</v>
      </c>
      <c r="M469" s="55">
        <v>100</v>
      </c>
      <c r="N469" s="55">
        <v>605</v>
      </c>
      <c r="O469" s="55">
        <v>87</v>
      </c>
      <c r="P469" s="55">
        <v>503</v>
      </c>
      <c r="Q469" s="55">
        <v>106.5</v>
      </c>
      <c r="R469" s="55">
        <v>487</v>
      </c>
      <c r="S469" s="55">
        <v>61</v>
      </c>
      <c r="T469" s="55">
        <v>396</v>
      </c>
      <c r="U469" s="55"/>
      <c r="V469" s="55"/>
      <c r="W469" s="55">
        <v>50</v>
      </c>
      <c r="X469" s="55">
        <v>76</v>
      </c>
      <c r="Y469" s="55">
        <v>523</v>
      </c>
      <c r="Z469" s="55"/>
      <c r="AA469" s="55"/>
      <c r="AB469" s="55"/>
      <c r="AC469" s="55"/>
      <c r="AD469" s="55"/>
      <c r="AE469" s="55"/>
      <c r="AF469" s="55">
        <v>60.5</v>
      </c>
      <c r="AG469" s="55">
        <v>87</v>
      </c>
      <c r="AH469" s="55">
        <v>61</v>
      </c>
      <c r="AI469" s="55" t="s">
        <v>866</v>
      </c>
      <c r="AJ469" s="55">
        <v>13</v>
      </c>
      <c r="AK469" s="55"/>
      <c r="AL469" s="55"/>
      <c r="AM469" s="55"/>
      <c r="AN469" s="55"/>
      <c r="AO469" s="55">
        <v>472</v>
      </c>
      <c r="AP469" s="55">
        <v>460</v>
      </c>
      <c r="AQ469" s="55">
        <v>443</v>
      </c>
      <c r="AR469" s="55">
        <v>345</v>
      </c>
      <c r="AS469" s="55">
        <v>517</v>
      </c>
      <c r="AT469" s="55">
        <v>464</v>
      </c>
    </row>
    <row r="470" spans="1:46">
      <c r="A470" s="55" t="s">
        <v>447</v>
      </c>
      <c r="B470" s="55">
        <v>1315230517</v>
      </c>
      <c r="C470" s="55" t="s">
        <v>448</v>
      </c>
      <c r="D470" s="55" t="s">
        <v>52</v>
      </c>
      <c r="E470" s="55" t="s">
        <v>53</v>
      </c>
      <c r="F470" s="55"/>
      <c r="G470" s="55">
        <v>5</v>
      </c>
      <c r="H470" s="55">
        <v>481</v>
      </c>
      <c r="I470" s="55">
        <v>517</v>
      </c>
      <c r="J470" s="55">
        <v>468</v>
      </c>
      <c r="K470" s="55"/>
      <c r="L470" s="55">
        <v>2630</v>
      </c>
      <c r="M470" s="55">
        <v>113.5</v>
      </c>
      <c r="N470" s="55">
        <v>101</v>
      </c>
      <c r="O470" s="55">
        <v>93.5</v>
      </c>
      <c r="P470" s="55">
        <v>392</v>
      </c>
      <c r="Q470" s="55">
        <v>119.5</v>
      </c>
      <c r="R470" s="55">
        <v>200</v>
      </c>
      <c r="S470" s="55">
        <v>42.5</v>
      </c>
      <c r="T470" s="55">
        <v>620</v>
      </c>
      <c r="U470" s="55"/>
      <c r="V470" s="55"/>
      <c r="W470" s="55">
        <v>45</v>
      </c>
      <c r="X470" s="55">
        <v>72</v>
      </c>
      <c r="Y470" s="55">
        <v>578</v>
      </c>
      <c r="Z470" s="55">
        <v>67</v>
      </c>
      <c r="AA470" s="55">
        <v>76</v>
      </c>
      <c r="AB470" s="55">
        <v>392</v>
      </c>
      <c r="AC470" s="55"/>
      <c r="AD470" s="55"/>
      <c r="AE470" s="55"/>
      <c r="AF470" s="55"/>
      <c r="AG470" s="55"/>
      <c r="AH470" s="55"/>
      <c r="AI470" s="55" t="s">
        <v>54</v>
      </c>
      <c r="AJ470" s="55">
        <v>17</v>
      </c>
      <c r="AK470" s="55"/>
      <c r="AL470" s="55"/>
      <c r="AM470" s="55"/>
      <c r="AN470" s="55"/>
      <c r="AO470" s="55">
        <v>326</v>
      </c>
      <c r="AP470" s="55">
        <v>509</v>
      </c>
      <c r="AQ470" s="55">
        <v>522</v>
      </c>
      <c r="AR470" s="55"/>
      <c r="AS470" s="55">
        <v>526</v>
      </c>
      <c r="AT470" s="55">
        <v>468</v>
      </c>
    </row>
    <row r="471" spans="1:46">
      <c r="A471" s="55" t="s">
        <v>359</v>
      </c>
      <c r="B471" s="55">
        <v>1315230414</v>
      </c>
      <c r="C471" s="55" t="s">
        <v>360</v>
      </c>
      <c r="D471" s="55" t="s">
        <v>52</v>
      </c>
      <c r="E471" s="55" t="s">
        <v>53</v>
      </c>
      <c r="F471" s="55"/>
      <c r="G471" s="55">
        <v>4</v>
      </c>
      <c r="H471" s="55">
        <v>481.5</v>
      </c>
      <c r="I471" s="55">
        <v>517</v>
      </c>
      <c r="J471" s="55">
        <v>468</v>
      </c>
      <c r="K471" s="55">
        <v>108</v>
      </c>
      <c r="L471" s="55">
        <v>2630</v>
      </c>
      <c r="M471" s="55">
        <v>101.5</v>
      </c>
      <c r="N471" s="55">
        <v>544</v>
      </c>
      <c r="O471" s="55">
        <v>108</v>
      </c>
      <c r="P471" s="55">
        <v>119</v>
      </c>
      <c r="Q471" s="55">
        <v>94</v>
      </c>
      <c r="R471" s="55">
        <v>687</v>
      </c>
      <c r="S471" s="55">
        <v>62.5</v>
      </c>
      <c r="T471" s="55">
        <v>362</v>
      </c>
      <c r="U471" s="55"/>
      <c r="V471" s="55"/>
      <c r="W471" s="55">
        <v>47.5</v>
      </c>
      <c r="X471" s="55">
        <v>74</v>
      </c>
      <c r="Y471" s="55">
        <v>549</v>
      </c>
      <c r="Z471" s="55">
        <v>68</v>
      </c>
      <c r="AA471" s="55">
        <v>77</v>
      </c>
      <c r="AB471" s="55">
        <v>372</v>
      </c>
      <c r="AC471" s="55"/>
      <c r="AD471" s="55"/>
      <c r="AE471" s="55"/>
      <c r="AF471" s="55"/>
      <c r="AG471" s="55"/>
      <c r="AH471" s="55"/>
      <c r="AI471" s="55" t="s">
        <v>54</v>
      </c>
      <c r="AJ471" s="55">
        <v>14</v>
      </c>
      <c r="AK471" s="55"/>
      <c r="AL471" s="55"/>
      <c r="AM471" s="55"/>
      <c r="AN471" s="55"/>
      <c r="AO471" s="55">
        <v>631</v>
      </c>
      <c r="AP471" s="55">
        <v>538</v>
      </c>
      <c r="AQ471" s="55">
        <v>459</v>
      </c>
      <c r="AR471" s="55">
        <v>576</v>
      </c>
      <c r="AS471" s="55">
        <v>507</v>
      </c>
      <c r="AT471" s="55">
        <v>468</v>
      </c>
    </row>
    <row r="472" spans="1:46">
      <c r="A472" s="55" t="s">
        <v>55</v>
      </c>
      <c r="B472" s="55">
        <v>1315230102</v>
      </c>
      <c r="C472" s="55" t="s">
        <v>56</v>
      </c>
      <c r="D472" s="55" t="s">
        <v>52</v>
      </c>
      <c r="E472" s="55" t="s">
        <v>53</v>
      </c>
      <c r="F472" s="55"/>
      <c r="G472" s="55">
        <v>1</v>
      </c>
      <c r="H472" s="55">
        <v>485.5</v>
      </c>
      <c r="I472" s="55">
        <v>517</v>
      </c>
      <c r="J472" s="55">
        <v>468</v>
      </c>
      <c r="K472" s="55">
        <v>161</v>
      </c>
      <c r="L472" s="55">
        <v>2630</v>
      </c>
      <c r="M472" s="55">
        <v>89</v>
      </c>
      <c r="N472" s="55">
        <v>785</v>
      </c>
      <c r="O472" s="55">
        <v>114</v>
      </c>
      <c r="P472" s="55">
        <v>69</v>
      </c>
      <c r="Q472" s="55">
        <v>87</v>
      </c>
      <c r="R472" s="55">
        <v>746</v>
      </c>
      <c r="S472" s="55">
        <v>60</v>
      </c>
      <c r="T472" s="55">
        <v>413</v>
      </c>
      <c r="U472" s="55"/>
      <c r="V472" s="55"/>
      <c r="W472" s="55">
        <v>62</v>
      </c>
      <c r="X472" s="55">
        <v>85</v>
      </c>
      <c r="Y472" s="55">
        <v>312</v>
      </c>
      <c r="Z472" s="55">
        <v>73.5</v>
      </c>
      <c r="AA472" s="55">
        <v>82</v>
      </c>
      <c r="AB472" s="55">
        <v>273</v>
      </c>
      <c r="AC472" s="55"/>
      <c r="AD472" s="55"/>
      <c r="AE472" s="55"/>
      <c r="AF472" s="55"/>
      <c r="AG472" s="55"/>
      <c r="AH472" s="55"/>
      <c r="AI472" s="55" t="s">
        <v>54</v>
      </c>
      <c r="AJ472" s="55">
        <v>2</v>
      </c>
      <c r="AK472" s="55"/>
      <c r="AL472" s="55"/>
      <c r="AM472" s="55"/>
      <c r="AN472" s="55"/>
      <c r="AO472" s="55">
        <v>574</v>
      </c>
      <c r="AP472" s="55">
        <v>561</v>
      </c>
      <c r="AQ472" s="55">
        <v>522</v>
      </c>
      <c r="AR472" s="55">
        <v>629</v>
      </c>
      <c r="AS472" s="55">
        <v>502</v>
      </c>
      <c r="AT472" s="55">
        <v>468</v>
      </c>
    </row>
    <row r="473" spans="1:46">
      <c r="A473" s="55" t="s">
        <v>1258</v>
      </c>
      <c r="B473" s="55">
        <v>1315231413</v>
      </c>
      <c r="C473" s="55" t="s">
        <v>1259</v>
      </c>
      <c r="D473" s="55" t="s">
        <v>52</v>
      </c>
      <c r="E473" s="55" t="s">
        <v>53</v>
      </c>
      <c r="F473" s="55"/>
      <c r="G473" s="55">
        <v>14</v>
      </c>
      <c r="H473" s="55">
        <v>471.25</v>
      </c>
      <c r="I473" s="55">
        <v>517</v>
      </c>
      <c r="J473" s="55">
        <v>468</v>
      </c>
      <c r="K473" s="55">
        <v>-40</v>
      </c>
      <c r="L473" s="55">
        <v>2630</v>
      </c>
      <c r="M473" s="55">
        <v>97</v>
      </c>
      <c r="N473" s="55">
        <v>689</v>
      </c>
      <c r="O473" s="55">
        <v>84.5</v>
      </c>
      <c r="P473" s="55">
        <v>553</v>
      </c>
      <c r="Q473" s="55">
        <v>117.5</v>
      </c>
      <c r="R473" s="55">
        <v>253</v>
      </c>
      <c r="S473" s="55">
        <v>63</v>
      </c>
      <c r="T473" s="55">
        <v>353</v>
      </c>
      <c r="U473" s="55"/>
      <c r="V473" s="55"/>
      <c r="W473" s="55">
        <v>56</v>
      </c>
      <c r="X473" s="55">
        <v>80</v>
      </c>
      <c r="Y473" s="55">
        <v>426</v>
      </c>
      <c r="Z473" s="55"/>
      <c r="AA473" s="55"/>
      <c r="AB473" s="55"/>
      <c r="AC473" s="55">
        <v>53.25</v>
      </c>
      <c r="AD473" s="55">
        <v>75</v>
      </c>
      <c r="AE473" s="55">
        <v>182</v>
      </c>
      <c r="AF473" s="55"/>
      <c r="AG473" s="55"/>
      <c r="AH473" s="55"/>
      <c r="AI473" s="55" t="s">
        <v>880</v>
      </c>
      <c r="AJ473" s="55">
        <v>14</v>
      </c>
      <c r="AK473" s="55"/>
      <c r="AL473" s="55"/>
      <c r="AM473" s="55"/>
      <c r="AN473" s="55"/>
      <c r="AO473" s="55">
        <v>224</v>
      </c>
      <c r="AP473" s="55">
        <v>512</v>
      </c>
      <c r="AQ473" s="55">
        <v>416</v>
      </c>
      <c r="AR473" s="55">
        <v>428</v>
      </c>
      <c r="AS473" s="55">
        <v>314</v>
      </c>
      <c r="AT473" s="55">
        <v>468</v>
      </c>
    </row>
    <row r="474" spans="1:46">
      <c r="A474" s="55" t="s">
        <v>188</v>
      </c>
      <c r="B474" s="55">
        <v>1315230222</v>
      </c>
      <c r="C474" s="55" t="s">
        <v>189</v>
      </c>
      <c r="D474" s="55" t="s">
        <v>52</v>
      </c>
      <c r="E474" s="55" t="s">
        <v>53</v>
      </c>
      <c r="F474" s="55"/>
      <c r="G474" s="55">
        <v>2</v>
      </c>
      <c r="H474" s="55">
        <v>488</v>
      </c>
      <c r="I474" s="55">
        <v>516.5</v>
      </c>
      <c r="J474" s="55">
        <v>472</v>
      </c>
      <c r="K474" s="55">
        <v>-60</v>
      </c>
      <c r="L474" s="55">
        <v>2654</v>
      </c>
      <c r="M474" s="55">
        <v>100.5</v>
      </c>
      <c r="N474" s="55">
        <v>584</v>
      </c>
      <c r="O474" s="55">
        <v>75</v>
      </c>
      <c r="P474" s="55">
        <v>675</v>
      </c>
      <c r="Q474" s="55">
        <v>99</v>
      </c>
      <c r="R474" s="55">
        <v>617</v>
      </c>
      <c r="S474" s="55">
        <v>70</v>
      </c>
      <c r="T474" s="55">
        <v>226</v>
      </c>
      <c r="U474" s="55"/>
      <c r="V474" s="55"/>
      <c r="W474" s="55">
        <v>68.5</v>
      </c>
      <c r="X474" s="55">
        <v>88</v>
      </c>
      <c r="Y474" s="55">
        <v>182</v>
      </c>
      <c r="Z474" s="55">
        <v>75</v>
      </c>
      <c r="AA474" s="55">
        <v>84</v>
      </c>
      <c r="AB474" s="55">
        <v>248</v>
      </c>
      <c r="AC474" s="55"/>
      <c r="AD474" s="55"/>
      <c r="AE474" s="55"/>
      <c r="AF474" s="55"/>
      <c r="AG474" s="55"/>
      <c r="AH474" s="55"/>
      <c r="AI474" s="55" t="s">
        <v>54</v>
      </c>
      <c r="AJ474" s="55">
        <v>22</v>
      </c>
      <c r="AK474" s="55"/>
      <c r="AL474" s="55"/>
      <c r="AM474" s="55"/>
      <c r="AN474" s="55"/>
      <c r="AO474" s="55">
        <v>376</v>
      </c>
      <c r="AP474" s="55">
        <v>280</v>
      </c>
      <c r="AQ474" s="55">
        <v>325</v>
      </c>
      <c r="AR474" s="55">
        <v>412</v>
      </c>
      <c r="AS474" s="55">
        <v>375</v>
      </c>
      <c r="AT474" s="55">
        <v>472</v>
      </c>
    </row>
    <row r="475" spans="1:46">
      <c r="A475" s="55" t="s">
        <v>1094</v>
      </c>
      <c r="B475" s="55">
        <v>1315231218</v>
      </c>
      <c r="C475" s="55" t="s">
        <v>1095</v>
      </c>
      <c r="D475" s="55" t="s">
        <v>52</v>
      </c>
      <c r="E475" s="55" t="s">
        <v>53</v>
      </c>
      <c r="F475" s="55"/>
      <c r="G475" s="55">
        <v>12</v>
      </c>
      <c r="H475" s="55">
        <v>466.5</v>
      </c>
      <c r="I475" s="55">
        <v>516.5</v>
      </c>
      <c r="J475" s="55">
        <v>472</v>
      </c>
      <c r="K475" s="55">
        <v>-22</v>
      </c>
      <c r="L475" s="55">
        <v>2654</v>
      </c>
      <c r="M475" s="55">
        <v>103</v>
      </c>
      <c r="N475" s="55">
        <v>487</v>
      </c>
      <c r="O475" s="55">
        <v>86</v>
      </c>
      <c r="P475" s="55">
        <v>522</v>
      </c>
      <c r="Q475" s="55">
        <v>90</v>
      </c>
      <c r="R475" s="55">
        <v>728</v>
      </c>
      <c r="S475" s="55">
        <v>77.5</v>
      </c>
      <c r="T475" s="55">
        <v>116</v>
      </c>
      <c r="U475" s="55"/>
      <c r="V475" s="55"/>
      <c r="W475" s="55">
        <v>41.5</v>
      </c>
      <c r="X475" s="55">
        <v>69</v>
      </c>
      <c r="Y475" s="55">
        <v>611</v>
      </c>
      <c r="Z475" s="55"/>
      <c r="AA475" s="55"/>
      <c r="AB475" s="55"/>
      <c r="AC475" s="55"/>
      <c r="AD475" s="55"/>
      <c r="AE475" s="55"/>
      <c r="AF475" s="55">
        <v>68.5</v>
      </c>
      <c r="AG475" s="55">
        <v>91</v>
      </c>
      <c r="AH475" s="55">
        <v>20</v>
      </c>
      <c r="AI475" s="55" t="s">
        <v>866</v>
      </c>
      <c r="AJ475" s="55">
        <v>19</v>
      </c>
      <c r="AK475" s="55"/>
      <c r="AL475" s="55"/>
      <c r="AM475" s="55"/>
      <c r="AN475" s="55"/>
      <c r="AO475" s="55">
        <v>453</v>
      </c>
      <c r="AP475" s="55">
        <v>522</v>
      </c>
      <c r="AQ475" s="55">
        <v>409</v>
      </c>
      <c r="AR475" s="55">
        <v>450</v>
      </c>
      <c r="AS475" s="55">
        <v>553</v>
      </c>
      <c r="AT475" s="55">
        <v>472</v>
      </c>
    </row>
    <row r="476" spans="1:46">
      <c r="A476" s="55" t="s">
        <v>1086</v>
      </c>
      <c r="B476" s="55">
        <v>1315231214</v>
      </c>
      <c r="C476" s="55" t="s">
        <v>1087</v>
      </c>
      <c r="D476" s="55" t="s">
        <v>52</v>
      </c>
      <c r="E476" s="55" t="s">
        <v>53</v>
      </c>
      <c r="F476" s="55"/>
      <c r="G476" s="55">
        <v>12</v>
      </c>
      <c r="H476" s="55">
        <v>465</v>
      </c>
      <c r="I476" s="55">
        <v>516.5</v>
      </c>
      <c r="J476" s="55">
        <v>472</v>
      </c>
      <c r="K476" s="55">
        <v>165</v>
      </c>
      <c r="L476" s="55">
        <v>2654</v>
      </c>
      <c r="M476" s="55">
        <v>103.5</v>
      </c>
      <c r="N476" s="55">
        <v>470</v>
      </c>
      <c r="O476" s="55">
        <v>91</v>
      </c>
      <c r="P476" s="55">
        <v>436</v>
      </c>
      <c r="Q476" s="55">
        <v>102.5</v>
      </c>
      <c r="R476" s="55">
        <v>569</v>
      </c>
      <c r="S476" s="55">
        <v>62.5</v>
      </c>
      <c r="T476" s="55">
        <v>362</v>
      </c>
      <c r="U476" s="55"/>
      <c r="V476" s="55"/>
      <c r="W476" s="55">
        <v>52</v>
      </c>
      <c r="X476" s="55">
        <v>77</v>
      </c>
      <c r="Y476" s="55">
        <v>493</v>
      </c>
      <c r="Z476" s="55"/>
      <c r="AA476" s="55"/>
      <c r="AB476" s="55"/>
      <c r="AC476" s="55"/>
      <c r="AD476" s="55"/>
      <c r="AE476" s="55"/>
      <c r="AF476" s="55">
        <v>53.5</v>
      </c>
      <c r="AG476" s="55">
        <v>80</v>
      </c>
      <c r="AH476" s="55">
        <v>145</v>
      </c>
      <c r="AI476" s="55" t="s">
        <v>866</v>
      </c>
      <c r="AJ476" s="55">
        <v>14</v>
      </c>
      <c r="AK476" s="55"/>
      <c r="AL476" s="55"/>
      <c r="AM476" s="55"/>
      <c r="AN476" s="55"/>
      <c r="AO476" s="55">
        <v>449</v>
      </c>
      <c r="AP476" s="55">
        <v>529</v>
      </c>
      <c r="AQ476" s="55">
        <v>533</v>
      </c>
      <c r="AR476" s="55">
        <v>637</v>
      </c>
      <c r="AS476" s="55">
        <v>403</v>
      </c>
      <c r="AT476" s="55">
        <v>472</v>
      </c>
    </row>
    <row r="477" spans="1:46">
      <c r="A477" s="55" t="s">
        <v>194</v>
      </c>
      <c r="B477" s="55">
        <v>1315230225</v>
      </c>
      <c r="C477" s="55" t="s">
        <v>195</v>
      </c>
      <c r="D477" s="55" t="s">
        <v>52</v>
      </c>
      <c r="E477" s="55" t="s">
        <v>53</v>
      </c>
      <c r="F477" s="55"/>
      <c r="G477" s="55">
        <v>2</v>
      </c>
      <c r="H477" s="55">
        <v>481</v>
      </c>
      <c r="I477" s="55">
        <v>515.5</v>
      </c>
      <c r="J477" s="55">
        <v>475</v>
      </c>
      <c r="K477" s="55">
        <v>130</v>
      </c>
      <c r="L477" s="55">
        <v>2696</v>
      </c>
      <c r="M477" s="55">
        <v>108.5</v>
      </c>
      <c r="N477" s="55">
        <v>258</v>
      </c>
      <c r="O477" s="55">
        <v>88.5</v>
      </c>
      <c r="P477" s="55">
        <v>481</v>
      </c>
      <c r="Q477" s="55">
        <v>101.5</v>
      </c>
      <c r="R477" s="55">
        <v>583</v>
      </c>
      <c r="S477" s="55">
        <v>56</v>
      </c>
      <c r="T477" s="55">
        <v>473</v>
      </c>
      <c r="U477" s="55"/>
      <c r="V477" s="55"/>
      <c r="W477" s="55">
        <v>53.5</v>
      </c>
      <c r="X477" s="55">
        <v>79</v>
      </c>
      <c r="Y477" s="55">
        <v>471</v>
      </c>
      <c r="Z477" s="55">
        <v>73</v>
      </c>
      <c r="AA477" s="55">
        <v>82</v>
      </c>
      <c r="AB477" s="55">
        <v>281</v>
      </c>
      <c r="AC477" s="55"/>
      <c r="AD477" s="55"/>
      <c r="AE477" s="55"/>
      <c r="AF477" s="55"/>
      <c r="AG477" s="55"/>
      <c r="AH477" s="55"/>
      <c r="AI477" s="55" t="s">
        <v>54</v>
      </c>
      <c r="AJ477" s="55">
        <v>25</v>
      </c>
      <c r="AK477" s="55"/>
      <c r="AL477" s="55"/>
      <c r="AM477" s="55"/>
      <c r="AN477" s="55"/>
      <c r="AO477" s="55">
        <v>473</v>
      </c>
      <c r="AP477" s="55">
        <v>588</v>
      </c>
      <c r="AQ477" s="55">
        <v>647</v>
      </c>
      <c r="AR477" s="55">
        <v>605</v>
      </c>
      <c r="AS477" s="55">
        <v>445</v>
      </c>
      <c r="AT477" s="55">
        <v>475</v>
      </c>
    </row>
    <row r="478" spans="1:46">
      <c r="A478" s="55" t="s">
        <v>1375</v>
      </c>
      <c r="B478" s="55">
        <v>1315231522</v>
      </c>
      <c r="C478" s="55" t="s">
        <v>1376</v>
      </c>
      <c r="D478" s="55" t="s">
        <v>52</v>
      </c>
      <c r="E478" s="55" t="s">
        <v>53</v>
      </c>
      <c r="F478" s="55"/>
      <c r="G478" s="55">
        <v>15</v>
      </c>
      <c r="H478" s="55">
        <v>470.25</v>
      </c>
      <c r="I478" s="55">
        <v>515.5</v>
      </c>
      <c r="J478" s="55">
        <v>475</v>
      </c>
      <c r="K478" s="55">
        <v>105</v>
      </c>
      <c r="L478" s="55">
        <v>2696</v>
      </c>
      <c r="M478" s="55">
        <v>107.5</v>
      </c>
      <c r="N478" s="55">
        <v>300</v>
      </c>
      <c r="O478" s="55">
        <v>82</v>
      </c>
      <c r="P478" s="55">
        <v>597</v>
      </c>
      <c r="Q478" s="55">
        <v>110</v>
      </c>
      <c r="R478" s="55">
        <v>408</v>
      </c>
      <c r="S478" s="55">
        <v>44</v>
      </c>
      <c r="T478" s="55">
        <v>610</v>
      </c>
      <c r="U478" s="55"/>
      <c r="V478" s="55"/>
      <c r="W478" s="55">
        <v>53.5</v>
      </c>
      <c r="X478" s="55">
        <v>79</v>
      </c>
      <c r="Y478" s="55">
        <v>471</v>
      </c>
      <c r="Z478" s="55"/>
      <c r="AA478" s="55"/>
      <c r="AB478" s="55"/>
      <c r="AC478" s="55">
        <v>73.25</v>
      </c>
      <c r="AD478" s="55">
        <v>93</v>
      </c>
      <c r="AE478" s="55">
        <v>14</v>
      </c>
      <c r="AF478" s="55"/>
      <c r="AG478" s="55"/>
      <c r="AH478" s="55"/>
      <c r="AI478" s="55" t="s">
        <v>880</v>
      </c>
      <c r="AJ478" s="55">
        <v>22</v>
      </c>
      <c r="AK478" s="55"/>
      <c r="AL478" s="55"/>
      <c r="AM478" s="55"/>
      <c r="AN478" s="55"/>
      <c r="AO478" s="55">
        <v>377</v>
      </c>
      <c r="AP478" s="55">
        <v>435</v>
      </c>
      <c r="AQ478" s="55">
        <v>522</v>
      </c>
      <c r="AR478" s="55">
        <v>580</v>
      </c>
      <c r="AS478" s="55">
        <v>494</v>
      </c>
      <c r="AT478" s="55">
        <v>475</v>
      </c>
    </row>
    <row r="479" spans="1:46">
      <c r="A479" s="55" t="s">
        <v>1092</v>
      </c>
      <c r="B479" s="55">
        <v>1315231217</v>
      </c>
      <c r="C479" s="55" t="s">
        <v>1093</v>
      </c>
      <c r="D479" s="55" t="s">
        <v>52</v>
      </c>
      <c r="E479" s="55" t="s">
        <v>53</v>
      </c>
      <c r="F479" s="55"/>
      <c r="G479" s="55">
        <v>12</v>
      </c>
      <c r="H479" s="55">
        <v>461</v>
      </c>
      <c r="I479" s="55">
        <v>515</v>
      </c>
      <c r="J479" s="55">
        <v>477</v>
      </c>
      <c r="K479" s="55">
        <v>-68</v>
      </c>
      <c r="L479" s="55">
        <v>2714</v>
      </c>
      <c r="M479" s="55">
        <v>118.5</v>
      </c>
      <c r="N479" s="55">
        <v>28</v>
      </c>
      <c r="O479" s="55">
        <v>76</v>
      </c>
      <c r="P479" s="55">
        <v>669</v>
      </c>
      <c r="Q479" s="55">
        <v>121.5</v>
      </c>
      <c r="R479" s="55">
        <v>152</v>
      </c>
      <c r="S479" s="55">
        <v>48</v>
      </c>
      <c r="T479" s="55">
        <v>579</v>
      </c>
      <c r="U479" s="55"/>
      <c r="V479" s="55"/>
      <c r="W479" s="55">
        <v>45.5</v>
      </c>
      <c r="X479" s="55">
        <v>73</v>
      </c>
      <c r="Y479" s="55">
        <v>574</v>
      </c>
      <c r="Z479" s="55"/>
      <c r="AA479" s="55"/>
      <c r="AB479" s="55"/>
      <c r="AC479" s="55"/>
      <c r="AD479" s="55"/>
      <c r="AE479" s="55"/>
      <c r="AF479" s="55">
        <v>51.5</v>
      </c>
      <c r="AG479" s="55">
        <v>78</v>
      </c>
      <c r="AH479" s="55">
        <v>159</v>
      </c>
      <c r="AI479" s="55" t="s">
        <v>866</v>
      </c>
      <c r="AJ479" s="55">
        <v>18</v>
      </c>
      <c r="AK479" s="55"/>
      <c r="AL479" s="55"/>
      <c r="AM479" s="55"/>
      <c r="AN479" s="55"/>
      <c r="AO479" s="55">
        <v>492</v>
      </c>
      <c r="AP479" s="55">
        <v>539</v>
      </c>
      <c r="AQ479" s="55">
        <v>621</v>
      </c>
      <c r="AR479" s="55">
        <v>409</v>
      </c>
      <c r="AS479" s="55">
        <v>382</v>
      </c>
      <c r="AT479" s="55">
        <v>477</v>
      </c>
    </row>
    <row r="480" spans="1:46">
      <c r="A480" s="55" t="s">
        <v>1190</v>
      </c>
      <c r="B480" s="55">
        <v>1315231327</v>
      </c>
      <c r="C480" s="55" t="s">
        <v>1191</v>
      </c>
      <c r="D480" s="55" t="s">
        <v>52</v>
      </c>
      <c r="E480" s="55" t="s">
        <v>53</v>
      </c>
      <c r="F480" s="55"/>
      <c r="G480" s="55">
        <v>13</v>
      </c>
      <c r="H480" s="55">
        <v>474.5</v>
      </c>
      <c r="I480" s="55">
        <v>515</v>
      </c>
      <c r="J480" s="55">
        <v>477</v>
      </c>
      <c r="K480" s="55">
        <v>113</v>
      </c>
      <c r="L480" s="55">
        <v>2714</v>
      </c>
      <c r="M480" s="55">
        <v>82.5</v>
      </c>
      <c r="N480" s="55">
        <v>796</v>
      </c>
      <c r="O480" s="55">
        <v>97</v>
      </c>
      <c r="P480" s="55">
        <v>330</v>
      </c>
      <c r="Q480" s="55">
        <v>92</v>
      </c>
      <c r="R480" s="55">
        <v>708</v>
      </c>
      <c r="S480" s="55">
        <v>68.5</v>
      </c>
      <c r="T480" s="55">
        <v>257</v>
      </c>
      <c r="U480" s="55"/>
      <c r="V480" s="55"/>
      <c r="W480" s="55">
        <v>57</v>
      </c>
      <c r="X480" s="55">
        <v>81</v>
      </c>
      <c r="Y480" s="55">
        <v>406</v>
      </c>
      <c r="Z480" s="55"/>
      <c r="AA480" s="55"/>
      <c r="AB480" s="55"/>
      <c r="AC480" s="55"/>
      <c r="AD480" s="55"/>
      <c r="AE480" s="55"/>
      <c r="AF480" s="55">
        <v>77.5</v>
      </c>
      <c r="AG480" s="55">
        <v>94</v>
      </c>
      <c r="AH480" s="55">
        <v>3</v>
      </c>
      <c r="AI480" s="55" t="s">
        <v>866</v>
      </c>
      <c r="AJ480" s="55">
        <v>27</v>
      </c>
      <c r="AK480" s="55"/>
      <c r="AL480" s="55"/>
      <c r="AM480" s="55"/>
      <c r="AN480" s="55"/>
      <c r="AO480" s="55">
        <v>512</v>
      </c>
      <c r="AP480" s="55">
        <v>605</v>
      </c>
      <c r="AQ480" s="55">
        <v>573</v>
      </c>
      <c r="AR480" s="55">
        <v>590</v>
      </c>
      <c r="AS480" s="55">
        <v>660</v>
      </c>
      <c r="AT480" s="55">
        <v>477</v>
      </c>
    </row>
    <row r="481" spans="1:46">
      <c r="A481" s="55" t="s">
        <v>749</v>
      </c>
      <c r="B481" s="55">
        <v>1315230829</v>
      </c>
      <c r="C481" s="55" t="s">
        <v>750</v>
      </c>
      <c r="D481" s="55" t="s">
        <v>52</v>
      </c>
      <c r="E481" s="55" t="s">
        <v>53</v>
      </c>
      <c r="F481" s="55"/>
      <c r="G481" s="55">
        <v>8</v>
      </c>
      <c r="H481" s="55">
        <v>487</v>
      </c>
      <c r="I481" s="55">
        <v>514.5</v>
      </c>
      <c r="J481" s="55">
        <v>479</v>
      </c>
      <c r="K481" s="55">
        <v>-116</v>
      </c>
      <c r="L481" s="55">
        <v>2728</v>
      </c>
      <c r="M481" s="55">
        <v>101</v>
      </c>
      <c r="N481" s="55">
        <v>561</v>
      </c>
      <c r="O481" s="55">
        <v>92</v>
      </c>
      <c r="P481" s="55">
        <v>419</v>
      </c>
      <c r="Q481" s="55">
        <v>99</v>
      </c>
      <c r="R481" s="55">
        <v>617</v>
      </c>
      <c r="S481" s="55">
        <v>50.5</v>
      </c>
      <c r="T481" s="55">
        <v>542</v>
      </c>
      <c r="U481" s="55"/>
      <c r="V481" s="55"/>
      <c r="W481" s="55">
        <v>70</v>
      </c>
      <c r="X481" s="55">
        <v>89</v>
      </c>
      <c r="Y481" s="55">
        <v>159</v>
      </c>
      <c r="Z481" s="55">
        <v>74.5</v>
      </c>
      <c r="AA481" s="55">
        <v>83</v>
      </c>
      <c r="AB481" s="55">
        <v>253</v>
      </c>
      <c r="AC481" s="55"/>
      <c r="AD481" s="55"/>
      <c r="AE481" s="55"/>
      <c r="AF481" s="55"/>
      <c r="AG481" s="55"/>
      <c r="AH481" s="55"/>
      <c r="AI481" s="55" t="s">
        <v>54</v>
      </c>
      <c r="AJ481" s="55">
        <v>30</v>
      </c>
      <c r="AK481" s="55"/>
      <c r="AL481" s="55"/>
      <c r="AM481" s="55"/>
      <c r="AN481" s="55"/>
      <c r="AO481" s="55">
        <v>393</v>
      </c>
      <c r="AP481" s="55">
        <v>340</v>
      </c>
      <c r="AQ481" s="55">
        <v>456</v>
      </c>
      <c r="AR481" s="55">
        <v>363</v>
      </c>
      <c r="AS481" s="55">
        <v>435</v>
      </c>
      <c r="AT481" s="55">
        <v>479</v>
      </c>
    </row>
    <row r="482" spans="1:46">
      <c r="A482" s="55" t="s">
        <v>767</v>
      </c>
      <c r="B482" s="55">
        <v>1315230838</v>
      </c>
      <c r="C482" s="55" t="s">
        <v>768</v>
      </c>
      <c r="D482" s="55" t="s">
        <v>133</v>
      </c>
      <c r="E482" s="55" t="s">
        <v>53</v>
      </c>
      <c r="F482" s="55"/>
      <c r="G482" s="55">
        <v>8</v>
      </c>
      <c r="H482" s="55">
        <v>486</v>
      </c>
      <c r="I482" s="55">
        <v>514.5</v>
      </c>
      <c r="J482" s="55">
        <v>479</v>
      </c>
      <c r="K482" s="55">
        <v>-40</v>
      </c>
      <c r="L482" s="55">
        <v>2728</v>
      </c>
      <c r="M482" s="55">
        <v>103</v>
      </c>
      <c r="N482" s="55">
        <v>487</v>
      </c>
      <c r="O482" s="55">
        <v>72.5</v>
      </c>
      <c r="P482" s="55">
        <v>695</v>
      </c>
      <c r="Q482" s="55">
        <v>121.5</v>
      </c>
      <c r="R482" s="55">
        <v>152</v>
      </c>
      <c r="S482" s="55">
        <v>53.5</v>
      </c>
      <c r="T482" s="55">
        <v>510</v>
      </c>
      <c r="U482" s="55"/>
      <c r="V482" s="55"/>
      <c r="W482" s="55">
        <v>68.5</v>
      </c>
      <c r="X482" s="55">
        <v>88</v>
      </c>
      <c r="Y482" s="55">
        <v>182</v>
      </c>
      <c r="Z482" s="55">
        <v>67</v>
      </c>
      <c r="AA482" s="55">
        <v>76</v>
      </c>
      <c r="AB482" s="55">
        <v>392</v>
      </c>
      <c r="AC482" s="55"/>
      <c r="AD482" s="55"/>
      <c r="AE482" s="55"/>
      <c r="AF482" s="55"/>
      <c r="AG482" s="55"/>
      <c r="AH482" s="55"/>
      <c r="AI482" s="55" t="s">
        <v>54</v>
      </c>
      <c r="AJ482" s="55">
        <v>39</v>
      </c>
      <c r="AK482" s="55"/>
      <c r="AL482" s="55"/>
      <c r="AM482" s="55"/>
      <c r="AN482" s="55"/>
      <c r="AO482" s="55">
        <v>459</v>
      </c>
      <c r="AP482" s="55">
        <v>507</v>
      </c>
      <c r="AQ482" s="55">
        <v>520</v>
      </c>
      <c r="AR482" s="55">
        <v>439</v>
      </c>
      <c r="AS482" s="55">
        <v>459</v>
      </c>
      <c r="AT482" s="55">
        <v>479</v>
      </c>
    </row>
    <row r="483" spans="1:46">
      <c r="A483" s="55" t="s">
        <v>483</v>
      </c>
      <c r="B483" s="55">
        <v>1315230535</v>
      </c>
      <c r="C483" s="55" t="s">
        <v>484</v>
      </c>
      <c r="D483" s="55" t="s">
        <v>52</v>
      </c>
      <c r="E483" s="55" t="s">
        <v>53</v>
      </c>
      <c r="F483" s="55"/>
      <c r="G483" s="55">
        <v>5</v>
      </c>
      <c r="H483" s="55">
        <v>480.5</v>
      </c>
      <c r="I483" s="55">
        <v>514.5</v>
      </c>
      <c r="J483" s="55">
        <v>479</v>
      </c>
      <c r="K483" s="55">
        <v>-110</v>
      </c>
      <c r="L483" s="55">
        <v>2728</v>
      </c>
      <c r="M483" s="55">
        <v>104.5</v>
      </c>
      <c r="N483" s="55">
        <v>433</v>
      </c>
      <c r="O483" s="55">
        <v>89</v>
      </c>
      <c r="P483" s="55">
        <v>470</v>
      </c>
      <c r="Q483" s="55">
        <v>92.5</v>
      </c>
      <c r="R483" s="55">
        <v>702</v>
      </c>
      <c r="S483" s="55">
        <v>65.5</v>
      </c>
      <c r="T483" s="55">
        <v>311</v>
      </c>
      <c r="U483" s="55"/>
      <c r="V483" s="55"/>
      <c r="W483" s="55">
        <v>52</v>
      </c>
      <c r="X483" s="55">
        <v>77</v>
      </c>
      <c r="Y483" s="55">
        <v>493</v>
      </c>
      <c r="Z483" s="55">
        <v>77</v>
      </c>
      <c r="AA483" s="55">
        <v>86</v>
      </c>
      <c r="AB483" s="55">
        <v>212</v>
      </c>
      <c r="AC483" s="55"/>
      <c r="AD483" s="55"/>
      <c r="AE483" s="55"/>
      <c r="AF483" s="55"/>
      <c r="AG483" s="55"/>
      <c r="AH483" s="55"/>
      <c r="AI483" s="55" t="s">
        <v>54</v>
      </c>
      <c r="AJ483" s="55">
        <v>35</v>
      </c>
      <c r="AK483" s="55"/>
      <c r="AL483" s="55"/>
      <c r="AM483" s="55"/>
      <c r="AN483" s="55"/>
      <c r="AO483" s="55">
        <v>225</v>
      </c>
      <c r="AP483" s="55">
        <v>435</v>
      </c>
      <c r="AQ483" s="55">
        <v>281</v>
      </c>
      <c r="AR483" s="55">
        <v>369</v>
      </c>
      <c r="AS483" s="55">
        <v>413</v>
      </c>
      <c r="AT483" s="55">
        <v>479</v>
      </c>
    </row>
    <row r="484" spans="1:46">
      <c r="A484" s="55" t="s">
        <v>224</v>
      </c>
      <c r="B484" s="55">
        <v>1315230241</v>
      </c>
      <c r="C484" s="55" t="s">
        <v>225</v>
      </c>
      <c r="D484" s="55" t="s">
        <v>52</v>
      </c>
      <c r="E484" s="55" t="s">
        <v>53</v>
      </c>
      <c r="F484" s="55"/>
      <c r="G484" s="55">
        <v>2</v>
      </c>
      <c r="H484" s="55">
        <v>480</v>
      </c>
      <c r="I484" s="55">
        <v>514</v>
      </c>
      <c r="J484" s="55">
        <v>482</v>
      </c>
      <c r="K484" s="55">
        <v>-119</v>
      </c>
      <c r="L484" s="55">
        <v>2754</v>
      </c>
      <c r="M484" s="55">
        <v>103</v>
      </c>
      <c r="N484" s="55">
        <v>487</v>
      </c>
      <c r="O484" s="55">
        <v>86</v>
      </c>
      <c r="P484" s="55">
        <v>522</v>
      </c>
      <c r="Q484" s="55">
        <v>113</v>
      </c>
      <c r="R484" s="55">
        <v>337</v>
      </c>
      <c r="S484" s="55">
        <v>59</v>
      </c>
      <c r="T484" s="55">
        <v>430</v>
      </c>
      <c r="U484" s="55"/>
      <c r="V484" s="55"/>
      <c r="W484" s="55">
        <v>57.5</v>
      </c>
      <c r="X484" s="55">
        <v>82</v>
      </c>
      <c r="Y484" s="55">
        <v>393</v>
      </c>
      <c r="Z484" s="55">
        <v>61.5</v>
      </c>
      <c r="AA484" s="55">
        <v>71</v>
      </c>
      <c r="AB484" s="55">
        <v>432</v>
      </c>
      <c r="AC484" s="55"/>
      <c r="AD484" s="55"/>
      <c r="AE484" s="55"/>
      <c r="AF484" s="55"/>
      <c r="AG484" s="55"/>
      <c r="AH484" s="55"/>
      <c r="AI484" s="55" t="s">
        <v>54</v>
      </c>
      <c r="AJ484" s="55">
        <v>41</v>
      </c>
      <c r="AK484" s="55"/>
      <c r="AL484" s="55"/>
      <c r="AM484" s="55"/>
      <c r="AN484" s="55"/>
      <c r="AO484" s="55">
        <v>555</v>
      </c>
      <c r="AP484" s="55">
        <v>565</v>
      </c>
      <c r="AQ484" s="55">
        <v>577</v>
      </c>
      <c r="AR484" s="55">
        <v>363</v>
      </c>
      <c r="AS484" s="55">
        <v>506</v>
      </c>
      <c r="AT484" s="55">
        <v>482</v>
      </c>
    </row>
    <row r="485" spans="1:46">
      <c r="A485" s="55" t="s">
        <v>759</v>
      </c>
      <c r="B485" s="55">
        <v>1315230834</v>
      </c>
      <c r="C485" s="55" t="s">
        <v>760</v>
      </c>
      <c r="D485" s="55" t="s">
        <v>133</v>
      </c>
      <c r="E485" s="55" t="s">
        <v>53</v>
      </c>
      <c r="F485" s="55"/>
      <c r="G485" s="55">
        <v>8</v>
      </c>
      <c r="H485" s="55">
        <v>480.5</v>
      </c>
      <c r="I485" s="55">
        <v>513</v>
      </c>
      <c r="J485" s="55">
        <v>483</v>
      </c>
      <c r="K485" s="55">
        <v>41</v>
      </c>
      <c r="L485" s="55">
        <v>2794</v>
      </c>
      <c r="M485" s="55">
        <v>105</v>
      </c>
      <c r="N485" s="55">
        <v>406</v>
      </c>
      <c r="O485" s="55">
        <v>99.5</v>
      </c>
      <c r="P485" s="55">
        <v>270</v>
      </c>
      <c r="Q485" s="55">
        <v>88</v>
      </c>
      <c r="R485" s="55">
        <v>737</v>
      </c>
      <c r="S485" s="55">
        <v>61.5</v>
      </c>
      <c r="T485" s="55">
        <v>381</v>
      </c>
      <c r="U485" s="55"/>
      <c r="V485" s="55"/>
      <c r="W485" s="55">
        <v>60</v>
      </c>
      <c r="X485" s="55">
        <v>83</v>
      </c>
      <c r="Y485" s="55">
        <v>352</v>
      </c>
      <c r="Z485" s="55">
        <v>66.5</v>
      </c>
      <c r="AA485" s="55">
        <v>76</v>
      </c>
      <c r="AB485" s="55">
        <v>400</v>
      </c>
      <c r="AC485" s="55"/>
      <c r="AD485" s="55"/>
      <c r="AE485" s="55"/>
      <c r="AF485" s="55"/>
      <c r="AG485" s="55"/>
      <c r="AH485" s="55"/>
      <c r="AI485" s="55" t="s">
        <v>54</v>
      </c>
      <c r="AJ485" s="55">
        <v>35</v>
      </c>
      <c r="AK485" s="55"/>
      <c r="AL485" s="55"/>
      <c r="AM485" s="55"/>
      <c r="AN485" s="55"/>
      <c r="AO485" s="55">
        <v>637</v>
      </c>
      <c r="AP485" s="55">
        <v>522</v>
      </c>
      <c r="AQ485" s="55">
        <v>496</v>
      </c>
      <c r="AR485" s="55">
        <v>524</v>
      </c>
      <c r="AS485" s="55">
        <v>604</v>
      </c>
      <c r="AT485" s="55">
        <v>483</v>
      </c>
    </row>
    <row r="486" spans="1:46">
      <c r="A486" s="55" t="s">
        <v>687</v>
      </c>
      <c r="B486" s="55">
        <v>1315230746</v>
      </c>
      <c r="C486" s="55" t="s">
        <v>688</v>
      </c>
      <c r="D486" s="55" t="s">
        <v>133</v>
      </c>
      <c r="E486" s="55" t="s">
        <v>53</v>
      </c>
      <c r="F486" s="55"/>
      <c r="G486" s="55">
        <v>7</v>
      </c>
      <c r="H486" s="55">
        <v>478.5</v>
      </c>
      <c r="I486" s="55">
        <v>513</v>
      </c>
      <c r="J486" s="55">
        <v>483</v>
      </c>
      <c r="K486" s="55">
        <v>93</v>
      </c>
      <c r="L486" s="55">
        <v>2794</v>
      </c>
      <c r="M486" s="55">
        <v>101.5</v>
      </c>
      <c r="N486" s="55">
        <v>544</v>
      </c>
      <c r="O486" s="55">
        <v>96.5</v>
      </c>
      <c r="P486" s="55">
        <v>342</v>
      </c>
      <c r="Q486" s="55">
        <v>110</v>
      </c>
      <c r="R486" s="55">
        <v>408</v>
      </c>
      <c r="S486" s="55">
        <v>53</v>
      </c>
      <c r="T486" s="55">
        <v>517</v>
      </c>
      <c r="U486" s="55"/>
      <c r="V486" s="55"/>
      <c r="W486" s="55">
        <v>51.5</v>
      </c>
      <c r="X486" s="55">
        <v>77</v>
      </c>
      <c r="Y486" s="55">
        <v>504</v>
      </c>
      <c r="Z486" s="55">
        <v>66</v>
      </c>
      <c r="AA486" s="55">
        <v>75</v>
      </c>
      <c r="AB486" s="55">
        <v>403</v>
      </c>
      <c r="AC486" s="55"/>
      <c r="AD486" s="55"/>
      <c r="AE486" s="55"/>
      <c r="AF486" s="55"/>
      <c r="AG486" s="55"/>
      <c r="AH486" s="55"/>
      <c r="AI486" s="55" t="s">
        <v>54</v>
      </c>
      <c r="AJ486" s="55">
        <v>46</v>
      </c>
      <c r="AK486" s="55"/>
      <c r="AL486" s="55"/>
      <c r="AM486" s="55"/>
      <c r="AN486" s="55"/>
      <c r="AO486" s="55">
        <v>656</v>
      </c>
      <c r="AP486" s="55">
        <v>552</v>
      </c>
      <c r="AQ486" s="55">
        <v>560</v>
      </c>
      <c r="AR486" s="55">
        <v>576</v>
      </c>
      <c r="AS486" s="55">
        <v>556</v>
      </c>
      <c r="AT486" s="55">
        <v>483</v>
      </c>
    </row>
    <row r="487" spans="1:46">
      <c r="A487" s="55" t="s">
        <v>1244</v>
      </c>
      <c r="B487" s="55">
        <v>1315231406</v>
      </c>
      <c r="C487" s="55" t="s">
        <v>1245</v>
      </c>
      <c r="D487" s="55" t="s">
        <v>52</v>
      </c>
      <c r="E487" s="55" t="s">
        <v>53</v>
      </c>
      <c r="F487" s="55"/>
      <c r="G487" s="55">
        <v>14</v>
      </c>
      <c r="H487" s="55">
        <v>461.5</v>
      </c>
      <c r="I487" s="55">
        <v>512.5</v>
      </c>
      <c r="J487" s="55">
        <v>485</v>
      </c>
      <c r="K487" s="55">
        <v>68</v>
      </c>
      <c r="L487" s="55">
        <v>2818</v>
      </c>
      <c r="M487" s="55">
        <v>105.5</v>
      </c>
      <c r="N487" s="55">
        <v>382</v>
      </c>
      <c r="O487" s="55">
        <v>76.5</v>
      </c>
      <c r="P487" s="55">
        <v>664</v>
      </c>
      <c r="Q487" s="55">
        <v>107</v>
      </c>
      <c r="R487" s="55">
        <v>474</v>
      </c>
      <c r="S487" s="55">
        <v>63.5</v>
      </c>
      <c r="T487" s="55">
        <v>342</v>
      </c>
      <c r="U487" s="55"/>
      <c r="V487" s="55"/>
      <c r="W487" s="55">
        <v>46.5</v>
      </c>
      <c r="X487" s="55">
        <v>73</v>
      </c>
      <c r="Y487" s="55">
        <v>561</v>
      </c>
      <c r="Z487" s="55"/>
      <c r="AA487" s="55"/>
      <c r="AB487" s="55"/>
      <c r="AC487" s="55">
        <v>62.5</v>
      </c>
      <c r="AD487" s="55">
        <v>87</v>
      </c>
      <c r="AE487" s="55">
        <v>93</v>
      </c>
      <c r="AF487" s="55"/>
      <c r="AG487" s="55"/>
      <c r="AH487" s="55"/>
      <c r="AI487" s="55" t="s">
        <v>880</v>
      </c>
      <c r="AJ487" s="55">
        <v>6</v>
      </c>
      <c r="AK487" s="55"/>
      <c r="AL487" s="55"/>
      <c r="AM487" s="55"/>
      <c r="AN487" s="55"/>
      <c r="AO487" s="55">
        <v>445</v>
      </c>
      <c r="AP487" s="55">
        <v>543</v>
      </c>
      <c r="AQ487" s="55">
        <v>354</v>
      </c>
      <c r="AR487" s="55">
        <v>553</v>
      </c>
      <c r="AS487" s="55">
        <v>615</v>
      </c>
      <c r="AT487" s="55">
        <v>485</v>
      </c>
    </row>
    <row r="488" spans="1:46">
      <c r="A488" s="55" t="s">
        <v>190</v>
      </c>
      <c r="B488" s="55">
        <v>1315230223</v>
      </c>
      <c r="C488" s="55" t="s">
        <v>191</v>
      </c>
      <c r="D488" s="55" t="s">
        <v>52</v>
      </c>
      <c r="E488" s="55" t="s">
        <v>53</v>
      </c>
      <c r="F488" s="55"/>
      <c r="G488" s="55">
        <v>2</v>
      </c>
      <c r="H488" s="55">
        <v>481.5</v>
      </c>
      <c r="I488" s="55">
        <v>512.5</v>
      </c>
      <c r="J488" s="55">
        <v>485</v>
      </c>
      <c r="K488" s="55">
        <v>-163</v>
      </c>
      <c r="L488" s="55">
        <v>2818</v>
      </c>
      <c r="M488" s="55">
        <v>94.5</v>
      </c>
      <c r="N488" s="55">
        <v>745</v>
      </c>
      <c r="O488" s="55">
        <v>91</v>
      </c>
      <c r="P488" s="55">
        <v>436</v>
      </c>
      <c r="Q488" s="55">
        <v>96</v>
      </c>
      <c r="R488" s="55">
        <v>667</v>
      </c>
      <c r="S488" s="55">
        <v>56</v>
      </c>
      <c r="T488" s="55">
        <v>473</v>
      </c>
      <c r="U488" s="55"/>
      <c r="V488" s="55"/>
      <c r="W488" s="55">
        <v>62</v>
      </c>
      <c r="X488" s="55">
        <v>85</v>
      </c>
      <c r="Y488" s="55">
        <v>312</v>
      </c>
      <c r="Z488" s="55">
        <v>82</v>
      </c>
      <c r="AA488" s="55">
        <v>90</v>
      </c>
      <c r="AB488" s="55">
        <v>111</v>
      </c>
      <c r="AC488" s="55"/>
      <c r="AD488" s="55"/>
      <c r="AE488" s="55"/>
      <c r="AF488" s="55"/>
      <c r="AG488" s="55"/>
      <c r="AH488" s="55"/>
      <c r="AI488" s="55" t="s">
        <v>54</v>
      </c>
      <c r="AJ488" s="55">
        <v>23</v>
      </c>
      <c r="AK488" s="55"/>
      <c r="AL488" s="55"/>
      <c r="AM488" s="55"/>
      <c r="AN488" s="55"/>
      <c r="AO488" s="55">
        <v>281</v>
      </c>
      <c r="AP488" s="55">
        <v>160</v>
      </c>
      <c r="AQ488" s="55">
        <v>354</v>
      </c>
      <c r="AR488" s="55">
        <v>322</v>
      </c>
      <c r="AS488" s="55">
        <v>418</v>
      </c>
      <c r="AT488" s="55">
        <v>485</v>
      </c>
    </row>
    <row r="489" spans="1:46">
      <c r="A489" s="55" t="s">
        <v>375</v>
      </c>
      <c r="B489" s="55">
        <v>1315230422</v>
      </c>
      <c r="C489" s="55" t="s">
        <v>376</v>
      </c>
      <c r="D489" s="55" t="s">
        <v>52</v>
      </c>
      <c r="E489" s="55" t="s">
        <v>53</v>
      </c>
      <c r="F489" s="55"/>
      <c r="G489" s="55">
        <v>4</v>
      </c>
      <c r="H489" s="55">
        <v>478.5</v>
      </c>
      <c r="I489" s="55">
        <v>512.5</v>
      </c>
      <c r="J489" s="55">
        <v>485</v>
      </c>
      <c r="K489" s="55">
        <v>-12</v>
      </c>
      <c r="L489" s="55">
        <v>2818</v>
      </c>
      <c r="M489" s="55">
        <v>103.5</v>
      </c>
      <c r="N489" s="55">
        <v>470</v>
      </c>
      <c r="O489" s="55">
        <v>101</v>
      </c>
      <c r="P489" s="55">
        <v>245</v>
      </c>
      <c r="Q489" s="55">
        <v>95</v>
      </c>
      <c r="R489" s="55">
        <v>679</v>
      </c>
      <c r="S489" s="55">
        <v>57</v>
      </c>
      <c r="T489" s="55">
        <v>462</v>
      </c>
      <c r="U489" s="55"/>
      <c r="V489" s="55"/>
      <c r="W489" s="55">
        <v>50.5</v>
      </c>
      <c r="X489" s="55">
        <v>76</v>
      </c>
      <c r="Y489" s="55">
        <v>516</v>
      </c>
      <c r="Z489" s="55">
        <v>71.5</v>
      </c>
      <c r="AA489" s="55">
        <v>80</v>
      </c>
      <c r="AB489" s="55">
        <v>310</v>
      </c>
      <c r="AC489" s="55"/>
      <c r="AD489" s="55"/>
      <c r="AE489" s="55"/>
      <c r="AF489" s="55"/>
      <c r="AG489" s="55"/>
      <c r="AH489" s="55"/>
      <c r="AI489" s="55" t="s">
        <v>54</v>
      </c>
      <c r="AJ489" s="55">
        <v>22</v>
      </c>
      <c r="AK489" s="55"/>
      <c r="AL489" s="55"/>
      <c r="AM489" s="55"/>
      <c r="AN489" s="55"/>
      <c r="AO489" s="55">
        <v>555</v>
      </c>
      <c r="AP489" s="55">
        <v>410</v>
      </c>
      <c r="AQ489" s="55">
        <v>311</v>
      </c>
      <c r="AR489" s="55">
        <v>473</v>
      </c>
      <c r="AS489" s="55">
        <v>486</v>
      </c>
      <c r="AT489" s="55">
        <v>485</v>
      </c>
    </row>
    <row r="490" spans="1:46">
      <c r="A490" s="55" t="s">
        <v>441</v>
      </c>
      <c r="B490" s="55">
        <v>1315230514</v>
      </c>
      <c r="C490" s="55" t="s">
        <v>442</v>
      </c>
      <c r="D490" s="55" t="s">
        <v>52</v>
      </c>
      <c r="E490" s="55" t="s">
        <v>53</v>
      </c>
      <c r="F490" s="55"/>
      <c r="G490" s="55">
        <v>5</v>
      </c>
      <c r="H490" s="55">
        <v>478.5</v>
      </c>
      <c r="I490" s="55">
        <v>512.5</v>
      </c>
      <c r="J490" s="55">
        <v>485</v>
      </c>
      <c r="K490" s="55">
        <v>-5</v>
      </c>
      <c r="L490" s="55">
        <v>2818</v>
      </c>
      <c r="M490" s="55">
        <v>108</v>
      </c>
      <c r="N490" s="55">
        <v>278</v>
      </c>
      <c r="O490" s="55">
        <v>84.5</v>
      </c>
      <c r="P490" s="55">
        <v>553</v>
      </c>
      <c r="Q490" s="55">
        <v>111</v>
      </c>
      <c r="R490" s="55">
        <v>385</v>
      </c>
      <c r="S490" s="55">
        <v>52</v>
      </c>
      <c r="T490" s="55">
        <v>528</v>
      </c>
      <c r="U490" s="55"/>
      <c r="V490" s="55"/>
      <c r="W490" s="55">
        <v>55.5</v>
      </c>
      <c r="X490" s="55">
        <v>80</v>
      </c>
      <c r="Y490" s="55">
        <v>435</v>
      </c>
      <c r="Z490" s="55">
        <v>67.5</v>
      </c>
      <c r="AA490" s="55">
        <v>77</v>
      </c>
      <c r="AB490" s="55">
        <v>383</v>
      </c>
      <c r="AC490" s="55"/>
      <c r="AD490" s="55"/>
      <c r="AE490" s="55"/>
      <c r="AF490" s="55"/>
      <c r="AG490" s="55"/>
      <c r="AH490" s="55"/>
      <c r="AI490" s="55" t="s">
        <v>54</v>
      </c>
      <c r="AJ490" s="55">
        <v>14</v>
      </c>
      <c r="AK490" s="55"/>
      <c r="AL490" s="55"/>
      <c r="AM490" s="55"/>
      <c r="AN490" s="55"/>
      <c r="AO490" s="55">
        <v>546</v>
      </c>
      <c r="AP490" s="55">
        <v>432</v>
      </c>
      <c r="AQ490" s="55">
        <v>678</v>
      </c>
      <c r="AR490" s="55">
        <v>480</v>
      </c>
      <c r="AS490" s="55">
        <v>529</v>
      </c>
      <c r="AT490" s="55">
        <v>485</v>
      </c>
    </row>
    <row r="491" spans="1:46">
      <c r="A491" s="55" t="s">
        <v>363</v>
      </c>
      <c r="B491" s="55">
        <v>1315230416</v>
      </c>
      <c r="C491" s="55" t="s">
        <v>364</v>
      </c>
      <c r="D491" s="55" t="s">
        <v>52</v>
      </c>
      <c r="E491" s="55" t="s">
        <v>53</v>
      </c>
      <c r="F491" s="55"/>
      <c r="G491" s="55">
        <v>4</v>
      </c>
      <c r="H491" s="55">
        <v>484</v>
      </c>
      <c r="I491" s="55">
        <v>511.5</v>
      </c>
      <c r="J491" s="55">
        <v>489</v>
      </c>
      <c r="K491" s="55">
        <v>38</v>
      </c>
      <c r="L491" s="55">
        <v>2857</v>
      </c>
      <c r="M491" s="55">
        <v>85.5</v>
      </c>
      <c r="N491" s="55">
        <v>793</v>
      </c>
      <c r="O491" s="55">
        <v>106</v>
      </c>
      <c r="P491" s="55">
        <v>160</v>
      </c>
      <c r="Q491" s="55">
        <v>79.5</v>
      </c>
      <c r="R491" s="55">
        <v>773</v>
      </c>
      <c r="S491" s="55">
        <v>68.5</v>
      </c>
      <c r="T491" s="55">
        <v>257</v>
      </c>
      <c r="U491" s="55"/>
      <c r="V491" s="55"/>
      <c r="W491" s="55">
        <v>71.5</v>
      </c>
      <c r="X491" s="55">
        <v>90</v>
      </c>
      <c r="Y491" s="55">
        <v>144</v>
      </c>
      <c r="Z491" s="55">
        <v>73</v>
      </c>
      <c r="AA491" s="55">
        <v>82</v>
      </c>
      <c r="AB491" s="55">
        <v>281</v>
      </c>
      <c r="AC491" s="55"/>
      <c r="AD491" s="55"/>
      <c r="AE491" s="55"/>
      <c r="AF491" s="55"/>
      <c r="AG491" s="55"/>
      <c r="AH491" s="55"/>
      <c r="AI491" s="55" t="s">
        <v>54</v>
      </c>
      <c r="AJ491" s="55">
        <v>16</v>
      </c>
      <c r="AK491" s="55"/>
      <c r="AL491" s="55"/>
      <c r="AM491" s="55"/>
      <c r="AN491" s="55"/>
      <c r="AO491" s="55">
        <v>473</v>
      </c>
      <c r="AP491" s="55">
        <v>406</v>
      </c>
      <c r="AQ491" s="55">
        <v>522</v>
      </c>
      <c r="AR491" s="55">
        <v>527</v>
      </c>
      <c r="AS491" s="55">
        <v>542</v>
      </c>
      <c r="AT491" s="55">
        <v>489</v>
      </c>
    </row>
    <row r="492" spans="1:46">
      <c r="A492" s="55" t="s">
        <v>345</v>
      </c>
      <c r="B492" s="55">
        <v>1315230407</v>
      </c>
      <c r="C492" s="55" t="s">
        <v>346</v>
      </c>
      <c r="D492" s="55" t="s">
        <v>52</v>
      </c>
      <c r="E492" s="55" t="s">
        <v>53</v>
      </c>
      <c r="F492" s="55"/>
      <c r="G492" s="55">
        <v>4</v>
      </c>
      <c r="H492" s="55">
        <v>479</v>
      </c>
      <c r="I492" s="55">
        <v>511.5</v>
      </c>
      <c r="J492" s="55">
        <v>489</v>
      </c>
      <c r="K492" s="55">
        <v>-23</v>
      </c>
      <c r="L492" s="55">
        <v>2857</v>
      </c>
      <c r="M492" s="55">
        <v>103.5</v>
      </c>
      <c r="N492" s="55">
        <v>470</v>
      </c>
      <c r="O492" s="55">
        <v>81</v>
      </c>
      <c r="P492" s="55">
        <v>615</v>
      </c>
      <c r="Q492" s="55">
        <v>98.5</v>
      </c>
      <c r="R492" s="55">
        <v>627</v>
      </c>
      <c r="S492" s="55">
        <v>67.5</v>
      </c>
      <c r="T492" s="55">
        <v>275</v>
      </c>
      <c r="U492" s="55"/>
      <c r="V492" s="55"/>
      <c r="W492" s="55">
        <v>59.5</v>
      </c>
      <c r="X492" s="55">
        <v>83</v>
      </c>
      <c r="Y492" s="55">
        <v>362</v>
      </c>
      <c r="Z492" s="55">
        <v>69</v>
      </c>
      <c r="AA492" s="55">
        <v>78</v>
      </c>
      <c r="AB492" s="55">
        <v>354</v>
      </c>
      <c r="AC492" s="55"/>
      <c r="AD492" s="55"/>
      <c r="AE492" s="55"/>
      <c r="AF492" s="55"/>
      <c r="AG492" s="55"/>
      <c r="AH492" s="55"/>
      <c r="AI492" s="55" t="s">
        <v>54</v>
      </c>
      <c r="AJ492" s="55">
        <v>7</v>
      </c>
      <c r="AK492" s="55"/>
      <c r="AL492" s="55"/>
      <c r="AM492" s="55"/>
      <c r="AN492" s="55"/>
      <c r="AO492" s="55">
        <v>481</v>
      </c>
      <c r="AP492" s="55">
        <v>547</v>
      </c>
      <c r="AQ492" s="55">
        <v>480</v>
      </c>
      <c r="AR492" s="55">
        <v>466</v>
      </c>
      <c r="AS492" s="55">
        <v>459</v>
      </c>
      <c r="AT492" s="55">
        <v>489</v>
      </c>
    </row>
    <row r="493" spans="1:46">
      <c r="A493" s="55" t="s">
        <v>226</v>
      </c>
      <c r="B493" s="55">
        <v>1315230242</v>
      </c>
      <c r="C493" s="55" t="s">
        <v>227</v>
      </c>
      <c r="D493" s="55" t="s">
        <v>133</v>
      </c>
      <c r="E493" s="55" t="s">
        <v>53</v>
      </c>
      <c r="F493" s="55"/>
      <c r="G493" s="55">
        <v>2</v>
      </c>
      <c r="H493" s="55">
        <v>477</v>
      </c>
      <c r="I493" s="55">
        <v>511.5</v>
      </c>
      <c r="J493" s="55">
        <v>489</v>
      </c>
      <c r="K493" s="55">
        <v>94</v>
      </c>
      <c r="L493" s="55">
        <v>2857</v>
      </c>
      <c r="M493" s="55">
        <v>107.5</v>
      </c>
      <c r="N493" s="55">
        <v>300</v>
      </c>
      <c r="O493" s="55">
        <v>89.5</v>
      </c>
      <c r="P493" s="55">
        <v>463</v>
      </c>
      <c r="Q493" s="55">
        <v>105</v>
      </c>
      <c r="R493" s="55">
        <v>523</v>
      </c>
      <c r="S493" s="55">
        <v>54.5</v>
      </c>
      <c r="T493" s="55">
        <v>498</v>
      </c>
      <c r="U493" s="55"/>
      <c r="V493" s="55"/>
      <c r="W493" s="55">
        <v>51.5</v>
      </c>
      <c r="X493" s="55">
        <v>77</v>
      </c>
      <c r="Y493" s="55">
        <v>504</v>
      </c>
      <c r="Z493" s="55">
        <v>69</v>
      </c>
      <c r="AA493" s="55">
        <v>78</v>
      </c>
      <c r="AB493" s="55">
        <v>354</v>
      </c>
      <c r="AC493" s="55"/>
      <c r="AD493" s="55"/>
      <c r="AE493" s="55"/>
      <c r="AF493" s="55"/>
      <c r="AG493" s="55"/>
      <c r="AH493" s="55"/>
      <c r="AI493" s="55" t="s">
        <v>54</v>
      </c>
      <c r="AJ493" s="55">
        <v>42</v>
      </c>
      <c r="AK493" s="55"/>
      <c r="AL493" s="55"/>
      <c r="AM493" s="55"/>
      <c r="AN493" s="55"/>
      <c r="AO493" s="55">
        <v>576</v>
      </c>
      <c r="AP493" s="55">
        <v>522</v>
      </c>
      <c r="AQ493" s="55">
        <v>499</v>
      </c>
      <c r="AR493" s="55">
        <v>583</v>
      </c>
      <c r="AS493" s="55">
        <v>522</v>
      </c>
      <c r="AT493" s="55">
        <v>489</v>
      </c>
    </row>
    <row r="494" spans="1:46">
      <c r="A494" s="55" t="s">
        <v>653</v>
      </c>
      <c r="B494" s="55">
        <v>1315230729</v>
      </c>
      <c r="C494" s="55" t="s">
        <v>654</v>
      </c>
      <c r="D494" s="55" t="s">
        <v>52</v>
      </c>
      <c r="E494" s="55" t="s">
        <v>53</v>
      </c>
      <c r="F494" s="55"/>
      <c r="G494" s="55">
        <v>7</v>
      </c>
      <c r="H494" s="55">
        <v>475.5</v>
      </c>
      <c r="I494" s="55">
        <v>510.5</v>
      </c>
      <c r="J494" s="55">
        <v>492</v>
      </c>
      <c r="K494" s="55">
        <v>-68</v>
      </c>
      <c r="L494" s="55">
        <v>2905</v>
      </c>
      <c r="M494" s="55">
        <v>104.5</v>
      </c>
      <c r="N494" s="55">
        <v>433</v>
      </c>
      <c r="O494" s="55">
        <v>91.5</v>
      </c>
      <c r="P494" s="55">
        <v>429</v>
      </c>
      <c r="Q494" s="55">
        <v>98.5</v>
      </c>
      <c r="R494" s="55">
        <v>627</v>
      </c>
      <c r="S494" s="55">
        <v>59</v>
      </c>
      <c r="T494" s="55">
        <v>430</v>
      </c>
      <c r="U494" s="55"/>
      <c r="V494" s="55"/>
      <c r="W494" s="55">
        <v>49.5</v>
      </c>
      <c r="X494" s="55">
        <v>76</v>
      </c>
      <c r="Y494" s="55">
        <v>530</v>
      </c>
      <c r="Z494" s="55">
        <v>72.5</v>
      </c>
      <c r="AA494" s="55">
        <v>81</v>
      </c>
      <c r="AB494" s="55">
        <v>289</v>
      </c>
      <c r="AC494" s="55"/>
      <c r="AD494" s="55"/>
      <c r="AE494" s="55"/>
      <c r="AF494" s="55"/>
      <c r="AG494" s="55"/>
      <c r="AH494" s="55"/>
      <c r="AI494" s="55" t="s">
        <v>54</v>
      </c>
      <c r="AJ494" s="55">
        <v>29</v>
      </c>
      <c r="AK494" s="55"/>
      <c r="AL494" s="55"/>
      <c r="AM494" s="55"/>
      <c r="AN494" s="55"/>
      <c r="AO494" s="55">
        <v>440</v>
      </c>
      <c r="AP494" s="55">
        <v>491</v>
      </c>
      <c r="AQ494" s="55">
        <v>438</v>
      </c>
      <c r="AR494" s="55">
        <v>424</v>
      </c>
      <c r="AS494" s="55">
        <v>301</v>
      </c>
      <c r="AT494" s="55">
        <v>492</v>
      </c>
    </row>
    <row r="495" spans="1:46">
      <c r="A495" s="55" t="s">
        <v>1124</v>
      </c>
      <c r="B495" s="55">
        <v>1315231233</v>
      </c>
      <c r="C495" s="55" t="s">
        <v>1125</v>
      </c>
      <c r="D495" s="55" t="s">
        <v>52</v>
      </c>
      <c r="E495" s="55" t="s">
        <v>53</v>
      </c>
      <c r="F495" s="55"/>
      <c r="G495" s="55">
        <v>12</v>
      </c>
      <c r="H495" s="55">
        <v>460</v>
      </c>
      <c r="I495" s="55">
        <v>510.5</v>
      </c>
      <c r="J495" s="55">
        <v>492</v>
      </c>
      <c r="K495" s="55">
        <v>-191</v>
      </c>
      <c r="L495" s="55">
        <v>2905</v>
      </c>
      <c r="M495" s="55">
        <v>104</v>
      </c>
      <c r="N495" s="55">
        <v>450</v>
      </c>
      <c r="O495" s="55">
        <v>76.5</v>
      </c>
      <c r="P495" s="55">
        <v>664</v>
      </c>
      <c r="Q495" s="55">
        <v>110</v>
      </c>
      <c r="R495" s="55">
        <v>408</v>
      </c>
      <c r="S495" s="55">
        <v>64</v>
      </c>
      <c r="T495" s="55">
        <v>332</v>
      </c>
      <c r="U495" s="55"/>
      <c r="V495" s="55"/>
      <c r="W495" s="55">
        <v>55</v>
      </c>
      <c r="X495" s="55">
        <v>80</v>
      </c>
      <c r="Y495" s="55">
        <v>444</v>
      </c>
      <c r="Z495" s="55"/>
      <c r="AA495" s="55"/>
      <c r="AB495" s="55"/>
      <c r="AC495" s="55"/>
      <c r="AD495" s="55"/>
      <c r="AE495" s="55"/>
      <c r="AF495" s="55">
        <v>50.5</v>
      </c>
      <c r="AG495" s="55">
        <v>76</v>
      </c>
      <c r="AH495" s="55">
        <v>169</v>
      </c>
      <c r="AI495" s="55" t="s">
        <v>866</v>
      </c>
      <c r="AJ495" s="55">
        <v>34</v>
      </c>
      <c r="AK495" s="55"/>
      <c r="AL495" s="55"/>
      <c r="AM495" s="55"/>
      <c r="AN495" s="55"/>
      <c r="AO495" s="55">
        <v>459</v>
      </c>
      <c r="AP495" s="55">
        <v>481</v>
      </c>
      <c r="AQ495" s="55">
        <v>460</v>
      </c>
      <c r="AR495" s="55">
        <v>301</v>
      </c>
      <c r="AS495" s="55">
        <v>519</v>
      </c>
      <c r="AT495" s="55">
        <v>492</v>
      </c>
    </row>
    <row r="496" spans="1:46">
      <c r="A496" s="55" t="s">
        <v>1346</v>
      </c>
      <c r="B496" s="55">
        <v>1315231508</v>
      </c>
      <c r="C496" s="55" t="s">
        <v>1347</v>
      </c>
      <c r="D496" s="55" t="s">
        <v>52</v>
      </c>
      <c r="E496" s="55" t="s">
        <v>53</v>
      </c>
      <c r="F496" s="55"/>
      <c r="G496" s="55">
        <v>15</v>
      </c>
      <c r="H496" s="55">
        <v>464.5</v>
      </c>
      <c r="I496" s="55">
        <v>510.5</v>
      </c>
      <c r="J496" s="55">
        <v>492</v>
      </c>
      <c r="K496" s="55">
        <v>-228</v>
      </c>
      <c r="L496" s="55">
        <v>2905</v>
      </c>
      <c r="M496" s="55">
        <v>102.5</v>
      </c>
      <c r="N496" s="55">
        <v>511</v>
      </c>
      <c r="O496" s="55">
        <v>70.5</v>
      </c>
      <c r="P496" s="55">
        <v>709</v>
      </c>
      <c r="Q496" s="55">
        <v>123</v>
      </c>
      <c r="R496" s="55">
        <v>123</v>
      </c>
      <c r="S496" s="55">
        <v>60.5</v>
      </c>
      <c r="T496" s="55">
        <v>405</v>
      </c>
      <c r="U496" s="55"/>
      <c r="V496" s="55"/>
      <c r="W496" s="55">
        <v>56.5</v>
      </c>
      <c r="X496" s="55">
        <v>81</v>
      </c>
      <c r="Y496" s="55">
        <v>414</v>
      </c>
      <c r="Z496" s="55"/>
      <c r="AA496" s="55"/>
      <c r="AB496" s="55"/>
      <c r="AC496" s="55">
        <v>51.5</v>
      </c>
      <c r="AD496" s="55">
        <v>73</v>
      </c>
      <c r="AE496" s="55">
        <v>191</v>
      </c>
      <c r="AF496" s="55"/>
      <c r="AG496" s="55"/>
      <c r="AH496" s="55"/>
      <c r="AI496" s="55" t="s">
        <v>880</v>
      </c>
      <c r="AJ496" s="55">
        <v>8</v>
      </c>
      <c r="AK496" s="55"/>
      <c r="AL496" s="55"/>
      <c r="AM496" s="55"/>
      <c r="AN496" s="55"/>
      <c r="AO496" s="55">
        <v>264</v>
      </c>
      <c r="AP496" s="55">
        <v>328</v>
      </c>
      <c r="AQ496" s="55">
        <v>464</v>
      </c>
      <c r="AR496" s="55">
        <v>264</v>
      </c>
      <c r="AS496" s="55">
        <v>257</v>
      </c>
      <c r="AT496" s="55">
        <v>492</v>
      </c>
    </row>
    <row r="497" spans="1:46">
      <c r="A497" s="55" t="s">
        <v>1316</v>
      </c>
      <c r="B497" s="55">
        <v>1315231442</v>
      </c>
      <c r="C497" s="55" t="s">
        <v>1317</v>
      </c>
      <c r="D497" s="55" t="s">
        <v>52</v>
      </c>
      <c r="E497" s="55" t="s">
        <v>53</v>
      </c>
      <c r="F497" s="55"/>
      <c r="G497" s="55">
        <v>14</v>
      </c>
      <c r="H497" s="55">
        <v>458.75</v>
      </c>
      <c r="I497" s="55">
        <v>510.25</v>
      </c>
      <c r="J497" s="55">
        <v>495</v>
      </c>
      <c r="K497" s="55">
        <v>55</v>
      </c>
      <c r="L497" s="55">
        <v>2920</v>
      </c>
      <c r="M497" s="55">
        <v>100</v>
      </c>
      <c r="N497" s="55">
        <v>605</v>
      </c>
      <c r="O497" s="55">
        <v>84.5</v>
      </c>
      <c r="P497" s="55">
        <v>553</v>
      </c>
      <c r="Q497" s="55">
        <v>110.5</v>
      </c>
      <c r="R497" s="55">
        <v>396</v>
      </c>
      <c r="S497" s="55">
        <v>62.25</v>
      </c>
      <c r="T497" s="55">
        <v>372</v>
      </c>
      <c r="U497" s="55"/>
      <c r="V497" s="55"/>
      <c r="W497" s="55">
        <v>40</v>
      </c>
      <c r="X497" s="55">
        <v>67</v>
      </c>
      <c r="Y497" s="55">
        <v>620</v>
      </c>
      <c r="Z497" s="55"/>
      <c r="AA497" s="55"/>
      <c r="AB497" s="55"/>
      <c r="AC497" s="55">
        <v>61.5</v>
      </c>
      <c r="AD497" s="55">
        <v>86</v>
      </c>
      <c r="AE497" s="55">
        <v>110</v>
      </c>
      <c r="AF497" s="55"/>
      <c r="AG497" s="55"/>
      <c r="AH497" s="55"/>
      <c r="AI497" s="55" t="s">
        <v>880</v>
      </c>
      <c r="AJ497" s="55">
        <v>43</v>
      </c>
      <c r="AK497" s="55"/>
      <c r="AL497" s="55"/>
      <c r="AM497" s="55"/>
      <c r="AN497" s="55"/>
      <c r="AO497" s="55">
        <v>469</v>
      </c>
      <c r="AP497" s="55">
        <v>529</v>
      </c>
      <c r="AQ497" s="55">
        <v>549</v>
      </c>
      <c r="AR497" s="55">
        <v>550</v>
      </c>
      <c r="AS497" s="55">
        <v>336</v>
      </c>
      <c r="AT497" s="55">
        <v>495</v>
      </c>
    </row>
    <row r="498" spans="1:46">
      <c r="A498" s="55" t="s">
        <v>1405</v>
      </c>
      <c r="B498" s="55">
        <v>1315231537</v>
      </c>
      <c r="C498" s="55" t="s">
        <v>1406</v>
      </c>
      <c r="D498" s="55" t="s">
        <v>52</v>
      </c>
      <c r="E498" s="55" t="s">
        <v>53</v>
      </c>
      <c r="F498" s="55"/>
      <c r="G498" s="55">
        <v>15</v>
      </c>
      <c r="H498" s="55">
        <v>459</v>
      </c>
      <c r="I498" s="55">
        <v>509.5</v>
      </c>
      <c r="J498" s="55">
        <v>496</v>
      </c>
      <c r="K498" s="55">
        <v>-141</v>
      </c>
      <c r="L498" s="55">
        <v>2947</v>
      </c>
      <c r="M498" s="55">
        <v>115.5</v>
      </c>
      <c r="N498" s="55">
        <v>55</v>
      </c>
      <c r="O498" s="55">
        <v>66.5</v>
      </c>
      <c r="P498" s="55">
        <v>736</v>
      </c>
      <c r="Q498" s="55">
        <v>120.5</v>
      </c>
      <c r="R498" s="55">
        <v>180</v>
      </c>
      <c r="S498" s="55">
        <v>44</v>
      </c>
      <c r="T498" s="55">
        <v>610</v>
      </c>
      <c r="U498" s="55"/>
      <c r="V498" s="55"/>
      <c r="W498" s="55">
        <v>49.5</v>
      </c>
      <c r="X498" s="55">
        <v>76</v>
      </c>
      <c r="Y498" s="55">
        <v>530</v>
      </c>
      <c r="Z498" s="55"/>
      <c r="AA498" s="55"/>
      <c r="AB498" s="55"/>
      <c r="AC498" s="55">
        <v>63</v>
      </c>
      <c r="AD498" s="55">
        <v>87</v>
      </c>
      <c r="AE498" s="55">
        <v>88</v>
      </c>
      <c r="AF498" s="55"/>
      <c r="AG498" s="55"/>
      <c r="AH498" s="55"/>
      <c r="AI498" s="55" t="s">
        <v>880</v>
      </c>
      <c r="AJ498" s="55">
        <v>37</v>
      </c>
      <c r="AK498" s="55"/>
      <c r="AL498" s="55"/>
      <c r="AM498" s="55"/>
      <c r="AN498" s="55"/>
      <c r="AO498" s="55"/>
      <c r="AP498" s="55">
        <v>450</v>
      </c>
      <c r="AQ498" s="55">
        <v>421</v>
      </c>
      <c r="AR498" s="55">
        <v>355</v>
      </c>
      <c r="AS498" s="55">
        <v>438</v>
      </c>
      <c r="AT498" s="55">
        <v>496</v>
      </c>
    </row>
    <row r="499" spans="1:46">
      <c r="A499" s="55" t="s">
        <v>765</v>
      </c>
      <c r="B499" s="55">
        <v>1315230837</v>
      </c>
      <c r="C499" s="55" t="s">
        <v>766</v>
      </c>
      <c r="D499" s="55" t="s">
        <v>133</v>
      </c>
      <c r="E499" s="55" t="s">
        <v>53</v>
      </c>
      <c r="F499" s="55"/>
      <c r="G499" s="55">
        <v>8</v>
      </c>
      <c r="H499" s="55">
        <v>475</v>
      </c>
      <c r="I499" s="55">
        <v>509.5</v>
      </c>
      <c r="J499" s="55">
        <v>496</v>
      </c>
      <c r="K499" s="55">
        <v>-30</v>
      </c>
      <c r="L499" s="55">
        <v>2947</v>
      </c>
      <c r="M499" s="55">
        <v>110.5</v>
      </c>
      <c r="N499" s="55">
        <v>196</v>
      </c>
      <c r="O499" s="55">
        <v>71</v>
      </c>
      <c r="P499" s="55">
        <v>704</v>
      </c>
      <c r="Q499" s="55">
        <v>121.5</v>
      </c>
      <c r="R499" s="55">
        <v>152</v>
      </c>
      <c r="S499" s="55">
        <v>40.5</v>
      </c>
      <c r="T499" s="55">
        <v>631</v>
      </c>
      <c r="U499" s="55"/>
      <c r="V499" s="55"/>
      <c r="W499" s="55">
        <v>55</v>
      </c>
      <c r="X499" s="55">
        <v>80</v>
      </c>
      <c r="Y499" s="55">
        <v>444</v>
      </c>
      <c r="Z499" s="55">
        <v>76.5</v>
      </c>
      <c r="AA499" s="55">
        <v>86</v>
      </c>
      <c r="AB499" s="55">
        <v>222</v>
      </c>
      <c r="AC499" s="55"/>
      <c r="AD499" s="55"/>
      <c r="AE499" s="55"/>
      <c r="AF499" s="55"/>
      <c r="AG499" s="55"/>
      <c r="AH499" s="55"/>
      <c r="AI499" s="55" t="s">
        <v>54</v>
      </c>
      <c r="AJ499" s="55">
        <v>38</v>
      </c>
      <c r="AK499" s="55"/>
      <c r="AL499" s="55"/>
      <c r="AM499" s="55"/>
      <c r="AN499" s="55"/>
      <c r="AO499" s="55">
        <v>394</v>
      </c>
      <c r="AP499" s="55">
        <v>518</v>
      </c>
      <c r="AQ499" s="55">
        <v>302</v>
      </c>
      <c r="AR499" s="55">
        <v>466</v>
      </c>
      <c r="AS499" s="55">
        <v>281</v>
      </c>
      <c r="AT499" s="55">
        <v>496</v>
      </c>
    </row>
    <row r="500" spans="1:46">
      <c r="A500" s="55" t="s">
        <v>50</v>
      </c>
      <c r="B500" s="55">
        <v>1315230101</v>
      </c>
      <c r="C500" s="55" t="s">
        <v>51</v>
      </c>
      <c r="D500" s="55" t="s">
        <v>52</v>
      </c>
      <c r="E500" s="55" t="s">
        <v>53</v>
      </c>
      <c r="F500" s="55"/>
      <c r="G500" s="55">
        <v>1</v>
      </c>
      <c r="H500" s="55">
        <v>475</v>
      </c>
      <c r="I500" s="55">
        <v>509.5</v>
      </c>
      <c r="J500" s="55">
        <v>496</v>
      </c>
      <c r="K500" s="55">
        <v>-55</v>
      </c>
      <c r="L500" s="55">
        <v>2947</v>
      </c>
      <c r="M500" s="55">
        <v>105</v>
      </c>
      <c r="N500" s="55">
        <v>406</v>
      </c>
      <c r="O500" s="55">
        <v>70</v>
      </c>
      <c r="P500" s="55">
        <v>713</v>
      </c>
      <c r="Q500" s="55">
        <v>119</v>
      </c>
      <c r="R500" s="55">
        <v>212</v>
      </c>
      <c r="S500" s="55">
        <v>66.5</v>
      </c>
      <c r="T500" s="55">
        <v>292</v>
      </c>
      <c r="U500" s="55"/>
      <c r="V500" s="55"/>
      <c r="W500" s="55">
        <v>50.5</v>
      </c>
      <c r="X500" s="55">
        <v>76</v>
      </c>
      <c r="Y500" s="55">
        <v>516</v>
      </c>
      <c r="Z500" s="55">
        <v>64</v>
      </c>
      <c r="AA500" s="55">
        <v>73</v>
      </c>
      <c r="AB500" s="55">
        <v>417</v>
      </c>
      <c r="AC500" s="55"/>
      <c r="AD500" s="55"/>
      <c r="AE500" s="55"/>
      <c r="AF500" s="55"/>
      <c r="AG500" s="55"/>
      <c r="AH500" s="55"/>
      <c r="AI500" s="55" t="s">
        <v>54</v>
      </c>
      <c r="AJ500" s="55">
        <v>1</v>
      </c>
      <c r="AK500" s="55"/>
      <c r="AL500" s="55"/>
      <c r="AM500" s="55"/>
      <c r="AN500" s="55"/>
      <c r="AO500" s="55">
        <v>433</v>
      </c>
      <c r="AP500" s="55">
        <v>416</v>
      </c>
      <c r="AQ500" s="55">
        <v>437</v>
      </c>
      <c r="AR500" s="55">
        <v>441</v>
      </c>
      <c r="AS500" s="55">
        <v>192</v>
      </c>
      <c r="AT500" s="55">
        <v>496</v>
      </c>
    </row>
    <row r="501" spans="1:46">
      <c r="A501" s="55" t="s">
        <v>619</v>
      </c>
      <c r="B501" s="55">
        <v>1315230711</v>
      </c>
      <c r="C501" s="55" t="s">
        <v>620</v>
      </c>
      <c r="D501" s="55" t="s">
        <v>52</v>
      </c>
      <c r="E501" s="55" t="s">
        <v>53</v>
      </c>
      <c r="F501" s="55"/>
      <c r="G501" s="55">
        <v>7</v>
      </c>
      <c r="H501" s="55">
        <v>476.5</v>
      </c>
      <c r="I501" s="55">
        <v>509</v>
      </c>
      <c r="J501" s="55">
        <v>499</v>
      </c>
      <c r="K501" s="55">
        <v>-217</v>
      </c>
      <c r="L501" s="55">
        <v>2970</v>
      </c>
      <c r="M501" s="55">
        <v>82.5</v>
      </c>
      <c r="N501" s="55">
        <v>796</v>
      </c>
      <c r="O501" s="55">
        <v>93.5</v>
      </c>
      <c r="P501" s="55">
        <v>392</v>
      </c>
      <c r="Q501" s="55">
        <v>109.5</v>
      </c>
      <c r="R501" s="55">
        <v>424</v>
      </c>
      <c r="S501" s="55">
        <v>59.5</v>
      </c>
      <c r="T501" s="55">
        <v>424</v>
      </c>
      <c r="U501" s="55"/>
      <c r="V501" s="55"/>
      <c r="W501" s="55">
        <v>60.5</v>
      </c>
      <c r="X501" s="55">
        <v>84</v>
      </c>
      <c r="Y501" s="55">
        <v>341</v>
      </c>
      <c r="Z501" s="55">
        <v>71</v>
      </c>
      <c r="AA501" s="55">
        <v>80</v>
      </c>
      <c r="AB501" s="55">
        <v>321</v>
      </c>
      <c r="AC501" s="55"/>
      <c r="AD501" s="55"/>
      <c r="AE501" s="55"/>
      <c r="AF501" s="55"/>
      <c r="AG501" s="55"/>
      <c r="AH501" s="55"/>
      <c r="AI501" s="55" t="s">
        <v>54</v>
      </c>
      <c r="AJ501" s="55">
        <v>11</v>
      </c>
      <c r="AK501" s="55"/>
      <c r="AL501" s="55"/>
      <c r="AM501" s="55"/>
      <c r="AN501" s="55"/>
      <c r="AO501" s="55">
        <v>127</v>
      </c>
      <c r="AP501" s="55">
        <v>284</v>
      </c>
      <c r="AQ501" s="55">
        <v>490</v>
      </c>
      <c r="AR501" s="55">
        <v>282</v>
      </c>
      <c r="AS501" s="55">
        <v>372</v>
      </c>
      <c r="AT501" s="55">
        <v>499</v>
      </c>
    </row>
    <row r="502" spans="1:46">
      <c r="A502" s="55" t="s">
        <v>1332</v>
      </c>
      <c r="B502" s="55">
        <v>1315231501</v>
      </c>
      <c r="C502" s="55" t="s">
        <v>1333</v>
      </c>
      <c r="D502" s="55" t="s">
        <v>52</v>
      </c>
      <c r="E502" s="55" t="s">
        <v>53</v>
      </c>
      <c r="F502" s="55"/>
      <c r="G502" s="55">
        <v>15</v>
      </c>
      <c r="H502" s="55">
        <v>458.5</v>
      </c>
      <c r="I502" s="55">
        <v>509</v>
      </c>
      <c r="J502" s="55">
        <v>499</v>
      </c>
      <c r="K502" s="55">
        <v>-136</v>
      </c>
      <c r="L502" s="55">
        <v>2970</v>
      </c>
      <c r="M502" s="55">
        <v>96.5</v>
      </c>
      <c r="N502" s="55">
        <v>701</v>
      </c>
      <c r="O502" s="55">
        <v>76</v>
      </c>
      <c r="P502" s="55">
        <v>669</v>
      </c>
      <c r="Q502" s="55">
        <v>106.5</v>
      </c>
      <c r="R502" s="55">
        <v>487</v>
      </c>
      <c r="S502" s="55">
        <v>70</v>
      </c>
      <c r="T502" s="55">
        <v>226</v>
      </c>
      <c r="U502" s="55"/>
      <c r="V502" s="55"/>
      <c r="W502" s="55">
        <v>47.5</v>
      </c>
      <c r="X502" s="55">
        <v>74</v>
      </c>
      <c r="Y502" s="55">
        <v>549</v>
      </c>
      <c r="Z502" s="55"/>
      <c r="AA502" s="55"/>
      <c r="AB502" s="55"/>
      <c r="AC502" s="55">
        <v>62</v>
      </c>
      <c r="AD502" s="55">
        <v>86</v>
      </c>
      <c r="AE502" s="55">
        <v>104</v>
      </c>
      <c r="AF502" s="55"/>
      <c r="AG502" s="55"/>
      <c r="AH502" s="55"/>
      <c r="AI502" s="55" t="s">
        <v>880</v>
      </c>
      <c r="AJ502" s="55">
        <v>1</v>
      </c>
      <c r="AK502" s="55"/>
      <c r="AL502" s="55"/>
      <c r="AM502" s="55"/>
      <c r="AN502" s="55"/>
      <c r="AO502" s="55">
        <v>391</v>
      </c>
      <c r="AP502" s="55">
        <v>583</v>
      </c>
      <c r="AQ502" s="55">
        <v>582</v>
      </c>
      <c r="AR502" s="55">
        <v>363</v>
      </c>
      <c r="AS502" s="55">
        <v>332</v>
      </c>
      <c r="AT502" s="55">
        <v>499</v>
      </c>
    </row>
    <row r="503" spans="1:46">
      <c r="A503" s="55" t="s">
        <v>1348</v>
      </c>
      <c r="B503" s="55">
        <v>1315231509</v>
      </c>
      <c r="C503" s="55" t="s">
        <v>1349</v>
      </c>
      <c r="D503" s="55" t="s">
        <v>52</v>
      </c>
      <c r="E503" s="55" t="s">
        <v>53</v>
      </c>
      <c r="F503" s="55"/>
      <c r="G503" s="55">
        <v>15</v>
      </c>
      <c r="H503" s="55">
        <v>462.25</v>
      </c>
      <c r="I503" s="55">
        <v>509</v>
      </c>
      <c r="J503" s="55">
        <v>499</v>
      </c>
      <c r="K503" s="55">
        <v>15</v>
      </c>
      <c r="L503" s="55">
        <v>2970</v>
      </c>
      <c r="M503" s="55">
        <v>102.5</v>
      </c>
      <c r="N503" s="55">
        <v>511</v>
      </c>
      <c r="O503" s="55">
        <v>92.5</v>
      </c>
      <c r="P503" s="55">
        <v>409</v>
      </c>
      <c r="Q503" s="55">
        <v>109.5</v>
      </c>
      <c r="R503" s="55">
        <v>424</v>
      </c>
      <c r="S503" s="55">
        <v>38.5</v>
      </c>
      <c r="T503" s="55">
        <v>643</v>
      </c>
      <c r="U503" s="55"/>
      <c r="V503" s="55"/>
      <c r="W503" s="55">
        <v>61.5</v>
      </c>
      <c r="X503" s="55">
        <v>85</v>
      </c>
      <c r="Y503" s="55">
        <v>322</v>
      </c>
      <c r="Z503" s="55"/>
      <c r="AA503" s="55"/>
      <c r="AB503" s="55"/>
      <c r="AC503" s="55">
        <v>57.75</v>
      </c>
      <c r="AD503" s="55">
        <v>81</v>
      </c>
      <c r="AE503" s="55">
        <v>151</v>
      </c>
      <c r="AF503" s="55"/>
      <c r="AG503" s="55"/>
      <c r="AH503" s="55"/>
      <c r="AI503" s="55" t="s">
        <v>880</v>
      </c>
      <c r="AJ503" s="55">
        <v>9</v>
      </c>
      <c r="AK503" s="55"/>
      <c r="AL503" s="55"/>
      <c r="AM503" s="55"/>
      <c r="AN503" s="55"/>
      <c r="AO503" s="55">
        <v>581</v>
      </c>
      <c r="AP503" s="55">
        <v>522</v>
      </c>
      <c r="AQ503" s="55">
        <v>511</v>
      </c>
      <c r="AR503" s="55">
        <v>514</v>
      </c>
      <c r="AS503" s="55">
        <v>556</v>
      </c>
      <c r="AT503" s="55">
        <v>499</v>
      </c>
    </row>
    <row r="504" spans="1:46">
      <c r="A504" s="55" t="s">
        <v>1274</v>
      </c>
      <c r="B504" s="55">
        <v>1315231421</v>
      </c>
      <c r="C504" s="55" t="s">
        <v>1275</v>
      </c>
      <c r="D504" s="55" t="s">
        <v>52</v>
      </c>
      <c r="E504" s="55" t="s">
        <v>53</v>
      </c>
      <c r="F504" s="55"/>
      <c r="G504" s="55">
        <v>14</v>
      </c>
      <c r="H504" s="55">
        <v>459</v>
      </c>
      <c r="I504" s="55">
        <v>508.5</v>
      </c>
      <c r="J504" s="55">
        <v>502</v>
      </c>
      <c r="K504" s="55">
        <v>-63</v>
      </c>
      <c r="L504" s="55">
        <v>2994</v>
      </c>
      <c r="M504" s="55">
        <v>110.5</v>
      </c>
      <c r="N504" s="55">
        <v>196</v>
      </c>
      <c r="O504" s="55">
        <v>70</v>
      </c>
      <c r="P504" s="55">
        <v>713</v>
      </c>
      <c r="Q504" s="55">
        <v>129.5</v>
      </c>
      <c r="R504" s="55">
        <v>46</v>
      </c>
      <c r="S504" s="55">
        <v>43.5</v>
      </c>
      <c r="T504" s="55">
        <v>614</v>
      </c>
      <c r="U504" s="55"/>
      <c r="V504" s="55"/>
      <c r="W504" s="55">
        <v>40</v>
      </c>
      <c r="X504" s="55">
        <v>67</v>
      </c>
      <c r="Y504" s="55">
        <v>620</v>
      </c>
      <c r="Z504" s="55"/>
      <c r="AA504" s="55"/>
      <c r="AB504" s="55"/>
      <c r="AC504" s="55">
        <v>65.5</v>
      </c>
      <c r="AD504" s="55">
        <v>88</v>
      </c>
      <c r="AE504" s="55">
        <v>59</v>
      </c>
      <c r="AF504" s="55"/>
      <c r="AG504" s="55"/>
      <c r="AH504" s="55"/>
      <c r="AI504" s="55" t="s">
        <v>880</v>
      </c>
      <c r="AJ504" s="55">
        <v>22</v>
      </c>
      <c r="AK504" s="55"/>
      <c r="AL504" s="55"/>
      <c r="AM504" s="55"/>
      <c r="AN504" s="55"/>
      <c r="AO504" s="55">
        <v>341</v>
      </c>
      <c r="AP504" s="55">
        <v>387</v>
      </c>
      <c r="AQ504" s="55">
        <v>378</v>
      </c>
      <c r="AR504" s="55">
        <v>439</v>
      </c>
      <c r="AS504" s="55">
        <v>380</v>
      </c>
      <c r="AT504" s="55">
        <v>502</v>
      </c>
    </row>
    <row r="505" spans="1:46">
      <c r="A505" s="55" t="s">
        <v>312</v>
      </c>
      <c r="B505" s="55">
        <v>1315230337</v>
      </c>
      <c r="C505" s="55" t="s">
        <v>313</v>
      </c>
      <c r="D505" s="55" t="s">
        <v>52</v>
      </c>
      <c r="E505" s="55" t="s">
        <v>53</v>
      </c>
      <c r="F505" s="55"/>
      <c r="G505" s="55">
        <v>3</v>
      </c>
      <c r="H505" s="55">
        <v>475.5</v>
      </c>
      <c r="I505" s="55">
        <v>508</v>
      </c>
      <c r="J505" s="55">
        <v>503</v>
      </c>
      <c r="K505" s="55">
        <v>-30</v>
      </c>
      <c r="L505" s="55">
        <v>3013</v>
      </c>
      <c r="M505" s="55">
        <v>111</v>
      </c>
      <c r="N505" s="55">
        <v>172</v>
      </c>
      <c r="O505" s="55">
        <v>95</v>
      </c>
      <c r="P505" s="55">
        <v>362</v>
      </c>
      <c r="Q505" s="55">
        <v>86.5</v>
      </c>
      <c r="R505" s="55">
        <v>749</v>
      </c>
      <c r="S505" s="55">
        <v>58.5</v>
      </c>
      <c r="T505" s="55">
        <v>441</v>
      </c>
      <c r="U505" s="55"/>
      <c r="V505" s="55"/>
      <c r="W505" s="55">
        <v>58.5</v>
      </c>
      <c r="X505" s="55">
        <v>82</v>
      </c>
      <c r="Y505" s="55">
        <v>372</v>
      </c>
      <c r="Z505" s="55">
        <v>66</v>
      </c>
      <c r="AA505" s="55">
        <v>75</v>
      </c>
      <c r="AB505" s="55">
        <v>403</v>
      </c>
      <c r="AC505" s="55"/>
      <c r="AD505" s="55"/>
      <c r="AE505" s="55"/>
      <c r="AF505" s="55"/>
      <c r="AG505" s="55"/>
      <c r="AH505" s="55"/>
      <c r="AI505" s="55" t="s">
        <v>54</v>
      </c>
      <c r="AJ505" s="55">
        <v>37</v>
      </c>
      <c r="AK505" s="55"/>
      <c r="AL505" s="55"/>
      <c r="AM505" s="55"/>
      <c r="AN505" s="55"/>
      <c r="AO505" s="55">
        <v>532</v>
      </c>
      <c r="AP505" s="55">
        <v>503</v>
      </c>
      <c r="AQ505" s="55">
        <v>576</v>
      </c>
      <c r="AR505" s="55">
        <v>473</v>
      </c>
      <c r="AS505" s="55">
        <v>525</v>
      </c>
      <c r="AT505" s="55">
        <v>503</v>
      </c>
    </row>
    <row r="506" spans="1:46">
      <c r="A506" s="55" t="s">
        <v>1218</v>
      </c>
      <c r="B506" s="55">
        <v>1315231341</v>
      </c>
      <c r="C506" s="55" t="s">
        <v>1219</v>
      </c>
      <c r="D506" s="55" t="s">
        <v>133</v>
      </c>
      <c r="E506" s="55" t="s">
        <v>53</v>
      </c>
      <c r="F506" s="55"/>
      <c r="G506" s="55">
        <v>13</v>
      </c>
      <c r="H506" s="55">
        <v>454.5</v>
      </c>
      <c r="I506" s="55">
        <v>508</v>
      </c>
      <c r="J506" s="55">
        <v>503</v>
      </c>
      <c r="K506" s="55">
        <v>-314</v>
      </c>
      <c r="L506" s="55">
        <v>3013</v>
      </c>
      <c r="M506" s="55">
        <v>112</v>
      </c>
      <c r="N506" s="55">
        <v>138</v>
      </c>
      <c r="O506" s="55">
        <v>79</v>
      </c>
      <c r="P506" s="55">
        <v>639</v>
      </c>
      <c r="Q506" s="55">
        <v>99.5</v>
      </c>
      <c r="R506" s="55">
        <v>610</v>
      </c>
      <c r="S506" s="55">
        <v>56.5</v>
      </c>
      <c r="T506" s="55">
        <v>471</v>
      </c>
      <c r="U506" s="55"/>
      <c r="V506" s="55"/>
      <c r="W506" s="55">
        <v>51.5</v>
      </c>
      <c r="X506" s="55">
        <v>77</v>
      </c>
      <c r="Y506" s="55">
        <v>504</v>
      </c>
      <c r="Z506" s="55"/>
      <c r="AA506" s="55"/>
      <c r="AB506" s="55"/>
      <c r="AC506" s="55"/>
      <c r="AD506" s="55"/>
      <c r="AE506" s="55"/>
      <c r="AF506" s="55">
        <v>56</v>
      </c>
      <c r="AG506" s="55">
        <v>84</v>
      </c>
      <c r="AH506" s="55">
        <v>115</v>
      </c>
      <c r="AI506" s="55" t="s">
        <v>866</v>
      </c>
      <c r="AJ506" s="55">
        <v>41</v>
      </c>
      <c r="AK506" s="55"/>
      <c r="AL506" s="55"/>
      <c r="AM506" s="55"/>
      <c r="AN506" s="55"/>
      <c r="AO506" s="55">
        <v>204</v>
      </c>
      <c r="AP506" s="55">
        <v>230</v>
      </c>
      <c r="AQ506" s="55">
        <v>422</v>
      </c>
      <c r="AR506" s="55">
        <v>189</v>
      </c>
      <c r="AS506" s="55">
        <v>583</v>
      </c>
      <c r="AT506" s="55">
        <v>503</v>
      </c>
    </row>
    <row r="507" spans="1:46">
      <c r="A507" s="55" t="s">
        <v>1176</v>
      </c>
      <c r="B507" s="55">
        <v>1315231320</v>
      </c>
      <c r="C507" s="55" t="s">
        <v>1177</v>
      </c>
      <c r="D507" s="55" t="s">
        <v>52</v>
      </c>
      <c r="E507" s="55" t="s">
        <v>53</v>
      </c>
      <c r="F507" s="55"/>
      <c r="G507" s="55">
        <v>13</v>
      </c>
      <c r="H507" s="55">
        <v>457</v>
      </c>
      <c r="I507" s="55">
        <v>507.5</v>
      </c>
      <c r="J507" s="55">
        <v>505</v>
      </c>
      <c r="K507" s="55">
        <v>-100</v>
      </c>
      <c r="L507" s="55">
        <v>3028</v>
      </c>
      <c r="M507" s="55">
        <v>91.5</v>
      </c>
      <c r="N507" s="55">
        <v>773</v>
      </c>
      <c r="O507" s="55">
        <v>84</v>
      </c>
      <c r="P507" s="55">
        <v>568</v>
      </c>
      <c r="Q507" s="55">
        <v>98</v>
      </c>
      <c r="R507" s="55">
        <v>641</v>
      </c>
      <c r="S507" s="55">
        <v>68</v>
      </c>
      <c r="T507" s="55">
        <v>269</v>
      </c>
      <c r="U507" s="55"/>
      <c r="V507" s="55"/>
      <c r="W507" s="55">
        <v>53</v>
      </c>
      <c r="X507" s="55">
        <v>78</v>
      </c>
      <c r="Y507" s="55">
        <v>481</v>
      </c>
      <c r="Z507" s="55"/>
      <c r="AA507" s="55"/>
      <c r="AB507" s="55"/>
      <c r="AC507" s="55"/>
      <c r="AD507" s="55"/>
      <c r="AE507" s="55"/>
      <c r="AF507" s="55">
        <v>62.5</v>
      </c>
      <c r="AG507" s="55">
        <v>88</v>
      </c>
      <c r="AH507" s="55">
        <v>49</v>
      </c>
      <c r="AI507" s="55" t="s">
        <v>866</v>
      </c>
      <c r="AJ507" s="55">
        <v>20</v>
      </c>
      <c r="AK507" s="55"/>
      <c r="AL507" s="55"/>
      <c r="AM507" s="55"/>
      <c r="AN507" s="55"/>
      <c r="AO507" s="55">
        <v>394</v>
      </c>
      <c r="AP507" s="55">
        <v>443</v>
      </c>
      <c r="AQ507" s="55">
        <v>464</v>
      </c>
      <c r="AR507" s="55">
        <v>405</v>
      </c>
      <c r="AS507" s="55">
        <v>535</v>
      </c>
      <c r="AT507" s="55">
        <v>505</v>
      </c>
    </row>
    <row r="508" spans="1:46">
      <c r="A508" s="55" t="s">
        <v>701</v>
      </c>
      <c r="B508" s="55">
        <v>1315230805</v>
      </c>
      <c r="C508" s="55" t="s">
        <v>702</v>
      </c>
      <c r="D508" s="55" t="s">
        <v>52</v>
      </c>
      <c r="E508" s="55" t="s">
        <v>53</v>
      </c>
      <c r="F508" s="55"/>
      <c r="G508" s="55">
        <v>8</v>
      </c>
      <c r="H508" s="55">
        <v>474</v>
      </c>
      <c r="I508" s="55">
        <v>507.5</v>
      </c>
      <c r="J508" s="55">
        <v>505</v>
      </c>
      <c r="K508" s="55">
        <v>65</v>
      </c>
      <c r="L508" s="55">
        <v>3028</v>
      </c>
      <c r="M508" s="55">
        <v>107</v>
      </c>
      <c r="N508" s="55">
        <v>325</v>
      </c>
      <c r="O508" s="55">
        <v>104.5</v>
      </c>
      <c r="P508" s="55">
        <v>186</v>
      </c>
      <c r="Q508" s="55">
        <v>98</v>
      </c>
      <c r="R508" s="55">
        <v>641</v>
      </c>
      <c r="S508" s="55">
        <v>39</v>
      </c>
      <c r="T508" s="55">
        <v>641</v>
      </c>
      <c r="U508" s="55"/>
      <c r="V508" s="55"/>
      <c r="W508" s="55">
        <v>52</v>
      </c>
      <c r="X508" s="55">
        <v>77</v>
      </c>
      <c r="Y508" s="55">
        <v>493</v>
      </c>
      <c r="Z508" s="55">
        <v>73.5</v>
      </c>
      <c r="AA508" s="55">
        <v>82</v>
      </c>
      <c r="AB508" s="55">
        <v>273</v>
      </c>
      <c r="AC508" s="55"/>
      <c r="AD508" s="55"/>
      <c r="AE508" s="55"/>
      <c r="AF508" s="55"/>
      <c r="AG508" s="55"/>
      <c r="AH508" s="55"/>
      <c r="AI508" s="55" t="s">
        <v>54</v>
      </c>
      <c r="AJ508" s="55">
        <v>5</v>
      </c>
      <c r="AK508" s="55"/>
      <c r="AL508" s="55"/>
      <c r="AM508" s="55"/>
      <c r="AN508" s="55"/>
      <c r="AO508" s="55">
        <v>534</v>
      </c>
      <c r="AP508" s="55">
        <v>373</v>
      </c>
      <c r="AQ508" s="55">
        <v>535</v>
      </c>
      <c r="AR508" s="55">
        <v>570</v>
      </c>
      <c r="AS508" s="55">
        <v>511</v>
      </c>
      <c r="AT508" s="55">
        <v>505</v>
      </c>
    </row>
    <row r="509" spans="1:46">
      <c r="A509" s="55" t="s">
        <v>541</v>
      </c>
      <c r="B509" s="55">
        <v>1315230617</v>
      </c>
      <c r="C509" s="55" t="s">
        <v>542</v>
      </c>
      <c r="D509" s="55" t="s">
        <v>52</v>
      </c>
      <c r="E509" s="55" t="s">
        <v>53</v>
      </c>
      <c r="F509" s="55"/>
      <c r="G509" s="55">
        <v>6</v>
      </c>
      <c r="H509" s="55">
        <v>480</v>
      </c>
      <c r="I509" s="55">
        <v>507.5</v>
      </c>
      <c r="J509" s="55">
        <v>505</v>
      </c>
      <c r="K509" s="55">
        <v>62</v>
      </c>
      <c r="L509" s="55">
        <v>3028</v>
      </c>
      <c r="M509" s="55">
        <v>99.5</v>
      </c>
      <c r="N509" s="55">
        <v>618</v>
      </c>
      <c r="O509" s="55">
        <v>108</v>
      </c>
      <c r="P509" s="55">
        <v>119</v>
      </c>
      <c r="Q509" s="55">
        <v>75.5</v>
      </c>
      <c r="R509" s="55">
        <v>781</v>
      </c>
      <c r="S509" s="55">
        <v>65.5</v>
      </c>
      <c r="T509" s="55">
        <v>311</v>
      </c>
      <c r="U509" s="55"/>
      <c r="V509" s="55"/>
      <c r="W509" s="55">
        <v>70.5</v>
      </c>
      <c r="X509" s="55">
        <v>89</v>
      </c>
      <c r="Y509" s="55">
        <v>152</v>
      </c>
      <c r="Z509" s="55">
        <v>61</v>
      </c>
      <c r="AA509" s="55">
        <v>70</v>
      </c>
      <c r="AB509" s="55">
        <v>436</v>
      </c>
      <c r="AC509" s="55"/>
      <c r="AD509" s="55"/>
      <c r="AE509" s="55"/>
      <c r="AF509" s="55"/>
      <c r="AG509" s="55"/>
      <c r="AH509" s="55"/>
      <c r="AI509" s="55" t="s">
        <v>54</v>
      </c>
      <c r="AJ509" s="55">
        <v>17</v>
      </c>
      <c r="AK509" s="55"/>
      <c r="AL509" s="55" t="s">
        <v>512</v>
      </c>
      <c r="AM509" s="55"/>
      <c r="AN509" s="55"/>
      <c r="AO509" s="55">
        <v>455</v>
      </c>
      <c r="AP509" s="55">
        <v>471</v>
      </c>
      <c r="AQ509" s="55">
        <v>475</v>
      </c>
      <c r="AR509" s="55">
        <v>567</v>
      </c>
      <c r="AS509" s="55">
        <v>575</v>
      </c>
      <c r="AT509" s="55">
        <v>505</v>
      </c>
    </row>
    <row r="510" spans="1:46">
      <c r="A510" s="55" t="s">
        <v>415</v>
      </c>
      <c r="B510" s="55">
        <v>1315230501</v>
      </c>
      <c r="C510" s="55" t="s">
        <v>416</v>
      </c>
      <c r="D510" s="55" t="s">
        <v>52</v>
      </c>
      <c r="E510" s="55" t="s">
        <v>53</v>
      </c>
      <c r="F510" s="55"/>
      <c r="G510" s="55">
        <v>5</v>
      </c>
      <c r="H510" s="55">
        <v>473.5</v>
      </c>
      <c r="I510" s="55">
        <v>507.5</v>
      </c>
      <c r="J510" s="55">
        <v>505</v>
      </c>
      <c r="K510" s="55">
        <v>-2</v>
      </c>
      <c r="L510" s="55">
        <v>3028</v>
      </c>
      <c r="M510" s="55">
        <v>103.5</v>
      </c>
      <c r="N510" s="55">
        <v>470</v>
      </c>
      <c r="O510" s="55">
        <v>88</v>
      </c>
      <c r="P510" s="55">
        <v>492</v>
      </c>
      <c r="Q510" s="55">
        <v>89</v>
      </c>
      <c r="R510" s="55">
        <v>733</v>
      </c>
      <c r="S510" s="55">
        <v>58</v>
      </c>
      <c r="T510" s="55">
        <v>447</v>
      </c>
      <c r="U510" s="55"/>
      <c r="V510" s="55"/>
      <c r="W510" s="55">
        <v>53.5</v>
      </c>
      <c r="X510" s="55">
        <v>79</v>
      </c>
      <c r="Y510" s="55">
        <v>471</v>
      </c>
      <c r="Z510" s="55">
        <v>81.5</v>
      </c>
      <c r="AA510" s="55">
        <v>90</v>
      </c>
      <c r="AB510" s="55">
        <v>122</v>
      </c>
      <c r="AC510" s="55"/>
      <c r="AD510" s="55"/>
      <c r="AE510" s="55"/>
      <c r="AF510" s="55"/>
      <c r="AG510" s="55"/>
      <c r="AH510" s="55"/>
      <c r="AI510" s="55" t="s">
        <v>54</v>
      </c>
      <c r="AJ510" s="55">
        <v>1</v>
      </c>
      <c r="AK510" s="55"/>
      <c r="AL510" s="55"/>
      <c r="AM510" s="55"/>
      <c r="AN510" s="55"/>
      <c r="AO510" s="55">
        <v>344</v>
      </c>
      <c r="AP510" s="55">
        <v>562</v>
      </c>
      <c r="AQ510" s="55">
        <v>613</v>
      </c>
      <c r="AR510" s="55">
        <v>503</v>
      </c>
      <c r="AS510" s="55">
        <v>588</v>
      </c>
      <c r="AT510" s="55">
        <v>505</v>
      </c>
    </row>
    <row r="511" spans="1:46">
      <c r="A511" s="55" t="s">
        <v>254</v>
      </c>
      <c r="B511" s="55">
        <v>1315230308</v>
      </c>
      <c r="C511" s="55" t="s">
        <v>255</v>
      </c>
      <c r="D511" s="55" t="s">
        <v>52</v>
      </c>
      <c r="E511" s="55" t="s">
        <v>53</v>
      </c>
      <c r="F511" s="55"/>
      <c r="G511" s="55">
        <v>3</v>
      </c>
      <c r="H511" s="55">
        <v>473</v>
      </c>
      <c r="I511" s="55">
        <v>507</v>
      </c>
      <c r="J511" s="55">
        <v>509</v>
      </c>
      <c r="K511" s="55">
        <v>-55</v>
      </c>
      <c r="L511" s="55">
        <v>3049</v>
      </c>
      <c r="M511" s="55">
        <v>95.5</v>
      </c>
      <c r="N511" s="55">
        <v>721</v>
      </c>
      <c r="O511" s="55">
        <v>98</v>
      </c>
      <c r="P511" s="55">
        <v>311</v>
      </c>
      <c r="Q511" s="55">
        <v>96.5</v>
      </c>
      <c r="R511" s="55">
        <v>660</v>
      </c>
      <c r="S511" s="55">
        <v>56</v>
      </c>
      <c r="T511" s="55">
        <v>473</v>
      </c>
      <c r="U511" s="55"/>
      <c r="V511" s="55"/>
      <c r="W511" s="55">
        <v>57.5</v>
      </c>
      <c r="X511" s="55">
        <v>82</v>
      </c>
      <c r="Y511" s="55">
        <v>393</v>
      </c>
      <c r="Z511" s="55">
        <v>69.5</v>
      </c>
      <c r="AA511" s="55">
        <v>79</v>
      </c>
      <c r="AB511" s="55">
        <v>346</v>
      </c>
      <c r="AC511" s="55"/>
      <c r="AD511" s="55"/>
      <c r="AE511" s="55"/>
      <c r="AF511" s="55"/>
      <c r="AG511" s="55"/>
      <c r="AH511" s="55"/>
      <c r="AI511" s="55" t="s">
        <v>54</v>
      </c>
      <c r="AJ511" s="55">
        <v>8</v>
      </c>
      <c r="AK511" s="55"/>
      <c r="AL511" s="55"/>
      <c r="AM511" s="55"/>
      <c r="AN511" s="55"/>
      <c r="AO511" s="55">
        <v>377</v>
      </c>
      <c r="AP511" s="55">
        <v>467</v>
      </c>
      <c r="AQ511" s="55">
        <v>504</v>
      </c>
      <c r="AR511" s="55">
        <v>454</v>
      </c>
      <c r="AS511" s="55">
        <v>416</v>
      </c>
      <c r="AT511" s="55">
        <v>509</v>
      </c>
    </row>
    <row r="512" spans="1:46">
      <c r="A512" s="55" t="s">
        <v>1146</v>
      </c>
      <c r="B512" s="55">
        <v>1315231304</v>
      </c>
      <c r="C512" s="55" t="s">
        <v>1147</v>
      </c>
      <c r="D512" s="55" t="s">
        <v>52</v>
      </c>
      <c r="E512" s="55" t="s">
        <v>53</v>
      </c>
      <c r="F512" s="55"/>
      <c r="G512" s="55">
        <v>13</v>
      </c>
      <c r="H512" s="55">
        <v>471</v>
      </c>
      <c r="I512" s="55">
        <v>507</v>
      </c>
      <c r="J512" s="55">
        <v>509</v>
      </c>
      <c r="K512" s="55">
        <v>8</v>
      </c>
      <c r="L512" s="55">
        <v>3049</v>
      </c>
      <c r="M512" s="55">
        <v>98</v>
      </c>
      <c r="N512" s="55">
        <v>668</v>
      </c>
      <c r="O512" s="55">
        <v>83</v>
      </c>
      <c r="P512" s="55">
        <v>583</v>
      </c>
      <c r="Q512" s="55">
        <v>98</v>
      </c>
      <c r="R512" s="55">
        <v>641</v>
      </c>
      <c r="S512" s="55">
        <v>59</v>
      </c>
      <c r="T512" s="55">
        <v>430</v>
      </c>
      <c r="U512" s="55"/>
      <c r="V512" s="55"/>
      <c r="W512" s="55"/>
      <c r="X512" s="55"/>
      <c r="Y512" s="55"/>
      <c r="Z512" s="55">
        <v>74.5</v>
      </c>
      <c r="AA512" s="55">
        <v>83</v>
      </c>
      <c r="AB512" s="55">
        <v>253</v>
      </c>
      <c r="AC512" s="55"/>
      <c r="AD512" s="55"/>
      <c r="AE512" s="55"/>
      <c r="AF512" s="55">
        <v>58.5</v>
      </c>
      <c r="AG512" s="55">
        <v>86</v>
      </c>
      <c r="AH512" s="55">
        <v>78</v>
      </c>
      <c r="AI512" s="55" t="s">
        <v>1142</v>
      </c>
      <c r="AJ512" s="55">
        <v>4</v>
      </c>
      <c r="AK512" s="55"/>
      <c r="AL512" s="55" t="s">
        <v>1143</v>
      </c>
      <c r="AM512" s="55"/>
      <c r="AN512" s="55"/>
      <c r="AO512" s="55">
        <v>526</v>
      </c>
      <c r="AP512" s="55">
        <v>486</v>
      </c>
      <c r="AQ512" s="55">
        <v>603</v>
      </c>
      <c r="AR512" s="55">
        <v>517</v>
      </c>
      <c r="AS512" s="55">
        <v>637</v>
      </c>
      <c r="AT512" s="55">
        <v>509</v>
      </c>
    </row>
    <row r="513" spans="1:46">
      <c r="A513" s="55" t="s">
        <v>1044</v>
      </c>
      <c r="B513" s="55">
        <v>1315231139</v>
      </c>
      <c r="C513" s="55" t="s">
        <v>1045</v>
      </c>
      <c r="D513" s="55" t="s">
        <v>133</v>
      </c>
      <c r="E513" s="55" t="s">
        <v>53</v>
      </c>
      <c r="F513" s="55"/>
      <c r="G513" s="55">
        <v>11</v>
      </c>
      <c r="H513" s="55">
        <v>455</v>
      </c>
      <c r="I513" s="55">
        <v>507</v>
      </c>
      <c r="J513" s="55">
        <v>509</v>
      </c>
      <c r="K513" s="55">
        <v>-21</v>
      </c>
      <c r="L513" s="55">
        <v>3049</v>
      </c>
      <c r="M513" s="55">
        <v>114</v>
      </c>
      <c r="N513" s="55">
        <v>84</v>
      </c>
      <c r="O513" s="55">
        <v>71</v>
      </c>
      <c r="P513" s="55">
        <v>704</v>
      </c>
      <c r="Q513" s="55">
        <v>106.5</v>
      </c>
      <c r="R513" s="55">
        <v>487</v>
      </c>
      <c r="S513" s="55">
        <v>50.5</v>
      </c>
      <c r="T513" s="55">
        <v>542</v>
      </c>
      <c r="U513" s="55"/>
      <c r="V513" s="55"/>
      <c r="W513" s="55">
        <v>53</v>
      </c>
      <c r="X513" s="55">
        <v>78</v>
      </c>
      <c r="Y513" s="55">
        <v>481</v>
      </c>
      <c r="Z513" s="55"/>
      <c r="AA513" s="55"/>
      <c r="AB513" s="55"/>
      <c r="AC513" s="55"/>
      <c r="AD513" s="55"/>
      <c r="AE513" s="55"/>
      <c r="AF513" s="55">
        <v>60</v>
      </c>
      <c r="AG513" s="55">
        <v>87</v>
      </c>
      <c r="AH513" s="55">
        <v>67</v>
      </c>
      <c r="AI513" s="55" t="s">
        <v>866</v>
      </c>
      <c r="AJ513" s="55">
        <v>39</v>
      </c>
      <c r="AK513" s="55"/>
      <c r="AL513" s="55"/>
      <c r="AM513" s="55"/>
      <c r="AN513" s="55"/>
      <c r="AO513" s="55">
        <v>570</v>
      </c>
      <c r="AP513" s="55">
        <v>547</v>
      </c>
      <c r="AQ513" s="55">
        <v>501</v>
      </c>
      <c r="AR513" s="55">
        <v>488</v>
      </c>
      <c r="AS513" s="55">
        <v>586</v>
      </c>
      <c r="AT513" s="55">
        <v>509</v>
      </c>
    </row>
    <row r="514" spans="1:46">
      <c r="A514" s="55" t="s">
        <v>1270</v>
      </c>
      <c r="B514" s="55">
        <v>1315231419</v>
      </c>
      <c r="C514" s="55" t="s">
        <v>1271</v>
      </c>
      <c r="D514" s="55" t="s">
        <v>52</v>
      </c>
      <c r="E514" s="55" t="s">
        <v>53</v>
      </c>
      <c r="F514" s="55"/>
      <c r="G514" s="55">
        <v>14</v>
      </c>
      <c r="H514" s="55">
        <v>459</v>
      </c>
      <c r="I514" s="55">
        <v>507</v>
      </c>
      <c r="J514" s="55">
        <v>509</v>
      </c>
      <c r="K514" s="55">
        <v>88</v>
      </c>
      <c r="L514" s="55">
        <v>3049</v>
      </c>
      <c r="M514" s="55">
        <v>106</v>
      </c>
      <c r="N514" s="55">
        <v>361</v>
      </c>
      <c r="O514" s="55">
        <v>87.5</v>
      </c>
      <c r="P514" s="55">
        <v>500</v>
      </c>
      <c r="Q514" s="55">
        <v>118.5</v>
      </c>
      <c r="R514" s="55">
        <v>221</v>
      </c>
      <c r="S514" s="55">
        <v>53</v>
      </c>
      <c r="T514" s="55">
        <v>517</v>
      </c>
      <c r="U514" s="55"/>
      <c r="V514" s="55"/>
      <c r="W514" s="55">
        <v>44.5</v>
      </c>
      <c r="X514" s="55">
        <v>72</v>
      </c>
      <c r="Y514" s="55">
        <v>585</v>
      </c>
      <c r="Z514" s="55"/>
      <c r="AA514" s="55"/>
      <c r="AB514" s="55"/>
      <c r="AC514" s="55">
        <v>49.5</v>
      </c>
      <c r="AD514" s="55">
        <v>70</v>
      </c>
      <c r="AE514" s="55">
        <v>201</v>
      </c>
      <c r="AF514" s="55"/>
      <c r="AG514" s="55"/>
      <c r="AH514" s="55"/>
      <c r="AI514" s="55" t="s">
        <v>880</v>
      </c>
      <c r="AJ514" s="55">
        <v>20</v>
      </c>
      <c r="AK514" s="55"/>
      <c r="AL514" s="55"/>
      <c r="AM514" s="55"/>
      <c r="AN514" s="55"/>
      <c r="AO514" s="55">
        <v>256</v>
      </c>
      <c r="AP514" s="55">
        <v>501</v>
      </c>
      <c r="AQ514" s="55">
        <v>628</v>
      </c>
      <c r="AR514" s="55">
        <v>597</v>
      </c>
      <c r="AS514" s="55">
        <v>511</v>
      </c>
      <c r="AT514" s="55">
        <v>509</v>
      </c>
    </row>
    <row r="515" spans="1:46">
      <c r="A515" s="55" t="s">
        <v>1254</v>
      </c>
      <c r="B515" s="55">
        <v>1315231411</v>
      </c>
      <c r="C515" s="55" t="s">
        <v>1255</v>
      </c>
      <c r="D515" s="55" t="s">
        <v>52</v>
      </c>
      <c r="E515" s="55" t="s">
        <v>53</v>
      </c>
      <c r="F515" s="55"/>
      <c r="G515" s="55">
        <v>14</v>
      </c>
      <c r="H515" s="55">
        <v>461.25</v>
      </c>
      <c r="I515" s="55">
        <v>506.5</v>
      </c>
      <c r="J515" s="55">
        <v>513</v>
      </c>
      <c r="K515" s="55">
        <v>-207</v>
      </c>
      <c r="L515" s="55">
        <v>3083</v>
      </c>
      <c r="M515" s="55">
        <v>112</v>
      </c>
      <c r="N515" s="55">
        <v>138</v>
      </c>
      <c r="O515" s="55">
        <v>78</v>
      </c>
      <c r="P515" s="55">
        <v>650</v>
      </c>
      <c r="Q515" s="55">
        <v>117.5</v>
      </c>
      <c r="R515" s="55">
        <v>253</v>
      </c>
      <c r="S515" s="55">
        <v>56</v>
      </c>
      <c r="T515" s="55">
        <v>473</v>
      </c>
      <c r="U515" s="55"/>
      <c r="V515" s="55"/>
      <c r="W515" s="55">
        <v>53.5</v>
      </c>
      <c r="X515" s="55">
        <v>79</v>
      </c>
      <c r="Y515" s="55">
        <v>471</v>
      </c>
      <c r="Z515" s="55"/>
      <c r="AA515" s="55"/>
      <c r="AB515" s="55"/>
      <c r="AC515" s="55">
        <v>44.25</v>
      </c>
      <c r="AD515" s="55">
        <v>64</v>
      </c>
      <c r="AE515" s="55">
        <v>216</v>
      </c>
      <c r="AF515" s="55"/>
      <c r="AG515" s="55"/>
      <c r="AH515" s="55"/>
      <c r="AI515" s="55" t="s">
        <v>880</v>
      </c>
      <c r="AJ515" s="55">
        <v>12</v>
      </c>
      <c r="AK515" s="55"/>
      <c r="AL515" s="55"/>
      <c r="AM515" s="55"/>
      <c r="AN515" s="55"/>
      <c r="AO515" s="55">
        <v>503</v>
      </c>
      <c r="AP515" s="55">
        <v>460</v>
      </c>
      <c r="AQ515" s="55">
        <v>504</v>
      </c>
      <c r="AR515" s="55">
        <v>306</v>
      </c>
      <c r="AS515" s="55">
        <v>484</v>
      </c>
      <c r="AT515" s="55">
        <v>513</v>
      </c>
    </row>
    <row r="516" spans="1:46">
      <c r="A516" s="55" t="s">
        <v>1066</v>
      </c>
      <c r="B516" s="55">
        <v>1315231203</v>
      </c>
      <c r="C516" s="55" t="s">
        <v>1067</v>
      </c>
      <c r="D516" s="55" t="s">
        <v>52</v>
      </c>
      <c r="E516" s="55" t="s">
        <v>53</v>
      </c>
      <c r="F516" s="55"/>
      <c r="G516" s="55">
        <v>12</v>
      </c>
      <c r="H516" s="55">
        <v>452.5</v>
      </c>
      <c r="I516" s="55">
        <v>506.5</v>
      </c>
      <c r="J516" s="55">
        <v>513</v>
      </c>
      <c r="K516" s="55">
        <v>57</v>
      </c>
      <c r="L516" s="55">
        <v>3083</v>
      </c>
      <c r="M516" s="55">
        <v>96.5</v>
      </c>
      <c r="N516" s="55">
        <v>701</v>
      </c>
      <c r="O516" s="55">
        <v>77</v>
      </c>
      <c r="P516" s="55">
        <v>657</v>
      </c>
      <c r="Q516" s="55">
        <v>115.5</v>
      </c>
      <c r="R516" s="55">
        <v>288</v>
      </c>
      <c r="S516" s="55">
        <v>54.5</v>
      </c>
      <c r="T516" s="55">
        <v>498</v>
      </c>
      <c r="U516" s="55"/>
      <c r="V516" s="55"/>
      <c r="W516" s="55">
        <v>51.5</v>
      </c>
      <c r="X516" s="55">
        <v>77</v>
      </c>
      <c r="Y516" s="55">
        <v>504</v>
      </c>
      <c r="Z516" s="55"/>
      <c r="AA516" s="55"/>
      <c r="AB516" s="55"/>
      <c r="AC516" s="55"/>
      <c r="AD516" s="55"/>
      <c r="AE516" s="55"/>
      <c r="AF516" s="55">
        <v>57.5</v>
      </c>
      <c r="AG516" s="55">
        <v>86</v>
      </c>
      <c r="AH516" s="55">
        <v>91</v>
      </c>
      <c r="AI516" s="55" t="s">
        <v>866</v>
      </c>
      <c r="AJ516" s="55">
        <v>3</v>
      </c>
      <c r="AK516" s="55"/>
      <c r="AL516" s="55"/>
      <c r="AM516" s="55"/>
      <c r="AN516" s="55"/>
      <c r="AO516" s="55">
        <v>584</v>
      </c>
      <c r="AP516" s="55">
        <v>426</v>
      </c>
      <c r="AQ516" s="55">
        <v>480</v>
      </c>
      <c r="AR516" s="55">
        <v>570</v>
      </c>
      <c r="AS516" s="55">
        <v>476</v>
      </c>
      <c r="AT516" s="55">
        <v>513</v>
      </c>
    </row>
    <row r="517" spans="1:46">
      <c r="A517" s="55" t="s">
        <v>393</v>
      </c>
      <c r="B517" s="55">
        <v>1315230431</v>
      </c>
      <c r="C517" s="55" t="s">
        <v>394</v>
      </c>
      <c r="D517" s="55" t="s">
        <v>52</v>
      </c>
      <c r="E517" s="55" t="s">
        <v>53</v>
      </c>
      <c r="F517" s="55"/>
      <c r="G517" s="55">
        <v>4</v>
      </c>
      <c r="H517" s="55">
        <v>470</v>
      </c>
      <c r="I517" s="55">
        <v>506</v>
      </c>
      <c r="J517" s="55">
        <v>515</v>
      </c>
      <c r="K517" s="55">
        <v>25</v>
      </c>
      <c r="L517" s="55">
        <v>3105</v>
      </c>
      <c r="M517" s="55">
        <v>98.5</v>
      </c>
      <c r="N517" s="55">
        <v>653</v>
      </c>
      <c r="O517" s="55">
        <v>98.5</v>
      </c>
      <c r="P517" s="55">
        <v>298</v>
      </c>
      <c r="Q517" s="55">
        <v>96.5</v>
      </c>
      <c r="R517" s="55">
        <v>660</v>
      </c>
      <c r="S517" s="55">
        <v>59.5</v>
      </c>
      <c r="T517" s="55">
        <v>424</v>
      </c>
      <c r="U517" s="55"/>
      <c r="V517" s="55"/>
      <c r="W517" s="55">
        <v>47</v>
      </c>
      <c r="X517" s="55">
        <v>74</v>
      </c>
      <c r="Y517" s="55">
        <v>555</v>
      </c>
      <c r="Z517" s="55">
        <v>70</v>
      </c>
      <c r="AA517" s="55">
        <v>79</v>
      </c>
      <c r="AB517" s="55">
        <v>338</v>
      </c>
      <c r="AC517" s="55"/>
      <c r="AD517" s="55"/>
      <c r="AE517" s="55"/>
      <c r="AF517" s="55"/>
      <c r="AG517" s="55"/>
      <c r="AH517" s="55"/>
      <c r="AI517" s="55" t="s">
        <v>54</v>
      </c>
      <c r="AJ517" s="55">
        <v>31</v>
      </c>
      <c r="AK517" s="55"/>
      <c r="AL517" s="55"/>
      <c r="AM517" s="55"/>
      <c r="AN517" s="55"/>
      <c r="AO517" s="55">
        <v>595</v>
      </c>
      <c r="AP517" s="55">
        <v>475</v>
      </c>
      <c r="AQ517" s="55">
        <v>521</v>
      </c>
      <c r="AR517" s="55">
        <v>540</v>
      </c>
      <c r="AS517" s="55">
        <v>568</v>
      </c>
      <c r="AT517" s="55">
        <v>515</v>
      </c>
    </row>
    <row r="518" spans="1:46">
      <c r="A518" s="55" t="s">
        <v>218</v>
      </c>
      <c r="B518" s="55">
        <v>1315230238</v>
      </c>
      <c r="C518" s="55" t="s">
        <v>219</v>
      </c>
      <c r="D518" s="55" t="s">
        <v>52</v>
      </c>
      <c r="E518" s="55" t="s">
        <v>53</v>
      </c>
      <c r="F518" s="55"/>
      <c r="G518" s="55">
        <v>2</v>
      </c>
      <c r="H518" s="55">
        <v>469.5</v>
      </c>
      <c r="I518" s="55">
        <v>505.5</v>
      </c>
      <c r="J518" s="55">
        <v>516</v>
      </c>
      <c r="K518" s="55">
        <v>-237</v>
      </c>
      <c r="L518" s="55">
        <v>3125</v>
      </c>
      <c r="M518" s="55">
        <v>109.5</v>
      </c>
      <c r="N518" s="55">
        <v>226</v>
      </c>
      <c r="O518" s="55">
        <v>89</v>
      </c>
      <c r="P518" s="55">
        <v>470</v>
      </c>
      <c r="Q518" s="55">
        <v>108</v>
      </c>
      <c r="R518" s="55">
        <v>453</v>
      </c>
      <c r="S518" s="55">
        <v>50</v>
      </c>
      <c r="T518" s="55">
        <v>551</v>
      </c>
      <c r="U518" s="55"/>
      <c r="V518" s="55"/>
      <c r="W518" s="55">
        <v>47.5</v>
      </c>
      <c r="X518" s="55">
        <v>74</v>
      </c>
      <c r="Y518" s="55">
        <v>549</v>
      </c>
      <c r="Z518" s="55">
        <v>65.5</v>
      </c>
      <c r="AA518" s="55">
        <v>75</v>
      </c>
      <c r="AB518" s="55">
        <v>408</v>
      </c>
      <c r="AC518" s="55"/>
      <c r="AD518" s="55"/>
      <c r="AE518" s="55"/>
      <c r="AF518" s="55"/>
      <c r="AG518" s="55"/>
      <c r="AH518" s="55"/>
      <c r="AI518" s="55" t="s">
        <v>54</v>
      </c>
      <c r="AJ518" s="55">
        <v>38</v>
      </c>
      <c r="AK518" s="55"/>
      <c r="AL518" s="55"/>
      <c r="AM518" s="55"/>
      <c r="AN518" s="55"/>
      <c r="AO518" s="55">
        <v>490</v>
      </c>
      <c r="AP518" s="55">
        <v>424</v>
      </c>
      <c r="AQ518" s="55">
        <v>487</v>
      </c>
      <c r="AR518" s="55">
        <v>279</v>
      </c>
      <c r="AS518" s="55">
        <v>542</v>
      </c>
      <c r="AT518" s="55">
        <v>516</v>
      </c>
    </row>
    <row r="519" spans="1:46">
      <c r="A519" s="55" t="s">
        <v>1264</v>
      </c>
      <c r="B519" s="55">
        <v>1315231416</v>
      </c>
      <c r="C519" s="55" t="s">
        <v>1265</v>
      </c>
      <c r="D519" s="55" t="s">
        <v>52</v>
      </c>
      <c r="E519" s="55" t="s">
        <v>53</v>
      </c>
      <c r="F519" s="55"/>
      <c r="G519" s="55">
        <v>14</v>
      </c>
      <c r="H519" s="55">
        <v>459.5</v>
      </c>
      <c r="I519" s="55">
        <v>505.5</v>
      </c>
      <c r="J519" s="55">
        <v>516</v>
      </c>
      <c r="K519" s="55">
        <v>100</v>
      </c>
      <c r="L519" s="55">
        <v>3125</v>
      </c>
      <c r="M519" s="55">
        <v>94.5</v>
      </c>
      <c r="N519" s="55">
        <v>745</v>
      </c>
      <c r="O519" s="55">
        <v>95</v>
      </c>
      <c r="P519" s="55">
        <v>362</v>
      </c>
      <c r="Q519" s="55">
        <v>93</v>
      </c>
      <c r="R519" s="55">
        <v>695</v>
      </c>
      <c r="S519" s="55">
        <v>60</v>
      </c>
      <c r="T519" s="55">
        <v>413</v>
      </c>
      <c r="U519" s="55"/>
      <c r="V519" s="55"/>
      <c r="W519" s="55">
        <v>62.5</v>
      </c>
      <c r="X519" s="55">
        <v>86</v>
      </c>
      <c r="Y519" s="55">
        <v>306</v>
      </c>
      <c r="Z519" s="55"/>
      <c r="AA519" s="55"/>
      <c r="AB519" s="55"/>
      <c r="AC519" s="55">
        <v>54.5</v>
      </c>
      <c r="AD519" s="55">
        <v>77</v>
      </c>
      <c r="AE519" s="55">
        <v>175</v>
      </c>
      <c r="AF519" s="55"/>
      <c r="AG519" s="55"/>
      <c r="AH519" s="55"/>
      <c r="AI519" s="55" t="s">
        <v>880</v>
      </c>
      <c r="AJ519" s="55">
        <v>17</v>
      </c>
      <c r="AK519" s="55"/>
      <c r="AL519" s="55"/>
      <c r="AM519" s="55"/>
      <c r="AN519" s="55"/>
      <c r="AO519" s="55">
        <v>421</v>
      </c>
      <c r="AP519" s="55">
        <v>260</v>
      </c>
      <c r="AQ519" s="55">
        <v>380</v>
      </c>
      <c r="AR519" s="55">
        <v>616</v>
      </c>
      <c r="AS519" s="55">
        <v>463</v>
      </c>
      <c r="AT519" s="55">
        <v>516</v>
      </c>
    </row>
    <row r="520" spans="1:46">
      <c r="A520" s="55" t="s">
        <v>659</v>
      </c>
      <c r="B520" s="55">
        <v>1315230732</v>
      </c>
      <c r="C520" s="55" t="s">
        <v>660</v>
      </c>
      <c r="D520" s="55" t="s">
        <v>52</v>
      </c>
      <c r="E520" s="55" t="s">
        <v>53</v>
      </c>
      <c r="F520" s="55"/>
      <c r="G520" s="55">
        <v>7</v>
      </c>
      <c r="H520" s="55">
        <v>469.5</v>
      </c>
      <c r="I520" s="55">
        <v>505</v>
      </c>
      <c r="J520" s="55">
        <v>518</v>
      </c>
      <c r="K520" s="55">
        <v>60</v>
      </c>
      <c r="L520" s="55">
        <v>3149</v>
      </c>
      <c r="M520" s="55">
        <v>96.5</v>
      </c>
      <c r="N520" s="55">
        <v>701</v>
      </c>
      <c r="O520" s="55">
        <v>98.5</v>
      </c>
      <c r="P520" s="55">
        <v>298</v>
      </c>
      <c r="Q520" s="55">
        <v>98</v>
      </c>
      <c r="R520" s="55">
        <v>641</v>
      </c>
      <c r="S520" s="55">
        <v>54</v>
      </c>
      <c r="T520" s="55">
        <v>503</v>
      </c>
      <c r="U520" s="55"/>
      <c r="V520" s="55"/>
      <c r="W520" s="55">
        <v>47</v>
      </c>
      <c r="X520" s="55">
        <v>74</v>
      </c>
      <c r="Y520" s="55">
        <v>555</v>
      </c>
      <c r="Z520" s="55">
        <v>75.5</v>
      </c>
      <c r="AA520" s="55">
        <v>84</v>
      </c>
      <c r="AB520" s="55">
        <v>235</v>
      </c>
      <c r="AC520" s="55"/>
      <c r="AD520" s="55"/>
      <c r="AE520" s="55"/>
      <c r="AF520" s="55"/>
      <c r="AG520" s="55"/>
      <c r="AH520" s="55"/>
      <c r="AI520" s="55" t="s">
        <v>54</v>
      </c>
      <c r="AJ520" s="55">
        <v>32</v>
      </c>
      <c r="AK520" s="55"/>
      <c r="AL520" s="55"/>
      <c r="AM520" s="55"/>
      <c r="AN520" s="55"/>
      <c r="AO520" s="55">
        <v>492</v>
      </c>
      <c r="AP520" s="55">
        <v>394</v>
      </c>
      <c r="AQ520" s="55">
        <v>555</v>
      </c>
      <c r="AR520" s="55">
        <v>578</v>
      </c>
      <c r="AS520" s="55">
        <v>481</v>
      </c>
      <c r="AT520" s="55">
        <v>518</v>
      </c>
    </row>
    <row r="521" spans="1:46">
      <c r="A521" s="55" t="s">
        <v>983</v>
      </c>
      <c r="B521" s="55">
        <v>1315231107</v>
      </c>
      <c r="C521" s="55" t="s">
        <v>984</v>
      </c>
      <c r="D521" s="55" t="s">
        <v>52</v>
      </c>
      <c r="E521" s="55" t="s">
        <v>53</v>
      </c>
      <c r="F521" s="55"/>
      <c r="G521" s="55">
        <v>11</v>
      </c>
      <c r="H521" s="55">
        <v>449.5</v>
      </c>
      <c r="I521" s="55">
        <v>504.5</v>
      </c>
      <c r="J521" s="55">
        <v>519</v>
      </c>
      <c r="K521" s="55">
        <v>-130</v>
      </c>
      <c r="L521" s="55">
        <v>3169</v>
      </c>
      <c r="M521" s="55">
        <v>104</v>
      </c>
      <c r="N521" s="55">
        <v>450</v>
      </c>
      <c r="O521" s="55">
        <v>94</v>
      </c>
      <c r="P521" s="55">
        <v>381</v>
      </c>
      <c r="Q521" s="55">
        <v>91.5</v>
      </c>
      <c r="R521" s="55">
        <v>713</v>
      </c>
      <c r="S521" s="55">
        <v>65</v>
      </c>
      <c r="T521" s="55">
        <v>319</v>
      </c>
      <c r="U521" s="55"/>
      <c r="V521" s="55"/>
      <c r="W521" s="55">
        <v>39.5</v>
      </c>
      <c r="X521" s="55">
        <v>67</v>
      </c>
      <c r="Y521" s="55">
        <v>626</v>
      </c>
      <c r="Z521" s="55"/>
      <c r="AA521" s="55"/>
      <c r="AB521" s="55"/>
      <c r="AC521" s="55"/>
      <c r="AD521" s="55"/>
      <c r="AE521" s="55"/>
      <c r="AF521" s="55">
        <v>55.5</v>
      </c>
      <c r="AG521" s="55">
        <v>83</v>
      </c>
      <c r="AH521" s="55">
        <v>124</v>
      </c>
      <c r="AI521" s="55" t="s">
        <v>866</v>
      </c>
      <c r="AJ521" s="55">
        <v>7</v>
      </c>
      <c r="AK521" s="55"/>
      <c r="AL521" s="55"/>
      <c r="AM521" s="55"/>
      <c r="AN521" s="55"/>
      <c r="AO521" s="55">
        <v>328</v>
      </c>
      <c r="AP521" s="55">
        <v>328</v>
      </c>
      <c r="AQ521" s="55">
        <v>358</v>
      </c>
      <c r="AR521" s="55">
        <v>389</v>
      </c>
      <c r="AS521" s="55">
        <v>178</v>
      </c>
      <c r="AT521" s="55">
        <v>519</v>
      </c>
    </row>
    <row r="522" spans="1:46">
      <c r="A522" s="55" t="s">
        <v>234</v>
      </c>
      <c r="B522" s="55">
        <v>1315230245</v>
      </c>
      <c r="C522" s="55" t="s">
        <v>235</v>
      </c>
      <c r="D522" s="55" t="s">
        <v>133</v>
      </c>
      <c r="E522" s="55" t="s">
        <v>53</v>
      </c>
      <c r="F522" s="55"/>
      <c r="G522" s="55">
        <v>2</v>
      </c>
      <c r="H522" s="55">
        <v>470.5</v>
      </c>
      <c r="I522" s="55">
        <v>504.5</v>
      </c>
      <c r="J522" s="55">
        <v>519</v>
      </c>
      <c r="K522" s="55">
        <v>-140</v>
      </c>
      <c r="L522" s="55">
        <v>3169</v>
      </c>
      <c r="M522" s="55">
        <v>105</v>
      </c>
      <c r="N522" s="55">
        <v>406</v>
      </c>
      <c r="O522" s="55">
        <v>82</v>
      </c>
      <c r="P522" s="55">
        <v>597</v>
      </c>
      <c r="Q522" s="55">
        <v>104</v>
      </c>
      <c r="R522" s="55">
        <v>541</v>
      </c>
      <c r="S522" s="55">
        <v>55.5</v>
      </c>
      <c r="T522" s="55">
        <v>487</v>
      </c>
      <c r="U522" s="55"/>
      <c r="V522" s="55"/>
      <c r="W522" s="55">
        <v>54.5</v>
      </c>
      <c r="X522" s="55">
        <v>79</v>
      </c>
      <c r="Y522" s="55">
        <v>455</v>
      </c>
      <c r="Z522" s="55">
        <v>69.5</v>
      </c>
      <c r="AA522" s="55">
        <v>79</v>
      </c>
      <c r="AB522" s="55">
        <v>346</v>
      </c>
      <c r="AC522" s="55"/>
      <c r="AD522" s="55"/>
      <c r="AE522" s="55"/>
      <c r="AF522" s="55"/>
      <c r="AG522" s="55"/>
      <c r="AH522" s="55"/>
      <c r="AI522" s="55" t="s">
        <v>54</v>
      </c>
      <c r="AJ522" s="55">
        <v>45</v>
      </c>
      <c r="AK522" s="55"/>
      <c r="AL522" s="55"/>
      <c r="AM522" s="55"/>
      <c r="AN522" s="55"/>
      <c r="AO522" s="55">
        <v>467</v>
      </c>
      <c r="AP522" s="55">
        <v>377</v>
      </c>
      <c r="AQ522" s="55">
        <v>297</v>
      </c>
      <c r="AR522" s="55">
        <v>379</v>
      </c>
      <c r="AS522" s="55">
        <v>215</v>
      </c>
      <c r="AT522" s="55">
        <v>519</v>
      </c>
    </row>
    <row r="523" spans="1:46">
      <c r="A523" s="55" t="s">
        <v>535</v>
      </c>
      <c r="B523" s="55">
        <v>1315230614</v>
      </c>
      <c r="C523" s="55" t="s">
        <v>536</v>
      </c>
      <c r="D523" s="55" t="s">
        <v>52</v>
      </c>
      <c r="E523" s="55" t="s">
        <v>53</v>
      </c>
      <c r="F523" s="55"/>
      <c r="G523" s="55">
        <v>6</v>
      </c>
      <c r="H523" s="55">
        <v>471.5</v>
      </c>
      <c r="I523" s="55">
        <v>504</v>
      </c>
      <c r="J523" s="55">
        <v>521</v>
      </c>
      <c r="K523" s="55">
        <v>-33</v>
      </c>
      <c r="L523" s="55">
        <v>3186</v>
      </c>
      <c r="M523" s="55">
        <v>99</v>
      </c>
      <c r="N523" s="55">
        <v>635</v>
      </c>
      <c r="O523" s="55">
        <v>81</v>
      </c>
      <c r="P523" s="55">
        <v>615</v>
      </c>
      <c r="Q523" s="55">
        <v>109.5</v>
      </c>
      <c r="R523" s="55">
        <v>424</v>
      </c>
      <c r="S523" s="55">
        <v>49.5</v>
      </c>
      <c r="T523" s="55">
        <v>556</v>
      </c>
      <c r="U523" s="55"/>
      <c r="V523" s="55"/>
      <c r="W523" s="55">
        <v>58.5</v>
      </c>
      <c r="X523" s="55">
        <v>82</v>
      </c>
      <c r="Y523" s="55">
        <v>372</v>
      </c>
      <c r="Z523" s="55">
        <v>74</v>
      </c>
      <c r="AA523" s="55">
        <v>83</v>
      </c>
      <c r="AB523" s="55">
        <v>265</v>
      </c>
      <c r="AC523" s="55"/>
      <c r="AD523" s="55"/>
      <c r="AE523" s="55"/>
      <c r="AF523" s="55"/>
      <c r="AG523" s="55"/>
      <c r="AH523" s="55"/>
      <c r="AI523" s="55" t="s">
        <v>54</v>
      </c>
      <c r="AJ523" s="55">
        <v>14</v>
      </c>
      <c r="AK523" s="55"/>
      <c r="AL523" s="55" t="s">
        <v>512</v>
      </c>
      <c r="AM523" s="55"/>
      <c r="AN523" s="55"/>
      <c r="AO523" s="55">
        <v>478</v>
      </c>
      <c r="AP523" s="55">
        <v>621</v>
      </c>
      <c r="AQ523" s="55">
        <v>514</v>
      </c>
      <c r="AR523" s="55">
        <v>488</v>
      </c>
      <c r="AS523" s="55">
        <v>546</v>
      </c>
      <c r="AT523" s="55">
        <v>521</v>
      </c>
    </row>
    <row r="524" spans="1:46">
      <c r="A524" s="55" t="s">
        <v>1379</v>
      </c>
      <c r="B524" s="55">
        <v>1315231524</v>
      </c>
      <c r="C524" s="55" t="s">
        <v>1380</v>
      </c>
      <c r="D524" s="55" t="s">
        <v>52</v>
      </c>
      <c r="E524" s="55" t="s">
        <v>53</v>
      </c>
      <c r="F524" s="55"/>
      <c r="G524" s="55">
        <v>15</v>
      </c>
      <c r="H524" s="55">
        <v>459.5</v>
      </c>
      <c r="I524" s="55">
        <v>504</v>
      </c>
      <c r="J524" s="55">
        <v>521</v>
      </c>
      <c r="K524" s="55">
        <v>-135</v>
      </c>
      <c r="L524" s="55">
        <v>3186</v>
      </c>
      <c r="M524" s="55">
        <v>97</v>
      </c>
      <c r="N524" s="55">
        <v>689</v>
      </c>
      <c r="O524" s="55">
        <v>75.5</v>
      </c>
      <c r="P524" s="55">
        <v>672</v>
      </c>
      <c r="Q524" s="55">
        <v>104</v>
      </c>
      <c r="R524" s="55">
        <v>541</v>
      </c>
      <c r="S524" s="55">
        <v>52.5</v>
      </c>
      <c r="T524" s="55">
        <v>523</v>
      </c>
      <c r="U524" s="55"/>
      <c r="V524" s="55"/>
      <c r="W524" s="55">
        <v>61</v>
      </c>
      <c r="X524" s="55">
        <v>84</v>
      </c>
      <c r="Y524" s="55">
        <v>332</v>
      </c>
      <c r="Z524" s="55"/>
      <c r="AA524" s="55"/>
      <c r="AB524" s="55"/>
      <c r="AC524" s="55">
        <v>69.5</v>
      </c>
      <c r="AD524" s="55">
        <v>91</v>
      </c>
      <c r="AE524" s="55">
        <v>26</v>
      </c>
      <c r="AF524" s="55"/>
      <c r="AG524" s="55"/>
      <c r="AH524" s="55"/>
      <c r="AI524" s="55" t="s">
        <v>880</v>
      </c>
      <c r="AJ524" s="55">
        <v>24</v>
      </c>
      <c r="AK524" s="55"/>
      <c r="AL524" s="55"/>
      <c r="AM524" s="55"/>
      <c r="AN524" s="55"/>
      <c r="AO524" s="55">
        <v>399</v>
      </c>
      <c r="AP524" s="55">
        <v>382</v>
      </c>
      <c r="AQ524" s="55">
        <v>368</v>
      </c>
      <c r="AR524" s="55">
        <v>386</v>
      </c>
      <c r="AS524" s="55">
        <v>464</v>
      </c>
      <c r="AT524" s="55">
        <v>521</v>
      </c>
    </row>
    <row r="525" spans="1:46">
      <c r="A525" s="55" t="s">
        <v>1260</v>
      </c>
      <c r="B525" s="55">
        <v>1315231414</v>
      </c>
      <c r="C525" s="55" t="s">
        <v>1261</v>
      </c>
      <c r="D525" s="55" t="s">
        <v>52</v>
      </c>
      <c r="E525" s="55" t="s">
        <v>53</v>
      </c>
      <c r="F525" s="55"/>
      <c r="G525" s="55">
        <v>14</v>
      </c>
      <c r="H525" s="55">
        <v>454</v>
      </c>
      <c r="I525" s="55">
        <v>503.5</v>
      </c>
      <c r="J525" s="55">
        <v>523</v>
      </c>
      <c r="K525" s="55">
        <v>17</v>
      </c>
      <c r="L525" s="55">
        <v>3215</v>
      </c>
      <c r="M525" s="55">
        <v>111.5</v>
      </c>
      <c r="N525" s="55">
        <v>155</v>
      </c>
      <c r="O525" s="55">
        <v>90</v>
      </c>
      <c r="P525" s="55">
        <v>453</v>
      </c>
      <c r="Q525" s="55">
        <v>109.5</v>
      </c>
      <c r="R525" s="55">
        <v>424</v>
      </c>
      <c r="S525" s="55">
        <v>38.5</v>
      </c>
      <c r="T525" s="55">
        <v>643</v>
      </c>
      <c r="U525" s="55"/>
      <c r="V525" s="55"/>
      <c r="W525" s="55">
        <v>46.5</v>
      </c>
      <c r="X525" s="55">
        <v>73</v>
      </c>
      <c r="Y525" s="55">
        <v>561</v>
      </c>
      <c r="Z525" s="55"/>
      <c r="AA525" s="55"/>
      <c r="AB525" s="55"/>
      <c r="AC525" s="55">
        <v>58</v>
      </c>
      <c r="AD525" s="55">
        <v>81</v>
      </c>
      <c r="AE525" s="55">
        <v>149</v>
      </c>
      <c r="AF525" s="55"/>
      <c r="AG525" s="55"/>
      <c r="AH525" s="55"/>
      <c r="AI525" s="55" t="s">
        <v>880</v>
      </c>
      <c r="AJ525" s="55">
        <v>15</v>
      </c>
      <c r="AK525" s="55"/>
      <c r="AL525" s="55"/>
      <c r="AM525" s="55"/>
      <c r="AN525" s="55"/>
      <c r="AO525" s="55">
        <v>610</v>
      </c>
      <c r="AP525" s="55">
        <v>470</v>
      </c>
      <c r="AQ525" s="55">
        <v>579</v>
      </c>
      <c r="AR525" s="55">
        <v>540</v>
      </c>
      <c r="AS525" s="55">
        <v>438</v>
      </c>
      <c r="AT525" s="55">
        <v>523</v>
      </c>
    </row>
    <row r="526" spans="1:46">
      <c r="A526" s="55" t="s">
        <v>1363</v>
      </c>
      <c r="B526" s="55">
        <v>1315231516</v>
      </c>
      <c r="C526" s="55" t="s">
        <v>1364</v>
      </c>
      <c r="D526" s="55" t="s">
        <v>52</v>
      </c>
      <c r="E526" s="55" t="s">
        <v>53</v>
      </c>
      <c r="F526" s="55"/>
      <c r="G526" s="55">
        <v>15</v>
      </c>
      <c r="H526" s="55">
        <v>453</v>
      </c>
      <c r="I526" s="55">
        <v>503</v>
      </c>
      <c r="J526" s="55">
        <v>524</v>
      </c>
      <c r="K526" s="55">
        <v>-271</v>
      </c>
      <c r="L526" s="55">
        <v>3238</v>
      </c>
      <c r="M526" s="55">
        <v>105.5</v>
      </c>
      <c r="N526" s="55">
        <v>382</v>
      </c>
      <c r="O526" s="55">
        <v>71.5</v>
      </c>
      <c r="P526" s="55">
        <v>702</v>
      </c>
      <c r="Q526" s="55">
        <v>127.5</v>
      </c>
      <c r="R526" s="55">
        <v>60</v>
      </c>
      <c r="S526" s="55">
        <v>51.5</v>
      </c>
      <c r="T526" s="55">
        <v>535</v>
      </c>
      <c r="U526" s="55"/>
      <c r="V526" s="55"/>
      <c r="W526" s="55">
        <v>38</v>
      </c>
      <c r="X526" s="55">
        <v>65</v>
      </c>
      <c r="Y526" s="55">
        <v>637</v>
      </c>
      <c r="Z526" s="55"/>
      <c r="AA526" s="55"/>
      <c r="AB526" s="55"/>
      <c r="AC526" s="55">
        <v>59</v>
      </c>
      <c r="AD526" s="55">
        <v>82</v>
      </c>
      <c r="AE526" s="55">
        <v>135</v>
      </c>
      <c r="AF526" s="55"/>
      <c r="AG526" s="55"/>
      <c r="AH526" s="55"/>
      <c r="AI526" s="55" t="s">
        <v>880</v>
      </c>
      <c r="AJ526" s="55">
        <v>16</v>
      </c>
      <c r="AK526" s="55"/>
      <c r="AL526" s="55"/>
      <c r="AM526" s="55"/>
      <c r="AN526" s="55"/>
      <c r="AO526" s="55">
        <v>73</v>
      </c>
      <c r="AP526" s="55">
        <v>674</v>
      </c>
      <c r="AQ526" s="55">
        <v>680</v>
      </c>
      <c r="AR526" s="55">
        <v>253</v>
      </c>
      <c r="AS526" s="55">
        <v>382</v>
      </c>
      <c r="AT526" s="55">
        <v>524</v>
      </c>
    </row>
    <row r="527" spans="1:46">
      <c r="A527" s="55" t="s">
        <v>591</v>
      </c>
      <c r="B527" s="55">
        <v>1315230643</v>
      </c>
      <c r="C527" s="55" t="s">
        <v>592</v>
      </c>
      <c r="D527" s="55" t="s">
        <v>133</v>
      </c>
      <c r="E527" s="55" t="s">
        <v>53</v>
      </c>
      <c r="F527" s="55"/>
      <c r="G527" s="55">
        <v>6</v>
      </c>
      <c r="H527" s="55">
        <v>466</v>
      </c>
      <c r="I527" s="55">
        <v>502.5</v>
      </c>
      <c r="J527" s="55">
        <v>525</v>
      </c>
      <c r="K527" s="55">
        <v>75</v>
      </c>
      <c r="L527" s="55">
        <v>3262</v>
      </c>
      <c r="M527" s="55">
        <v>106</v>
      </c>
      <c r="N527" s="55">
        <v>361</v>
      </c>
      <c r="O527" s="55">
        <v>92.5</v>
      </c>
      <c r="P527" s="55">
        <v>409</v>
      </c>
      <c r="Q527" s="55">
        <v>106.5</v>
      </c>
      <c r="R527" s="55">
        <v>487</v>
      </c>
      <c r="S527" s="55">
        <v>49.5</v>
      </c>
      <c r="T527" s="55">
        <v>556</v>
      </c>
      <c r="U527" s="55"/>
      <c r="V527" s="55"/>
      <c r="W527" s="55">
        <v>44.5</v>
      </c>
      <c r="X527" s="55">
        <v>72</v>
      </c>
      <c r="Y527" s="55">
        <v>585</v>
      </c>
      <c r="Z527" s="55">
        <v>67</v>
      </c>
      <c r="AA527" s="55">
        <v>76</v>
      </c>
      <c r="AB527" s="55">
        <v>392</v>
      </c>
      <c r="AC527" s="55"/>
      <c r="AD527" s="55"/>
      <c r="AE527" s="55"/>
      <c r="AF527" s="55"/>
      <c r="AG527" s="55"/>
      <c r="AH527" s="55"/>
      <c r="AI527" s="55" t="s">
        <v>54</v>
      </c>
      <c r="AJ527" s="55">
        <v>43</v>
      </c>
      <c r="AK527" s="55"/>
      <c r="AL527" s="55" t="s">
        <v>512</v>
      </c>
      <c r="AM527" s="55"/>
      <c r="AN527" s="55"/>
      <c r="AO527" s="55">
        <v>506</v>
      </c>
      <c r="AP527" s="55">
        <v>406</v>
      </c>
      <c r="AQ527" s="55">
        <v>422</v>
      </c>
      <c r="AR527" s="55">
        <v>600</v>
      </c>
      <c r="AS527" s="55">
        <v>577</v>
      </c>
      <c r="AT527" s="55">
        <v>525</v>
      </c>
    </row>
    <row r="528" spans="1:46">
      <c r="A528" s="55" t="s">
        <v>1132</v>
      </c>
      <c r="B528" s="55">
        <v>1315231237</v>
      </c>
      <c r="C528" s="55" t="s">
        <v>1133</v>
      </c>
      <c r="D528" s="55" t="s">
        <v>133</v>
      </c>
      <c r="E528" s="55" t="s">
        <v>53</v>
      </c>
      <c r="F528" s="55"/>
      <c r="G528" s="55">
        <v>12</v>
      </c>
      <c r="H528" s="55">
        <v>449.5</v>
      </c>
      <c r="I528" s="55">
        <v>502.5</v>
      </c>
      <c r="J528" s="55">
        <v>525</v>
      </c>
      <c r="K528" s="55">
        <v>126</v>
      </c>
      <c r="L528" s="55">
        <v>3262</v>
      </c>
      <c r="M528" s="55">
        <v>113.5</v>
      </c>
      <c r="N528" s="55">
        <v>101</v>
      </c>
      <c r="O528" s="55">
        <v>82</v>
      </c>
      <c r="P528" s="55">
        <v>597</v>
      </c>
      <c r="Q528" s="55">
        <v>114.5</v>
      </c>
      <c r="R528" s="55">
        <v>303</v>
      </c>
      <c r="S528" s="55">
        <v>46.5</v>
      </c>
      <c r="T528" s="55">
        <v>592</v>
      </c>
      <c r="U528" s="55"/>
      <c r="V528" s="55"/>
      <c r="W528" s="55">
        <v>42</v>
      </c>
      <c r="X528" s="55">
        <v>69</v>
      </c>
      <c r="Y528" s="55">
        <v>604</v>
      </c>
      <c r="Z528" s="55"/>
      <c r="AA528" s="55"/>
      <c r="AB528" s="55"/>
      <c r="AC528" s="55"/>
      <c r="AD528" s="55"/>
      <c r="AE528" s="55"/>
      <c r="AF528" s="55">
        <v>51</v>
      </c>
      <c r="AG528" s="55">
        <v>77</v>
      </c>
      <c r="AH528" s="55">
        <v>163</v>
      </c>
      <c r="AI528" s="55" t="s">
        <v>866</v>
      </c>
      <c r="AJ528" s="55">
        <v>38</v>
      </c>
      <c r="AK528" s="55"/>
      <c r="AL528" s="55"/>
      <c r="AM528" s="55"/>
      <c r="AN528" s="55"/>
      <c r="AO528" s="55">
        <v>459</v>
      </c>
      <c r="AP528" s="55">
        <v>435</v>
      </c>
      <c r="AQ528" s="55">
        <v>571</v>
      </c>
      <c r="AR528" s="55">
        <v>651</v>
      </c>
      <c r="AS528" s="55">
        <v>550</v>
      </c>
      <c r="AT528" s="55">
        <v>525</v>
      </c>
    </row>
    <row r="529" spans="1:46">
      <c r="A529" s="55" t="s">
        <v>577</v>
      </c>
      <c r="B529" s="55">
        <v>1315230635</v>
      </c>
      <c r="C529" s="55" t="s">
        <v>578</v>
      </c>
      <c r="D529" s="55" t="s">
        <v>52</v>
      </c>
      <c r="E529" s="55" t="s">
        <v>53</v>
      </c>
      <c r="F529" s="55"/>
      <c r="G529" s="55">
        <v>6</v>
      </c>
      <c r="H529" s="55">
        <v>468</v>
      </c>
      <c r="I529" s="55">
        <v>501.5</v>
      </c>
      <c r="J529" s="55">
        <v>527</v>
      </c>
      <c r="K529" s="55">
        <v>-11</v>
      </c>
      <c r="L529" s="55">
        <v>3304</v>
      </c>
      <c r="M529" s="55">
        <v>106.5</v>
      </c>
      <c r="N529" s="55">
        <v>346</v>
      </c>
      <c r="O529" s="55">
        <v>65.5</v>
      </c>
      <c r="P529" s="55">
        <v>743</v>
      </c>
      <c r="Q529" s="55">
        <v>126</v>
      </c>
      <c r="R529" s="55">
        <v>83</v>
      </c>
      <c r="S529" s="55">
        <v>42.5</v>
      </c>
      <c r="T529" s="55">
        <v>620</v>
      </c>
      <c r="U529" s="55"/>
      <c r="V529" s="55"/>
      <c r="W529" s="55">
        <v>56.5</v>
      </c>
      <c r="X529" s="55">
        <v>81</v>
      </c>
      <c r="Y529" s="55">
        <v>414</v>
      </c>
      <c r="Z529" s="55">
        <v>71</v>
      </c>
      <c r="AA529" s="55">
        <v>80</v>
      </c>
      <c r="AB529" s="55">
        <v>321</v>
      </c>
      <c r="AC529" s="55"/>
      <c r="AD529" s="55"/>
      <c r="AE529" s="55"/>
      <c r="AF529" s="55"/>
      <c r="AG529" s="55"/>
      <c r="AH529" s="55"/>
      <c r="AI529" s="55" t="s">
        <v>54</v>
      </c>
      <c r="AJ529" s="55">
        <v>35</v>
      </c>
      <c r="AK529" s="55"/>
      <c r="AL529" s="55" t="s">
        <v>512</v>
      </c>
      <c r="AM529" s="55"/>
      <c r="AN529" s="55"/>
      <c r="AO529" s="55">
        <v>478</v>
      </c>
      <c r="AP529" s="55">
        <v>503</v>
      </c>
      <c r="AQ529" s="55">
        <v>547</v>
      </c>
      <c r="AR529" s="55">
        <v>516</v>
      </c>
      <c r="AS529" s="55">
        <v>435</v>
      </c>
      <c r="AT529" s="55">
        <v>527</v>
      </c>
    </row>
    <row r="530" spans="1:46">
      <c r="A530" s="55" t="s">
        <v>627</v>
      </c>
      <c r="B530" s="55">
        <v>1315230716</v>
      </c>
      <c r="C530" s="55" t="s">
        <v>628</v>
      </c>
      <c r="D530" s="55" t="s">
        <v>52</v>
      </c>
      <c r="E530" s="55" t="s">
        <v>53</v>
      </c>
      <c r="F530" s="55"/>
      <c r="G530" s="55">
        <v>7</v>
      </c>
      <c r="H530" s="55">
        <v>465.5</v>
      </c>
      <c r="I530" s="55">
        <v>501.5</v>
      </c>
      <c r="J530" s="55">
        <v>527</v>
      </c>
      <c r="K530" s="55">
        <v>94</v>
      </c>
      <c r="L530" s="55">
        <v>3304</v>
      </c>
      <c r="M530" s="55">
        <v>111.5</v>
      </c>
      <c r="N530" s="55">
        <v>155</v>
      </c>
      <c r="O530" s="55">
        <v>93.5</v>
      </c>
      <c r="P530" s="55">
        <v>392</v>
      </c>
      <c r="Q530" s="55">
        <v>95.5</v>
      </c>
      <c r="R530" s="55">
        <v>672</v>
      </c>
      <c r="S530" s="55">
        <v>57</v>
      </c>
      <c r="T530" s="55">
        <v>462</v>
      </c>
      <c r="U530" s="55"/>
      <c r="V530" s="55"/>
      <c r="W530" s="55">
        <v>40</v>
      </c>
      <c r="X530" s="55">
        <v>67</v>
      </c>
      <c r="Y530" s="55">
        <v>620</v>
      </c>
      <c r="Z530" s="55">
        <v>68</v>
      </c>
      <c r="AA530" s="55">
        <v>77</v>
      </c>
      <c r="AB530" s="55">
        <v>372</v>
      </c>
      <c r="AC530" s="55"/>
      <c r="AD530" s="55"/>
      <c r="AE530" s="55"/>
      <c r="AF530" s="55"/>
      <c r="AG530" s="55"/>
      <c r="AH530" s="55"/>
      <c r="AI530" s="55" t="s">
        <v>54</v>
      </c>
      <c r="AJ530" s="55">
        <v>16</v>
      </c>
      <c r="AK530" s="55"/>
      <c r="AL530" s="55"/>
      <c r="AM530" s="55"/>
      <c r="AN530" s="55"/>
      <c r="AO530" s="55">
        <v>629</v>
      </c>
      <c r="AP530" s="55">
        <v>536</v>
      </c>
      <c r="AQ530" s="55">
        <v>629</v>
      </c>
      <c r="AR530" s="55">
        <v>621</v>
      </c>
      <c r="AS530" s="55">
        <v>615</v>
      </c>
      <c r="AT530" s="55">
        <v>527</v>
      </c>
    </row>
    <row r="531" spans="1:46">
      <c r="A531" s="55" t="s">
        <v>238</v>
      </c>
      <c r="B531" s="55">
        <v>1315230247</v>
      </c>
      <c r="C531" s="55" t="s">
        <v>239</v>
      </c>
      <c r="D531" s="55" t="s">
        <v>133</v>
      </c>
      <c r="E531" s="55" t="s">
        <v>53</v>
      </c>
      <c r="F531" s="55"/>
      <c r="G531" s="55">
        <v>2</v>
      </c>
      <c r="H531" s="55">
        <v>469</v>
      </c>
      <c r="I531" s="55">
        <v>501.5</v>
      </c>
      <c r="J531" s="55">
        <v>527</v>
      </c>
      <c r="K531" s="55">
        <v>-26</v>
      </c>
      <c r="L531" s="55">
        <v>3304</v>
      </c>
      <c r="M531" s="55">
        <v>100.5</v>
      </c>
      <c r="N531" s="55">
        <v>584</v>
      </c>
      <c r="O531" s="55">
        <v>74.5</v>
      </c>
      <c r="P531" s="55">
        <v>681</v>
      </c>
      <c r="Q531" s="55">
        <v>117</v>
      </c>
      <c r="R531" s="55">
        <v>264</v>
      </c>
      <c r="S531" s="55">
        <v>46.5</v>
      </c>
      <c r="T531" s="55">
        <v>592</v>
      </c>
      <c r="U531" s="55"/>
      <c r="V531" s="55"/>
      <c r="W531" s="55">
        <v>60.5</v>
      </c>
      <c r="X531" s="55">
        <v>84</v>
      </c>
      <c r="Y531" s="55">
        <v>341</v>
      </c>
      <c r="Z531" s="55">
        <v>70</v>
      </c>
      <c r="AA531" s="55">
        <v>79</v>
      </c>
      <c r="AB531" s="55">
        <v>338</v>
      </c>
      <c r="AC531" s="55"/>
      <c r="AD531" s="55"/>
      <c r="AE531" s="55"/>
      <c r="AF531" s="55"/>
      <c r="AG531" s="55"/>
      <c r="AH531" s="55"/>
      <c r="AI531" s="55" t="s">
        <v>54</v>
      </c>
      <c r="AJ531" s="55">
        <v>47</v>
      </c>
      <c r="AK531" s="55"/>
      <c r="AL531" s="55"/>
      <c r="AM531" s="55"/>
      <c r="AN531" s="55"/>
      <c r="AO531" s="55">
        <v>557</v>
      </c>
      <c r="AP531" s="55">
        <v>631</v>
      </c>
      <c r="AQ531" s="55">
        <v>475</v>
      </c>
      <c r="AR531" s="55">
        <v>501</v>
      </c>
      <c r="AS531" s="55">
        <v>598</v>
      </c>
      <c r="AT531" s="55">
        <v>527</v>
      </c>
    </row>
    <row r="532" spans="1:46">
      <c r="A532" s="55" t="s">
        <v>369</v>
      </c>
      <c r="B532" s="55">
        <v>1315230419</v>
      </c>
      <c r="C532" s="55" t="s">
        <v>370</v>
      </c>
      <c r="D532" s="55" t="s">
        <v>52</v>
      </c>
      <c r="E532" s="55" t="s">
        <v>53</v>
      </c>
      <c r="F532" s="55"/>
      <c r="G532" s="55">
        <v>4</v>
      </c>
      <c r="H532" s="55">
        <v>467</v>
      </c>
      <c r="I532" s="55">
        <v>501</v>
      </c>
      <c r="J532" s="55">
        <v>530</v>
      </c>
      <c r="K532" s="55">
        <v>-106</v>
      </c>
      <c r="L532" s="55">
        <v>3325</v>
      </c>
      <c r="M532" s="55">
        <v>102.5</v>
      </c>
      <c r="N532" s="55">
        <v>511</v>
      </c>
      <c r="O532" s="55">
        <v>97.5</v>
      </c>
      <c r="P532" s="55">
        <v>321</v>
      </c>
      <c r="Q532" s="55">
        <v>93.5</v>
      </c>
      <c r="R532" s="55">
        <v>693</v>
      </c>
      <c r="S532" s="55">
        <v>51.5</v>
      </c>
      <c r="T532" s="55">
        <v>535</v>
      </c>
      <c r="U532" s="55"/>
      <c r="V532" s="55"/>
      <c r="W532" s="55">
        <v>54</v>
      </c>
      <c r="X532" s="55">
        <v>79</v>
      </c>
      <c r="Y532" s="55">
        <v>462</v>
      </c>
      <c r="Z532" s="55">
        <v>68</v>
      </c>
      <c r="AA532" s="55">
        <v>77</v>
      </c>
      <c r="AB532" s="55">
        <v>372</v>
      </c>
      <c r="AC532" s="55"/>
      <c r="AD532" s="55"/>
      <c r="AE532" s="55"/>
      <c r="AF532" s="55"/>
      <c r="AG532" s="55"/>
      <c r="AH532" s="55"/>
      <c r="AI532" s="55" t="s">
        <v>54</v>
      </c>
      <c r="AJ532" s="55">
        <v>19</v>
      </c>
      <c r="AK532" s="55"/>
      <c r="AL532" s="55"/>
      <c r="AM532" s="55"/>
      <c r="AN532" s="55"/>
      <c r="AO532" s="55">
        <v>569</v>
      </c>
      <c r="AP532" s="55">
        <v>357</v>
      </c>
      <c r="AQ532" s="55">
        <v>366</v>
      </c>
      <c r="AR532" s="55">
        <v>424</v>
      </c>
      <c r="AS532" s="55">
        <v>431</v>
      </c>
      <c r="AT532" s="55">
        <v>530</v>
      </c>
    </row>
    <row r="533" spans="1:46">
      <c r="A533" s="55" t="s">
        <v>675</v>
      </c>
      <c r="B533" s="55">
        <v>1315230740</v>
      </c>
      <c r="C533" s="55" t="s">
        <v>676</v>
      </c>
      <c r="D533" s="55" t="s">
        <v>52</v>
      </c>
      <c r="E533" s="55" t="s">
        <v>53</v>
      </c>
      <c r="F533" s="55"/>
      <c r="G533" s="55">
        <v>7</v>
      </c>
      <c r="H533" s="55">
        <v>466.5</v>
      </c>
      <c r="I533" s="55">
        <v>500.5</v>
      </c>
      <c r="J533" s="55">
        <v>531</v>
      </c>
      <c r="K533" s="55">
        <v>13</v>
      </c>
      <c r="L533" s="55">
        <v>3339</v>
      </c>
      <c r="M533" s="55">
        <v>107.5</v>
      </c>
      <c r="N533" s="55">
        <v>300</v>
      </c>
      <c r="O533" s="55">
        <v>84</v>
      </c>
      <c r="P533" s="55">
        <v>568</v>
      </c>
      <c r="Q533" s="55">
        <v>101</v>
      </c>
      <c r="R533" s="55">
        <v>592</v>
      </c>
      <c r="S533" s="55">
        <v>49</v>
      </c>
      <c r="T533" s="55">
        <v>565</v>
      </c>
      <c r="U533" s="55"/>
      <c r="V533" s="55"/>
      <c r="W533" s="55">
        <v>57.5</v>
      </c>
      <c r="X533" s="55">
        <v>82</v>
      </c>
      <c r="Y533" s="55">
        <v>393</v>
      </c>
      <c r="Z533" s="55">
        <v>67.5</v>
      </c>
      <c r="AA533" s="55">
        <v>77</v>
      </c>
      <c r="AB533" s="55">
        <v>383</v>
      </c>
      <c r="AC533" s="55"/>
      <c r="AD533" s="55"/>
      <c r="AE533" s="55"/>
      <c r="AF533" s="55"/>
      <c r="AG533" s="55"/>
      <c r="AH533" s="55"/>
      <c r="AI533" s="55" t="s">
        <v>54</v>
      </c>
      <c r="AJ533" s="55">
        <v>40</v>
      </c>
      <c r="AK533" s="55"/>
      <c r="AL533" s="55"/>
      <c r="AM533" s="55"/>
      <c r="AN533" s="55"/>
      <c r="AO533" s="55">
        <v>508</v>
      </c>
      <c r="AP533" s="55">
        <v>527</v>
      </c>
      <c r="AQ533" s="55">
        <v>528</v>
      </c>
      <c r="AR533" s="55">
        <v>544</v>
      </c>
      <c r="AS533" s="55">
        <v>459</v>
      </c>
      <c r="AT533" s="55">
        <v>531</v>
      </c>
    </row>
    <row r="534" spans="1:46">
      <c r="A534" s="55" t="s">
        <v>1356</v>
      </c>
      <c r="B534" s="55">
        <v>1315231513</v>
      </c>
      <c r="C534" s="55" t="s">
        <v>1357</v>
      </c>
      <c r="D534" s="55" t="s">
        <v>52</v>
      </c>
      <c r="E534" s="55" t="s">
        <v>53</v>
      </c>
      <c r="F534" s="55"/>
      <c r="G534" s="55">
        <v>15</v>
      </c>
      <c r="H534" s="55">
        <v>451.25</v>
      </c>
      <c r="I534" s="55">
        <v>499.5</v>
      </c>
      <c r="J534" s="55">
        <v>532</v>
      </c>
      <c r="K534" s="55">
        <v>119</v>
      </c>
      <c r="L534" s="55">
        <v>3379</v>
      </c>
      <c r="M534" s="55">
        <v>103</v>
      </c>
      <c r="N534" s="55">
        <v>487</v>
      </c>
      <c r="O534" s="55">
        <v>85</v>
      </c>
      <c r="P534" s="55">
        <v>541</v>
      </c>
      <c r="Q534" s="55">
        <v>106</v>
      </c>
      <c r="R534" s="55">
        <v>498</v>
      </c>
      <c r="S534" s="55">
        <v>40.5</v>
      </c>
      <c r="T534" s="55">
        <v>631</v>
      </c>
      <c r="U534" s="55"/>
      <c r="V534" s="55"/>
      <c r="W534" s="55">
        <v>57.5</v>
      </c>
      <c r="X534" s="55">
        <v>82</v>
      </c>
      <c r="Y534" s="55">
        <v>393</v>
      </c>
      <c r="Z534" s="55"/>
      <c r="AA534" s="55"/>
      <c r="AB534" s="55"/>
      <c r="AC534" s="55">
        <v>59.25</v>
      </c>
      <c r="AD534" s="55">
        <v>83</v>
      </c>
      <c r="AE534" s="55">
        <v>127</v>
      </c>
      <c r="AF534" s="55"/>
      <c r="AG534" s="55"/>
      <c r="AH534" s="55"/>
      <c r="AI534" s="55" t="s">
        <v>880</v>
      </c>
      <c r="AJ534" s="55">
        <v>13</v>
      </c>
      <c r="AK534" s="55"/>
      <c r="AL534" s="55"/>
      <c r="AM534" s="55"/>
      <c r="AN534" s="55"/>
      <c r="AO534" s="55">
        <v>589</v>
      </c>
      <c r="AP534" s="55">
        <v>656</v>
      </c>
      <c r="AQ534" s="55">
        <v>643</v>
      </c>
      <c r="AR534" s="55">
        <v>651</v>
      </c>
      <c r="AS534" s="55">
        <v>656</v>
      </c>
      <c r="AT534" s="55">
        <v>532</v>
      </c>
    </row>
    <row r="535" spans="1:46">
      <c r="A535" s="55" t="s">
        <v>559</v>
      </c>
      <c r="B535" s="55">
        <v>1315230626</v>
      </c>
      <c r="C535" s="55" t="s">
        <v>560</v>
      </c>
      <c r="D535" s="55" t="s">
        <v>52</v>
      </c>
      <c r="E535" s="55" t="s">
        <v>53</v>
      </c>
      <c r="F535" s="55"/>
      <c r="G535" s="55">
        <v>6</v>
      </c>
      <c r="H535" s="55">
        <v>467</v>
      </c>
      <c r="I535" s="55">
        <v>499</v>
      </c>
      <c r="J535" s="55">
        <v>533</v>
      </c>
      <c r="K535" s="55">
        <v>-87</v>
      </c>
      <c r="L535" s="55">
        <v>3405</v>
      </c>
      <c r="M535" s="55">
        <v>90.5</v>
      </c>
      <c r="N535" s="55">
        <v>777</v>
      </c>
      <c r="O535" s="55">
        <v>95</v>
      </c>
      <c r="P535" s="55">
        <v>362</v>
      </c>
      <c r="Q535" s="55">
        <v>98.5</v>
      </c>
      <c r="R535" s="55">
        <v>627</v>
      </c>
      <c r="S535" s="55">
        <v>49</v>
      </c>
      <c r="T535" s="55">
        <v>565</v>
      </c>
      <c r="U535" s="55"/>
      <c r="V535" s="55"/>
      <c r="W535" s="55">
        <v>64.5</v>
      </c>
      <c r="X535" s="55">
        <v>87</v>
      </c>
      <c r="Y535" s="55">
        <v>258</v>
      </c>
      <c r="Z535" s="55">
        <v>69.5</v>
      </c>
      <c r="AA535" s="55">
        <v>79</v>
      </c>
      <c r="AB535" s="55">
        <v>346</v>
      </c>
      <c r="AC535" s="55"/>
      <c r="AD535" s="55"/>
      <c r="AE535" s="55"/>
      <c r="AF535" s="55"/>
      <c r="AG535" s="55"/>
      <c r="AH535" s="55"/>
      <c r="AI535" s="55" t="s">
        <v>54</v>
      </c>
      <c r="AJ535" s="55">
        <v>26</v>
      </c>
      <c r="AK535" s="55"/>
      <c r="AL535" s="55" t="s">
        <v>512</v>
      </c>
      <c r="AM535" s="55"/>
      <c r="AN535" s="55"/>
      <c r="AO535" s="55">
        <v>503</v>
      </c>
      <c r="AP535" s="55">
        <v>581</v>
      </c>
      <c r="AQ535" s="55">
        <v>621</v>
      </c>
      <c r="AR535" s="55">
        <v>446</v>
      </c>
      <c r="AS535" s="55">
        <v>609</v>
      </c>
      <c r="AT535" s="55">
        <v>533</v>
      </c>
    </row>
    <row r="536" spans="1:46">
      <c r="A536" s="55" t="s">
        <v>987</v>
      </c>
      <c r="B536" s="55">
        <v>1315231109</v>
      </c>
      <c r="C536" s="55" t="s">
        <v>988</v>
      </c>
      <c r="D536" s="55" t="s">
        <v>52</v>
      </c>
      <c r="E536" s="55" t="s">
        <v>53</v>
      </c>
      <c r="F536" s="55"/>
      <c r="G536" s="55">
        <v>11</v>
      </c>
      <c r="H536" s="55">
        <v>445</v>
      </c>
      <c r="I536" s="55">
        <v>499</v>
      </c>
      <c r="J536" s="55">
        <v>533</v>
      </c>
      <c r="K536" s="55">
        <v>-220</v>
      </c>
      <c r="L536" s="55">
        <v>3405</v>
      </c>
      <c r="M536" s="55">
        <v>107</v>
      </c>
      <c r="N536" s="55">
        <v>325</v>
      </c>
      <c r="O536" s="55">
        <v>96.5</v>
      </c>
      <c r="P536" s="55">
        <v>342</v>
      </c>
      <c r="Q536" s="55">
        <v>95</v>
      </c>
      <c r="R536" s="55">
        <v>679</v>
      </c>
      <c r="S536" s="55">
        <v>53.5</v>
      </c>
      <c r="T536" s="55">
        <v>510</v>
      </c>
      <c r="U536" s="55"/>
      <c r="V536" s="55"/>
      <c r="W536" s="55">
        <v>39</v>
      </c>
      <c r="X536" s="55">
        <v>66</v>
      </c>
      <c r="Y536" s="55">
        <v>629</v>
      </c>
      <c r="Z536" s="55"/>
      <c r="AA536" s="55"/>
      <c r="AB536" s="55"/>
      <c r="AC536" s="55"/>
      <c r="AD536" s="55"/>
      <c r="AE536" s="55"/>
      <c r="AF536" s="55">
        <v>54</v>
      </c>
      <c r="AG536" s="55">
        <v>81</v>
      </c>
      <c r="AH536" s="55">
        <v>143</v>
      </c>
      <c r="AI536" s="55" t="s">
        <v>866</v>
      </c>
      <c r="AJ536" s="55">
        <v>9</v>
      </c>
      <c r="AK536" s="55"/>
      <c r="AL536" s="55"/>
      <c r="AM536" s="55"/>
      <c r="AN536" s="55"/>
      <c r="AO536" s="55">
        <v>430</v>
      </c>
      <c r="AP536" s="55">
        <v>559</v>
      </c>
      <c r="AQ536" s="55">
        <v>568</v>
      </c>
      <c r="AR536" s="55">
        <v>313</v>
      </c>
      <c r="AS536" s="55">
        <v>592</v>
      </c>
      <c r="AT536" s="55">
        <v>533</v>
      </c>
    </row>
    <row r="537" spans="1:46">
      <c r="A537" s="55" t="s">
        <v>1182</v>
      </c>
      <c r="B537" s="55">
        <v>1315231323</v>
      </c>
      <c r="C537" s="55" t="s">
        <v>1183</v>
      </c>
      <c r="D537" s="55" t="s">
        <v>52</v>
      </c>
      <c r="E537" s="55" t="s">
        <v>53</v>
      </c>
      <c r="F537" s="55"/>
      <c r="G537" s="55">
        <v>13</v>
      </c>
      <c r="H537" s="55">
        <v>448.5</v>
      </c>
      <c r="I537" s="55">
        <v>499</v>
      </c>
      <c r="J537" s="55">
        <v>533</v>
      </c>
      <c r="K537" s="55">
        <v>101</v>
      </c>
      <c r="L537" s="55">
        <v>3405</v>
      </c>
      <c r="M537" s="55">
        <v>92.5</v>
      </c>
      <c r="N537" s="55">
        <v>765</v>
      </c>
      <c r="O537" s="55">
        <v>83.5</v>
      </c>
      <c r="P537" s="55">
        <v>577</v>
      </c>
      <c r="Q537" s="55">
        <v>108.5</v>
      </c>
      <c r="R537" s="55">
        <v>443</v>
      </c>
      <c r="S537" s="55">
        <v>55.5</v>
      </c>
      <c r="T537" s="55">
        <v>487</v>
      </c>
      <c r="U537" s="55"/>
      <c r="V537" s="55"/>
      <c r="W537" s="55">
        <v>42</v>
      </c>
      <c r="X537" s="55">
        <v>69</v>
      </c>
      <c r="Y537" s="55">
        <v>604</v>
      </c>
      <c r="Z537" s="55"/>
      <c r="AA537" s="55"/>
      <c r="AB537" s="55"/>
      <c r="AC537" s="55"/>
      <c r="AD537" s="55"/>
      <c r="AE537" s="55"/>
      <c r="AF537" s="55">
        <v>66.5</v>
      </c>
      <c r="AG537" s="55">
        <v>90</v>
      </c>
      <c r="AH537" s="55">
        <v>26</v>
      </c>
      <c r="AI537" s="55" t="s">
        <v>866</v>
      </c>
      <c r="AJ537" s="55">
        <v>23</v>
      </c>
      <c r="AK537" s="55"/>
      <c r="AL537" s="55"/>
      <c r="AM537" s="55"/>
      <c r="AN537" s="55"/>
      <c r="AO537" s="55">
        <v>473</v>
      </c>
      <c r="AP537" s="55">
        <v>547</v>
      </c>
      <c r="AQ537" s="55">
        <v>625</v>
      </c>
      <c r="AR537" s="55">
        <v>634</v>
      </c>
      <c r="AS537" s="55">
        <v>550</v>
      </c>
      <c r="AT537" s="55">
        <v>533</v>
      </c>
    </row>
    <row r="538" spans="1:46">
      <c r="A538" s="55" t="s">
        <v>679</v>
      </c>
      <c r="B538" s="55">
        <v>1315230742</v>
      </c>
      <c r="C538" s="55" t="s">
        <v>680</v>
      </c>
      <c r="D538" s="55" t="s">
        <v>52</v>
      </c>
      <c r="E538" s="55" t="s">
        <v>53</v>
      </c>
      <c r="F538" s="55"/>
      <c r="G538" s="55">
        <v>7</v>
      </c>
      <c r="H538" s="55">
        <v>461.5</v>
      </c>
      <c r="I538" s="55">
        <v>498.5</v>
      </c>
      <c r="J538" s="55">
        <v>536</v>
      </c>
      <c r="K538" s="55">
        <v>-103</v>
      </c>
      <c r="L538" s="55">
        <v>3434</v>
      </c>
      <c r="M538" s="55">
        <v>98.5</v>
      </c>
      <c r="N538" s="55">
        <v>653</v>
      </c>
      <c r="O538" s="55">
        <v>102.5</v>
      </c>
      <c r="P538" s="55">
        <v>220</v>
      </c>
      <c r="Q538" s="55">
        <v>107.5</v>
      </c>
      <c r="R538" s="55">
        <v>463</v>
      </c>
      <c r="S538" s="55">
        <v>48</v>
      </c>
      <c r="T538" s="55">
        <v>579</v>
      </c>
      <c r="U538" s="55"/>
      <c r="V538" s="55"/>
      <c r="W538" s="55">
        <v>43.5</v>
      </c>
      <c r="X538" s="55">
        <v>71</v>
      </c>
      <c r="Y538" s="55">
        <v>595</v>
      </c>
      <c r="Z538" s="55">
        <v>61.5</v>
      </c>
      <c r="AA538" s="55">
        <v>71</v>
      </c>
      <c r="AB538" s="55">
        <v>432</v>
      </c>
      <c r="AC538" s="55"/>
      <c r="AD538" s="55"/>
      <c r="AE538" s="55"/>
      <c r="AF538" s="55"/>
      <c r="AG538" s="55"/>
      <c r="AH538" s="55"/>
      <c r="AI538" s="55" t="s">
        <v>54</v>
      </c>
      <c r="AJ538" s="55">
        <v>42</v>
      </c>
      <c r="AK538" s="55"/>
      <c r="AL538" s="55"/>
      <c r="AM538" s="55"/>
      <c r="AN538" s="55"/>
      <c r="AO538" s="55">
        <v>514</v>
      </c>
      <c r="AP538" s="55">
        <v>493</v>
      </c>
      <c r="AQ538" s="55">
        <v>549</v>
      </c>
      <c r="AR538" s="55">
        <v>433</v>
      </c>
      <c r="AS538" s="55">
        <v>621</v>
      </c>
      <c r="AT538" s="55">
        <v>536</v>
      </c>
    </row>
    <row r="539" spans="1:46">
      <c r="A539" s="55" t="s">
        <v>1340</v>
      </c>
      <c r="B539" s="55">
        <v>1315231505</v>
      </c>
      <c r="C539" s="55" t="s">
        <v>1341</v>
      </c>
      <c r="D539" s="55" t="s">
        <v>52</v>
      </c>
      <c r="E539" s="55" t="s">
        <v>53</v>
      </c>
      <c r="F539" s="55"/>
      <c r="G539" s="55">
        <v>15</v>
      </c>
      <c r="H539" s="55">
        <v>446</v>
      </c>
      <c r="I539" s="55">
        <v>498</v>
      </c>
      <c r="J539" s="55">
        <v>537</v>
      </c>
      <c r="K539" s="55">
        <v>-83</v>
      </c>
      <c r="L539" s="55">
        <v>3454</v>
      </c>
      <c r="M539" s="55">
        <v>99</v>
      </c>
      <c r="N539" s="55">
        <v>635</v>
      </c>
      <c r="O539" s="55">
        <v>92</v>
      </c>
      <c r="P539" s="55">
        <v>419</v>
      </c>
      <c r="Q539" s="55">
        <v>108.5</v>
      </c>
      <c r="R539" s="55">
        <v>443</v>
      </c>
      <c r="S539" s="55">
        <v>46.5</v>
      </c>
      <c r="T539" s="55">
        <v>592</v>
      </c>
      <c r="U539" s="55"/>
      <c r="V539" s="55"/>
      <c r="W539" s="55">
        <v>37.5</v>
      </c>
      <c r="X539" s="55">
        <v>65</v>
      </c>
      <c r="Y539" s="55">
        <v>641</v>
      </c>
      <c r="Z539" s="55"/>
      <c r="AA539" s="55"/>
      <c r="AB539" s="55"/>
      <c r="AC539" s="55">
        <v>62.5</v>
      </c>
      <c r="AD539" s="55">
        <v>87</v>
      </c>
      <c r="AE539" s="55">
        <v>93</v>
      </c>
      <c r="AF539" s="55"/>
      <c r="AG539" s="55"/>
      <c r="AH539" s="55"/>
      <c r="AI539" s="55" t="s">
        <v>880</v>
      </c>
      <c r="AJ539" s="55">
        <v>5</v>
      </c>
      <c r="AK539" s="55"/>
      <c r="AL539" s="55"/>
      <c r="AM539" s="55"/>
      <c r="AN539" s="55"/>
      <c r="AO539" s="55">
        <v>371</v>
      </c>
      <c r="AP539" s="55">
        <v>543</v>
      </c>
      <c r="AQ539" s="55">
        <v>455</v>
      </c>
      <c r="AR539" s="55">
        <v>454</v>
      </c>
      <c r="AS539" s="55">
        <v>556</v>
      </c>
      <c r="AT539" s="55">
        <v>537</v>
      </c>
    </row>
    <row r="540" spans="1:46">
      <c r="A540" s="55" t="s">
        <v>1421</v>
      </c>
      <c r="B540" s="55">
        <v>1315231545</v>
      </c>
      <c r="C540" s="55" t="s">
        <v>1422</v>
      </c>
      <c r="D540" s="55" t="s">
        <v>133</v>
      </c>
      <c r="E540" s="55" t="s">
        <v>53</v>
      </c>
      <c r="F540" s="55"/>
      <c r="G540" s="55">
        <v>15</v>
      </c>
      <c r="H540" s="55">
        <v>450</v>
      </c>
      <c r="I540" s="55">
        <v>498</v>
      </c>
      <c r="J540" s="55">
        <v>537</v>
      </c>
      <c r="K540" s="55">
        <v>57</v>
      </c>
      <c r="L540" s="55">
        <v>3454</v>
      </c>
      <c r="M540" s="55">
        <v>107.5</v>
      </c>
      <c r="N540" s="55">
        <v>300</v>
      </c>
      <c r="O540" s="55">
        <v>81</v>
      </c>
      <c r="P540" s="55">
        <v>615</v>
      </c>
      <c r="Q540" s="55">
        <v>103.5</v>
      </c>
      <c r="R540" s="55">
        <v>551</v>
      </c>
      <c r="S540" s="55">
        <v>46</v>
      </c>
      <c r="T540" s="55">
        <v>597</v>
      </c>
      <c r="U540" s="55"/>
      <c r="V540" s="55"/>
      <c r="W540" s="55">
        <v>43</v>
      </c>
      <c r="X540" s="55">
        <v>70</v>
      </c>
      <c r="Y540" s="55">
        <v>600</v>
      </c>
      <c r="Z540" s="55"/>
      <c r="AA540" s="55"/>
      <c r="AB540" s="55"/>
      <c r="AC540" s="55">
        <v>69</v>
      </c>
      <c r="AD540" s="55">
        <v>90</v>
      </c>
      <c r="AE540" s="55">
        <v>30</v>
      </c>
      <c r="AF540" s="55"/>
      <c r="AG540" s="55"/>
      <c r="AH540" s="55"/>
      <c r="AI540" s="55" t="s">
        <v>880</v>
      </c>
      <c r="AJ540" s="55">
        <v>45</v>
      </c>
      <c r="AK540" s="55"/>
      <c r="AL540" s="55"/>
      <c r="AM540" s="55"/>
      <c r="AN540" s="55"/>
      <c r="AO540" s="55">
        <v>560</v>
      </c>
      <c r="AP540" s="55">
        <v>596</v>
      </c>
      <c r="AQ540" s="55">
        <v>630</v>
      </c>
      <c r="AR540" s="55">
        <v>594</v>
      </c>
      <c r="AS540" s="55">
        <v>560</v>
      </c>
      <c r="AT540" s="55">
        <v>537</v>
      </c>
    </row>
    <row r="541" spans="1:46">
      <c r="A541" s="55" t="s">
        <v>1369</v>
      </c>
      <c r="B541" s="55">
        <v>1315231519</v>
      </c>
      <c r="C541" s="55" t="s">
        <v>1370</v>
      </c>
      <c r="D541" s="55" t="s">
        <v>52</v>
      </c>
      <c r="E541" s="55" t="s">
        <v>53</v>
      </c>
      <c r="F541" s="55"/>
      <c r="G541" s="55">
        <v>15</v>
      </c>
      <c r="H541" s="55">
        <v>446.25</v>
      </c>
      <c r="I541" s="55">
        <v>495.5</v>
      </c>
      <c r="J541" s="55">
        <v>539</v>
      </c>
      <c r="K541" s="55">
        <v>-103</v>
      </c>
      <c r="L541" s="55">
        <v>3579</v>
      </c>
      <c r="M541" s="55">
        <v>114</v>
      </c>
      <c r="N541" s="55">
        <v>84</v>
      </c>
      <c r="O541" s="55">
        <v>70</v>
      </c>
      <c r="P541" s="55">
        <v>713</v>
      </c>
      <c r="Q541" s="55">
        <v>108.5</v>
      </c>
      <c r="R541" s="55">
        <v>443</v>
      </c>
      <c r="S541" s="55">
        <v>41</v>
      </c>
      <c r="T541" s="55">
        <v>628</v>
      </c>
      <c r="U541" s="55"/>
      <c r="V541" s="55"/>
      <c r="W541" s="55">
        <v>45</v>
      </c>
      <c r="X541" s="55">
        <v>72</v>
      </c>
      <c r="Y541" s="55">
        <v>578</v>
      </c>
      <c r="Z541" s="55"/>
      <c r="AA541" s="55"/>
      <c r="AB541" s="55"/>
      <c r="AC541" s="55">
        <v>67.75</v>
      </c>
      <c r="AD541" s="55">
        <v>90</v>
      </c>
      <c r="AE541" s="55">
        <v>40</v>
      </c>
      <c r="AF541" s="55"/>
      <c r="AG541" s="55"/>
      <c r="AH541" s="55"/>
      <c r="AI541" s="55" t="s">
        <v>880</v>
      </c>
      <c r="AJ541" s="55">
        <v>19</v>
      </c>
      <c r="AK541" s="55"/>
      <c r="AL541" s="55"/>
      <c r="AM541" s="55"/>
      <c r="AN541" s="55"/>
      <c r="AO541" s="55">
        <v>307</v>
      </c>
      <c r="AP541" s="55">
        <v>487</v>
      </c>
      <c r="AQ541" s="55">
        <v>446</v>
      </c>
      <c r="AR541" s="55">
        <v>436</v>
      </c>
      <c r="AS541" s="55">
        <v>473</v>
      </c>
      <c r="AT541" s="55">
        <v>539</v>
      </c>
    </row>
    <row r="542" spans="1:46">
      <c r="A542" s="55" t="s">
        <v>1391</v>
      </c>
      <c r="B542" s="55">
        <v>1315231530</v>
      </c>
      <c r="C542" s="55" t="s">
        <v>1392</v>
      </c>
      <c r="D542" s="55" t="s">
        <v>52</v>
      </c>
      <c r="E542" s="55" t="s">
        <v>53</v>
      </c>
      <c r="F542" s="55"/>
      <c r="G542" s="55">
        <v>15</v>
      </c>
      <c r="H542" s="55">
        <v>444.5</v>
      </c>
      <c r="I542" s="55">
        <v>495</v>
      </c>
      <c r="J542" s="55">
        <v>540</v>
      </c>
      <c r="K542" s="55">
        <v>-63</v>
      </c>
      <c r="L542" s="55">
        <v>3600</v>
      </c>
      <c r="M542" s="55">
        <v>101</v>
      </c>
      <c r="N542" s="55">
        <v>561</v>
      </c>
      <c r="O542" s="55">
        <v>67</v>
      </c>
      <c r="P542" s="55">
        <v>733</v>
      </c>
      <c r="Q542" s="55">
        <v>121.5</v>
      </c>
      <c r="R542" s="55">
        <v>152</v>
      </c>
      <c r="S542" s="55">
        <v>52.5</v>
      </c>
      <c r="T542" s="55">
        <v>523</v>
      </c>
      <c r="U542" s="55"/>
      <c r="V542" s="55"/>
      <c r="W542" s="55">
        <v>38</v>
      </c>
      <c r="X542" s="55">
        <v>65</v>
      </c>
      <c r="Y542" s="55">
        <v>637</v>
      </c>
      <c r="Z542" s="55"/>
      <c r="AA542" s="55"/>
      <c r="AB542" s="55"/>
      <c r="AC542" s="55">
        <v>64.5</v>
      </c>
      <c r="AD542" s="55">
        <v>88</v>
      </c>
      <c r="AE542" s="55">
        <v>70</v>
      </c>
      <c r="AF542" s="55"/>
      <c r="AG542" s="55"/>
      <c r="AH542" s="55"/>
      <c r="AI542" s="55" t="s">
        <v>880</v>
      </c>
      <c r="AJ542" s="55">
        <v>30</v>
      </c>
      <c r="AK542" s="55"/>
      <c r="AL542" s="55"/>
      <c r="AM542" s="55"/>
      <c r="AN542" s="55"/>
      <c r="AO542" s="55">
        <v>394</v>
      </c>
      <c r="AP542" s="55">
        <v>264</v>
      </c>
      <c r="AQ542" s="55">
        <v>401</v>
      </c>
      <c r="AR542" s="55">
        <v>477</v>
      </c>
      <c r="AS542" s="55">
        <v>332</v>
      </c>
      <c r="AT542" s="55">
        <v>540</v>
      </c>
    </row>
    <row r="543" spans="1:46">
      <c r="A543" s="55" t="s">
        <v>1336</v>
      </c>
      <c r="B543" s="55">
        <v>1315231503</v>
      </c>
      <c r="C543" s="55" t="s">
        <v>1337</v>
      </c>
      <c r="D543" s="55" t="s">
        <v>52</v>
      </c>
      <c r="E543" s="55" t="s">
        <v>53</v>
      </c>
      <c r="F543" s="55"/>
      <c r="G543" s="55">
        <v>15</v>
      </c>
      <c r="H543" s="55">
        <v>446</v>
      </c>
      <c r="I543" s="55">
        <v>495</v>
      </c>
      <c r="J543" s="55">
        <v>540</v>
      </c>
      <c r="K543" s="55">
        <v>-23</v>
      </c>
      <c r="L543" s="55">
        <v>3600</v>
      </c>
      <c r="M543" s="55">
        <v>107.5</v>
      </c>
      <c r="N543" s="55">
        <v>300</v>
      </c>
      <c r="O543" s="55">
        <v>89</v>
      </c>
      <c r="P543" s="55">
        <v>470</v>
      </c>
      <c r="Q543" s="55">
        <v>103.5</v>
      </c>
      <c r="R543" s="55">
        <v>551</v>
      </c>
      <c r="S543" s="55">
        <v>45</v>
      </c>
      <c r="T543" s="55">
        <v>604</v>
      </c>
      <c r="U543" s="55"/>
      <c r="V543" s="55"/>
      <c r="W543" s="55">
        <v>46.5</v>
      </c>
      <c r="X543" s="55">
        <v>73</v>
      </c>
      <c r="Y543" s="55">
        <v>561</v>
      </c>
      <c r="Z543" s="55"/>
      <c r="AA543" s="55"/>
      <c r="AB543" s="55"/>
      <c r="AC543" s="55">
        <v>54.5</v>
      </c>
      <c r="AD543" s="55">
        <v>77</v>
      </c>
      <c r="AE543" s="55">
        <v>175</v>
      </c>
      <c r="AF543" s="55"/>
      <c r="AG543" s="55"/>
      <c r="AH543" s="55"/>
      <c r="AI543" s="55" t="s">
        <v>880</v>
      </c>
      <c r="AJ543" s="55">
        <v>3</v>
      </c>
      <c r="AK543" s="55"/>
      <c r="AL543" s="55"/>
      <c r="AM543" s="55"/>
      <c r="AN543" s="55"/>
      <c r="AO543" s="55">
        <v>605</v>
      </c>
      <c r="AP543" s="55">
        <v>653</v>
      </c>
      <c r="AQ543" s="55">
        <v>464</v>
      </c>
      <c r="AR543" s="55">
        <v>517</v>
      </c>
      <c r="AS543" s="55">
        <v>628</v>
      </c>
      <c r="AT543" s="55">
        <v>540</v>
      </c>
    </row>
    <row r="544" spans="1:46">
      <c r="A544" s="55" t="s">
        <v>685</v>
      </c>
      <c r="B544" s="55">
        <v>1315230745</v>
      </c>
      <c r="C544" s="55" t="s">
        <v>686</v>
      </c>
      <c r="D544" s="55" t="s">
        <v>133</v>
      </c>
      <c r="E544" s="55" t="s">
        <v>53</v>
      </c>
      <c r="F544" s="55"/>
      <c r="G544" s="55">
        <v>7</v>
      </c>
      <c r="H544" s="55">
        <v>458.5</v>
      </c>
      <c r="I544" s="55">
        <v>495</v>
      </c>
      <c r="J544" s="55">
        <v>540</v>
      </c>
      <c r="K544" s="55">
        <v>-30</v>
      </c>
      <c r="L544" s="55">
        <v>3600</v>
      </c>
      <c r="M544" s="55">
        <v>90</v>
      </c>
      <c r="N544" s="55">
        <v>781</v>
      </c>
      <c r="O544" s="55">
        <v>106</v>
      </c>
      <c r="P544" s="55">
        <v>160</v>
      </c>
      <c r="Q544" s="55">
        <v>85.5</v>
      </c>
      <c r="R544" s="55">
        <v>755</v>
      </c>
      <c r="S544" s="55">
        <v>73.5</v>
      </c>
      <c r="T544" s="55">
        <v>172</v>
      </c>
      <c r="U544" s="55"/>
      <c r="V544" s="55"/>
      <c r="W544" s="55">
        <v>48</v>
      </c>
      <c r="X544" s="55">
        <v>74</v>
      </c>
      <c r="Y544" s="55">
        <v>544</v>
      </c>
      <c r="Z544" s="55">
        <v>55.5</v>
      </c>
      <c r="AA544" s="55">
        <v>66</v>
      </c>
      <c r="AB544" s="55">
        <v>456</v>
      </c>
      <c r="AC544" s="55"/>
      <c r="AD544" s="55"/>
      <c r="AE544" s="55"/>
      <c r="AF544" s="55"/>
      <c r="AG544" s="55"/>
      <c r="AH544" s="55"/>
      <c r="AI544" s="55" t="s">
        <v>54</v>
      </c>
      <c r="AJ544" s="55">
        <v>45</v>
      </c>
      <c r="AK544" s="55"/>
      <c r="AL544" s="55"/>
      <c r="AM544" s="55"/>
      <c r="AN544" s="55"/>
      <c r="AO544" s="55">
        <v>481</v>
      </c>
      <c r="AP544" s="55">
        <v>433</v>
      </c>
      <c r="AQ544" s="55">
        <v>608</v>
      </c>
      <c r="AR544" s="55">
        <v>510</v>
      </c>
      <c r="AS544" s="55">
        <v>560</v>
      </c>
      <c r="AT544" s="55">
        <v>540</v>
      </c>
    </row>
    <row r="545" spans="1:46">
      <c r="A545" s="55" t="s">
        <v>399</v>
      </c>
      <c r="B545" s="55">
        <v>1315230434</v>
      </c>
      <c r="C545" s="55" t="s">
        <v>400</v>
      </c>
      <c r="D545" s="55" t="s">
        <v>52</v>
      </c>
      <c r="E545" s="55" t="s">
        <v>53</v>
      </c>
      <c r="F545" s="55"/>
      <c r="G545" s="55">
        <v>4</v>
      </c>
      <c r="H545" s="55">
        <v>462</v>
      </c>
      <c r="I545" s="55">
        <v>494.5</v>
      </c>
      <c r="J545" s="55">
        <v>543</v>
      </c>
      <c r="K545" s="55">
        <v>-160</v>
      </c>
      <c r="L545" s="55">
        <v>3632</v>
      </c>
      <c r="M545" s="55">
        <v>109.5</v>
      </c>
      <c r="N545" s="55">
        <v>226</v>
      </c>
      <c r="O545" s="55">
        <v>72</v>
      </c>
      <c r="P545" s="55">
        <v>698</v>
      </c>
      <c r="Q545" s="55">
        <v>110</v>
      </c>
      <c r="R545" s="55">
        <v>408</v>
      </c>
      <c r="S545" s="55">
        <v>44</v>
      </c>
      <c r="T545" s="55">
        <v>610</v>
      </c>
      <c r="U545" s="55"/>
      <c r="V545" s="55"/>
      <c r="W545" s="55">
        <v>62.5</v>
      </c>
      <c r="X545" s="55">
        <v>86</v>
      </c>
      <c r="Y545" s="55">
        <v>306</v>
      </c>
      <c r="Z545" s="55">
        <v>64</v>
      </c>
      <c r="AA545" s="55">
        <v>73</v>
      </c>
      <c r="AB545" s="55">
        <v>417</v>
      </c>
      <c r="AC545" s="55"/>
      <c r="AD545" s="55"/>
      <c r="AE545" s="55"/>
      <c r="AF545" s="55"/>
      <c r="AG545" s="55"/>
      <c r="AH545" s="55"/>
      <c r="AI545" s="55" t="s">
        <v>54</v>
      </c>
      <c r="AJ545" s="55">
        <v>34</v>
      </c>
      <c r="AK545" s="55"/>
      <c r="AL545" s="55"/>
      <c r="AM545" s="55"/>
      <c r="AN545" s="55"/>
      <c r="AO545" s="55">
        <v>530</v>
      </c>
      <c r="AP545" s="55">
        <v>478</v>
      </c>
      <c r="AQ545" s="55">
        <v>404</v>
      </c>
      <c r="AR545" s="55">
        <v>383</v>
      </c>
      <c r="AS545" s="55">
        <v>566</v>
      </c>
      <c r="AT545" s="55">
        <v>543</v>
      </c>
    </row>
    <row r="546" spans="1:46">
      <c r="A546" s="55" t="s">
        <v>1040</v>
      </c>
      <c r="B546" s="55">
        <v>1315231137</v>
      </c>
      <c r="C546" s="55" t="s">
        <v>1041</v>
      </c>
      <c r="D546" s="55" t="s">
        <v>133</v>
      </c>
      <c r="E546" s="55" t="s">
        <v>53</v>
      </c>
      <c r="F546" s="55"/>
      <c r="G546" s="55">
        <v>11</v>
      </c>
      <c r="H546" s="55">
        <v>440.5</v>
      </c>
      <c r="I546" s="55">
        <v>494.5</v>
      </c>
      <c r="J546" s="55">
        <v>543</v>
      </c>
      <c r="K546" s="55">
        <v>-50</v>
      </c>
      <c r="L546" s="55">
        <v>3632</v>
      </c>
      <c r="M546" s="55">
        <v>105</v>
      </c>
      <c r="N546" s="55">
        <v>406</v>
      </c>
      <c r="O546" s="55">
        <v>73</v>
      </c>
      <c r="P546" s="55">
        <v>694</v>
      </c>
      <c r="Q546" s="55">
        <v>121</v>
      </c>
      <c r="R546" s="55">
        <v>168</v>
      </c>
      <c r="S546" s="55">
        <v>49.5</v>
      </c>
      <c r="T546" s="55">
        <v>556</v>
      </c>
      <c r="U546" s="55"/>
      <c r="V546" s="55"/>
      <c r="W546" s="55">
        <v>37</v>
      </c>
      <c r="X546" s="55">
        <v>64</v>
      </c>
      <c r="Y546" s="55">
        <v>643</v>
      </c>
      <c r="Z546" s="55"/>
      <c r="AA546" s="55"/>
      <c r="AB546" s="55"/>
      <c r="AC546" s="55"/>
      <c r="AD546" s="55"/>
      <c r="AE546" s="55"/>
      <c r="AF546" s="55">
        <v>55</v>
      </c>
      <c r="AG546" s="55">
        <v>82</v>
      </c>
      <c r="AH546" s="55">
        <v>128</v>
      </c>
      <c r="AI546" s="55" t="s">
        <v>866</v>
      </c>
      <c r="AJ546" s="55">
        <v>37</v>
      </c>
      <c r="AK546" s="55"/>
      <c r="AL546" s="55"/>
      <c r="AM546" s="55"/>
      <c r="AN546" s="55"/>
      <c r="AO546" s="55">
        <v>449</v>
      </c>
      <c r="AP546" s="55">
        <v>357</v>
      </c>
      <c r="AQ546" s="55">
        <v>464</v>
      </c>
      <c r="AR546" s="55">
        <v>493</v>
      </c>
      <c r="AS546" s="55">
        <v>459</v>
      </c>
      <c r="AT546" s="55">
        <v>543</v>
      </c>
    </row>
    <row r="547" spans="1:46">
      <c r="A547" s="55" t="s">
        <v>705</v>
      </c>
      <c r="B547" s="55">
        <v>1315230807</v>
      </c>
      <c r="C547" s="55" t="s">
        <v>706</v>
      </c>
      <c r="D547" s="55" t="s">
        <v>52</v>
      </c>
      <c r="E547" s="55" t="s">
        <v>53</v>
      </c>
      <c r="F547" s="55"/>
      <c r="G547" s="55">
        <v>8</v>
      </c>
      <c r="H547" s="55">
        <v>459</v>
      </c>
      <c r="I547" s="55">
        <v>494.5</v>
      </c>
      <c r="J547" s="55">
        <v>543</v>
      </c>
      <c r="K547" s="55">
        <v>-149</v>
      </c>
      <c r="L547" s="55">
        <v>3632</v>
      </c>
      <c r="M547" s="55">
        <v>105</v>
      </c>
      <c r="N547" s="55">
        <v>406</v>
      </c>
      <c r="O547" s="55">
        <v>72</v>
      </c>
      <c r="P547" s="55">
        <v>698</v>
      </c>
      <c r="Q547" s="55">
        <v>111.5</v>
      </c>
      <c r="R547" s="55">
        <v>371</v>
      </c>
      <c r="S547" s="55">
        <v>61</v>
      </c>
      <c r="T547" s="55">
        <v>396</v>
      </c>
      <c r="U547" s="55"/>
      <c r="V547" s="55"/>
      <c r="W547" s="55">
        <v>46.5</v>
      </c>
      <c r="X547" s="55">
        <v>73</v>
      </c>
      <c r="Y547" s="55">
        <v>561</v>
      </c>
      <c r="Z547" s="55">
        <v>63</v>
      </c>
      <c r="AA547" s="55">
        <v>72</v>
      </c>
      <c r="AB547" s="55">
        <v>423</v>
      </c>
      <c r="AC547" s="55"/>
      <c r="AD547" s="55"/>
      <c r="AE547" s="55"/>
      <c r="AF547" s="55"/>
      <c r="AG547" s="55"/>
      <c r="AH547" s="55"/>
      <c r="AI547" s="55" t="s">
        <v>54</v>
      </c>
      <c r="AJ547" s="55">
        <v>8</v>
      </c>
      <c r="AK547" s="55"/>
      <c r="AL547" s="55"/>
      <c r="AM547" s="55"/>
      <c r="AN547" s="55"/>
      <c r="AO547" s="55">
        <v>387</v>
      </c>
      <c r="AP547" s="55">
        <v>502</v>
      </c>
      <c r="AQ547" s="55">
        <v>485</v>
      </c>
      <c r="AR547" s="55">
        <v>394</v>
      </c>
      <c r="AS547" s="55">
        <v>330</v>
      </c>
      <c r="AT547" s="55">
        <v>543</v>
      </c>
    </row>
    <row r="548" spans="1:46">
      <c r="A548" s="55" t="s">
        <v>1120</v>
      </c>
      <c r="B548" s="55">
        <v>1315231231</v>
      </c>
      <c r="C548" s="55" t="s">
        <v>1121</v>
      </c>
      <c r="D548" s="55" t="s">
        <v>52</v>
      </c>
      <c r="E548" s="55" t="s">
        <v>53</v>
      </c>
      <c r="F548" s="55"/>
      <c r="G548" s="55">
        <v>12</v>
      </c>
      <c r="H548" s="55">
        <v>441.5</v>
      </c>
      <c r="I548" s="55">
        <v>494</v>
      </c>
      <c r="J548" s="55">
        <v>546</v>
      </c>
      <c r="K548" s="55">
        <v>-40</v>
      </c>
      <c r="L548" s="55">
        <v>3662</v>
      </c>
      <c r="M548" s="55">
        <v>99.5</v>
      </c>
      <c r="N548" s="55">
        <v>618</v>
      </c>
      <c r="O548" s="55">
        <v>84</v>
      </c>
      <c r="P548" s="55">
        <v>568</v>
      </c>
      <c r="Q548" s="55">
        <v>84.5</v>
      </c>
      <c r="R548" s="55">
        <v>757</v>
      </c>
      <c r="S548" s="55">
        <v>67</v>
      </c>
      <c r="T548" s="55">
        <v>287</v>
      </c>
      <c r="U548" s="55"/>
      <c r="V548" s="55"/>
      <c r="W548" s="55">
        <v>51.5</v>
      </c>
      <c r="X548" s="55">
        <v>77</v>
      </c>
      <c r="Y548" s="55">
        <v>504</v>
      </c>
      <c r="Z548" s="55"/>
      <c r="AA548" s="55"/>
      <c r="AB548" s="55"/>
      <c r="AC548" s="55"/>
      <c r="AD548" s="55"/>
      <c r="AE548" s="55"/>
      <c r="AF548" s="55">
        <v>55</v>
      </c>
      <c r="AG548" s="55">
        <v>82</v>
      </c>
      <c r="AH548" s="55">
        <v>128</v>
      </c>
      <c r="AI548" s="55" t="s">
        <v>866</v>
      </c>
      <c r="AJ548" s="55">
        <v>32</v>
      </c>
      <c r="AK548" s="55"/>
      <c r="AL548" s="55"/>
      <c r="AM548" s="55"/>
      <c r="AN548" s="55"/>
      <c r="AO548" s="55">
        <v>562</v>
      </c>
      <c r="AP548" s="55">
        <v>615</v>
      </c>
      <c r="AQ548" s="55">
        <v>416</v>
      </c>
      <c r="AR548" s="55">
        <v>506</v>
      </c>
      <c r="AS548" s="55">
        <v>593</v>
      </c>
      <c r="AT548" s="55">
        <v>546</v>
      </c>
    </row>
    <row r="549" spans="1:46">
      <c r="A549" s="55" t="s">
        <v>1116</v>
      </c>
      <c r="B549" s="55">
        <v>1315231229</v>
      </c>
      <c r="C549" s="55" t="s">
        <v>1117</v>
      </c>
      <c r="D549" s="55" t="s">
        <v>52</v>
      </c>
      <c r="E549" s="55" t="s">
        <v>53</v>
      </c>
      <c r="F549" s="55"/>
      <c r="G549" s="55">
        <v>12</v>
      </c>
      <c r="H549" s="55">
        <v>446</v>
      </c>
      <c r="I549" s="55">
        <v>494</v>
      </c>
      <c r="J549" s="55">
        <v>546</v>
      </c>
      <c r="K549" s="55">
        <v>-110</v>
      </c>
      <c r="L549" s="55">
        <v>3662</v>
      </c>
      <c r="M549" s="55">
        <v>100.5</v>
      </c>
      <c r="N549" s="55">
        <v>584</v>
      </c>
      <c r="O549" s="55">
        <v>87</v>
      </c>
      <c r="P549" s="55">
        <v>503</v>
      </c>
      <c r="Q549" s="55">
        <v>105.5</v>
      </c>
      <c r="R549" s="55">
        <v>513</v>
      </c>
      <c r="S549" s="55">
        <v>54</v>
      </c>
      <c r="T549" s="55">
        <v>503</v>
      </c>
      <c r="U549" s="55"/>
      <c r="V549" s="55"/>
      <c r="W549" s="55">
        <v>54.5</v>
      </c>
      <c r="X549" s="55">
        <v>79</v>
      </c>
      <c r="Y549" s="55">
        <v>455</v>
      </c>
      <c r="Z549" s="55"/>
      <c r="AA549" s="55"/>
      <c r="AB549" s="55"/>
      <c r="AC549" s="55"/>
      <c r="AD549" s="55"/>
      <c r="AE549" s="55"/>
      <c r="AF549" s="55">
        <v>44.5</v>
      </c>
      <c r="AG549" s="55">
        <v>68</v>
      </c>
      <c r="AH549" s="55">
        <v>211</v>
      </c>
      <c r="AI549" s="55" t="s">
        <v>866</v>
      </c>
      <c r="AJ549" s="55">
        <v>30</v>
      </c>
      <c r="AK549" s="55"/>
      <c r="AL549" s="55"/>
      <c r="AM549" s="55"/>
      <c r="AN549" s="55"/>
      <c r="AO549" s="55">
        <v>560</v>
      </c>
      <c r="AP549" s="55">
        <v>472</v>
      </c>
      <c r="AQ549" s="55">
        <v>543</v>
      </c>
      <c r="AR549" s="55">
        <v>436</v>
      </c>
      <c r="AS549" s="55">
        <v>490</v>
      </c>
      <c r="AT549" s="55">
        <v>546</v>
      </c>
    </row>
    <row r="550" spans="1:46">
      <c r="A550" s="55" t="s">
        <v>85</v>
      </c>
      <c r="B550" s="55">
        <v>1315230117</v>
      </c>
      <c r="C550" s="55" t="s">
        <v>86</v>
      </c>
      <c r="D550" s="55" t="s">
        <v>52</v>
      </c>
      <c r="E550" s="55" t="s">
        <v>53</v>
      </c>
      <c r="F550" s="55"/>
      <c r="G550" s="55">
        <v>1</v>
      </c>
      <c r="H550" s="55">
        <v>457.5</v>
      </c>
      <c r="I550" s="55">
        <v>494</v>
      </c>
      <c r="J550" s="55">
        <v>546</v>
      </c>
      <c r="K550" s="55">
        <v>-69</v>
      </c>
      <c r="L550" s="55">
        <v>3662</v>
      </c>
      <c r="M550" s="55">
        <v>96.5</v>
      </c>
      <c r="N550" s="55">
        <v>701</v>
      </c>
      <c r="O550" s="55">
        <v>92.5</v>
      </c>
      <c r="P550" s="55">
        <v>409</v>
      </c>
      <c r="Q550" s="55">
        <v>105</v>
      </c>
      <c r="R550" s="55">
        <v>523</v>
      </c>
      <c r="S550" s="55">
        <v>57</v>
      </c>
      <c r="T550" s="55">
        <v>462</v>
      </c>
      <c r="U550" s="55"/>
      <c r="V550" s="55"/>
      <c r="W550" s="55">
        <v>45</v>
      </c>
      <c r="X550" s="55">
        <v>72</v>
      </c>
      <c r="Y550" s="55">
        <v>578</v>
      </c>
      <c r="Z550" s="55">
        <v>61.5</v>
      </c>
      <c r="AA550" s="55">
        <v>71</v>
      </c>
      <c r="AB550" s="55">
        <v>432</v>
      </c>
      <c r="AC550" s="55"/>
      <c r="AD550" s="55"/>
      <c r="AE550" s="55"/>
      <c r="AF550" s="55"/>
      <c r="AG550" s="55"/>
      <c r="AH550" s="55"/>
      <c r="AI550" s="55" t="s">
        <v>54</v>
      </c>
      <c r="AJ550" s="55">
        <v>17</v>
      </c>
      <c r="AK550" s="55"/>
      <c r="AL550" s="55"/>
      <c r="AM550" s="55"/>
      <c r="AN550" s="55"/>
      <c r="AO550" s="55">
        <v>514</v>
      </c>
      <c r="AP550" s="55">
        <v>555</v>
      </c>
      <c r="AQ550" s="55">
        <v>606</v>
      </c>
      <c r="AR550" s="55">
        <v>477</v>
      </c>
      <c r="AS550" s="55">
        <v>336</v>
      </c>
      <c r="AT550" s="55">
        <v>546</v>
      </c>
    </row>
    <row r="551" spans="1:46">
      <c r="A551" s="55" t="s">
        <v>180</v>
      </c>
      <c r="B551" s="55">
        <v>1315230217</v>
      </c>
      <c r="C551" s="55" t="s">
        <v>181</v>
      </c>
      <c r="D551" s="55" t="s">
        <v>52</v>
      </c>
      <c r="E551" s="55" t="s">
        <v>53</v>
      </c>
      <c r="F551" s="55"/>
      <c r="G551" s="55">
        <v>2</v>
      </c>
      <c r="H551" s="55">
        <v>459</v>
      </c>
      <c r="I551" s="55">
        <v>493.5</v>
      </c>
      <c r="J551" s="55">
        <v>549</v>
      </c>
      <c r="K551" s="55"/>
      <c r="L551" s="55">
        <v>3686</v>
      </c>
      <c r="M551" s="55">
        <v>101</v>
      </c>
      <c r="N551" s="55">
        <v>561</v>
      </c>
      <c r="O551" s="55">
        <v>84.5</v>
      </c>
      <c r="P551" s="55">
        <v>553</v>
      </c>
      <c r="Q551" s="55">
        <v>99</v>
      </c>
      <c r="R551" s="55">
        <v>617</v>
      </c>
      <c r="S551" s="55">
        <v>58</v>
      </c>
      <c r="T551" s="55">
        <v>447</v>
      </c>
      <c r="U551" s="55"/>
      <c r="V551" s="55"/>
      <c r="W551" s="55">
        <v>53.5</v>
      </c>
      <c r="X551" s="55">
        <v>79</v>
      </c>
      <c r="Y551" s="55">
        <v>471</v>
      </c>
      <c r="Z551" s="55">
        <v>63</v>
      </c>
      <c r="AA551" s="55">
        <v>72</v>
      </c>
      <c r="AB551" s="55">
        <v>423</v>
      </c>
      <c r="AC551" s="55"/>
      <c r="AD551" s="55"/>
      <c r="AE551" s="55"/>
      <c r="AF551" s="55"/>
      <c r="AG551" s="55"/>
      <c r="AH551" s="55"/>
      <c r="AI551" s="55" t="s">
        <v>54</v>
      </c>
      <c r="AJ551" s="55">
        <v>17</v>
      </c>
      <c r="AK551" s="55"/>
      <c r="AL551" s="55"/>
      <c r="AM551" s="55"/>
      <c r="AN551" s="55"/>
      <c r="AO551" s="55">
        <v>534</v>
      </c>
      <c r="AP551" s="55">
        <v>468</v>
      </c>
      <c r="AQ551" s="55">
        <v>596</v>
      </c>
      <c r="AR551" s="55"/>
      <c r="AS551" s="55">
        <v>464</v>
      </c>
      <c r="AT551" s="55">
        <v>549</v>
      </c>
    </row>
    <row r="552" spans="1:46">
      <c r="A552" s="55" t="s">
        <v>256</v>
      </c>
      <c r="B552" s="55">
        <v>1315230309</v>
      </c>
      <c r="C552" s="55" t="s">
        <v>257</v>
      </c>
      <c r="D552" s="55" t="s">
        <v>52</v>
      </c>
      <c r="E552" s="55" t="s">
        <v>53</v>
      </c>
      <c r="F552" s="55"/>
      <c r="G552" s="55">
        <v>3</v>
      </c>
      <c r="H552" s="55">
        <v>456.5</v>
      </c>
      <c r="I552" s="55">
        <v>493.5</v>
      </c>
      <c r="J552" s="55">
        <v>549</v>
      </c>
      <c r="K552" s="55">
        <v>-194</v>
      </c>
      <c r="L552" s="55">
        <v>3686</v>
      </c>
      <c r="M552" s="55">
        <v>100.5</v>
      </c>
      <c r="N552" s="55">
        <v>584</v>
      </c>
      <c r="O552" s="55">
        <v>94.5</v>
      </c>
      <c r="P552" s="55">
        <v>374</v>
      </c>
      <c r="Q552" s="55">
        <v>100.5</v>
      </c>
      <c r="R552" s="55">
        <v>600</v>
      </c>
      <c r="S552" s="55">
        <v>47</v>
      </c>
      <c r="T552" s="55">
        <v>587</v>
      </c>
      <c r="U552" s="55"/>
      <c r="V552" s="55"/>
      <c r="W552" s="55">
        <v>43.5</v>
      </c>
      <c r="X552" s="55">
        <v>71</v>
      </c>
      <c r="Y552" s="55">
        <v>595</v>
      </c>
      <c r="Z552" s="55">
        <v>70.5</v>
      </c>
      <c r="AA552" s="55">
        <v>80</v>
      </c>
      <c r="AB552" s="55">
        <v>328</v>
      </c>
      <c r="AC552" s="55"/>
      <c r="AD552" s="55"/>
      <c r="AE552" s="55"/>
      <c r="AF552" s="55"/>
      <c r="AG552" s="55"/>
      <c r="AH552" s="55"/>
      <c r="AI552" s="55" t="s">
        <v>54</v>
      </c>
      <c r="AJ552" s="55">
        <v>9</v>
      </c>
      <c r="AK552" s="55"/>
      <c r="AL552" s="55"/>
      <c r="AM552" s="55"/>
      <c r="AN552" s="55"/>
      <c r="AO552" s="55">
        <v>566</v>
      </c>
      <c r="AP552" s="55">
        <v>644</v>
      </c>
      <c r="AQ552" s="55">
        <v>528</v>
      </c>
      <c r="AR552" s="55">
        <v>355</v>
      </c>
      <c r="AS552" s="55">
        <v>466</v>
      </c>
      <c r="AT552" s="55">
        <v>549</v>
      </c>
    </row>
    <row r="553" spans="1:46">
      <c r="A553" s="55" t="s">
        <v>1385</v>
      </c>
      <c r="B553" s="55">
        <v>1315231527</v>
      </c>
      <c r="C553" s="55" t="s">
        <v>1386</v>
      </c>
      <c r="D553" s="55" t="s">
        <v>52</v>
      </c>
      <c r="E553" s="55" t="s">
        <v>53</v>
      </c>
      <c r="F553" s="55"/>
      <c r="G553" s="55">
        <v>15</v>
      </c>
      <c r="H553" s="55">
        <v>446.5</v>
      </c>
      <c r="I553" s="55">
        <v>493.5</v>
      </c>
      <c r="J553" s="55">
        <v>549</v>
      </c>
      <c r="K553" s="55">
        <v>72</v>
      </c>
      <c r="L553" s="55">
        <v>3686</v>
      </c>
      <c r="M553" s="55">
        <v>108</v>
      </c>
      <c r="N553" s="55">
        <v>278</v>
      </c>
      <c r="O553" s="55">
        <v>86</v>
      </c>
      <c r="P553" s="55">
        <v>522</v>
      </c>
      <c r="Q553" s="55">
        <v>116</v>
      </c>
      <c r="R553" s="55">
        <v>283</v>
      </c>
      <c r="S553" s="55">
        <v>35.5</v>
      </c>
      <c r="T553" s="55">
        <v>660</v>
      </c>
      <c r="U553" s="55"/>
      <c r="V553" s="55"/>
      <c r="W553" s="55">
        <v>50.5</v>
      </c>
      <c r="X553" s="55">
        <v>76</v>
      </c>
      <c r="Y553" s="55">
        <v>516</v>
      </c>
      <c r="Z553" s="55"/>
      <c r="AA553" s="55"/>
      <c r="AB553" s="55"/>
      <c r="AC553" s="55">
        <v>50.5</v>
      </c>
      <c r="AD553" s="55">
        <v>72</v>
      </c>
      <c r="AE553" s="55">
        <v>199</v>
      </c>
      <c r="AF553" s="55"/>
      <c r="AG553" s="55"/>
      <c r="AH553" s="55"/>
      <c r="AI553" s="55" t="s">
        <v>880</v>
      </c>
      <c r="AJ553" s="55">
        <v>27</v>
      </c>
      <c r="AK553" s="55"/>
      <c r="AL553" s="55"/>
      <c r="AM553" s="55"/>
      <c r="AN553" s="55"/>
      <c r="AO553" s="55">
        <v>646</v>
      </c>
      <c r="AP553" s="55">
        <v>667</v>
      </c>
      <c r="AQ553" s="55">
        <v>633</v>
      </c>
      <c r="AR553" s="55">
        <v>621</v>
      </c>
      <c r="AS553" s="55">
        <v>675</v>
      </c>
      <c r="AT553" s="55">
        <v>549</v>
      </c>
    </row>
    <row r="554" spans="1:46">
      <c r="A554" s="55" t="s">
        <v>583</v>
      </c>
      <c r="B554" s="55">
        <v>7035230639</v>
      </c>
      <c r="C554" s="55" t="s">
        <v>584</v>
      </c>
      <c r="D554" s="55" t="s">
        <v>511</v>
      </c>
      <c r="E554" s="55" t="s">
        <v>53</v>
      </c>
      <c r="F554" s="55" t="s">
        <v>233</v>
      </c>
      <c r="G554" s="55">
        <v>6</v>
      </c>
      <c r="H554" s="55">
        <v>458</v>
      </c>
      <c r="I554" s="55">
        <v>493</v>
      </c>
      <c r="J554" s="55">
        <v>552</v>
      </c>
      <c r="K554" s="55">
        <v>-72</v>
      </c>
      <c r="L554" s="55">
        <v>3715</v>
      </c>
      <c r="M554" s="55">
        <v>99</v>
      </c>
      <c r="N554" s="55">
        <v>635</v>
      </c>
      <c r="O554" s="55">
        <v>88</v>
      </c>
      <c r="P554" s="55">
        <v>492</v>
      </c>
      <c r="Q554" s="55">
        <v>114</v>
      </c>
      <c r="R554" s="55">
        <v>313</v>
      </c>
      <c r="S554" s="55">
        <v>49</v>
      </c>
      <c r="T554" s="55">
        <v>565</v>
      </c>
      <c r="U554" s="55"/>
      <c r="V554" s="55"/>
      <c r="W554" s="55">
        <v>56</v>
      </c>
      <c r="X554" s="55">
        <v>80</v>
      </c>
      <c r="Y554" s="55">
        <v>426</v>
      </c>
      <c r="Z554" s="55">
        <v>52</v>
      </c>
      <c r="AA554" s="55">
        <v>63</v>
      </c>
      <c r="AB554" s="55">
        <v>461</v>
      </c>
      <c r="AC554" s="55"/>
      <c r="AD554" s="55"/>
      <c r="AE554" s="55"/>
      <c r="AF554" s="55"/>
      <c r="AG554" s="55"/>
      <c r="AH554" s="55"/>
      <c r="AI554" s="55" t="s">
        <v>54</v>
      </c>
      <c r="AJ554" s="55">
        <v>39</v>
      </c>
      <c r="AK554" s="55"/>
      <c r="AL554" s="55" t="s">
        <v>512</v>
      </c>
      <c r="AM554" s="55"/>
      <c r="AN554" s="55"/>
      <c r="AO554" s="55">
        <v>685</v>
      </c>
      <c r="AP554" s="55"/>
      <c r="AQ554" s="55">
        <v>649</v>
      </c>
      <c r="AR554" s="55">
        <v>480</v>
      </c>
      <c r="AS554" s="55"/>
      <c r="AT554" s="55">
        <v>552</v>
      </c>
    </row>
    <row r="555" spans="1:46">
      <c r="A555" s="55" t="s">
        <v>429</v>
      </c>
      <c r="B555" s="55">
        <v>1315230508</v>
      </c>
      <c r="C555" s="55" t="s">
        <v>430</v>
      </c>
      <c r="D555" s="55" t="s">
        <v>52</v>
      </c>
      <c r="E555" s="55" t="s">
        <v>53</v>
      </c>
      <c r="F555" s="55"/>
      <c r="G555" s="55">
        <v>5</v>
      </c>
      <c r="H555" s="55">
        <v>458.5</v>
      </c>
      <c r="I555" s="55">
        <v>493</v>
      </c>
      <c r="J555" s="55">
        <v>552</v>
      </c>
      <c r="K555" s="55">
        <v>-376</v>
      </c>
      <c r="L555" s="55">
        <v>3715</v>
      </c>
      <c r="M555" s="55">
        <v>106.5</v>
      </c>
      <c r="N555" s="55">
        <v>346</v>
      </c>
      <c r="O555" s="55">
        <v>62</v>
      </c>
      <c r="P555" s="55">
        <v>763</v>
      </c>
      <c r="Q555" s="55">
        <v>122</v>
      </c>
      <c r="R555" s="55">
        <v>142</v>
      </c>
      <c r="S555" s="55">
        <v>44.5</v>
      </c>
      <c r="T555" s="55">
        <v>607</v>
      </c>
      <c r="U555" s="55"/>
      <c r="V555" s="55"/>
      <c r="W555" s="55">
        <v>50</v>
      </c>
      <c r="X555" s="55">
        <v>76</v>
      </c>
      <c r="Y555" s="55">
        <v>523</v>
      </c>
      <c r="Z555" s="55">
        <v>73.5</v>
      </c>
      <c r="AA555" s="55">
        <v>82</v>
      </c>
      <c r="AB555" s="55">
        <v>273</v>
      </c>
      <c r="AC555" s="55"/>
      <c r="AD555" s="55"/>
      <c r="AE555" s="55"/>
      <c r="AF555" s="55"/>
      <c r="AG555" s="55"/>
      <c r="AH555" s="55"/>
      <c r="AI555" s="55" t="s">
        <v>54</v>
      </c>
      <c r="AJ555" s="55">
        <v>8</v>
      </c>
      <c r="AK555" s="55"/>
      <c r="AL555" s="55"/>
      <c r="AM555" s="55"/>
      <c r="AN555" s="55"/>
      <c r="AO555" s="55">
        <v>403</v>
      </c>
      <c r="AP555" s="55">
        <v>458</v>
      </c>
      <c r="AQ555" s="55"/>
      <c r="AR555" s="55">
        <v>176</v>
      </c>
      <c r="AS555" s="55">
        <v>471</v>
      </c>
      <c r="AT555" s="55">
        <v>552</v>
      </c>
    </row>
    <row r="556" spans="1:46">
      <c r="A556" s="55" t="s">
        <v>1192</v>
      </c>
      <c r="B556" s="55">
        <v>1315231328</v>
      </c>
      <c r="C556" s="55" t="s">
        <v>1193</v>
      </c>
      <c r="D556" s="55" t="s">
        <v>52</v>
      </c>
      <c r="E556" s="55" t="s">
        <v>53</v>
      </c>
      <c r="F556" s="55"/>
      <c r="G556" s="55">
        <v>13</v>
      </c>
      <c r="H556" s="55">
        <v>444.5</v>
      </c>
      <c r="I556" s="55">
        <v>493</v>
      </c>
      <c r="J556" s="55">
        <v>552</v>
      </c>
      <c r="K556" s="55">
        <v>-49</v>
      </c>
      <c r="L556" s="55">
        <v>3715</v>
      </c>
      <c r="M556" s="55">
        <v>100</v>
      </c>
      <c r="N556" s="55">
        <v>605</v>
      </c>
      <c r="O556" s="55">
        <v>77</v>
      </c>
      <c r="P556" s="55">
        <v>657</v>
      </c>
      <c r="Q556" s="55">
        <v>115.5</v>
      </c>
      <c r="R556" s="55">
        <v>288</v>
      </c>
      <c r="S556" s="55">
        <v>50.5</v>
      </c>
      <c r="T556" s="55">
        <v>542</v>
      </c>
      <c r="U556" s="55"/>
      <c r="V556" s="55"/>
      <c r="W556" s="55">
        <v>56.5</v>
      </c>
      <c r="X556" s="55">
        <v>81</v>
      </c>
      <c r="Y556" s="55">
        <v>414</v>
      </c>
      <c r="Z556" s="55"/>
      <c r="AA556" s="55"/>
      <c r="AB556" s="55"/>
      <c r="AC556" s="55"/>
      <c r="AD556" s="55"/>
      <c r="AE556" s="55"/>
      <c r="AF556" s="55">
        <v>45</v>
      </c>
      <c r="AG556" s="55">
        <v>69</v>
      </c>
      <c r="AH556" s="55">
        <v>207</v>
      </c>
      <c r="AI556" s="55" t="s">
        <v>866</v>
      </c>
      <c r="AJ556" s="55">
        <v>28</v>
      </c>
      <c r="AK556" s="55"/>
      <c r="AL556" s="55"/>
      <c r="AM556" s="55"/>
      <c r="AN556" s="55"/>
      <c r="AO556" s="55">
        <v>615</v>
      </c>
      <c r="AP556" s="55">
        <v>316</v>
      </c>
      <c r="AQ556" s="55">
        <v>558</v>
      </c>
      <c r="AR556" s="55">
        <v>503</v>
      </c>
      <c r="AS556" s="55">
        <v>582</v>
      </c>
      <c r="AT556" s="55">
        <v>552</v>
      </c>
    </row>
    <row r="557" spans="1:46">
      <c r="A557" s="55" t="s">
        <v>1032</v>
      </c>
      <c r="B557" s="55">
        <v>1315231132</v>
      </c>
      <c r="C557" s="55" t="s">
        <v>1033</v>
      </c>
      <c r="D557" s="55" t="s">
        <v>52</v>
      </c>
      <c r="E557" s="55" t="s">
        <v>53</v>
      </c>
      <c r="F557" s="55"/>
      <c r="G557" s="55">
        <v>11</v>
      </c>
      <c r="H557" s="55">
        <v>444.5</v>
      </c>
      <c r="I557" s="55">
        <v>492.5</v>
      </c>
      <c r="J557" s="55">
        <v>554</v>
      </c>
      <c r="K557" s="55">
        <v>-20</v>
      </c>
      <c r="L557" s="55">
        <v>3746</v>
      </c>
      <c r="M557" s="55">
        <v>95.5</v>
      </c>
      <c r="N557" s="55">
        <v>721</v>
      </c>
      <c r="O557" s="55">
        <v>86</v>
      </c>
      <c r="P557" s="55">
        <v>522</v>
      </c>
      <c r="Q557" s="55">
        <v>82</v>
      </c>
      <c r="R557" s="55">
        <v>766</v>
      </c>
      <c r="S557" s="55">
        <v>64</v>
      </c>
      <c r="T557" s="55">
        <v>332</v>
      </c>
      <c r="U557" s="55"/>
      <c r="V557" s="55"/>
      <c r="W557" s="55">
        <v>45.5</v>
      </c>
      <c r="X557" s="55">
        <v>73</v>
      </c>
      <c r="Y557" s="55">
        <v>574</v>
      </c>
      <c r="Z557" s="55"/>
      <c r="AA557" s="55"/>
      <c r="AB557" s="55"/>
      <c r="AC557" s="55"/>
      <c r="AD557" s="55"/>
      <c r="AE557" s="55"/>
      <c r="AF557" s="55">
        <v>71.5</v>
      </c>
      <c r="AG557" s="55">
        <v>92</v>
      </c>
      <c r="AH557" s="55">
        <v>5</v>
      </c>
      <c r="AI557" s="55" t="s">
        <v>866</v>
      </c>
      <c r="AJ557" s="55">
        <v>32</v>
      </c>
      <c r="AK557" s="55"/>
      <c r="AL557" s="55"/>
      <c r="AM557" s="55"/>
      <c r="AN557" s="55"/>
      <c r="AO557" s="55">
        <v>562</v>
      </c>
      <c r="AP557" s="55">
        <v>574</v>
      </c>
      <c r="AQ557" s="55">
        <v>607</v>
      </c>
      <c r="AR557" s="55">
        <v>534</v>
      </c>
      <c r="AS557" s="55">
        <v>531</v>
      </c>
      <c r="AT557" s="55">
        <v>554</v>
      </c>
    </row>
    <row r="558" spans="1:46">
      <c r="A558" s="55" t="s">
        <v>477</v>
      </c>
      <c r="B558" s="55">
        <v>1315230532</v>
      </c>
      <c r="C558" s="55" t="s">
        <v>478</v>
      </c>
      <c r="D558" s="55" t="s">
        <v>52</v>
      </c>
      <c r="E558" s="55" t="s">
        <v>53</v>
      </c>
      <c r="F558" s="55"/>
      <c r="G558" s="55">
        <v>5</v>
      </c>
      <c r="H558" s="55">
        <v>456</v>
      </c>
      <c r="I558" s="55">
        <v>492</v>
      </c>
      <c r="J558" s="55">
        <v>555</v>
      </c>
      <c r="K558" s="55">
        <v>-43</v>
      </c>
      <c r="L558" s="55">
        <v>3771</v>
      </c>
      <c r="M558" s="55">
        <v>92</v>
      </c>
      <c r="N558" s="55">
        <v>769</v>
      </c>
      <c r="O558" s="55">
        <v>78.5</v>
      </c>
      <c r="P558" s="55">
        <v>643</v>
      </c>
      <c r="Q558" s="55">
        <v>133</v>
      </c>
      <c r="R558" s="55">
        <v>12</v>
      </c>
      <c r="S558" s="55">
        <v>38.5</v>
      </c>
      <c r="T558" s="55">
        <v>643</v>
      </c>
      <c r="U558" s="55"/>
      <c r="V558" s="55"/>
      <c r="W558" s="55">
        <v>45</v>
      </c>
      <c r="X558" s="55">
        <v>72</v>
      </c>
      <c r="Y558" s="55">
        <v>578</v>
      </c>
      <c r="Z558" s="55">
        <v>69</v>
      </c>
      <c r="AA558" s="55">
        <v>78</v>
      </c>
      <c r="AB558" s="55">
        <v>354</v>
      </c>
      <c r="AC558" s="55"/>
      <c r="AD558" s="55"/>
      <c r="AE558" s="55"/>
      <c r="AF558" s="55"/>
      <c r="AG558" s="55"/>
      <c r="AH558" s="55"/>
      <c r="AI558" s="55" t="s">
        <v>54</v>
      </c>
      <c r="AJ558" s="55">
        <v>32</v>
      </c>
      <c r="AK558" s="55"/>
      <c r="AL558" s="55"/>
      <c r="AM558" s="55"/>
      <c r="AN558" s="55"/>
      <c r="AO558" s="55">
        <v>520</v>
      </c>
      <c r="AP558" s="55">
        <v>578</v>
      </c>
      <c r="AQ558" s="55">
        <v>563</v>
      </c>
      <c r="AR558" s="55">
        <v>512</v>
      </c>
      <c r="AS558" s="55">
        <v>598</v>
      </c>
      <c r="AT558" s="55">
        <v>555</v>
      </c>
    </row>
    <row r="559" spans="1:46">
      <c r="A559" s="55" t="s">
        <v>176</v>
      </c>
      <c r="B559" s="55">
        <v>1315230215</v>
      </c>
      <c r="C559" s="55" t="s">
        <v>177</v>
      </c>
      <c r="D559" s="55" t="s">
        <v>52</v>
      </c>
      <c r="E559" s="55" t="s">
        <v>53</v>
      </c>
      <c r="F559" s="55"/>
      <c r="G559" s="55">
        <v>2</v>
      </c>
      <c r="H559" s="55">
        <v>455</v>
      </c>
      <c r="I559" s="55">
        <v>491</v>
      </c>
      <c r="J559" s="55">
        <v>556</v>
      </c>
      <c r="K559" s="55">
        <v>-63</v>
      </c>
      <c r="L559" s="55">
        <v>3825</v>
      </c>
      <c r="M559" s="55">
        <v>103.5</v>
      </c>
      <c r="N559" s="55">
        <v>470</v>
      </c>
      <c r="O559" s="55">
        <v>74.5</v>
      </c>
      <c r="P559" s="55">
        <v>681</v>
      </c>
      <c r="Q559" s="55">
        <v>111</v>
      </c>
      <c r="R559" s="55">
        <v>385</v>
      </c>
      <c r="S559" s="55">
        <v>57</v>
      </c>
      <c r="T559" s="55">
        <v>462</v>
      </c>
      <c r="U559" s="55"/>
      <c r="V559" s="55"/>
      <c r="W559" s="55">
        <v>33.5</v>
      </c>
      <c r="X559" s="55">
        <v>61</v>
      </c>
      <c r="Y559" s="55">
        <v>651</v>
      </c>
      <c r="Z559" s="55">
        <v>75.5</v>
      </c>
      <c r="AA559" s="55">
        <v>84</v>
      </c>
      <c r="AB559" s="55">
        <v>235</v>
      </c>
      <c r="AC559" s="55"/>
      <c r="AD559" s="55"/>
      <c r="AE559" s="55"/>
      <c r="AF559" s="55"/>
      <c r="AG559" s="55"/>
      <c r="AH559" s="55"/>
      <c r="AI559" s="55" t="s">
        <v>54</v>
      </c>
      <c r="AJ559" s="55">
        <v>15</v>
      </c>
      <c r="AK559" s="55"/>
      <c r="AL559" s="55"/>
      <c r="AM559" s="55"/>
      <c r="AN559" s="55"/>
      <c r="AO559" s="55">
        <v>562</v>
      </c>
      <c r="AP559" s="55">
        <v>517</v>
      </c>
      <c r="AQ559" s="55">
        <v>435</v>
      </c>
      <c r="AR559" s="55">
        <v>493</v>
      </c>
      <c r="AS559" s="55">
        <v>553</v>
      </c>
      <c r="AT559" s="55">
        <v>556</v>
      </c>
    </row>
    <row r="560" spans="1:46">
      <c r="A560" s="55" t="s">
        <v>411</v>
      </c>
      <c r="B560" s="55">
        <v>1315230441</v>
      </c>
      <c r="C560" s="55" t="s">
        <v>412</v>
      </c>
      <c r="D560" s="55" t="s">
        <v>133</v>
      </c>
      <c r="E560" s="55" t="s">
        <v>53</v>
      </c>
      <c r="F560" s="55"/>
      <c r="G560" s="55">
        <v>4</v>
      </c>
      <c r="H560" s="55">
        <v>459</v>
      </c>
      <c r="I560" s="55">
        <v>490.5</v>
      </c>
      <c r="J560" s="55">
        <v>557</v>
      </c>
      <c r="K560" s="55">
        <v>-14</v>
      </c>
      <c r="L560" s="55">
        <v>3845</v>
      </c>
      <c r="M560" s="55">
        <v>99.5</v>
      </c>
      <c r="N560" s="55">
        <v>618</v>
      </c>
      <c r="O560" s="55">
        <v>84.5</v>
      </c>
      <c r="P560" s="55">
        <v>553</v>
      </c>
      <c r="Q560" s="55">
        <v>86.5</v>
      </c>
      <c r="R560" s="55">
        <v>749</v>
      </c>
      <c r="S560" s="55">
        <v>54</v>
      </c>
      <c r="T560" s="55">
        <v>503</v>
      </c>
      <c r="U560" s="55"/>
      <c r="V560" s="55"/>
      <c r="W560" s="55">
        <v>63.5</v>
      </c>
      <c r="X560" s="55">
        <v>86</v>
      </c>
      <c r="Y560" s="55">
        <v>283</v>
      </c>
      <c r="Z560" s="55">
        <v>71</v>
      </c>
      <c r="AA560" s="55">
        <v>80</v>
      </c>
      <c r="AB560" s="55">
        <v>321</v>
      </c>
      <c r="AC560" s="55"/>
      <c r="AD560" s="55"/>
      <c r="AE560" s="55"/>
      <c r="AF560" s="55"/>
      <c r="AG560" s="55"/>
      <c r="AH560" s="55"/>
      <c r="AI560" s="55" t="s">
        <v>54</v>
      </c>
      <c r="AJ560" s="55">
        <v>41</v>
      </c>
      <c r="AK560" s="55"/>
      <c r="AL560" s="55"/>
      <c r="AM560" s="55"/>
      <c r="AN560" s="55"/>
      <c r="AO560" s="55">
        <v>659</v>
      </c>
      <c r="AP560" s="55">
        <v>607</v>
      </c>
      <c r="AQ560" s="55">
        <v>488</v>
      </c>
      <c r="AR560" s="55">
        <v>543</v>
      </c>
      <c r="AS560" s="55">
        <v>611</v>
      </c>
      <c r="AT560" s="55">
        <v>557</v>
      </c>
    </row>
    <row r="561" spans="1:46">
      <c r="A561" s="55" t="s">
        <v>1226</v>
      </c>
      <c r="B561" s="55">
        <v>1315231345</v>
      </c>
      <c r="C561" s="55" t="s">
        <v>1227</v>
      </c>
      <c r="D561" s="55" t="s">
        <v>133</v>
      </c>
      <c r="E561" s="55" t="s">
        <v>53</v>
      </c>
      <c r="F561" s="55"/>
      <c r="G561" s="55">
        <v>13</v>
      </c>
      <c r="H561" s="55">
        <v>436.5</v>
      </c>
      <c r="I561" s="55">
        <v>490.5</v>
      </c>
      <c r="J561" s="55">
        <v>557</v>
      </c>
      <c r="K561" s="55">
        <v>-59</v>
      </c>
      <c r="L561" s="55">
        <v>3845</v>
      </c>
      <c r="M561" s="55">
        <v>107.5</v>
      </c>
      <c r="N561" s="55">
        <v>300</v>
      </c>
      <c r="O561" s="55">
        <v>91</v>
      </c>
      <c r="P561" s="55">
        <v>436</v>
      </c>
      <c r="Q561" s="55">
        <v>84</v>
      </c>
      <c r="R561" s="55">
        <v>758</v>
      </c>
      <c r="S561" s="55">
        <v>48</v>
      </c>
      <c r="T561" s="55">
        <v>579</v>
      </c>
      <c r="U561" s="55"/>
      <c r="V561" s="55"/>
      <c r="W561" s="55">
        <v>45.5</v>
      </c>
      <c r="X561" s="55">
        <v>73</v>
      </c>
      <c r="Y561" s="55">
        <v>574</v>
      </c>
      <c r="Z561" s="55"/>
      <c r="AA561" s="55"/>
      <c r="AB561" s="55"/>
      <c r="AC561" s="55"/>
      <c r="AD561" s="55"/>
      <c r="AE561" s="55"/>
      <c r="AF561" s="55">
        <v>60.5</v>
      </c>
      <c r="AG561" s="55">
        <v>87</v>
      </c>
      <c r="AH561" s="55">
        <v>61</v>
      </c>
      <c r="AI561" s="55" t="s">
        <v>866</v>
      </c>
      <c r="AJ561" s="55">
        <v>45</v>
      </c>
      <c r="AK561" s="55"/>
      <c r="AL561" s="55"/>
      <c r="AM561" s="55"/>
      <c r="AN561" s="55"/>
      <c r="AO561" s="55">
        <v>595</v>
      </c>
      <c r="AP561" s="55">
        <v>596</v>
      </c>
      <c r="AQ561" s="55">
        <v>460</v>
      </c>
      <c r="AR561" s="55">
        <v>498</v>
      </c>
      <c r="AS561" s="55">
        <v>579</v>
      </c>
      <c r="AT561" s="55">
        <v>557</v>
      </c>
    </row>
    <row r="562" spans="1:46">
      <c r="A562" s="55" t="s">
        <v>723</v>
      </c>
      <c r="B562" s="55">
        <v>1315230816</v>
      </c>
      <c r="C562" s="55" t="s">
        <v>724</v>
      </c>
      <c r="D562" s="55" t="s">
        <v>52</v>
      </c>
      <c r="E562" s="55" t="s">
        <v>53</v>
      </c>
      <c r="F562" s="55"/>
      <c r="G562" s="55">
        <v>8</v>
      </c>
      <c r="H562" s="55">
        <v>456.5</v>
      </c>
      <c r="I562" s="55">
        <v>490</v>
      </c>
      <c r="J562" s="55">
        <v>559</v>
      </c>
      <c r="K562" s="55">
        <v>-45</v>
      </c>
      <c r="L562" s="55">
        <v>3874</v>
      </c>
      <c r="M562" s="55">
        <v>96.5</v>
      </c>
      <c r="N562" s="55">
        <v>701</v>
      </c>
      <c r="O562" s="55">
        <v>89</v>
      </c>
      <c r="P562" s="55">
        <v>470</v>
      </c>
      <c r="Q562" s="55">
        <v>93</v>
      </c>
      <c r="R562" s="55">
        <v>695</v>
      </c>
      <c r="S562" s="55">
        <v>50.5</v>
      </c>
      <c r="T562" s="55">
        <v>542</v>
      </c>
      <c r="U562" s="55"/>
      <c r="V562" s="55"/>
      <c r="W562" s="55">
        <v>55.5</v>
      </c>
      <c r="X562" s="55">
        <v>80</v>
      </c>
      <c r="Y562" s="55">
        <v>435</v>
      </c>
      <c r="Z562" s="55">
        <v>72</v>
      </c>
      <c r="AA562" s="55">
        <v>81</v>
      </c>
      <c r="AB562" s="55">
        <v>301</v>
      </c>
      <c r="AC562" s="55"/>
      <c r="AD562" s="55"/>
      <c r="AE562" s="55"/>
      <c r="AF562" s="55"/>
      <c r="AG562" s="55"/>
      <c r="AH562" s="55"/>
      <c r="AI562" s="55" t="s">
        <v>54</v>
      </c>
      <c r="AJ562" s="55">
        <v>17</v>
      </c>
      <c r="AK562" s="55"/>
      <c r="AL562" s="55"/>
      <c r="AM562" s="55"/>
      <c r="AN562" s="55"/>
      <c r="AO562" s="55">
        <v>328</v>
      </c>
      <c r="AP562" s="55">
        <v>526</v>
      </c>
      <c r="AQ562" s="55">
        <v>464</v>
      </c>
      <c r="AR562" s="55">
        <v>514</v>
      </c>
      <c r="AS562" s="55">
        <v>349</v>
      </c>
      <c r="AT562" s="55">
        <v>559</v>
      </c>
    </row>
    <row r="563" spans="1:46">
      <c r="A563" s="55" t="s">
        <v>757</v>
      </c>
      <c r="B563" s="55">
        <v>1315230833</v>
      </c>
      <c r="C563" s="55" t="s">
        <v>758</v>
      </c>
      <c r="D563" s="55" t="s">
        <v>133</v>
      </c>
      <c r="E563" s="55" t="s">
        <v>53</v>
      </c>
      <c r="F563" s="55"/>
      <c r="G563" s="55">
        <v>8</v>
      </c>
      <c r="H563" s="55">
        <v>453.5</v>
      </c>
      <c r="I563" s="55">
        <v>490</v>
      </c>
      <c r="J563" s="55">
        <v>559</v>
      </c>
      <c r="K563" s="55">
        <v>-1</v>
      </c>
      <c r="L563" s="55">
        <v>3874</v>
      </c>
      <c r="M563" s="55">
        <v>102.5</v>
      </c>
      <c r="N563" s="55">
        <v>511</v>
      </c>
      <c r="O563" s="55">
        <v>75.5</v>
      </c>
      <c r="P563" s="55">
        <v>672</v>
      </c>
      <c r="Q563" s="55">
        <v>105.5</v>
      </c>
      <c r="R563" s="55">
        <v>513</v>
      </c>
      <c r="S563" s="55">
        <v>57.5</v>
      </c>
      <c r="T563" s="55">
        <v>454</v>
      </c>
      <c r="U563" s="55"/>
      <c r="V563" s="55"/>
      <c r="W563" s="55">
        <v>45</v>
      </c>
      <c r="X563" s="55">
        <v>72</v>
      </c>
      <c r="Y563" s="55">
        <v>578</v>
      </c>
      <c r="Z563" s="55">
        <v>67.5</v>
      </c>
      <c r="AA563" s="55">
        <v>77</v>
      </c>
      <c r="AB563" s="55">
        <v>383</v>
      </c>
      <c r="AC563" s="55"/>
      <c r="AD563" s="55"/>
      <c r="AE563" s="55"/>
      <c r="AF563" s="55"/>
      <c r="AG563" s="55"/>
      <c r="AH563" s="55"/>
      <c r="AI563" s="55" t="s">
        <v>54</v>
      </c>
      <c r="AJ563" s="55">
        <v>34</v>
      </c>
      <c r="AK563" s="55"/>
      <c r="AL563" s="55"/>
      <c r="AM563" s="55"/>
      <c r="AN563" s="55"/>
      <c r="AO563" s="55">
        <v>559</v>
      </c>
      <c r="AP563" s="55">
        <v>552</v>
      </c>
      <c r="AQ563" s="55">
        <v>621</v>
      </c>
      <c r="AR563" s="55">
        <v>558</v>
      </c>
      <c r="AS563" s="55">
        <v>531</v>
      </c>
      <c r="AT563" s="55">
        <v>559</v>
      </c>
    </row>
    <row r="564" spans="1:46">
      <c r="A564" s="55" t="s">
        <v>314</v>
      </c>
      <c r="B564" s="55">
        <v>1315230338</v>
      </c>
      <c r="C564" s="55" t="s">
        <v>315</v>
      </c>
      <c r="D564" s="55" t="s">
        <v>52</v>
      </c>
      <c r="E564" s="55" t="s">
        <v>53</v>
      </c>
      <c r="F564" s="55"/>
      <c r="G564" s="55">
        <v>3</v>
      </c>
      <c r="H564" s="55">
        <v>451</v>
      </c>
      <c r="I564" s="55">
        <v>490</v>
      </c>
      <c r="J564" s="55">
        <v>559</v>
      </c>
      <c r="K564" s="55">
        <v>-23</v>
      </c>
      <c r="L564" s="55">
        <v>3874</v>
      </c>
      <c r="M564" s="55">
        <v>105</v>
      </c>
      <c r="N564" s="55">
        <v>406</v>
      </c>
      <c r="O564" s="55">
        <v>76.5</v>
      </c>
      <c r="P564" s="55">
        <v>664</v>
      </c>
      <c r="Q564" s="55">
        <v>122</v>
      </c>
      <c r="R564" s="55">
        <v>142</v>
      </c>
      <c r="S564" s="55">
        <v>51.5</v>
      </c>
      <c r="T564" s="55">
        <v>535</v>
      </c>
      <c r="U564" s="55"/>
      <c r="V564" s="55"/>
      <c r="W564" s="55">
        <v>44.5</v>
      </c>
      <c r="X564" s="55">
        <v>72</v>
      </c>
      <c r="Y564" s="55">
        <v>585</v>
      </c>
      <c r="Z564" s="55">
        <v>51.5</v>
      </c>
      <c r="AA564" s="55">
        <v>63</v>
      </c>
      <c r="AB564" s="55">
        <v>461</v>
      </c>
      <c r="AC564" s="55"/>
      <c r="AD564" s="55"/>
      <c r="AE564" s="55"/>
      <c r="AF564" s="55"/>
      <c r="AG564" s="55"/>
      <c r="AH564" s="55"/>
      <c r="AI564" s="55" t="s">
        <v>54</v>
      </c>
      <c r="AJ564" s="55">
        <v>38</v>
      </c>
      <c r="AK564" s="55"/>
      <c r="AL564" s="55"/>
      <c r="AM564" s="55"/>
      <c r="AN564" s="55"/>
      <c r="AO564" s="55">
        <v>539</v>
      </c>
      <c r="AP564" s="55">
        <v>463</v>
      </c>
      <c r="AQ564" s="55">
        <v>456</v>
      </c>
      <c r="AR564" s="55">
        <v>536</v>
      </c>
      <c r="AS564" s="55">
        <v>405</v>
      </c>
      <c r="AT564" s="55">
        <v>559</v>
      </c>
    </row>
    <row r="565" spans="1:46">
      <c r="A565" s="55" t="s">
        <v>1208</v>
      </c>
      <c r="B565" s="55">
        <v>1315231336</v>
      </c>
      <c r="C565" s="55" t="s">
        <v>1209</v>
      </c>
      <c r="D565" s="55" t="s">
        <v>52</v>
      </c>
      <c r="E565" s="55" t="s">
        <v>53</v>
      </c>
      <c r="F565" s="55"/>
      <c r="G565" s="55">
        <v>13</v>
      </c>
      <c r="H565" s="55">
        <v>435</v>
      </c>
      <c r="I565" s="55">
        <v>489.5</v>
      </c>
      <c r="J565" s="55">
        <v>562</v>
      </c>
      <c r="K565" s="55">
        <v>-196</v>
      </c>
      <c r="L565" s="55">
        <v>3897</v>
      </c>
      <c r="M565" s="55">
        <v>105</v>
      </c>
      <c r="N565" s="55">
        <v>406</v>
      </c>
      <c r="O565" s="55">
        <v>78.5</v>
      </c>
      <c r="P565" s="55">
        <v>643</v>
      </c>
      <c r="Q565" s="55">
        <v>96.5</v>
      </c>
      <c r="R565" s="55">
        <v>660</v>
      </c>
      <c r="S565" s="55">
        <v>60.5</v>
      </c>
      <c r="T565" s="55">
        <v>405</v>
      </c>
      <c r="U565" s="55"/>
      <c r="V565" s="55"/>
      <c r="W565" s="55">
        <v>41.5</v>
      </c>
      <c r="X565" s="55">
        <v>69</v>
      </c>
      <c r="Y565" s="55">
        <v>611</v>
      </c>
      <c r="Z565" s="55"/>
      <c r="AA565" s="55"/>
      <c r="AB565" s="55"/>
      <c r="AC565" s="55"/>
      <c r="AD565" s="55"/>
      <c r="AE565" s="55"/>
      <c r="AF565" s="55">
        <v>53</v>
      </c>
      <c r="AG565" s="55">
        <v>80</v>
      </c>
      <c r="AH565" s="55">
        <v>147</v>
      </c>
      <c r="AI565" s="55" t="s">
        <v>866</v>
      </c>
      <c r="AJ565" s="55">
        <v>36</v>
      </c>
      <c r="AK565" s="55"/>
      <c r="AL565" s="55"/>
      <c r="AM565" s="55"/>
      <c r="AN565" s="55"/>
      <c r="AO565" s="55">
        <v>522</v>
      </c>
      <c r="AP565" s="55">
        <v>552</v>
      </c>
      <c r="AQ565" s="55">
        <v>385</v>
      </c>
      <c r="AR565" s="55">
        <v>366</v>
      </c>
      <c r="AS565" s="55">
        <v>606</v>
      </c>
      <c r="AT565" s="55">
        <v>562</v>
      </c>
    </row>
    <row r="566" spans="1:46">
      <c r="A566" s="55" t="s">
        <v>1082</v>
      </c>
      <c r="B566" s="55">
        <v>1315231211</v>
      </c>
      <c r="C566" s="55" t="s">
        <v>1083</v>
      </c>
      <c r="D566" s="55" t="s">
        <v>52</v>
      </c>
      <c r="E566" s="55" t="s">
        <v>53</v>
      </c>
      <c r="F566" s="55"/>
      <c r="G566" s="55">
        <v>12</v>
      </c>
      <c r="H566" s="55">
        <v>435</v>
      </c>
      <c r="I566" s="55">
        <v>489.5</v>
      </c>
      <c r="J566" s="55">
        <v>562</v>
      </c>
      <c r="K566" s="55">
        <v>5</v>
      </c>
      <c r="L566" s="55">
        <v>3897</v>
      </c>
      <c r="M566" s="55">
        <v>86.5</v>
      </c>
      <c r="N566" s="55">
        <v>790</v>
      </c>
      <c r="O566" s="55">
        <v>88</v>
      </c>
      <c r="P566" s="55">
        <v>492</v>
      </c>
      <c r="Q566" s="55">
        <v>105</v>
      </c>
      <c r="R566" s="55">
        <v>523</v>
      </c>
      <c r="S566" s="55">
        <v>56</v>
      </c>
      <c r="T566" s="55">
        <v>473</v>
      </c>
      <c r="U566" s="55"/>
      <c r="V566" s="55"/>
      <c r="W566" s="55">
        <v>44.5</v>
      </c>
      <c r="X566" s="55">
        <v>72</v>
      </c>
      <c r="Y566" s="55">
        <v>585</v>
      </c>
      <c r="Z566" s="55"/>
      <c r="AA566" s="55"/>
      <c r="AB566" s="55"/>
      <c r="AC566" s="55"/>
      <c r="AD566" s="55"/>
      <c r="AE566" s="55"/>
      <c r="AF566" s="55">
        <v>55</v>
      </c>
      <c r="AG566" s="55">
        <v>82</v>
      </c>
      <c r="AH566" s="55">
        <v>128</v>
      </c>
      <c r="AI566" s="55" t="s">
        <v>866</v>
      </c>
      <c r="AJ566" s="55">
        <v>11</v>
      </c>
      <c r="AK566" s="55"/>
      <c r="AL566" s="55"/>
      <c r="AM566" s="55"/>
      <c r="AN566" s="55"/>
      <c r="AO566" s="55">
        <v>599</v>
      </c>
      <c r="AP566" s="55">
        <v>475</v>
      </c>
      <c r="AQ566" s="55">
        <v>553</v>
      </c>
      <c r="AR566" s="55">
        <v>567</v>
      </c>
      <c r="AS566" s="55">
        <v>627</v>
      </c>
      <c r="AT566" s="55">
        <v>562</v>
      </c>
    </row>
    <row r="567" spans="1:46">
      <c r="A567" s="55" t="s">
        <v>1088</v>
      </c>
      <c r="B567" s="55">
        <v>1315231215</v>
      </c>
      <c r="C567" s="55" t="s">
        <v>1089</v>
      </c>
      <c r="D567" s="55" t="s">
        <v>52</v>
      </c>
      <c r="E567" s="55" t="s">
        <v>53</v>
      </c>
      <c r="F567" s="55"/>
      <c r="G567" s="55">
        <v>12</v>
      </c>
      <c r="H567" s="55">
        <v>437</v>
      </c>
      <c r="I567" s="55">
        <v>489.5</v>
      </c>
      <c r="J567" s="55">
        <v>562</v>
      </c>
      <c r="K567" s="55">
        <v>-1</v>
      </c>
      <c r="L567" s="55">
        <v>3897</v>
      </c>
      <c r="M567" s="55">
        <v>101.5</v>
      </c>
      <c r="N567" s="55">
        <v>544</v>
      </c>
      <c r="O567" s="55">
        <v>94</v>
      </c>
      <c r="P567" s="55">
        <v>381</v>
      </c>
      <c r="Q567" s="55">
        <v>104</v>
      </c>
      <c r="R567" s="55">
        <v>541</v>
      </c>
      <c r="S567" s="55">
        <v>49</v>
      </c>
      <c r="T567" s="55">
        <v>565</v>
      </c>
      <c r="U567" s="55"/>
      <c r="V567" s="55"/>
      <c r="W567" s="55">
        <v>40</v>
      </c>
      <c r="X567" s="55">
        <v>67</v>
      </c>
      <c r="Y567" s="55">
        <v>620</v>
      </c>
      <c r="Z567" s="55"/>
      <c r="AA567" s="55"/>
      <c r="AB567" s="55"/>
      <c r="AC567" s="55"/>
      <c r="AD567" s="55"/>
      <c r="AE567" s="55"/>
      <c r="AF567" s="55">
        <v>48.5</v>
      </c>
      <c r="AG567" s="55">
        <v>74</v>
      </c>
      <c r="AH567" s="55">
        <v>187</v>
      </c>
      <c r="AI567" s="55" t="s">
        <v>866</v>
      </c>
      <c r="AJ567" s="55">
        <v>15</v>
      </c>
      <c r="AK567" s="55"/>
      <c r="AL567" s="55"/>
      <c r="AM567" s="55"/>
      <c r="AN567" s="55"/>
      <c r="AO567" s="55">
        <v>608</v>
      </c>
      <c r="AP567" s="55">
        <v>610</v>
      </c>
      <c r="AQ567" s="55">
        <v>601</v>
      </c>
      <c r="AR567" s="55">
        <v>561</v>
      </c>
      <c r="AS567" s="55">
        <v>604</v>
      </c>
      <c r="AT567" s="55">
        <v>562</v>
      </c>
    </row>
    <row r="568" spans="1:46">
      <c r="A568" s="55" t="s">
        <v>1204</v>
      </c>
      <c r="B568" s="55">
        <v>7035231334</v>
      </c>
      <c r="C568" s="55" t="s">
        <v>1205</v>
      </c>
      <c r="D568" s="55" t="s">
        <v>511</v>
      </c>
      <c r="E568" s="55" t="s">
        <v>53</v>
      </c>
      <c r="F568" s="55" t="s">
        <v>233</v>
      </c>
      <c r="G568" s="55">
        <v>13</v>
      </c>
      <c r="H568" s="55">
        <v>444</v>
      </c>
      <c r="I568" s="55">
        <v>489</v>
      </c>
      <c r="J568" s="55">
        <v>565</v>
      </c>
      <c r="K568" s="55">
        <v>111</v>
      </c>
      <c r="L568" s="55">
        <v>3919</v>
      </c>
      <c r="M568" s="55">
        <v>109</v>
      </c>
      <c r="N568" s="55">
        <v>245</v>
      </c>
      <c r="O568" s="55">
        <v>59</v>
      </c>
      <c r="P568" s="55">
        <v>772</v>
      </c>
      <c r="Q568" s="55">
        <v>105</v>
      </c>
      <c r="R568" s="55">
        <v>523</v>
      </c>
      <c r="S568" s="55">
        <v>42</v>
      </c>
      <c r="T568" s="55">
        <v>623</v>
      </c>
      <c r="U568" s="55"/>
      <c r="V568" s="55"/>
      <c r="W568" s="55">
        <v>60</v>
      </c>
      <c r="X568" s="55">
        <v>83</v>
      </c>
      <c r="Y568" s="55">
        <v>352</v>
      </c>
      <c r="Z568" s="55"/>
      <c r="AA568" s="55"/>
      <c r="AB568" s="55"/>
      <c r="AC568" s="55"/>
      <c r="AD568" s="55"/>
      <c r="AE568" s="55"/>
      <c r="AF568" s="55">
        <v>69</v>
      </c>
      <c r="AG568" s="55">
        <v>91</v>
      </c>
      <c r="AH568" s="55">
        <v>17</v>
      </c>
      <c r="AI568" s="55" t="s">
        <v>866</v>
      </c>
      <c r="AJ568" s="55">
        <v>34</v>
      </c>
      <c r="AK568" s="55"/>
      <c r="AL568" s="55"/>
      <c r="AM568" s="55"/>
      <c r="AN568" s="55"/>
      <c r="AO568" s="55">
        <v>681</v>
      </c>
      <c r="AP568" s="55">
        <v>689</v>
      </c>
      <c r="AQ568" s="55">
        <v>663</v>
      </c>
      <c r="AR568" s="55">
        <v>676</v>
      </c>
      <c r="AS568" s="55"/>
      <c r="AT568" s="55">
        <v>565</v>
      </c>
    </row>
    <row r="569" spans="1:46">
      <c r="A569" s="55" t="s">
        <v>1010</v>
      </c>
      <c r="B569" s="55">
        <v>1315231121</v>
      </c>
      <c r="C569" s="55" t="s">
        <v>1011</v>
      </c>
      <c r="D569" s="55" t="s">
        <v>52</v>
      </c>
      <c r="E569" s="55" t="s">
        <v>53</v>
      </c>
      <c r="F569" s="55"/>
      <c r="G569" s="55">
        <v>11</v>
      </c>
      <c r="H569" s="55">
        <v>437</v>
      </c>
      <c r="I569" s="55">
        <v>489</v>
      </c>
      <c r="J569" s="55">
        <v>565</v>
      </c>
      <c r="K569" s="55">
        <v>-119</v>
      </c>
      <c r="L569" s="55">
        <v>3919</v>
      </c>
      <c r="M569" s="55">
        <v>100.5</v>
      </c>
      <c r="N569" s="55">
        <v>584</v>
      </c>
      <c r="O569" s="55">
        <v>86</v>
      </c>
      <c r="P569" s="55">
        <v>522</v>
      </c>
      <c r="Q569" s="55">
        <v>88</v>
      </c>
      <c r="R569" s="55">
        <v>737</v>
      </c>
      <c r="S569" s="55">
        <v>49.5</v>
      </c>
      <c r="T569" s="55">
        <v>556</v>
      </c>
      <c r="U569" s="55"/>
      <c r="V569" s="55"/>
      <c r="W569" s="55">
        <v>57</v>
      </c>
      <c r="X569" s="55">
        <v>81</v>
      </c>
      <c r="Y569" s="55">
        <v>406</v>
      </c>
      <c r="Z569" s="55"/>
      <c r="AA569" s="55"/>
      <c r="AB569" s="55"/>
      <c r="AC569" s="55"/>
      <c r="AD569" s="55"/>
      <c r="AE569" s="55"/>
      <c r="AF569" s="55">
        <v>56</v>
      </c>
      <c r="AG569" s="55">
        <v>84</v>
      </c>
      <c r="AH569" s="55">
        <v>115</v>
      </c>
      <c r="AI569" s="55" t="s">
        <v>866</v>
      </c>
      <c r="AJ569" s="55">
        <v>21</v>
      </c>
      <c r="AK569" s="55"/>
      <c r="AL569" s="55"/>
      <c r="AM569" s="55"/>
      <c r="AN569" s="55"/>
      <c r="AO569" s="55">
        <v>614</v>
      </c>
      <c r="AP569" s="55">
        <v>447</v>
      </c>
      <c r="AQ569" s="55">
        <v>541</v>
      </c>
      <c r="AR569" s="55">
        <v>446</v>
      </c>
      <c r="AS569" s="55">
        <v>531</v>
      </c>
      <c r="AT569" s="55">
        <v>565</v>
      </c>
    </row>
    <row r="570" spans="1:46">
      <c r="A570" s="55" t="s">
        <v>1038</v>
      </c>
      <c r="B570" s="55">
        <v>1315231136</v>
      </c>
      <c r="C570" s="55" t="s">
        <v>1039</v>
      </c>
      <c r="D570" s="55" t="s">
        <v>133</v>
      </c>
      <c r="E570" s="55" t="s">
        <v>53</v>
      </c>
      <c r="F570" s="55"/>
      <c r="G570" s="55">
        <v>11</v>
      </c>
      <c r="H570" s="55">
        <v>434</v>
      </c>
      <c r="I570" s="55">
        <v>489</v>
      </c>
      <c r="J570" s="55">
        <v>565</v>
      </c>
      <c r="K570" s="55">
        <v>-338</v>
      </c>
      <c r="L570" s="55">
        <v>3919</v>
      </c>
      <c r="M570" s="55">
        <v>99.5</v>
      </c>
      <c r="N570" s="55">
        <v>618</v>
      </c>
      <c r="O570" s="55">
        <v>81.5</v>
      </c>
      <c r="P570" s="55">
        <v>606</v>
      </c>
      <c r="Q570" s="55">
        <v>122</v>
      </c>
      <c r="R570" s="55">
        <v>142</v>
      </c>
      <c r="S570" s="55">
        <v>38</v>
      </c>
      <c r="T570" s="55">
        <v>648</v>
      </c>
      <c r="U570" s="55"/>
      <c r="V570" s="55"/>
      <c r="W570" s="55">
        <v>36.5</v>
      </c>
      <c r="X570" s="55">
        <v>64</v>
      </c>
      <c r="Y570" s="55">
        <v>644</v>
      </c>
      <c r="Z570" s="55"/>
      <c r="AA570" s="55"/>
      <c r="AB570" s="55"/>
      <c r="AC570" s="55"/>
      <c r="AD570" s="55"/>
      <c r="AE570" s="55"/>
      <c r="AF570" s="55">
        <v>56.5</v>
      </c>
      <c r="AG570" s="55">
        <v>84</v>
      </c>
      <c r="AH570" s="55">
        <v>107</v>
      </c>
      <c r="AI570" s="55" t="s">
        <v>866</v>
      </c>
      <c r="AJ570" s="55">
        <v>36</v>
      </c>
      <c r="AK570" s="55"/>
      <c r="AL570" s="55"/>
      <c r="AM570" s="55"/>
      <c r="AN570" s="55"/>
      <c r="AO570" s="55">
        <v>514</v>
      </c>
      <c r="AP570" s="55">
        <v>529</v>
      </c>
      <c r="AQ570" s="55">
        <v>452</v>
      </c>
      <c r="AR570" s="55">
        <v>227</v>
      </c>
      <c r="AS570" s="55">
        <v>424</v>
      </c>
      <c r="AT570" s="55">
        <v>565</v>
      </c>
    </row>
    <row r="571" spans="1:46">
      <c r="A571" s="55" t="s">
        <v>138</v>
      </c>
      <c r="B571" s="55">
        <v>1315230143</v>
      </c>
      <c r="C571" s="55" t="s">
        <v>139</v>
      </c>
      <c r="D571" s="55" t="s">
        <v>133</v>
      </c>
      <c r="E571" s="55" t="s">
        <v>53</v>
      </c>
      <c r="F571" s="55"/>
      <c r="G571" s="55">
        <v>1</v>
      </c>
      <c r="H571" s="55">
        <v>456</v>
      </c>
      <c r="I571" s="55">
        <v>489</v>
      </c>
      <c r="J571" s="55">
        <v>565</v>
      </c>
      <c r="K571" s="55">
        <v>10</v>
      </c>
      <c r="L571" s="55">
        <v>3919</v>
      </c>
      <c r="M571" s="55">
        <v>96.5</v>
      </c>
      <c r="N571" s="55">
        <v>701</v>
      </c>
      <c r="O571" s="55">
        <v>71</v>
      </c>
      <c r="P571" s="55">
        <v>704</v>
      </c>
      <c r="Q571" s="55">
        <v>90.5</v>
      </c>
      <c r="R571" s="55">
        <v>721</v>
      </c>
      <c r="S571" s="55">
        <v>64</v>
      </c>
      <c r="T571" s="55">
        <v>332</v>
      </c>
      <c r="U571" s="55"/>
      <c r="V571" s="55"/>
      <c r="W571" s="55">
        <v>54</v>
      </c>
      <c r="X571" s="55">
        <v>79</v>
      </c>
      <c r="Y571" s="55">
        <v>462</v>
      </c>
      <c r="Z571" s="55">
        <v>80</v>
      </c>
      <c r="AA571" s="55">
        <v>88</v>
      </c>
      <c r="AB571" s="55">
        <v>152</v>
      </c>
      <c r="AC571" s="55"/>
      <c r="AD571" s="55"/>
      <c r="AE571" s="55"/>
      <c r="AF571" s="55"/>
      <c r="AG571" s="55"/>
      <c r="AH571" s="55"/>
      <c r="AI571" s="55" t="s">
        <v>54</v>
      </c>
      <c r="AJ571" s="55">
        <v>43</v>
      </c>
      <c r="AK571" s="55"/>
      <c r="AL571" s="55"/>
      <c r="AM571" s="55"/>
      <c r="AN571" s="55"/>
      <c r="AO571" s="55">
        <v>384</v>
      </c>
      <c r="AP571" s="55">
        <v>518</v>
      </c>
      <c r="AQ571" s="55">
        <v>504</v>
      </c>
      <c r="AR571" s="55">
        <v>575</v>
      </c>
      <c r="AS571" s="55">
        <v>492</v>
      </c>
      <c r="AT571" s="55">
        <v>565</v>
      </c>
    </row>
    <row r="572" spans="1:46">
      <c r="A572" s="55" t="s">
        <v>1320</v>
      </c>
      <c r="B572" s="55">
        <v>1315231444</v>
      </c>
      <c r="C572" s="55" t="s">
        <v>1321</v>
      </c>
      <c r="D572" s="55" t="s">
        <v>52</v>
      </c>
      <c r="E572" s="55" t="s">
        <v>53</v>
      </c>
      <c r="F572" s="55"/>
      <c r="G572" s="55">
        <v>14</v>
      </c>
      <c r="H572" s="55">
        <v>440.25</v>
      </c>
      <c r="I572" s="55">
        <v>489</v>
      </c>
      <c r="J572" s="55">
        <v>565</v>
      </c>
      <c r="K572" s="55">
        <v>24</v>
      </c>
      <c r="L572" s="55">
        <v>3919</v>
      </c>
      <c r="M572" s="55">
        <v>101</v>
      </c>
      <c r="N572" s="55">
        <v>561</v>
      </c>
      <c r="O572" s="55">
        <v>72.5</v>
      </c>
      <c r="P572" s="55">
        <v>695</v>
      </c>
      <c r="Q572" s="55">
        <v>98</v>
      </c>
      <c r="R572" s="55">
        <v>641</v>
      </c>
      <c r="S572" s="55">
        <v>62.5</v>
      </c>
      <c r="T572" s="55">
        <v>362</v>
      </c>
      <c r="U572" s="55"/>
      <c r="V572" s="55"/>
      <c r="W572" s="55">
        <v>48</v>
      </c>
      <c r="X572" s="55">
        <v>74</v>
      </c>
      <c r="Y572" s="55">
        <v>544</v>
      </c>
      <c r="Z572" s="55"/>
      <c r="AA572" s="55"/>
      <c r="AB572" s="55"/>
      <c r="AC572" s="55">
        <v>58.25</v>
      </c>
      <c r="AD572" s="55">
        <v>81</v>
      </c>
      <c r="AE572" s="55">
        <v>145</v>
      </c>
      <c r="AF572" s="55"/>
      <c r="AG572" s="55"/>
      <c r="AH572" s="55"/>
      <c r="AI572" s="55" t="s">
        <v>880</v>
      </c>
      <c r="AJ572" s="55">
        <v>45</v>
      </c>
      <c r="AK572" s="55"/>
      <c r="AL572" s="55"/>
      <c r="AM572" s="55"/>
      <c r="AN572" s="55"/>
      <c r="AO572" s="55">
        <v>661</v>
      </c>
      <c r="AP572" s="55">
        <v>537</v>
      </c>
      <c r="AQ572" s="55">
        <v>504</v>
      </c>
      <c r="AR572" s="55">
        <v>589</v>
      </c>
      <c r="AS572" s="55">
        <v>588</v>
      </c>
      <c r="AT572" s="55">
        <v>565</v>
      </c>
    </row>
    <row r="573" spans="1:46">
      <c r="A573" s="55" t="s">
        <v>97</v>
      </c>
      <c r="B573" s="55">
        <v>1315230123</v>
      </c>
      <c r="C573" s="55" t="s">
        <v>98</v>
      </c>
      <c r="D573" s="55" t="s">
        <v>52</v>
      </c>
      <c r="E573" s="55" t="s">
        <v>53</v>
      </c>
      <c r="F573" s="55"/>
      <c r="G573" s="55">
        <v>1</v>
      </c>
      <c r="H573" s="55">
        <v>453.5</v>
      </c>
      <c r="I573" s="55">
        <v>488.5</v>
      </c>
      <c r="J573" s="55">
        <v>569</v>
      </c>
      <c r="K573" s="55">
        <v>-37</v>
      </c>
      <c r="L573" s="55">
        <v>3946</v>
      </c>
      <c r="M573" s="55">
        <v>100.5</v>
      </c>
      <c r="N573" s="55">
        <v>584</v>
      </c>
      <c r="O573" s="55">
        <v>99</v>
      </c>
      <c r="P573" s="55">
        <v>285</v>
      </c>
      <c r="Q573" s="55">
        <v>94</v>
      </c>
      <c r="R573" s="55">
        <v>687</v>
      </c>
      <c r="S573" s="55">
        <v>33</v>
      </c>
      <c r="T573" s="55">
        <v>667</v>
      </c>
      <c r="U573" s="55"/>
      <c r="V573" s="55"/>
      <c r="W573" s="55">
        <v>49</v>
      </c>
      <c r="X573" s="55">
        <v>75</v>
      </c>
      <c r="Y573" s="55">
        <v>534</v>
      </c>
      <c r="Z573" s="55">
        <v>78</v>
      </c>
      <c r="AA573" s="55">
        <v>87</v>
      </c>
      <c r="AB573" s="55">
        <v>195</v>
      </c>
      <c r="AC573" s="55"/>
      <c r="AD573" s="55"/>
      <c r="AE573" s="55"/>
      <c r="AF573" s="55"/>
      <c r="AG573" s="55"/>
      <c r="AH573" s="55"/>
      <c r="AI573" s="55" t="s">
        <v>54</v>
      </c>
      <c r="AJ573" s="55">
        <v>23</v>
      </c>
      <c r="AK573" s="55"/>
      <c r="AL573" s="55"/>
      <c r="AM573" s="55"/>
      <c r="AN573" s="55"/>
      <c r="AO573" s="55">
        <v>494</v>
      </c>
      <c r="AP573" s="55">
        <v>555</v>
      </c>
      <c r="AQ573" s="55">
        <v>549</v>
      </c>
      <c r="AR573" s="55">
        <v>532</v>
      </c>
      <c r="AS573" s="55">
        <v>566</v>
      </c>
      <c r="AT573" s="55">
        <v>569</v>
      </c>
    </row>
    <row r="574" spans="1:46">
      <c r="A574" s="55" t="s">
        <v>1166</v>
      </c>
      <c r="B574" s="55">
        <v>1315231314</v>
      </c>
      <c r="C574" s="55" t="s">
        <v>1167</v>
      </c>
      <c r="D574" s="55" t="s">
        <v>52</v>
      </c>
      <c r="E574" s="55" t="s">
        <v>53</v>
      </c>
      <c r="F574" s="55"/>
      <c r="G574" s="55">
        <v>13</v>
      </c>
      <c r="H574" s="55">
        <v>435.5</v>
      </c>
      <c r="I574" s="55">
        <v>488.5</v>
      </c>
      <c r="J574" s="55">
        <v>569</v>
      </c>
      <c r="K574" s="55">
        <v>58</v>
      </c>
      <c r="L574" s="55">
        <v>3946</v>
      </c>
      <c r="M574" s="55">
        <v>98.5</v>
      </c>
      <c r="N574" s="55">
        <v>653</v>
      </c>
      <c r="O574" s="55">
        <v>82.5</v>
      </c>
      <c r="P574" s="55">
        <v>590</v>
      </c>
      <c r="Q574" s="55">
        <v>89</v>
      </c>
      <c r="R574" s="55">
        <v>733</v>
      </c>
      <c r="S574" s="55">
        <v>67.5</v>
      </c>
      <c r="T574" s="55">
        <v>275</v>
      </c>
      <c r="U574" s="55"/>
      <c r="V574" s="55"/>
      <c r="W574" s="55">
        <v>35</v>
      </c>
      <c r="X574" s="55">
        <v>63</v>
      </c>
      <c r="Y574" s="55">
        <v>647</v>
      </c>
      <c r="Z574" s="55"/>
      <c r="AA574" s="55"/>
      <c r="AB574" s="55"/>
      <c r="AC574" s="55"/>
      <c r="AD574" s="55"/>
      <c r="AE574" s="55"/>
      <c r="AF574" s="55">
        <v>63</v>
      </c>
      <c r="AG574" s="55">
        <v>88</v>
      </c>
      <c r="AH574" s="55">
        <v>46</v>
      </c>
      <c r="AI574" s="55" t="s">
        <v>866</v>
      </c>
      <c r="AJ574" s="55">
        <v>14</v>
      </c>
      <c r="AK574" s="55"/>
      <c r="AL574" s="55"/>
      <c r="AM574" s="55"/>
      <c r="AN574" s="55"/>
      <c r="AO574" s="55">
        <v>545</v>
      </c>
      <c r="AP574" s="55">
        <v>485</v>
      </c>
      <c r="AQ574" s="55">
        <v>531</v>
      </c>
      <c r="AR574" s="55">
        <v>627</v>
      </c>
      <c r="AS574" s="55">
        <v>644</v>
      </c>
      <c r="AT574" s="55">
        <v>569</v>
      </c>
    </row>
    <row r="575" spans="1:46">
      <c r="A575" s="55" t="s">
        <v>198</v>
      </c>
      <c r="B575" s="55">
        <v>1315230227</v>
      </c>
      <c r="C575" s="55" t="s">
        <v>199</v>
      </c>
      <c r="D575" s="55" t="s">
        <v>52</v>
      </c>
      <c r="E575" s="55" t="s">
        <v>53</v>
      </c>
      <c r="F575" s="55"/>
      <c r="G575" s="55">
        <v>2</v>
      </c>
      <c r="H575" s="55">
        <v>454</v>
      </c>
      <c r="I575" s="55">
        <v>487</v>
      </c>
      <c r="J575" s="55">
        <v>571</v>
      </c>
      <c r="K575" s="55">
        <v>-192</v>
      </c>
      <c r="L575" s="55">
        <v>4023</v>
      </c>
      <c r="M575" s="55">
        <v>102.5</v>
      </c>
      <c r="N575" s="55">
        <v>511</v>
      </c>
      <c r="O575" s="55">
        <v>81</v>
      </c>
      <c r="P575" s="55">
        <v>615</v>
      </c>
      <c r="Q575" s="55">
        <v>98.5</v>
      </c>
      <c r="R575" s="55">
        <v>627</v>
      </c>
      <c r="S575" s="55">
        <v>42</v>
      </c>
      <c r="T575" s="55">
        <v>623</v>
      </c>
      <c r="U575" s="55"/>
      <c r="V575" s="55"/>
      <c r="W575" s="55">
        <v>60.5</v>
      </c>
      <c r="X575" s="55">
        <v>84</v>
      </c>
      <c r="Y575" s="55">
        <v>341</v>
      </c>
      <c r="Z575" s="55">
        <v>69.5</v>
      </c>
      <c r="AA575" s="55">
        <v>79</v>
      </c>
      <c r="AB575" s="55">
        <v>346</v>
      </c>
      <c r="AC575" s="55"/>
      <c r="AD575" s="55"/>
      <c r="AE575" s="55"/>
      <c r="AF575" s="55"/>
      <c r="AG575" s="55"/>
      <c r="AH575" s="55"/>
      <c r="AI575" s="55" t="s">
        <v>54</v>
      </c>
      <c r="AJ575" s="55">
        <v>27</v>
      </c>
      <c r="AK575" s="55"/>
      <c r="AL575" s="55"/>
      <c r="AM575" s="55"/>
      <c r="AN575" s="55"/>
      <c r="AO575" s="55">
        <v>512</v>
      </c>
      <c r="AP575" s="55">
        <v>568</v>
      </c>
      <c r="AQ575" s="55">
        <v>561</v>
      </c>
      <c r="AR575" s="55">
        <v>379</v>
      </c>
      <c r="AS575" s="55">
        <v>445</v>
      </c>
      <c r="AT575" s="55">
        <v>571</v>
      </c>
    </row>
    <row r="576" spans="1:46">
      <c r="A576" s="55" t="s">
        <v>156</v>
      </c>
      <c r="B576" s="55">
        <v>1315230206</v>
      </c>
      <c r="C576" s="55" t="s">
        <v>157</v>
      </c>
      <c r="D576" s="55" t="s">
        <v>52</v>
      </c>
      <c r="E576" s="55" t="s">
        <v>53</v>
      </c>
      <c r="F576" s="55"/>
      <c r="G576" s="55">
        <v>2</v>
      </c>
      <c r="H576" s="55">
        <v>447.5</v>
      </c>
      <c r="I576" s="55">
        <v>485.5</v>
      </c>
      <c r="J576" s="55">
        <v>572</v>
      </c>
      <c r="K576" s="55">
        <v>37</v>
      </c>
      <c r="L576" s="55">
        <v>4116</v>
      </c>
      <c r="M576" s="55">
        <v>95</v>
      </c>
      <c r="N576" s="55">
        <v>730</v>
      </c>
      <c r="O576" s="55">
        <v>85.5</v>
      </c>
      <c r="P576" s="55">
        <v>530</v>
      </c>
      <c r="Q576" s="55">
        <v>106</v>
      </c>
      <c r="R576" s="55">
        <v>498</v>
      </c>
      <c r="S576" s="55">
        <v>61</v>
      </c>
      <c r="T576" s="55">
        <v>396</v>
      </c>
      <c r="U576" s="55"/>
      <c r="V576" s="55"/>
      <c r="W576" s="55">
        <v>47</v>
      </c>
      <c r="X576" s="55">
        <v>74</v>
      </c>
      <c r="Y576" s="55">
        <v>555</v>
      </c>
      <c r="Z576" s="55">
        <v>53</v>
      </c>
      <c r="AA576" s="55">
        <v>64</v>
      </c>
      <c r="AB576" s="55">
        <v>458</v>
      </c>
      <c r="AC576" s="55"/>
      <c r="AD576" s="55"/>
      <c r="AE576" s="55"/>
      <c r="AF576" s="55"/>
      <c r="AG576" s="55"/>
      <c r="AH576" s="55"/>
      <c r="AI576" s="55" t="s">
        <v>54</v>
      </c>
      <c r="AJ576" s="55">
        <v>6</v>
      </c>
      <c r="AK576" s="55"/>
      <c r="AL576" s="55"/>
      <c r="AM576" s="55"/>
      <c r="AN576" s="55"/>
      <c r="AO576" s="55">
        <v>632</v>
      </c>
      <c r="AP576" s="55">
        <v>592</v>
      </c>
      <c r="AQ576" s="55">
        <v>556</v>
      </c>
      <c r="AR576" s="55">
        <v>609</v>
      </c>
      <c r="AS576" s="55">
        <v>507</v>
      </c>
      <c r="AT576" s="55">
        <v>572</v>
      </c>
    </row>
    <row r="577" spans="1:46">
      <c r="A577" s="55" t="s">
        <v>142</v>
      </c>
      <c r="B577" s="55">
        <v>1315230145</v>
      </c>
      <c r="C577" s="55" t="s">
        <v>143</v>
      </c>
      <c r="D577" s="55" t="s">
        <v>133</v>
      </c>
      <c r="E577" s="55" t="s">
        <v>53</v>
      </c>
      <c r="F577" s="55"/>
      <c r="G577" s="55">
        <v>1</v>
      </c>
      <c r="H577" s="55">
        <v>453.5</v>
      </c>
      <c r="I577" s="55">
        <v>485.5</v>
      </c>
      <c r="J577" s="55">
        <v>572</v>
      </c>
      <c r="K577" s="55">
        <v>73</v>
      </c>
      <c r="L577" s="55">
        <v>4116</v>
      </c>
      <c r="M577" s="55">
        <v>93</v>
      </c>
      <c r="N577" s="55">
        <v>762</v>
      </c>
      <c r="O577" s="55">
        <v>84.5</v>
      </c>
      <c r="P577" s="55">
        <v>553</v>
      </c>
      <c r="Q577" s="55">
        <v>90.5</v>
      </c>
      <c r="R577" s="55">
        <v>721</v>
      </c>
      <c r="S577" s="55">
        <v>57.5</v>
      </c>
      <c r="T577" s="55">
        <v>454</v>
      </c>
      <c r="U577" s="55"/>
      <c r="V577" s="55"/>
      <c r="W577" s="55">
        <v>60</v>
      </c>
      <c r="X577" s="55">
        <v>83</v>
      </c>
      <c r="Y577" s="55">
        <v>352</v>
      </c>
      <c r="Z577" s="55">
        <v>68</v>
      </c>
      <c r="AA577" s="55">
        <v>77</v>
      </c>
      <c r="AB577" s="55">
        <v>372</v>
      </c>
      <c r="AC577" s="55"/>
      <c r="AD577" s="55"/>
      <c r="AE577" s="55"/>
      <c r="AF577" s="55"/>
      <c r="AG577" s="55"/>
      <c r="AH577" s="55"/>
      <c r="AI577" s="55" t="s">
        <v>54</v>
      </c>
      <c r="AJ577" s="55">
        <v>45</v>
      </c>
      <c r="AK577" s="55"/>
      <c r="AL577" s="55"/>
      <c r="AM577" s="55"/>
      <c r="AN577" s="55"/>
      <c r="AO577" s="55">
        <v>652</v>
      </c>
      <c r="AP577" s="55">
        <v>592</v>
      </c>
      <c r="AQ577" s="55">
        <v>668</v>
      </c>
      <c r="AR577" s="55">
        <v>645</v>
      </c>
      <c r="AS577" s="55">
        <v>657</v>
      </c>
      <c r="AT577" s="55">
        <v>572</v>
      </c>
    </row>
    <row r="578" spans="1:46">
      <c r="A578" s="55" t="s">
        <v>1214</v>
      </c>
      <c r="B578" s="55">
        <v>1315231339</v>
      </c>
      <c r="C578" s="55" t="s">
        <v>1215</v>
      </c>
      <c r="D578" s="55" t="s">
        <v>52</v>
      </c>
      <c r="E578" s="55" t="s">
        <v>53</v>
      </c>
      <c r="F578" s="55"/>
      <c r="G578" s="55">
        <v>13</v>
      </c>
      <c r="H578" s="55">
        <v>447.5</v>
      </c>
      <c r="I578" s="55">
        <v>485.5</v>
      </c>
      <c r="J578" s="55">
        <v>572</v>
      </c>
      <c r="K578" s="55">
        <v>18</v>
      </c>
      <c r="L578" s="55">
        <v>4116</v>
      </c>
      <c r="M578" s="55">
        <v>95</v>
      </c>
      <c r="N578" s="55">
        <v>730</v>
      </c>
      <c r="O578" s="55">
        <v>102.5</v>
      </c>
      <c r="P578" s="55">
        <v>220</v>
      </c>
      <c r="Q578" s="55">
        <v>77</v>
      </c>
      <c r="R578" s="55">
        <v>779</v>
      </c>
      <c r="S578" s="55">
        <v>60</v>
      </c>
      <c r="T578" s="55">
        <v>413</v>
      </c>
      <c r="U578" s="55"/>
      <c r="V578" s="55"/>
      <c r="W578" s="55"/>
      <c r="X578" s="55"/>
      <c r="Y578" s="55"/>
      <c r="Z578" s="55">
        <v>57</v>
      </c>
      <c r="AA578" s="55">
        <v>67</v>
      </c>
      <c r="AB578" s="55">
        <v>450</v>
      </c>
      <c r="AC578" s="55"/>
      <c r="AD578" s="55"/>
      <c r="AE578" s="55"/>
      <c r="AF578" s="55">
        <v>56</v>
      </c>
      <c r="AG578" s="55">
        <v>84</v>
      </c>
      <c r="AH578" s="55">
        <v>115</v>
      </c>
      <c r="AI578" s="55" t="s">
        <v>1142</v>
      </c>
      <c r="AJ578" s="55">
        <v>39</v>
      </c>
      <c r="AK578" s="55"/>
      <c r="AL578" s="55" t="s">
        <v>1143</v>
      </c>
      <c r="AM578" s="55"/>
      <c r="AN578" s="55"/>
      <c r="AO578" s="55">
        <v>584</v>
      </c>
      <c r="AP578" s="55">
        <v>512</v>
      </c>
      <c r="AQ578" s="55">
        <v>567</v>
      </c>
      <c r="AR578" s="55">
        <v>590</v>
      </c>
      <c r="AS578" s="55">
        <v>568</v>
      </c>
      <c r="AT578" s="55">
        <v>572</v>
      </c>
    </row>
    <row r="579" spans="1:46">
      <c r="A579" s="55" t="s">
        <v>1096</v>
      </c>
      <c r="B579" s="55">
        <v>1315231219</v>
      </c>
      <c r="C579" s="55" t="s">
        <v>1097</v>
      </c>
      <c r="D579" s="55" t="s">
        <v>52</v>
      </c>
      <c r="E579" s="55" t="s">
        <v>53</v>
      </c>
      <c r="F579" s="55"/>
      <c r="G579" s="55">
        <v>12</v>
      </c>
      <c r="H579" s="55">
        <v>430</v>
      </c>
      <c r="I579" s="55">
        <v>485.5</v>
      </c>
      <c r="J579" s="55">
        <v>572</v>
      </c>
      <c r="K579" s="55">
        <v>-109</v>
      </c>
      <c r="L579" s="55">
        <v>4116</v>
      </c>
      <c r="M579" s="55">
        <v>105</v>
      </c>
      <c r="N579" s="55">
        <v>406</v>
      </c>
      <c r="O579" s="55">
        <v>81.5</v>
      </c>
      <c r="P579" s="55">
        <v>606</v>
      </c>
      <c r="Q579" s="55">
        <v>103</v>
      </c>
      <c r="R579" s="55">
        <v>562</v>
      </c>
      <c r="S579" s="55">
        <v>49</v>
      </c>
      <c r="T579" s="55">
        <v>565</v>
      </c>
      <c r="U579" s="55"/>
      <c r="V579" s="55"/>
      <c r="W579" s="55">
        <v>34.5</v>
      </c>
      <c r="X579" s="55">
        <v>62</v>
      </c>
      <c r="Y579" s="55">
        <v>648</v>
      </c>
      <c r="Z579" s="55"/>
      <c r="AA579" s="55"/>
      <c r="AB579" s="55"/>
      <c r="AC579" s="55"/>
      <c r="AD579" s="55"/>
      <c r="AE579" s="55"/>
      <c r="AF579" s="55">
        <v>57</v>
      </c>
      <c r="AG579" s="55">
        <v>85</v>
      </c>
      <c r="AH579" s="55">
        <v>99</v>
      </c>
      <c r="AI579" s="55" t="s">
        <v>866</v>
      </c>
      <c r="AJ579" s="55">
        <v>20</v>
      </c>
      <c r="AK579" s="55"/>
      <c r="AL579" s="55"/>
      <c r="AM579" s="55"/>
      <c r="AN579" s="55"/>
      <c r="AO579" s="55">
        <v>607</v>
      </c>
      <c r="AP579" s="55">
        <v>568</v>
      </c>
      <c r="AQ579" s="55">
        <v>611</v>
      </c>
      <c r="AR579" s="55">
        <v>463</v>
      </c>
      <c r="AS579" s="55">
        <v>542</v>
      </c>
      <c r="AT579" s="55">
        <v>572</v>
      </c>
    </row>
    <row r="580" spans="1:46">
      <c r="A580" s="55" t="s">
        <v>991</v>
      </c>
      <c r="B580" s="55">
        <v>1315231111</v>
      </c>
      <c r="C580" s="55" t="s">
        <v>992</v>
      </c>
      <c r="D580" s="55" t="s">
        <v>52</v>
      </c>
      <c r="E580" s="55" t="s">
        <v>53</v>
      </c>
      <c r="F580" s="55"/>
      <c r="G580" s="55">
        <v>11</v>
      </c>
      <c r="H580" s="55">
        <v>433.5</v>
      </c>
      <c r="I580" s="55">
        <v>485.5</v>
      </c>
      <c r="J580" s="55">
        <v>572</v>
      </c>
      <c r="K580" s="55">
        <v>-60</v>
      </c>
      <c r="L580" s="55">
        <v>4116</v>
      </c>
      <c r="M580" s="55">
        <v>100</v>
      </c>
      <c r="N580" s="55">
        <v>605</v>
      </c>
      <c r="O580" s="55">
        <v>83.5</v>
      </c>
      <c r="P580" s="55">
        <v>577</v>
      </c>
      <c r="Q580" s="55">
        <v>92.5</v>
      </c>
      <c r="R580" s="55">
        <v>702</v>
      </c>
      <c r="S580" s="55">
        <v>60.5</v>
      </c>
      <c r="T580" s="55">
        <v>405</v>
      </c>
      <c r="U580" s="55"/>
      <c r="V580" s="55"/>
      <c r="W580" s="55">
        <v>46.5</v>
      </c>
      <c r="X580" s="55">
        <v>73</v>
      </c>
      <c r="Y580" s="55">
        <v>561</v>
      </c>
      <c r="Z580" s="55"/>
      <c r="AA580" s="55"/>
      <c r="AB580" s="55"/>
      <c r="AC580" s="55"/>
      <c r="AD580" s="55"/>
      <c r="AE580" s="55"/>
      <c r="AF580" s="55">
        <v>50.5</v>
      </c>
      <c r="AG580" s="55">
        <v>76</v>
      </c>
      <c r="AH580" s="55">
        <v>169</v>
      </c>
      <c r="AI580" s="55" t="s">
        <v>866</v>
      </c>
      <c r="AJ580" s="55">
        <v>11</v>
      </c>
      <c r="AK580" s="55"/>
      <c r="AL580" s="55"/>
      <c r="AM580" s="55"/>
      <c r="AN580" s="55"/>
      <c r="AO580" s="55">
        <v>526</v>
      </c>
      <c r="AP580" s="55">
        <v>419</v>
      </c>
      <c r="AQ580" s="55">
        <v>492</v>
      </c>
      <c r="AR580" s="55">
        <v>512</v>
      </c>
      <c r="AS580" s="55">
        <v>568</v>
      </c>
      <c r="AT580" s="55">
        <v>572</v>
      </c>
    </row>
    <row r="581" spans="1:46">
      <c r="A581" s="55" t="s">
        <v>1232</v>
      </c>
      <c r="B581" s="55">
        <v>1315231348</v>
      </c>
      <c r="C581" s="55" t="s">
        <v>1233</v>
      </c>
      <c r="D581" s="55" t="s">
        <v>133</v>
      </c>
      <c r="E581" s="55" t="s">
        <v>53</v>
      </c>
      <c r="F581" s="55"/>
      <c r="G581" s="55">
        <v>13</v>
      </c>
      <c r="H581" s="55">
        <v>451.5</v>
      </c>
      <c r="I581" s="55">
        <v>485</v>
      </c>
      <c r="J581" s="55">
        <v>577</v>
      </c>
      <c r="K581" s="55">
        <v>32</v>
      </c>
      <c r="L581" s="55">
        <v>4141</v>
      </c>
      <c r="M581" s="55">
        <v>106</v>
      </c>
      <c r="N581" s="55">
        <v>361</v>
      </c>
      <c r="O581" s="55">
        <v>72.5</v>
      </c>
      <c r="P581" s="55">
        <v>695</v>
      </c>
      <c r="Q581" s="55">
        <v>88</v>
      </c>
      <c r="R581" s="55">
        <v>737</v>
      </c>
      <c r="S581" s="55">
        <v>41.5</v>
      </c>
      <c r="T581" s="55">
        <v>625</v>
      </c>
      <c r="U581" s="55"/>
      <c r="V581" s="55"/>
      <c r="W581" s="55"/>
      <c r="X581" s="55"/>
      <c r="Y581" s="55"/>
      <c r="Z581" s="55">
        <v>81</v>
      </c>
      <c r="AA581" s="55">
        <v>89</v>
      </c>
      <c r="AB581" s="55">
        <v>132</v>
      </c>
      <c r="AC581" s="55"/>
      <c r="AD581" s="55"/>
      <c r="AE581" s="55"/>
      <c r="AF581" s="55">
        <v>62.5</v>
      </c>
      <c r="AG581" s="55">
        <v>88</v>
      </c>
      <c r="AH581" s="55">
        <v>49</v>
      </c>
      <c r="AI581" s="55" t="s">
        <v>1142</v>
      </c>
      <c r="AJ581" s="55">
        <v>48</v>
      </c>
      <c r="AK581" s="55"/>
      <c r="AL581" s="55"/>
      <c r="AM581" s="55"/>
      <c r="AN581" s="55"/>
      <c r="AO581" s="55">
        <v>484</v>
      </c>
      <c r="AP581" s="55">
        <v>672</v>
      </c>
      <c r="AQ581" s="55">
        <v>543</v>
      </c>
      <c r="AR581" s="55">
        <v>609</v>
      </c>
      <c r="AS581" s="55">
        <v>649</v>
      </c>
      <c r="AT581" s="55">
        <v>577</v>
      </c>
    </row>
    <row r="582" spans="1:46">
      <c r="A582" s="55" t="s">
        <v>59</v>
      </c>
      <c r="B582" s="55">
        <v>1315230104</v>
      </c>
      <c r="C582" s="55" t="s">
        <v>60</v>
      </c>
      <c r="D582" s="55" t="s">
        <v>52</v>
      </c>
      <c r="E582" s="55" t="s">
        <v>53</v>
      </c>
      <c r="F582" s="55"/>
      <c r="G582" s="55">
        <v>1</v>
      </c>
      <c r="H582" s="55">
        <v>450</v>
      </c>
      <c r="I582" s="55">
        <v>485</v>
      </c>
      <c r="J582" s="55">
        <v>577</v>
      </c>
      <c r="K582" s="55">
        <v>8</v>
      </c>
      <c r="L582" s="55">
        <v>4141</v>
      </c>
      <c r="M582" s="55">
        <v>105</v>
      </c>
      <c r="N582" s="55">
        <v>406</v>
      </c>
      <c r="O582" s="55">
        <v>78.5</v>
      </c>
      <c r="P582" s="55">
        <v>643</v>
      </c>
      <c r="Q582" s="55">
        <v>85.5</v>
      </c>
      <c r="R582" s="55">
        <v>755</v>
      </c>
      <c r="S582" s="55">
        <v>62</v>
      </c>
      <c r="T582" s="55">
        <v>373</v>
      </c>
      <c r="U582" s="55"/>
      <c r="V582" s="55"/>
      <c r="W582" s="55">
        <v>50</v>
      </c>
      <c r="X582" s="55">
        <v>76</v>
      </c>
      <c r="Y582" s="55">
        <v>523</v>
      </c>
      <c r="Z582" s="55">
        <v>69</v>
      </c>
      <c r="AA582" s="55">
        <v>78</v>
      </c>
      <c r="AB582" s="55">
        <v>354</v>
      </c>
      <c r="AC582" s="55"/>
      <c r="AD582" s="55"/>
      <c r="AE582" s="55"/>
      <c r="AF582" s="55"/>
      <c r="AG582" s="55"/>
      <c r="AH582" s="55"/>
      <c r="AI582" s="55" t="s">
        <v>54</v>
      </c>
      <c r="AJ582" s="55">
        <v>4</v>
      </c>
      <c r="AK582" s="55"/>
      <c r="AL582" s="55"/>
      <c r="AM582" s="55"/>
      <c r="AN582" s="55"/>
      <c r="AO582" s="55">
        <v>600</v>
      </c>
      <c r="AP582" s="55">
        <v>413</v>
      </c>
      <c r="AQ582" s="55">
        <v>220</v>
      </c>
      <c r="AR582" s="55">
        <v>585</v>
      </c>
      <c r="AS582" s="55">
        <v>382</v>
      </c>
      <c r="AT582" s="55">
        <v>577</v>
      </c>
    </row>
    <row r="583" spans="1:46">
      <c r="A583" s="55" t="s">
        <v>405</v>
      </c>
      <c r="B583" s="55">
        <v>1315230437</v>
      </c>
      <c r="C583" s="55" t="s">
        <v>406</v>
      </c>
      <c r="D583" s="55" t="s">
        <v>133</v>
      </c>
      <c r="E583" s="55" t="s">
        <v>53</v>
      </c>
      <c r="F583" s="55"/>
      <c r="G583" s="55">
        <v>4</v>
      </c>
      <c r="H583" s="55">
        <v>455</v>
      </c>
      <c r="I583" s="55">
        <v>485</v>
      </c>
      <c r="J583" s="55">
        <v>577</v>
      </c>
      <c r="K583" s="55">
        <v>47</v>
      </c>
      <c r="L583" s="55">
        <v>4141</v>
      </c>
      <c r="M583" s="55">
        <v>100.5</v>
      </c>
      <c r="N583" s="55">
        <v>584</v>
      </c>
      <c r="O583" s="55">
        <v>105</v>
      </c>
      <c r="P583" s="55">
        <v>178</v>
      </c>
      <c r="Q583" s="55">
        <v>75.5</v>
      </c>
      <c r="R583" s="55">
        <v>781</v>
      </c>
      <c r="S583" s="55">
        <v>48</v>
      </c>
      <c r="T583" s="55">
        <v>579</v>
      </c>
      <c r="U583" s="55"/>
      <c r="V583" s="55"/>
      <c r="W583" s="55">
        <v>65.5</v>
      </c>
      <c r="X583" s="55">
        <v>87</v>
      </c>
      <c r="Y583" s="55">
        <v>239</v>
      </c>
      <c r="Z583" s="55">
        <v>60.5</v>
      </c>
      <c r="AA583" s="55">
        <v>69</v>
      </c>
      <c r="AB583" s="55">
        <v>440</v>
      </c>
      <c r="AC583" s="55"/>
      <c r="AD583" s="55"/>
      <c r="AE583" s="55"/>
      <c r="AF583" s="55"/>
      <c r="AG583" s="55"/>
      <c r="AH583" s="55"/>
      <c r="AI583" s="55" t="s">
        <v>54</v>
      </c>
      <c r="AJ583" s="55">
        <v>37</v>
      </c>
      <c r="AK583" s="55"/>
      <c r="AL583" s="55"/>
      <c r="AM583" s="55"/>
      <c r="AN583" s="55"/>
      <c r="AO583" s="55">
        <v>628</v>
      </c>
      <c r="AP583" s="55">
        <v>632</v>
      </c>
      <c r="AQ583" s="55">
        <v>563</v>
      </c>
      <c r="AR583" s="55">
        <v>624</v>
      </c>
      <c r="AS583" s="55">
        <v>646</v>
      </c>
      <c r="AT583" s="55">
        <v>577</v>
      </c>
    </row>
    <row r="584" spans="1:46">
      <c r="A584" s="55" t="s">
        <v>1018</v>
      </c>
      <c r="B584" s="55">
        <v>1315231125</v>
      </c>
      <c r="C584" s="55" t="s">
        <v>1019</v>
      </c>
      <c r="D584" s="55" t="s">
        <v>52</v>
      </c>
      <c r="E584" s="55" t="s">
        <v>53</v>
      </c>
      <c r="F584" s="55"/>
      <c r="G584" s="55">
        <v>11</v>
      </c>
      <c r="H584" s="55">
        <v>433</v>
      </c>
      <c r="I584" s="55">
        <v>484</v>
      </c>
      <c r="J584" s="55">
        <v>580</v>
      </c>
      <c r="K584" s="55">
        <v>-56</v>
      </c>
      <c r="L584" s="55">
        <v>4194</v>
      </c>
      <c r="M584" s="55">
        <v>96</v>
      </c>
      <c r="N584" s="55">
        <v>713</v>
      </c>
      <c r="O584" s="55">
        <v>102</v>
      </c>
      <c r="P584" s="55">
        <v>228</v>
      </c>
      <c r="Q584" s="55">
        <v>71</v>
      </c>
      <c r="R584" s="55">
        <v>788</v>
      </c>
      <c r="S584" s="55">
        <v>58</v>
      </c>
      <c r="T584" s="55">
        <v>447</v>
      </c>
      <c r="U584" s="55"/>
      <c r="V584" s="55"/>
      <c r="W584" s="55">
        <v>54.5</v>
      </c>
      <c r="X584" s="55">
        <v>79</v>
      </c>
      <c r="Y584" s="55">
        <v>455</v>
      </c>
      <c r="Z584" s="55"/>
      <c r="AA584" s="55"/>
      <c r="AB584" s="55"/>
      <c r="AC584" s="55"/>
      <c r="AD584" s="55"/>
      <c r="AE584" s="55"/>
      <c r="AF584" s="55">
        <v>51.5</v>
      </c>
      <c r="AG584" s="55">
        <v>78</v>
      </c>
      <c r="AH584" s="55">
        <v>159</v>
      </c>
      <c r="AI584" s="55" t="s">
        <v>866</v>
      </c>
      <c r="AJ584" s="55">
        <v>25</v>
      </c>
      <c r="AK584" s="55"/>
      <c r="AL584" s="55"/>
      <c r="AM584" s="55"/>
      <c r="AN584" s="55"/>
      <c r="AO584" s="55">
        <v>481</v>
      </c>
      <c r="AP584" s="55">
        <v>577</v>
      </c>
      <c r="AQ584" s="55">
        <v>464</v>
      </c>
      <c r="AR584" s="55">
        <v>524</v>
      </c>
      <c r="AS584" s="55">
        <v>529</v>
      </c>
      <c r="AT584" s="55">
        <v>580</v>
      </c>
    </row>
    <row r="585" spans="1:46">
      <c r="A585" s="55" t="s">
        <v>1074</v>
      </c>
      <c r="B585" s="55">
        <v>1315231207</v>
      </c>
      <c r="C585" s="55" t="s">
        <v>1075</v>
      </c>
      <c r="D585" s="55" t="s">
        <v>52</v>
      </c>
      <c r="E585" s="55" t="s">
        <v>53</v>
      </c>
      <c r="F585" s="55"/>
      <c r="G585" s="55">
        <v>12</v>
      </c>
      <c r="H585" s="55">
        <v>443</v>
      </c>
      <c r="I585" s="55">
        <v>483.5</v>
      </c>
      <c r="J585" s="55">
        <v>581</v>
      </c>
      <c r="K585" s="55">
        <v>13</v>
      </c>
      <c r="L585" s="55">
        <v>4211</v>
      </c>
      <c r="M585" s="55">
        <v>103.5</v>
      </c>
      <c r="N585" s="55">
        <v>470</v>
      </c>
      <c r="O585" s="55">
        <v>100.5</v>
      </c>
      <c r="P585" s="55">
        <v>253</v>
      </c>
      <c r="Q585" s="55">
        <v>86.5</v>
      </c>
      <c r="R585" s="55">
        <v>749</v>
      </c>
      <c r="S585" s="55">
        <v>59</v>
      </c>
      <c r="T585" s="55">
        <v>430</v>
      </c>
      <c r="U585" s="55"/>
      <c r="V585" s="55"/>
      <c r="W585" s="55">
        <v>64.5</v>
      </c>
      <c r="X585" s="55">
        <v>87</v>
      </c>
      <c r="Y585" s="55">
        <v>258</v>
      </c>
      <c r="Z585" s="55"/>
      <c r="AA585" s="55"/>
      <c r="AB585" s="55"/>
      <c r="AC585" s="55"/>
      <c r="AD585" s="55"/>
      <c r="AE585" s="55"/>
      <c r="AF585" s="55">
        <v>29</v>
      </c>
      <c r="AG585" s="55">
        <v>47</v>
      </c>
      <c r="AH585" s="55">
        <v>233</v>
      </c>
      <c r="AI585" s="55" t="s">
        <v>866</v>
      </c>
      <c r="AJ585" s="55">
        <v>7</v>
      </c>
      <c r="AK585" s="55"/>
      <c r="AL585" s="55"/>
      <c r="AM585" s="55"/>
      <c r="AN585" s="55"/>
      <c r="AO585" s="55">
        <v>494</v>
      </c>
      <c r="AP585" s="55">
        <v>616</v>
      </c>
      <c r="AQ585" s="55">
        <v>499</v>
      </c>
      <c r="AR585" s="55">
        <v>594</v>
      </c>
      <c r="AS585" s="55">
        <v>593</v>
      </c>
      <c r="AT585" s="55">
        <v>581</v>
      </c>
    </row>
    <row r="586" spans="1:46">
      <c r="A586" s="55" t="s">
        <v>1062</v>
      </c>
      <c r="B586" s="55">
        <v>1315231201</v>
      </c>
      <c r="C586" s="55" t="s">
        <v>1063</v>
      </c>
      <c r="D586" s="55" t="s">
        <v>52</v>
      </c>
      <c r="E586" s="55" t="s">
        <v>53</v>
      </c>
      <c r="F586" s="55"/>
      <c r="G586" s="55">
        <v>12</v>
      </c>
      <c r="H586" s="55">
        <v>432.5</v>
      </c>
      <c r="I586" s="55">
        <v>483.5</v>
      </c>
      <c r="J586" s="55">
        <v>581</v>
      </c>
      <c r="K586" s="55">
        <v>61</v>
      </c>
      <c r="L586" s="55">
        <v>4211</v>
      </c>
      <c r="M586" s="55">
        <v>94.5</v>
      </c>
      <c r="N586" s="55">
        <v>745</v>
      </c>
      <c r="O586" s="55">
        <v>97</v>
      </c>
      <c r="P586" s="55">
        <v>330</v>
      </c>
      <c r="Q586" s="55">
        <v>92</v>
      </c>
      <c r="R586" s="55">
        <v>708</v>
      </c>
      <c r="S586" s="55">
        <v>32</v>
      </c>
      <c r="T586" s="55">
        <v>669</v>
      </c>
      <c r="U586" s="55"/>
      <c r="V586" s="55"/>
      <c r="W586" s="55">
        <v>55</v>
      </c>
      <c r="X586" s="55">
        <v>80</v>
      </c>
      <c r="Y586" s="55">
        <v>444</v>
      </c>
      <c r="Z586" s="55"/>
      <c r="AA586" s="55"/>
      <c r="AB586" s="55"/>
      <c r="AC586" s="55"/>
      <c r="AD586" s="55"/>
      <c r="AE586" s="55"/>
      <c r="AF586" s="55">
        <v>62</v>
      </c>
      <c r="AG586" s="55">
        <v>88</v>
      </c>
      <c r="AH586" s="55">
        <v>52</v>
      </c>
      <c r="AI586" s="55" t="s">
        <v>866</v>
      </c>
      <c r="AJ586" s="55">
        <v>1</v>
      </c>
      <c r="AK586" s="55"/>
      <c r="AL586" s="55"/>
      <c r="AM586" s="55"/>
      <c r="AN586" s="55"/>
      <c r="AO586" s="55">
        <v>401</v>
      </c>
      <c r="AP586" s="55">
        <v>562</v>
      </c>
      <c r="AQ586" s="55">
        <v>547</v>
      </c>
      <c r="AR586" s="55">
        <v>642</v>
      </c>
      <c r="AS586" s="55">
        <v>623</v>
      </c>
      <c r="AT586" s="55">
        <v>581</v>
      </c>
    </row>
    <row r="587" spans="1:46">
      <c r="A587" s="55" t="s">
        <v>1134</v>
      </c>
      <c r="B587" s="55">
        <v>1315231238</v>
      </c>
      <c r="C587" s="55" t="s">
        <v>1135</v>
      </c>
      <c r="D587" s="55" t="s">
        <v>133</v>
      </c>
      <c r="E587" s="55" t="s">
        <v>53</v>
      </c>
      <c r="F587" s="55"/>
      <c r="G587" s="55">
        <v>12</v>
      </c>
      <c r="H587" s="55">
        <v>428.5</v>
      </c>
      <c r="I587" s="55">
        <v>483</v>
      </c>
      <c r="J587" s="55">
        <v>583</v>
      </c>
      <c r="K587" s="55">
        <v>-56</v>
      </c>
      <c r="L587" s="55">
        <v>4237</v>
      </c>
      <c r="M587" s="55">
        <v>93.5</v>
      </c>
      <c r="N587" s="55">
        <v>754</v>
      </c>
      <c r="O587" s="55">
        <v>100</v>
      </c>
      <c r="P587" s="55">
        <v>262</v>
      </c>
      <c r="Q587" s="55">
        <v>98</v>
      </c>
      <c r="R587" s="55">
        <v>641</v>
      </c>
      <c r="S587" s="55">
        <v>39.5</v>
      </c>
      <c r="T587" s="55">
        <v>639</v>
      </c>
      <c r="U587" s="55"/>
      <c r="V587" s="55"/>
      <c r="W587" s="55">
        <v>42</v>
      </c>
      <c r="X587" s="55">
        <v>69</v>
      </c>
      <c r="Y587" s="55">
        <v>604</v>
      </c>
      <c r="Z587" s="55"/>
      <c r="AA587" s="55"/>
      <c r="AB587" s="55"/>
      <c r="AC587" s="55"/>
      <c r="AD587" s="55"/>
      <c r="AE587" s="55"/>
      <c r="AF587" s="55">
        <v>55.5</v>
      </c>
      <c r="AG587" s="55">
        <v>83</v>
      </c>
      <c r="AH587" s="55">
        <v>124</v>
      </c>
      <c r="AI587" s="55" t="s">
        <v>866</v>
      </c>
      <c r="AJ587" s="55">
        <v>39</v>
      </c>
      <c r="AK587" s="55"/>
      <c r="AL587" s="55"/>
      <c r="AM587" s="55"/>
      <c r="AN587" s="55"/>
      <c r="AO587" s="55">
        <v>469</v>
      </c>
      <c r="AP587" s="55">
        <v>481</v>
      </c>
      <c r="AQ587" s="55">
        <v>429</v>
      </c>
      <c r="AR587" s="55">
        <v>527</v>
      </c>
      <c r="AS587" s="55">
        <v>556</v>
      </c>
      <c r="AT587" s="55">
        <v>583</v>
      </c>
    </row>
    <row r="588" spans="1:46">
      <c r="A588" s="55" t="s">
        <v>1196</v>
      </c>
      <c r="B588" s="55">
        <v>1315231330</v>
      </c>
      <c r="C588" s="55" t="s">
        <v>1197</v>
      </c>
      <c r="D588" s="55" t="s">
        <v>52</v>
      </c>
      <c r="E588" s="55" t="s">
        <v>53</v>
      </c>
      <c r="F588" s="55"/>
      <c r="G588" s="55">
        <v>13</v>
      </c>
      <c r="H588" s="55">
        <v>434.5</v>
      </c>
      <c r="I588" s="55">
        <v>483</v>
      </c>
      <c r="J588" s="55">
        <v>583</v>
      </c>
      <c r="K588" s="55">
        <v>-56</v>
      </c>
      <c r="L588" s="55">
        <v>4237</v>
      </c>
      <c r="M588" s="55">
        <v>107</v>
      </c>
      <c r="N588" s="55">
        <v>325</v>
      </c>
      <c r="O588" s="55">
        <v>74</v>
      </c>
      <c r="P588" s="55">
        <v>688</v>
      </c>
      <c r="Q588" s="55">
        <v>89.5</v>
      </c>
      <c r="R588" s="55">
        <v>731</v>
      </c>
      <c r="S588" s="55">
        <v>49.5</v>
      </c>
      <c r="T588" s="55">
        <v>556</v>
      </c>
      <c r="U588" s="55"/>
      <c r="V588" s="55"/>
      <c r="W588" s="55">
        <v>64</v>
      </c>
      <c r="X588" s="55">
        <v>87</v>
      </c>
      <c r="Y588" s="55">
        <v>269</v>
      </c>
      <c r="Z588" s="55"/>
      <c r="AA588" s="55"/>
      <c r="AB588" s="55"/>
      <c r="AC588" s="55"/>
      <c r="AD588" s="55"/>
      <c r="AE588" s="55"/>
      <c r="AF588" s="55">
        <v>50.5</v>
      </c>
      <c r="AG588" s="55">
        <v>76</v>
      </c>
      <c r="AH588" s="55">
        <v>169</v>
      </c>
      <c r="AI588" s="55" t="s">
        <v>866</v>
      </c>
      <c r="AJ588" s="55">
        <v>30</v>
      </c>
      <c r="AK588" s="55"/>
      <c r="AL588" s="55"/>
      <c r="AM588" s="55"/>
      <c r="AN588" s="55"/>
      <c r="AO588" s="55">
        <v>605</v>
      </c>
      <c r="AP588" s="55">
        <v>547</v>
      </c>
      <c r="AQ588" s="55">
        <v>368</v>
      </c>
      <c r="AR588" s="55">
        <v>527</v>
      </c>
      <c r="AS588" s="55">
        <v>564</v>
      </c>
      <c r="AT588" s="55">
        <v>583</v>
      </c>
    </row>
    <row r="589" spans="1:46">
      <c r="A589" s="55" t="s">
        <v>1005</v>
      </c>
      <c r="B589" s="55">
        <v>1315231118</v>
      </c>
      <c r="C589" s="55" t="s">
        <v>1006</v>
      </c>
      <c r="D589" s="55" t="s">
        <v>52</v>
      </c>
      <c r="E589" s="55" t="s">
        <v>53</v>
      </c>
      <c r="F589" s="55"/>
      <c r="G589" s="55">
        <v>11</v>
      </c>
      <c r="H589" s="55">
        <v>430</v>
      </c>
      <c r="I589" s="55">
        <v>483</v>
      </c>
      <c r="J589" s="55">
        <v>583</v>
      </c>
      <c r="K589" s="55">
        <v>-103</v>
      </c>
      <c r="L589" s="55">
        <v>4237</v>
      </c>
      <c r="M589" s="55">
        <v>97.5</v>
      </c>
      <c r="N589" s="55">
        <v>678</v>
      </c>
      <c r="O589" s="55">
        <v>79.5</v>
      </c>
      <c r="P589" s="55">
        <v>631</v>
      </c>
      <c r="Q589" s="55">
        <v>83.5</v>
      </c>
      <c r="R589" s="55">
        <v>761</v>
      </c>
      <c r="S589" s="55">
        <v>57.5</v>
      </c>
      <c r="T589" s="55">
        <v>454</v>
      </c>
      <c r="U589" s="55"/>
      <c r="V589" s="55"/>
      <c r="W589" s="55">
        <v>55</v>
      </c>
      <c r="X589" s="55">
        <v>80</v>
      </c>
      <c r="Y589" s="55">
        <v>444</v>
      </c>
      <c r="Z589" s="55"/>
      <c r="AA589" s="55"/>
      <c r="AB589" s="55"/>
      <c r="AC589" s="55"/>
      <c r="AD589" s="55"/>
      <c r="AE589" s="55"/>
      <c r="AF589" s="55">
        <v>57</v>
      </c>
      <c r="AG589" s="55">
        <v>85</v>
      </c>
      <c r="AH589" s="55">
        <v>99</v>
      </c>
      <c r="AI589" s="55" t="s">
        <v>866</v>
      </c>
      <c r="AJ589" s="55">
        <v>18</v>
      </c>
      <c r="AK589" s="55"/>
      <c r="AL589" s="55"/>
      <c r="AM589" s="55"/>
      <c r="AN589" s="55"/>
      <c r="AO589" s="55">
        <v>557</v>
      </c>
      <c r="AP589" s="55">
        <v>493</v>
      </c>
      <c r="AQ589" s="55">
        <v>498</v>
      </c>
      <c r="AR589" s="55">
        <v>480</v>
      </c>
      <c r="AS589" s="55">
        <v>653</v>
      </c>
      <c r="AT589" s="55">
        <v>583</v>
      </c>
    </row>
    <row r="590" spans="1:46">
      <c r="A590" s="55" t="s">
        <v>729</v>
      </c>
      <c r="B590" s="55">
        <v>1315230819</v>
      </c>
      <c r="C590" s="55" t="s">
        <v>730</v>
      </c>
      <c r="D590" s="55" t="s">
        <v>52</v>
      </c>
      <c r="E590" s="55" t="s">
        <v>53</v>
      </c>
      <c r="F590" s="55"/>
      <c r="G590" s="55">
        <v>8</v>
      </c>
      <c r="H590" s="55">
        <v>447</v>
      </c>
      <c r="I590" s="55">
        <v>482.5</v>
      </c>
      <c r="J590" s="55">
        <v>586</v>
      </c>
      <c r="K590" s="55">
        <v>42</v>
      </c>
      <c r="L590" s="55">
        <v>4262</v>
      </c>
      <c r="M590" s="55">
        <v>98</v>
      </c>
      <c r="N590" s="55">
        <v>668</v>
      </c>
      <c r="O590" s="55">
        <v>74.5</v>
      </c>
      <c r="P590" s="55">
        <v>681</v>
      </c>
      <c r="Q590" s="55">
        <v>102</v>
      </c>
      <c r="R590" s="55">
        <v>575</v>
      </c>
      <c r="S590" s="55">
        <v>57</v>
      </c>
      <c r="T590" s="55">
        <v>462</v>
      </c>
      <c r="U590" s="55"/>
      <c r="V590" s="55"/>
      <c r="W590" s="55">
        <v>49</v>
      </c>
      <c r="X590" s="55">
        <v>75</v>
      </c>
      <c r="Y590" s="55">
        <v>534</v>
      </c>
      <c r="Z590" s="55">
        <v>66.5</v>
      </c>
      <c r="AA590" s="55">
        <v>76</v>
      </c>
      <c r="AB590" s="55">
        <v>400</v>
      </c>
      <c r="AC590" s="55"/>
      <c r="AD590" s="55"/>
      <c r="AE590" s="55"/>
      <c r="AF590" s="55"/>
      <c r="AG590" s="55"/>
      <c r="AH590" s="55"/>
      <c r="AI590" s="55" t="s">
        <v>54</v>
      </c>
      <c r="AJ590" s="55">
        <v>20</v>
      </c>
      <c r="AK590" s="55"/>
      <c r="AL590" s="55"/>
      <c r="AM590" s="55"/>
      <c r="AN590" s="55"/>
      <c r="AO590" s="55">
        <v>650</v>
      </c>
      <c r="AP590" s="55">
        <v>647</v>
      </c>
      <c r="AQ590" s="55">
        <v>644</v>
      </c>
      <c r="AR590" s="55">
        <v>628</v>
      </c>
      <c r="AS590" s="55">
        <v>581</v>
      </c>
      <c r="AT590" s="55">
        <v>586</v>
      </c>
    </row>
    <row r="591" spans="1:46">
      <c r="A591" s="55" t="s">
        <v>316</v>
      </c>
      <c r="B591" s="55">
        <v>1315230339</v>
      </c>
      <c r="C591" s="55" t="s">
        <v>317</v>
      </c>
      <c r="D591" s="55" t="s">
        <v>133</v>
      </c>
      <c r="E591" s="55" t="s">
        <v>53</v>
      </c>
      <c r="F591" s="55"/>
      <c r="G591" s="55">
        <v>3</v>
      </c>
      <c r="H591" s="55">
        <v>446</v>
      </c>
      <c r="I591" s="55">
        <v>482.5</v>
      </c>
      <c r="J591" s="55">
        <v>586</v>
      </c>
      <c r="K591" s="55">
        <v>-50</v>
      </c>
      <c r="L591" s="55">
        <v>4262</v>
      </c>
      <c r="M591" s="55">
        <v>106.5</v>
      </c>
      <c r="N591" s="55">
        <v>346</v>
      </c>
      <c r="O591" s="55">
        <v>74</v>
      </c>
      <c r="P591" s="55">
        <v>688</v>
      </c>
      <c r="Q591" s="55">
        <v>120</v>
      </c>
      <c r="R591" s="55">
        <v>195</v>
      </c>
      <c r="S591" s="55">
        <v>41</v>
      </c>
      <c r="T591" s="55">
        <v>628</v>
      </c>
      <c r="U591" s="55"/>
      <c r="V591" s="55"/>
      <c r="W591" s="55">
        <v>41.5</v>
      </c>
      <c r="X591" s="55">
        <v>69</v>
      </c>
      <c r="Y591" s="55">
        <v>611</v>
      </c>
      <c r="Z591" s="55">
        <v>63</v>
      </c>
      <c r="AA591" s="55">
        <v>72</v>
      </c>
      <c r="AB591" s="55">
        <v>423</v>
      </c>
      <c r="AC591" s="55"/>
      <c r="AD591" s="55"/>
      <c r="AE591" s="55"/>
      <c r="AF591" s="55"/>
      <c r="AG591" s="55"/>
      <c r="AH591" s="55"/>
      <c r="AI591" s="55" t="s">
        <v>54</v>
      </c>
      <c r="AJ591" s="55">
        <v>39</v>
      </c>
      <c r="AK591" s="55"/>
      <c r="AL591" s="55"/>
      <c r="AM591" s="55"/>
      <c r="AN591" s="55"/>
      <c r="AO591" s="55">
        <v>453</v>
      </c>
      <c r="AP591" s="55">
        <v>465</v>
      </c>
      <c r="AQ591" s="55">
        <v>522</v>
      </c>
      <c r="AR591" s="55">
        <v>536</v>
      </c>
      <c r="AS591" s="55">
        <v>431</v>
      </c>
      <c r="AT591" s="55">
        <v>586</v>
      </c>
    </row>
    <row r="592" spans="1:46">
      <c r="A592" s="55" t="s">
        <v>525</v>
      </c>
      <c r="B592" s="55">
        <v>1315230609</v>
      </c>
      <c r="C592" s="55" t="s">
        <v>526</v>
      </c>
      <c r="D592" s="55" t="s">
        <v>52</v>
      </c>
      <c r="E592" s="55" t="s">
        <v>53</v>
      </c>
      <c r="F592" s="55"/>
      <c r="G592" s="55">
        <v>6</v>
      </c>
      <c r="H592" s="55">
        <v>446</v>
      </c>
      <c r="I592" s="55">
        <v>482</v>
      </c>
      <c r="J592" s="55">
        <v>588</v>
      </c>
      <c r="K592" s="55">
        <v>-40</v>
      </c>
      <c r="L592" s="55">
        <v>4286</v>
      </c>
      <c r="M592" s="55">
        <v>100</v>
      </c>
      <c r="N592" s="55">
        <v>605</v>
      </c>
      <c r="O592" s="55">
        <v>87</v>
      </c>
      <c r="P592" s="55">
        <v>503</v>
      </c>
      <c r="Q592" s="55">
        <v>106</v>
      </c>
      <c r="R592" s="55">
        <v>498</v>
      </c>
      <c r="S592" s="55">
        <v>43</v>
      </c>
      <c r="T592" s="55">
        <v>616</v>
      </c>
      <c r="U592" s="55"/>
      <c r="V592" s="55"/>
      <c r="W592" s="55">
        <v>39</v>
      </c>
      <c r="X592" s="55">
        <v>66</v>
      </c>
      <c r="Y592" s="55">
        <v>629</v>
      </c>
      <c r="Z592" s="55">
        <v>71</v>
      </c>
      <c r="AA592" s="55">
        <v>80</v>
      </c>
      <c r="AB592" s="55">
        <v>321</v>
      </c>
      <c r="AC592" s="55"/>
      <c r="AD592" s="55"/>
      <c r="AE592" s="55"/>
      <c r="AF592" s="55"/>
      <c r="AG592" s="55"/>
      <c r="AH592" s="55"/>
      <c r="AI592" s="55" t="s">
        <v>54</v>
      </c>
      <c r="AJ592" s="55">
        <v>9</v>
      </c>
      <c r="AK592" s="55"/>
      <c r="AL592" s="55" t="s">
        <v>512</v>
      </c>
      <c r="AM592" s="55"/>
      <c r="AN592" s="55"/>
      <c r="AO592" s="55">
        <v>635</v>
      </c>
      <c r="AP592" s="55">
        <v>512</v>
      </c>
      <c r="AQ592" s="55">
        <v>601</v>
      </c>
      <c r="AR592" s="55">
        <v>548</v>
      </c>
      <c r="AS592" s="55">
        <v>619</v>
      </c>
      <c r="AT592" s="55">
        <v>588</v>
      </c>
    </row>
    <row r="593" spans="1:46">
      <c r="A593" s="55" t="s">
        <v>1354</v>
      </c>
      <c r="B593" s="55">
        <v>1315231512</v>
      </c>
      <c r="C593" s="55" t="s">
        <v>1355</v>
      </c>
      <c r="D593" s="55" t="s">
        <v>52</v>
      </c>
      <c r="E593" s="55" t="s">
        <v>53</v>
      </c>
      <c r="F593" s="55"/>
      <c r="G593" s="55">
        <v>15</v>
      </c>
      <c r="H593" s="55">
        <v>433</v>
      </c>
      <c r="I593" s="55">
        <v>482</v>
      </c>
      <c r="J593" s="55">
        <v>588</v>
      </c>
      <c r="K593" s="55">
        <v>-261</v>
      </c>
      <c r="L593" s="55">
        <v>4286</v>
      </c>
      <c r="M593" s="55">
        <v>100.5</v>
      </c>
      <c r="N593" s="55">
        <v>584</v>
      </c>
      <c r="O593" s="55">
        <v>70</v>
      </c>
      <c r="P593" s="55">
        <v>713</v>
      </c>
      <c r="Q593" s="55">
        <v>97</v>
      </c>
      <c r="R593" s="55">
        <v>655</v>
      </c>
      <c r="S593" s="55">
        <v>62.5</v>
      </c>
      <c r="T593" s="55">
        <v>362</v>
      </c>
      <c r="U593" s="55"/>
      <c r="V593" s="55"/>
      <c r="W593" s="55">
        <v>46.5</v>
      </c>
      <c r="X593" s="55">
        <v>73</v>
      </c>
      <c r="Y593" s="55">
        <v>561</v>
      </c>
      <c r="Z593" s="55"/>
      <c r="AA593" s="55"/>
      <c r="AB593" s="55"/>
      <c r="AC593" s="55">
        <v>56.5</v>
      </c>
      <c r="AD593" s="55">
        <v>79</v>
      </c>
      <c r="AE593" s="55">
        <v>163</v>
      </c>
      <c r="AF593" s="55"/>
      <c r="AG593" s="55"/>
      <c r="AH593" s="55"/>
      <c r="AI593" s="55" t="s">
        <v>880</v>
      </c>
      <c r="AJ593" s="55">
        <v>12</v>
      </c>
      <c r="AK593" s="55"/>
      <c r="AL593" s="55"/>
      <c r="AM593" s="55"/>
      <c r="AN593" s="55"/>
      <c r="AO593" s="55">
        <v>506</v>
      </c>
      <c r="AP593" s="55">
        <v>456</v>
      </c>
      <c r="AQ593" s="55">
        <v>485</v>
      </c>
      <c r="AR593" s="55">
        <v>327</v>
      </c>
      <c r="AS593" s="55">
        <v>389</v>
      </c>
      <c r="AT593" s="55">
        <v>588</v>
      </c>
    </row>
    <row r="594" spans="1:46">
      <c r="A594" s="55" t="s">
        <v>1403</v>
      </c>
      <c r="B594" s="55">
        <v>1315231536</v>
      </c>
      <c r="C594" s="55" t="s">
        <v>1404</v>
      </c>
      <c r="D594" s="55" t="s">
        <v>52</v>
      </c>
      <c r="E594" s="55" t="s">
        <v>53</v>
      </c>
      <c r="F594" s="55"/>
      <c r="G594" s="55">
        <v>15</v>
      </c>
      <c r="H594" s="55">
        <v>453.5</v>
      </c>
      <c r="I594" s="55">
        <v>482</v>
      </c>
      <c r="J594" s="55">
        <v>588</v>
      </c>
      <c r="K594" s="55"/>
      <c r="L594" s="55">
        <v>4286</v>
      </c>
      <c r="M594" s="55">
        <v>102</v>
      </c>
      <c r="N594" s="55">
        <v>529</v>
      </c>
      <c r="O594" s="55">
        <v>95</v>
      </c>
      <c r="P594" s="55">
        <v>362</v>
      </c>
      <c r="Q594" s="55">
        <v>94.5</v>
      </c>
      <c r="R594" s="55">
        <v>684</v>
      </c>
      <c r="S594" s="55">
        <v>40.5</v>
      </c>
      <c r="T594" s="55">
        <v>631</v>
      </c>
      <c r="U594" s="55"/>
      <c r="V594" s="55"/>
      <c r="W594" s="55"/>
      <c r="X594" s="55"/>
      <c r="Y594" s="55"/>
      <c r="Z594" s="55">
        <v>72.5</v>
      </c>
      <c r="AA594" s="55">
        <v>81</v>
      </c>
      <c r="AB594" s="55">
        <v>289</v>
      </c>
      <c r="AC594" s="55">
        <v>49</v>
      </c>
      <c r="AD594" s="55">
        <v>69</v>
      </c>
      <c r="AE594" s="55">
        <v>205</v>
      </c>
      <c r="AF594" s="55"/>
      <c r="AG594" s="55"/>
      <c r="AH594" s="55"/>
      <c r="AI594" s="55" t="s">
        <v>1362</v>
      </c>
      <c r="AJ594" s="55">
        <v>36</v>
      </c>
      <c r="AK594" s="55"/>
      <c r="AL594" s="55" t="s">
        <v>512</v>
      </c>
      <c r="AM594" s="55"/>
      <c r="AN594" s="55"/>
      <c r="AO594" s="55">
        <v>517</v>
      </c>
      <c r="AP594" s="55">
        <v>650</v>
      </c>
      <c r="AQ594" s="55">
        <v>540</v>
      </c>
      <c r="AR594" s="55"/>
      <c r="AS594" s="55">
        <v>622</v>
      </c>
      <c r="AT594" s="55">
        <v>588</v>
      </c>
    </row>
    <row r="595" spans="1:46">
      <c r="A595" s="55" t="s">
        <v>593</v>
      </c>
      <c r="B595" s="55">
        <v>1315230644</v>
      </c>
      <c r="C595" s="55" t="s">
        <v>594</v>
      </c>
      <c r="D595" s="55" t="s">
        <v>133</v>
      </c>
      <c r="E595" s="55" t="s">
        <v>53</v>
      </c>
      <c r="F595" s="55"/>
      <c r="G595" s="55">
        <v>6</v>
      </c>
      <c r="H595" s="55">
        <v>446</v>
      </c>
      <c r="I595" s="55">
        <v>481.5</v>
      </c>
      <c r="J595" s="55">
        <v>591</v>
      </c>
      <c r="K595" s="55">
        <v>-28</v>
      </c>
      <c r="L595" s="55">
        <v>4315</v>
      </c>
      <c r="M595" s="55">
        <v>118.5</v>
      </c>
      <c r="N595" s="55">
        <v>28</v>
      </c>
      <c r="O595" s="55">
        <v>60</v>
      </c>
      <c r="P595" s="55">
        <v>770</v>
      </c>
      <c r="Q595" s="55">
        <v>101</v>
      </c>
      <c r="R595" s="55">
        <v>592</v>
      </c>
      <c r="S595" s="55">
        <v>47</v>
      </c>
      <c r="T595" s="55">
        <v>587</v>
      </c>
      <c r="U595" s="55"/>
      <c r="V595" s="55"/>
      <c r="W595" s="55">
        <v>47.5</v>
      </c>
      <c r="X595" s="55">
        <v>74</v>
      </c>
      <c r="Y595" s="55">
        <v>549</v>
      </c>
      <c r="Z595" s="55">
        <v>72</v>
      </c>
      <c r="AA595" s="55">
        <v>81</v>
      </c>
      <c r="AB595" s="55">
        <v>301</v>
      </c>
      <c r="AC595" s="55"/>
      <c r="AD595" s="55"/>
      <c r="AE595" s="55"/>
      <c r="AF595" s="55"/>
      <c r="AG595" s="55"/>
      <c r="AH595" s="55"/>
      <c r="AI595" s="55" t="s">
        <v>54</v>
      </c>
      <c r="AJ595" s="55">
        <v>44</v>
      </c>
      <c r="AK595" s="55"/>
      <c r="AL595" s="55" t="s">
        <v>512</v>
      </c>
      <c r="AM595" s="55"/>
      <c r="AN595" s="55"/>
      <c r="AO595" s="55">
        <v>316</v>
      </c>
      <c r="AP595" s="55">
        <v>495</v>
      </c>
      <c r="AQ595" s="55">
        <v>358</v>
      </c>
      <c r="AR595" s="55">
        <v>563</v>
      </c>
      <c r="AS595" s="55">
        <v>476</v>
      </c>
      <c r="AT595" s="55">
        <v>591</v>
      </c>
    </row>
    <row r="596" spans="1:46">
      <c r="A596" s="55" t="s">
        <v>1026</v>
      </c>
      <c r="B596" s="55">
        <v>1315231129</v>
      </c>
      <c r="C596" s="55" t="s">
        <v>1027</v>
      </c>
      <c r="D596" s="55" t="s">
        <v>52</v>
      </c>
      <c r="E596" s="55" t="s">
        <v>53</v>
      </c>
      <c r="F596" s="55"/>
      <c r="G596" s="55">
        <v>11</v>
      </c>
      <c r="H596" s="55">
        <v>431</v>
      </c>
      <c r="I596" s="55">
        <v>481.5</v>
      </c>
      <c r="J596" s="55">
        <v>591</v>
      </c>
      <c r="K596" s="55">
        <v>-125</v>
      </c>
      <c r="L596" s="55">
        <v>4315</v>
      </c>
      <c r="M596" s="55">
        <v>107.5</v>
      </c>
      <c r="N596" s="55">
        <v>300</v>
      </c>
      <c r="O596" s="55">
        <v>67.5</v>
      </c>
      <c r="P596" s="55">
        <v>731</v>
      </c>
      <c r="Q596" s="55">
        <v>109.5</v>
      </c>
      <c r="R596" s="55">
        <v>424</v>
      </c>
      <c r="S596" s="55">
        <v>45</v>
      </c>
      <c r="T596" s="55">
        <v>604</v>
      </c>
      <c r="U596" s="55"/>
      <c r="V596" s="55"/>
      <c r="W596" s="55">
        <v>53.5</v>
      </c>
      <c r="X596" s="55">
        <v>79</v>
      </c>
      <c r="Y596" s="55">
        <v>471</v>
      </c>
      <c r="Z596" s="55"/>
      <c r="AA596" s="55"/>
      <c r="AB596" s="55"/>
      <c r="AC596" s="55"/>
      <c r="AD596" s="55"/>
      <c r="AE596" s="55"/>
      <c r="AF596" s="55">
        <v>48</v>
      </c>
      <c r="AG596" s="55">
        <v>73</v>
      </c>
      <c r="AH596" s="55">
        <v>190</v>
      </c>
      <c r="AI596" s="55" t="s">
        <v>866</v>
      </c>
      <c r="AJ596" s="55">
        <v>29</v>
      </c>
      <c r="AK596" s="55"/>
      <c r="AL596" s="55"/>
      <c r="AM596" s="55"/>
      <c r="AN596" s="55"/>
      <c r="AO596" s="55">
        <v>583</v>
      </c>
      <c r="AP596" s="55">
        <v>566</v>
      </c>
      <c r="AQ596" s="55">
        <v>565</v>
      </c>
      <c r="AR596" s="55">
        <v>466</v>
      </c>
      <c r="AS596" s="55">
        <v>573</v>
      </c>
      <c r="AT596" s="55">
        <v>591</v>
      </c>
    </row>
    <row r="597" spans="1:46">
      <c r="A597" s="55" t="s">
        <v>1112</v>
      </c>
      <c r="B597" s="55">
        <v>1315231227</v>
      </c>
      <c r="C597" s="55" t="s">
        <v>1113</v>
      </c>
      <c r="D597" s="55" t="s">
        <v>52</v>
      </c>
      <c r="E597" s="55" t="s">
        <v>53</v>
      </c>
      <c r="F597" s="55"/>
      <c r="G597" s="55">
        <v>12</v>
      </c>
      <c r="H597" s="55">
        <v>434.5</v>
      </c>
      <c r="I597" s="55">
        <v>481.5</v>
      </c>
      <c r="J597" s="55">
        <v>591</v>
      </c>
      <c r="K597" s="55">
        <v>-53</v>
      </c>
      <c r="L597" s="55">
        <v>4315</v>
      </c>
      <c r="M597" s="55">
        <v>104</v>
      </c>
      <c r="N597" s="55">
        <v>450</v>
      </c>
      <c r="O597" s="55">
        <v>99</v>
      </c>
      <c r="P597" s="55">
        <v>285</v>
      </c>
      <c r="Q597" s="55">
        <v>92</v>
      </c>
      <c r="R597" s="55">
        <v>708</v>
      </c>
      <c r="S597" s="55">
        <v>46.5</v>
      </c>
      <c r="T597" s="55">
        <v>592</v>
      </c>
      <c r="U597" s="55"/>
      <c r="V597" s="55"/>
      <c r="W597" s="55">
        <v>53</v>
      </c>
      <c r="X597" s="55">
        <v>78</v>
      </c>
      <c r="Y597" s="55">
        <v>481</v>
      </c>
      <c r="Z597" s="55"/>
      <c r="AA597" s="55"/>
      <c r="AB597" s="55"/>
      <c r="AC597" s="55"/>
      <c r="AD597" s="55"/>
      <c r="AE597" s="55"/>
      <c r="AF597" s="55">
        <v>40</v>
      </c>
      <c r="AG597" s="55">
        <v>62</v>
      </c>
      <c r="AH597" s="55">
        <v>227</v>
      </c>
      <c r="AI597" s="55" t="s">
        <v>866</v>
      </c>
      <c r="AJ597" s="55">
        <v>28</v>
      </c>
      <c r="AK597" s="55"/>
      <c r="AL597" s="55"/>
      <c r="AM597" s="55"/>
      <c r="AN597" s="55"/>
      <c r="AO597" s="55">
        <v>501</v>
      </c>
      <c r="AP597" s="55">
        <v>377</v>
      </c>
      <c r="AQ597" s="55">
        <v>617</v>
      </c>
      <c r="AR597" s="55">
        <v>538</v>
      </c>
      <c r="AS597" s="55">
        <v>352</v>
      </c>
      <c r="AT597" s="55">
        <v>591</v>
      </c>
    </row>
    <row r="598" spans="1:46">
      <c r="A598" s="55" t="s">
        <v>1072</v>
      </c>
      <c r="B598" s="55">
        <v>1315231206</v>
      </c>
      <c r="C598" s="55" t="s">
        <v>1073</v>
      </c>
      <c r="D598" s="55" t="s">
        <v>52</v>
      </c>
      <c r="E598" s="55" t="s">
        <v>53</v>
      </c>
      <c r="F598" s="55"/>
      <c r="G598" s="55">
        <v>12</v>
      </c>
      <c r="H598" s="55">
        <v>428.5</v>
      </c>
      <c r="I598" s="55">
        <v>481.5</v>
      </c>
      <c r="J598" s="55">
        <v>591</v>
      </c>
      <c r="K598" s="55">
        <v>-37</v>
      </c>
      <c r="L598" s="55">
        <v>4315</v>
      </c>
      <c r="M598" s="55">
        <v>105</v>
      </c>
      <c r="N598" s="55">
        <v>406</v>
      </c>
      <c r="O598" s="55">
        <v>75.5</v>
      </c>
      <c r="P598" s="55">
        <v>672</v>
      </c>
      <c r="Q598" s="55">
        <v>106.5</v>
      </c>
      <c r="R598" s="55">
        <v>487</v>
      </c>
      <c r="S598" s="55">
        <v>50.5</v>
      </c>
      <c r="T598" s="55">
        <v>542</v>
      </c>
      <c r="U598" s="55"/>
      <c r="V598" s="55"/>
      <c r="W598" s="55">
        <v>40</v>
      </c>
      <c r="X598" s="55">
        <v>67</v>
      </c>
      <c r="Y598" s="55">
        <v>620</v>
      </c>
      <c r="Z598" s="55"/>
      <c r="AA598" s="55"/>
      <c r="AB598" s="55"/>
      <c r="AC598" s="55"/>
      <c r="AD598" s="55"/>
      <c r="AE598" s="55"/>
      <c r="AF598" s="55">
        <v>51</v>
      </c>
      <c r="AG598" s="55">
        <v>77</v>
      </c>
      <c r="AH598" s="55">
        <v>163</v>
      </c>
      <c r="AI598" s="55" t="s">
        <v>866</v>
      </c>
      <c r="AJ598" s="55">
        <v>6</v>
      </c>
      <c r="AK598" s="55"/>
      <c r="AL598" s="55"/>
      <c r="AM598" s="55"/>
      <c r="AN598" s="55"/>
      <c r="AO598" s="55">
        <v>644</v>
      </c>
      <c r="AP598" s="55">
        <v>657</v>
      </c>
      <c r="AQ598" s="55">
        <v>470</v>
      </c>
      <c r="AR598" s="55">
        <v>554</v>
      </c>
      <c r="AS598" s="55">
        <v>593</v>
      </c>
      <c r="AT598" s="55">
        <v>591</v>
      </c>
    </row>
    <row r="599" spans="1:46">
      <c r="A599" s="55" t="s">
        <v>551</v>
      </c>
      <c r="B599" s="55">
        <v>1315230622</v>
      </c>
      <c r="C599" s="55" t="s">
        <v>552</v>
      </c>
      <c r="D599" s="55" t="s">
        <v>52</v>
      </c>
      <c r="E599" s="55" t="s">
        <v>53</v>
      </c>
      <c r="F599" s="55"/>
      <c r="G599" s="55">
        <v>6</v>
      </c>
      <c r="H599" s="55">
        <v>446</v>
      </c>
      <c r="I599" s="55">
        <v>481</v>
      </c>
      <c r="J599" s="55">
        <v>595</v>
      </c>
      <c r="K599" s="55">
        <v>12</v>
      </c>
      <c r="L599" s="55">
        <v>4349</v>
      </c>
      <c r="M599" s="55">
        <v>95</v>
      </c>
      <c r="N599" s="55">
        <v>730</v>
      </c>
      <c r="O599" s="55">
        <v>64.5</v>
      </c>
      <c r="P599" s="55">
        <v>748</v>
      </c>
      <c r="Q599" s="55">
        <v>121.5</v>
      </c>
      <c r="R599" s="55">
        <v>152</v>
      </c>
      <c r="S599" s="55">
        <v>45</v>
      </c>
      <c r="T599" s="55">
        <v>604</v>
      </c>
      <c r="U599" s="55"/>
      <c r="V599" s="55"/>
      <c r="W599" s="55">
        <v>49</v>
      </c>
      <c r="X599" s="55">
        <v>75</v>
      </c>
      <c r="Y599" s="55">
        <v>534</v>
      </c>
      <c r="Z599" s="55">
        <v>71</v>
      </c>
      <c r="AA599" s="55">
        <v>80</v>
      </c>
      <c r="AB599" s="55">
        <v>321</v>
      </c>
      <c r="AC599" s="55"/>
      <c r="AD599" s="55"/>
      <c r="AE599" s="55"/>
      <c r="AF599" s="55"/>
      <c r="AG599" s="55"/>
      <c r="AH599" s="55"/>
      <c r="AI599" s="55" t="s">
        <v>54</v>
      </c>
      <c r="AJ599" s="55">
        <v>22</v>
      </c>
      <c r="AK599" s="55"/>
      <c r="AL599" s="55" t="s">
        <v>512</v>
      </c>
      <c r="AM599" s="55"/>
      <c r="AN599" s="55"/>
      <c r="AO599" s="55">
        <v>670</v>
      </c>
      <c r="AP599" s="55">
        <v>545</v>
      </c>
      <c r="AQ599" s="55">
        <v>617</v>
      </c>
      <c r="AR599" s="55">
        <v>607</v>
      </c>
      <c r="AS599" s="55">
        <v>518</v>
      </c>
      <c r="AT599" s="55">
        <v>595</v>
      </c>
    </row>
    <row r="600" spans="1:46">
      <c r="A600" s="55" t="s">
        <v>417</v>
      </c>
      <c r="B600" s="55">
        <v>1315230502</v>
      </c>
      <c r="C600" s="55" t="s">
        <v>418</v>
      </c>
      <c r="D600" s="55" t="s">
        <v>52</v>
      </c>
      <c r="E600" s="55" t="s">
        <v>53</v>
      </c>
      <c r="F600" s="55"/>
      <c r="G600" s="55">
        <v>5</v>
      </c>
      <c r="H600" s="55">
        <v>446</v>
      </c>
      <c r="I600" s="55">
        <v>481</v>
      </c>
      <c r="J600" s="55">
        <v>595</v>
      </c>
      <c r="K600" s="55">
        <v>-183</v>
      </c>
      <c r="L600" s="55">
        <v>4349</v>
      </c>
      <c r="M600" s="55">
        <v>105.5</v>
      </c>
      <c r="N600" s="55">
        <v>382</v>
      </c>
      <c r="O600" s="55">
        <v>85</v>
      </c>
      <c r="P600" s="55">
        <v>541</v>
      </c>
      <c r="Q600" s="55">
        <v>99.5</v>
      </c>
      <c r="R600" s="55">
        <v>610</v>
      </c>
      <c r="S600" s="55">
        <v>40</v>
      </c>
      <c r="T600" s="55">
        <v>637</v>
      </c>
      <c r="U600" s="55"/>
      <c r="V600" s="55"/>
      <c r="W600" s="55">
        <v>52.5</v>
      </c>
      <c r="X600" s="55">
        <v>78</v>
      </c>
      <c r="Y600" s="55">
        <v>488</v>
      </c>
      <c r="Z600" s="55">
        <v>63.5</v>
      </c>
      <c r="AA600" s="55">
        <v>73</v>
      </c>
      <c r="AB600" s="55">
        <v>420</v>
      </c>
      <c r="AC600" s="55"/>
      <c r="AD600" s="55"/>
      <c r="AE600" s="55"/>
      <c r="AF600" s="55"/>
      <c r="AG600" s="55"/>
      <c r="AH600" s="55"/>
      <c r="AI600" s="55" t="s">
        <v>54</v>
      </c>
      <c r="AJ600" s="55">
        <v>2</v>
      </c>
      <c r="AK600" s="55"/>
      <c r="AL600" s="55"/>
      <c r="AM600" s="55"/>
      <c r="AN600" s="55"/>
      <c r="AO600" s="55">
        <v>381</v>
      </c>
      <c r="AP600" s="55">
        <v>353</v>
      </c>
      <c r="AQ600" s="55">
        <v>511</v>
      </c>
      <c r="AR600" s="55">
        <v>412</v>
      </c>
      <c r="AS600" s="55">
        <v>330</v>
      </c>
      <c r="AT600" s="55">
        <v>595</v>
      </c>
    </row>
    <row r="601" spans="1:46">
      <c r="A601" s="55" t="s">
        <v>431</v>
      </c>
      <c r="B601" s="55">
        <v>1315230509</v>
      </c>
      <c r="C601" s="55" t="s">
        <v>432</v>
      </c>
      <c r="D601" s="55" t="s">
        <v>52</v>
      </c>
      <c r="E601" s="55" t="s">
        <v>53</v>
      </c>
      <c r="F601" s="55"/>
      <c r="G601" s="55">
        <v>5</v>
      </c>
      <c r="H601" s="55">
        <v>447.5</v>
      </c>
      <c r="I601" s="55">
        <v>480.5</v>
      </c>
      <c r="J601" s="55">
        <v>597</v>
      </c>
      <c r="K601" s="55"/>
      <c r="L601" s="55">
        <v>4374</v>
      </c>
      <c r="M601" s="55">
        <v>96</v>
      </c>
      <c r="N601" s="55">
        <v>713</v>
      </c>
      <c r="O601" s="55">
        <v>64.5</v>
      </c>
      <c r="P601" s="55">
        <v>748</v>
      </c>
      <c r="Q601" s="55">
        <v>113</v>
      </c>
      <c r="R601" s="55">
        <v>337</v>
      </c>
      <c r="S601" s="55">
        <v>49</v>
      </c>
      <c r="T601" s="55">
        <v>565</v>
      </c>
      <c r="U601" s="55"/>
      <c r="V601" s="55"/>
      <c r="W601" s="55">
        <v>61.5</v>
      </c>
      <c r="X601" s="55">
        <v>85</v>
      </c>
      <c r="Y601" s="55">
        <v>322</v>
      </c>
      <c r="Z601" s="55">
        <v>63.5</v>
      </c>
      <c r="AA601" s="55">
        <v>73</v>
      </c>
      <c r="AB601" s="55">
        <v>420</v>
      </c>
      <c r="AC601" s="55"/>
      <c r="AD601" s="55"/>
      <c r="AE601" s="55"/>
      <c r="AF601" s="55"/>
      <c r="AG601" s="55"/>
      <c r="AH601" s="55"/>
      <c r="AI601" s="55" t="s">
        <v>54</v>
      </c>
      <c r="AJ601" s="55">
        <v>9</v>
      </c>
      <c r="AK601" s="55"/>
      <c r="AL601" s="55"/>
      <c r="AM601" s="55"/>
      <c r="AN601" s="55"/>
      <c r="AO601" s="55">
        <v>174</v>
      </c>
      <c r="AP601" s="55"/>
      <c r="AQ601" s="55">
        <v>608</v>
      </c>
      <c r="AR601" s="55"/>
      <c r="AS601" s="55"/>
      <c r="AT601" s="55">
        <v>597</v>
      </c>
    </row>
    <row r="602" spans="1:46">
      <c r="A602" s="55" t="s">
        <v>1296</v>
      </c>
      <c r="B602" s="55">
        <v>1315231432</v>
      </c>
      <c r="C602" s="55" t="s">
        <v>1297</v>
      </c>
      <c r="D602" s="55" t="s">
        <v>52</v>
      </c>
      <c r="E602" s="55" t="s">
        <v>53</v>
      </c>
      <c r="F602" s="55"/>
      <c r="G602" s="55">
        <v>14</v>
      </c>
      <c r="H602" s="55">
        <v>433.25</v>
      </c>
      <c r="I602" s="55">
        <v>480.5</v>
      </c>
      <c r="J602" s="55">
        <v>597</v>
      </c>
      <c r="K602" s="55">
        <v>-27</v>
      </c>
      <c r="L602" s="55">
        <v>4374</v>
      </c>
      <c r="M602" s="55">
        <v>94</v>
      </c>
      <c r="N602" s="55">
        <v>750</v>
      </c>
      <c r="O602" s="55">
        <v>80.5</v>
      </c>
      <c r="P602" s="55">
        <v>622</v>
      </c>
      <c r="Q602" s="55">
        <v>92</v>
      </c>
      <c r="R602" s="55">
        <v>708</v>
      </c>
      <c r="S602" s="55">
        <v>54</v>
      </c>
      <c r="T602" s="55">
        <v>503</v>
      </c>
      <c r="U602" s="55"/>
      <c r="V602" s="55"/>
      <c r="W602" s="55">
        <v>56.5</v>
      </c>
      <c r="X602" s="55">
        <v>81</v>
      </c>
      <c r="Y602" s="55">
        <v>414</v>
      </c>
      <c r="Z602" s="55"/>
      <c r="AA602" s="55"/>
      <c r="AB602" s="55"/>
      <c r="AC602" s="55">
        <v>56.25</v>
      </c>
      <c r="AD602" s="55">
        <v>79</v>
      </c>
      <c r="AE602" s="55">
        <v>168</v>
      </c>
      <c r="AF602" s="55"/>
      <c r="AG602" s="55"/>
      <c r="AH602" s="55"/>
      <c r="AI602" s="55" t="s">
        <v>880</v>
      </c>
      <c r="AJ602" s="55">
        <v>33</v>
      </c>
      <c r="AK602" s="55"/>
      <c r="AL602" s="55"/>
      <c r="AM602" s="55"/>
      <c r="AN602" s="55"/>
      <c r="AO602" s="55">
        <v>602</v>
      </c>
      <c r="AP602" s="55">
        <v>592</v>
      </c>
      <c r="AQ602" s="55">
        <v>593</v>
      </c>
      <c r="AR602" s="55">
        <v>570</v>
      </c>
      <c r="AS602" s="55">
        <v>424</v>
      </c>
      <c r="AT602" s="55">
        <v>597</v>
      </c>
    </row>
    <row r="603" spans="1:46">
      <c r="A603" s="55" t="s">
        <v>691</v>
      </c>
      <c r="B603" s="55">
        <v>1315230748</v>
      </c>
      <c r="C603" s="55" t="s">
        <v>692</v>
      </c>
      <c r="D603" s="55" t="s">
        <v>133</v>
      </c>
      <c r="E603" s="55" t="s">
        <v>53</v>
      </c>
      <c r="F603" s="55"/>
      <c r="G603" s="55">
        <v>7</v>
      </c>
      <c r="H603" s="55">
        <v>445.5</v>
      </c>
      <c r="I603" s="55">
        <v>480</v>
      </c>
      <c r="J603" s="55">
        <v>599</v>
      </c>
      <c r="K603" s="55">
        <v>-45</v>
      </c>
      <c r="L603" s="55">
        <v>4397</v>
      </c>
      <c r="M603" s="55">
        <v>105</v>
      </c>
      <c r="N603" s="55">
        <v>406</v>
      </c>
      <c r="O603" s="55">
        <v>85.5</v>
      </c>
      <c r="P603" s="55">
        <v>530</v>
      </c>
      <c r="Q603" s="55">
        <v>87</v>
      </c>
      <c r="R603" s="55">
        <v>746</v>
      </c>
      <c r="S603" s="55">
        <v>57.5</v>
      </c>
      <c r="T603" s="55">
        <v>454</v>
      </c>
      <c r="U603" s="55"/>
      <c r="V603" s="55"/>
      <c r="W603" s="55">
        <v>58</v>
      </c>
      <c r="X603" s="55">
        <v>82</v>
      </c>
      <c r="Y603" s="55">
        <v>385</v>
      </c>
      <c r="Z603" s="55">
        <v>52.5</v>
      </c>
      <c r="AA603" s="55">
        <v>63</v>
      </c>
      <c r="AB603" s="55">
        <v>459</v>
      </c>
      <c r="AC603" s="55"/>
      <c r="AD603" s="55"/>
      <c r="AE603" s="55"/>
      <c r="AF603" s="55"/>
      <c r="AG603" s="55"/>
      <c r="AH603" s="55"/>
      <c r="AI603" s="55" t="s">
        <v>54</v>
      </c>
      <c r="AJ603" s="55">
        <v>48</v>
      </c>
      <c r="AK603" s="55"/>
      <c r="AL603" s="55"/>
      <c r="AM603" s="55"/>
      <c r="AN603" s="55"/>
      <c r="AO603" s="55">
        <v>637</v>
      </c>
      <c r="AP603" s="55">
        <v>640</v>
      </c>
      <c r="AQ603" s="55">
        <v>598</v>
      </c>
      <c r="AR603" s="55">
        <v>554</v>
      </c>
      <c r="AS603" s="55">
        <v>636</v>
      </c>
      <c r="AT603" s="55">
        <v>599</v>
      </c>
    </row>
    <row r="604" spans="1:46">
      <c r="A604" s="55" t="s">
        <v>1250</v>
      </c>
      <c r="B604" s="55">
        <v>1315231409</v>
      </c>
      <c r="C604" s="55" t="s">
        <v>1251</v>
      </c>
      <c r="D604" s="55" t="s">
        <v>52</v>
      </c>
      <c r="E604" s="55" t="s">
        <v>53</v>
      </c>
      <c r="F604" s="55"/>
      <c r="G604" s="55">
        <v>14</v>
      </c>
      <c r="H604" s="55">
        <v>432</v>
      </c>
      <c r="I604" s="55">
        <v>480</v>
      </c>
      <c r="J604" s="55">
        <v>599</v>
      </c>
      <c r="K604" s="55"/>
      <c r="L604" s="55">
        <v>4397</v>
      </c>
      <c r="M604" s="55">
        <v>113.5</v>
      </c>
      <c r="N604" s="55">
        <v>101</v>
      </c>
      <c r="O604" s="55">
        <v>79.5</v>
      </c>
      <c r="P604" s="55">
        <v>631</v>
      </c>
      <c r="Q604" s="55">
        <v>94</v>
      </c>
      <c r="R604" s="55">
        <v>687</v>
      </c>
      <c r="S604" s="55">
        <v>63</v>
      </c>
      <c r="T604" s="55">
        <v>353</v>
      </c>
      <c r="U604" s="55"/>
      <c r="V604" s="55"/>
      <c r="W604" s="55">
        <v>34.5</v>
      </c>
      <c r="X604" s="55">
        <v>62</v>
      </c>
      <c r="Y604" s="55">
        <v>648</v>
      </c>
      <c r="Z604" s="55"/>
      <c r="AA604" s="55"/>
      <c r="AB604" s="55"/>
      <c r="AC604" s="55">
        <v>47.5</v>
      </c>
      <c r="AD604" s="55">
        <v>68</v>
      </c>
      <c r="AE604" s="55">
        <v>208</v>
      </c>
      <c r="AF604" s="55"/>
      <c r="AG604" s="55"/>
      <c r="AH604" s="55"/>
      <c r="AI604" s="55" t="s">
        <v>880</v>
      </c>
      <c r="AJ604" s="55">
        <v>9</v>
      </c>
      <c r="AK604" s="55"/>
      <c r="AL604" s="55"/>
      <c r="AM604" s="55"/>
      <c r="AN604" s="55"/>
      <c r="AO604" s="55">
        <v>520</v>
      </c>
      <c r="AP604" s="55">
        <v>636</v>
      </c>
      <c r="AQ604" s="55">
        <v>514</v>
      </c>
      <c r="AR604" s="55"/>
      <c r="AS604" s="55">
        <v>447</v>
      </c>
      <c r="AT604" s="55">
        <v>599</v>
      </c>
    </row>
    <row r="605" spans="1:46">
      <c r="A605" s="55" t="s">
        <v>1014</v>
      </c>
      <c r="B605" s="55">
        <v>1315231123</v>
      </c>
      <c r="C605" s="55" t="s">
        <v>1015</v>
      </c>
      <c r="D605" s="55" t="s">
        <v>52</v>
      </c>
      <c r="E605" s="55" t="s">
        <v>53</v>
      </c>
      <c r="F605" s="55"/>
      <c r="G605" s="55">
        <v>11</v>
      </c>
      <c r="H605" s="55">
        <v>425</v>
      </c>
      <c r="I605" s="55">
        <v>479</v>
      </c>
      <c r="J605" s="55">
        <v>601</v>
      </c>
      <c r="K605" s="55">
        <v>-189</v>
      </c>
      <c r="L605" s="55">
        <v>4462</v>
      </c>
      <c r="M605" s="55">
        <v>99.5</v>
      </c>
      <c r="N605" s="55">
        <v>618</v>
      </c>
      <c r="O605" s="55">
        <v>84</v>
      </c>
      <c r="P605" s="55">
        <v>568</v>
      </c>
      <c r="Q605" s="55">
        <v>80</v>
      </c>
      <c r="R605" s="55">
        <v>771</v>
      </c>
      <c r="S605" s="55">
        <v>65.5</v>
      </c>
      <c r="T605" s="55">
        <v>311</v>
      </c>
      <c r="U605" s="55"/>
      <c r="V605" s="55"/>
      <c r="W605" s="55">
        <v>43</v>
      </c>
      <c r="X605" s="55">
        <v>70</v>
      </c>
      <c r="Y605" s="55">
        <v>600</v>
      </c>
      <c r="Z605" s="55"/>
      <c r="AA605" s="55"/>
      <c r="AB605" s="55"/>
      <c r="AC605" s="55"/>
      <c r="AD605" s="55"/>
      <c r="AE605" s="55"/>
      <c r="AF605" s="55">
        <v>53</v>
      </c>
      <c r="AG605" s="55">
        <v>80</v>
      </c>
      <c r="AH605" s="55">
        <v>147</v>
      </c>
      <c r="AI605" s="55" t="s">
        <v>866</v>
      </c>
      <c r="AJ605" s="55">
        <v>23</v>
      </c>
      <c r="AK605" s="55"/>
      <c r="AL605" s="55"/>
      <c r="AM605" s="55"/>
      <c r="AN605" s="55"/>
      <c r="AO605" s="55">
        <v>351</v>
      </c>
      <c r="AP605" s="55">
        <v>334</v>
      </c>
      <c r="AQ605" s="55">
        <v>680</v>
      </c>
      <c r="AR605" s="55">
        <v>412</v>
      </c>
      <c r="AS605" s="55">
        <v>486</v>
      </c>
      <c r="AT605" s="55">
        <v>601</v>
      </c>
    </row>
    <row r="606" spans="1:46">
      <c r="A606" s="55" t="s">
        <v>131</v>
      </c>
      <c r="B606" s="55">
        <v>1315230140</v>
      </c>
      <c r="C606" s="55" t="s">
        <v>132</v>
      </c>
      <c r="D606" s="55" t="s">
        <v>133</v>
      </c>
      <c r="E606" s="55" t="s">
        <v>53</v>
      </c>
      <c r="F606" s="55"/>
      <c r="G606" s="55">
        <v>1</v>
      </c>
      <c r="H606" s="55">
        <v>442.5</v>
      </c>
      <c r="I606" s="55">
        <v>478.5</v>
      </c>
      <c r="J606" s="55">
        <v>602</v>
      </c>
      <c r="K606" s="55">
        <v>-48</v>
      </c>
      <c r="L606" s="55">
        <v>4484</v>
      </c>
      <c r="M606" s="55">
        <v>94.5</v>
      </c>
      <c r="N606" s="55">
        <v>745</v>
      </c>
      <c r="O606" s="55">
        <v>73.5</v>
      </c>
      <c r="P606" s="55">
        <v>690</v>
      </c>
      <c r="Q606" s="55">
        <v>98</v>
      </c>
      <c r="R606" s="55">
        <v>641</v>
      </c>
      <c r="S606" s="55">
        <v>65.5</v>
      </c>
      <c r="T606" s="55">
        <v>311</v>
      </c>
      <c r="U606" s="55"/>
      <c r="V606" s="55"/>
      <c r="W606" s="55">
        <v>39.5</v>
      </c>
      <c r="X606" s="55">
        <v>67</v>
      </c>
      <c r="Y606" s="55">
        <v>626</v>
      </c>
      <c r="Z606" s="55">
        <v>71.5</v>
      </c>
      <c r="AA606" s="55">
        <v>80</v>
      </c>
      <c r="AB606" s="55">
        <v>310</v>
      </c>
      <c r="AC606" s="55"/>
      <c r="AD606" s="55"/>
      <c r="AE606" s="55"/>
      <c r="AF606" s="55"/>
      <c r="AG606" s="55"/>
      <c r="AH606" s="55"/>
      <c r="AI606" s="55" t="s">
        <v>54</v>
      </c>
      <c r="AJ606" s="55">
        <v>40</v>
      </c>
      <c r="AK606" s="55"/>
      <c r="AL606" s="55"/>
      <c r="AM606" s="55"/>
      <c r="AN606" s="55"/>
      <c r="AO606" s="55">
        <v>447</v>
      </c>
      <c r="AP606" s="55">
        <v>603</v>
      </c>
      <c r="AQ606" s="55">
        <v>654</v>
      </c>
      <c r="AR606" s="55">
        <v>554</v>
      </c>
      <c r="AS606" s="55">
        <v>639</v>
      </c>
      <c r="AT606" s="55">
        <v>602</v>
      </c>
    </row>
    <row r="607" spans="1:46">
      <c r="A607" s="55" t="s">
        <v>1383</v>
      </c>
      <c r="B607" s="55">
        <v>1315231526</v>
      </c>
      <c r="C607" s="55" t="s">
        <v>1384</v>
      </c>
      <c r="D607" s="55" t="s">
        <v>52</v>
      </c>
      <c r="E607" s="55" t="s">
        <v>53</v>
      </c>
      <c r="F607" s="55"/>
      <c r="G607" s="55">
        <v>15</v>
      </c>
      <c r="H607" s="55">
        <v>429.5</v>
      </c>
      <c r="I607" s="55">
        <v>478</v>
      </c>
      <c r="J607" s="55">
        <v>603</v>
      </c>
      <c r="K607" s="55">
        <v>-23</v>
      </c>
      <c r="L607" s="55">
        <v>4508</v>
      </c>
      <c r="M607" s="55">
        <v>101.5</v>
      </c>
      <c r="N607" s="55">
        <v>544</v>
      </c>
      <c r="O607" s="55">
        <v>86</v>
      </c>
      <c r="P607" s="55">
        <v>522</v>
      </c>
      <c r="Q607" s="55">
        <v>86</v>
      </c>
      <c r="R607" s="55">
        <v>754</v>
      </c>
      <c r="S607" s="55">
        <v>50.5</v>
      </c>
      <c r="T607" s="55">
        <v>542</v>
      </c>
      <c r="U607" s="55"/>
      <c r="V607" s="55"/>
      <c r="W607" s="55">
        <v>50</v>
      </c>
      <c r="X607" s="55">
        <v>76</v>
      </c>
      <c r="Y607" s="55">
        <v>523</v>
      </c>
      <c r="Z607" s="55"/>
      <c r="AA607" s="55"/>
      <c r="AB607" s="55"/>
      <c r="AC607" s="55">
        <v>55.5</v>
      </c>
      <c r="AD607" s="55">
        <v>78</v>
      </c>
      <c r="AE607" s="55">
        <v>171</v>
      </c>
      <c r="AF607" s="55"/>
      <c r="AG607" s="55"/>
      <c r="AH607" s="55"/>
      <c r="AI607" s="55" t="s">
        <v>880</v>
      </c>
      <c r="AJ607" s="55">
        <v>26</v>
      </c>
      <c r="AK607" s="55"/>
      <c r="AL607" s="55"/>
      <c r="AM607" s="55"/>
      <c r="AN607" s="55"/>
      <c r="AO607" s="55">
        <v>575</v>
      </c>
      <c r="AP607" s="55">
        <v>427</v>
      </c>
      <c r="AQ607" s="55">
        <v>492</v>
      </c>
      <c r="AR607" s="55">
        <v>580</v>
      </c>
      <c r="AS607" s="55">
        <v>632</v>
      </c>
      <c r="AT607" s="55">
        <v>603</v>
      </c>
    </row>
    <row r="608" spans="1:46">
      <c r="A608" s="55" t="s">
        <v>1314</v>
      </c>
      <c r="B608" s="55">
        <v>1315231441</v>
      </c>
      <c r="C608" s="55" t="s">
        <v>1315</v>
      </c>
      <c r="D608" s="55" t="s">
        <v>52</v>
      </c>
      <c r="E608" s="55" t="s">
        <v>53</v>
      </c>
      <c r="F608" s="55"/>
      <c r="G608" s="55">
        <v>14</v>
      </c>
      <c r="H608" s="55">
        <v>426.5</v>
      </c>
      <c r="I608" s="55">
        <v>478</v>
      </c>
      <c r="J608" s="55">
        <v>603</v>
      </c>
      <c r="K608" s="55">
        <v>36</v>
      </c>
      <c r="L608" s="55">
        <v>4508</v>
      </c>
      <c r="M608" s="55">
        <v>98</v>
      </c>
      <c r="N608" s="55">
        <v>668</v>
      </c>
      <c r="O608" s="55">
        <v>82</v>
      </c>
      <c r="P608" s="55">
        <v>597</v>
      </c>
      <c r="Q608" s="55">
        <v>92</v>
      </c>
      <c r="R608" s="55">
        <v>708</v>
      </c>
      <c r="S608" s="55">
        <v>49</v>
      </c>
      <c r="T608" s="55">
        <v>565</v>
      </c>
      <c r="U608" s="55"/>
      <c r="V608" s="55"/>
      <c r="W608" s="55">
        <v>44.5</v>
      </c>
      <c r="X608" s="55">
        <v>72</v>
      </c>
      <c r="Y608" s="55">
        <v>585</v>
      </c>
      <c r="Z608" s="55"/>
      <c r="AA608" s="55"/>
      <c r="AB608" s="55"/>
      <c r="AC608" s="55">
        <v>61</v>
      </c>
      <c r="AD608" s="55">
        <v>85</v>
      </c>
      <c r="AE608" s="55">
        <v>116</v>
      </c>
      <c r="AF608" s="55"/>
      <c r="AG608" s="55"/>
      <c r="AH608" s="55"/>
      <c r="AI608" s="55" t="s">
        <v>880</v>
      </c>
      <c r="AJ608" s="55">
        <v>42</v>
      </c>
      <c r="AK608" s="55"/>
      <c r="AL608" s="55"/>
      <c r="AM608" s="55"/>
      <c r="AN608" s="55"/>
      <c r="AO608" s="55">
        <v>591</v>
      </c>
      <c r="AP608" s="55">
        <v>598</v>
      </c>
      <c r="AQ608" s="55">
        <v>385</v>
      </c>
      <c r="AR608" s="55">
        <v>639</v>
      </c>
      <c r="AS608" s="55">
        <v>537</v>
      </c>
      <c r="AT608" s="55">
        <v>603</v>
      </c>
    </row>
    <row r="609" spans="1:46">
      <c r="A609" s="55" t="s">
        <v>1268</v>
      </c>
      <c r="B609" s="55">
        <v>1315231418</v>
      </c>
      <c r="C609" s="55" t="s">
        <v>1269</v>
      </c>
      <c r="D609" s="55" t="s">
        <v>52</v>
      </c>
      <c r="E609" s="55" t="s">
        <v>53</v>
      </c>
      <c r="F609" s="55"/>
      <c r="G609" s="55">
        <v>14</v>
      </c>
      <c r="H609" s="55">
        <v>427.75</v>
      </c>
      <c r="I609" s="55">
        <v>477</v>
      </c>
      <c r="J609" s="55">
        <v>605</v>
      </c>
      <c r="K609" s="55">
        <v>-25</v>
      </c>
      <c r="L609" s="55">
        <v>4563</v>
      </c>
      <c r="M609" s="55">
        <v>99.5</v>
      </c>
      <c r="N609" s="55">
        <v>618</v>
      </c>
      <c r="O609" s="55">
        <v>90</v>
      </c>
      <c r="P609" s="55">
        <v>453</v>
      </c>
      <c r="Q609" s="55">
        <v>87.5</v>
      </c>
      <c r="R609" s="55">
        <v>741</v>
      </c>
      <c r="S609" s="55">
        <v>56</v>
      </c>
      <c r="T609" s="55">
        <v>473</v>
      </c>
      <c r="U609" s="55"/>
      <c r="V609" s="55"/>
      <c r="W609" s="55">
        <v>42</v>
      </c>
      <c r="X609" s="55">
        <v>69</v>
      </c>
      <c r="Y609" s="55">
        <v>604</v>
      </c>
      <c r="Z609" s="55"/>
      <c r="AA609" s="55"/>
      <c r="AB609" s="55"/>
      <c r="AC609" s="55">
        <v>52.75</v>
      </c>
      <c r="AD609" s="55">
        <v>75</v>
      </c>
      <c r="AE609" s="55">
        <v>186</v>
      </c>
      <c r="AF609" s="55"/>
      <c r="AG609" s="55"/>
      <c r="AH609" s="55"/>
      <c r="AI609" s="55" t="s">
        <v>880</v>
      </c>
      <c r="AJ609" s="55">
        <v>19</v>
      </c>
      <c r="AK609" s="55"/>
      <c r="AL609" s="55"/>
      <c r="AM609" s="55"/>
      <c r="AN609" s="55"/>
      <c r="AO609" s="55">
        <v>522</v>
      </c>
      <c r="AP609" s="55">
        <v>532</v>
      </c>
      <c r="AQ609" s="55">
        <v>646</v>
      </c>
      <c r="AR609" s="55">
        <v>580</v>
      </c>
      <c r="AS609" s="55">
        <v>588</v>
      </c>
      <c r="AT609" s="55">
        <v>605</v>
      </c>
    </row>
    <row r="610" spans="1:46">
      <c r="A610" s="55" t="s">
        <v>473</v>
      </c>
      <c r="B610" s="55">
        <v>1315230530</v>
      </c>
      <c r="C610" s="55" t="s">
        <v>474</v>
      </c>
      <c r="D610" s="55" t="s">
        <v>52</v>
      </c>
      <c r="E610" s="55" t="s">
        <v>53</v>
      </c>
      <c r="F610" s="55"/>
      <c r="G610" s="55">
        <v>5</v>
      </c>
      <c r="H610" s="55">
        <v>443</v>
      </c>
      <c r="I610" s="55">
        <v>477</v>
      </c>
      <c r="J610" s="55">
        <v>605</v>
      </c>
      <c r="K610" s="55">
        <v>-61</v>
      </c>
      <c r="L610" s="55">
        <v>4563</v>
      </c>
      <c r="M610" s="55">
        <v>99</v>
      </c>
      <c r="N610" s="55">
        <v>635</v>
      </c>
      <c r="O610" s="55">
        <v>88.5</v>
      </c>
      <c r="P610" s="55">
        <v>481</v>
      </c>
      <c r="Q610" s="55">
        <v>87.5</v>
      </c>
      <c r="R610" s="55">
        <v>741</v>
      </c>
      <c r="S610" s="55">
        <v>46</v>
      </c>
      <c r="T610" s="55">
        <v>597</v>
      </c>
      <c r="U610" s="55"/>
      <c r="V610" s="55"/>
      <c r="W610" s="55">
        <v>55</v>
      </c>
      <c r="X610" s="55">
        <v>80</v>
      </c>
      <c r="Y610" s="55">
        <v>444</v>
      </c>
      <c r="Z610" s="55">
        <v>67</v>
      </c>
      <c r="AA610" s="55">
        <v>76</v>
      </c>
      <c r="AB610" s="55">
        <v>392</v>
      </c>
      <c r="AC610" s="55"/>
      <c r="AD610" s="55"/>
      <c r="AE610" s="55"/>
      <c r="AF610" s="55"/>
      <c r="AG610" s="55"/>
      <c r="AH610" s="55"/>
      <c r="AI610" s="55" t="s">
        <v>54</v>
      </c>
      <c r="AJ610" s="55">
        <v>30</v>
      </c>
      <c r="AK610" s="55"/>
      <c r="AL610" s="55"/>
      <c r="AM610" s="55"/>
      <c r="AN610" s="55"/>
      <c r="AO610" s="55">
        <v>593</v>
      </c>
      <c r="AP610" s="55">
        <v>532</v>
      </c>
      <c r="AQ610" s="55">
        <v>558</v>
      </c>
      <c r="AR610" s="55">
        <v>544</v>
      </c>
      <c r="AS610" s="55">
        <v>540</v>
      </c>
      <c r="AT610" s="55">
        <v>605</v>
      </c>
    </row>
    <row r="611" spans="1:46">
      <c r="A611" s="55" t="s">
        <v>385</v>
      </c>
      <c r="B611" s="55">
        <v>1315230427</v>
      </c>
      <c r="C611" s="55" t="s">
        <v>386</v>
      </c>
      <c r="D611" s="55" t="s">
        <v>52</v>
      </c>
      <c r="E611" s="55" t="s">
        <v>53</v>
      </c>
      <c r="F611" s="55"/>
      <c r="G611" s="55">
        <v>4</v>
      </c>
      <c r="H611" s="55">
        <v>440</v>
      </c>
      <c r="I611" s="55">
        <v>476.5</v>
      </c>
      <c r="J611" s="55">
        <v>607</v>
      </c>
      <c r="K611" s="55">
        <v>28</v>
      </c>
      <c r="L611" s="55">
        <v>4594</v>
      </c>
      <c r="M611" s="55">
        <v>89.5</v>
      </c>
      <c r="N611" s="55">
        <v>783</v>
      </c>
      <c r="O611" s="55">
        <v>98.5</v>
      </c>
      <c r="P611" s="55">
        <v>298</v>
      </c>
      <c r="Q611" s="55">
        <v>92.5</v>
      </c>
      <c r="R611" s="55">
        <v>702</v>
      </c>
      <c r="S611" s="55">
        <v>62</v>
      </c>
      <c r="T611" s="55">
        <v>373</v>
      </c>
      <c r="U611" s="55"/>
      <c r="V611" s="55"/>
      <c r="W611" s="55">
        <v>41</v>
      </c>
      <c r="X611" s="55">
        <v>68</v>
      </c>
      <c r="Y611" s="55">
        <v>615</v>
      </c>
      <c r="Z611" s="55">
        <v>56.5</v>
      </c>
      <c r="AA611" s="55">
        <v>66</v>
      </c>
      <c r="AB611" s="55">
        <v>451</v>
      </c>
      <c r="AC611" s="55"/>
      <c r="AD611" s="55"/>
      <c r="AE611" s="55"/>
      <c r="AF611" s="55"/>
      <c r="AG611" s="55"/>
      <c r="AH611" s="55"/>
      <c r="AI611" s="55" t="s">
        <v>54</v>
      </c>
      <c r="AJ611" s="55">
        <v>27</v>
      </c>
      <c r="AK611" s="55"/>
      <c r="AL611" s="55"/>
      <c r="AM611" s="55"/>
      <c r="AN611" s="55"/>
      <c r="AO611" s="55">
        <v>508</v>
      </c>
      <c r="AP611" s="55">
        <v>511</v>
      </c>
      <c r="AQ611" s="55">
        <v>491</v>
      </c>
      <c r="AR611" s="55">
        <v>635</v>
      </c>
      <c r="AS611" s="55">
        <v>403</v>
      </c>
      <c r="AT611" s="55">
        <v>607</v>
      </c>
    </row>
    <row r="612" spans="1:46">
      <c r="A612" s="55" t="s">
        <v>613</v>
      </c>
      <c r="B612" s="55">
        <v>1315230708</v>
      </c>
      <c r="C612" s="55" t="s">
        <v>614</v>
      </c>
      <c r="D612" s="55" t="s">
        <v>52</v>
      </c>
      <c r="E612" s="55" t="s">
        <v>53</v>
      </c>
      <c r="F612" s="55"/>
      <c r="G612" s="55">
        <v>7</v>
      </c>
      <c r="H612" s="55">
        <v>439.5</v>
      </c>
      <c r="I612" s="55">
        <v>476.5</v>
      </c>
      <c r="J612" s="55">
        <v>607</v>
      </c>
      <c r="K612" s="55">
        <v>67</v>
      </c>
      <c r="L612" s="55">
        <v>4594</v>
      </c>
      <c r="M612" s="55">
        <v>99</v>
      </c>
      <c r="N612" s="55">
        <v>635</v>
      </c>
      <c r="O612" s="55">
        <v>89</v>
      </c>
      <c r="P612" s="55">
        <v>470</v>
      </c>
      <c r="Q612" s="55">
        <v>96.5</v>
      </c>
      <c r="R612" s="55">
        <v>660</v>
      </c>
      <c r="S612" s="55">
        <v>52</v>
      </c>
      <c r="T612" s="55">
        <v>528</v>
      </c>
      <c r="U612" s="55"/>
      <c r="V612" s="55"/>
      <c r="W612" s="55">
        <v>47.5</v>
      </c>
      <c r="X612" s="55">
        <v>74</v>
      </c>
      <c r="Y612" s="55">
        <v>549</v>
      </c>
      <c r="Z612" s="55">
        <v>55.5</v>
      </c>
      <c r="AA612" s="55">
        <v>66</v>
      </c>
      <c r="AB612" s="55">
        <v>456</v>
      </c>
      <c r="AC612" s="55"/>
      <c r="AD612" s="55"/>
      <c r="AE612" s="55"/>
      <c r="AF612" s="55"/>
      <c r="AG612" s="55"/>
      <c r="AH612" s="55"/>
      <c r="AI612" s="55" t="s">
        <v>54</v>
      </c>
      <c r="AJ612" s="55">
        <v>8</v>
      </c>
      <c r="AK612" s="55"/>
      <c r="AL612" s="55"/>
      <c r="AM612" s="55"/>
      <c r="AN612" s="55"/>
      <c r="AO612" s="55">
        <v>674</v>
      </c>
      <c r="AP612" s="55">
        <v>684</v>
      </c>
      <c r="AQ612" s="55">
        <v>652</v>
      </c>
      <c r="AR612" s="55">
        <v>674</v>
      </c>
      <c r="AS612" s="55">
        <v>548</v>
      </c>
      <c r="AT612" s="55">
        <v>607</v>
      </c>
    </row>
    <row r="613" spans="1:46">
      <c r="A613" s="55" t="s">
        <v>771</v>
      </c>
      <c r="B613" s="55">
        <v>1315230840</v>
      </c>
      <c r="C613" s="55" t="s">
        <v>772</v>
      </c>
      <c r="D613" s="55" t="s">
        <v>133</v>
      </c>
      <c r="E613" s="55" t="s">
        <v>53</v>
      </c>
      <c r="F613" s="55"/>
      <c r="G613" s="55">
        <v>8</v>
      </c>
      <c r="H613" s="55">
        <v>439.5</v>
      </c>
      <c r="I613" s="55">
        <v>476.5</v>
      </c>
      <c r="J613" s="55">
        <v>607</v>
      </c>
      <c r="K613" s="55">
        <v>12</v>
      </c>
      <c r="L613" s="55">
        <v>4594</v>
      </c>
      <c r="M613" s="55">
        <v>101.5</v>
      </c>
      <c r="N613" s="55">
        <v>544</v>
      </c>
      <c r="O613" s="55">
        <v>89.5</v>
      </c>
      <c r="P613" s="55">
        <v>463</v>
      </c>
      <c r="Q613" s="55">
        <v>101.5</v>
      </c>
      <c r="R613" s="55">
        <v>583</v>
      </c>
      <c r="S613" s="55">
        <v>59</v>
      </c>
      <c r="T613" s="55">
        <v>430</v>
      </c>
      <c r="U613" s="55"/>
      <c r="V613" s="55"/>
      <c r="W613" s="55">
        <v>28</v>
      </c>
      <c r="X613" s="55">
        <v>56</v>
      </c>
      <c r="Y613" s="55">
        <v>664</v>
      </c>
      <c r="Z613" s="55">
        <v>60</v>
      </c>
      <c r="AA613" s="55">
        <v>69</v>
      </c>
      <c r="AB613" s="55">
        <v>443</v>
      </c>
      <c r="AC613" s="55"/>
      <c r="AD613" s="55"/>
      <c r="AE613" s="55"/>
      <c r="AF613" s="55"/>
      <c r="AG613" s="55"/>
      <c r="AH613" s="55"/>
      <c r="AI613" s="55" t="s">
        <v>54</v>
      </c>
      <c r="AJ613" s="55">
        <v>41</v>
      </c>
      <c r="AK613" s="55"/>
      <c r="AL613" s="55"/>
      <c r="AM613" s="55"/>
      <c r="AN613" s="55"/>
      <c r="AO613" s="55">
        <v>566</v>
      </c>
      <c r="AP613" s="55">
        <v>600</v>
      </c>
      <c r="AQ613" s="55">
        <v>549</v>
      </c>
      <c r="AR613" s="55">
        <v>619</v>
      </c>
      <c r="AS613" s="55">
        <v>628</v>
      </c>
      <c r="AT613" s="55">
        <v>607</v>
      </c>
    </row>
    <row r="614" spans="1:46">
      <c r="A614" s="55" t="s">
        <v>523</v>
      </c>
      <c r="B614" s="55">
        <v>1315230608</v>
      </c>
      <c r="C614" s="55" t="s">
        <v>524</v>
      </c>
      <c r="D614" s="55" t="s">
        <v>52</v>
      </c>
      <c r="E614" s="55" t="s">
        <v>53</v>
      </c>
      <c r="F614" s="55"/>
      <c r="G614" s="55">
        <v>6</v>
      </c>
      <c r="H614" s="55">
        <v>441</v>
      </c>
      <c r="I614" s="55">
        <v>475</v>
      </c>
      <c r="J614" s="55">
        <v>610</v>
      </c>
      <c r="K614" s="55">
        <v>14</v>
      </c>
      <c r="L614" s="55">
        <v>4681</v>
      </c>
      <c r="M614" s="55">
        <v>104</v>
      </c>
      <c r="N614" s="55">
        <v>450</v>
      </c>
      <c r="O614" s="55">
        <v>83.5</v>
      </c>
      <c r="P614" s="55">
        <v>577</v>
      </c>
      <c r="Q614" s="55">
        <v>68</v>
      </c>
      <c r="R614" s="55">
        <v>789</v>
      </c>
      <c r="S614" s="55">
        <v>55.5</v>
      </c>
      <c r="T614" s="55">
        <v>487</v>
      </c>
      <c r="U614" s="55"/>
      <c r="V614" s="55"/>
      <c r="W614" s="55">
        <v>52</v>
      </c>
      <c r="X614" s="55">
        <v>77</v>
      </c>
      <c r="Y614" s="55">
        <v>493</v>
      </c>
      <c r="Z614" s="55">
        <v>78</v>
      </c>
      <c r="AA614" s="55">
        <v>87</v>
      </c>
      <c r="AB614" s="55">
        <v>195</v>
      </c>
      <c r="AC614" s="55"/>
      <c r="AD614" s="55"/>
      <c r="AE614" s="55"/>
      <c r="AF614" s="55"/>
      <c r="AG614" s="55"/>
      <c r="AH614" s="55"/>
      <c r="AI614" s="55" t="s">
        <v>54</v>
      </c>
      <c r="AJ614" s="55">
        <v>8</v>
      </c>
      <c r="AK614" s="55"/>
      <c r="AL614" s="55" t="s">
        <v>512</v>
      </c>
      <c r="AM614" s="55"/>
      <c r="AN614" s="55"/>
      <c r="AO614" s="55">
        <v>526</v>
      </c>
      <c r="AP614" s="55">
        <v>630</v>
      </c>
      <c r="AQ614" s="55">
        <v>590</v>
      </c>
      <c r="AR614" s="55">
        <v>624</v>
      </c>
      <c r="AS614" s="55">
        <v>608</v>
      </c>
      <c r="AT614" s="55">
        <v>610</v>
      </c>
    </row>
    <row r="615" spans="1:46">
      <c r="A615" s="55" t="s">
        <v>134</v>
      </c>
      <c r="B615" s="55">
        <v>1315230141</v>
      </c>
      <c r="C615" s="55" t="s">
        <v>135</v>
      </c>
      <c r="D615" s="55" t="s">
        <v>133</v>
      </c>
      <c r="E615" s="55" t="s">
        <v>53</v>
      </c>
      <c r="F615" s="55"/>
      <c r="G615" s="55">
        <v>1</v>
      </c>
      <c r="H615" s="55">
        <v>438.5</v>
      </c>
      <c r="I615" s="55">
        <v>475</v>
      </c>
      <c r="J615" s="55">
        <v>610</v>
      </c>
      <c r="K615" s="55">
        <v>-52</v>
      </c>
      <c r="L615" s="55">
        <v>4681</v>
      </c>
      <c r="M615" s="55">
        <v>90.5</v>
      </c>
      <c r="N615" s="55">
        <v>777</v>
      </c>
      <c r="O615" s="55">
        <v>103.5</v>
      </c>
      <c r="P615" s="55">
        <v>207</v>
      </c>
      <c r="Q615" s="55">
        <v>87.5</v>
      </c>
      <c r="R615" s="55">
        <v>741</v>
      </c>
      <c r="S615" s="55">
        <v>54.5</v>
      </c>
      <c r="T615" s="55">
        <v>498</v>
      </c>
      <c r="U615" s="55"/>
      <c r="V615" s="55"/>
      <c r="W615" s="55">
        <v>46</v>
      </c>
      <c r="X615" s="55">
        <v>73</v>
      </c>
      <c r="Y615" s="55">
        <v>569</v>
      </c>
      <c r="Z615" s="55">
        <v>56.5</v>
      </c>
      <c r="AA615" s="55">
        <v>66</v>
      </c>
      <c r="AB615" s="55">
        <v>451</v>
      </c>
      <c r="AC615" s="55"/>
      <c r="AD615" s="55"/>
      <c r="AE615" s="55"/>
      <c r="AF615" s="55"/>
      <c r="AG615" s="55"/>
      <c r="AH615" s="55"/>
      <c r="AI615" s="55" t="s">
        <v>54</v>
      </c>
      <c r="AJ615" s="55">
        <v>41</v>
      </c>
      <c r="AK615" s="55"/>
      <c r="AL615" s="55"/>
      <c r="AM615" s="55"/>
      <c r="AN615" s="55"/>
      <c r="AO615" s="55">
        <v>610</v>
      </c>
      <c r="AP615" s="55">
        <v>618</v>
      </c>
      <c r="AQ615" s="55">
        <v>604</v>
      </c>
      <c r="AR615" s="55">
        <v>558</v>
      </c>
      <c r="AS615" s="55">
        <v>473</v>
      </c>
      <c r="AT615" s="55">
        <v>610</v>
      </c>
    </row>
    <row r="616" spans="1:46">
      <c r="A616" s="55" t="s">
        <v>258</v>
      </c>
      <c r="B616" s="55">
        <v>1315230310</v>
      </c>
      <c r="C616" s="55" t="s">
        <v>259</v>
      </c>
      <c r="D616" s="55" t="s">
        <v>52</v>
      </c>
      <c r="E616" s="55" t="s">
        <v>53</v>
      </c>
      <c r="F616" s="55"/>
      <c r="G616" s="55">
        <v>3</v>
      </c>
      <c r="H616" s="55">
        <v>439.5</v>
      </c>
      <c r="I616" s="55">
        <v>475</v>
      </c>
      <c r="J616" s="55">
        <v>610</v>
      </c>
      <c r="K616" s="55">
        <v>-78</v>
      </c>
      <c r="L616" s="55">
        <v>4681</v>
      </c>
      <c r="M616" s="55">
        <v>116</v>
      </c>
      <c r="N616" s="55">
        <v>51</v>
      </c>
      <c r="O616" s="55">
        <v>66.5</v>
      </c>
      <c r="P616" s="55">
        <v>736</v>
      </c>
      <c r="Q616" s="55">
        <v>94</v>
      </c>
      <c r="R616" s="55">
        <v>687</v>
      </c>
      <c r="S616" s="55">
        <v>44.5</v>
      </c>
      <c r="T616" s="55">
        <v>607</v>
      </c>
      <c r="U616" s="55"/>
      <c r="V616" s="55"/>
      <c r="W616" s="55">
        <v>44</v>
      </c>
      <c r="X616" s="55">
        <v>71</v>
      </c>
      <c r="Y616" s="55">
        <v>591</v>
      </c>
      <c r="Z616" s="55">
        <v>74.5</v>
      </c>
      <c r="AA616" s="55">
        <v>83</v>
      </c>
      <c r="AB616" s="55">
        <v>253</v>
      </c>
      <c r="AC616" s="55"/>
      <c r="AD616" s="55"/>
      <c r="AE616" s="55"/>
      <c r="AF616" s="55"/>
      <c r="AG616" s="55"/>
      <c r="AH616" s="55"/>
      <c r="AI616" s="55" t="s">
        <v>54</v>
      </c>
      <c r="AJ616" s="55">
        <v>10</v>
      </c>
      <c r="AK616" s="55"/>
      <c r="AL616" s="55"/>
      <c r="AM616" s="55"/>
      <c r="AN616" s="55"/>
      <c r="AO616" s="55">
        <v>615</v>
      </c>
      <c r="AP616" s="55">
        <v>582</v>
      </c>
      <c r="AQ616" s="55">
        <v>517</v>
      </c>
      <c r="AR616" s="55">
        <v>532</v>
      </c>
      <c r="AS616" s="55">
        <v>564</v>
      </c>
      <c r="AT616" s="55">
        <v>610</v>
      </c>
    </row>
    <row r="617" spans="1:46">
      <c r="A617" s="55" t="s">
        <v>1338</v>
      </c>
      <c r="B617" s="55">
        <v>1315231504</v>
      </c>
      <c r="C617" s="55" t="s">
        <v>1339</v>
      </c>
      <c r="D617" s="55" t="s">
        <v>52</v>
      </c>
      <c r="E617" s="55" t="s">
        <v>53</v>
      </c>
      <c r="F617" s="55"/>
      <c r="G617" s="55">
        <v>15</v>
      </c>
      <c r="H617" s="55">
        <v>429.25</v>
      </c>
      <c r="I617" s="55">
        <v>475</v>
      </c>
      <c r="J617" s="55">
        <v>610</v>
      </c>
      <c r="K617" s="55">
        <v>-16</v>
      </c>
      <c r="L617" s="55">
        <v>4681</v>
      </c>
      <c r="M617" s="55">
        <v>108</v>
      </c>
      <c r="N617" s="55">
        <v>278</v>
      </c>
      <c r="O617" s="55">
        <v>84.5</v>
      </c>
      <c r="P617" s="55">
        <v>553</v>
      </c>
      <c r="Q617" s="55">
        <v>101.5</v>
      </c>
      <c r="R617" s="55">
        <v>583</v>
      </c>
      <c r="S617" s="55">
        <v>36</v>
      </c>
      <c r="T617" s="55">
        <v>658</v>
      </c>
      <c r="U617" s="55"/>
      <c r="V617" s="55"/>
      <c r="W617" s="55">
        <v>53.5</v>
      </c>
      <c r="X617" s="55">
        <v>79</v>
      </c>
      <c r="Y617" s="55">
        <v>471</v>
      </c>
      <c r="Z617" s="55"/>
      <c r="AA617" s="55"/>
      <c r="AB617" s="55"/>
      <c r="AC617" s="55">
        <v>45.75</v>
      </c>
      <c r="AD617" s="55">
        <v>66</v>
      </c>
      <c r="AE617" s="55">
        <v>212</v>
      </c>
      <c r="AF617" s="55"/>
      <c r="AG617" s="55"/>
      <c r="AH617" s="55"/>
      <c r="AI617" s="55" t="s">
        <v>880</v>
      </c>
      <c r="AJ617" s="55">
        <v>4</v>
      </c>
      <c r="AK617" s="55"/>
      <c r="AL617" s="55"/>
      <c r="AM617" s="55"/>
      <c r="AN617" s="55"/>
      <c r="AO617" s="55">
        <v>637</v>
      </c>
      <c r="AP617" s="55">
        <v>590</v>
      </c>
      <c r="AQ617" s="55">
        <v>613</v>
      </c>
      <c r="AR617" s="55">
        <v>594</v>
      </c>
      <c r="AS617" s="55">
        <v>519</v>
      </c>
      <c r="AT617" s="55">
        <v>610</v>
      </c>
    </row>
    <row r="618" spans="1:46">
      <c r="A618" s="55" t="s">
        <v>1158</v>
      </c>
      <c r="B618" s="55">
        <v>1315231310</v>
      </c>
      <c r="C618" s="55" t="s">
        <v>1159</v>
      </c>
      <c r="D618" s="55" t="s">
        <v>52</v>
      </c>
      <c r="E618" s="55" t="s">
        <v>53</v>
      </c>
      <c r="F618" s="55"/>
      <c r="G618" s="55">
        <v>13</v>
      </c>
      <c r="H618" s="55">
        <v>436.5</v>
      </c>
      <c r="I618" s="55">
        <v>474</v>
      </c>
      <c r="J618" s="55">
        <v>614</v>
      </c>
      <c r="K618" s="55">
        <v>-151</v>
      </c>
      <c r="L618" s="55">
        <v>4739</v>
      </c>
      <c r="M618" s="55">
        <v>91</v>
      </c>
      <c r="N618" s="55">
        <v>776</v>
      </c>
      <c r="O618" s="55">
        <v>79</v>
      </c>
      <c r="P618" s="55">
        <v>639</v>
      </c>
      <c r="Q618" s="55">
        <v>90.5</v>
      </c>
      <c r="R618" s="55">
        <v>721</v>
      </c>
      <c r="S618" s="55">
        <v>47.5</v>
      </c>
      <c r="T618" s="55">
        <v>583</v>
      </c>
      <c r="U618" s="55"/>
      <c r="V618" s="55"/>
      <c r="W618" s="55"/>
      <c r="X618" s="55"/>
      <c r="Y618" s="55"/>
      <c r="Z618" s="55">
        <v>71</v>
      </c>
      <c r="AA618" s="55">
        <v>80</v>
      </c>
      <c r="AB618" s="55">
        <v>321</v>
      </c>
      <c r="AC618" s="55"/>
      <c r="AD618" s="55"/>
      <c r="AE618" s="55"/>
      <c r="AF618" s="55">
        <v>57.5</v>
      </c>
      <c r="AG618" s="55">
        <v>86</v>
      </c>
      <c r="AH618" s="55">
        <v>91</v>
      </c>
      <c r="AI618" s="55" t="s">
        <v>1142</v>
      </c>
      <c r="AJ618" s="55">
        <v>10</v>
      </c>
      <c r="AK618" s="55"/>
      <c r="AL618" s="55" t="s">
        <v>1143</v>
      </c>
      <c r="AM618" s="55"/>
      <c r="AN618" s="55"/>
      <c r="AO618" s="55">
        <v>608</v>
      </c>
      <c r="AP618" s="55">
        <v>692</v>
      </c>
      <c r="AQ618" s="55">
        <v>517</v>
      </c>
      <c r="AR618" s="55">
        <v>463</v>
      </c>
      <c r="AS618" s="55">
        <v>550</v>
      </c>
      <c r="AT618" s="55">
        <v>614</v>
      </c>
    </row>
    <row r="619" spans="1:46">
      <c r="A619" s="55" t="s">
        <v>228</v>
      </c>
      <c r="B619" s="55">
        <v>1315230243</v>
      </c>
      <c r="C619" s="55" t="s">
        <v>229</v>
      </c>
      <c r="D619" s="55" t="s">
        <v>133</v>
      </c>
      <c r="E619" s="55" t="s">
        <v>53</v>
      </c>
      <c r="F619" s="55"/>
      <c r="G619" s="55">
        <v>2</v>
      </c>
      <c r="H619" s="55">
        <v>436</v>
      </c>
      <c r="I619" s="55">
        <v>473</v>
      </c>
      <c r="J619" s="55">
        <v>615</v>
      </c>
      <c r="K619" s="55">
        <v>32</v>
      </c>
      <c r="L619" s="55">
        <v>4796</v>
      </c>
      <c r="M619" s="55">
        <v>100</v>
      </c>
      <c r="N619" s="55">
        <v>605</v>
      </c>
      <c r="O619" s="55">
        <v>75</v>
      </c>
      <c r="P619" s="55">
        <v>675</v>
      </c>
      <c r="Q619" s="55">
        <v>98.5</v>
      </c>
      <c r="R619" s="55">
        <v>627</v>
      </c>
      <c r="S619" s="55">
        <v>49.5</v>
      </c>
      <c r="T619" s="55">
        <v>556</v>
      </c>
      <c r="U619" s="55"/>
      <c r="V619" s="55"/>
      <c r="W619" s="55">
        <v>44.5</v>
      </c>
      <c r="X619" s="55">
        <v>72</v>
      </c>
      <c r="Y619" s="55">
        <v>585</v>
      </c>
      <c r="Z619" s="55">
        <v>68.5</v>
      </c>
      <c r="AA619" s="55">
        <v>78</v>
      </c>
      <c r="AB619" s="55">
        <v>366</v>
      </c>
      <c r="AC619" s="55"/>
      <c r="AD619" s="55"/>
      <c r="AE619" s="55"/>
      <c r="AF619" s="55"/>
      <c r="AG619" s="55"/>
      <c r="AH619" s="55"/>
      <c r="AI619" s="55" t="s">
        <v>54</v>
      </c>
      <c r="AJ619" s="55">
        <v>43</v>
      </c>
      <c r="AK619" s="55"/>
      <c r="AL619" s="55"/>
      <c r="AM619" s="55"/>
      <c r="AN619" s="55"/>
      <c r="AO619" s="55">
        <v>647</v>
      </c>
      <c r="AP619" s="55">
        <v>592</v>
      </c>
      <c r="AQ619" s="55">
        <v>583</v>
      </c>
      <c r="AR619" s="55">
        <v>647</v>
      </c>
      <c r="AS619" s="55">
        <v>610</v>
      </c>
      <c r="AT619" s="55">
        <v>615</v>
      </c>
    </row>
    <row r="620" spans="1:46">
      <c r="A620" s="55" t="s">
        <v>136</v>
      </c>
      <c r="B620" s="55">
        <v>1315230142</v>
      </c>
      <c r="C620" s="55" t="s">
        <v>137</v>
      </c>
      <c r="D620" s="55" t="s">
        <v>133</v>
      </c>
      <c r="E620" s="55" t="s">
        <v>53</v>
      </c>
      <c r="F620" s="55"/>
      <c r="G620" s="55">
        <v>1</v>
      </c>
      <c r="H620" s="55">
        <v>435</v>
      </c>
      <c r="I620" s="55">
        <v>472.5</v>
      </c>
      <c r="J620" s="55">
        <v>616</v>
      </c>
      <c r="K620" s="55">
        <v>-30</v>
      </c>
      <c r="L620" s="55">
        <v>4823</v>
      </c>
      <c r="M620" s="55">
        <v>92.5</v>
      </c>
      <c r="N620" s="55">
        <v>765</v>
      </c>
      <c r="O620" s="55">
        <v>107</v>
      </c>
      <c r="P620" s="55">
        <v>142</v>
      </c>
      <c r="Q620" s="55">
        <v>86.5</v>
      </c>
      <c r="R620" s="55">
        <v>749</v>
      </c>
      <c r="S620" s="55">
        <v>54.5</v>
      </c>
      <c r="T620" s="55">
        <v>498</v>
      </c>
      <c r="U620" s="55"/>
      <c r="V620" s="55"/>
      <c r="W620" s="55">
        <v>38.5</v>
      </c>
      <c r="X620" s="55">
        <v>66</v>
      </c>
      <c r="Y620" s="55">
        <v>634</v>
      </c>
      <c r="Z620" s="55">
        <v>56</v>
      </c>
      <c r="AA620" s="55">
        <v>66</v>
      </c>
      <c r="AB620" s="55">
        <v>454</v>
      </c>
      <c r="AC620" s="55"/>
      <c r="AD620" s="55"/>
      <c r="AE620" s="55"/>
      <c r="AF620" s="55"/>
      <c r="AG620" s="55"/>
      <c r="AH620" s="55"/>
      <c r="AI620" s="55" t="s">
        <v>54</v>
      </c>
      <c r="AJ620" s="55">
        <v>42</v>
      </c>
      <c r="AK620" s="55"/>
      <c r="AL620" s="55"/>
      <c r="AM620" s="55"/>
      <c r="AN620" s="55"/>
      <c r="AO620" s="55">
        <v>554</v>
      </c>
      <c r="AP620" s="55">
        <v>557</v>
      </c>
      <c r="AQ620" s="55">
        <v>610</v>
      </c>
      <c r="AR620" s="55">
        <v>586</v>
      </c>
      <c r="AS620" s="55">
        <v>573</v>
      </c>
      <c r="AT620" s="55">
        <v>616</v>
      </c>
    </row>
    <row r="621" spans="1:46">
      <c r="A621" s="55" t="s">
        <v>1100</v>
      </c>
      <c r="B621" s="55">
        <v>1315231221</v>
      </c>
      <c r="C621" s="55" t="s">
        <v>1101</v>
      </c>
      <c r="D621" s="55" t="s">
        <v>52</v>
      </c>
      <c r="E621" s="55" t="s">
        <v>53</v>
      </c>
      <c r="F621" s="55"/>
      <c r="G621" s="55">
        <v>12</v>
      </c>
      <c r="H621" s="55">
        <v>422.5</v>
      </c>
      <c r="I621" s="55">
        <v>472</v>
      </c>
      <c r="J621" s="55">
        <v>617</v>
      </c>
      <c r="K621" s="55">
        <v>-20</v>
      </c>
      <c r="L621" s="55">
        <v>4854</v>
      </c>
      <c r="M621" s="55">
        <v>101</v>
      </c>
      <c r="N621" s="55">
        <v>561</v>
      </c>
      <c r="O621" s="55">
        <v>69.5</v>
      </c>
      <c r="P621" s="55">
        <v>718</v>
      </c>
      <c r="Q621" s="55">
        <v>103</v>
      </c>
      <c r="R621" s="55">
        <v>562</v>
      </c>
      <c r="S621" s="55">
        <v>33.5</v>
      </c>
      <c r="T621" s="55">
        <v>666</v>
      </c>
      <c r="U621" s="55"/>
      <c r="V621" s="55"/>
      <c r="W621" s="55">
        <v>63</v>
      </c>
      <c r="X621" s="55">
        <v>86</v>
      </c>
      <c r="Y621" s="55">
        <v>297</v>
      </c>
      <c r="Z621" s="55"/>
      <c r="AA621" s="55"/>
      <c r="AB621" s="55"/>
      <c r="AC621" s="55"/>
      <c r="AD621" s="55"/>
      <c r="AE621" s="55"/>
      <c r="AF621" s="55">
        <v>52.5</v>
      </c>
      <c r="AG621" s="55">
        <v>79</v>
      </c>
      <c r="AH621" s="55">
        <v>152</v>
      </c>
      <c r="AI621" s="55" t="s">
        <v>866</v>
      </c>
      <c r="AJ621" s="55">
        <v>22</v>
      </c>
      <c r="AK621" s="55"/>
      <c r="AL621" s="55"/>
      <c r="AM621" s="55"/>
      <c r="AN621" s="55"/>
      <c r="AO621" s="55">
        <v>640</v>
      </c>
      <c r="AP621" s="55">
        <v>542</v>
      </c>
      <c r="AQ621" s="55">
        <v>599</v>
      </c>
      <c r="AR621" s="55">
        <v>597</v>
      </c>
      <c r="AS621" s="55">
        <v>507</v>
      </c>
      <c r="AT621" s="55">
        <v>617</v>
      </c>
    </row>
    <row r="622" spans="1:46">
      <c r="A622" s="55" t="s">
        <v>725</v>
      </c>
      <c r="B622" s="55">
        <v>1315230817</v>
      </c>
      <c r="C622" s="55" t="s">
        <v>726</v>
      </c>
      <c r="D622" s="55" t="s">
        <v>52</v>
      </c>
      <c r="E622" s="55" t="s">
        <v>53</v>
      </c>
      <c r="F622" s="55"/>
      <c r="G622" s="55">
        <v>8</v>
      </c>
      <c r="H622" s="55">
        <v>435.5</v>
      </c>
      <c r="I622" s="55">
        <v>472</v>
      </c>
      <c r="J622" s="55">
        <v>617</v>
      </c>
      <c r="K622" s="55">
        <v>-24</v>
      </c>
      <c r="L622" s="55">
        <v>4854</v>
      </c>
      <c r="M622" s="55">
        <v>95</v>
      </c>
      <c r="N622" s="55">
        <v>730</v>
      </c>
      <c r="O622" s="55">
        <v>72</v>
      </c>
      <c r="P622" s="55">
        <v>698</v>
      </c>
      <c r="Q622" s="55">
        <v>98</v>
      </c>
      <c r="R622" s="55">
        <v>641</v>
      </c>
      <c r="S622" s="55">
        <v>65</v>
      </c>
      <c r="T622" s="55">
        <v>319</v>
      </c>
      <c r="U622" s="55"/>
      <c r="V622" s="55"/>
      <c r="W622" s="55">
        <v>38.5</v>
      </c>
      <c r="X622" s="55">
        <v>66</v>
      </c>
      <c r="Y622" s="55">
        <v>634</v>
      </c>
      <c r="Z622" s="55">
        <v>67</v>
      </c>
      <c r="AA622" s="55">
        <v>76</v>
      </c>
      <c r="AB622" s="55">
        <v>392</v>
      </c>
      <c r="AC622" s="55"/>
      <c r="AD622" s="55"/>
      <c r="AE622" s="55"/>
      <c r="AF622" s="55"/>
      <c r="AG622" s="55"/>
      <c r="AH622" s="55"/>
      <c r="AI622" s="55" t="s">
        <v>54</v>
      </c>
      <c r="AJ622" s="55">
        <v>18</v>
      </c>
      <c r="AK622" s="55"/>
      <c r="AL622" s="55"/>
      <c r="AM622" s="55"/>
      <c r="AN622" s="55"/>
      <c r="AO622" s="55">
        <v>626</v>
      </c>
      <c r="AP622" s="55">
        <v>640</v>
      </c>
      <c r="AQ622" s="55">
        <v>649</v>
      </c>
      <c r="AR622" s="55">
        <v>593</v>
      </c>
      <c r="AS622" s="55">
        <v>652</v>
      </c>
      <c r="AT622" s="55">
        <v>617</v>
      </c>
    </row>
    <row r="623" spans="1:46">
      <c r="A623" s="55" t="s">
        <v>971</v>
      </c>
      <c r="B623" s="55">
        <v>1315231101</v>
      </c>
      <c r="C623" s="55" t="s">
        <v>972</v>
      </c>
      <c r="D623" s="55" t="s">
        <v>52</v>
      </c>
      <c r="E623" s="55" t="s">
        <v>53</v>
      </c>
      <c r="F623" s="55"/>
      <c r="G623" s="55">
        <v>11</v>
      </c>
      <c r="H623" s="55">
        <v>420.5</v>
      </c>
      <c r="I623" s="55">
        <v>471</v>
      </c>
      <c r="J623" s="55">
        <v>619</v>
      </c>
      <c r="K623" s="55">
        <v>-14</v>
      </c>
      <c r="L623" s="55">
        <v>4907</v>
      </c>
      <c r="M623" s="55">
        <v>102</v>
      </c>
      <c r="N623" s="55">
        <v>529</v>
      </c>
      <c r="O623" s="55">
        <v>90.5</v>
      </c>
      <c r="P623" s="55">
        <v>445</v>
      </c>
      <c r="Q623" s="55">
        <v>98.5</v>
      </c>
      <c r="R623" s="55">
        <v>627</v>
      </c>
      <c r="S623" s="55">
        <v>46</v>
      </c>
      <c r="T623" s="55">
        <v>597</v>
      </c>
      <c r="U623" s="55"/>
      <c r="V623" s="55"/>
      <c r="W623" s="55">
        <v>38</v>
      </c>
      <c r="X623" s="55">
        <v>65</v>
      </c>
      <c r="Y623" s="55">
        <v>637</v>
      </c>
      <c r="Z623" s="55"/>
      <c r="AA623" s="55"/>
      <c r="AB623" s="55"/>
      <c r="AC623" s="55"/>
      <c r="AD623" s="55"/>
      <c r="AE623" s="55"/>
      <c r="AF623" s="55">
        <v>45.5</v>
      </c>
      <c r="AG623" s="55">
        <v>69</v>
      </c>
      <c r="AH623" s="55">
        <v>204</v>
      </c>
      <c r="AI623" s="55" t="s">
        <v>866</v>
      </c>
      <c r="AJ623" s="55">
        <v>1</v>
      </c>
      <c r="AK623" s="55"/>
      <c r="AL623" s="55"/>
      <c r="AM623" s="55"/>
      <c r="AN623" s="55"/>
      <c r="AO623" s="55">
        <v>622</v>
      </c>
      <c r="AP623" s="55">
        <v>394</v>
      </c>
      <c r="AQ623" s="55">
        <v>409</v>
      </c>
      <c r="AR623" s="55">
        <v>605</v>
      </c>
      <c r="AS623" s="55">
        <v>586</v>
      </c>
      <c r="AT623" s="55">
        <v>619</v>
      </c>
    </row>
    <row r="624" spans="1:46">
      <c r="A624" s="55" t="s">
        <v>212</v>
      </c>
      <c r="B624" s="55">
        <v>1315230235</v>
      </c>
      <c r="C624" s="55" t="s">
        <v>213</v>
      </c>
      <c r="D624" s="55" t="s">
        <v>52</v>
      </c>
      <c r="E624" s="55" t="s">
        <v>53</v>
      </c>
      <c r="F624" s="55"/>
      <c r="G624" s="55">
        <v>2</v>
      </c>
      <c r="H624" s="55">
        <v>435.5</v>
      </c>
      <c r="I624" s="55">
        <v>471</v>
      </c>
      <c r="J624" s="55">
        <v>619</v>
      </c>
      <c r="K624" s="55">
        <v>-12</v>
      </c>
      <c r="L624" s="55">
        <v>4907</v>
      </c>
      <c r="M624" s="55">
        <v>107</v>
      </c>
      <c r="N624" s="55">
        <v>325</v>
      </c>
      <c r="O624" s="55">
        <v>80</v>
      </c>
      <c r="P624" s="55">
        <v>626</v>
      </c>
      <c r="Q624" s="55">
        <v>103.5</v>
      </c>
      <c r="R624" s="55">
        <v>551</v>
      </c>
      <c r="S624" s="55">
        <v>37.5</v>
      </c>
      <c r="T624" s="55">
        <v>651</v>
      </c>
      <c r="U624" s="55"/>
      <c r="V624" s="55"/>
      <c r="W624" s="55">
        <v>48.5</v>
      </c>
      <c r="X624" s="55">
        <v>75</v>
      </c>
      <c r="Y624" s="55">
        <v>543</v>
      </c>
      <c r="Z624" s="55">
        <v>59</v>
      </c>
      <c r="AA624" s="55">
        <v>68</v>
      </c>
      <c r="AB624" s="55">
        <v>447</v>
      </c>
      <c r="AC624" s="55"/>
      <c r="AD624" s="55"/>
      <c r="AE624" s="55"/>
      <c r="AF624" s="55"/>
      <c r="AG624" s="55"/>
      <c r="AH624" s="55"/>
      <c r="AI624" s="55" t="s">
        <v>54</v>
      </c>
      <c r="AJ624" s="55">
        <v>35</v>
      </c>
      <c r="AK624" s="55"/>
      <c r="AL624" s="55"/>
      <c r="AM624" s="55"/>
      <c r="AN624" s="55"/>
      <c r="AO624" s="55">
        <v>587</v>
      </c>
      <c r="AP624" s="55">
        <v>483</v>
      </c>
      <c r="AQ624" s="55">
        <v>541</v>
      </c>
      <c r="AR624" s="55">
        <v>607</v>
      </c>
      <c r="AS624" s="55">
        <v>531</v>
      </c>
      <c r="AT624" s="55">
        <v>619</v>
      </c>
    </row>
    <row r="625" spans="1:46">
      <c r="A625" s="55" t="s">
        <v>709</v>
      </c>
      <c r="B625" s="55">
        <v>1315230809</v>
      </c>
      <c r="C625" s="55" t="s">
        <v>710</v>
      </c>
      <c r="D625" s="55" t="s">
        <v>52</v>
      </c>
      <c r="E625" s="55" t="s">
        <v>53</v>
      </c>
      <c r="F625" s="55"/>
      <c r="G625" s="55">
        <v>8</v>
      </c>
      <c r="H625" s="55">
        <v>434</v>
      </c>
      <c r="I625" s="55">
        <v>470</v>
      </c>
      <c r="J625" s="55">
        <v>621</v>
      </c>
      <c r="K625" s="55">
        <v>-12</v>
      </c>
      <c r="L625" s="55">
        <v>4959</v>
      </c>
      <c r="M625" s="55">
        <v>110</v>
      </c>
      <c r="N625" s="55">
        <v>209</v>
      </c>
      <c r="O625" s="55">
        <v>82</v>
      </c>
      <c r="P625" s="55">
        <v>597</v>
      </c>
      <c r="Q625" s="55">
        <v>104.5</v>
      </c>
      <c r="R625" s="55">
        <v>532</v>
      </c>
      <c r="S625" s="55">
        <v>35.5</v>
      </c>
      <c r="T625" s="55">
        <v>660</v>
      </c>
      <c r="U625" s="55"/>
      <c r="V625" s="55"/>
      <c r="W625" s="55">
        <v>26.5</v>
      </c>
      <c r="X625" s="55">
        <v>54</v>
      </c>
      <c r="Y625" s="55">
        <v>666</v>
      </c>
      <c r="Z625" s="55">
        <v>75.5</v>
      </c>
      <c r="AA625" s="55">
        <v>84</v>
      </c>
      <c r="AB625" s="55">
        <v>235</v>
      </c>
      <c r="AC625" s="55"/>
      <c r="AD625" s="55"/>
      <c r="AE625" s="55"/>
      <c r="AF625" s="55"/>
      <c r="AG625" s="55"/>
      <c r="AH625" s="55"/>
      <c r="AI625" s="55" t="s">
        <v>54</v>
      </c>
      <c r="AJ625" s="55">
        <v>10</v>
      </c>
      <c r="AK625" s="55"/>
      <c r="AL625" s="55"/>
      <c r="AM625" s="55"/>
      <c r="AN625" s="55"/>
      <c r="AO625" s="55">
        <v>579</v>
      </c>
      <c r="AP625" s="55">
        <v>579</v>
      </c>
      <c r="AQ625" s="55">
        <v>615</v>
      </c>
      <c r="AR625" s="55">
        <v>609</v>
      </c>
      <c r="AS625" s="55">
        <v>511</v>
      </c>
      <c r="AT625" s="55">
        <v>621</v>
      </c>
    </row>
    <row r="626" spans="1:46">
      <c r="A626" s="55" t="s">
        <v>673</v>
      </c>
      <c r="B626" s="55">
        <v>1315230739</v>
      </c>
      <c r="C626" s="55" t="s">
        <v>674</v>
      </c>
      <c r="D626" s="55" t="s">
        <v>52</v>
      </c>
      <c r="E626" s="55" t="s">
        <v>53</v>
      </c>
      <c r="F626" s="55"/>
      <c r="G626" s="55">
        <v>7</v>
      </c>
      <c r="H626" s="55">
        <v>438</v>
      </c>
      <c r="I626" s="55">
        <v>470</v>
      </c>
      <c r="J626" s="55">
        <v>621</v>
      </c>
      <c r="K626" s="55">
        <v>-464</v>
      </c>
      <c r="L626" s="55">
        <v>4959</v>
      </c>
      <c r="M626" s="55">
        <v>39.5</v>
      </c>
      <c r="N626" s="55">
        <v>800</v>
      </c>
      <c r="O626" s="55">
        <v>85</v>
      </c>
      <c r="P626" s="55">
        <v>541</v>
      </c>
      <c r="Q626" s="55">
        <v>95.5</v>
      </c>
      <c r="R626" s="55">
        <v>672</v>
      </c>
      <c r="S626" s="55">
        <v>79</v>
      </c>
      <c r="T626" s="55">
        <v>94</v>
      </c>
      <c r="U626" s="55"/>
      <c r="V626" s="55"/>
      <c r="W626" s="55">
        <v>63</v>
      </c>
      <c r="X626" s="55">
        <v>86</v>
      </c>
      <c r="Y626" s="55">
        <v>297</v>
      </c>
      <c r="Z626" s="55">
        <v>76</v>
      </c>
      <c r="AA626" s="55">
        <v>85</v>
      </c>
      <c r="AB626" s="55">
        <v>231</v>
      </c>
      <c r="AC626" s="55"/>
      <c r="AD626" s="55"/>
      <c r="AE626" s="55"/>
      <c r="AF626" s="55"/>
      <c r="AG626" s="55"/>
      <c r="AH626" s="55"/>
      <c r="AI626" s="55" t="s">
        <v>54</v>
      </c>
      <c r="AJ626" s="55">
        <v>39</v>
      </c>
      <c r="AK626" s="55"/>
      <c r="AL626" s="55"/>
      <c r="AM626" s="55"/>
      <c r="AN626" s="55"/>
      <c r="AO626" s="55">
        <v>138</v>
      </c>
      <c r="AP626" s="55">
        <v>205</v>
      </c>
      <c r="AQ626" s="55">
        <v>249</v>
      </c>
      <c r="AR626" s="55">
        <v>157</v>
      </c>
      <c r="AS626" s="55">
        <v>146</v>
      </c>
      <c r="AT626" s="55">
        <v>621</v>
      </c>
    </row>
    <row r="627" spans="1:46">
      <c r="A627" s="55" t="s">
        <v>469</v>
      </c>
      <c r="B627" s="55">
        <v>1315230528</v>
      </c>
      <c r="C627" s="55" t="s">
        <v>470</v>
      </c>
      <c r="D627" s="55" t="s">
        <v>52</v>
      </c>
      <c r="E627" s="55" t="s">
        <v>53</v>
      </c>
      <c r="F627" s="55"/>
      <c r="G627" s="55">
        <v>5</v>
      </c>
      <c r="H627" s="55">
        <v>434.75</v>
      </c>
      <c r="I627" s="55">
        <v>469.25</v>
      </c>
      <c r="J627" s="55">
        <v>623</v>
      </c>
      <c r="K627" s="55">
        <v>-8</v>
      </c>
      <c r="L627" s="55">
        <v>5017</v>
      </c>
      <c r="M627" s="55">
        <v>101</v>
      </c>
      <c r="N627" s="55">
        <v>561</v>
      </c>
      <c r="O627" s="55">
        <v>79.25</v>
      </c>
      <c r="P627" s="55">
        <v>638</v>
      </c>
      <c r="Q627" s="55">
        <v>92.5</v>
      </c>
      <c r="R627" s="55">
        <v>702</v>
      </c>
      <c r="S627" s="55">
        <v>44.5</v>
      </c>
      <c r="T627" s="55">
        <v>607</v>
      </c>
      <c r="U627" s="55"/>
      <c r="V627" s="55"/>
      <c r="W627" s="55">
        <v>51.5</v>
      </c>
      <c r="X627" s="55">
        <v>77</v>
      </c>
      <c r="Y627" s="55">
        <v>504</v>
      </c>
      <c r="Z627" s="55">
        <v>66</v>
      </c>
      <c r="AA627" s="55">
        <v>75</v>
      </c>
      <c r="AB627" s="55">
        <v>403</v>
      </c>
      <c r="AC627" s="55"/>
      <c r="AD627" s="55"/>
      <c r="AE627" s="55"/>
      <c r="AF627" s="55"/>
      <c r="AG627" s="55"/>
      <c r="AH627" s="55"/>
      <c r="AI627" s="55" t="s">
        <v>54</v>
      </c>
      <c r="AJ627" s="55">
        <v>28</v>
      </c>
      <c r="AK627" s="55"/>
      <c r="AL627" s="55"/>
      <c r="AM627" s="55"/>
      <c r="AN627" s="55"/>
      <c r="AO627" s="55">
        <v>579</v>
      </c>
      <c r="AP627" s="55">
        <v>618</v>
      </c>
      <c r="AQ627" s="55">
        <v>496</v>
      </c>
      <c r="AR627" s="55">
        <v>615</v>
      </c>
      <c r="AS627" s="55">
        <v>634</v>
      </c>
      <c r="AT627" s="55">
        <v>623</v>
      </c>
    </row>
    <row r="628" spans="1:46">
      <c r="A628" s="55" t="s">
        <v>1140</v>
      </c>
      <c r="B628" s="55">
        <v>7035231302</v>
      </c>
      <c r="C628" s="55" t="s">
        <v>1141</v>
      </c>
      <c r="D628" s="55" t="s">
        <v>511</v>
      </c>
      <c r="E628" s="55" t="s">
        <v>53</v>
      </c>
      <c r="F628" s="55" t="s">
        <v>233</v>
      </c>
      <c r="G628" s="55">
        <v>13</v>
      </c>
      <c r="H628" s="55">
        <v>438</v>
      </c>
      <c r="I628" s="55">
        <v>469</v>
      </c>
      <c r="J628" s="55">
        <v>624</v>
      </c>
      <c r="K628" s="55">
        <v>53</v>
      </c>
      <c r="L628" s="55">
        <v>5018</v>
      </c>
      <c r="M628" s="55">
        <v>101</v>
      </c>
      <c r="N628" s="55">
        <v>561</v>
      </c>
      <c r="O628" s="55">
        <v>68</v>
      </c>
      <c r="P628" s="55">
        <v>728</v>
      </c>
      <c r="Q628" s="55">
        <v>95</v>
      </c>
      <c r="R628" s="55">
        <v>679</v>
      </c>
      <c r="S628" s="55">
        <v>41</v>
      </c>
      <c r="T628" s="55">
        <v>628</v>
      </c>
      <c r="U628" s="55"/>
      <c r="V628" s="55"/>
      <c r="W628" s="55"/>
      <c r="X628" s="55"/>
      <c r="Y628" s="55"/>
      <c r="Z628" s="55">
        <v>65</v>
      </c>
      <c r="AA628" s="55">
        <v>74</v>
      </c>
      <c r="AB628" s="55">
        <v>412</v>
      </c>
      <c r="AC628" s="55"/>
      <c r="AD628" s="55"/>
      <c r="AE628" s="55"/>
      <c r="AF628" s="55">
        <v>68</v>
      </c>
      <c r="AG628" s="55">
        <v>90</v>
      </c>
      <c r="AH628" s="55">
        <v>23</v>
      </c>
      <c r="AI628" s="55" t="s">
        <v>1142</v>
      </c>
      <c r="AJ628" s="55">
        <v>2</v>
      </c>
      <c r="AK628" s="55"/>
      <c r="AL628" s="55" t="s">
        <v>1143</v>
      </c>
      <c r="AM628" s="55"/>
      <c r="AN628" s="55"/>
      <c r="AO628" s="55">
        <v>686</v>
      </c>
      <c r="AP628" s="55"/>
      <c r="AQ628" s="55">
        <v>680</v>
      </c>
      <c r="AR628" s="55">
        <v>677</v>
      </c>
      <c r="AS628" s="55"/>
      <c r="AT628" s="55">
        <v>624</v>
      </c>
    </row>
    <row r="629" spans="1:46">
      <c r="A629" s="55" t="s">
        <v>605</v>
      </c>
      <c r="B629" s="55">
        <v>1315230704</v>
      </c>
      <c r="C629" s="55" t="s">
        <v>606</v>
      </c>
      <c r="D629" s="55" t="s">
        <v>52</v>
      </c>
      <c r="E629" s="55" t="s">
        <v>53</v>
      </c>
      <c r="F629" s="55"/>
      <c r="G629" s="55">
        <v>7</v>
      </c>
      <c r="H629" s="55">
        <v>435.5</v>
      </c>
      <c r="I629" s="55">
        <v>469</v>
      </c>
      <c r="J629" s="55">
        <v>624</v>
      </c>
      <c r="K629" s="55">
        <v>-23</v>
      </c>
      <c r="L629" s="55">
        <v>5018</v>
      </c>
      <c r="M629" s="55">
        <v>104.5</v>
      </c>
      <c r="N629" s="55">
        <v>433</v>
      </c>
      <c r="O629" s="55">
        <v>100.5</v>
      </c>
      <c r="P629" s="55">
        <v>253</v>
      </c>
      <c r="Q629" s="55">
        <v>57</v>
      </c>
      <c r="R629" s="55">
        <v>796</v>
      </c>
      <c r="S629" s="55">
        <v>50</v>
      </c>
      <c r="T629" s="55">
        <v>551</v>
      </c>
      <c r="U629" s="55"/>
      <c r="V629" s="55"/>
      <c r="W629" s="55">
        <v>56.5</v>
      </c>
      <c r="X629" s="55">
        <v>81</v>
      </c>
      <c r="Y629" s="55">
        <v>414</v>
      </c>
      <c r="Z629" s="55">
        <v>67</v>
      </c>
      <c r="AA629" s="55">
        <v>76</v>
      </c>
      <c r="AB629" s="55">
        <v>392</v>
      </c>
      <c r="AC629" s="55"/>
      <c r="AD629" s="55"/>
      <c r="AE629" s="55"/>
      <c r="AF629" s="55"/>
      <c r="AG629" s="55"/>
      <c r="AH629" s="55"/>
      <c r="AI629" s="55" t="s">
        <v>54</v>
      </c>
      <c r="AJ629" s="55">
        <v>4</v>
      </c>
      <c r="AK629" s="55"/>
      <c r="AL629" s="55"/>
      <c r="AM629" s="55"/>
      <c r="AN629" s="55"/>
      <c r="AO629" s="55">
        <v>595</v>
      </c>
      <c r="AP629" s="55">
        <v>584</v>
      </c>
      <c r="AQ629" s="55">
        <v>565</v>
      </c>
      <c r="AR629" s="55">
        <v>601</v>
      </c>
      <c r="AS629" s="55">
        <v>497</v>
      </c>
      <c r="AT629" s="55">
        <v>624</v>
      </c>
    </row>
    <row r="630" spans="1:46">
      <c r="A630" s="55" t="s">
        <v>493</v>
      </c>
      <c r="B630" s="55">
        <v>1315230540</v>
      </c>
      <c r="C630" s="55" t="s">
        <v>494</v>
      </c>
      <c r="D630" s="55" t="s">
        <v>52</v>
      </c>
      <c r="E630" s="55" t="s">
        <v>53</v>
      </c>
      <c r="F630" s="55"/>
      <c r="G630" s="55">
        <v>5</v>
      </c>
      <c r="H630" s="55">
        <v>432.5</v>
      </c>
      <c r="I630" s="55">
        <v>468</v>
      </c>
      <c r="J630" s="55">
        <v>625</v>
      </c>
      <c r="K630" s="55">
        <v>29</v>
      </c>
      <c r="L630" s="55">
        <v>5083</v>
      </c>
      <c r="M630" s="55">
        <v>103</v>
      </c>
      <c r="N630" s="55">
        <v>487</v>
      </c>
      <c r="O630" s="55">
        <v>107.5</v>
      </c>
      <c r="P630" s="55">
        <v>129</v>
      </c>
      <c r="Q630" s="55">
        <v>62.5</v>
      </c>
      <c r="R630" s="55">
        <v>792</v>
      </c>
      <c r="S630" s="55">
        <v>43</v>
      </c>
      <c r="T630" s="55">
        <v>616</v>
      </c>
      <c r="U630" s="55"/>
      <c r="V630" s="55"/>
      <c r="W630" s="55">
        <v>41</v>
      </c>
      <c r="X630" s="55">
        <v>68</v>
      </c>
      <c r="Y630" s="55">
        <v>615</v>
      </c>
      <c r="Z630" s="55">
        <v>75.5</v>
      </c>
      <c r="AA630" s="55">
        <v>84</v>
      </c>
      <c r="AB630" s="55">
        <v>235</v>
      </c>
      <c r="AC630" s="55"/>
      <c r="AD630" s="55"/>
      <c r="AE630" s="55"/>
      <c r="AF630" s="55"/>
      <c r="AG630" s="55"/>
      <c r="AH630" s="55"/>
      <c r="AI630" s="55" t="s">
        <v>54</v>
      </c>
      <c r="AJ630" s="55">
        <v>40</v>
      </c>
      <c r="AK630" s="55"/>
      <c r="AL630" s="55"/>
      <c r="AM630" s="55"/>
      <c r="AN630" s="55"/>
      <c r="AO630" s="55">
        <v>672</v>
      </c>
      <c r="AP630" s="55">
        <v>623</v>
      </c>
      <c r="AQ630" s="55">
        <v>658</v>
      </c>
      <c r="AR630" s="55">
        <v>654</v>
      </c>
      <c r="AS630" s="55">
        <v>654</v>
      </c>
      <c r="AT630" s="55">
        <v>625</v>
      </c>
    </row>
    <row r="631" spans="1:46">
      <c r="A631" s="55" t="s">
        <v>166</v>
      </c>
      <c r="B631" s="55">
        <v>1315230210</v>
      </c>
      <c r="C631" s="55" t="s">
        <v>167</v>
      </c>
      <c r="D631" s="55" t="s">
        <v>52</v>
      </c>
      <c r="E631" s="55" t="s">
        <v>53</v>
      </c>
      <c r="F631" s="55"/>
      <c r="G631" s="55">
        <v>2</v>
      </c>
      <c r="H631" s="55">
        <v>431.5</v>
      </c>
      <c r="I631" s="55">
        <v>468</v>
      </c>
      <c r="J631" s="55">
        <v>625</v>
      </c>
      <c r="K631" s="55">
        <v>-75</v>
      </c>
      <c r="L631" s="55">
        <v>5083</v>
      </c>
      <c r="M631" s="55">
        <v>87.5</v>
      </c>
      <c r="N631" s="55">
        <v>788</v>
      </c>
      <c r="O631" s="55">
        <v>82</v>
      </c>
      <c r="P631" s="55">
        <v>597</v>
      </c>
      <c r="Q631" s="55">
        <v>117.5</v>
      </c>
      <c r="R631" s="55">
        <v>253</v>
      </c>
      <c r="S631" s="55">
        <v>42</v>
      </c>
      <c r="T631" s="55">
        <v>623</v>
      </c>
      <c r="U631" s="55"/>
      <c r="V631" s="55"/>
      <c r="W631" s="55">
        <v>39.5</v>
      </c>
      <c r="X631" s="55">
        <v>67</v>
      </c>
      <c r="Y631" s="55">
        <v>626</v>
      </c>
      <c r="Z631" s="55">
        <v>63</v>
      </c>
      <c r="AA631" s="55">
        <v>72</v>
      </c>
      <c r="AB631" s="55">
        <v>423</v>
      </c>
      <c r="AC631" s="55"/>
      <c r="AD631" s="55"/>
      <c r="AE631" s="55"/>
      <c r="AF631" s="55"/>
      <c r="AG631" s="55"/>
      <c r="AH631" s="55"/>
      <c r="AI631" s="55" t="s">
        <v>54</v>
      </c>
      <c r="AJ631" s="55">
        <v>10</v>
      </c>
      <c r="AK631" s="55"/>
      <c r="AL631" s="55"/>
      <c r="AM631" s="55"/>
      <c r="AN631" s="55"/>
      <c r="AO631" s="55">
        <v>622</v>
      </c>
      <c r="AP631" s="55">
        <v>648</v>
      </c>
      <c r="AQ631" s="55">
        <v>580</v>
      </c>
      <c r="AR631" s="55">
        <v>550</v>
      </c>
      <c r="AS631" s="55">
        <v>497</v>
      </c>
      <c r="AT631" s="55">
        <v>625</v>
      </c>
    </row>
    <row r="632" spans="1:46">
      <c r="A632" s="55" t="s">
        <v>101</v>
      </c>
      <c r="B632" s="55">
        <v>1315230125</v>
      </c>
      <c r="C632" s="55" t="s">
        <v>102</v>
      </c>
      <c r="D632" s="55" t="s">
        <v>52</v>
      </c>
      <c r="E632" s="55" t="s">
        <v>53</v>
      </c>
      <c r="F632" s="55"/>
      <c r="G632" s="55">
        <v>1</v>
      </c>
      <c r="H632" s="55">
        <v>431</v>
      </c>
      <c r="I632" s="55">
        <v>467</v>
      </c>
      <c r="J632" s="55">
        <v>627</v>
      </c>
      <c r="K632" s="55">
        <v>17</v>
      </c>
      <c r="L632" s="55">
        <v>5164</v>
      </c>
      <c r="M632" s="55">
        <v>108.5</v>
      </c>
      <c r="N632" s="55">
        <v>258</v>
      </c>
      <c r="O632" s="55">
        <v>85.5</v>
      </c>
      <c r="P632" s="55">
        <v>530</v>
      </c>
      <c r="Q632" s="55">
        <v>101</v>
      </c>
      <c r="R632" s="55">
        <v>592</v>
      </c>
      <c r="S632" s="55">
        <v>34</v>
      </c>
      <c r="T632" s="55">
        <v>665</v>
      </c>
      <c r="U632" s="55"/>
      <c r="V632" s="55"/>
      <c r="W632" s="55">
        <v>41</v>
      </c>
      <c r="X632" s="55">
        <v>68</v>
      </c>
      <c r="Y632" s="55">
        <v>615</v>
      </c>
      <c r="Z632" s="55">
        <v>61</v>
      </c>
      <c r="AA632" s="55">
        <v>70</v>
      </c>
      <c r="AB632" s="55">
        <v>436</v>
      </c>
      <c r="AC632" s="55"/>
      <c r="AD632" s="55"/>
      <c r="AE632" s="55"/>
      <c r="AF632" s="55"/>
      <c r="AG632" s="55"/>
      <c r="AH632" s="55"/>
      <c r="AI632" s="55" t="s">
        <v>54</v>
      </c>
      <c r="AJ632" s="55">
        <v>25</v>
      </c>
      <c r="AK632" s="55"/>
      <c r="AL632" s="55"/>
      <c r="AM632" s="55"/>
      <c r="AN632" s="55"/>
      <c r="AO632" s="55">
        <v>550</v>
      </c>
      <c r="AP632" s="55">
        <v>668</v>
      </c>
      <c r="AQ632" s="55">
        <v>637</v>
      </c>
      <c r="AR632" s="55">
        <v>644</v>
      </c>
      <c r="AS632" s="55">
        <v>659</v>
      </c>
      <c r="AT632" s="55">
        <v>627</v>
      </c>
    </row>
    <row r="633" spans="1:46">
      <c r="A633" s="55" t="s">
        <v>1371</v>
      </c>
      <c r="B633" s="55">
        <v>1315231520</v>
      </c>
      <c r="C633" s="55" t="s">
        <v>1372</v>
      </c>
      <c r="D633" s="55" t="s">
        <v>52</v>
      </c>
      <c r="E633" s="55" t="s">
        <v>53</v>
      </c>
      <c r="F633" s="55"/>
      <c r="G633" s="55">
        <v>15</v>
      </c>
      <c r="H633" s="55">
        <v>420</v>
      </c>
      <c r="I633" s="55">
        <v>465.5</v>
      </c>
      <c r="J633" s="55">
        <v>628</v>
      </c>
      <c r="K633" s="55">
        <v>9</v>
      </c>
      <c r="L633" s="55">
        <v>5258</v>
      </c>
      <c r="M633" s="55">
        <v>99</v>
      </c>
      <c r="N633" s="55">
        <v>635</v>
      </c>
      <c r="O633" s="55">
        <v>88</v>
      </c>
      <c r="P633" s="55">
        <v>492</v>
      </c>
      <c r="Q633" s="55">
        <v>95</v>
      </c>
      <c r="R633" s="55">
        <v>679</v>
      </c>
      <c r="S633" s="55">
        <v>39.5</v>
      </c>
      <c r="T633" s="55">
        <v>639</v>
      </c>
      <c r="U633" s="55"/>
      <c r="V633" s="55"/>
      <c r="W633" s="55">
        <v>53</v>
      </c>
      <c r="X633" s="55">
        <v>78</v>
      </c>
      <c r="Y633" s="55">
        <v>481</v>
      </c>
      <c r="Z633" s="55"/>
      <c r="AA633" s="55"/>
      <c r="AB633" s="55"/>
      <c r="AC633" s="55">
        <v>45.5</v>
      </c>
      <c r="AD633" s="55">
        <v>66</v>
      </c>
      <c r="AE633" s="55">
        <v>213</v>
      </c>
      <c r="AF633" s="55"/>
      <c r="AG633" s="55"/>
      <c r="AH633" s="55"/>
      <c r="AI633" s="55" t="s">
        <v>880</v>
      </c>
      <c r="AJ633" s="55">
        <v>20</v>
      </c>
      <c r="AK633" s="55"/>
      <c r="AL633" s="55"/>
      <c r="AM633" s="55"/>
      <c r="AN633" s="55"/>
      <c r="AO633" s="55">
        <v>576</v>
      </c>
      <c r="AP633" s="55">
        <v>658</v>
      </c>
      <c r="AQ633" s="55">
        <v>641</v>
      </c>
      <c r="AR633" s="55">
        <v>637</v>
      </c>
      <c r="AS633" s="55">
        <v>625</v>
      </c>
      <c r="AT633" s="55">
        <v>628</v>
      </c>
    </row>
    <row r="634" spans="1:46">
      <c r="A634" s="55" t="s">
        <v>1210</v>
      </c>
      <c r="B634" s="55">
        <v>1315231337</v>
      </c>
      <c r="C634" s="55" t="s">
        <v>1211</v>
      </c>
      <c r="D634" s="55" t="s">
        <v>52</v>
      </c>
      <c r="E634" s="55" t="s">
        <v>53</v>
      </c>
      <c r="F634" s="55"/>
      <c r="G634" s="55">
        <v>13</v>
      </c>
      <c r="H634" s="55">
        <v>412</v>
      </c>
      <c r="I634" s="55">
        <v>464.5</v>
      </c>
      <c r="J634" s="55">
        <v>629</v>
      </c>
      <c r="K634" s="55">
        <v>-209</v>
      </c>
      <c r="L634" s="55">
        <v>5305</v>
      </c>
      <c r="M634" s="55">
        <v>101</v>
      </c>
      <c r="N634" s="55">
        <v>561</v>
      </c>
      <c r="O634" s="55">
        <v>88</v>
      </c>
      <c r="P634" s="55">
        <v>492</v>
      </c>
      <c r="Q634" s="55">
        <v>95.5</v>
      </c>
      <c r="R634" s="55">
        <v>672</v>
      </c>
      <c r="S634" s="55">
        <v>40</v>
      </c>
      <c r="T634" s="55">
        <v>637</v>
      </c>
      <c r="U634" s="55"/>
      <c r="V634" s="55"/>
      <c r="W634" s="55">
        <v>38</v>
      </c>
      <c r="X634" s="55">
        <v>65</v>
      </c>
      <c r="Y634" s="55">
        <v>637</v>
      </c>
      <c r="Z634" s="55"/>
      <c r="AA634" s="55"/>
      <c r="AB634" s="55"/>
      <c r="AC634" s="55"/>
      <c r="AD634" s="55"/>
      <c r="AE634" s="55"/>
      <c r="AF634" s="55">
        <v>49.5</v>
      </c>
      <c r="AG634" s="55">
        <v>75</v>
      </c>
      <c r="AH634" s="55">
        <v>181</v>
      </c>
      <c r="AI634" s="55" t="s">
        <v>866</v>
      </c>
      <c r="AJ634" s="55">
        <v>37</v>
      </c>
      <c r="AK634" s="55"/>
      <c r="AL634" s="55"/>
      <c r="AM634" s="55"/>
      <c r="AN634" s="55"/>
      <c r="AO634" s="55">
        <v>490</v>
      </c>
      <c r="AP634" s="55">
        <v>638</v>
      </c>
      <c r="AQ634" s="55">
        <v>396</v>
      </c>
      <c r="AR634" s="55">
        <v>420</v>
      </c>
      <c r="AS634" s="55">
        <v>577</v>
      </c>
      <c r="AT634" s="55">
        <v>629</v>
      </c>
    </row>
    <row r="635" spans="1:46">
      <c r="A635" s="55" t="s">
        <v>244</v>
      </c>
      <c r="B635" s="55">
        <v>1315230303</v>
      </c>
      <c r="C635" s="55" t="s">
        <v>245</v>
      </c>
      <c r="D635" s="55" t="s">
        <v>52</v>
      </c>
      <c r="E635" s="55" t="s">
        <v>53</v>
      </c>
      <c r="F635" s="55"/>
      <c r="G635" s="55">
        <v>3</v>
      </c>
      <c r="H635" s="55">
        <v>431.5</v>
      </c>
      <c r="I635" s="55">
        <v>464</v>
      </c>
      <c r="J635" s="55">
        <v>630</v>
      </c>
      <c r="K635" s="55">
        <v>-14</v>
      </c>
      <c r="L635" s="55">
        <v>5332</v>
      </c>
      <c r="M635" s="55">
        <v>95.5</v>
      </c>
      <c r="N635" s="55">
        <v>721</v>
      </c>
      <c r="O635" s="55">
        <v>85.5</v>
      </c>
      <c r="P635" s="55">
        <v>530</v>
      </c>
      <c r="Q635" s="55">
        <v>73.5</v>
      </c>
      <c r="R635" s="55">
        <v>785</v>
      </c>
      <c r="S635" s="55">
        <v>47.5</v>
      </c>
      <c r="T635" s="55">
        <v>583</v>
      </c>
      <c r="U635" s="55"/>
      <c r="V635" s="55"/>
      <c r="W635" s="55">
        <v>61</v>
      </c>
      <c r="X635" s="55">
        <v>84</v>
      </c>
      <c r="Y635" s="55">
        <v>332</v>
      </c>
      <c r="Z635" s="55">
        <v>68.5</v>
      </c>
      <c r="AA635" s="55">
        <v>78</v>
      </c>
      <c r="AB635" s="55">
        <v>366</v>
      </c>
      <c r="AC635" s="55"/>
      <c r="AD635" s="55"/>
      <c r="AE635" s="55"/>
      <c r="AF635" s="55"/>
      <c r="AG635" s="55"/>
      <c r="AH635" s="55"/>
      <c r="AI635" s="55" t="s">
        <v>54</v>
      </c>
      <c r="AJ635" s="55">
        <v>3</v>
      </c>
      <c r="AK635" s="55"/>
      <c r="AL635" s="55"/>
      <c r="AM635" s="55"/>
      <c r="AN635" s="55"/>
      <c r="AO635" s="55">
        <v>578</v>
      </c>
      <c r="AP635" s="55">
        <v>589</v>
      </c>
      <c r="AQ635" s="55">
        <v>596</v>
      </c>
      <c r="AR635" s="55">
        <v>616</v>
      </c>
      <c r="AS635" s="55">
        <v>539</v>
      </c>
      <c r="AT635" s="55">
        <v>630</v>
      </c>
    </row>
    <row r="636" spans="1:46">
      <c r="A636" s="55" t="s">
        <v>1425</v>
      </c>
      <c r="B636" s="55">
        <v>1315231547</v>
      </c>
      <c r="C636" s="55" t="s">
        <v>1426</v>
      </c>
      <c r="D636" s="55" t="s">
        <v>133</v>
      </c>
      <c r="E636" s="55" t="s">
        <v>53</v>
      </c>
      <c r="F636" s="55"/>
      <c r="G636" s="55">
        <v>15</v>
      </c>
      <c r="H636" s="55">
        <v>432</v>
      </c>
      <c r="I636" s="55">
        <v>464</v>
      </c>
      <c r="J636" s="55">
        <v>630</v>
      </c>
      <c r="K636" s="55">
        <v>33</v>
      </c>
      <c r="L636" s="55">
        <v>5332</v>
      </c>
      <c r="M636" s="55">
        <v>96</v>
      </c>
      <c r="N636" s="55">
        <v>713</v>
      </c>
      <c r="O636" s="55">
        <v>66</v>
      </c>
      <c r="P636" s="55">
        <v>741</v>
      </c>
      <c r="Q636" s="55">
        <v>101</v>
      </c>
      <c r="R636" s="55">
        <v>592</v>
      </c>
      <c r="S636" s="55">
        <v>43</v>
      </c>
      <c r="T636" s="55">
        <v>616</v>
      </c>
      <c r="U636" s="55"/>
      <c r="V636" s="55"/>
      <c r="W636" s="55"/>
      <c r="X636" s="55"/>
      <c r="Y636" s="55"/>
      <c r="Z636" s="55">
        <v>68</v>
      </c>
      <c r="AA636" s="55">
        <v>77</v>
      </c>
      <c r="AB636" s="55">
        <v>372</v>
      </c>
      <c r="AC636" s="55">
        <v>58</v>
      </c>
      <c r="AD636" s="55">
        <v>81</v>
      </c>
      <c r="AE636" s="55">
        <v>149</v>
      </c>
      <c r="AF636" s="55"/>
      <c r="AG636" s="55"/>
      <c r="AH636" s="55"/>
      <c r="AI636" s="55" t="s">
        <v>1362</v>
      </c>
      <c r="AJ636" s="55">
        <v>47</v>
      </c>
      <c r="AK636" s="55"/>
      <c r="AL636" s="55" t="s">
        <v>512</v>
      </c>
      <c r="AM636" s="55"/>
      <c r="AN636" s="55"/>
      <c r="AO636" s="55">
        <v>676</v>
      </c>
      <c r="AP636" s="55">
        <v>658</v>
      </c>
      <c r="AQ636" s="55">
        <v>632</v>
      </c>
      <c r="AR636" s="55">
        <v>663</v>
      </c>
      <c r="AS636" s="55">
        <v>643</v>
      </c>
      <c r="AT636" s="55">
        <v>630</v>
      </c>
    </row>
    <row r="637" spans="1:46">
      <c r="A637" s="55" t="s">
        <v>1278</v>
      </c>
      <c r="B637" s="55">
        <v>1315231423</v>
      </c>
      <c r="C637" s="55" t="s">
        <v>1279</v>
      </c>
      <c r="D637" s="55" t="s">
        <v>52</v>
      </c>
      <c r="E637" s="55" t="s">
        <v>53</v>
      </c>
      <c r="F637" s="55"/>
      <c r="G637" s="55">
        <v>14</v>
      </c>
      <c r="H637" s="55">
        <v>412.75</v>
      </c>
      <c r="I637" s="55">
        <v>463.5</v>
      </c>
      <c r="J637" s="55">
        <v>632</v>
      </c>
      <c r="K637" s="55">
        <v>28</v>
      </c>
      <c r="L637" s="55">
        <v>5365</v>
      </c>
      <c r="M637" s="55">
        <v>110</v>
      </c>
      <c r="N637" s="55">
        <v>209</v>
      </c>
      <c r="O637" s="55">
        <v>64.5</v>
      </c>
      <c r="P637" s="55">
        <v>748</v>
      </c>
      <c r="Q637" s="55">
        <v>95.5</v>
      </c>
      <c r="R637" s="55">
        <v>672</v>
      </c>
      <c r="S637" s="55">
        <v>41.5</v>
      </c>
      <c r="T637" s="55">
        <v>625</v>
      </c>
      <c r="U637" s="55"/>
      <c r="V637" s="55"/>
      <c r="W637" s="55">
        <v>42</v>
      </c>
      <c r="X637" s="55">
        <v>69</v>
      </c>
      <c r="Y637" s="55">
        <v>604</v>
      </c>
      <c r="Z637" s="55"/>
      <c r="AA637" s="55"/>
      <c r="AB637" s="55"/>
      <c r="AC637" s="55">
        <v>59.25</v>
      </c>
      <c r="AD637" s="55">
        <v>83</v>
      </c>
      <c r="AE637" s="55">
        <v>127</v>
      </c>
      <c r="AF637" s="55"/>
      <c r="AG637" s="55"/>
      <c r="AH637" s="55"/>
      <c r="AI637" s="55" t="s">
        <v>880</v>
      </c>
      <c r="AJ637" s="55">
        <v>24</v>
      </c>
      <c r="AK637" s="55"/>
      <c r="AL637" s="55"/>
      <c r="AM637" s="55"/>
      <c r="AN637" s="55"/>
      <c r="AO637" s="55">
        <v>649</v>
      </c>
      <c r="AP637" s="55">
        <v>627</v>
      </c>
      <c r="AQ637" s="55">
        <v>640</v>
      </c>
      <c r="AR637" s="55">
        <v>660</v>
      </c>
      <c r="AS637" s="55">
        <v>642</v>
      </c>
      <c r="AT637" s="55">
        <v>632</v>
      </c>
    </row>
    <row r="638" spans="1:46">
      <c r="A638" s="55" t="s">
        <v>1168</v>
      </c>
      <c r="B638" s="55">
        <v>1315231315</v>
      </c>
      <c r="C638" s="55" t="s">
        <v>1169</v>
      </c>
      <c r="D638" s="55" t="s">
        <v>52</v>
      </c>
      <c r="E638" s="55" t="s">
        <v>53</v>
      </c>
      <c r="F638" s="55"/>
      <c r="G638" s="55">
        <v>13</v>
      </c>
      <c r="H638" s="55">
        <v>412.5</v>
      </c>
      <c r="I638" s="55">
        <v>463</v>
      </c>
      <c r="J638" s="55">
        <v>633</v>
      </c>
      <c r="K638" s="55">
        <v>-69</v>
      </c>
      <c r="L638" s="55">
        <v>5396</v>
      </c>
      <c r="M638" s="55">
        <v>95.5</v>
      </c>
      <c r="N638" s="55">
        <v>721</v>
      </c>
      <c r="O638" s="55">
        <v>65</v>
      </c>
      <c r="P638" s="55">
        <v>747</v>
      </c>
      <c r="Q638" s="55">
        <v>95</v>
      </c>
      <c r="R638" s="55">
        <v>679</v>
      </c>
      <c r="S638" s="55">
        <v>59.5</v>
      </c>
      <c r="T638" s="55">
        <v>424</v>
      </c>
      <c r="U638" s="55"/>
      <c r="V638" s="55"/>
      <c r="W638" s="55">
        <v>50</v>
      </c>
      <c r="X638" s="55">
        <v>76</v>
      </c>
      <c r="Y638" s="55">
        <v>523</v>
      </c>
      <c r="Z638" s="55"/>
      <c r="AA638" s="55"/>
      <c r="AB638" s="55"/>
      <c r="AC638" s="55"/>
      <c r="AD638" s="55"/>
      <c r="AE638" s="55"/>
      <c r="AF638" s="55">
        <v>47.5</v>
      </c>
      <c r="AG638" s="55">
        <v>72</v>
      </c>
      <c r="AH638" s="55">
        <v>192</v>
      </c>
      <c r="AI638" s="55" t="s">
        <v>866</v>
      </c>
      <c r="AJ638" s="55">
        <v>15</v>
      </c>
      <c r="AK638" s="55"/>
      <c r="AL638" s="55"/>
      <c r="AM638" s="55"/>
      <c r="AN638" s="55"/>
      <c r="AO638" s="55">
        <v>546</v>
      </c>
      <c r="AP638" s="55">
        <v>621</v>
      </c>
      <c r="AQ638" s="55">
        <v>636</v>
      </c>
      <c r="AR638" s="55">
        <v>564</v>
      </c>
      <c r="AS638" s="55">
        <v>678</v>
      </c>
      <c r="AT638" s="55">
        <v>633</v>
      </c>
    </row>
    <row r="639" spans="1:46">
      <c r="A639" s="55" t="s">
        <v>1326</v>
      </c>
      <c r="B639" s="55">
        <v>1315231447</v>
      </c>
      <c r="C639" s="55" t="s">
        <v>1327</v>
      </c>
      <c r="D639" s="55" t="s">
        <v>133</v>
      </c>
      <c r="E639" s="55" t="s">
        <v>53</v>
      </c>
      <c r="F639" s="55"/>
      <c r="G639" s="55">
        <v>14</v>
      </c>
      <c r="H639" s="55">
        <v>410.25</v>
      </c>
      <c r="I639" s="55">
        <v>461.5</v>
      </c>
      <c r="J639" s="55">
        <v>634</v>
      </c>
      <c r="K639" s="55">
        <v>-21</v>
      </c>
      <c r="L639" s="55">
        <v>5475</v>
      </c>
      <c r="M639" s="55">
        <v>97</v>
      </c>
      <c r="N639" s="55">
        <v>689</v>
      </c>
      <c r="O639" s="55">
        <v>65.5</v>
      </c>
      <c r="P639" s="55">
        <v>743</v>
      </c>
      <c r="Q639" s="55">
        <v>107.5</v>
      </c>
      <c r="R639" s="55">
        <v>463</v>
      </c>
      <c r="S639" s="55">
        <v>47.5</v>
      </c>
      <c r="T639" s="55">
        <v>583</v>
      </c>
      <c r="U639" s="55"/>
      <c r="V639" s="55"/>
      <c r="W639" s="55">
        <v>30.5</v>
      </c>
      <c r="X639" s="55">
        <v>58</v>
      </c>
      <c r="Y639" s="55">
        <v>660</v>
      </c>
      <c r="Z639" s="55"/>
      <c r="AA639" s="55"/>
      <c r="AB639" s="55"/>
      <c r="AC639" s="55">
        <v>62.25</v>
      </c>
      <c r="AD639" s="55">
        <v>86</v>
      </c>
      <c r="AE639" s="55">
        <v>101</v>
      </c>
      <c r="AF639" s="55"/>
      <c r="AG639" s="55"/>
      <c r="AH639" s="55"/>
      <c r="AI639" s="55" t="s">
        <v>880</v>
      </c>
      <c r="AJ639" s="55">
        <v>48</v>
      </c>
      <c r="AK639" s="55"/>
      <c r="AL639" s="55"/>
      <c r="AM639" s="55"/>
      <c r="AN639" s="55"/>
      <c r="AO639" s="55">
        <v>610</v>
      </c>
      <c r="AP639" s="55">
        <v>663</v>
      </c>
      <c r="AQ639" s="55">
        <v>617</v>
      </c>
      <c r="AR639" s="55">
        <v>613</v>
      </c>
      <c r="AS639" s="55">
        <v>623</v>
      </c>
      <c r="AT639" s="55">
        <v>634</v>
      </c>
    </row>
    <row r="640" spans="1:46">
      <c r="A640" s="55" t="s">
        <v>697</v>
      </c>
      <c r="B640" s="55">
        <v>1315230803</v>
      </c>
      <c r="C640" s="55" t="s">
        <v>698</v>
      </c>
      <c r="D640" s="55" t="s">
        <v>52</v>
      </c>
      <c r="E640" s="55" t="s">
        <v>53</v>
      </c>
      <c r="F640" s="55"/>
      <c r="G640" s="55">
        <v>8</v>
      </c>
      <c r="H640" s="55">
        <v>423.5</v>
      </c>
      <c r="I640" s="55">
        <v>460</v>
      </c>
      <c r="J640" s="55">
        <v>635</v>
      </c>
      <c r="K640" s="55">
        <v>20</v>
      </c>
      <c r="L640" s="55">
        <v>5560</v>
      </c>
      <c r="M640" s="55">
        <v>100</v>
      </c>
      <c r="N640" s="55">
        <v>605</v>
      </c>
      <c r="O640" s="55">
        <v>81.5</v>
      </c>
      <c r="P640" s="55">
        <v>606</v>
      </c>
      <c r="Q640" s="55">
        <v>106</v>
      </c>
      <c r="R640" s="55">
        <v>498</v>
      </c>
      <c r="S640" s="55">
        <v>36.5</v>
      </c>
      <c r="T640" s="55">
        <v>657</v>
      </c>
      <c r="U640" s="55"/>
      <c r="V640" s="55"/>
      <c r="W640" s="55">
        <v>38.5</v>
      </c>
      <c r="X640" s="55">
        <v>66</v>
      </c>
      <c r="Y640" s="55">
        <v>634</v>
      </c>
      <c r="Z640" s="55">
        <v>61</v>
      </c>
      <c r="AA640" s="55">
        <v>70</v>
      </c>
      <c r="AB640" s="55">
        <v>436</v>
      </c>
      <c r="AC640" s="55"/>
      <c r="AD640" s="55"/>
      <c r="AE640" s="55"/>
      <c r="AF640" s="55"/>
      <c r="AG640" s="55"/>
      <c r="AH640" s="55"/>
      <c r="AI640" s="55" t="s">
        <v>54</v>
      </c>
      <c r="AJ640" s="55">
        <v>3</v>
      </c>
      <c r="AK640" s="55"/>
      <c r="AL640" s="55"/>
      <c r="AM640" s="55"/>
      <c r="AN640" s="55"/>
      <c r="AO640" s="55">
        <v>657</v>
      </c>
      <c r="AP640" s="55">
        <v>634</v>
      </c>
      <c r="AQ640" s="55">
        <v>662</v>
      </c>
      <c r="AR640" s="55">
        <v>655</v>
      </c>
      <c r="AS640" s="55">
        <v>673</v>
      </c>
      <c r="AT640" s="55">
        <v>635</v>
      </c>
    </row>
    <row r="641" spans="1:46">
      <c r="A641" s="55" t="s">
        <v>607</v>
      </c>
      <c r="B641" s="55">
        <v>1315230705</v>
      </c>
      <c r="C641" s="55" t="s">
        <v>608</v>
      </c>
      <c r="D641" s="55" t="s">
        <v>52</v>
      </c>
      <c r="E641" s="55" t="s">
        <v>53</v>
      </c>
      <c r="F641" s="55"/>
      <c r="G641" s="55">
        <v>7</v>
      </c>
      <c r="H641" s="55">
        <v>423</v>
      </c>
      <c r="I641" s="55">
        <v>459.5</v>
      </c>
      <c r="J641" s="55">
        <v>636</v>
      </c>
      <c r="K641" s="55">
        <v>13</v>
      </c>
      <c r="L641" s="55">
        <v>5592</v>
      </c>
      <c r="M641" s="55">
        <v>92.5</v>
      </c>
      <c r="N641" s="55">
        <v>765</v>
      </c>
      <c r="O641" s="55">
        <v>87</v>
      </c>
      <c r="P641" s="55">
        <v>503</v>
      </c>
      <c r="Q641" s="55">
        <v>101</v>
      </c>
      <c r="R641" s="55">
        <v>592</v>
      </c>
      <c r="S641" s="55">
        <v>47</v>
      </c>
      <c r="T641" s="55">
        <v>587</v>
      </c>
      <c r="U641" s="55"/>
      <c r="V641" s="55"/>
      <c r="W641" s="55">
        <v>32.5</v>
      </c>
      <c r="X641" s="55">
        <v>60</v>
      </c>
      <c r="Y641" s="55">
        <v>655</v>
      </c>
      <c r="Z641" s="55">
        <v>63</v>
      </c>
      <c r="AA641" s="55">
        <v>72</v>
      </c>
      <c r="AB641" s="55">
        <v>423</v>
      </c>
      <c r="AC641" s="55"/>
      <c r="AD641" s="55"/>
      <c r="AE641" s="55"/>
      <c r="AF641" s="55"/>
      <c r="AG641" s="55"/>
      <c r="AH641" s="55"/>
      <c r="AI641" s="55" t="s">
        <v>54</v>
      </c>
      <c r="AJ641" s="55">
        <v>5</v>
      </c>
      <c r="AK641" s="55"/>
      <c r="AL641" s="55"/>
      <c r="AM641" s="55"/>
      <c r="AN641" s="55"/>
      <c r="AO641" s="55">
        <v>654</v>
      </c>
      <c r="AP641" s="55">
        <v>629</v>
      </c>
      <c r="AQ641" s="55">
        <v>649</v>
      </c>
      <c r="AR641" s="55">
        <v>649</v>
      </c>
      <c r="AS641" s="55">
        <v>583</v>
      </c>
      <c r="AT641" s="55">
        <v>636</v>
      </c>
    </row>
    <row r="642" spans="1:46">
      <c r="A642" s="55" t="s">
        <v>236</v>
      </c>
      <c r="B642" s="55">
        <v>1315230246</v>
      </c>
      <c r="C642" s="55" t="s">
        <v>237</v>
      </c>
      <c r="D642" s="55" t="s">
        <v>133</v>
      </c>
      <c r="E642" s="55" t="s">
        <v>53</v>
      </c>
      <c r="F642" s="55"/>
      <c r="G642" s="55">
        <v>2</v>
      </c>
      <c r="H642" s="55">
        <v>423</v>
      </c>
      <c r="I642" s="55">
        <v>459</v>
      </c>
      <c r="J642" s="55">
        <v>637</v>
      </c>
      <c r="K642" s="55">
        <v>27</v>
      </c>
      <c r="L642" s="55">
        <v>5616</v>
      </c>
      <c r="M642" s="55">
        <v>94</v>
      </c>
      <c r="N642" s="55">
        <v>750</v>
      </c>
      <c r="O642" s="55">
        <v>63</v>
      </c>
      <c r="P642" s="55">
        <v>760</v>
      </c>
      <c r="Q642" s="55">
        <v>104</v>
      </c>
      <c r="R642" s="55">
        <v>541</v>
      </c>
      <c r="S642" s="55">
        <v>50</v>
      </c>
      <c r="T642" s="55">
        <v>551</v>
      </c>
      <c r="U642" s="55"/>
      <c r="V642" s="55"/>
      <c r="W642" s="55">
        <v>46</v>
      </c>
      <c r="X642" s="55">
        <v>73</v>
      </c>
      <c r="Y642" s="55">
        <v>569</v>
      </c>
      <c r="Z642" s="55">
        <v>66</v>
      </c>
      <c r="AA642" s="55">
        <v>75</v>
      </c>
      <c r="AB642" s="55">
        <v>403</v>
      </c>
      <c r="AC642" s="55"/>
      <c r="AD642" s="55"/>
      <c r="AE642" s="55"/>
      <c r="AF642" s="55"/>
      <c r="AG642" s="55"/>
      <c r="AH642" s="55"/>
      <c r="AI642" s="55" t="s">
        <v>54</v>
      </c>
      <c r="AJ642" s="55">
        <v>46</v>
      </c>
      <c r="AK642" s="55"/>
      <c r="AL642" s="55"/>
      <c r="AM642" s="55"/>
      <c r="AN642" s="55"/>
      <c r="AO642" s="55">
        <v>641</v>
      </c>
      <c r="AP642" s="55">
        <v>613</v>
      </c>
      <c r="AQ642" s="55">
        <v>573</v>
      </c>
      <c r="AR642" s="55">
        <v>664</v>
      </c>
      <c r="AS642" s="55">
        <v>611</v>
      </c>
      <c r="AT642" s="55">
        <v>637</v>
      </c>
    </row>
    <row r="643" spans="1:46">
      <c r="A643" s="55" t="s">
        <v>1030</v>
      </c>
      <c r="B643" s="55">
        <v>1315231131</v>
      </c>
      <c r="C643" s="55" t="s">
        <v>1031</v>
      </c>
      <c r="D643" s="55" t="s">
        <v>52</v>
      </c>
      <c r="E643" s="55" t="s">
        <v>53</v>
      </c>
      <c r="F643" s="55"/>
      <c r="G643" s="55">
        <v>11</v>
      </c>
      <c r="H643" s="55">
        <v>407.75</v>
      </c>
      <c r="I643" s="55">
        <v>458.75</v>
      </c>
      <c r="J643" s="55">
        <v>638</v>
      </c>
      <c r="K643" s="55">
        <v>7</v>
      </c>
      <c r="L643" s="55">
        <v>5643</v>
      </c>
      <c r="M643" s="55">
        <v>103.5</v>
      </c>
      <c r="N643" s="55">
        <v>470</v>
      </c>
      <c r="O643" s="55">
        <v>55.75</v>
      </c>
      <c r="P643" s="55">
        <v>783</v>
      </c>
      <c r="Q643" s="55">
        <v>113.5</v>
      </c>
      <c r="R643" s="55">
        <v>327</v>
      </c>
      <c r="S643" s="55">
        <v>31</v>
      </c>
      <c r="T643" s="55">
        <v>672</v>
      </c>
      <c r="U643" s="55"/>
      <c r="V643" s="55"/>
      <c r="W643" s="55">
        <v>39</v>
      </c>
      <c r="X643" s="55">
        <v>66</v>
      </c>
      <c r="Y643" s="55">
        <v>629</v>
      </c>
      <c r="Z643" s="55"/>
      <c r="AA643" s="55"/>
      <c r="AB643" s="55"/>
      <c r="AC643" s="55"/>
      <c r="AD643" s="55"/>
      <c r="AE643" s="55"/>
      <c r="AF643" s="55">
        <v>65</v>
      </c>
      <c r="AG643" s="55">
        <v>89</v>
      </c>
      <c r="AH643" s="55">
        <v>33</v>
      </c>
      <c r="AI643" s="55" t="s">
        <v>866</v>
      </c>
      <c r="AJ643" s="55">
        <v>31</v>
      </c>
      <c r="AK643" s="55"/>
      <c r="AL643" s="55"/>
      <c r="AM643" s="55"/>
      <c r="AN643" s="55"/>
      <c r="AO643" s="55">
        <v>658</v>
      </c>
      <c r="AP643" s="55">
        <v>601</v>
      </c>
      <c r="AQ643" s="55">
        <v>648</v>
      </c>
      <c r="AR643" s="55">
        <v>645</v>
      </c>
      <c r="AS643" s="55">
        <v>619</v>
      </c>
      <c r="AT643" s="55">
        <v>638</v>
      </c>
    </row>
    <row r="644" spans="1:46">
      <c r="A644" s="55" t="s">
        <v>1312</v>
      </c>
      <c r="B644" s="55">
        <v>1315231440</v>
      </c>
      <c r="C644" s="55" t="s">
        <v>1313</v>
      </c>
      <c r="D644" s="55" t="s">
        <v>52</v>
      </c>
      <c r="E644" s="55" t="s">
        <v>53</v>
      </c>
      <c r="F644" s="55"/>
      <c r="G644" s="55">
        <v>14</v>
      </c>
      <c r="H644" s="55">
        <v>407.75</v>
      </c>
      <c r="I644" s="55">
        <v>458.5</v>
      </c>
      <c r="J644" s="55">
        <v>639</v>
      </c>
      <c r="K644" s="55">
        <v>19</v>
      </c>
      <c r="L644" s="55">
        <v>5644</v>
      </c>
      <c r="M644" s="55">
        <v>100.5</v>
      </c>
      <c r="N644" s="55">
        <v>584</v>
      </c>
      <c r="O644" s="55">
        <v>88.5</v>
      </c>
      <c r="P644" s="55">
        <v>481</v>
      </c>
      <c r="Q644" s="55">
        <v>87</v>
      </c>
      <c r="R644" s="55">
        <v>746</v>
      </c>
      <c r="S644" s="55">
        <v>41.5</v>
      </c>
      <c r="T644" s="55">
        <v>625</v>
      </c>
      <c r="U644" s="55"/>
      <c r="V644" s="55"/>
      <c r="W644" s="55">
        <v>33</v>
      </c>
      <c r="X644" s="55">
        <v>61</v>
      </c>
      <c r="Y644" s="55">
        <v>654</v>
      </c>
      <c r="Z644" s="55"/>
      <c r="AA644" s="55"/>
      <c r="AB644" s="55"/>
      <c r="AC644" s="55">
        <v>57.25</v>
      </c>
      <c r="AD644" s="55">
        <v>80</v>
      </c>
      <c r="AE644" s="55">
        <v>156</v>
      </c>
      <c r="AF644" s="55"/>
      <c r="AG644" s="55"/>
      <c r="AH644" s="55"/>
      <c r="AI644" s="55" t="s">
        <v>880</v>
      </c>
      <c r="AJ644" s="55">
        <v>41</v>
      </c>
      <c r="AK644" s="55"/>
      <c r="AL644" s="55"/>
      <c r="AM644" s="55"/>
      <c r="AN644" s="55"/>
      <c r="AO644" s="55">
        <v>661</v>
      </c>
      <c r="AP644" s="55">
        <v>666</v>
      </c>
      <c r="AQ644" s="55">
        <v>649</v>
      </c>
      <c r="AR644" s="55">
        <v>658</v>
      </c>
      <c r="AS644" s="55">
        <v>607</v>
      </c>
      <c r="AT644" s="55">
        <v>639</v>
      </c>
    </row>
    <row r="645" spans="1:46">
      <c r="A645" s="55" t="s">
        <v>1276</v>
      </c>
      <c r="B645" s="55">
        <v>1315231422</v>
      </c>
      <c r="C645" s="55" t="s">
        <v>1277</v>
      </c>
      <c r="D645" s="55" t="s">
        <v>52</v>
      </c>
      <c r="E645" s="55" t="s">
        <v>53</v>
      </c>
      <c r="F645" s="55"/>
      <c r="G645" s="55">
        <v>14</v>
      </c>
      <c r="H645" s="55">
        <v>411.5</v>
      </c>
      <c r="I645" s="55">
        <v>458.5</v>
      </c>
      <c r="J645" s="55">
        <v>639</v>
      </c>
      <c r="K645" s="55">
        <v>-91</v>
      </c>
      <c r="L645" s="55">
        <v>5644</v>
      </c>
      <c r="M645" s="55">
        <v>95</v>
      </c>
      <c r="N645" s="55">
        <v>730</v>
      </c>
      <c r="O645" s="55">
        <v>64.5</v>
      </c>
      <c r="P645" s="55">
        <v>748</v>
      </c>
      <c r="Q645" s="55">
        <v>90.5</v>
      </c>
      <c r="R645" s="55">
        <v>721</v>
      </c>
      <c r="S645" s="55">
        <v>67.5</v>
      </c>
      <c r="T645" s="55">
        <v>275</v>
      </c>
      <c r="U645" s="55"/>
      <c r="V645" s="55"/>
      <c r="W645" s="55">
        <v>46.5</v>
      </c>
      <c r="X645" s="55">
        <v>73</v>
      </c>
      <c r="Y645" s="55">
        <v>561</v>
      </c>
      <c r="Z645" s="55"/>
      <c r="AA645" s="55"/>
      <c r="AB645" s="55"/>
      <c r="AC645" s="55">
        <v>47.5</v>
      </c>
      <c r="AD645" s="55">
        <v>68</v>
      </c>
      <c r="AE645" s="55">
        <v>208</v>
      </c>
      <c r="AF645" s="55"/>
      <c r="AG645" s="55"/>
      <c r="AH645" s="55"/>
      <c r="AI645" s="55" t="s">
        <v>880</v>
      </c>
      <c r="AJ645" s="55">
        <v>23</v>
      </c>
      <c r="AK645" s="55"/>
      <c r="AL645" s="55"/>
      <c r="AM645" s="55"/>
      <c r="AN645" s="55"/>
      <c r="AO645" s="55">
        <v>361</v>
      </c>
      <c r="AP645" s="55">
        <v>342</v>
      </c>
      <c r="AQ645" s="55">
        <v>641</v>
      </c>
      <c r="AR645" s="55">
        <v>548</v>
      </c>
      <c r="AS645" s="55">
        <v>350</v>
      </c>
      <c r="AT645" s="55">
        <v>639</v>
      </c>
    </row>
    <row r="646" spans="1:46">
      <c r="A646" s="55" t="s">
        <v>981</v>
      </c>
      <c r="B646" s="55">
        <v>1315231548</v>
      </c>
      <c r="C646" s="55" t="s">
        <v>1427</v>
      </c>
      <c r="D646" s="55" t="s">
        <v>133</v>
      </c>
      <c r="E646" s="55" t="s">
        <v>53</v>
      </c>
      <c r="F646" s="55"/>
      <c r="G646" s="55">
        <v>15</v>
      </c>
      <c r="H646" s="55">
        <v>414</v>
      </c>
      <c r="I646" s="55">
        <v>458.5</v>
      </c>
      <c r="J646" s="55">
        <v>639</v>
      </c>
      <c r="K646" s="55">
        <v>-10</v>
      </c>
      <c r="L646" s="55">
        <v>5644</v>
      </c>
      <c r="M646" s="55">
        <v>103</v>
      </c>
      <c r="N646" s="55">
        <v>487</v>
      </c>
      <c r="O646" s="55">
        <v>69.5</v>
      </c>
      <c r="P646" s="55">
        <v>718</v>
      </c>
      <c r="Q646" s="55">
        <v>98.5</v>
      </c>
      <c r="R646" s="55">
        <v>627</v>
      </c>
      <c r="S646" s="55">
        <v>40.5</v>
      </c>
      <c r="T646" s="55">
        <v>631</v>
      </c>
      <c r="U646" s="55"/>
      <c r="V646" s="55"/>
      <c r="W646" s="55">
        <v>55.5</v>
      </c>
      <c r="X646" s="55">
        <v>80</v>
      </c>
      <c r="Y646" s="55">
        <v>435</v>
      </c>
      <c r="Z646" s="55"/>
      <c r="AA646" s="55"/>
      <c r="AB646" s="55"/>
      <c r="AC646" s="55">
        <v>47</v>
      </c>
      <c r="AD646" s="55">
        <v>67</v>
      </c>
      <c r="AE646" s="55">
        <v>210</v>
      </c>
      <c r="AF646" s="55"/>
      <c r="AG646" s="55"/>
      <c r="AH646" s="55"/>
      <c r="AI646" s="55" t="s">
        <v>880</v>
      </c>
      <c r="AJ646" s="55">
        <v>48</v>
      </c>
      <c r="AK646" s="55"/>
      <c r="AL646" s="55"/>
      <c r="AM646" s="55"/>
      <c r="AN646" s="55"/>
      <c r="AO646" s="55">
        <v>630</v>
      </c>
      <c r="AP646" s="55">
        <v>660</v>
      </c>
      <c r="AQ646" s="55">
        <v>569</v>
      </c>
      <c r="AR646" s="55">
        <v>629</v>
      </c>
      <c r="AS646" s="55">
        <v>560</v>
      </c>
      <c r="AT646" s="55">
        <v>639</v>
      </c>
    </row>
    <row r="647" spans="1:46">
      <c r="A647" s="55" t="s">
        <v>1272</v>
      </c>
      <c r="B647" s="55">
        <v>1315231420</v>
      </c>
      <c r="C647" s="55" t="s">
        <v>1273</v>
      </c>
      <c r="D647" s="55" t="s">
        <v>52</v>
      </c>
      <c r="E647" s="55" t="s">
        <v>53</v>
      </c>
      <c r="F647" s="55"/>
      <c r="G647" s="55">
        <v>14</v>
      </c>
      <c r="H647" s="55">
        <v>408.5</v>
      </c>
      <c r="I647" s="55">
        <v>458</v>
      </c>
      <c r="J647" s="55">
        <v>642</v>
      </c>
      <c r="K647" s="55">
        <v>-45</v>
      </c>
      <c r="L647" s="55">
        <v>5688</v>
      </c>
      <c r="M647" s="55">
        <v>107</v>
      </c>
      <c r="N647" s="55">
        <v>325</v>
      </c>
      <c r="O647" s="55">
        <v>67</v>
      </c>
      <c r="P647" s="55">
        <v>733</v>
      </c>
      <c r="Q647" s="55">
        <v>99.5</v>
      </c>
      <c r="R647" s="55">
        <v>610</v>
      </c>
      <c r="S647" s="55">
        <v>34.5</v>
      </c>
      <c r="T647" s="55">
        <v>664</v>
      </c>
      <c r="U647" s="55"/>
      <c r="V647" s="55"/>
      <c r="W647" s="55">
        <v>44</v>
      </c>
      <c r="X647" s="55">
        <v>71</v>
      </c>
      <c r="Y647" s="55">
        <v>591</v>
      </c>
      <c r="Z647" s="55"/>
      <c r="AA647" s="55"/>
      <c r="AB647" s="55"/>
      <c r="AC647" s="55">
        <v>56.5</v>
      </c>
      <c r="AD647" s="55">
        <v>79</v>
      </c>
      <c r="AE647" s="55">
        <v>163</v>
      </c>
      <c r="AF647" s="55"/>
      <c r="AG647" s="55"/>
      <c r="AH647" s="55"/>
      <c r="AI647" s="55" t="s">
        <v>880</v>
      </c>
      <c r="AJ647" s="55">
        <v>21</v>
      </c>
      <c r="AK647" s="55"/>
      <c r="AL647" s="55"/>
      <c r="AM647" s="55"/>
      <c r="AN647" s="55"/>
      <c r="AO647" s="55">
        <v>634</v>
      </c>
      <c r="AP647" s="55">
        <v>617</v>
      </c>
      <c r="AQ647" s="55">
        <v>635</v>
      </c>
      <c r="AR647" s="55">
        <v>597</v>
      </c>
      <c r="AS647" s="55">
        <v>553</v>
      </c>
      <c r="AT647" s="55">
        <v>642</v>
      </c>
    </row>
    <row r="648" spans="1:46">
      <c r="A648" s="55" t="s">
        <v>973</v>
      </c>
      <c r="B648" s="55">
        <v>1315231102</v>
      </c>
      <c r="C648" s="55" t="s">
        <v>974</v>
      </c>
      <c r="D648" s="55" t="s">
        <v>52</v>
      </c>
      <c r="E648" s="55" t="s">
        <v>53</v>
      </c>
      <c r="F648" s="55"/>
      <c r="G648" s="55">
        <v>11</v>
      </c>
      <c r="H648" s="55">
        <v>407</v>
      </c>
      <c r="I648" s="55">
        <v>458</v>
      </c>
      <c r="J648" s="55">
        <v>642</v>
      </c>
      <c r="K648" s="55">
        <v>19</v>
      </c>
      <c r="L648" s="55">
        <v>5688</v>
      </c>
      <c r="M648" s="55">
        <v>104</v>
      </c>
      <c r="N648" s="55">
        <v>450</v>
      </c>
      <c r="O648" s="55">
        <v>71.5</v>
      </c>
      <c r="P648" s="55">
        <v>702</v>
      </c>
      <c r="Q648" s="55">
        <v>104.5</v>
      </c>
      <c r="R648" s="55">
        <v>532</v>
      </c>
      <c r="S648" s="55">
        <v>46</v>
      </c>
      <c r="T648" s="55">
        <v>597</v>
      </c>
      <c r="U648" s="55"/>
      <c r="V648" s="55"/>
      <c r="W648" s="55">
        <v>37.5</v>
      </c>
      <c r="X648" s="55">
        <v>65</v>
      </c>
      <c r="Y648" s="55">
        <v>641</v>
      </c>
      <c r="Z648" s="55"/>
      <c r="AA648" s="55"/>
      <c r="AB648" s="55"/>
      <c r="AC648" s="55"/>
      <c r="AD648" s="55"/>
      <c r="AE648" s="55"/>
      <c r="AF648" s="55">
        <v>43.5</v>
      </c>
      <c r="AG648" s="55">
        <v>67</v>
      </c>
      <c r="AH648" s="55">
        <v>212</v>
      </c>
      <c r="AI648" s="55" t="s">
        <v>866</v>
      </c>
      <c r="AJ648" s="55">
        <v>2</v>
      </c>
      <c r="AK648" s="55"/>
      <c r="AL648" s="55"/>
      <c r="AM648" s="55"/>
      <c r="AN648" s="55"/>
      <c r="AO648" s="55">
        <v>566</v>
      </c>
      <c r="AP648" s="55">
        <v>646</v>
      </c>
      <c r="AQ648" s="55">
        <v>661</v>
      </c>
      <c r="AR648" s="55">
        <v>661</v>
      </c>
      <c r="AS648" s="55">
        <v>657</v>
      </c>
      <c r="AT648" s="55">
        <v>642</v>
      </c>
    </row>
    <row r="649" spans="1:46">
      <c r="A649" s="55" t="s">
        <v>1328</v>
      </c>
      <c r="B649" s="55">
        <v>1315231448</v>
      </c>
      <c r="C649" s="55" t="s">
        <v>1329</v>
      </c>
      <c r="D649" s="55" t="s">
        <v>133</v>
      </c>
      <c r="E649" s="55" t="s">
        <v>53</v>
      </c>
      <c r="F649" s="55"/>
      <c r="G649" s="55">
        <v>14</v>
      </c>
      <c r="H649" s="55">
        <v>410.5</v>
      </c>
      <c r="I649" s="55">
        <v>457.5</v>
      </c>
      <c r="J649" s="55">
        <v>644</v>
      </c>
      <c r="K649" s="55">
        <v>-198</v>
      </c>
      <c r="L649" s="55">
        <v>5726</v>
      </c>
      <c r="M649" s="55">
        <v>104</v>
      </c>
      <c r="N649" s="55">
        <v>450</v>
      </c>
      <c r="O649" s="55">
        <v>77.5</v>
      </c>
      <c r="P649" s="55">
        <v>652</v>
      </c>
      <c r="Q649" s="55">
        <v>103</v>
      </c>
      <c r="R649" s="55">
        <v>562</v>
      </c>
      <c r="S649" s="55">
        <v>38</v>
      </c>
      <c r="T649" s="55">
        <v>648</v>
      </c>
      <c r="U649" s="55"/>
      <c r="V649" s="55"/>
      <c r="W649" s="55">
        <v>47</v>
      </c>
      <c r="X649" s="55">
        <v>74</v>
      </c>
      <c r="Y649" s="55">
        <v>555</v>
      </c>
      <c r="Z649" s="55"/>
      <c r="AA649" s="55"/>
      <c r="AB649" s="55"/>
      <c r="AC649" s="55">
        <v>41</v>
      </c>
      <c r="AD649" s="55">
        <v>61</v>
      </c>
      <c r="AE649" s="55">
        <v>221</v>
      </c>
      <c r="AF649" s="55"/>
      <c r="AG649" s="55"/>
      <c r="AH649" s="55"/>
      <c r="AI649" s="55" t="s">
        <v>880</v>
      </c>
      <c r="AJ649" s="55">
        <v>49</v>
      </c>
      <c r="AK649" s="55"/>
      <c r="AL649" s="55"/>
      <c r="AM649" s="55"/>
      <c r="AN649" s="55"/>
      <c r="AO649" s="55">
        <v>539</v>
      </c>
      <c r="AP649" s="55">
        <v>640</v>
      </c>
      <c r="AQ649" s="55">
        <v>595</v>
      </c>
      <c r="AR649" s="55">
        <v>446</v>
      </c>
      <c r="AS649" s="55">
        <v>615</v>
      </c>
      <c r="AT649" s="55">
        <v>644</v>
      </c>
    </row>
    <row r="650" spans="1:46">
      <c r="A650" s="55" t="s">
        <v>1230</v>
      </c>
      <c r="B650" s="55">
        <v>1315231347</v>
      </c>
      <c r="C650" s="55" t="s">
        <v>1231</v>
      </c>
      <c r="D650" s="55" t="s">
        <v>133</v>
      </c>
      <c r="E650" s="55" t="s">
        <v>53</v>
      </c>
      <c r="F650" s="55"/>
      <c r="G650" s="55">
        <v>13</v>
      </c>
      <c r="H650" s="55">
        <v>420.5</v>
      </c>
      <c r="I650" s="55">
        <v>457</v>
      </c>
      <c r="J650" s="55">
        <v>645</v>
      </c>
      <c r="K650" s="55">
        <v>-16</v>
      </c>
      <c r="L650" s="55">
        <v>5753</v>
      </c>
      <c r="M650" s="55">
        <v>105.5</v>
      </c>
      <c r="N650" s="55">
        <v>382</v>
      </c>
      <c r="O650" s="55">
        <v>85.5</v>
      </c>
      <c r="P650" s="55">
        <v>530</v>
      </c>
      <c r="Q650" s="55">
        <v>91</v>
      </c>
      <c r="R650" s="55">
        <v>715</v>
      </c>
      <c r="S650" s="55">
        <v>27</v>
      </c>
      <c r="T650" s="55">
        <v>681</v>
      </c>
      <c r="U650" s="55"/>
      <c r="V650" s="55"/>
      <c r="W650" s="55"/>
      <c r="X650" s="55"/>
      <c r="Y650" s="55"/>
      <c r="Z650" s="55">
        <v>56.5</v>
      </c>
      <c r="AA650" s="55">
        <v>66</v>
      </c>
      <c r="AB650" s="55">
        <v>451</v>
      </c>
      <c r="AC650" s="55"/>
      <c r="AD650" s="55"/>
      <c r="AE650" s="55"/>
      <c r="AF650" s="55">
        <v>55</v>
      </c>
      <c r="AG650" s="55">
        <v>82</v>
      </c>
      <c r="AH650" s="55">
        <v>128</v>
      </c>
      <c r="AI650" s="55" t="s">
        <v>1142</v>
      </c>
      <c r="AJ650" s="55">
        <v>47</v>
      </c>
      <c r="AK650" s="55"/>
      <c r="AL650" s="55" t="s">
        <v>1143</v>
      </c>
      <c r="AM650" s="55"/>
      <c r="AN650" s="55"/>
      <c r="AO650" s="55">
        <v>584</v>
      </c>
      <c r="AP650" s="55">
        <v>673</v>
      </c>
      <c r="AQ650" s="55">
        <v>612</v>
      </c>
      <c r="AR650" s="55">
        <v>629</v>
      </c>
      <c r="AS650" s="55">
        <v>654</v>
      </c>
      <c r="AT650" s="55">
        <v>645</v>
      </c>
    </row>
    <row r="651" spans="1:46">
      <c r="A651" s="55" t="s">
        <v>140</v>
      </c>
      <c r="B651" s="55">
        <v>1315230144</v>
      </c>
      <c r="C651" s="55" t="s">
        <v>141</v>
      </c>
      <c r="D651" s="55" t="s">
        <v>133</v>
      </c>
      <c r="E651" s="55" t="s">
        <v>53</v>
      </c>
      <c r="F651" s="55"/>
      <c r="G651" s="55">
        <v>1</v>
      </c>
      <c r="H651" s="55">
        <v>420</v>
      </c>
      <c r="I651" s="55">
        <v>456.5</v>
      </c>
      <c r="J651" s="55">
        <v>646</v>
      </c>
      <c r="K651" s="55">
        <v>-122</v>
      </c>
      <c r="L651" s="55">
        <v>5771</v>
      </c>
      <c r="M651" s="55">
        <v>100.5</v>
      </c>
      <c r="N651" s="55">
        <v>584</v>
      </c>
      <c r="O651" s="55">
        <v>73.5</v>
      </c>
      <c r="P651" s="55">
        <v>690</v>
      </c>
      <c r="Q651" s="55">
        <v>84</v>
      </c>
      <c r="R651" s="55">
        <v>758</v>
      </c>
      <c r="S651" s="55">
        <v>46.5</v>
      </c>
      <c r="T651" s="55">
        <v>592</v>
      </c>
      <c r="U651" s="55"/>
      <c r="V651" s="55"/>
      <c r="W651" s="55">
        <v>46</v>
      </c>
      <c r="X651" s="55">
        <v>73</v>
      </c>
      <c r="Y651" s="55">
        <v>569</v>
      </c>
      <c r="Z651" s="55">
        <v>69.5</v>
      </c>
      <c r="AA651" s="55">
        <v>79</v>
      </c>
      <c r="AB651" s="55">
        <v>346</v>
      </c>
      <c r="AC651" s="55"/>
      <c r="AD651" s="55"/>
      <c r="AE651" s="55"/>
      <c r="AF651" s="55"/>
      <c r="AG651" s="55"/>
      <c r="AH651" s="55"/>
      <c r="AI651" s="55" t="s">
        <v>54</v>
      </c>
      <c r="AJ651" s="55">
        <v>44</v>
      </c>
      <c r="AK651" s="55"/>
      <c r="AL651" s="55"/>
      <c r="AM651" s="55"/>
      <c r="AN651" s="55"/>
      <c r="AO651" s="55">
        <v>587</v>
      </c>
      <c r="AP651" s="55">
        <v>527</v>
      </c>
      <c r="AQ651" s="55">
        <v>480</v>
      </c>
      <c r="AR651" s="55">
        <v>524</v>
      </c>
      <c r="AS651" s="55">
        <v>479</v>
      </c>
      <c r="AT651" s="55">
        <v>646</v>
      </c>
    </row>
    <row r="652" spans="1:46">
      <c r="A652" s="55" t="s">
        <v>1058</v>
      </c>
      <c r="B652" s="55">
        <v>1315231146</v>
      </c>
      <c r="C652" s="55" t="s">
        <v>1059</v>
      </c>
      <c r="D652" s="55" t="s">
        <v>52</v>
      </c>
      <c r="E652" s="55" t="s">
        <v>53</v>
      </c>
      <c r="F652" s="55"/>
      <c r="G652" s="55">
        <v>11</v>
      </c>
      <c r="H652" s="55">
        <v>406</v>
      </c>
      <c r="I652" s="55">
        <v>455.5</v>
      </c>
      <c r="J652" s="55">
        <v>647</v>
      </c>
      <c r="K652" s="55">
        <v>22</v>
      </c>
      <c r="L652" s="55">
        <v>5834</v>
      </c>
      <c r="M652" s="55">
        <v>93.5</v>
      </c>
      <c r="N652" s="55">
        <v>754</v>
      </c>
      <c r="O652" s="55">
        <v>80</v>
      </c>
      <c r="P652" s="55">
        <v>626</v>
      </c>
      <c r="Q652" s="55">
        <v>65.5</v>
      </c>
      <c r="R652" s="55">
        <v>791</v>
      </c>
      <c r="S652" s="55">
        <v>68.5</v>
      </c>
      <c r="T652" s="55">
        <v>257</v>
      </c>
      <c r="U652" s="55"/>
      <c r="V652" s="55"/>
      <c r="W652" s="55">
        <v>53.5</v>
      </c>
      <c r="X652" s="55">
        <v>79</v>
      </c>
      <c r="Y652" s="55">
        <v>471</v>
      </c>
      <c r="Z652" s="55"/>
      <c r="AA652" s="55"/>
      <c r="AB652" s="55"/>
      <c r="AC652" s="55"/>
      <c r="AD652" s="55"/>
      <c r="AE652" s="55"/>
      <c r="AF652" s="55">
        <v>45</v>
      </c>
      <c r="AG652" s="55">
        <v>69</v>
      </c>
      <c r="AH652" s="55">
        <v>207</v>
      </c>
      <c r="AI652" s="55" t="s">
        <v>866</v>
      </c>
      <c r="AJ652" s="55">
        <v>46</v>
      </c>
      <c r="AK652" s="55"/>
      <c r="AL652" s="55"/>
      <c r="AM652" s="55"/>
      <c r="AN652" s="55"/>
      <c r="AO652" s="55"/>
      <c r="AP652" s="55">
        <v>675</v>
      </c>
      <c r="AQ652" s="55">
        <v>652</v>
      </c>
      <c r="AR652" s="55">
        <v>669</v>
      </c>
      <c r="AS652" s="55">
        <v>668</v>
      </c>
      <c r="AT652" s="55">
        <v>647</v>
      </c>
    </row>
    <row r="653" spans="1:46">
      <c r="A653" s="55" t="s">
        <v>621</v>
      </c>
      <c r="B653" s="55">
        <v>1315230712</v>
      </c>
      <c r="C653" s="55" t="s">
        <v>622</v>
      </c>
      <c r="D653" s="55" t="s">
        <v>52</v>
      </c>
      <c r="E653" s="55" t="s">
        <v>53</v>
      </c>
      <c r="F653" s="55"/>
      <c r="G653" s="55">
        <v>7</v>
      </c>
      <c r="H653" s="55">
        <v>418</v>
      </c>
      <c r="I653" s="55">
        <v>455</v>
      </c>
      <c r="J653" s="55">
        <v>648</v>
      </c>
      <c r="K653" s="55">
        <v>-12</v>
      </c>
      <c r="L653" s="55">
        <v>5869</v>
      </c>
      <c r="M653" s="55">
        <v>112</v>
      </c>
      <c r="N653" s="55">
        <v>138</v>
      </c>
      <c r="O653" s="55">
        <v>90.5</v>
      </c>
      <c r="P653" s="55">
        <v>445</v>
      </c>
      <c r="Q653" s="55">
        <v>88</v>
      </c>
      <c r="R653" s="55">
        <v>737</v>
      </c>
      <c r="S653" s="55">
        <v>31.5</v>
      </c>
      <c r="T653" s="55">
        <v>670</v>
      </c>
      <c r="U653" s="55"/>
      <c r="V653" s="55"/>
      <c r="W653" s="55">
        <v>40</v>
      </c>
      <c r="X653" s="55">
        <v>67</v>
      </c>
      <c r="Y653" s="55">
        <v>620</v>
      </c>
      <c r="Z653" s="55">
        <v>56</v>
      </c>
      <c r="AA653" s="55">
        <v>66</v>
      </c>
      <c r="AB653" s="55">
        <v>454</v>
      </c>
      <c r="AC653" s="55"/>
      <c r="AD653" s="55"/>
      <c r="AE653" s="55"/>
      <c r="AF653" s="55"/>
      <c r="AG653" s="55"/>
      <c r="AH653" s="55"/>
      <c r="AI653" s="55" t="s">
        <v>54</v>
      </c>
      <c r="AJ653" s="55">
        <v>12</v>
      </c>
      <c r="AK653" s="55"/>
      <c r="AL653" s="55"/>
      <c r="AM653" s="55"/>
      <c r="AN653" s="55"/>
      <c r="AO653" s="55">
        <v>652</v>
      </c>
      <c r="AP653" s="55">
        <v>650</v>
      </c>
      <c r="AQ653" s="55">
        <v>665</v>
      </c>
      <c r="AR653" s="55">
        <v>636</v>
      </c>
      <c r="AS653" s="55">
        <v>650</v>
      </c>
      <c r="AT653" s="55">
        <v>648</v>
      </c>
    </row>
    <row r="654" spans="1:46">
      <c r="A654" s="55" t="s">
        <v>1076</v>
      </c>
      <c r="B654" s="55">
        <v>1315231208</v>
      </c>
      <c r="C654" s="55" t="s">
        <v>1077</v>
      </c>
      <c r="D654" s="55" t="s">
        <v>52</v>
      </c>
      <c r="E654" s="55" t="s">
        <v>53</v>
      </c>
      <c r="F654" s="55"/>
      <c r="G654" s="55">
        <v>12</v>
      </c>
      <c r="H654" s="55">
        <v>399.5</v>
      </c>
      <c r="I654" s="55">
        <v>453</v>
      </c>
      <c r="J654" s="55">
        <v>649</v>
      </c>
      <c r="K654" s="55">
        <v>-82</v>
      </c>
      <c r="L654" s="55">
        <v>5979</v>
      </c>
      <c r="M654" s="55">
        <v>97</v>
      </c>
      <c r="N654" s="55">
        <v>689</v>
      </c>
      <c r="O654" s="55">
        <v>77.5</v>
      </c>
      <c r="P654" s="55">
        <v>652</v>
      </c>
      <c r="Q654" s="55">
        <v>93</v>
      </c>
      <c r="R654" s="55">
        <v>695</v>
      </c>
      <c r="S654" s="55">
        <v>40.5</v>
      </c>
      <c r="T654" s="55">
        <v>631</v>
      </c>
      <c r="U654" s="55"/>
      <c r="V654" s="55"/>
      <c r="W654" s="55">
        <v>41.5</v>
      </c>
      <c r="X654" s="55">
        <v>69</v>
      </c>
      <c r="Y654" s="55">
        <v>611</v>
      </c>
      <c r="Z654" s="55"/>
      <c r="AA654" s="55"/>
      <c r="AB654" s="55"/>
      <c r="AC654" s="55"/>
      <c r="AD654" s="55"/>
      <c r="AE654" s="55"/>
      <c r="AF654" s="55">
        <v>50</v>
      </c>
      <c r="AG654" s="55">
        <v>76</v>
      </c>
      <c r="AH654" s="55">
        <v>175</v>
      </c>
      <c r="AI654" s="55" t="s">
        <v>866</v>
      </c>
      <c r="AJ654" s="55">
        <v>8</v>
      </c>
      <c r="AK654" s="55"/>
      <c r="AL654" s="55"/>
      <c r="AM654" s="55"/>
      <c r="AN654" s="55"/>
      <c r="AO654" s="55">
        <v>620</v>
      </c>
      <c r="AP654" s="55">
        <v>638</v>
      </c>
      <c r="AQ654" s="55">
        <v>620</v>
      </c>
      <c r="AR654" s="55">
        <v>567</v>
      </c>
      <c r="AS654" s="55">
        <v>575</v>
      </c>
      <c r="AT654" s="55">
        <v>649</v>
      </c>
    </row>
    <row r="655" spans="1:46">
      <c r="A655" s="55" t="s">
        <v>993</v>
      </c>
      <c r="B655" s="55">
        <v>1315231112</v>
      </c>
      <c r="C655" s="55" t="s">
        <v>994</v>
      </c>
      <c r="D655" s="55" t="s">
        <v>52</v>
      </c>
      <c r="E655" s="55" t="s">
        <v>53</v>
      </c>
      <c r="F655" s="55"/>
      <c r="G655" s="55">
        <v>11</v>
      </c>
      <c r="H655" s="55">
        <v>402.5</v>
      </c>
      <c r="I655" s="55">
        <v>451.5</v>
      </c>
      <c r="J655" s="55">
        <v>650</v>
      </c>
      <c r="K655" s="55">
        <v>-18</v>
      </c>
      <c r="L655" s="55">
        <v>6055</v>
      </c>
      <c r="M655" s="55">
        <v>102</v>
      </c>
      <c r="N655" s="55">
        <v>529</v>
      </c>
      <c r="O655" s="55">
        <v>54.5</v>
      </c>
      <c r="P655" s="55">
        <v>785</v>
      </c>
      <c r="Q655" s="55">
        <v>98.5</v>
      </c>
      <c r="R655" s="55">
        <v>627</v>
      </c>
      <c r="S655" s="55">
        <v>40.5</v>
      </c>
      <c r="T655" s="55">
        <v>631</v>
      </c>
      <c r="U655" s="55"/>
      <c r="V655" s="55"/>
      <c r="W655" s="55">
        <v>39</v>
      </c>
      <c r="X655" s="55">
        <v>66</v>
      </c>
      <c r="Y655" s="55">
        <v>629</v>
      </c>
      <c r="Z655" s="55"/>
      <c r="AA655" s="55"/>
      <c r="AB655" s="55"/>
      <c r="AC655" s="55"/>
      <c r="AD655" s="55"/>
      <c r="AE655" s="55"/>
      <c r="AF655" s="55">
        <v>68</v>
      </c>
      <c r="AG655" s="55">
        <v>90</v>
      </c>
      <c r="AH655" s="55">
        <v>23</v>
      </c>
      <c r="AI655" s="55" t="s">
        <v>866</v>
      </c>
      <c r="AJ655" s="55">
        <v>12</v>
      </c>
      <c r="AK655" s="55"/>
      <c r="AL655" s="55"/>
      <c r="AM655" s="55"/>
      <c r="AN655" s="55"/>
      <c r="AO655" s="55">
        <v>598</v>
      </c>
      <c r="AP655" s="55">
        <v>608</v>
      </c>
      <c r="AQ655" s="55">
        <v>630</v>
      </c>
      <c r="AR655" s="55">
        <v>632</v>
      </c>
      <c r="AS655" s="55">
        <v>662</v>
      </c>
      <c r="AT655" s="55">
        <v>650</v>
      </c>
    </row>
    <row r="656" spans="1:46">
      <c r="A656" s="55" t="s">
        <v>1360</v>
      </c>
      <c r="B656" s="55">
        <v>1315231515</v>
      </c>
      <c r="C656" s="55" t="s">
        <v>1361</v>
      </c>
      <c r="D656" s="55" t="s">
        <v>52</v>
      </c>
      <c r="E656" s="55" t="s">
        <v>53</v>
      </c>
      <c r="F656" s="55"/>
      <c r="G656" s="55">
        <v>15</v>
      </c>
      <c r="H656" s="55">
        <v>417</v>
      </c>
      <c r="I656" s="55">
        <v>451.5</v>
      </c>
      <c r="J656" s="55">
        <v>650</v>
      </c>
      <c r="K656" s="55">
        <v>-31</v>
      </c>
      <c r="L656" s="55">
        <v>6055</v>
      </c>
      <c r="M656" s="55">
        <v>100</v>
      </c>
      <c r="N656" s="55">
        <v>605</v>
      </c>
      <c r="O656" s="55">
        <v>64</v>
      </c>
      <c r="P656" s="55">
        <v>754</v>
      </c>
      <c r="Q656" s="55">
        <v>113</v>
      </c>
      <c r="R656" s="55">
        <v>337</v>
      </c>
      <c r="S656" s="55">
        <v>30.5</v>
      </c>
      <c r="T656" s="55">
        <v>675</v>
      </c>
      <c r="U656" s="55"/>
      <c r="V656" s="55"/>
      <c r="W656" s="55"/>
      <c r="X656" s="55"/>
      <c r="Y656" s="55"/>
      <c r="Z656" s="55">
        <v>50.5</v>
      </c>
      <c r="AA656" s="55">
        <v>62</v>
      </c>
      <c r="AB656" s="55">
        <v>463</v>
      </c>
      <c r="AC656" s="55">
        <v>59</v>
      </c>
      <c r="AD656" s="55">
        <v>82</v>
      </c>
      <c r="AE656" s="55">
        <v>135</v>
      </c>
      <c r="AF656" s="55"/>
      <c r="AG656" s="55"/>
      <c r="AH656" s="55"/>
      <c r="AI656" s="55" t="s">
        <v>1362</v>
      </c>
      <c r="AJ656" s="55">
        <v>15</v>
      </c>
      <c r="AK656" s="55"/>
      <c r="AL656" s="55"/>
      <c r="AM656" s="55"/>
      <c r="AN656" s="55"/>
      <c r="AO656" s="55">
        <v>663</v>
      </c>
      <c r="AP656" s="55">
        <v>620</v>
      </c>
      <c r="AQ656" s="55">
        <v>590</v>
      </c>
      <c r="AR656" s="55">
        <v>619</v>
      </c>
      <c r="AS656" s="55">
        <v>522</v>
      </c>
      <c r="AT656" s="55">
        <v>650</v>
      </c>
    </row>
    <row r="657" spans="1:46">
      <c r="A657" s="55" t="s">
        <v>1130</v>
      </c>
      <c r="B657" s="55">
        <v>1315231236</v>
      </c>
      <c r="C657" s="55" t="s">
        <v>1131</v>
      </c>
      <c r="D657" s="55" t="s">
        <v>133</v>
      </c>
      <c r="E657" s="55" t="s">
        <v>53</v>
      </c>
      <c r="F657" s="55"/>
      <c r="G657" s="55">
        <v>12</v>
      </c>
      <c r="H657" s="55">
        <v>398</v>
      </c>
      <c r="I657" s="55">
        <v>450</v>
      </c>
      <c r="J657" s="55">
        <v>652</v>
      </c>
      <c r="K657" s="55">
        <v>-26</v>
      </c>
      <c r="L657" s="55">
        <v>6148</v>
      </c>
      <c r="M657" s="55">
        <v>95</v>
      </c>
      <c r="N657" s="55">
        <v>730</v>
      </c>
      <c r="O657" s="55">
        <v>58.5</v>
      </c>
      <c r="P657" s="55">
        <v>774</v>
      </c>
      <c r="Q657" s="55">
        <v>118</v>
      </c>
      <c r="R657" s="55">
        <v>236</v>
      </c>
      <c r="S657" s="55">
        <v>53.5</v>
      </c>
      <c r="T657" s="55">
        <v>510</v>
      </c>
      <c r="U657" s="55"/>
      <c r="V657" s="55"/>
      <c r="W657" s="55">
        <v>24</v>
      </c>
      <c r="X657" s="55">
        <v>51</v>
      </c>
      <c r="Y657" s="55">
        <v>672</v>
      </c>
      <c r="Z657" s="55"/>
      <c r="AA657" s="55"/>
      <c r="AB657" s="55"/>
      <c r="AC657" s="55"/>
      <c r="AD657" s="55"/>
      <c r="AE657" s="55"/>
      <c r="AF657" s="55">
        <v>49</v>
      </c>
      <c r="AG657" s="55">
        <v>74</v>
      </c>
      <c r="AH657" s="55">
        <v>183</v>
      </c>
      <c r="AI657" s="55" t="s">
        <v>866</v>
      </c>
      <c r="AJ657" s="55">
        <v>37</v>
      </c>
      <c r="AK657" s="55"/>
      <c r="AL657" s="55"/>
      <c r="AM657" s="55"/>
      <c r="AN657" s="55"/>
      <c r="AO657" s="55">
        <v>625</v>
      </c>
      <c r="AP657" s="55">
        <v>566</v>
      </c>
      <c r="AQ657" s="55">
        <v>504</v>
      </c>
      <c r="AR657" s="55">
        <v>626</v>
      </c>
      <c r="AS657" s="55">
        <v>600</v>
      </c>
      <c r="AT657" s="55">
        <v>652</v>
      </c>
    </row>
    <row r="658" spans="1:46">
      <c r="A658" s="55" t="s">
        <v>127</v>
      </c>
      <c r="B658" s="55">
        <v>1315230138</v>
      </c>
      <c r="C658" s="55" t="s">
        <v>128</v>
      </c>
      <c r="D658" s="55" t="s">
        <v>52</v>
      </c>
      <c r="E658" s="55" t="s">
        <v>53</v>
      </c>
      <c r="F658" s="55"/>
      <c r="G658" s="55">
        <v>1</v>
      </c>
      <c r="H658" s="55">
        <v>415</v>
      </c>
      <c r="I658" s="55">
        <v>449.5</v>
      </c>
      <c r="J658" s="55">
        <v>653</v>
      </c>
      <c r="K658" s="55">
        <v>-66</v>
      </c>
      <c r="L658" s="55">
        <v>6171</v>
      </c>
      <c r="M658" s="55">
        <v>98.5</v>
      </c>
      <c r="N658" s="55">
        <v>653</v>
      </c>
      <c r="O658" s="55">
        <v>79</v>
      </c>
      <c r="P658" s="55">
        <v>639</v>
      </c>
      <c r="Q658" s="55">
        <v>68</v>
      </c>
      <c r="R658" s="55">
        <v>789</v>
      </c>
      <c r="S658" s="55">
        <v>49</v>
      </c>
      <c r="T658" s="55">
        <v>565</v>
      </c>
      <c r="U658" s="55"/>
      <c r="V658" s="55"/>
      <c r="W658" s="55">
        <v>53</v>
      </c>
      <c r="X658" s="55">
        <v>78</v>
      </c>
      <c r="Y658" s="55">
        <v>481</v>
      </c>
      <c r="Z658" s="55">
        <v>67.5</v>
      </c>
      <c r="AA658" s="55">
        <v>77</v>
      </c>
      <c r="AB658" s="55">
        <v>383</v>
      </c>
      <c r="AC658" s="55"/>
      <c r="AD658" s="55"/>
      <c r="AE658" s="55"/>
      <c r="AF658" s="55"/>
      <c r="AG658" s="55"/>
      <c r="AH658" s="55"/>
      <c r="AI658" s="55" t="s">
        <v>54</v>
      </c>
      <c r="AJ658" s="55">
        <v>38</v>
      </c>
      <c r="AK658" s="55"/>
      <c r="AL658" s="55"/>
      <c r="AM658" s="55"/>
      <c r="AN658" s="55"/>
      <c r="AO658" s="55">
        <v>621</v>
      </c>
      <c r="AP658" s="55">
        <v>643</v>
      </c>
      <c r="AQ658" s="55">
        <v>654</v>
      </c>
      <c r="AR658" s="55">
        <v>587</v>
      </c>
      <c r="AS658" s="55">
        <v>666</v>
      </c>
      <c r="AT658" s="55">
        <v>653</v>
      </c>
    </row>
    <row r="659" spans="1:46">
      <c r="A659" s="55" t="s">
        <v>1138</v>
      </c>
      <c r="B659" s="55">
        <v>1315231301</v>
      </c>
      <c r="C659" s="55" t="s">
        <v>1139</v>
      </c>
      <c r="D659" s="55" t="s">
        <v>52</v>
      </c>
      <c r="E659" s="55" t="s">
        <v>53</v>
      </c>
      <c r="F659" s="55"/>
      <c r="G659" s="55">
        <v>13</v>
      </c>
      <c r="H659" s="55">
        <v>398</v>
      </c>
      <c r="I659" s="55">
        <v>448.5</v>
      </c>
      <c r="J659" s="55">
        <v>654</v>
      </c>
      <c r="K659" s="55">
        <v>-84</v>
      </c>
      <c r="L659" s="55">
        <v>6222</v>
      </c>
      <c r="M659" s="55">
        <v>102</v>
      </c>
      <c r="N659" s="55">
        <v>529</v>
      </c>
      <c r="O659" s="55">
        <v>77.5</v>
      </c>
      <c r="P659" s="55">
        <v>652</v>
      </c>
      <c r="Q659" s="55">
        <v>99</v>
      </c>
      <c r="R659" s="55">
        <v>617</v>
      </c>
      <c r="S659" s="55">
        <v>44</v>
      </c>
      <c r="T659" s="55">
        <v>610</v>
      </c>
      <c r="U659" s="55"/>
      <c r="V659" s="55"/>
      <c r="W659" s="55">
        <v>34</v>
      </c>
      <c r="X659" s="55">
        <v>62</v>
      </c>
      <c r="Y659" s="55">
        <v>650</v>
      </c>
      <c r="Z659" s="55"/>
      <c r="AA659" s="55"/>
      <c r="AB659" s="55"/>
      <c r="AC659" s="55"/>
      <c r="AD659" s="55"/>
      <c r="AE659" s="55"/>
      <c r="AF659" s="55">
        <v>41.5</v>
      </c>
      <c r="AG659" s="55">
        <v>64</v>
      </c>
      <c r="AH659" s="55">
        <v>220</v>
      </c>
      <c r="AI659" s="55" t="s">
        <v>866</v>
      </c>
      <c r="AJ659" s="55">
        <v>1</v>
      </c>
      <c r="AK659" s="55"/>
      <c r="AL659" s="55"/>
      <c r="AM659" s="55"/>
      <c r="AN659" s="55"/>
      <c r="AO659" s="55">
        <v>669</v>
      </c>
      <c r="AP659" s="55">
        <v>601</v>
      </c>
      <c r="AQ659" s="55">
        <v>504</v>
      </c>
      <c r="AR659" s="55">
        <v>570</v>
      </c>
      <c r="AS659" s="55">
        <v>611</v>
      </c>
      <c r="AT659" s="55">
        <v>654</v>
      </c>
    </row>
    <row r="660" spans="1:46">
      <c r="A660" s="55" t="s">
        <v>125</v>
      </c>
      <c r="B660" s="55">
        <v>1315230137</v>
      </c>
      <c r="C660" s="55" t="s">
        <v>126</v>
      </c>
      <c r="D660" s="55" t="s">
        <v>52</v>
      </c>
      <c r="E660" s="55" t="s">
        <v>53</v>
      </c>
      <c r="F660" s="55"/>
      <c r="G660" s="55">
        <v>1</v>
      </c>
      <c r="H660" s="55">
        <v>407.5</v>
      </c>
      <c r="I660" s="55">
        <v>447.5</v>
      </c>
      <c r="J660" s="55">
        <v>655</v>
      </c>
      <c r="K660" s="55">
        <v>-54</v>
      </c>
      <c r="L660" s="55">
        <v>6295</v>
      </c>
      <c r="M660" s="55">
        <v>85</v>
      </c>
      <c r="N660" s="55">
        <v>794</v>
      </c>
      <c r="O660" s="55">
        <v>105</v>
      </c>
      <c r="P660" s="55">
        <v>178</v>
      </c>
      <c r="Q660" s="55">
        <v>91</v>
      </c>
      <c r="R660" s="55">
        <v>715</v>
      </c>
      <c r="S660" s="55">
        <v>37.5</v>
      </c>
      <c r="T660" s="55">
        <v>651</v>
      </c>
      <c r="U660" s="55"/>
      <c r="V660" s="55"/>
      <c r="W660" s="55">
        <v>43</v>
      </c>
      <c r="X660" s="55">
        <v>70</v>
      </c>
      <c r="Y660" s="55">
        <v>600</v>
      </c>
      <c r="Z660" s="55">
        <v>46</v>
      </c>
      <c r="AA660" s="55">
        <v>59</v>
      </c>
      <c r="AB660" s="55">
        <v>465</v>
      </c>
      <c r="AC660" s="55"/>
      <c r="AD660" s="55"/>
      <c r="AE660" s="55"/>
      <c r="AF660" s="55"/>
      <c r="AG660" s="55"/>
      <c r="AH660" s="55"/>
      <c r="AI660" s="55" t="s">
        <v>54</v>
      </c>
      <c r="AJ660" s="55">
        <v>37</v>
      </c>
      <c r="AK660" s="55"/>
      <c r="AL660" s="55"/>
      <c r="AM660" s="55"/>
      <c r="AN660" s="55"/>
      <c r="AO660" s="55">
        <v>546</v>
      </c>
      <c r="AP660" s="55">
        <v>496</v>
      </c>
      <c r="AQ660" s="55">
        <v>621</v>
      </c>
      <c r="AR660" s="55">
        <v>601</v>
      </c>
      <c r="AS660" s="55">
        <v>593</v>
      </c>
      <c r="AT660" s="55">
        <v>655</v>
      </c>
    </row>
    <row r="661" spans="1:46">
      <c r="A661" s="55" t="s">
        <v>347</v>
      </c>
      <c r="B661" s="55">
        <v>1315230408</v>
      </c>
      <c r="C661" s="55" t="s">
        <v>348</v>
      </c>
      <c r="D661" s="55" t="s">
        <v>52</v>
      </c>
      <c r="E661" s="55" t="s">
        <v>53</v>
      </c>
      <c r="F661" s="55"/>
      <c r="G661" s="55">
        <v>4</v>
      </c>
      <c r="H661" s="55">
        <v>411.5</v>
      </c>
      <c r="I661" s="55">
        <v>447.5</v>
      </c>
      <c r="J661" s="55">
        <v>655</v>
      </c>
      <c r="K661" s="55">
        <v>11</v>
      </c>
      <c r="L661" s="55">
        <v>6295</v>
      </c>
      <c r="M661" s="55">
        <v>100</v>
      </c>
      <c r="N661" s="55">
        <v>605</v>
      </c>
      <c r="O661" s="55">
        <v>64.5</v>
      </c>
      <c r="P661" s="55">
        <v>748</v>
      </c>
      <c r="Q661" s="55">
        <v>100.5</v>
      </c>
      <c r="R661" s="55">
        <v>600</v>
      </c>
      <c r="S661" s="55">
        <v>52.5</v>
      </c>
      <c r="T661" s="55">
        <v>523</v>
      </c>
      <c r="U661" s="55"/>
      <c r="V661" s="55"/>
      <c r="W661" s="55">
        <v>25</v>
      </c>
      <c r="X661" s="55">
        <v>52</v>
      </c>
      <c r="Y661" s="55">
        <v>670</v>
      </c>
      <c r="Z661" s="55">
        <v>69</v>
      </c>
      <c r="AA661" s="55">
        <v>78</v>
      </c>
      <c r="AB661" s="55">
        <v>354</v>
      </c>
      <c r="AC661" s="55"/>
      <c r="AD661" s="55"/>
      <c r="AE661" s="55"/>
      <c r="AF661" s="55"/>
      <c r="AG661" s="55"/>
      <c r="AH661" s="55"/>
      <c r="AI661" s="55" t="s">
        <v>54</v>
      </c>
      <c r="AJ661" s="55">
        <v>8</v>
      </c>
      <c r="AK661" s="55"/>
      <c r="AL661" s="55"/>
      <c r="AM661" s="55"/>
      <c r="AN661" s="55"/>
      <c r="AO661" s="55">
        <v>673</v>
      </c>
      <c r="AP661" s="55">
        <v>568</v>
      </c>
      <c r="AQ661" s="55">
        <v>588</v>
      </c>
      <c r="AR661" s="55">
        <v>666</v>
      </c>
      <c r="AS661" s="55">
        <v>666</v>
      </c>
      <c r="AT661" s="55">
        <v>655</v>
      </c>
    </row>
    <row r="662" spans="1:46">
      <c r="A662" s="55" t="s">
        <v>1242</v>
      </c>
      <c r="B662" s="55">
        <v>1315231405</v>
      </c>
      <c r="C662" s="55" t="s">
        <v>1243</v>
      </c>
      <c r="D662" s="55" t="s">
        <v>52</v>
      </c>
      <c r="E662" s="55" t="s">
        <v>53</v>
      </c>
      <c r="F662" s="55"/>
      <c r="G662" s="55">
        <v>14</v>
      </c>
      <c r="H662" s="55">
        <v>395.5</v>
      </c>
      <c r="I662" s="55">
        <v>445.5</v>
      </c>
      <c r="J662" s="55">
        <v>657</v>
      </c>
      <c r="K662" s="55">
        <v>-39</v>
      </c>
      <c r="L662" s="55">
        <v>6424</v>
      </c>
      <c r="M662" s="55">
        <v>103</v>
      </c>
      <c r="N662" s="55">
        <v>487</v>
      </c>
      <c r="O662" s="55">
        <v>77</v>
      </c>
      <c r="P662" s="55">
        <v>657</v>
      </c>
      <c r="Q662" s="55">
        <v>98.5</v>
      </c>
      <c r="R662" s="55">
        <v>627</v>
      </c>
      <c r="S662" s="55">
        <v>31</v>
      </c>
      <c r="T662" s="55">
        <v>672</v>
      </c>
      <c r="U662" s="55"/>
      <c r="V662" s="55"/>
      <c r="W662" s="55">
        <v>28.5</v>
      </c>
      <c r="X662" s="55">
        <v>56</v>
      </c>
      <c r="Y662" s="55">
        <v>663</v>
      </c>
      <c r="Z662" s="55"/>
      <c r="AA662" s="55"/>
      <c r="AB662" s="55"/>
      <c r="AC662" s="55">
        <v>57.5</v>
      </c>
      <c r="AD662" s="55">
        <v>80</v>
      </c>
      <c r="AE662" s="55">
        <v>153</v>
      </c>
      <c r="AF662" s="55"/>
      <c r="AG662" s="55"/>
      <c r="AH662" s="55"/>
      <c r="AI662" s="55" t="s">
        <v>880</v>
      </c>
      <c r="AJ662" s="55">
        <v>5</v>
      </c>
      <c r="AK662" s="55"/>
      <c r="AL662" s="55"/>
      <c r="AM662" s="55"/>
      <c r="AN662" s="55"/>
      <c r="AO662" s="55">
        <v>593</v>
      </c>
      <c r="AP662" s="55">
        <v>669</v>
      </c>
      <c r="AQ662" s="55">
        <v>522</v>
      </c>
      <c r="AR662" s="55">
        <v>618</v>
      </c>
      <c r="AS662" s="55">
        <v>632</v>
      </c>
      <c r="AT662" s="55">
        <v>657</v>
      </c>
    </row>
    <row r="663" spans="1:46">
      <c r="A663" s="55" t="s">
        <v>459</v>
      </c>
      <c r="B663" s="55">
        <v>1315230523</v>
      </c>
      <c r="C663" s="55" t="s">
        <v>460</v>
      </c>
      <c r="D663" s="55" t="s">
        <v>52</v>
      </c>
      <c r="E663" s="55" t="s">
        <v>53</v>
      </c>
      <c r="F663" s="55"/>
      <c r="G663" s="55">
        <v>5</v>
      </c>
      <c r="H663" s="55">
        <v>410.5</v>
      </c>
      <c r="I663" s="55">
        <v>444.5</v>
      </c>
      <c r="J663" s="55">
        <v>658</v>
      </c>
      <c r="K663" s="55">
        <v>-10</v>
      </c>
      <c r="L663" s="55">
        <v>6489</v>
      </c>
      <c r="M663" s="55">
        <v>98.5</v>
      </c>
      <c r="N663" s="55">
        <v>653</v>
      </c>
      <c r="O663" s="55">
        <v>54</v>
      </c>
      <c r="P663" s="55">
        <v>786</v>
      </c>
      <c r="Q663" s="55">
        <v>105.5</v>
      </c>
      <c r="R663" s="55">
        <v>513</v>
      </c>
      <c r="S663" s="55">
        <v>38.5</v>
      </c>
      <c r="T663" s="55">
        <v>643</v>
      </c>
      <c r="U663" s="55"/>
      <c r="V663" s="55"/>
      <c r="W663" s="55">
        <v>52</v>
      </c>
      <c r="X663" s="55">
        <v>77</v>
      </c>
      <c r="Y663" s="55">
        <v>493</v>
      </c>
      <c r="Z663" s="55">
        <v>62</v>
      </c>
      <c r="AA663" s="55">
        <v>71</v>
      </c>
      <c r="AB663" s="55">
        <v>430</v>
      </c>
      <c r="AC663" s="55"/>
      <c r="AD663" s="55"/>
      <c r="AE663" s="55"/>
      <c r="AF663" s="55"/>
      <c r="AG663" s="55"/>
      <c r="AH663" s="55"/>
      <c r="AI663" s="55" t="s">
        <v>54</v>
      </c>
      <c r="AJ663" s="55">
        <v>23</v>
      </c>
      <c r="AK663" s="55"/>
      <c r="AL663" s="55"/>
      <c r="AM663" s="55"/>
      <c r="AN663" s="55"/>
      <c r="AO663" s="55">
        <v>667</v>
      </c>
      <c r="AP663" s="55">
        <v>587</v>
      </c>
      <c r="AQ663" s="55">
        <v>663</v>
      </c>
      <c r="AR663" s="55">
        <v>648</v>
      </c>
      <c r="AS663" s="55">
        <v>641</v>
      </c>
      <c r="AT663" s="55">
        <v>658</v>
      </c>
    </row>
    <row r="664" spans="1:46">
      <c r="A664" s="55" t="s">
        <v>144</v>
      </c>
      <c r="B664" s="55">
        <v>1315230146</v>
      </c>
      <c r="C664" s="55" t="s">
        <v>145</v>
      </c>
      <c r="D664" s="55" t="s">
        <v>133</v>
      </c>
      <c r="E664" s="55" t="s">
        <v>53</v>
      </c>
      <c r="F664" s="55"/>
      <c r="G664" s="55">
        <v>1</v>
      </c>
      <c r="H664" s="55">
        <v>410.5</v>
      </c>
      <c r="I664" s="55">
        <v>444.5</v>
      </c>
      <c r="J664" s="55">
        <v>658</v>
      </c>
      <c r="K664" s="55">
        <v>-49</v>
      </c>
      <c r="L664" s="55">
        <v>6489</v>
      </c>
      <c r="M664" s="55">
        <v>103</v>
      </c>
      <c r="N664" s="55">
        <v>487</v>
      </c>
      <c r="O664" s="55">
        <v>85</v>
      </c>
      <c r="P664" s="55">
        <v>541</v>
      </c>
      <c r="Q664" s="55">
        <v>76</v>
      </c>
      <c r="R664" s="55">
        <v>780</v>
      </c>
      <c r="S664" s="55">
        <v>35.5</v>
      </c>
      <c r="T664" s="55">
        <v>660</v>
      </c>
      <c r="U664" s="55"/>
      <c r="V664" s="55"/>
      <c r="W664" s="55">
        <v>58.5</v>
      </c>
      <c r="X664" s="55">
        <v>82</v>
      </c>
      <c r="Y664" s="55">
        <v>372</v>
      </c>
      <c r="Z664" s="55">
        <v>52.5</v>
      </c>
      <c r="AA664" s="55">
        <v>63</v>
      </c>
      <c r="AB664" s="55">
        <v>459</v>
      </c>
      <c r="AC664" s="55"/>
      <c r="AD664" s="55"/>
      <c r="AE664" s="55"/>
      <c r="AF664" s="55"/>
      <c r="AG664" s="55"/>
      <c r="AH664" s="55"/>
      <c r="AI664" s="55" t="s">
        <v>54</v>
      </c>
      <c r="AJ664" s="55">
        <v>46</v>
      </c>
      <c r="AK664" s="55"/>
      <c r="AL664" s="55"/>
      <c r="AM664" s="55"/>
      <c r="AN664" s="55"/>
      <c r="AO664" s="55">
        <v>619</v>
      </c>
      <c r="AP664" s="55">
        <v>613</v>
      </c>
      <c r="AQ664" s="55">
        <v>659</v>
      </c>
      <c r="AR664" s="55">
        <v>609</v>
      </c>
      <c r="AS664" s="55">
        <v>671</v>
      </c>
      <c r="AT664" s="55">
        <v>658</v>
      </c>
    </row>
    <row r="665" spans="1:46">
      <c r="A665" s="55" t="s">
        <v>683</v>
      </c>
      <c r="B665" s="55">
        <v>1315230744</v>
      </c>
      <c r="C665" s="55" t="s">
        <v>684</v>
      </c>
      <c r="D665" s="55" t="s">
        <v>133</v>
      </c>
      <c r="E665" s="55" t="s">
        <v>53</v>
      </c>
      <c r="F665" s="55"/>
      <c r="G665" s="55">
        <v>7</v>
      </c>
      <c r="H665" s="55">
        <v>408</v>
      </c>
      <c r="I665" s="55">
        <v>443.5</v>
      </c>
      <c r="J665" s="55">
        <v>660</v>
      </c>
      <c r="K665" s="55">
        <v>-73</v>
      </c>
      <c r="L665" s="55">
        <v>6561</v>
      </c>
      <c r="M665" s="55">
        <v>86</v>
      </c>
      <c r="N665" s="55">
        <v>792</v>
      </c>
      <c r="O665" s="55">
        <v>94.5</v>
      </c>
      <c r="P665" s="55">
        <v>374</v>
      </c>
      <c r="Q665" s="55">
        <v>82</v>
      </c>
      <c r="R665" s="55">
        <v>766</v>
      </c>
      <c r="S665" s="55">
        <v>43</v>
      </c>
      <c r="T665" s="55">
        <v>616</v>
      </c>
      <c r="U665" s="55"/>
      <c r="V665" s="55"/>
      <c r="W665" s="55">
        <v>42</v>
      </c>
      <c r="X665" s="55">
        <v>69</v>
      </c>
      <c r="Y665" s="55">
        <v>604</v>
      </c>
      <c r="Z665" s="55">
        <v>60.5</v>
      </c>
      <c r="AA665" s="55">
        <v>69</v>
      </c>
      <c r="AB665" s="55">
        <v>440</v>
      </c>
      <c r="AC665" s="55"/>
      <c r="AD665" s="55"/>
      <c r="AE665" s="55"/>
      <c r="AF665" s="55"/>
      <c r="AG665" s="55"/>
      <c r="AH665" s="55"/>
      <c r="AI665" s="55" t="s">
        <v>54</v>
      </c>
      <c r="AJ665" s="55">
        <v>44</v>
      </c>
      <c r="AK665" s="55"/>
      <c r="AL665" s="55"/>
      <c r="AM665" s="55"/>
      <c r="AN665" s="55"/>
      <c r="AO665" s="55">
        <v>550</v>
      </c>
      <c r="AP665" s="55">
        <v>625</v>
      </c>
      <c r="AQ665" s="55">
        <v>637</v>
      </c>
      <c r="AR665" s="55">
        <v>587</v>
      </c>
      <c r="AS665" s="55">
        <v>593</v>
      </c>
      <c r="AT665" s="55">
        <v>660</v>
      </c>
    </row>
    <row r="666" spans="1:46">
      <c r="A666" s="55" t="s">
        <v>1222</v>
      </c>
      <c r="B666" s="55">
        <v>1315231343</v>
      </c>
      <c r="C666" s="55" t="s">
        <v>1223</v>
      </c>
      <c r="D666" s="55" t="s">
        <v>133</v>
      </c>
      <c r="E666" s="55" t="s">
        <v>53</v>
      </c>
      <c r="F666" s="55"/>
      <c r="G666" s="55">
        <v>13</v>
      </c>
      <c r="H666" s="55">
        <v>406</v>
      </c>
      <c r="I666" s="55">
        <v>443</v>
      </c>
      <c r="J666" s="55">
        <v>661</v>
      </c>
      <c r="K666" s="55">
        <v>-83</v>
      </c>
      <c r="L666" s="55">
        <v>6591</v>
      </c>
      <c r="M666" s="55">
        <v>96</v>
      </c>
      <c r="N666" s="55">
        <v>713</v>
      </c>
      <c r="O666" s="55">
        <v>64</v>
      </c>
      <c r="P666" s="55">
        <v>754</v>
      </c>
      <c r="Q666" s="55">
        <v>95.5</v>
      </c>
      <c r="R666" s="55">
        <v>672</v>
      </c>
      <c r="S666" s="55">
        <v>32.5</v>
      </c>
      <c r="T666" s="55">
        <v>668</v>
      </c>
      <c r="U666" s="55"/>
      <c r="V666" s="55"/>
      <c r="W666" s="55"/>
      <c r="X666" s="55"/>
      <c r="Y666" s="55"/>
      <c r="Z666" s="55">
        <v>59.5</v>
      </c>
      <c r="AA666" s="55">
        <v>69</v>
      </c>
      <c r="AB666" s="55">
        <v>444</v>
      </c>
      <c r="AC666" s="55"/>
      <c r="AD666" s="55"/>
      <c r="AE666" s="55"/>
      <c r="AF666" s="55">
        <v>58.5</v>
      </c>
      <c r="AG666" s="55">
        <v>86</v>
      </c>
      <c r="AH666" s="55">
        <v>78</v>
      </c>
      <c r="AI666" s="55" t="s">
        <v>1142</v>
      </c>
      <c r="AJ666" s="55">
        <v>43</v>
      </c>
      <c r="AK666" s="55"/>
      <c r="AL666" s="55" t="s">
        <v>1143</v>
      </c>
      <c r="AM666" s="55"/>
      <c r="AN666" s="55"/>
      <c r="AO666" s="55">
        <v>517</v>
      </c>
      <c r="AP666" s="55">
        <v>572</v>
      </c>
      <c r="AQ666" s="55">
        <v>401</v>
      </c>
      <c r="AR666" s="55">
        <v>578</v>
      </c>
      <c r="AS666" s="55">
        <v>615</v>
      </c>
      <c r="AT666" s="55">
        <v>661</v>
      </c>
    </row>
    <row r="667" spans="1:46">
      <c r="A667" s="55" t="s">
        <v>1310</v>
      </c>
      <c r="B667" s="55">
        <v>1315231439</v>
      </c>
      <c r="C667" s="55" t="s">
        <v>1311</v>
      </c>
      <c r="D667" s="55" t="s">
        <v>52</v>
      </c>
      <c r="E667" s="55" t="s">
        <v>53</v>
      </c>
      <c r="F667" s="55"/>
      <c r="G667" s="55">
        <v>14</v>
      </c>
      <c r="H667" s="55">
        <v>392.25</v>
      </c>
      <c r="I667" s="55">
        <v>443</v>
      </c>
      <c r="J667" s="55">
        <v>661</v>
      </c>
      <c r="K667" s="55">
        <v>-5</v>
      </c>
      <c r="L667" s="55">
        <v>6591</v>
      </c>
      <c r="M667" s="55">
        <v>99</v>
      </c>
      <c r="N667" s="55">
        <v>635</v>
      </c>
      <c r="O667" s="55">
        <v>59.5</v>
      </c>
      <c r="P667" s="55">
        <v>771</v>
      </c>
      <c r="Q667" s="55">
        <v>91</v>
      </c>
      <c r="R667" s="55">
        <v>715</v>
      </c>
      <c r="S667" s="55">
        <v>49.5</v>
      </c>
      <c r="T667" s="55">
        <v>556</v>
      </c>
      <c r="U667" s="55"/>
      <c r="V667" s="55"/>
      <c r="W667" s="55">
        <v>33.5</v>
      </c>
      <c r="X667" s="55">
        <v>61</v>
      </c>
      <c r="Y667" s="55">
        <v>651</v>
      </c>
      <c r="Z667" s="55"/>
      <c r="AA667" s="55"/>
      <c r="AB667" s="55"/>
      <c r="AC667" s="55">
        <v>59.75</v>
      </c>
      <c r="AD667" s="55">
        <v>83</v>
      </c>
      <c r="AE667" s="55">
        <v>125</v>
      </c>
      <c r="AF667" s="55"/>
      <c r="AG667" s="55"/>
      <c r="AH667" s="55"/>
      <c r="AI667" s="55" t="s">
        <v>880</v>
      </c>
      <c r="AJ667" s="55">
        <v>40</v>
      </c>
      <c r="AK667" s="55"/>
      <c r="AL667" s="55"/>
      <c r="AM667" s="55"/>
      <c r="AN667" s="55"/>
      <c r="AO667" s="55">
        <v>655</v>
      </c>
      <c r="AP667" s="55">
        <v>610</v>
      </c>
      <c r="AQ667" s="55">
        <v>672</v>
      </c>
      <c r="AR667" s="55">
        <v>656</v>
      </c>
      <c r="AS667" s="55">
        <v>669</v>
      </c>
      <c r="AT667" s="55">
        <v>661</v>
      </c>
    </row>
    <row r="668" spans="1:46">
      <c r="A668" s="55" t="s">
        <v>453</v>
      </c>
      <c r="B668" s="55">
        <v>1315230520</v>
      </c>
      <c r="C668" s="55" t="s">
        <v>454</v>
      </c>
      <c r="D668" s="55" t="s">
        <v>52</v>
      </c>
      <c r="E668" s="55" t="s">
        <v>53</v>
      </c>
      <c r="F668" s="55"/>
      <c r="G668" s="55">
        <v>5</v>
      </c>
      <c r="H668" s="55">
        <v>409</v>
      </c>
      <c r="I668" s="55">
        <v>442</v>
      </c>
      <c r="J668" s="55">
        <v>663</v>
      </c>
      <c r="K668" s="55">
        <v>-31</v>
      </c>
      <c r="L668" s="55">
        <v>6662</v>
      </c>
      <c r="M668" s="55">
        <v>63.5</v>
      </c>
      <c r="N668" s="55">
        <v>799</v>
      </c>
      <c r="O668" s="55">
        <v>83.5</v>
      </c>
      <c r="P668" s="55">
        <v>577</v>
      </c>
      <c r="Q668" s="55">
        <v>91</v>
      </c>
      <c r="R668" s="55">
        <v>715</v>
      </c>
      <c r="S668" s="55">
        <v>41</v>
      </c>
      <c r="T668" s="55">
        <v>628</v>
      </c>
      <c r="U668" s="55"/>
      <c r="V668" s="55"/>
      <c r="W668" s="55">
        <v>54.5</v>
      </c>
      <c r="X668" s="55">
        <v>79</v>
      </c>
      <c r="Y668" s="55">
        <v>455</v>
      </c>
      <c r="Z668" s="55">
        <v>75.5</v>
      </c>
      <c r="AA668" s="55">
        <v>84</v>
      </c>
      <c r="AB668" s="55">
        <v>235</v>
      </c>
      <c r="AC668" s="55"/>
      <c r="AD668" s="55"/>
      <c r="AE668" s="55"/>
      <c r="AF668" s="55"/>
      <c r="AG668" s="55"/>
      <c r="AH668" s="55"/>
      <c r="AI668" s="55" t="s">
        <v>54</v>
      </c>
      <c r="AJ668" s="55">
        <v>20</v>
      </c>
      <c r="AK668" s="55"/>
      <c r="AL668" s="55"/>
      <c r="AM668" s="55"/>
      <c r="AN668" s="55"/>
      <c r="AO668" s="55">
        <v>213</v>
      </c>
      <c r="AP668" s="55"/>
      <c r="AQ668" s="55">
        <v>671</v>
      </c>
      <c r="AR668" s="55">
        <v>632</v>
      </c>
      <c r="AS668" s="55"/>
      <c r="AT668" s="55">
        <v>663</v>
      </c>
    </row>
    <row r="669" spans="1:46">
      <c r="A669" s="55" t="s">
        <v>1178</v>
      </c>
      <c r="B669" s="55">
        <v>1315231321</v>
      </c>
      <c r="C669" s="55" t="s">
        <v>1179</v>
      </c>
      <c r="D669" s="55" t="s">
        <v>52</v>
      </c>
      <c r="E669" s="55" t="s">
        <v>53</v>
      </c>
      <c r="F669" s="55"/>
      <c r="G669" s="55">
        <v>13</v>
      </c>
      <c r="H669" s="55">
        <v>389</v>
      </c>
      <c r="I669" s="55">
        <v>441</v>
      </c>
      <c r="J669" s="55">
        <v>664</v>
      </c>
      <c r="K669" s="55">
        <v>-51</v>
      </c>
      <c r="L669" s="55">
        <v>6717</v>
      </c>
      <c r="M669" s="55">
        <v>97</v>
      </c>
      <c r="N669" s="55">
        <v>689</v>
      </c>
      <c r="O669" s="55">
        <v>70.5</v>
      </c>
      <c r="P669" s="55">
        <v>709</v>
      </c>
      <c r="Q669" s="55">
        <v>98.5</v>
      </c>
      <c r="R669" s="55">
        <v>627</v>
      </c>
      <c r="S669" s="55">
        <v>47</v>
      </c>
      <c r="T669" s="55">
        <v>587</v>
      </c>
      <c r="U669" s="55"/>
      <c r="V669" s="55"/>
      <c r="W669" s="55">
        <v>31</v>
      </c>
      <c r="X669" s="55">
        <v>59</v>
      </c>
      <c r="Y669" s="55">
        <v>657</v>
      </c>
      <c r="Z669" s="55"/>
      <c r="AA669" s="55"/>
      <c r="AB669" s="55"/>
      <c r="AC669" s="55"/>
      <c r="AD669" s="55"/>
      <c r="AE669" s="55"/>
      <c r="AF669" s="55">
        <v>45</v>
      </c>
      <c r="AG669" s="55">
        <v>69</v>
      </c>
      <c r="AH669" s="55">
        <v>207</v>
      </c>
      <c r="AI669" s="55" t="s">
        <v>866</v>
      </c>
      <c r="AJ669" s="55">
        <v>21</v>
      </c>
      <c r="AK669" s="55"/>
      <c r="AL669" s="55"/>
      <c r="AM669" s="55"/>
      <c r="AN669" s="55"/>
      <c r="AO669" s="55">
        <v>664</v>
      </c>
      <c r="AP669" s="55">
        <v>649</v>
      </c>
      <c r="AQ669" s="55">
        <v>645</v>
      </c>
      <c r="AR669" s="55">
        <v>613</v>
      </c>
      <c r="AS669" s="55">
        <v>640</v>
      </c>
      <c r="AT669" s="55">
        <v>664</v>
      </c>
    </row>
    <row r="670" spans="1:46">
      <c r="A670" s="55" t="s">
        <v>1256</v>
      </c>
      <c r="B670" s="55">
        <v>1315231412</v>
      </c>
      <c r="C670" s="55" t="s">
        <v>1257</v>
      </c>
      <c r="D670" s="55" t="s">
        <v>52</v>
      </c>
      <c r="E670" s="55" t="s">
        <v>53</v>
      </c>
      <c r="F670" s="55"/>
      <c r="G670" s="55">
        <v>14</v>
      </c>
      <c r="H670" s="55">
        <v>390.75</v>
      </c>
      <c r="I670" s="55">
        <v>440</v>
      </c>
      <c r="J670" s="55">
        <v>665</v>
      </c>
      <c r="K670" s="55">
        <v>-3</v>
      </c>
      <c r="L670" s="55">
        <v>6771</v>
      </c>
      <c r="M670" s="55">
        <v>93.5</v>
      </c>
      <c r="N670" s="55">
        <v>754</v>
      </c>
      <c r="O670" s="55">
        <v>85.5</v>
      </c>
      <c r="P670" s="55">
        <v>530</v>
      </c>
      <c r="Q670" s="55">
        <v>90</v>
      </c>
      <c r="R670" s="55">
        <v>728</v>
      </c>
      <c r="S670" s="55">
        <v>37</v>
      </c>
      <c r="T670" s="55">
        <v>654</v>
      </c>
      <c r="U670" s="55"/>
      <c r="V670" s="55"/>
      <c r="W670" s="55">
        <v>31.5</v>
      </c>
      <c r="X670" s="55">
        <v>59</v>
      </c>
      <c r="Y670" s="55">
        <v>656</v>
      </c>
      <c r="Z670" s="55"/>
      <c r="AA670" s="55"/>
      <c r="AB670" s="55"/>
      <c r="AC670" s="55">
        <v>53.25</v>
      </c>
      <c r="AD670" s="55">
        <v>75</v>
      </c>
      <c r="AE670" s="55">
        <v>182</v>
      </c>
      <c r="AF670" s="55"/>
      <c r="AG670" s="55"/>
      <c r="AH670" s="55"/>
      <c r="AI670" s="55" t="s">
        <v>880</v>
      </c>
      <c r="AJ670" s="55">
        <v>13</v>
      </c>
      <c r="AK670" s="55"/>
      <c r="AL670" s="55"/>
      <c r="AM670" s="55"/>
      <c r="AN670" s="55"/>
      <c r="AO670" s="55">
        <v>615</v>
      </c>
      <c r="AP670" s="55">
        <v>627</v>
      </c>
      <c r="AQ670" s="55">
        <v>673</v>
      </c>
      <c r="AR670" s="55">
        <v>662</v>
      </c>
      <c r="AS670" s="55">
        <v>625</v>
      </c>
      <c r="AT670" s="55">
        <v>665</v>
      </c>
    </row>
    <row r="671" spans="1:46">
      <c r="A671" s="55" t="s">
        <v>1001</v>
      </c>
      <c r="B671" s="55">
        <v>1315231116</v>
      </c>
      <c r="C671" s="55" t="s">
        <v>1002</v>
      </c>
      <c r="D671" s="55" t="s">
        <v>52</v>
      </c>
      <c r="E671" s="55" t="s">
        <v>53</v>
      </c>
      <c r="F671" s="55"/>
      <c r="G671" s="55">
        <v>11</v>
      </c>
      <c r="H671" s="55">
        <v>388</v>
      </c>
      <c r="I671" s="55">
        <v>438.5</v>
      </c>
      <c r="J671" s="55">
        <v>666</v>
      </c>
      <c r="K671" s="55">
        <v>-2</v>
      </c>
      <c r="L671" s="55">
        <v>6854</v>
      </c>
      <c r="M671" s="55">
        <v>109</v>
      </c>
      <c r="N671" s="55">
        <v>245</v>
      </c>
      <c r="O671" s="55">
        <v>65.5</v>
      </c>
      <c r="P671" s="55">
        <v>743</v>
      </c>
      <c r="Q671" s="55">
        <v>80</v>
      </c>
      <c r="R671" s="55">
        <v>771</v>
      </c>
      <c r="S671" s="55">
        <v>38</v>
      </c>
      <c r="T671" s="55">
        <v>648</v>
      </c>
      <c r="U671" s="55"/>
      <c r="V671" s="55"/>
      <c r="W671" s="55">
        <v>49</v>
      </c>
      <c r="X671" s="55">
        <v>75</v>
      </c>
      <c r="Y671" s="55">
        <v>534</v>
      </c>
      <c r="Z671" s="55"/>
      <c r="AA671" s="55"/>
      <c r="AB671" s="55"/>
      <c r="AC671" s="55"/>
      <c r="AD671" s="55"/>
      <c r="AE671" s="55"/>
      <c r="AF671" s="55">
        <v>46.5</v>
      </c>
      <c r="AG671" s="55">
        <v>71</v>
      </c>
      <c r="AH671" s="55">
        <v>199</v>
      </c>
      <c r="AI671" s="55" t="s">
        <v>866</v>
      </c>
      <c r="AJ671" s="55">
        <v>16</v>
      </c>
      <c r="AK671" s="55"/>
      <c r="AL671" s="55"/>
      <c r="AM671" s="55"/>
      <c r="AN671" s="55"/>
      <c r="AO671" s="55">
        <v>534</v>
      </c>
      <c r="AP671" s="55">
        <v>605</v>
      </c>
      <c r="AQ671" s="55">
        <v>580</v>
      </c>
      <c r="AR671" s="55">
        <v>664</v>
      </c>
      <c r="AS671" s="55">
        <v>662</v>
      </c>
      <c r="AT671" s="55">
        <v>666</v>
      </c>
    </row>
    <row r="672" spans="1:46">
      <c r="A672" s="55" t="s">
        <v>117</v>
      </c>
      <c r="B672" s="55">
        <v>1315230133</v>
      </c>
      <c r="C672" s="55" t="s">
        <v>118</v>
      </c>
      <c r="D672" s="55" t="s">
        <v>52</v>
      </c>
      <c r="E672" s="55" t="s">
        <v>53</v>
      </c>
      <c r="F672" s="55"/>
      <c r="G672" s="55">
        <v>1</v>
      </c>
      <c r="H672" s="55">
        <v>401.5</v>
      </c>
      <c r="I672" s="55">
        <v>438.5</v>
      </c>
      <c r="J672" s="55">
        <v>666</v>
      </c>
      <c r="K672" s="55">
        <v>-23</v>
      </c>
      <c r="L672" s="55">
        <v>6854</v>
      </c>
      <c r="M672" s="55">
        <v>101</v>
      </c>
      <c r="N672" s="55">
        <v>561</v>
      </c>
      <c r="O672" s="55">
        <v>71</v>
      </c>
      <c r="P672" s="55">
        <v>704</v>
      </c>
      <c r="Q672" s="55">
        <v>95.5</v>
      </c>
      <c r="R672" s="55">
        <v>672</v>
      </c>
      <c r="S672" s="55">
        <v>31</v>
      </c>
      <c r="T672" s="55">
        <v>672</v>
      </c>
      <c r="U672" s="55"/>
      <c r="V672" s="55"/>
      <c r="W672" s="55">
        <v>40.5</v>
      </c>
      <c r="X672" s="55">
        <v>68</v>
      </c>
      <c r="Y672" s="55">
        <v>619</v>
      </c>
      <c r="Z672" s="55">
        <v>62.5</v>
      </c>
      <c r="AA672" s="55">
        <v>72</v>
      </c>
      <c r="AB672" s="55">
        <v>429</v>
      </c>
      <c r="AC672" s="55"/>
      <c r="AD672" s="55"/>
      <c r="AE672" s="55"/>
      <c r="AF672" s="55"/>
      <c r="AG672" s="55"/>
      <c r="AH672" s="55"/>
      <c r="AI672" s="55" t="s">
        <v>54</v>
      </c>
      <c r="AJ672" s="55">
        <v>33</v>
      </c>
      <c r="AK672" s="55"/>
      <c r="AL672" s="55"/>
      <c r="AM672" s="55"/>
      <c r="AN672" s="55"/>
      <c r="AO672" s="55">
        <v>651</v>
      </c>
      <c r="AP672" s="55">
        <v>654</v>
      </c>
      <c r="AQ672" s="55">
        <v>666</v>
      </c>
      <c r="AR672" s="55">
        <v>643</v>
      </c>
      <c r="AS672" s="55">
        <v>673</v>
      </c>
      <c r="AT672" s="55">
        <v>666</v>
      </c>
    </row>
    <row r="673" spans="1:46">
      <c r="A673" s="55" t="s">
        <v>463</v>
      </c>
      <c r="B673" s="55">
        <v>1315230525</v>
      </c>
      <c r="C673" s="55" t="s">
        <v>464</v>
      </c>
      <c r="D673" s="55" t="s">
        <v>52</v>
      </c>
      <c r="E673" s="55" t="s">
        <v>53</v>
      </c>
      <c r="F673" s="55"/>
      <c r="G673" s="55">
        <v>5</v>
      </c>
      <c r="H673" s="55">
        <v>399</v>
      </c>
      <c r="I673" s="55">
        <v>435.5</v>
      </c>
      <c r="J673" s="55">
        <v>668</v>
      </c>
      <c r="K673" s="55">
        <v>2</v>
      </c>
      <c r="L673" s="55">
        <v>7041</v>
      </c>
      <c r="M673" s="55">
        <v>101</v>
      </c>
      <c r="N673" s="55">
        <v>561</v>
      </c>
      <c r="O673" s="55">
        <v>67.5</v>
      </c>
      <c r="P673" s="55">
        <v>731</v>
      </c>
      <c r="Q673" s="55">
        <v>90.5</v>
      </c>
      <c r="R673" s="55">
        <v>721</v>
      </c>
      <c r="S673" s="55">
        <v>27.5</v>
      </c>
      <c r="T673" s="55">
        <v>680</v>
      </c>
      <c r="U673" s="55"/>
      <c r="V673" s="55"/>
      <c r="W673" s="55">
        <v>45</v>
      </c>
      <c r="X673" s="55">
        <v>72</v>
      </c>
      <c r="Y673" s="55">
        <v>578</v>
      </c>
      <c r="Z673" s="55">
        <v>67.5</v>
      </c>
      <c r="AA673" s="55">
        <v>77</v>
      </c>
      <c r="AB673" s="55">
        <v>383</v>
      </c>
      <c r="AC673" s="55"/>
      <c r="AD673" s="55"/>
      <c r="AE673" s="55"/>
      <c r="AF673" s="55"/>
      <c r="AG673" s="55"/>
      <c r="AH673" s="55"/>
      <c r="AI673" s="55" t="s">
        <v>54</v>
      </c>
      <c r="AJ673" s="55">
        <v>25</v>
      </c>
      <c r="AK673" s="55"/>
      <c r="AL673" s="55"/>
      <c r="AM673" s="55"/>
      <c r="AN673" s="55"/>
      <c r="AO673" s="55">
        <v>643</v>
      </c>
      <c r="AP673" s="55">
        <v>680</v>
      </c>
      <c r="AQ673" s="55">
        <v>654</v>
      </c>
      <c r="AR673" s="55">
        <v>670</v>
      </c>
      <c r="AS673" s="55">
        <v>664</v>
      </c>
      <c r="AT673" s="55">
        <v>668</v>
      </c>
    </row>
    <row r="674" spans="1:46">
      <c r="A674" s="55" t="s">
        <v>995</v>
      </c>
      <c r="B674" s="55">
        <v>1315231113</v>
      </c>
      <c r="C674" s="55" t="s">
        <v>996</v>
      </c>
      <c r="D674" s="55" t="s">
        <v>52</v>
      </c>
      <c r="E674" s="55" t="s">
        <v>53</v>
      </c>
      <c r="F674" s="55"/>
      <c r="G674" s="55">
        <v>11</v>
      </c>
      <c r="H674" s="55">
        <v>382</v>
      </c>
      <c r="I674" s="55">
        <v>435.5</v>
      </c>
      <c r="J674" s="55">
        <v>668</v>
      </c>
      <c r="K674" s="55">
        <v>-47</v>
      </c>
      <c r="L674" s="55">
        <v>7041</v>
      </c>
      <c r="M674" s="55">
        <v>95</v>
      </c>
      <c r="N674" s="55">
        <v>730</v>
      </c>
      <c r="O674" s="55">
        <v>63.5</v>
      </c>
      <c r="P674" s="55">
        <v>757</v>
      </c>
      <c r="Q674" s="55">
        <v>94.5</v>
      </c>
      <c r="R674" s="55">
        <v>684</v>
      </c>
      <c r="S674" s="55">
        <v>47.5</v>
      </c>
      <c r="T674" s="55">
        <v>583</v>
      </c>
      <c r="U674" s="55"/>
      <c r="V674" s="55"/>
      <c r="W674" s="55">
        <v>31</v>
      </c>
      <c r="X674" s="55">
        <v>59</v>
      </c>
      <c r="Y674" s="55">
        <v>657</v>
      </c>
      <c r="Z674" s="55"/>
      <c r="AA674" s="55"/>
      <c r="AB674" s="55"/>
      <c r="AC674" s="55"/>
      <c r="AD674" s="55"/>
      <c r="AE674" s="55"/>
      <c r="AF674" s="55">
        <v>50.5</v>
      </c>
      <c r="AG674" s="55">
        <v>76</v>
      </c>
      <c r="AH674" s="55">
        <v>169</v>
      </c>
      <c r="AI674" s="55" t="s">
        <v>866</v>
      </c>
      <c r="AJ674" s="55">
        <v>13</v>
      </c>
      <c r="AK674" s="55"/>
      <c r="AL674" s="55"/>
      <c r="AM674" s="55"/>
      <c r="AN674" s="55"/>
      <c r="AO674" s="55">
        <v>659</v>
      </c>
      <c r="AP674" s="55">
        <v>634</v>
      </c>
      <c r="AQ674" s="55">
        <v>571</v>
      </c>
      <c r="AR674" s="55">
        <v>621</v>
      </c>
      <c r="AS674" s="55">
        <v>660</v>
      </c>
      <c r="AT674" s="55">
        <v>668</v>
      </c>
    </row>
    <row r="675" spans="1:46">
      <c r="A675" s="55" t="s">
        <v>1200</v>
      </c>
      <c r="B675" s="55">
        <v>1315231332</v>
      </c>
      <c r="C675" s="55" t="s">
        <v>1201</v>
      </c>
      <c r="D675" s="55" t="s">
        <v>52</v>
      </c>
      <c r="E675" s="55" t="s">
        <v>53</v>
      </c>
      <c r="F675" s="55"/>
      <c r="G675" s="55">
        <v>13</v>
      </c>
      <c r="H675" s="55">
        <v>402.5</v>
      </c>
      <c r="I675" s="55">
        <v>435</v>
      </c>
      <c r="J675" s="55">
        <v>670</v>
      </c>
      <c r="K675" s="55">
        <v>-112</v>
      </c>
      <c r="L675" s="55">
        <v>7066</v>
      </c>
      <c r="M675" s="55">
        <v>102.5</v>
      </c>
      <c r="N675" s="55">
        <v>511</v>
      </c>
      <c r="O675" s="55">
        <v>60.5</v>
      </c>
      <c r="P675" s="55">
        <v>768</v>
      </c>
      <c r="Q675" s="55">
        <v>105.5</v>
      </c>
      <c r="R675" s="55">
        <v>513</v>
      </c>
      <c r="S675" s="55">
        <v>28.5</v>
      </c>
      <c r="T675" s="55">
        <v>677</v>
      </c>
      <c r="U675" s="55"/>
      <c r="V675" s="55"/>
      <c r="W675" s="55"/>
      <c r="X675" s="55"/>
      <c r="Y675" s="55"/>
      <c r="Z675" s="55">
        <v>60.5</v>
      </c>
      <c r="AA675" s="55">
        <v>69</v>
      </c>
      <c r="AB675" s="55">
        <v>440</v>
      </c>
      <c r="AC675" s="55"/>
      <c r="AD675" s="55"/>
      <c r="AE675" s="55"/>
      <c r="AF675" s="55">
        <v>45</v>
      </c>
      <c r="AG675" s="55">
        <v>69</v>
      </c>
      <c r="AH675" s="55">
        <v>207</v>
      </c>
      <c r="AI675" s="55" t="s">
        <v>1142</v>
      </c>
      <c r="AJ675" s="55">
        <v>32</v>
      </c>
      <c r="AK675" s="55"/>
      <c r="AL675" s="55" t="s">
        <v>1143</v>
      </c>
      <c r="AM675" s="55"/>
      <c r="AN675" s="55"/>
      <c r="AO675" s="55">
        <v>573</v>
      </c>
      <c r="AP675" s="55">
        <v>603</v>
      </c>
      <c r="AQ675" s="55">
        <v>633</v>
      </c>
      <c r="AR675" s="55">
        <v>558</v>
      </c>
      <c r="AS675" s="55">
        <v>664</v>
      </c>
      <c r="AT675" s="55">
        <v>670</v>
      </c>
    </row>
    <row r="676" spans="1:46">
      <c r="A676" s="55" t="s">
        <v>1228</v>
      </c>
      <c r="B676" s="55">
        <v>1315231346</v>
      </c>
      <c r="C676" s="55" t="s">
        <v>1229</v>
      </c>
      <c r="D676" s="55" t="s">
        <v>133</v>
      </c>
      <c r="E676" s="55" t="s">
        <v>53</v>
      </c>
      <c r="F676" s="55"/>
      <c r="G676" s="55">
        <v>13</v>
      </c>
      <c r="H676" s="55">
        <v>387</v>
      </c>
      <c r="I676" s="55">
        <v>435</v>
      </c>
      <c r="J676" s="55">
        <v>670</v>
      </c>
      <c r="K676" s="55">
        <v>-30</v>
      </c>
      <c r="L676" s="55">
        <v>7066</v>
      </c>
      <c r="M676" s="55">
        <v>93.5</v>
      </c>
      <c r="N676" s="55">
        <v>754</v>
      </c>
      <c r="O676" s="55">
        <v>72</v>
      </c>
      <c r="P676" s="55">
        <v>698</v>
      </c>
      <c r="Q676" s="55">
        <v>101.5</v>
      </c>
      <c r="R676" s="55">
        <v>583</v>
      </c>
      <c r="S676" s="55">
        <v>56</v>
      </c>
      <c r="T676" s="55">
        <v>473</v>
      </c>
      <c r="U676" s="55"/>
      <c r="V676" s="55"/>
      <c r="W676" s="55">
        <v>23</v>
      </c>
      <c r="X676" s="55">
        <v>49</v>
      </c>
      <c r="Y676" s="55">
        <v>673</v>
      </c>
      <c r="Z676" s="55"/>
      <c r="AA676" s="55"/>
      <c r="AB676" s="55"/>
      <c r="AC676" s="55"/>
      <c r="AD676" s="55"/>
      <c r="AE676" s="55"/>
      <c r="AF676" s="55">
        <v>41</v>
      </c>
      <c r="AG676" s="55">
        <v>63</v>
      </c>
      <c r="AH676" s="55">
        <v>222</v>
      </c>
      <c r="AI676" s="55" t="s">
        <v>866</v>
      </c>
      <c r="AJ676" s="55">
        <v>46</v>
      </c>
      <c r="AK676" s="55"/>
      <c r="AL676" s="55"/>
      <c r="AM676" s="55"/>
      <c r="AN676" s="55"/>
      <c r="AO676" s="55">
        <v>642</v>
      </c>
      <c r="AP676" s="55">
        <v>663</v>
      </c>
      <c r="AQ676" s="55">
        <v>553</v>
      </c>
      <c r="AR676" s="55">
        <v>640</v>
      </c>
      <c r="AS676" s="55">
        <v>670</v>
      </c>
      <c r="AT676" s="55">
        <v>670</v>
      </c>
    </row>
    <row r="677" spans="1:46">
      <c r="A677" s="55" t="s">
        <v>1046</v>
      </c>
      <c r="B677" s="55">
        <v>1315231140</v>
      </c>
      <c r="C677" s="55" t="s">
        <v>1047</v>
      </c>
      <c r="D677" s="55" t="s">
        <v>133</v>
      </c>
      <c r="E677" s="55" t="s">
        <v>53</v>
      </c>
      <c r="F677" s="55"/>
      <c r="G677" s="55">
        <v>11</v>
      </c>
      <c r="H677" s="55">
        <v>383</v>
      </c>
      <c r="I677" s="55">
        <v>434.5</v>
      </c>
      <c r="J677" s="55">
        <v>672</v>
      </c>
      <c r="K677" s="55">
        <v>-21</v>
      </c>
      <c r="L677" s="55">
        <v>7094</v>
      </c>
      <c r="M677" s="55">
        <v>104</v>
      </c>
      <c r="N677" s="55">
        <v>450</v>
      </c>
      <c r="O677" s="55">
        <v>61.5</v>
      </c>
      <c r="P677" s="55">
        <v>766</v>
      </c>
      <c r="Q677" s="55">
        <v>107.5</v>
      </c>
      <c r="R677" s="55">
        <v>463</v>
      </c>
      <c r="S677" s="55">
        <v>38.5</v>
      </c>
      <c r="T677" s="55">
        <v>643</v>
      </c>
      <c r="U677" s="55"/>
      <c r="V677" s="55"/>
      <c r="W677" s="55">
        <v>21.5</v>
      </c>
      <c r="X677" s="55">
        <v>47</v>
      </c>
      <c r="Y677" s="55">
        <v>674</v>
      </c>
      <c r="Z677" s="55"/>
      <c r="AA677" s="55"/>
      <c r="AB677" s="55"/>
      <c r="AC677" s="55"/>
      <c r="AD677" s="55"/>
      <c r="AE677" s="55"/>
      <c r="AF677" s="55">
        <v>50</v>
      </c>
      <c r="AG677" s="55">
        <v>76</v>
      </c>
      <c r="AH677" s="55">
        <v>175</v>
      </c>
      <c r="AI677" s="55" t="s">
        <v>866</v>
      </c>
      <c r="AJ677" s="55">
        <v>40</v>
      </c>
      <c r="AK677" s="55"/>
      <c r="AL677" s="55"/>
      <c r="AM677" s="55"/>
      <c r="AN677" s="55"/>
      <c r="AO677" s="55">
        <v>645</v>
      </c>
      <c r="AP677" s="55">
        <v>670</v>
      </c>
      <c r="AQ677" s="55">
        <v>637</v>
      </c>
      <c r="AR677" s="55">
        <v>651</v>
      </c>
      <c r="AS677" s="55">
        <v>676</v>
      </c>
      <c r="AT677" s="55">
        <v>672</v>
      </c>
    </row>
    <row r="678" spans="1:46">
      <c r="A678" s="55" t="s">
        <v>985</v>
      </c>
      <c r="B678" s="55">
        <v>1315231108</v>
      </c>
      <c r="C678" s="55" t="s">
        <v>986</v>
      </c>
      <c r="D678" s="55" t="s">
        <v>52</v>
      </c>
      <c r="E678" s="55" t="s">
        <v>53</v>
      </c>
      <c r="F678" s="55"/>
      <c r="G678" s="55">
        <v>11</v>
      </c>
      <c r="H678" s="55">
        <v>378.5</v>
      </c>
      <c r="I678" s="55">
        <v>434</v>
      </c>
      <c r="J678" s="55">
        <v>673</v>
      </c>
      <c r="K678" s="55">
        <v>-33</v>
      </c>
      <c r="L678" s="55">
        <v>7123</v>
      </c>
      <c r="M678" s="55">
        <v>96</v>
      </c>
      <c r="N678" s="55">
        <v>713</v>
      </c>
      <c r="O678" s="55">
        <v>86.5</v>
      </c>
      <c r="P678" s="55">
        <v>515</v>
      </c>
      <c r="Q678" s="55">
        <v>78</v>
      </c>
      <c r="R678" s="55">
        <v>776</v>
      </c>
      <c r="S678" s="55">
        <v>31.5</v>
      </c>
      <c r="T678" s="55">
        <v>670</v>
      </c>
      <c r="U678" s="55"/>
      <c r="V678" s="55"/>
      <c r="W678" s="55">
        <v>29.5</v>
      </c>
      <c r="X678" s="55">
        <v>57</v>
      </c>
      <c r="Y678" s="55">
        <v>661</v>
      </c>
      <c r="Z678" s="55"/>
      <c r="AA678" s="55"/>
      <c r="AB678" s="55"/>
      <c r="AC678" s="55"/>
      <c r="AD678" s="55"/>
      <c r="AE678" s="55"/>
      <c r="AF678" s="55">
        <v>57</v>
      </c>
      <c r="AG678" s="55">
        <v>85</v>
      </c>
      <c r="AH678" s="55">
        <v>99</v>
      </c>
      <c r="AI678" s="55" t="s">
        <v>866</v>
      </c>
      <c r="AJ678" s="55">
        <v>8</v>
      </c>
      <c r="AK678" s="55"/>
      <c r="AL678" s="55"/>
      <c r="AM678" s="55"/>
      <c r="AN678" s="55"/>
      <c r="AO678" s="55">
        <v>437</v>
      </c>
      <c r="AP678" s="55">
        <v>572</v>
      </c>
      <c r="AQ678" s="55">
        <v>599</v>
      </c>
      <c r="AR678" s="55">
        <v>640</v>
      </c>
      <c r="AS678" s="55">
        <v>646</v>
      </c>
      <c r="AT678" s="55">
        <v>673</v>
      </c>
    </row>
    <row r="679" spans="1:46">
      <c r="A679" s="55" t="s">
        <v>1308</v>
      </c>
      <c r="B679" s="55">
        <v>1315231438</v>
      </c>
      <c r="C679" s="55" t="s">
        <v>1309</v>
      </c>
      <c r="D679" s="55" t="s">
        <v>52</v>
      </c>
      <c r="E679" s="55" t="s">
        <v>53</v>
      </c>
      <c r="F679" s="55"/>
      <c r="G679" s="55">
        <v>14</v>
      </c>
      <c r="H679" s="55">
        <v>386.5</v>
      </c>
      <c r="I679" s="55">
        <v>434</v>
      </c>
      <c r="J679" s="55">
        <v>673</v>
      </c>
      <c r="K679" s="55">
        <v>-2</v>
      </c>
      <c r="L679" s="55">
        <v>7123</v>
      </c>
      <c r="M679" s="55">
        <v>101</v>
      </c>
      <c r="N679" s="55">
        <v>561</v>
      </c>
      <c r="O679" s="55">
        <v>88.5</v>
      </c>
      <c r="P679" s="55">
        <v>481</v>
      </c>
      <c r="Q679" s="55">
        <v>72.5</v>
      </c>
      <c r="R679" s="55">
        <v>787</v>
      </c>
      <c r="S679" s="55">
        <v>37</v>
      </c>
      <c r="T679" s="55">
        <v>654</v>
      </c>
      <c r="U679" s="55"/>
      <c r="V679" s="55"/>
      <c r="W679" s="55">
        <v>43</v>
      </c>
      <c r="X679" s="55">
        <v>70</v>
      </c>
      <c r="Y679" s="55">
        <v>600</v>
      </c>
      <c r="Z679" s="55"/>
      <c r="AA679" s="55"/>
      <c r="AB679" s="55"/>
      <c r="AC679" s="55">
        <v>44.5</v>
      </c>
      <c r="AD679" s="55">
        <v>65</v>
      </c>
      <c r="AE679" s="55">
        <v>214</v>
      </c>
      <c r="AF679" s="55"/>
      <c r="AG679" s="55"/>
      <c r="AH679" s="55"/>
      <c r="AI679" s="55" t="s">
        <v>880</v>
      </c>
      <c r="AJ679" s="55">
        <v>39</v>
      </c>
      <c r="AK679" s="55"/>
      <c r="AL679" s="55"/>
      <c r="AM679" s="55"/>
      <c r="AN679" s="55"/>
      <c r="AO679" s="55">
        <v>667</v>
      </c>
      <c r="AP679" s="55">
        <v>661</v>
      </c>
      <c r="AQ679" s="55">
        <v>667</v>
      </c>
      <c r="AR679" s="55">
        <v>671</v>
      </c>
      <c r="AS679" s="55">
        <v>628</v>
      </c>
      <c r="AT679" s="55">
        <v>673</v>
      </c>
    </row>
    <row r="680" spans="1:46">
      <c r="A680" s="55" t="s">
        <v>230</v>
      </c>
      <c r="B680" s="55">
        <v>7035230244</v>
      </c>
      <c r="C680" s="55" t="s">
        <v>231</v>
      </c>
      <c r="D680" s="55" t="s">
        <v>232</v>
      </c>
      <c r="E680" s="55" t="s">
        <v>53</v>
      </c>
      <c r="F680" s="55" t="s">
        <v>233</v>
      </c>
      <c r="G680" s="55">
        <v>2</v>
      </c>
      <c r="H680" s="55">
        <v>383</v>
      </c>
      <c r="I680" s="55">
        <v>424</v>
      </c>
      <c r="J680" s="55">
        <v>675</v>
      </c>
      <c r="K680" s="55">
        <v>-4</v>
      </c>
      <c r="L680" s="55">
        <v>7506</v>
      </c>
      <c r="M680" s="55">
        <v>95</v>
      </c>
      <c r="N680" s="55">
        <v>730</v>
      </c>
      <c r="O680" s="55">
        <v>75</v>
      </c>
      <c r="P680" s="55">
        <v>675</v>
      </c>
      <c r="Q680" s="55">
        <v>86</v>
      </c>
      <c r="R680" s="55">
        <v>754</v>
      </c>
      <c r="S680" s="55">
        <v>40</v>
      </c>
      <c r="T680" s="55">
        <v>637</v>
      </c>
      <c r="U680" s="55"/>
      <c r="V680" s="55"/>
      <c r="W680" s="55">
        <v>45</v>
      </c>
      <c r="X680" s="55">
        <v>72</v>
      </c>
      <c r="Y680" s="55">
        <v>578</v>
      </c>
      <c r="Z680" s="55">
        <v>42</v>
      </c>
      <c r="AA680" s="55">
        <v>56</v>
      </c>
      <c r="AB680" s="55">
        <v>466</v>
      </c>
      <c r="AC680" s="55"/>
      <c r="AD680" s="55"/>
      <c r="AE680" s="55"/>
      <c r="AF680" s="55"/>
      <c r="AG680" s="55"/>
      <c r="AH680" s="55"/>
      <c r="AI680" s="55" t="s">
        <v>54</v>
      </c>
      <c r="AJ680" s="55">
        <v>44</v>
      </c>
      <c r="AK680" s="55"/>
      <c r="AL680" s="55"/>
      <c r="AM680" s="55"/>
      <c r="AN680" s="55"/>
      <c r="AO680" s="55">
        <v>671</v>
      </c>
      <c r="AP680" s="55">
        <v>691</v>
      </c>
      <c r="AQ680" s="55">
        <v>669</v>
      </c>
      <c r="AR680" s="55">
        <v>671</v>
      </c>
      <c r="AS680" s="55"/>
      <c r="AT680" s="55">
        <v>675</v>
      </c>
    </row>
    <row r="681" spans="1:46">
      <c r="A681" s="55" t="s">
        <v>975</v>
      </c>
      <c r="B681" s="55">
        <v>1315231103</v>
      </c>
      <c r="C681" s="55" t="s">
        <v>976</v>
      </c>
      <c r="D681" s="55" t="s">
        <v>52</v>
      </c>
      <c r="E681" s="55" t="s">
        <v>53</v>
      </c>
      <c r="F681" s="55"/>
      <c r="G681" s="55">
        <v>11</v>
      </c>
      <c r="H681" s="55">
        <v>378.5</v>
      </c>
      <c r="I681" s="55">
        <v>428</v>
      </c>
      <c r="J681" s="55">
        <v>675</v>
      </c>
      <c r="K681" s="55">
        <v>-26</v>
      </c>
      <c r="L681" s="55">
        <v>7506</v>
      </c>
      <c r="M681" s="55">
        <v>89.5</v>
      </c>
      <c r="N681" s="55">
        <v>783</v>
      </c>
      <c r="O681" s="55">
        <v>90.5</v>
      </c>
      <c r="P681" s="55">
        <v>445</v>
      </c>
      <c r="Q681" s="55">
        <v>82.5</v>
      </c>
      <c r="R681" s="55">
        <v>765</v>
      </c>
      <c r="S681" s="55">
        <v>54.5</v>
      </c>
      <c r="T681" s="55">
        <v>498</v>
      </c>
      <c r="U681" s="55"/>
      <c r="V681" s="55"/>
      <c r="W681" s="55">
        <v>14.5</v>
      </c>
      <c r="X681" s="55">
        <v>39</v>
      </c>
      <c r="Y681" s="55">
        <v>676</v>
      </c>
      <c r="Z681" s="55"/>
      <c r="AA681" s="55"/>
      <c r="AB681" s="55"/>
      <c r="AC681" s="55"/>
      <c r="AD681" s="55"/>
      <c r="AE681" s="55"/>
      <c r="AF681" s="55">
        <v>47</v>
      </c>
      <c r="AG681" s="55">
        <v>72</v>
      </c>
      <c r="AH681" s="55">
        <v>194</v>
      </c>
      <c r="AI681" s="55" t="s">
        <v>866</v>
      </c>
      <c r="AJ681" s="55">
        <v>3</v>
      </c>
      <c r="AK681" s="55"/>
      <c r="AL681" s="55"/>
      <c r="AM681" s="55"/>
      <c r="AN681" s="55"/>
      <c r="AO681" s="55">
        <v>581</v>
      </c>
      <c r="AP681" s="55">
        <v>624</v>
      </c>
      <c r="AQ681" s="55">
        <v>627</v>
      </c>
      <c r="AR681" s="55">
        <v>649</v>
      </c>
      <c r="AS681" s="55">
        <v>637</v>
      </c>
      <c r="AT681" s="55">
        <v>675</v>
      </c>
    </row>
    <row r="682" spans="1:46">
      <c r="A682" s="55" t="s">
        <v>1423</v>
      </c>
      <c r="B682" s="55">
        <v>1315231546</v>
      </c>
      <c r="C682" s="55" t="s">
        <v>1424</v>
      </c>
      <c r="D682" s="55" t="s">
        <v>133</v>
      </c>
      <c r="E682" s="55" t="s">
        <v>53</v>
      </c>
      <c r="F682" s="55"/>
      <c r="G682" s="55">
        <v>15</v>
      </c>
      <c r="H682" s="55">
        <v>368.75</v>
      </c>
      <c r="I682" s="55">
        <v>419</v>
      </c>
      <c r="J682" s="55">
        <v>676</v>
      </c>
      <c r="K682" s="55">
        <v>-9</v>
      </c>
      <c r="L682" s="55">
        <v>8071</v>
      </c>
      <c r="M682" s="55">
        <v>95.5</v>
      </c>
      <c r="N682" s="55">
        <v>721</v>
      </c>
      <c r="O682" s="55">
        <v>74.5</v>
      </c>
      <c r="P682" s="55">
        <v>681</v>
      </c>
      <c r="Q682" s="55">
        <v>79.5</v>
      </c>
      <c r="R682" s="55">
        <v>773</v>
      </c>
      <c r="S682" s="55">
        <v>25.5</v>
      </c>
      <c r="T682" s="55">
        <v>684</v>
      </c>
      <c r="U682" s="55"/>
      <c r="V682" s="55"/>
      <c r="W682" s="55">
        <v>27.5</v>
      </c>
      <c r="X682" s="55">
        <v>55</v>
      </c>
      <c r="Y682" s="55">
        <v>665</v>
      </c>
      <c r="Z682" s="55"/>
      <c r="AA682" s="55"/>
      <c r="AB682" s="55"/>
      <c r="AC682" s="55">
        <v>66.25</v>
      </c>
      <c r="AD682" s="55">
        <v>89</v>
      </c>
      <c r="AE682" s="55">
        <v>53</v>
      </c>
      <c r="AF682" s="55"/>
      <c r="AG682" s="55"/>
      <c r="AH682" s="55"/>
      <c r="AI682" s="55" t="s">
        <v>880</v>
      </c>
      <c r="AJ682" s="55">
        <v>46</v>
      </c>
      <c r="AK682" s="55"/>
      <c r="AL682" s="55"/>
      <c r="AM682" s="55"/>
      <c r="AN682" s="55"/>
      <c r="AO682" s="55">
        <v>467</v>
      </c>
      <c r="AP682" s="55">
        <v>677</v>
      </c>
      <c r="AQ682" s="55">
        <v>670</v>
      </c>
      <c r="AR682" s="55">
        <v>667</v>
      </c>
      <c r="AS682" s="55">
        <v>672</v>
      </c>
      <c r="AT682" s="55">
        <v>676</v>
      </c>
    </row>
    <row r="683" spans="1:46">
      <c r="A683" s="55" t="s">
        <v>1186</v>
      </c>
      <c r="B683" s="55">
        <v>7001231325</v>
      </c>
      <c r="C683" s="55" t="s">
        <v>1187</v>
      </c>
      <c r="D683" s="55" t="s">
        <v>511</v>
      </c>
      <c r="E683" s="55" t="s">
        <v>53</v>
      </c>
      <c r="F683" s="55" t="s">
        <v>233</v>
      </c>
      <c r="G683" s="55">
        <v>13</v>
      </c>
      <c r="H683" s="55">
        <v>384.5</v>
      </c>
      <c r="I683" s="55">
        <v>421.5</v>
      </c>
      <c r="J683" s="55">
        <v>676</v>
      </c>
      <c r="K683" s="55">
        <v>-9</v>
      </c>
      <c r="L683" s="55">
        <v>8071</v>
      </c>
      <c r="M683" s="55">
        <v>110</v>
      </c>
      <c r="N683" s="55">
        <v>209</v>
      </c>
      <c r="O683" s="55">
        <v>47</v>
      </c>
      <c r="P683" s="55">
        <v>795</v>
      </c>
      <c r="Q683" s="55">
        <v>104.5</v>
      </c>
      <c r="R683" s="55">
        <v>532</v>
      </c>
      <c r="S683" s="55">
        <v>19</v>
      </c>
      <c r="T683" s="55">
        <v>686</v>
      </c>
      <c r="U683" s="55"/>
      <c r="V683" s="55"/>
      <c r="W683" s="55"/>
      <c r="X683" s="55"/>
      <c r="Y683" s="55"/>
      <c r="Z683" s="55">
        <v>52</v>
      </c>
      <c r="AA683" s="55">
        <v>63</v>
      </c>
      <c r="AB683" s="55">
        <v>461</v>
      </c>
      <c r="AC683" s="55"/>
      <c r="AD683" s="55"/>
      <c r="AE683" s="55"/>
      <c r="AF683" s="55">
        <v>52</v>
      </c>
      <c r="AG683" s="55">
        <v>78</v>
      </c>
      <c r="AH683" s="55">
        <v>154</v>
      </c>
      <c r="AI683" s="55" t="s">
        <v>1142</v>
      </c>
      <c r="AJ683" s="55">
        <v>25</v>
      </c>
      <c r="AK683" s="55"/>
      <c r="AL683" s="55" t="s">
        <v>1143</v>
      </c>
      <c r="AM683" s="55"/>
      <c r="AN683" s="55"/>
      <c r="AO683" s="55"/>
      <c r="AP683" s="55"/>
      <c r="AQ683" s="55"/>
      <c r="AR683" s="55">
        <v>667</v>
      </c>
      <c r="AS683" s="55"/>
      <c r="AT683" s="55">
        <v>676</v>
      </c>
    </row>
    <row r="684" spans="1:46">
      <c r="A684" s="55" t="s">
        <v>763</v>
      </c>
      <c r="B684" s="55">
        <v>1315230836</v>
      </c>
      <c r="C684" s="55" t="s">
        <v>764</v>
      </c>
      <c r="D684" s="55" t="s">
        <v>133</v>
      </c>
      <c r="E684" s="55" t="s">
        <v>53</v>
      </c>
      <c r="F684" s="55"/>
      <c r="G684" s="55">
        <v>8</v>
      </c>
      <c r="H684" s="55">
        <v>379.5</v>
      </c>
      <c r="I684" s="55">
        <v>418</v>
      </c>
      <c r="J684" s="55">
        <v>677</v>
      </c>
      <c r="K684" s="55">
        <v>-10</v>
      </c>
      <c r="L684" s="55">
        <v>8142</v>
      </c>
      <c r="M684" s="55">
        <v>105</v>
      </c>
      <c r="N684" s="55">
        <v>406</v>
      </c>
      <c r="O684" s="55">
        <v>70</v>
      </c>
      <c r="P684" s="55">
        <v>713</v>
      </c>
      <c r="Q684" s="55">
        <v>88.5</v>
      </c>
      <c r="R684" s="55">
        <v>735</v>
      </c>
      <c r="S684" s="55">
        <v>28.5</v>
      </c>
      <c r="T684" s="55">
        <v>677</v>
      </c>
      <c r="U684" s="55"/>
      <c r="V684" s="55"/>
      <c r="W684" s="55">
        <v>36</v>
      </c>
      <c r="X684" s="55">
        <v>63</v>
      </c>
      <c r="Y684" s="55">
        <v>645</v>
      </c>
      <c r="Z684" s="55">
        <v>51.5</v>
      </c>
      <c r="AA684" s="55">
        <v>63</v>
      </c>
      <c r="AB684" s="55">
        <v>461</v>
      </c>
      <c r="AC684" s="55"/>
      <c r="AD684" s="55"/>
      <c r="AE684" s="55"/>
      <c r="AF684" s="55"/>
      <c r="AG684" s="55"/>
      <c r="AH684" s="55"/>
      <c r="AI684" s="55" t="s">
        <v>54</v>
      </c>
      <c r="AJ684" s="55">
        <v>37</v>
      </c>
      <c r="AK684" s="55"/>
      <c r="AL684" s="55"/>
      <c r="AM684" s="55"/>
      <c r="AN684" s="55"/>
      <c r="AO684" s="55">
        <v>622</v>
      </c>
      <c r="AP684" s="55">
        <v>644</v>
      </c>
      <c r="AQ684" s="55">
        <v>587</v>
      </c>
      <c r="AR684" s="55">
        <v>667</v>
      </c>
      <c r="AS684" s="55">
        <v>648</v>
      </c>
      <c r="AT684" s="55">
        <v>677</v>
      </c>
    </row>
    <row r="685" spans="1:46">
      <c r="A685" s="55" t="s">
        <v>1288</v>
      </c>
      <c r="B685" s="55">
        <v>1315231428</v>
      </c>
      <c r="C685" s="55" t="s">
        <v>1289</v>
      </c>
      <c r="D685" s="55" t="s">
        <v>52</v>
      </c>
      <c r="E685" s="55" t="s">
        <v>53</v>
      </c>
      <c r="F685" s="55"/>
      <c r="G685" s="55">
        <v>14</v>
      </c>
      <c r="H685" s="55">
        <v>368.75</v>
      </c>
      <c r="I685" s="55">
        <v>416.5</v>
      </c>
      <c r="J685" s="55">
        <v>678</v>
      </c>
      <c r="K685" s="55">
        <v>-19</v>
      </c>
      <c r="L685" s="55">
        <v>8235</v>
      </c>
      <c r="M685" s="55">
        <v>111.5</v>
      </c>
      <c r="N685" s="55">
        <v>155</v>
      </c>
      <c r="O685" s="55">
        <v>56</v>
      </c>
      <c r="P685" s="55">
        <v>781</v>
      </c>
      <c r="Q685" s="55">
        <v>113.5</v>
      </c>
      <c r="R685" s="55">
        <v>327</v>
      </c>
      <c r="S685" s="55">
        <v>20.5</v>
      </c>
      <c r="T685" s="55">
        <v>686</v>
      </c>
      <c r="U685" s="55"/>
      <c r="V685" s="55"/>
      <c r="W685" s="55">
        <v>29</v>
      </c>
      <c r="X685" s="55">
        <v>57</v>
      </c>
      <c r="Y685" s="55">
        <v>662</v>
      </c>
      <c r="Z685" s="55"/>
      <c r="AA685" s="55"/>
      <c r="AB685" s="55"/>
      <c r="AC685" s="55">
        <v>38.25</v>
      </c>
      <c r="AD685" s="55">
        <v>58</v>
      </c>
      <c r="AE685" s="55">
        <v>222</v>
      </c>
      <c r="AF685" s="55"/>
      <c r="AG685" s="55"/>
      <c r="AH685" s="55"/>
      <c r="AI685" s="55" t="s">
        <v>880</v>
      </c>
      <c r="AJ685" s="55">
        <v>29</v>
      </c>
      <c r="AK685" s="55"/>
      <c r="AL685" s="55"/>
      <c r="AM685" s="55"/>
      <c r="AN685" s="55"/>
      <c r="AO685" s="55">
        <v>648</v>
      </c>
      <c r="AP685" s="55">
        <v>632</v>
      </c>
      <c r="AQ685" s="55">
        <v>660</v>
      </c>
      <c r="AR685" s="55">
        <v>659</v>
      </c>
      <c r="AS685" s="55">
        <v>634</v>
      </c>
      <c r="AT685" s="55">
        <v>678</v>
      </c>
    </row>
    <row r="686" spans="1:46">
      <c r="A686" s="55" t="s">
        <v>1294</v>
      </c>
      <c r="B686" s="55">
        <v>1315231431</v>
      </c>
      <c r="C686" s="55" t="s">
        <v>1295</v>
      </c>
      <c r="D686" s="55" t="s">
        <v>52</v>
      </c>
      <c r="E686" s="55" t="s">
        <v>53</v>
      </c>
      <c r="F686" s="55"/>
      <c r="G686" s="55">
        <v>14</v>
      </c>
      <c r="H686" s="55">
        <v>367.25</v>
      </c>
      <c r="I686" s="55">
        <v>415</v>
      </c>
      <c r="J686" s="55">
        <v>679</v>
      </c>
      <c r="K686" s="55"/>
      <c r="L686" s="55">
        <v>8340</v>
      </c>
      <c r="M686" s="55">
        <v>100</v>
      </c>
      <c r="N686" s="55">
        <v>605</v>
      </c>
      <c r="O686" s="55">
        <v>48.5</v>
      </c>
      <c r="P686" s="55">
        <v>793</v>
      </c>
      <c r="Q686" s="55">
        <v>108.5</v>
      </c>
      <c r="R686" s="55">
        <v>443</v>
      </c>
      <c r="S686" s="55">
        <v>25</v>
      </c>
      <c r="T686" s="55">
        <v>685</v>
      </c>
      <c r="U686" s="55"/>
      <c r="V686" s="55"/>
      <c r="W686" s="55">
        <v>36</v>
      </c>
      <c r="X686" s="55">
        <v>63</v>
      </c>
      <c r="Y686" s="55">
        <v>645</v>
      </c>
      <c r="Z686" s="55"/>
      <c r="AA686" s="55"/>
      <c r="AB686" s="55"/>
      <c r="AC686" s="55">
        <v>49.25</v>
      </c>
      <c r="AD686" s="55">
        <v>70</v>
      </c>
      <c r="AE686" s="55">
        <v>204</v>
      </c>
      <c r="AF686" s="55"/>
      <c r="AG686" s="55"/>
      <c r="AH686" s="55"/>
      <c r="AI686" s="55" t="s">
        <v>880</v>
      </c>
      <c r="AJ686" s="55">
        <v>32</v>
      </c>
      <c r="AK686" s="55"/>
      <c r="AL686" s="55"/>
      <c r="AM686" s="55"/>
      <c r="AN686" s="55"/>
      <c r="AO686" s="55">
        <v>677</v>
      </c>
      <c r="AP686" s="55">
        <v>676</v>
      </c>
      <c r="AQ686" s="55">
        <v>678</v>
      </c>
      <c r="AR686" s="55">
        <v>679</v>
      </c>
      <c r="AS686" s="55">
        <v>682</v>
      </c>
      <c r="AT686" s="55">
        <v>679</v>
      </c>
    </row>
    <row r="687" spans="1:46">
      <c r="A687" s="55" t="s">
        <v>1413</v>
      </c>
      <c r="B687" s="55">
        <v>7035231541</v>
      </c>
      <c r="C687" s="55" t="s">
        <v>1414</v>
      </c>
      <c r="D687" s="55" t="s">
        <v>511</v>
      </c>
      <c r="E687" s="55" t="s">
        <v>53</v>
      </c>
      <c r="F687" s="55" t="s">
        <v>233</v>
      </c>
      <c r="G687" s="55">
        <v>15</v>
      </c>
      <c r="H687" s="55">
        <v>356.5</v>
      </c>
      <c r="I687" s="55">
        <v>407.5</v>
      </c>
      <c r="J687" s="55">
        <v>680</v>
      </c>
      <c r="K687" s="55">
        <v>-5</v>
      </c>
      <c r="L687" s="55">
        <v>8783</v>
      </c>
      <c r="M687" s="55">
        <v>89</v>
      </c>
      <c r="N687" s="55">
        <v>785</v>
      </c>
      <c r="O687" s="55">
        <v>63</v>
      </c>
      <c r="P687" s="55">
        <v>760</v>
      </c>
      <c r="Q687" s="55">
        <v>85.5</v>
      </c>
      <c r="R687" s="55">
        <v>755</v>
      </c>
      <c r="S687" s="55">
        <v>16</v>
      </c>
      <c r="T687" s="55">
        <v>688</v>
      </c>
      <c r="U687" s="55"/>
      <c r="V687" s="55"/>
      <c r="W687" s="55">
        <v>40</v>
      </c>
      <c r="X687" s="55">
        <v>67</v>
      </c>
      <c r="Y687" s="55">
        <v>620</v>
      </c>
      <c r="Z687" s="55"/>
      <c r="AA687" s="55"/>
      <c r="AB687" s="55"/>
      <c r="AC687" s="55">
        <v>63</v>
      </c>
      <c r="AD687" s="55">
        <v>87</v>
      </c>
      <c r="AE687" s="55">
        <v>88</v>
      </c>
      <c r="AF687" s="55"/>
      <c r="AG687" s="55"/>
      <c r="AH687" s="55"/>
      <c r="AI687" s="55" t="s">
        <v>880</v>
      </c>
      <c r="AJ687" s="55">
        <v>41</v>
      </c>
      <c r="AK687" s="55"/>
      <c r="AL687" s="55"/>
      <c r="AM687" s="55"/>
      <c r="AN687" s="55"/>
      <c r="AO687" s="55">
        <v>666</v>
      </c>
      <c r="AP687" s="55">
        <v>681</v>
      </c>
      <c r="AQ687" s="55">
        <v>665</v>
      </c>
      <c r="AR687" s="55">
        <v>675</v>
      </c>
      <c r="AS687" s="55"/>
      <c r="AT687" s="55">
        <v>680</v>
      </c>
    </row>
    <row r="688" spans="1:46">
      <c r="A688" s="55" t="s">
        <v>1064</v>
      </c>
      <c r="B688" s="55">
        <v>1315231202</v>
      </c>
      <c r="C688" s="55" t="s">
        <v>1065</v>
      </c>
      <c r="D688" s="55" t="s">
        <v>52</v>
      </c>
      <c r="E688" s="55" t="s">
        <v>53</v>
      </c>
      <c r="F688" s="55"/>
      <c r="G688" s="55">
        <v>12</v>
      </c>
      <c r="H688" s="55">
        <v>354</v>
      </c>
      <c r="I688" s="55">
        <v>407.5</v>
      </c>
      <c r="J688" s="55">
        <v>680</v>
      </c>
      <c r="K688" s="55">
        <v>-7</v>
      </c>
      <c r="L688" s="55">
        <v>8783</v>
      </c>
      <c r="M688" s="55">
        <v>87</v>
      </c>
      <c r="N688" s="55">
        <v>789</v>
      </c>
      <c r="O688" s="55">
        <v>56.5</v>
      </c>
      <c r="P688" s="55">
        <v>778</v>
      </c>
      <c r="Q688" s="55">
        <v>93</v>
      </c>
      <c r="R688" s="55">
        <v>695</v>
      </c>
      <c r="S688" s="55">
        <v>37</v>
      </c>
      <c r="T688" s="55">
        <v>654</v>
      </c>
      <c r="U688" s="55"/>
      <c r="V688" s="55"/>
      <c r="W688" s="55">
        <v>31</v>
      </c>
      <c r="X688" s="55">
        <v>59</v>
      </c>
      <c r="Y688" s="55">
        <v>657</v>
      </c>
      <c r="Z688" s="55"/>
      <c r="AA688" s="55"/>
      <c r="AB688" s="55"/>
      <c r="AC688" s="55"/>
      <c r="AD688" s="55"/>
      <c r="AE688" s="55"/>
      <c r="AF688" s="55">
        <v>49.5</v>
      </c>
      <c r="AG688" s="55">
        <v>75</v>
      </c>
      <c r="AH688" s="55">
        <v>181</v>
      </c>
      <c r="AI688" s="55" t="s">
        <v>866</v>
      </c>
      <c r="AJ688" s="55">
        <v>2</v>
      </c>
      <c r="AK688" s="55"/>
      <c r="AL688" s="55"/>
      <c r="AM688" s="55"/>
      <c r="AN688" s="55"/>
      <c r="AO688" s="55">
        <v>678</v>
      </c>
      <c r="AP688" s="55">
        <v>665</v>
      </c>
      <c r="AQ688" s="55">
        <v>664</v>
      </c>
      <c r="AR688" s="55">
        <v>673</v>
      </c>
      <c r="AS688" s="55">
        <v>681</v>
      </c>
      <c r="AT688" s="55">
        <v>680</v>
      </c>
    </row>
    <row r="689" spans="1:46">
      <c r="A689" s="55" t="s">
        <v>711</v>
      </c>
      <c r="B689" s="55">
        <v>1315230810</v>
      </c>
      <c r="C689" s="55" t="s">
        <v>712</v>
      </c>
      <c r="D689" s="55" t="s">
        <v>52</v>
      </c>
      <c r="E689" s="55" t="s">
        <v>53</v>
      </c>
      <c r="F689" s="55"/>
      <c r="G689" s="55">
        <v>8</v>
      </c>
      <c r="H689" s="55">
        <v>361</v>
      </c>
      <c r="I689" s="55">
        <v>401</v>
      </c>
      <c r="J689" s="55">
        <v>681</v>
      </c>
      <c r="K689" s="55">
        <v>-5</v>
      </c>
      <c r="L689" s="55">
        <v>9192</v>
      </c>
      <c r="M689" s="55">
        <v>98.5</v>
      </c>
      <c r="N689" s="55">
        <v>653</v>
      </c>
      <c r="O689" s="55">
        <v>74.5</v>
      </c>
      <c r="P689" s="55">
        <v>681</v>
      </c>
      <c r="Q689" s="55">
        <v>60.5</v>
      </c>
      <c r="R689" s="55">
        <v>793</v>
      </c>
      <c r="S689" s="55">
        <v>45.5</v>
      </c>
      <c r="T689" s="55">
        <v>602</v>
      </c>
      <c r="U689" s="55"/>
      <c r="V689" s="55"/>
      <c r="W689" s="55">
        <v>41</v>
      </c>
      <c r="X689" s="55">
        <v>68</v>
      </c>
      <c r="Y689" s="55">
        <v>615</v>
      </c>
      <c r="Z689" s="55">
        <v>41</v>
      </c>
      <c r="AA689" s="55">
        <v>54</v>
      </c>
      <c r="AB689" s="55">
        <v>467</v>
      </c>
      <c r="AC689" s="55"/>
      <c r="AD689" s="55"/>
      <c r="AE689" s="55"/>
      <c r="AF689" s="55"/>
      <c r="AG689" s="55"/>
      <c r="AH689" s="55"/>
      <c r="AI689" s="55" t="s">
        <v>54</v>
      </c>
      <c r="AJ689" s="55">
        <v>11</v>
      </c>
      <c r="AK689" s="55"/>
      <c r="AL689" s="55"/>
      <c r="AM689" s="55"/>
      <c r="AN689" s="55"/>
      <c r="AO689" s="55">
        <v>679</v>
      </c>
      <c r="AP689" s="55">
        <v>683</v>
      </c>
      <c r="AQ689" s="55">
        <v>677</v>
      </c>
      <c r="AR689" s="55">
        <v>676</v>
      </c>
      <c r="AS689" s="55">
        <v>684</v>
      </c>
      <c r="AT689" s="55">
        <v>681</v>
      </c>
    </row>
    <row r="690" spans="1:46">
      <c r="A690" s="55" t="s">
        <v>1324</v>
      </c>
      <c r="B690" s="55">
        <v>1315231446</v>
      </c>
      <c r="C690" s="55" t="s">
        <v>1325</v>
      </c>
      <c r="D690" s="55" t="s">
        <v>133</v>
      </c>
      <c r="E690" s="55" t="s">
        <v>53</v>
      </c>
      <c r="F690" s="55"/>
      <c r="G690" s="55">
        <v>14</v>
      </c>
      <c r="H690" s="55">
        <v>351.5</v>
      </c>
      <c r="I690" s="55">
        <v>400.5</v>
      </c>
      <c r="J690" s="55">
        <v>682</v>
      </c>
      <c r="K690" s="55">
        <v>-7</v>
      </c>
      <c r="L690" s="55">
        <v>9226</v>
      </c>
      <c r="M690" s="55">
        <v>104.5</v>
      </c>
      <c r="N690" s="55">
        <v>433</v>
      </c>
      <c r="O690" s="55">
        <v>55</v>
      </c>
      <c r="P690" s="55">
        <v>784</v>
      </c>
      <c r="Q690" s="55">
        <v>99.5</v>
      </c>
      <c r="R690" s="55">
        <v>610</v>
      </c>
      <c r="S690" s="55">
        <v>14.5</v>
      </c>
      <c r="T690" s="55">
        <v>688</v>
      </c>
      <c r="U690" s="55"/>
      <c r="V690" s="55"/>
      <c r="W690" s="55">
        <v>26</v>
      </c>
      <c r="X690" s="55">
        <v>53</v>
      </c>
      <c r="Y690" s="55">
        <v>668</v>
      </c>
      <c r="Z690" s="55"/>
      <c r="AA690" s="55"/>
      <c r="AB690" s="55"/>
      <c r="AC690" s="55">
        <v>52</v>
      </c>
      <c r="AD690" s="55">
        <v>74</v>
      </c>
      <c r="AE690" s="55">
        <v>188</v>
      </c>
      <c r="AF690" s="55"/>
      <c r="AG690" s="55"/>
      <c r="AH690" s="55"/>
      <c r="AI690" s="55" t="s">
        <v>880</v>
      </c>
      <c r="AJ690" s="55">
        <v>47</v>
      </c>
      <c r="AK690" s="55"/>
      <c r="AL690" s="55"/>
      <c r="AM690" s="55"/>
      <c r="AN690" s="55"/>
      <c r="AO690" s="55">
        <v>684</v>
      </c>
      <c r="AP690" s="55">
        <v>678</v>
      </c>
      <c r="AQ690" s="55">
        <v>676</v>
      </c>
      <c r="AR690" s="55">
        <v>675</v>
      </c>
      <c r="AS690" s="55">
        <v>644</v>
      </c>
      <c r="AT690" s="55">
        <v>682</v>
      </c>
    </row>
    <row r="691" spans="1:46">
      <c r="A691" s="55" t="s">
        <v>1220</v>
      </c>
      <c r="B691" s="55">
        <v>7035231342</v>
      </c>
      <c r="C691" s="55" t="s">
        <v>1221</v>
      </c>
      <c r="D691" s="55" t="s">
        <v>232</v>
      </c>
      <c r="E691" s="55" t="s">
        <v>53</v>
      </c>
      <c r="F691" s="55" t="s">
        <v>233</v>
      </c>
      <c r="G691" s="55">
        <v>13</v>
      </c>
      <c r="H691" s="55">
        <v>362.5</v>
      </c>
      <c r="I691" s="55">
        <v>397.5</v>
      </c>
      <c r="J691" s="55">
        <v>683</v>
      </c>
      <c r="K691" s="55">
        <v>-7</v>
      </c>
      <c r="L691" s="55">
        <v>9311</v>
      </c>
      <c r="M691" s="55">
        <v>87</v>
      </c>
      <c r="N691" s="55">
        <v>789</v>
      </c>
      <c r="O691" s="55">
        <v>66</v>
      </c>
      <c r="P691" s="55">
        <v>741</v>
      </c>
      <c r="Q691" s="55">
        <v>69.5</v>
      </c>
      <c r="R691" s="55">
        <v>788</v>
      </c>
      <c r="S691" s="55">
        <v>27</v>
      </c>
      <c r="T691" s="55">
        <v>681</v>
      </c>
      <c r="U691" s="55"/>
      <c r="V691" s="55"/>
      <c r="W691" s="55"/>
      <c r="X691" s="55"/>
      <c r="Y691" s="55"/>
      <c r="Z691" s="55">
        <v>48</v>
      </c>
      <c r="AA691" s="55">
        <v>59</v>
      </c>
      <c r="AB691" s="55">
        <v>465</v>
      </c>
      <c r="AC691" s="55"/>
      <c r="AD691" s="55"/>
      <c r="AE691" s="55"/>
      <c r="AF691" s="55">
        <v>65</v>
      </c>
      <c r="AG691" s="55">
        <v>89</v>
      </c>
      <c r="AH691" s="55">
        <v>33</v>
      </c>
      <c r="AI691" s="55" t="s">
        <v>1142</v>
      </c>
      <c r="AJ691" s="55">
        <v>42</v>
      </c>
      <c r="AK691" s="55"/>
      <c r="AL691" s="55" t="s">
        <v>1143</v>
      </c>
      <c r="AM691" s="55"/>
      <c r="AN691" s="55"/>
      <c r="AO691" s="55">
        <v>687</v>
      </c>
      <c r="AP691" s="55"/>
      <c r="AQ691" s="55">
        <v>679</v>
      </c>
      <c r="AR691" s="55">
        <v>676</v>
      </c>
      <c r="AS691" s="55"/>
      <c r="AT691" s="55">
        <v>683</v>
      </c>
    </row>
    <row r="692" spans="1:46">
      <c r="A692" s="55" t="s">
        <v>681</v>
      </c>
      <c r="B692" s="55">
        <v>7035230743</v>
      </c>
      <c r="C692" s="55" t="s">
        <v>682</v>
      </c>
      <c r="D692" s="55" t="s">
        <v>232</v>
      </c>
      <c r="E692" s="55" t="s">
        <v>53</v>
      </c>
      <c r="F692" s="55" t="s">
        <v>233</v>
      </c>
      <c r="G692" s="55">
        <v>7</v>
      </c>
      <c r="H692" s="55">
        <v>358.5</v>
      </c>
      <c r="I692" s="55">
        <v>398.5</v>
      </c>
      <c r="J692" s="55">
        <v>683</v>
      </c>
      <c r="K692" s="55">
        <v>-19</v>
      </c>
      <c r="L692" s="55">
        <v>9311</v>
      </c>
      <c r="M692" s="55">
        <v>101</v>
      </c>
      <c r="N692" s="55">
        <v>561</v>
      </c>
      <c r="O692" s="55">
        <v>67</v>
      </c>
      <c r="P692" s="55">
        <v>733</v>
      </c>
      <c r="Q692" s="55">
        <v>87.5</v>
      </c>
      <c r="R692" s="55">
        <v>741</v>
      </c>
      <c r="S692" s="55">
        <v>29</v>
      </c>
      <c r="T692" s="55">
        <v>676</v>
      </c>
      <c r="U692" s="55"/>
      <c r="V692" s="55"/>
      <c r="W692" s="55">
        <v>30</v>
      </c>
      <c r="X692" s="55">
        <v>58</v>
      </c>
      <c r="Y692" s="55">
        <v>660</v>
      </c>
      <c r="Z692" s="55">
        <v>44</v>
      </c>
      <c r="AA692" s="55">
        <v>56</v>
      </c>
      <c r="AB692" s="55">
        <v>466</v>
      </c>
      <c r="AC692" s="55"/>
      <c r="AD692" s="55"/>
      <c r="AE692" s="55"/>
      <c r="AF692" s="55"/>
      <c r="AG692" s="55"/>
      <c r="AH692" s="55"/>
      <c r="AI692" s="55" t="s">
        <v>54</v>
      </c>
      <c r="AJ692" s="55">
        <v>43</v>
      </c>
      <c r="AK692" s="55"/>
      <c r="AL692" s="55"/>
      <c r="AM692" s="55"/>
      <c r="AN692" s="55"/>
      <c r="AO692" s="55">
        <v>665</v>
      </c>
      <c r="AP692" s="55">
        <v>686</v>
      </c>
      <c r="AQ692" s="55">
        <v>677</v>
      </c>
      <c r="AR692" s="55">
        <v>664</v>
      </c>
      <c r="AS692" s="55"/>
      <c r="AT692" s="55">
        <v>683</v>
      </c>
    </row>
    <row r="693" spans="1:46">
      <c r="A693" s="55" t="s">
        <v>1126</v>
      </c>
      <c r="B693" s="55">
        <v>1315231234</v>
      </c>
      <c r="C693" s="55" t="s">
        <v>1127</v>
      </c>
      <c r="D693" s="55" t="s">
        <v>133</v>
      </c>
      <c r="E693" s="55" t="s">
        <v>53</v>
      </c>
      <c r="F693" s="55"/>
      <c r="G693" s="55">
        <v>12</v>
      </c>
      <c r="H693" s="55">
        <v>346.5</v>
      </c>
      <c r="I693" s="55">
        <v>399</v>
      </c>
      <c r="J693" s="55">
        <v>683</v>
      </c>
      <c r="K693" s="55">
        <v>-119</v>
      </c>
      <c r="L693" s="55">
        <v>9311</v>
      </c>
      <c r="M693" s="55">
        <v>99.5</v>
      </c>
      <c r="N693" s="55">
        <v>618</v>
      </c>
      <c r="O693" s="55">
        <v>57</v>
      </c>
      <c r="P693" s="55">
        <v>775</v>
      </c>
      <c r="Q693" s="55">
        <v>91.5</v>
      </c>
      <c r="R693" s="55">
        <v>713</v>
      </c>
      <c r="S693" s="55">
        <v>26</v>
      </c>
      <c r="T693" s="55">
        <v>683</v>
      </c>
      <c r="U693" s="55"/>
      <c r="V693" s="55"/>
      <c r="W693" s="55">
        <v>21</v>
      </c>
      <c r="X693" s="55">
        <v>47</v>
      </c>
      <c r="Y693" s="55">
        <v>675</v>
      </c>
      <c r="Z693" s="55"/>
      <c r="AA693" s="55"/>
      <c r="AB693" s="55"/>
      <c r="AC693" s="55"/>
      <c r="AD693" s="55"/>
      <c r="AE693" s="55"/>
      <c r="AF693" s="55">
        <v>51.5</v>
      </c>
      <c r="AG693" s="55">
        <v>78</v>
      </c>
      <c r="AH693" s="55">
        <v>159</v>
      </c>
      <c r="AI693" s="55" t="s">
        <v>866</v>
      </c>
      <c r="AJ693" s="55">
        <v>35</v>
      </c>
      <c r="AK693" s="55"/>
      <c r="AL693" s="55"/>
      <c r="AM693" s="55"/>
      <c r="AN693" s="55"/>
      <c r="AO693" s="55">
        <v>626</v>
      </c>
      <c r="AP693" s="55">
        <v>655</v>
      </c>
      <c r="AQ693" s="55">
        <v>615</v>
      </c>
      <c r="AR693" s="55">
        <v>564</v>
      </c>
      <c r="AS693" s="55">
        <v>601</v>
      </c>
      <c r="AT693" s="55">
        <v>683</v>
      </c>
    </row>
    <row r="694" spans="1:46">
      <c r="A694" s="55" t="s">
        <v>1393</v>
      </c>
      <c r="B694" s="55">
        <v>7035231531</v>
      </c>
      <c r="C694" s="55" t="s">
        <v>1394</v>
      </c>
      <c r="D694" s="55" t="s">
        <v>511</v>
      </c>
      <c r="E694" s="55" t="s">
        <v>53</v>
      </c>
      <c r="F694" s="55" t="s">
        <v>233</v>
      </c>
      <c r="G694" s="55">
        <v>15</v>
      </c>
      <c r="H694" s="55">
        <v>347</v>
      </c>
      <c r="I694" s="55">
        <v>395</v>
      </c>
      <c r="J694" s="55">
        <v>684</v>
      </c>
      <c r="K694" s="55">
        <v>-4</v>
      </c>
      <c r="L694" s="55">
        <v>9491</v>
      </c>
      <c r="M694" s="55">
        <v>99</v>
      </c>
      <c r="N694" s="55">
        <v>635</v>
      </c>
      <c r="O694" s="55">
        <v>40</v>
      </c>
      <c r="P694" s="55">
        <v>798</v>
      </c>
      <c r="Q694" s="55">
        <v>102</v>
      </c>
      <c r="R694" s="55">
        <v>575</v>
      </c>
      <c r="S694" s="55">
        <v>30</v>
      </c>
      <c r="T694" s="55">
        <v>675</v>
      </c>
      <c r="U694" s="55"/>
      <c r="V694" s="55"/>
      <c r="W694" s="55">
        <v>21</v>
      </c>
      <c r="X694" s="55">
        <v>47</v>
      </c>
      <c r="Y694" s="55">
        <v>675</v>
      </c>
      <c r="Z694" s="55"/>
      <c r="AA694" s="55"/>
      <c r="AB694" s="55"/>
      <c r="AC694" s="55">
        <v>55</v>
      </c>
      <c r="AD694" s="55">
        <v>77</v>
      </c>
      <c r="AE694" s="55">
        <v>173</v>
      </c>
      <c r="AF694" s="55"/>
      <c r="AG694" s="55"/>
      <c r="AH694" s="55"/>
      <c r="AI694" s="55" t="s">
        <v>880</v>
      </c>
      <c r="AJ694" s="55">
        <v>31</v>
      </c>
      <c r="AK694" s="55"/>
      <c r="AL694" s="55"/>
      <c r="AM694" s="55"/>
      <c r="AN694" s="55"/>
      <c r="AO694" s="55">
        <v>682</v>
      </c>
      <c r="AP694" s="55">
        <v>679</v>
      </c>
      <c r="AQ694" s="55">
        <v>669</v>
      </c>
      <c r="AR694" s="55">
        <v>680</v>
      </c>
      <c r="AS694" s="55"/>
      <c r="AT694" s="55">
        <v>684</v>
      </c>
    </row>
    <row r="695" spans="1:46">
      <c r="A695" s="55" t="s">
        <v>1128</v>
      </c>
      <c r="B695" s="55">
        <v>1315231235</v>
      </c>
      <c r="C695" s="55" t="s">
        <v>1129</v>
      </c>
      <c r="D695" s="55" t="s">
        <v>133</v>
      </c>
      <c r="E695" s="55" t="s">
        <v>53</v>
      </c>
      <c r="F695" s="55"/>
      <c r="G695" s="55">
        <v>12</v>
      </c>
      <c r="H695" s="55">
        <v>345</v>
      </c>
      <c r="I695" s="55">
        <v>396</v>
      </c>
      <c r="J695" s="55">
        <v>684</v>
      </c>
      <c r="K695" s="55"/>
      <c r="L695" s="55">
        <v>9491</v>
      </c>
      <c r="M695" s="55">
        <v>88.5</v>
      </c>
      <c r="N695" s="55">
        <v>787</v>
      </c>
      <c r="O695" s="55">
        <v>77.5</v>
      </c>
      <c r="P695" s="55">
        <v>652</v>
      </c>
      <c r="Q695" s="55">
        <v>81</v>
      </c>
      <c r="R695" s="55">
        <v>770</v>
      </c>
      <c r="S695" s="55">
        <v>27</v>
      </c>
      <c r="T695" s="55">
        <v>681</v>
      </c>
      <c r="U695" s="55"/>
      <c r="V695" s="55"/>
      <c r="W695" s="55">
        <v>25</v>
      </c>
      <c r="X695" s="55">
        <v>52</v>
      </c>
      <c r="Y695" s="55">
        <v>670</v>
      </c>
      <c r="Z695" s="55"/>
      <c r="AA695" s="55"/>
      <c r="AB695" s="55"/>
      <c r="AC695" s="55"/>
      <c r="AD695" s="55"/>
      <c r="AE695" s="55"/>
      <c r="AF695" s="55">
        <v>46</v>
      </c>
      <c r="AG695" s="55">
        <v>70</v>
      </c>
      <c r="AH695" s="55">
        <v>202</v>
      </c>
      <c r="AI695" s="55" t="s">
        <v>866</v>
      </c>
      <c r="AJ695" s="55">
        <v>36</v>
      </c>
      <c r="AK695" s="55"/>
      <c r="AL695" s="55"/>
      <c r="AM695" s="55"/>
      <c r="AN695" s="55"/>
      <c r="AO695" s="55">
        <v>680</v>
      </c>
      <c r="AP695" s="55">
        <v>636</v>
      </c>
      <c r="AQ695" s="55">
        <v>543</v>
      </c>
      <c r="AR695" s="55"/>
      <c r="AS695" s="55">
        <v>676</v>
      </c>
      <c r="AT695" s="55">
        <v>684</v>
      </c>
    </row>
    <row r="696" spans="1:46">
      <c r="A696" s="55" t="s">
        <v>407</v>
      </c>
      <c r="B696" s="55">
        <v>1315230438</v>
      </c>
      <c r="C696" s="55" t="s">
        <v>408</v>
      </c>
      <c r="D696" s="55" t="s">
        <v>133</v>
      </c>
      <c r="E696" s="55" t="s">
        <v>53</v>
      </c>
      <c r="F696" s="55"/>
      <c r="G696" s="55">
        <v>4</v>
      </c>
      <c r="H696" s="55">
        <v>348.5</v>
      </c>
      <c r="I696" s="55">
        <v>387</v>
      </c>
      <c r="J696" s="55">
        <v>685</v>
      </c>
      <c r="K696" s="55">
        <v>-14</v>
      </c>
      <c r="L696" s="55">
        <v>10008</v>
      </c>
      <c r="M696" s="55">
        <v>95</v>
      </c>
      <c r="N696" s="55">
        <v>730</v>
      </c>
      <c r="O696" s="55">
        <v>61.5</v>
      </c>
      <c r="P696" s="55">
        <v>766</v>
      </c>
      <c r="Q696" s="55">
        <v>98</v>
      </c>
      <c r="R696" s="55">
        <v>641</v>
      </c>
      <c r="S696" s="55">
        <v>17.5</v>
      </c>
      <c r="T696" s="55">
        <v>687</v>
      </c>
      <c r="U696" s="55"/>
      <c r="V696" s="55"/>
      <c r="W696" s="55">
        <v>26</v>
      </c>
      <c r="X696" s="55">
        <v>53</v>
      </c>
      <c r="Y696" s="55">
        <v>668</v>
      </c>
      <c r="Z696" s="55">
        <v>50.5</v>
      </c>
      <c r="AA696" s="55">
        <v>62</v>
      </c>
      <c r="AB696" s="55">
        <v>463</v>
      </c>
      <c r="AC696" s="55"/>
      <c r="AD696" s="55"/>
      <c r="AE696" s="55"/>
      <c r="AF696" s="55"/>
      <c r="AG696" s="55"/>
      <c r="AH696" s="55"/>
      <c r="AI696" s="55" t="s">
        <v>54</v>
      </c>
      <c r="AJ696" s="55">
        <v>38</v>
      </c>
      <c r="AK696" s="55"/>
      <c r="AL696" s="55"/>
      <c r="AM696" s="55"/>
      <c r="AN696" s="55"/>
      <c r="AO696" s="55">
        <v>675</v>
      </c>
      <c r="AP696" s="55">
        <v>671</v>
      </c>
      <c r="AQ696" s="55">
        <v>669</v>
      </c>
      <c r="AR696" s="55">
        <v>671</v>
      </c>
      <c r="AS696" s="55">
        <v>680</v>
      </c>
      <c r="AT696" s="55">
        <v>685</v>
      </c>
    </row>
    <row r="697" spans="1:46">
      <c r="A697" s="55" t="s">
        <v>1034</v>
      </c>
      <c r="B697" s="55">
        <v>7035231134</v>
      </c>
      <c r="C697" s="55" t="s">
        <v>1035</v>
      </c>
      <c r="D697" s="55" t="s">
        <v>511</v>
      </c>
      <c r="E697" s="55" t="s">
        <v>53</v>
      </c>
      <c r="F697" s="55" t="s">
        <v>233</v>
      </c>
      <c r="G697" s="55">
        <v>11</v>
      </c>
      <c r="H697" s="55">
        <v>307</v>
      </c>
      <c r="I697" s="55">
        <v>363</v>
      </c>
      <c r="J697" s="55">
        <v>686</v>
      </c>
      <c r="K697" s="55">
        <v>-20</v>
      </c>
      <c r="L697" s="55">
        <v>10598</v>
      </c>
      <c r="M697" s="55">
        <v>81</v>
      </c>
      <c r="N697" s="55">
        <v>796</v>
      </c>
      <c r="O697" s="55">
        <v>46</v>
      </c>
      <c r="P697" s="55">
        <v>796</v>
      </c>
      <c r="Q697" s="55">
        <v>68</v>
      </c>
      <c r="R697" s="55">
        <v>789</v>
      </c>
      <c r="S697" s="55">
        <v>23</v>
      </c>
      <c r="T697" s="55">
        <v>685</v>
      </c>
      <c r="U697" s="55"/>
      <c r="V697" s="55"/>
      <c r="W697" s="55">
        <v>32</v>
      </c>
      <c r="X697" s="55">
        <v>60</v>
      </c>
      <c r="Y697" s="55">
        <v>655</v>
      </c>
      <c r="Z697" s="55"/>
      <c r="AA697" s="55"/>
      <c r="AB697" s="55"/>
      <c r="AC697" s="55"/>
      <c r="AD697" s="55"/>
      <c r="AE697" s="55"/>
      <c r="AF697" s="55">
        <v>57</v>
      </c>
      <c r="AG697" s="55">
        <v>85</v>
      </c>
      <c r="AH697" s="55">
        <v>99</v>
      </c>
      <c r="AI697" s="55" t="s">
        <v>866</v>
      </c>
      <c r="AJ697" s="55">
        <v>34</v>
      </c>
      <c r="AK697" s="55"/>
      <c r="AL697" s="55"/>
      <c r="AM697" s="55"/>
      <c r="AN697" s="55"/>
      <c r="AO697" s="55"/>
      <c r="AP697" s="55"/>
      <c r="AQ697" s="55">
        <v>680</v>
      </c>
      <c r="AR697" s="55">
        <v>666</v>
      </c>
      <c r="AS697" s="55"/>
      <c r="AT697" s="55">
        <v>686</v>
      </c>
    </row>
    <row r="698" spans="1:46">
      <c r="A698" s="55" t="s">
        <v>981</v>
      </c>
      <c r="B698" s="55">
        <v>1315231106</v>
      </c>
      <c r="C698" s="55" t="s">
        <v>982</v>
      </c>
      <c r="D698" s="55" t="s">
        <v>52</v>
      </c>
      <c r="E698" s="55" t="s">
        <v>53</v>
      </c>
      <c r="F698" s="55"/>
      <c r="G698" s="55">
        <v>11</v>
      </c>
      <c r="H698" s="55">
        <v>323.5</v>
      </c>
      <c r="I698" s="55">
        <v>376</v>
      </c>
      <c r="J698" s="55">
        <v>686</v>
      </c>
      <c r="K698" s="55">
        <v>-9</v>
      </c>
      <c r="L698" s="55">
        <v>10598</v>
      </c>
      <c r="M698" s="55">
        <v>98</v>
      </c>
      <c r="N698" s="55">
        <v>668</v>
      </c>
      <c r="O698" s="55">
        <v>68.5</v>
      </c>
      <c r="P698" s="55">
        <v>726</v>
      </c>
      <c r="Q698" s="55">
        <v>54.5</v>
      </c>
      <c r="R698" s="55">
        <v>797</v>
      </c>
      <c r="S698" s="55">
        <v>28</v>
      </c>
      <c r="T698" s="55">
        <v>679</v>
      </c>
      <c r="U698" s="55"/>
      <c r="V698" s="55"/>
      <c r="W698" s="55">
        <v>26.5</v>
      </c>
      <c r="X698" s="55">
        <v>54</v>
      </c>
      <c r="Y698" s="55">
        <v>666</v>
      </c>
      <c r="Z698" s="55"/>
      <c r="AA698" s="55"/>
      <c r="AB698" s="55"/>
      <c r="AC698" s="55"/>
      <c r="AD698" s="55"/>
      <c r="AE698" s="55"/>
      <c r="AF698" s="55">
        <v>48</v>
      </c>
      <c r="AG698" s="55">
        <v>73</v>
      </c>
      <c r="AH698" s="55">
        <v>190</v>
      </c>
      <c r="AI698" s="55" t="s">
        <v>866</v>
      </c>
      <c r="AJ698" s="55">
        <v>6</v>
      </c>
      <c r="AK698" s="55"/>
      <c r="AL698" s="55"/>
      <c r="AM698" s="55"/>
      <c r="AN698" s="55"/>
      <c r="AO698" s="55"/>
      <c r="AP698" s="55"/>
      <c r="AQ698" s="55">
        <v>675</v>
      </c>
      <c r="AR698" s="55">
        <v>677</v>
      </c>
      <c r="AS698" s="55"/>
      <c r="AT698" s="55">
        <v>686</v>
      </c>
    </row>
    <row r="699" spans="1:46">
      <c r="A699" s="55" t="s">
        <v>509</v>
      </c>
      <c r="B699" s="55">
        <v>7001230601</v>
      </c>
      <c r="C699" s="55" t="s">
        <v>510</v>
      </c>
      <c r="D699" s="55" t="s">
        <v>511</v>
      </c>
      <c r="E699" s="55" t="s">
        <v>53</v>
      </c>
      <c r="F699" s="55" t="s">
        <v>233</v>
      </c>
      <c r="G699" s="55">
        <v>6</v>
      </c>
      <c r="H699" s="55">
        <v>338.5</v>
      </c>
      <c r="I699" s="55">
        <v>377.5</v>
      </c>
      <c r="J699" s="55">
        <v>686</v>
      </c>
      <c r="K699" s="55"/>
      <c r="L699" s="55">
        <v>10598</v>
      </c>
      <c r="M699" s="55">
        <v>93</v>
      </c>
      <c r="N699" s="55">
        <v>762</v>
      </c>
      <c r="O699" s="55">
        <v>44</v>
      </c>
      <c r="P699" s="55">
        <v>797</v>
      </c>
      <c r="Q699" s="55">
        <v>76.5</v>
      </c>
      <c r="R699" s="55">
        <v>779</v>
      </c>
      <c r="S699" s="55">
        <v>33</v>
      </c>
      <c r="T699" s="55">
        <v>667</v>
      </c>
      <c r="U699" s="55"/>
      <c r="V699" s="55"/>
      <c r="W699" s="55">
        <v>41</v>
      </c>
      <c r="X699" s="55">
        <v>68</v>
      </c>
      <c r="Y699" s="55">
        <v>615</v>
      </c>
      <c r="Z699" s="55">
        <v>51</v>
      </c>
      <c r="AA699" s="55">
        <v>63</v>
      </c>
      <c r="AB699" s="55">
        <v>461</v>
      </c>
      <c r="AC699" s="55"/>
      <c r="AD699" s="55"/>
      <c r="AE699" s="55"/>
      <c r="AF699" s="55"/>
      <c r="AG699" s="55"/>
      <c r="AH699" s="55"/>
      <c r="AI699" s="55" t="s">
        <v>54</v>
      </c>
      <c r="AJ699" s="55">
        <v>1</v>
      </c>
      <c r="AK699" s="55"/>
      <c r="AL699" s="55" t="s">
        <v>512</v>
      </c>
      <c r="AM699" s="55"/>
      <c r="AN699" s="55"/>
      <c r="AO699" s="55"/>
      <c r="AP699" s="55"/>
      <c r="AQ699" s="55"/>
      <c r="AR699" s="55"/>
      <c r="AS699" s="55"/>
      <c r="AT699" s="55">
        <v>686</v>
      </c>
    </row>
    <row r="700" spans="1:46">
      <c r="A700" s="55" t="s">
        <v>1322</v>
      </c>
      <c r="B700" s="55">
        <v>1315231445</v>
      </c>
      <c r="C700" s="55" t="s">
        <v>1323</v>
      </c>
      <c r="D700" s="55" t="s">
        <v>52</v>
      </c>
      <c r="E700" s="55" t="s">
        <v>53</v>
      </c>
      <c r="F700" s="55"/>
      <c r="G700" s="55">
        <v>14</v>
      </c>
      <c r="H700" s="55">
        <v>302.25</v>
      </c>
      <c r="I700" s="55">
        <v>350</v>
      </c>
      <c r="J700" s="55">
        <v>687</v>
      </c>
      <c r="K700" s="55">
        <v>-9</v>
      </c>
      <c r="L700" s="55">
        <v>11914</v>
      </c>
      <c r="M700" s="55">
        <v>86.5</v>
      </c>
      <c r="N700" s="55">
        <v>790</v>
      </c>
      <c r="O700" s="55">
        <v>50</v>
      </c>
      <c r="P700" s="55">
        <v>792</v>
      </c>
      <c r="Q700" s="55">
        <v>49.5</v>
      </c>
      <c r="R700" s="55">
        <v>798</v>
      </c>
      <c r="S700" s="55">
        <v>29</v>
      </c>
      <c r="T700" s="55">
        <v>676</v>
      </c>
      <c r="U700" s="55"/>
      <c r="V700" s="55"/>
      <c r="W700" s="55">
        <v>43.5</v>
      </c>
      <c r="X700" s="55">
        <v>71</v>
      </c>
      <c r="Y700" s="55">
        <v>595</v>
      </c>
      <c r="Z700" s="55"/>
      <c r="AA700" s="55"/>
      <c r="AB700" s="55"/>
      <c r="AC700" s="55">
        <v>43.75</v>
      </c>
      <c r="AD700" s="55">
        <v>64</v>
      </c>
      <c r="AE700" s="55">
        <v>219</v>
      </c>
      <c r="AF700" s="55"/>
      <c r="AG700" s="55"/>
      <c r="AH700" s="55"/>
      <c r="AI700" s="55" t="s">
        <v>880</v>
      </c>
      <c r="AJ700" s="55">
        <v>46</v>
      </c>
      <c r="AK700" s="55"/>
      <c r="AL700" s="55"/>
      <c r="AM700" s="55"/>
      <c r="AN700" s="55"/>
      <c r="AO700" s="55">
        <v>683</v>
      </c>
      <c r="AP700" s="55">
        <v>688</v>
      </c>
      <c r="AQ700" s="55">
        <v>679</v>
      </c>
      <c r="AR700" s="55">
        <v>678</v>
      </c>
      <c r="AS700" s="55">
        <v>685</v>
      </c>
      <c r="AT700" s="55">
        <v>687</v>
      </c>
    </row>
    <row r="701" spans="1:46">
      <c r="A701" s="55" t="s">
        <v>403</v>
      </c>
      <c r="B701" s="55">
        <v>1315230436</v>
      </c>
      <c r="C701" s="55" t="s">
        <v>404</v>
      </c>
      <c r="D701" s="55" t="s">
        <v>52</v>
      </c>
      <c r="E701" s="55" t="s">
        <v>53</v>
      </c>
      <c r="F701" s="55"/>
      <c r="G701" s="55">
        <v>4</v>
      </c>
      <c r="H701" s="55">
        <v>288.5</v>
      </c>
      <c r="I701" s="55">
        <v>329.5</v>
      </c>
      <c r="J701" s="55">
        <v>688</v>
      </c>
      <c r="K701" s="55">
        <v>-8</v>
      </c>
      <c r="L701" s="55">
        <v>12869</v>
      </c>
      <c r="M701" s="55">
        <v>74</v>
      </c>
      <c r="N701" s="55">
        <v>798</v>
      </c>
      <c r="O701" s="55">
        <v>59</v>
      </c>
      <c r="P701" s="55">
        <v>772</v>
      </c>
      <c r="Q701" s="55">
        <v>44.5</v>
      </c>
      <c r="R701" s="55">
        <v>799</v>
      </c>
      <c r="S701" s="55">
        <v>35</v>
      </c>
      <c r="T701" s="55">
        <v>663</v>
      </c>
      <c r="U701" s="55"/>
      <c r="V701" s="55"/>
      <c r="W701" s="55">
        <v>33.5</v>
      </c>
      <c r="X701" s="55">
        <v>61</v>
      </c>
      <c r="Y701" s="55">
        <v>651</v>
      </c>
      <c r="Z701" s="55">
        <v>42.5</v>
      </c>
      <c r="AA701" s="55">
        <v>56</v>
      </c>
      <c r="AB701" s="55">
        <v>466</v>
      </c>
      <c r="AC701" s="55"/>
      <c r="AD701" s="55"/>
      <c r="AE701" s="55"/>
      <c r="AF701" s="55"/>
      <c r="AG701" s="55"/>
      <c r="AH701" s="55"/>
      <c r="AI701" s="55" t="s">
        <v>54</v>
      </c>
      <c r="AJ701" s="55">
        <v>36</v>
      </c>
      <c r="AK701" s="55"/>
      <c r="AL701" s="55"/>
      <c r="AM701" s="55"/>
      <c r="AN701" s="55"/>
      <c r="AO701" s="55"/>
      <c r="AP701" s="55">
        <v>685</v>
      </c>
      <c r="AQ701" s="55">
        <v>680</v>
      </c>
      <c r="AR701" s="55">
        <v>680</v>
      </c>
      <c r="AS701" s="55">
        <v>683</v>
      </c>
      <c r="AT701" s="55">
        <v>688</v>
      </c>
    </row>
    <row r="702" spans="1:46">
      <c r="A702" s="55" t="s">
        <v>1434</v>
      </c>
      <c r="B702" s="55">
        <v>1315231601</v>
      </c>
      <c r="C702" s="55" t="s">
        <v>1435</v>
      </c>
      <c r="D702" s="55" t="s">
        <v>52</v>
      </c>
      <c r="E702" s="55" t="s">
        <v>1436</v>
      </c>
      <c r="F702" s="55"/>
      <c r="G702" s="55">
        <v>16</v>
      </c>
      <c r="H702" s="55">
        <v>559.75</v>
      </c>
      <c r="I702" s="55">
        <v>601</v>
      </c>
      <c r="J702" s="55">
        <v>1</v>
      </c>
      <c r="K702" s="55">
        <v>15</v>
      </c>
      <c r="L702" s="55">
        <v>6</v>
      </c>
      <c r="M702" s="55">
        <v>121</v>
      </c>
      <c r="N702" s="55">
        <v>9</v>
      </c>
      <c r="O702" s="55">
        <v>90</v>
      </c>
      <c r="P702" s="56">
        <v>453</v>
      </c>
      <c r="Q702" s="55">
        <v>131.5</v>
      </c>
      <c r="R702" s="55">
        <v>26</v>
      </c>
      <c r="S702" s="55"/>
      <c r="T702" s="55"/>
      <c r="U702" s="55">
        <v>75.5</v>
      </c>
      <c r="V702" s="55">
        <v>7</v>
      </c>
      <c r="W702" s="55"/>
      <c r="X702" s="55"/>
      <c r="Y702" s="55"/>
      <c r="Z702" s="55"/>
      <c r="AA702" s="55"/>
      <c r="AB702" s="55"/>
      <c r="AC702" s="55">
        <v>70.25</v>
      </c>
      <c r="AD702" s="55">
        <v>91</v>
      </c>
      <c r="AE702" s="55">
        <v>22</v>
      </c>
      <c r="AF702" s="55">
        <v>71.5</v>
      </c>
      <c r="AG702" s="55">
        <v>92</v>
      </c>
      <c r="AH702" s="55">
        <v>5</v>
      </c>
      <c r="AI702" s="55" t="s">
        <v>1437</v>
      </c>
      <c r="AJ702" s="55">
        <v>1</v>
      </c>
      <c r="AK702" s="55"/>
      <c r="AL702" s="55"/>
      <c r="AM702" s="55"/>
      <c r="AN702" s="55" t="s">
        <v>867</v>
      </c>
      <c r="AO702" s="55">
        <v>24</v>
      </c>
      <c r="AP702" s="55">
        <v>23</v>
      </c>
      <c r="AQ702" s="55">
        <v>25</v>
      </c>
      <c r="AR702" s="55">
        <v>16</v>
      </c>
      <c r="AS702" s="55">
        <v>8</v>
      </c>
      <c r="AT702" s="55">
        <v>1</v>
      </c>
    </row>
    <row r="703" spans="1:46">
      <c r="A703" s="55" t="s">
        <v>1446</v>
      </c>
      <c r="B703" s="55">
        <v>1315231607</v>
      </c>
      <c r="C703" s="55" t="s">
        <v>1447</v>
      </c>
      <c r="D703" s="55" t="s">
        <v>52</v>
      </c>
      <c r="E703" s="55" t="s">
        <v>1436</v>
      </c>
      <c r="F703" s="55"/>
      <c r="G703" s="55">
        <v>16</v>
      </c>
      <c r="H703" s="55">
        <v>575</v>
      </c>
      <c r="I703" s="55">
        <v>599.5</v>
      </c>
      <c r="J703" s="55">
        <v>2</v>
      </c>
      <c r="K703" s="55">
        <v>11</v>
      </c>
      <c r="L703" s="55">
        <v>7</v>
      </c>
      <c r="M703" s="55">
        <v>105</v>
      </c>
      <c r="N703" s="56">
        <v>406</v>
      </c>
      <c r="O703" s="55">
        <v>98</v>
      </c>
      <c r="P703" s="56">
        <v>311</v>
      </c>
      <c r="Q703" s="55">
        <v>133</v>
      </c>
      <c r="R703" s="55">
        <v>12</v>
      </c>
      <c r="S703" s="55"/>
      <c r="T703" s="55"/>
      <c r="U703" s="55">
        <v>76.5</v>
      </c>
      <c r="V703" s="55">
        <v>5</v>
      </c>
      <c r="W703" s="55"/>
      <c r="X703" s="55"/>
      <c r="Y703" s="55"/>
      <c r="Z703" s="55">
        <v>82.5</v>
      </c>
      <c r="AA703" s="55">
        <v>90</v>
      </c>
      <c r="AB703" s="55">
        <v>99</v>
      </c>
      <c r="AC703" s="55">
        <v>80</v>
      </c>
      <c r="AD703" s="55">
        <v>97</v>
      </c>
      <c r="AE703" s="55">
        <v>2</v>
      </c>
      <c r="AF703" s="55"/>
      <c r="AG703" s="55"/>
      <c r="AH703" s="55"/>
      <c r="AI703" s="55" t="s">
        <v>1448</v>
      </c>
      <c r="AJ703" s="55">
        <v>7</v>
      </c>
      <c r="AK703" s="55"/>
      <c r="AL703" s="55" t="s">
        <v>863</v>
      </c>
      <c r="AM703" s="55"/>
      <c r="AN703" s="55"/>
      <c r="AO703" s="55">
        <v>18</v>
      </c>
      <c r="AP703" s="55">
        <v>12</v>
      </c>
      <c r="AQ703" s="55">
        <v>23</v>
      </c>
      <c r="AR703" s="55">
        <v>13</v>
      </c>
      <c r="AS703" s="55">
        <v>9</v>
      </c>
      <c r="AT703" s="55">
        <v>2</v>
      </c>
    </row>
    <row r="704" spans="1:46">
      <c r="A704" s="55" t="s">
        <v>1477</v>
      </c>
      <c r="B704" s="55">
        <v>1315231622</v>
      </c>
      <c r="C704" s="55" t="s">
        <v>1478</v>
      </c>
      <c r="D704" s="55" t="s">
        <v>52</v>
      </c>
      <c r="E704" s="55" t="s">
        <v>1436</v>
      </c>
      <c r="F704" s="55"/>
      <c r="G704" s="55">
        <v>16</v>
      </c>
      <c r="H704" s="55">
        <v>546.75</v>
      </c>
      <c r="I704" s="55">
        <v>593.5</v>
      </c>
      <c r="J704" s="55">
        <v>3</v>
      </c>
      <c r="K704" s="55"/>
      <c r="L704" s="55">
        <v>11</v>
      </c>
      <c r="M704" s="55">
        <v>105.5</v>
      </c>
      <c r="N704" s="56">
        <v>382</v>
      </c>
      <c r="O704" s="55">
        <v>124</v>
      </c>
      <c r="P704" s="55">
        <v>9</v>
      </c>
      <c r="Q704" s="55">
        <v>122.5</v>
      </c>
      <c r="R704" s="55">
        <v>130</v>
      </c>
      <c r="S704" s="55"/>
      <c r="T704" s="55"/>
      <c r="U704" s="55">
        <v>64.5</v>
      </c>
      <c r="V704" s="55">
        <v>49</v>
      </c>
      <c r="W704" s="55"/>
      <c r="X704" s="55"/>
      <c r="Y704" s="55"/>
      <c r="Z704" s="55"/>
      <c r="AA704" s="55"/>
      <c r="AB704" s="55"/>
      <c r="AC704" s="55">
        <v>73.75</v>
      </c>
      <c r="AD704" s="55">
        <v>93</v>
      </c>
      <c r="AE704" s="55">
        <v>12</v>
      </c>
      <c r="AF704" s="55">
        <v>56.5</v>
      </c>
      <c r="AG704" s="55">
        <v>84</v>
      </c>
      <c r="AH704" s="55">
        <v>107</v>
      </c>
      <c r="AI704" s="55" t="s">
        <v>1437</v>
      </c>
      <c r="AJ704" s="55">
        <v>22</v>
      </c>
      <c r="AK704" s="55"/>
      <c r="AL704" s="55"/>
      <c r="AM704" s="55"/>
      <c r="AN704" s="55" t="s">
        <v>867</v>
      </c>
      <c r="AO704" s="55">
        <v>3</v>
      </c>
      <c r="AP704" s="55">
        <v>6</v>
      </c>
      <c r="AQ704" s="55">
        <v>2</v>
      </c>
      <c r="AR704" s="55">
        <v>3</v>
      </c>
      <c r="AS704" s="55">
        <v>7</v>
      </c>
      <c r="AT704" s="55">
        <v>3</v>
      </c>
    </row>
    <row r="705" spans="1:46">
      <c r="A705" s="55" t="s">
        <v>1483</v>
      </c>
      <c r="B705" s="55">
        <v>1315231625</v>
      </c>
      <c r="C705" s="55" t="s">
        <v>1484</v>
      </c>
      <c r="D705" s="55" t="s">
        <v>52</v>
      </c>
      <c r="E705" s="55" t="s">
        <v>1436</v>
      </c>
      <c r="F705" s="55"/>
      <c r="G705" s="55">
        <v>16</v>
      </c>
      <c r="H705" s="55">
        <v>551</v>
      </c>
      <c r="I705" s="55">
        <v>592.5</v>
      </c>
      <c r="J705" s="55">
        <v>4</v>
      </c>
      <c r="K705" s="55">
        <v>16</v>
      </c>
      <c r="L705" s="55">
        <v>12</v>
      </c>
      <c r="M705" s="55">
        <v>119</v>
      </c>
      <c r="N705" s="55">
        <v>21</v>
      </c>
      <c r="O705" s="55">
        <v>92.5</v>
      </c>
      <c r="P705" s="56">
        <v>409</v>
      </c>
      <c r="Q705" s="55">
        <v>118</v>
      </c>
      <c r="R705" s="56">
        <v>236</v>
      </c>
      <c r="S705" s="55"/>
      <c r="T705" s="55"/>
      <c r="U705" s="55">
        <v>79</v>
      </c>
      <c r="V705" s="55">
        <v>1</v>
      </c>
      <c r="W705" s="55"/>
      <c r="X705" s="55"/>
      <c r="Y705" s="55"/>
      <c r="Z705" s="55"/>
      <c r="AA705" s="55"/>
      <c r="AB705" s="55"/>
      <c r="AC705" s="55">
        <v>77.5</v>
      </c>
      <c r="AD705" s="55">
        <v>95</v>
      </c>
      <c r="AE705" s="55">
        <v>3</v>
      </c>
      <c r="AF705" s="55">
        <v>65</v>
      </c>
      <c r="AG705" s="55">
        <v>89</v>
      </c>
      <c r="AH705" s="55">
        <v>33</v>
      </c>
      <c r="AI705" s="55" t="s">
        <v>1437</v>
      </c>
      <c r="AJ705" s="55">
        <v>25</v>
      </c>
      <c r="AK705" s="55"/>
      <c r="AL705" s="55"/>
      <c r="AM705" s="55"/>
      <c r="AN705" s="55" t="s">
        <v>867</v>
      </c>
      <c r="AO705" s="55">
        <v>39</v>
      </c>
      <c r="AP705" s="55">
        <v>11</v>
      </c>
      <c r="AQ705" s="55">
        <v>15</v>
      </c>
      <c r="AR705" s="55">
        <v>20</v>
      </c>
      <c r="AS705" s="55">
        <v>17</v>
      </c>
      <c r="AT705" s="55">
        <v>4</v>
      </c>
    </row>
    <row r="706" spans="1:46">
      <c r="A706" s="55" t="s">
        <v>1489</v>
      </c>
      <c r="B706" s="55">
        <v>1315231628</v>
      </c>
      <c r="C706" s="55" t="s">
        <v>1490</v>
      </c>
      <c r="D706" s="55" t="s">
        <v>52</v>
      </c>
      <c r="E706" s="55" t="s">
        <v>1436</v>
      </c>
      <c r="F706" s="55"/>
      <c r="G706" s="55">
        <v>16</v>
      </c>
      <c r="H706" s="55">
        <v>563.5</v>
      </c>
      <c r="I706" s="55">
        <v>592.5</v>
      </c>
      <c r="J706" s="55">
        <v>4</v>
      </c>
      <c r="K706" s="55">
        <v>-3</v>
      </c>
      <c r="L706" s="55">
        <v>12</v>
      </c>
      <c r="M706" s="55">
        <v>116.5</v>
      </c>
      <c r="N706" s="55">
        <v>40</v>
      </c>
      <c r="O706" s="55">
        <v>100</v>
      </c>
      <c r="P706" s="56">
        <v>262</v>
      </c>
      <c r="Q706" s="55">
        <v>130</v>
      </c>
      <c r="R706" s="55">
        <v>40</v>
      </c>
      <c r="S706" s="55"/>
      <c r="T706" s="55"/>
      <c r="U706" s="55">
        <v>73</v>
      </c>
      <c r="V706" s="55">
        <v>12</v>
      </c>
      <c r="W706" s="55"/>
      <c r="X706" s="55"/>
      <c r="Y706" s="55"/>
      <c r="Z706" s="55">
        <v>72</v>
      </c>
      <c r="AA706" s="55">
        <v>81</v>
      </c>
      <c r="AB706" s="56">
        <v>301</v>
      </c>
      <c r="AC706" s="55">
        <v>72</v>
      </c>
      <c r="AD706" s="55">
        <v>92</v>
      </c>
      <c r="AE706" s="55">
        <v>18</v>
      </c>
      <c r="AF706" s="55"/>
      <c r="AG706" s="55"/>
      <c r="AH706" s="55"/>
      <c r="AI706" s="55" t="s">
        <v>1448</v>
      </c>
      <c r="AJ706" s="55">
        <v>28</v>
      </c>
      <c r="AK706" s="55"/>
      <c r="AL706" s="55" t="s">
        <v>863</v>
      </c>
      <c r="AM706" s="55"/>
      <c r="AN706" s="55"/>
      <c r="AO706" s="55">
        <v>2</v>
      </c>
      <c r="AP706" s="55">
        <v>1</v>
      </c>
      <c r="AQ706" s="55">
        <v>1</v>
      </c>
      <c r="AR706" s="55">
        <v>1</v>
      </c>
      <c r="AS706" s="55">
        <v>1</v>
      </c>
      <c r="AT706" s="55">
        <v>4</v>
      </c>
    </row>
    <row r="707" spans="1:46">
      <c r="A707" s="55" t="s">
        <v>1449</v>
      </c>
      <c r="B707" s="55">
        <v>1315231608</v>
      </c>
      <c r="C707" s="55" t="s">
        <v>1450</v>
      </c>
      <c r="D707" s="55" t="s">
        <v>52</v>
      </c>
      <c r="E707" s="55" t="s">
        <v>1436</v>
      </c>
      <c r="F707" s="55"/>
      <c r="G707" s="55">
        <v>16</v>
      </c>
      <c r="H707" s="55">
        <v>542.5</v>
      </c>
      <c r="I707" s="55">
        <v>589</v>
      </c>
      <c r="J707" s="55">
        <v>6</v>
      </c>
      <c r="K707" s="55">
        <v>-2</v>
      </c>
      <c r="L707" s="55">
        <v>18</v>
      </c>
      <c r="M707" s="55">
        <v>115.5</v>
      </c>
      <c r="N707" s="55">
        <v>55</v>
      </c>
      <c r="O707" s="55">
        <v>95.5</v>
      </c>
      <c r="P707" s="56">
        <v>357</v>
      </c>
      <c r="Q707" s="55">
        <v>133</v>
      </c>
      <c r="R707" s="55">
        <v>12</v>
      </c>
      <c r="S707" s="55"/>
      <c r="T707" s="55"/>
      <c r="U707" s="55">
        <v>65</v>
      </c>
      <c r="V707" s="55">
        <v>47</v>
      </c>
      <c r="W707" s="55"/>
      <c r="X707" s="55"/>
      <c r="Y707" s="55"/>
      <c r="Z707" s="55"/>
      <c r="AA707" s="55"/>
      <c r="AB707" s="55"/>
      <c r="AC707" s="55">
        <v>73</v>
      </c>
      <c r="AD707" s="55">
        <v>93</v>
      </c>
      <c r="AE707" s="55">
        <v>15</v>
      </c>
      <c r="AF707" s="55">
        <v>60.5</v>
      </c>
      <c r="AG707" s="55">
        <v>87</v>
      </c>
      <c r="AH707" s="55">
        <v>61</v>
      </c>
      <c r="AI707" s="55" t="s">
        <v>1437</v>
      </c>
      <c r="AJ707" s="55">
        <v>8</v>
      </c>
      <c r="AK707" s="55"/>
      <c r="AL707" s="55"/>
      <c r="AM707" s="55"/>
      <c r="AN707" s="55" t="s">
        <v>867</v>
      </c>
      <c r="AO707" s="55">
        <v>7</v>
      </c>
      <c r="AP707" s="55">
        <v>2</v>
      </c>
      <c r="AQ707" s="55">
        <v>3</v>
      </c>
      <c r="AR707" s="55">
        <v>4</v>
      </c>
      <c r="AS707" s="55">
        <v>5</v>
      </c>
      <c r="AT707" s="55">
        <v>6</v>
      </c>
    </row>
    <row r="708" spans="1:46">
      <c r="A708" s="55" t="s">
        <v>1455</v>
      </c>
      <c r="B708" s="55">
        <v>1315231611</v>
      </c>
      <c r="C708" s="55" t="s">
        <v>1456</v>
      </c>
      <c r="D708" s="55" t="s">
        <v>52</v>
      </c>
      <c r="E708" s="55" t="s">
        <v>1436</v>
      </c>
      <c r="F708" s="55"/>
      <c r="G708" s="55">
        <v>16</v>
      </c>
      <c r="H708" s="55">
        <v>535.75</v>
      </c>
      <c r="I708" s="55">
        <v>582.5</v>
      </c>
      <c r="J708" s="55">
        <v>7</v>
      </c>
      <c r="K708" s="55"/>
      <c r="L708" s="55">
        <v>23</v>
      </c>
      <c r="M708" s="55">
        <v>120.5</v>
      </c>
      <c r="N708" s="55">
        <v>12</v>
      </c>
      <c r="O708" s="55">
        <v>79.5</v>
      </c>
      <c r="P708" s="56">
        <v>631</v>
      </c>
      <c r="Q708" s="55">
        <v>131.5</v>
      </c>
      <c r="R708" s="55">
        <v>26</v>
      </c>
      <c r="S708" s="55"/>
      <c r="T708" s="55"/>
      <c r="U708" s="55">
        <v>70</v>
      </c>
      <c r="V708" s="55">
        <v>18</v>
      </c>
      <c r="W708" s="55"/>
      <c r="X708" s="55"/>
      <c r="Y708" s="55"/>
      <c r="Z708" s="55"/>
      <c r="AA708" s="55"/>
      <c r="AB708" s="55"/>
      <c r="AC708" s="55">
        <v>75.25</v>
      </c>
      <c r="AD708" s="55">
        <v>94</v>
      </c>
      <c r="AE708" s="55">
        <v>8</v>
      </c>
      <c r="AF708" s="55">
        <v>59</v>
      </c>
      <c r="AG708" s="55">
        <v>87</v>
      </c>
      <c r="AH708" s="55">
        <v>73</v>
      </c>
      <c r="AI708" s="55" t="s">
        <v>1437</v>
      </c>
      <c r="AJ708" s="55">
        <v>11</v>
      </c>
      <c r="AK708" s="55"/>
      <c r="AL708" s="55"/>
      <c r="AM708" s="55"/>
      <c r="AN708" s="55" t="s">
        <v>867</v>
      </c>
      <c r="AO708" s="55">
        <v>8</v>
      </c>
      <c r="AP708" s="55">
        <v>4</v>
      </c>
      <c r="AQ708" s="55">
        <v>5</v>
      </c>
      <c r="AR708" s="55">
        <v>7</v>
      </c>
      <c r="AS708" s="55">
        <v>2</v>
      </c>
      <c r="AT708" s="55">
        <v>7</v>
      </c>
    </row>
    <row r="709" spans="1:46">
      <c r="A709" s="55" t="s">
        <v>1461</v>
      </c>
      <c r="B709" s="55">
        <v>1315231614</v>
      </c>
      <c r="C709" s="55" t="s">
        <v>1462</v>
      </c>
      <c r="D709" s="55" t="s">
        <v>52</v>
      </c>
      <c r="E709" s="55" t="s">
        <v>1436</v>
      </c>
      <c r="F709" s="55"/>
      <c r="G709" s="55">
        <v>16</v>
      </c>
      <c r="H709" s="55">
        <v>535</v>
      </c>
      <c r="I709" s="55">
        <v>581.5</v>
      </c>
      <c r="J709" s="55">
        <v>8</v>
      </c>
      <c r="K709" s="55">
        <v>5</v>
      </c>
      <c r="L709" s="55">
        <v>25</v>
      </c>
      <c r="M709" s="55">
        <v>120</v>
      </c>
      <c r="N709" s="55">
        <v>14</v>
      </c>
      <c r="O709" s="55">
        <v>85</v>
      </c>
      <c r="P709" s="56">
        <v>541</v>
      </c>
      <c r="Q709" s="55">
        <v>130.5</v>
      </c>
      <c r="R709" s="55">
        <v>32</v>
      </c>
      <c r="S709" s="55"/>
      <c r="T709" s="55"/>
      <c r="U709" s="55">
        <v>70</v>
      </c>
      <c r="V709" s="55">
        <v>18</v>
      </c>
      <c r="W709" s="55"/>
      <c r="X709" s="55"/>
      <c r="Y709" s="55"/>
      <c r="Z709" s="55"/>
      <c r="AA709" s="55"/>
      <c r="AB709" s="55"/>
      <c r="AC709" s="55">
        <v>61</v>
      </c>
      <c r="AD709" s="55">
        <v>85</v>
      </c>
      <c r="AE709" s="55">
        <v>116</v>
      </c>
      <c r="AF709" s="55">
        <v>68.5</v>
      </c>
      <c r="AG709" s="55">
        <v>91</v>
      </c>
      <c r="AH709" s="55">
        <v>20</v>
      </c>
      <c r="AI709" s="55" t="s">
        <v>1437</v>
      </c>
      <c r="AJ709" s="55">
        <v>14</v>
      </c>
      <c r="AK709" s="55"/>
      <c r="AL709" s="55"/>
      <c r="AM709" s="55"/>
      <c r="AN709" s="55" t="s">
        <v>867</v>
      </c>
      <c r="AO709" s="55">
        <v>1</v>
      </c>
      <c r="AP709" s="55">
        <v>33</v>
      </c>
      <c r="AQ709" s="55">
        <v>14</v>
      </c>
      <c r="AR709" s="55">
        <v>13</v>
      </c>
      <c r="AS709" s="55">
        <v>25</v>
      </c>
      <c r="AT709" s="55">
        <v>8</v>
      </c>
    </row>
    <row r="710" spans="1:46">
      <c r="A710" s="55" t="s">
        <v>1467</v>
      </c>
      <c r="B710" s="55">
        <v>1315231617</v>
      </c>
      <c r="C710" s="55" t="s">
        <v>1468</v>
      </c>
      <c r="D710" s="55" t="s">
        <v>52</v>
      </c>
      <c r="E710" s="55" t="s">
        <v>1436</v>
      </c>
      <c r="F710" s="55"/>
      <c r="G710" s="55">
        <v>16</v>
      </c>
      <c r="H710" s="55">
        <v>532.25</v>
      </c>
      <c r="I710" s="55">
        <v>576.5</v>
      </c>
      <c r="J710" s="55">
        <v>9</v>
      </c>
      <c r="K710" s="55">
        <v>7</v>
      </c>
      <c r="L710" s="55">
        <v>34</v>
      </c>
      <c r="M710" s="55">
        <v>111</v>
      </c>
      <c r="N710" s="56">
        <v>172</v>
      </c>
      <c r="O710" s="55">
        <v>77</v>
      </c>
      <c r="P710" s="56">
        <v>657</v>
      </c>
      <c r="Q710" s="55">
        <v>128</v>
      </c>
      <c r="R710" s="55">
        <v>54</v>
      </c>
      <c r="S710" s="55"/>
      <c r="T710" s="55"/>
      <c r="U710" s="55">
        <v>77.5</v>
      </c>
      <c r="V710" s="55">
        <v>3</v>
      </c>
      <c r="W710" s="55"/>
      <c r="X710" s="55"/>
      <c r="Y710" s="55"/>
      <c r="Z710" s="55"/>
      <c r="AA710" s="55"/>
      <c r="AB710" s="55"/>
      <c r="AC710" s="55">
        <v>76.75</v>
      </c>
      <c r="AD710" s="55">
        <v>95</v>
      </c>
      <c r="AE710" s="55">
        <v>5</v>
      </c>
      <c r="AF710" s="55">
        <v>62</v>
      </c>
      <c r="AG710" s="55">
        <v>88</v>
      </c>
      <c r="AH710" s="55">
        <v>52</v>
      </c>
      <c r="AI710" s="55" t="s">
        <v>1437</v>
      </c>
      <c r="AJ710" s="55">
        <v>17</v>
      </c>
      <c r="AK710" s="55"/>
      <c r="AL710" s="55"/>
      <c r="AM710" s="55"/>
      <c r="AN710" s="55" t="s">
        <v>867</v>
      </c>
      <c r="AO710" s="55">
        <v>17</v>
      </c>
      <c r="AP710" s="55">
        <v>27</v>
      </c>
      <c r="AQ710" s="55">
        <v>10</v>
      </c>
      <c r="AR710" s="55">
        <v>16</v>
      </c>
      <c r="AS710" s="55">
        <v>30</v>
      </c>
      <c r="AT710" s="55">
        <v>9</v>
      </c>
    </row>
    <row r="711" spans="1:46">
      <c r="A711" s="55" t="s">
        <v>1473</v>
      </c>
      <c r="B711" s="55">
        <v>1315231620</v>
      </c>
      <c r="C711" s="55" t="s">
        <v>1474</v>
      </c>
      <c r="D711" s="55" t="s">
        <v>52</v>
      </c>
      <c r="E711" s="55" t="s">
        <v>1436</v>
      </c>
      <c r="F711" s="55"/>
      <c r="G711" s="55">
        <v>16</v>
      </c>
      <c r="H711" s="55">
        <v>522.5</v>
      </c>
      <c r="I711" s="55">
        <v>574</v>
      </c>
      <c r="J711" s="55">
        <v>10</v>
      </c>
      <c r="K711" s="55">
        <v>5</v>
      </c>
      <c r="L711" s="55">
        <v>36</v>
      </c>
      <c r="M711" s="55">
        <v>111</v>
      </c>
      <c r="N711" s="56">
        <v>172</v>
      </c>
      <c r="O711" s="55">
        <v>108</v>
      </c>
      <c r="P711" s="55">
        <v>119</v>
      </c>
      <c r="Q711" s="55">
        <v>107</v>
      </c>
      <c r="R711" s="56">
        <v>474</v>
      </c>
      <c r="S711" s="55"/>
      <c r="T711" s="55"/>
      <c r="U711" s="55">
        <v>76</v>
      </c>
      <c r="V711" s="55">
        <v>6</v>
      </c>
      <c r="W711" s="55"/>
      <c r="X711" s="55"/>
      <c r="Y711" s="55"/>
      <c r="Z711" s="55"/>
      <c r="AA711" s="55"/>
      <c r="AB711" s="55"/>
      <c r="AC711" s="55">
        <v>64.5</v>
      </c>
      <c r="AD711" s="55">
        <v>88</v>
      </c>
      <c r="AE711" s="55">
        <v>70</v>
      </c>
      <c r="AF711" s="55">
        <v>56</v>
      </c>
      <c r="AG711" s="55">
        <v>84</v>
      </c>
      <c r="AH711" s="55">
        <v>115</v>
      </c>
      <c r="AI711" s="55" t="s">
        <v>1437</v>
      </c>
      <c r="AJ711" s="55">
        <v>20</v>
      </c>
      <c r="AK711" s="55"/>
      <c r="AL711" s="55"/>
      <c r="AM711" s="55"/>
      <c r="AN711" s="55" t="s">
        <v>867</v>
      </c>
      <c r="AO711" s="55">
        <v>20</v>
      </c>
      <c r="AP711" s="55">
        <v>13</v>
      </c>
      <c r="AQ711" s="55">
        <v>31</v>
      </c>
      <c r="AR711" s="55">
        <v>15</v>
      </c>
      <c r="AS711" s="55">
        <v>36</v>
      </c>
      <c r="AT711" s="55">
        <v>10</v>
      </c>
    </row>
    <row r="712" spans="1:46">
      <c r="A712" s="55" t="s">
        <v>1487</v>
      </c>
      <c r="B712" s="55">
        <v>1315231627</v>
      </c>
      <c r="C712" s="55" t="s">
        <v>1488</v>
      </c>
      <c r="D712" s="55" t="s">
        <v>52</v>
      </c>
      <c r="E712" s="55" t="s">
        <v>1436</v>
      </c>
      <c r="F712" s="55"/>
      <c r="G712" s="55">
        <v>16</v>
      </c>
      <c r="H712" s="55">
        <v>531.75</v>
      </c>
      <c r="I712" s="55">
        <v>573.5</v>
      </c>
      <c r="J712" s="55">
        <v>11</v>
      </c>
      <c r="K712" s="55">
        <v>12</v>
      </c>
      <c r="L712" s="55">
        <v>38</v>
      </c>
      <c r="M712" s="55">
        <v>114.5</v>
      </c>
      <c r="N712" s="55">
        <v>74</v>
      </c>
      <c r="O712" s="55">
        <v>93.5</v>
      </c>
      <c r="P712" s="56">
        <v>392</v>
      </c>
      <c r="Q712" s="55">
        <v>124</v>
      </c>
      <c r="R712" s="55">
        <v>106</v>
      </c>
      <c r="S712" s="55"/>
      <c r="T712" s="55"/>
      <c r="U712" s="55">
        <v>59.5</v>
      </c>
      <c r="V712" s="55">
        <v>74</v>
      </c>
      <c r="W712" s="55"/>
      <c r="X712" s="55"/>
      <c r="Y712" s="55"/>
      <c r="Z712" s="55"/>
      <c r="AA712" s="55"/>
      <c r="AB712" s="55"/>
      <c r="AC712" s="55">
        <v>69.25</v>
      </c>
      <c r="AD712" s="55">
        <v>90</v>
      </c>
      <c r="AE712" s="55">
        <v>28</v>
      </c>
      <c r="AF712" s="55">
        <v>71</v>
      </c>
      <c r="AG712" s="55">
        <v>92</v>
      </c>
      <c r="AH712" s="55">
        <v>9</v>
      </c>
      <c r="AI712" s="55" t="s">
        <v>1437</v>
      </c>
      <c r="AJ712" s="55">
        <v>27</v>
      </c>
      <c r="AK712" s="55"/>
      <c r="AL712" s="55"/>
      <c r="AM712" s="55"/>
      <c r="AN712" s="55" t="s">
        <v>867</v>
      </c>
      <c r="AO712" s="55">
        <v>6</v>
      </c>
      <c r="AP712" s="55">
        <v>24</v>
      </c>
      <c r="AQ712" s="55">
        <v>20</v>
      </c>
      <c r="AR712" s="55">
        <v>23</v>
      </c>
      <c r="AS712" s="55">
        <v>4</v>
      </c>
      <c r="AT712" s="55">
        <v>11</v>
      </c>
    </row>
    <row r="713" spans="1:46">
      <c r="A713" s="55" t="s">
        <v>1457</v>
      </c>
      <c r="B713" s="55">
        <v>1315231612</v>
      </c>
      <c r="C713" s="55" t="s">
        <v>1458</v>
      </c>
      <c r="D713" s="55" t="s">
        <v>52</v>
      </c>
      <c r="E713" s="55" t="s">
        <v>1436</v>
      </c>
      <c r="F713" s="55"/>
      <c r="G713" s="55">
        <v>16</v>
      </c>
      <c r="H713" s="55">
        <v>528.25</v>
      </c>
      <c r="I713" s="55">
        <v>572.5</v>
      </c>
      <c r="J713" s="55">
        <v>12</v>
      </c>
      <c r="K713" s="55">
        <v>-6</v>
      </c>
      <c r="L713" s="55">
        <v>41</v>
      </c>
      <c r="M713" s="55">
        <v>110.5</v>
      </c>
      <c r="N713" s="56">
        <v>196</v>
      </c>
      <c r="O713" s="55">
        <v>87</v>
      </c>
      <c r="P713" s="56">
        <v>503</v>
      </c>
      <c r="Q713" s="55">
        <v>122</v>
      </c>
      <c r="R713" s="55">
        <v>142</v>
      </c>
      <c r="S713" s="55"/>
      <c r="T713" s="55"/>
      <c r="U713" s="55">
        <v>72</v>
      </c>
      <c r="V713" s="55">
        <v>14</v>
      </c>
      <c r="W713" s="55"/>
      <c r="X713" s="55"/>
      <c r="Y713" s="55"/>
      <c r="Z713" s="55"/>
      <c r="AA713" s="55"/>
      <c r="AB713" s="55"/>
      <c r="AC713" s="55">
        <v>80.75</v>
      </c>
      <c r="AD713" s="55">
        <v>97</v>
      </c>
      <c r="AE713" s="55">
        <v>1</v>
      </c>
      <c r="AF713" s="55">
        <v>56</v>
      </c>
      <c r="AG713" s="55">
        <v>84</v>
      </c>
      <c r="AH713" s="55">
        <v>115</v>
      </c>
      <c r="AI713" s="55" t="s">
        <v>1437</v>
      </c>
      <c r="AJ713" s="55">
        <v>12</v>
      </c>
      <c r="AK713" s="55"/>
      <c r="AL713" s="55"/>
      <c r="AM713" s="55"/>
      <c r="AN713" s="55" t="s">
        <v>867</v>
      </c>
      <c r="AO713" s="55">
        <v>4</v>
      </c>
      <c r="AP713" s="55">
        <v>5</v>
      </c>
      <c r="AQ713" s="55">
        <v>7</v>
      </c>
      <c r="AR713" s="55">
        <v>6</v>
      </c>
      <c r="AS713" s="55">
        <v>6</v>
      </c>
      <c r="AT713" s="55">
        <v>12</v>
      </c>
    </row>
    <row r="714" spans="1:46">
      <c r="A714" s="55" t="s">
        <v>1497</v>
      </c>
      <c r="B714" s="55">
        <v>1315231632</v>
      </c>
      <c r="C714" s="55" t="s">
        <v>1498</v>
      </c>
      <c r="D714" s="55" t="s">
        <v>52</v>
      </c>
      <c r="E714" s="55" t="s">
        <v>1436</v>
      </c>
      <c r="F714" s="55"/>
      <c r="G714" s="55">
        <v>16</v>
      </c>
      <c r="H714" s="55">
        <v>521.5</v>
      </c>
      <c r="I714" s="55">
        <v>571</v>
      </c>
      <c r="J714" s="55">
        <v>13</v>
      </c>
      <c r="K714" s="55">
        <v>5</v>
      </c>
      <c r="L714" s="55">
        <v>49</v>
      </c>
      <c r="M714" s="55">
        <v>110</v>
      </c>
      <c r="N714" s="56">
        <v>209</v>
      </c>
      <c r="O714" s="55">
        <v>79.5</v>
      </c>
      <c r="P714" s="56">
        <v>631</v>
      </c>
      <c r="Q714" s="55">
        <v>127.5</v>
      </c>
      <c r="R714" s="55">
        <v>60</v>
      </c>
      <c r="S714" s="55"/>
      <c r="T714" s="55"/>
      <c r="U714" s="55">
        <v>78</v>
      </c>
      <c r="V714" s="55">
        <v>2</v>
      </c>
      <c r="W714" s="55"/>
      <c r="X714" s="55"/>
      <c r="Y714" s="55"/>
      <c r="Z714" s="55"/>
      <c r="AA714" s="55"/>
      <c r="AB714" s="55"/>
      <c r="AC714" s="55">
        <v>68.5</v>
      </c>
      <c r="AD714" s="55">
        <v>90</v>
      </c>
      <c r="AE714" s="55">
        <v>37</v>
      </c>
      <c r="AF714" s="55">
        <v>58</v>
      </c>
      <c r="AG714" s="55">
        <v>86</v>
      </c>
      <c r="AH714" s="55">
        <v>88</v>
      </c>
      <c r="AI714" s="55" t="s">
        <v>1437</v>
      </c>
      <c r="AJ714" s="55">
        <v>32</v>
      </c>
      <c r="AK714" s="55"/>
      <c r="AL714" s="55"/>
      <c r="AM714" s="55"/>
      <c r="AN714" s="55" t="s">
        <v>867</v>
      </c>
      <c r="AO714" s="55">
        <v>12</v>
      </c>
      <c r="AP714" s="55">
        <v>8</v>
      </c>
      <c r="AQ714" s="55">
        <v>16</v>
      </c>
      <c r="AR714" s="55">
        <v>18</v>
      </c>
      <c r="AS714" s="55">
        <v>19</v>
      </c>
      <c r="AT714" s="55">
        <v>13</v>
      </c>
    </row>
    <row r="715" spans="1:46">
      <c r="A715" s="55" t="s">
        <v>1544</v>
      </c>
      <c r="B715" s="55">
        <v>1315231718</v>
      </c>
      <c r="C715" s="55" t="s">
        <v>1545</v>
      </c>
      <c r="D715" s="55" t="s">
        <v>52</v>
      </c>
      <c r="E715" s="55" t="s">
        <v>1436</v>
      </c>
      <c r="F715" s="55"/>
      <c r="G715" s="55">
        <v>17</v>
      </c>
      <c r="H715" s="55">
        <v>524.5</v>
      </c>
      <c r="I715" s="55">
        <v>569.5</v>
      </c>
      <c r="J715" s="55">
        <v>14</v>
      </c>
      <c r="K715" s="55">
        <v>18</v>
      </c>
      <c r="L715" s="55">
        <v>54</v>
      </c>
      <c r="M715" s="55">
        <v>118</v>
      </c>
      <c r="N715" s="55">
        <v>34</v>
      </c>
      <c r="O715" s="55">
        <v>98.5</v>
      </c>
      <c r="P715" s="56">
        <v>298</v>
      </c>
      <c r="Q715" s="55">
        <v>110.5</v>
      </c>
      <c r="R715" s="56">
        <v>396</v>
      </c>
      <c r="S715" s="55"/>
      <c r="T715" s="55"/>
      <c r="U715" s="55">
        <v>66.5</v>
      </c>
      <c r="V715" s="55">
        <v>36</v>
      </c>
      <c r="W715" s="55"/>
      <c r="X715" s="55"/>
      <c r="Y715" s="55"/>
      <c r="Z715" s="55"/>
      <c r="AA715" s="55"/>
      <c r="AB715" s="55"/>
      <c r="AC715" s="55">
        <v>76</v>
      </c>
      <c r="AD715" s="55">
        <v>94</v>
      </c>
      <c r="AE715" s="55">
        <v>6</v>
      </c>
      <c r="AF715" s="55">
        <v>55</v>
      </c>
      <c r="AG715" s="55">
        <v>82</v>
      </c>
      <c r="AH715" s="55">
        <v>128</v>
      </c>
      <c r="AI715" s="55" t="s">
        <v>1437</v>
      </c>
      <c r="AJ715" s="55">
        <v>18</v>
      </c>
      <c r="AK715" s="55"/>
      <c r="AL715" s="55"/>
      <c r="AM715" s="55"/>
      <c r="AN715" s="55"/>
      <c r="AO715" s="55">
        <v>28</v>
      </c>
      <c r="AP715" s="55">
        <v>30</v>
      </c>
      <c r="AQ715" s="55">
        <v>28</v>
      </c>
      <c r="AR715" s="55">
        <v>32</v>
      </c>
      <c r="AS715" s="55">
        <v>47</v>
      </c>
      <c r="AT715" s="55">
        <v>14</v>
      </c>
    </row>
    <row r="716" spans="1:46">
      <c r="A716" s="55" t="s">
        <v>1453</v>
      </c>
      <c r="B716" s="55">
        <v>1315231610</v>
      </c>
      <c r="C716" s="55" t="s">
        <v>1454</v>
      </c>
      <c r="D716" s="55" t="s">
        <v>52</v>
      </c>
      <c r="E716" s="55" t="s">
        <v>1436</v>
      </c>
      <c r="F716" s="55"/>
      <c r="G716" s="55">
        <v>16</v>
      </c>
      <c r="H716" s="55">
        <v>522.75</v>
      </c>
      <c r="I716" s="55">
        <v>566</v>
      </c>
      <c r="J716" s="55">
        <v>15</v>
      </c>
      <c r="K716" s="55">
        <v>14</v>
      </c>
      <c r="L716" s="55">
        <v>60</v>
      </c>
      <c r="M716" s="55">
        <v>110.5</v>
      </c>
      <c r="N716" s="56">
        <v>196</v>
      </c>
      <c r="O716" s="55">
        <v>92</v>
      </c>
      <c r="P716" s="56">
        <v>419</v>
      </c>
      <c r="Q716" s="55">
        <v>112.5</v>
      </c>
      <c r="R716" s="56">
        <v>350</v>
      </c>
      <c r="S716" s="55"/>
      <c r="T716" s="55"/>
      <c r="U716" s="55">
        <v>70</v>
      </c>
      <c r="V716" s="55">
        <v>18</v>
      </c>
      <c r="W716" s="55"/>
      <c r="X716" s="55"/>
      <c r="Y716" s="55"/>
      <c r="Z716" s="55"/>
      <c r="AA716" s="55"/>
      <c r="AB716" s="55"/>
      <c r="AC716" s="55">
        <v>67.25</v>
      </c>
      <c r="AD716" s="55">
        <v>89</v>
      </c>
      <c r="AE716" s="55">
        <v>43</v>
      </c>
      <c r="AF716" s="55">
        <v>70.5</v>
      </c>
      <c r="AG716" s="55">
        <v>92</v>
      </c>
      <c r="AH716" s="55">
        <v>10</v>
      </c>
      <c r="AI716" s="55" t="s">
        <v>1437</v>
      </c>
      <c r="AJ716" s="55">
        <v>10</v>
      </c>
      <c r="AK716" s="55"/>
      <c r="AL716" s="55"/>
      <c r="AM716" s="55"/>
      <c r="AN716" s="55" t="s">
        <v>867</v>
      </c>
      <c r="AO716" s="55">
        <v>27</v>
      </c>
      <c r="AP716" s="55">
        <v>31</v>
      </c>
      <c r="AQ716" s="55">
        <v>27</v>
      </c>
      <c r="AR716" s="55">
        <v>29</v>
      </c>
      <c r="AS716" s="55">
        <v>28</v>
      </c>
      <c r="AT716" s="55">
        <v>15</v>
      </c>
    </row>
    <row r="717" spans="1:46">
      <c r="A717" s="55" t="s">
        <v>1513</v>
      </c>
      <c r="B717" s="55">
        <v>1315231703</v>
      </c>
      <c r="C717" s="55" t="s">
        <v>1514</v>
      </c>
      <c r="D717" s="55" t="s">
        <v>52</v>
      </c>
      <c r="E717" s="55" t="s">
        <v>1436</v>
      </c>
      <c r="F717" s="55"/>
      <c r="G717" s="55">
        <v>17</v>
      </c>
      <c r="H717" s="55">
        <v>515</v>
      </c>
      <c r="I717" s="55">
        <v>564.5</v>
      </c>
      <c r="J717" s="55">
        <v>16</v>
      </c>
      <c r="K717" s="55">
        <v>-5</v>
      </c>
      <c r="L717" s="55">
        <v>64</v>
      </c>
      <c r="M717" s="55">
        <v>105.5</v>
      </c>
      <c r="N717" s="56">
        <v>382</v>
      </c>
      <c r="O717" s="55">
        <v>89.5</v>
      </c>
      <c r="P717" s="56">
        <v>463</v>
      </c>
      <c r="Q717" s="55">
        <v>126.5</v>
      </c>
      <c r="R717" s="55">
        <v>74</v>
      </c>
      <c r="S717" s="55"/>
      <c r="T717" s="55"/>
      <c r="U717" s="55">
        <v>68</v>
      </c>
      <c r="V717" s="55">
        <v>28</v>
      </c>
      <c r="W717" s="55"/>
      <c r="X717" s="55"/>
      <c r="Y717" s="55"/>
      <c r="Z717" s="55"/>
      <c r="AA717" s="55"/>
      <c r="AB717" s="55"/>
      <c r="AC717" s="55">
        <v>65</v>
      </c>
      <c r="AD717" s="55">
        <v>88</v>
      </c>
      <c r="AE717" s="55">
        <v>63</v>
      </c>
      <c r="AF717" s="55">
        <v>60.5</v>
      </c>
      <c r="AG717" s="55">
        <v>87</v>
      </c>
      <c r="AH717" s="55">
        <v>61</v>
      </c>
      <c r="AI717" s="55" t="s">
        <v>1437</v>
      </c>
      <c r="AJ717" s="55">
        <v>3</v>
      </c>
      <c r="AK717" s="55"/>
      <c r="AL717" s="55"/>
      <c r="AM717" s="55"/>
      <c r="AN717" s="55"/>
      <c r="AO717" s="55">
        <v>25</v>
      </c>
      <c r="AP717" s="55">
        <v>36</v>
      </c>
      <c r="AQ717" s="55">
        <v>17</v>
      </c>
      <c r="AR717" s="55">
        <v>11</v>
      </c>
      <c r="AS717" s="55">
        <v>33</v>
      </c>
      <c r="AT717" s="55">
        <v>16</v>
      </c>
    </row>
    <row r="718" spans="1:46">
      <c r="A718" s="55" t="s">
        <v>1471</v>
      </c>
      <c r="B718" s="55">
        <v>1315231619</v>
      </c>
      <c r="C718" s="55" t="s">
        <v>1472</v>
      </c>
      <c r="D718" s="55" t="s">
        <v>52</v>
      </c>
      <c r="E718" s="55" t="s">
        <v>1436</v>
      </c>
      <c r="F718" s="55"/>
      <c r="G718" s="55">
        <v>16</v>
      </c>
      <c r="H718" s="55">
        <v>517.5</v>
      </c>
      <c r="I718" s="55">
        <v>564</v>
      </c>
      <c r="J718" s="55">
        <v>17</v>
      </c>
      <c r="K718" s="55">
        <v>2</v>
      </c>
      <c r="L718" s="55">
        <v>65</v>
      </c>
      <c r="M718" s="55">
        <v>110</v>
      </c>
      <c r="N718" s="56">
        <v>209</v>
      </c>
      <c r="O718" s="55">
        <v>97.5</v>
      </c>
      <c r="P718" s="56">
        <v>321</v>
      </c>
      <c r="Q718" s="55">
        <v>108</v>
      </c>
      <c r="R718" s="56">
        <v>453</v>
      </c>
      <c r="S718" s="55"/>
      <c r="T718" s="55"/>
      <c r="U718" s="55">
        <v>69.5</v>
      </c>
      <c r="V718" s="55">
        <v>23</v>
      </c>
      <c r="W718" s="55"/>
      <c r="X718" s="55"/>
      <c r="Y718" s="55"/>
      <c r="Z718" s="55"/>
      <c r="AA718" s="55"/>
      <c r="AB718" s="55"/>
      <c r="AC718" s="55">
        <v>69</v>
      </c>
      <c r="AD718" s="55">
        <v>90</v>
      </c>
      <c r="AE718" s="55">
        <v>30</v>
      </c>
      <c r="AF718" s="55">
        <v>63.5</v>
      </c>
      <c r="AG718" s="55">
        <v>89</v>
      </c>
      <c r="AH718" s="55">
        <v>44</v>
      </c>
      <c r="AI718" s="55" t="s">
        <v>1437</v>
      </c>
      <c r="AJ718" s="55">
        <v>19</v>
      </c>
      <c r="AK718" s="55"/>
      <c r="AL718" s="55"/>
      <c r="AM718" s="55"/>
      <c r="AN718" s="55" t="s">
        <v>867</v>
      </c>
      <c r="AO718" s="55">
        <v>15</v>
      </c>
      <c r="AP718" s="55">
        <v>25</v>
      </c>
      <c r="AQ718" s="55">
        <v>17</v>
      </c>
      <c r="AR718" s="55">
        <v>19</v>
      </c>
      <c r="AS718" s="55">
        <v>13</v>
      </c>
      <c r="AT718" s="55">
        <v>17</v>
      </c>
    </row>
    <row r="719" spans="1:46">
      <c r="A719" s="55" t="s">
        <v>1507</v>
      </c>
      <c r="B719" s="55">
        <v>1315231637</v>
      </c>
      <c r="C719" s="55" t="s">
        <v>1508</v>
      </c>
      <c r="D719" s="55" t="s">
        <v>52</v>
      </c>
      <c r="E719" s="55" t="s">
        <v>1436</v>
      </c>
      <c r="F719" s="55"/>
      <c r="G719" s="55">
        <v>16</v>
      </c>
      <c r="H719" s="55">
        <v>516.25</v>
      </c>
      <c r="I719" s="55">
        <v>563.5</v>
      </c>
      <c r="J719" s="55">
        <v>18</v>
      </c>
      <c r="K719" s="55">
        <v>-16</v>
      </c>
      <c r="L719" s="55">
        <v>69</v>
      </c>
      <c r="M719" s="55">
        <v>107.5</v>
      </c>
      <c r="N719" s="56">
        <v>300</v>
      </c>
      <c r="O719" s="55">
        <v>91.5</v>
      </c>
      <c r="P719" s="56">
        <v>429</v>
      </c>
      <c r="Q719" s="55">
        <v>118.5</v>
      </c>
      <c r="R719" s="56">
        <v>221</v>
      </c>
      <c r="S719" s="55"/>
      <c r="T719" s="55"/>
      <c r="U719" s="55">
        <v>77</v>
      </c>
      <c r="V719" s="55">
        <v>4</v>
      </c>
      <c r="W719" s="55"/>
      <c r="X719" s="55"/>
      <c r="Y719" s="55"/>
      <c r="Z719" s="55"/>
      <c r="AA719" s="55"/>
      <c r="AB719" s="55"/>
      <c r="AC719" s="55">
        <v>57.25</v>
      </c>
      <c r="AD719" s="55">
        <v>80</v>
      </c>
      <c r="AE719" s="56">
        <v>156</v>
      </c>
      <c r="AF719" s="55">
        <v>64.5</v>
      </c>
      <c r="AG719" s="55">
        <v>89</v>
      </c>
      <c r="AH719" s="55">
        <v>37</v>
      </c>
      <c r="AI719" s="55" t="s">
        <v>1437</v>
      </c>
      <c r="AJ719" s="55">
        <v>37</v>
      </c>
      <c r="AK719" s="55"/>
      <c r="AL719" s="55"/>
      <c r="AM719" s="55"/>
      <c r="AN719" s="55" t="s">
        <v>867</v>
      </c>
      <c r="AO719" s="55">
        <v>13</v>
      </c>
      <c r="AP719" s="55">
        <v>15</v>
      </c>
      <c r="AQ719" s="55">
        <v>6</v>
      </c>
      <c r="AR719" s="55">
        <v>2</v>
      </c>
      <c r="AS719" s="55">
        <v>12</v>
      </c>
      <c r="AT719" s="55">
        <v>18</v>
      </c>
    </row>
    <row r="720" spans="1:46">
      <c r="A720" s="55" t="s">
        <v>1440</v>
      </c>
      <c r="B720" s="55">
        <v>1315231604</v>
      </c>
      <c r="C720" s="55" t="s">
        <v>1441</v>
      </c>
      <c r="D720" s="55" t="s">
        <v>52</v>
      </c>
      <c r="E720" s="55" t="s">
        <v>1436</v>
      </c>
      <c r="F720" s="55"/>
      <c r="G720" s="55">
        <v>16</v>
      </c>
      <c r="H720" s="55">
        <v>517.75</v>
      </c>
      <c r="I720" s="55">
        <v>563</v>
      </c>
      <c r="J720" s="55">
        <v>19</v>
      </c>
      <c r="K720" s="55">
        <v>-9</v>
      </c>
      <c r="L720" s="55">
        <v>70</v>
      </c>
      <c r="M720" s="55">
        <v>117.5</v>
      </c>
      <c r="N720" s="55">
        <v>36</v>
      </c>
      <c r="O720" s="55">
        <v>78.5</v>
      </c>
      <c r="P720" s="56">
        <v>643</v>
      </c>
      <c r="Q720" s="55">
        <v>130</v>
      </c>
      <c r="R720" s="55">
        <v>40</v>
      </c>
      <c r="S720" s="55"/>
      <c r="T720" s="55"/>
      <c r="U720" s="55">
        <v>67</v>
      </c>
      <c r="V720" s="55">
        <v>31</v>
      </c>
      <c r="W720" s="55"/>
      <c r="X720" s="55"/>
      <c r="Y720" s="55"/>
      <c r="Z720" s="55"/>
      <c r="AA720" s="55"/>
      <c r="AB720" s="55"/>
      <c r="AC720" s="55">
        <v>72.75</v>
      </c>
      <c r="AD720" s="55">
        <v>92</v>
      </c>
      <c r="AE720" s="55">
        <v>17</v>
      </c>
      <c r="AF720" s="55">
        <v>52</v>
      </c>
      <c r="AG720" s="55">
        <v>78</v>
      </c>
      <c r="AH720" s="56">
        <v>154</v>
      </c>
      <c r="AI720" s="55" t="s">
        <v>1437</v>
      </c>
      <c r="AJ720" s="55">
        <v>4</v>
      </c>
      <c r="AK720" s="55"/>
      <c r="AL720" s="55"/>
      <c r="AM720" s="55"/>
      <c r="AN720" s="55" t="s">
        <v>867</v>
      </c>
      <c r="AO720" s="55">
        <v>22</v>
      </c>
      <c r="AP720" s="55">
        <v>9</v>
      </c>
      <c r="AQ720" s="55">
        <v>4</v>
      </c>
      <c r="AR720" s="55">
        <v>10</v>
      </c>
      <c r="AS720" s="55">
        <v>22</v>
      </c>
      <c r="AT720" s="55">
        <v>19</v>
      </c>
    </row>
    <row r="721" spans="1:46">
      <c r="A721" s="55" t="s">
        <v>1519</v>
      </c>
      <c r="B721" s="55">
        <v>1315231706</v>
      </c>
      <c r="C721" s="55" t="s">
        <v>1520</v>
      </c>
      <c r="D721" s="55" t="s">
        <v>52</v>
      </c>
      <c r="E721" s="55" t="s">
        <v>1436</v>
      </c>
      <c r="F721" s="55"/>
      <c r="G721" s="55">
        <v>17</v>
      </c>
      <c r="H721" s="55">
        <v>513.25</v>
      </c>
      <c r="I721" s="55">
        <v>562.5</v>
      </c>
      <c r="J721" s="55">
        <v>20</v>
      </c>
      <c r="K721" s="55">
        <v>57</v>
      </c>
      <c r="L721" s="55">
        <v>71</v>
      </c>
      <c r="M721" s="55">
        <v>105</v>
      </c>
      <c r="N721" s="56">
        <v>406</v>
      </c>
      <c r="O721" s="55">
        <v>106.5</v>
      </c>
      <c r="P721" s="56">
        <v>153</v>
      </c>
      <c r="Q721" s="55">
        <v>104.5</v>
      </c>
      <c r="R721" s="56">
        <v>532</v>
      </c>
      <c r="S721" s="55"/>
      <c r="T721" s="55"/>
      <c r="U721" s="55">
        <v>71.5</v>
      </c>
      <c r="V721" s="55">
        <v>15</v>
      </c>
      <c r="W721" s="55"/>
      <c r="X721" s="55"/>
      <c r="Y721" s="55"/>
      <c r="Z721" s="55"/>
      <c r="AA721" s="55"/>
      <c r="AB721" s="55"/>
      <c r="AC721" s="55">
        <v>61.75</v>
      </c>
      <c r="AD721" s="55">
        <v>86</v>
      </c>
      <c r="AE721" s="55">
        <v>107</v>
      </c>
      <c r="AF721" s="55">
        <v>64</v>
      </c>
      <c r="AG721" s="55">
        <v>89</v>
      </c>
      <c r="AH721" s="55">
        <v>42</v>
      </c>
      <c r="AI721" s="55" t="s">
        <v>1437</v>
      </c>
      <c r="AJ721" s="55">
        <v>6</v>
      </c>
      <c r="AK721" s="55"/>
      <c r="AL721" s="55"/>
      <c r="AM721" s="55"/>
      <c r="AN721" s="55"/>
      <c r="AO721" s="55">
        <v>43</v>
      </c>
      <c r="AP721" s="55">
        <v>65</v>
      </c>
      <c r="AQ721" s="55">
        <v>45</v>
      </c>
      <c r="AR721" s="55">
        <v>77</v>
      </c>
      <c r="AS721" s="55">
        <v>61</v>
      </c>
      <c r="AT721" s="55">
        <v>20</v>
      </c>
    </row>
    <row r="722" spans="1:46">
      <c r="A722" s="55" t="s">
        <v>1451</v>
      </c>
      <c r="B722" s="55">
        <v>1315231609</v>
      </c>
      <c r="C722" s="55" t="s">
        <v>1452</v>
      </c>
      <c r="D722" s="55" t="s">
        <v>52</v>
      </c>
      <c r="E722" s="55" t="s">
        <v>1436</v>
      </c>
      <c r="F722" s="55"/>
      <c r="G722" s="55">
        <v>16</v>
      </c>
      <c r="H722" s="55">
        <v>517</v>
      </c>
      <c r="I722" s="55">
        <v>561</v>
      </c>
      <c r="J722" s="55">
        <v>21</v>
      </c>
      <c r="K722" s="55">
        <v>-13</v>
      </c>
      <c r="L722" s="55">
        <v>75</v>
      </c>
      <c r="M722" s="55">
        <v>112</v>
      </c>
      <c r="N722" s="55">
        <v>138</v>
      </c>
      <c r="O722" s="55">
        <v>78.5</v>
      </c>
      <c r="P722" s="55">
        <v>643</v>
      </c>
      <c r="Q722" s="55">
        <v>123</v>
      </c>
      <c r="R722" s="55">
        <v>123</v>
      </c>
      <c r="S722" s="55"/>
      <c r="T722" s="55"/>
      <c r="U722" s="55">
        <v>67.5</v>
      </c>
      <c r="V722" s="55">
        <v>30</v>
      </c>
      <c r="W722" s="55"/>
      <c r="X722" s="55"/>
      <c r="Y722" s="55"/>
      <c r="Z722" s="55"/>
      <c r="AA722" s="55"/>
      <c r="AB722" s="55"/>
      <c r="AC722" s="55">
        <v>70.5</v>
      </c>
      <c r="AD722" s="55">
        <v>91</v>
      </c>
      <c r="AE722" s="55">
        <v>21</v>
      </c>
      <c r="AF722" s="55">
        <v>65.5</v>
      </c>
      <c r="AG722" s="55">
        <v>89</v>
      </c>
      <c r="AH722" s="55">
        <v>30</v>
      </c>
      <c r="AI722" s="55" t="s">
        <v>1437</v>
      </c>
      <c r="AJ722" s="55">
        <v>9</v>
      </c>
      <c r="AK722" s="55"/>
      <c r="AL722" s="55"/>
      <c r="AM722" s="55"/>
      <c r="AN722" s="55" t="s">
        <v>867</v>
      </c>
      <c r="AO722" s="55">
        <v>23</v>
      </c>
      <c r="AP722" s="55">
        <v>32</v>
      </c>
      <c r="AQ722" s="55">
        <v>13</v>
      </c>
      <c r="AR722" s="55">
        <v>8</v>
      </c>
      <c r="AS722" s="55">
        <v>18</v>
      </c>
      <c r="AT722" s="55">
        <v>21</v>
      </c>
    </row>
    <row r="723" spans="1:46">
      <c r="A723" s="55" t="s">
        <v>1499</v>
      </c>
      <c r="B723" s="55">
        <v>1315231633</v>
      </c>
      <c r="C723" s="55" t="s">
        <v>1500</v>
      </c>
      <c r="D723" s="55" t="s">
        <v>52</v>
      </c>
      <c r="E723" s="55" t="s">
        <v>1436</v>
      </c>
      <c r="F723" s="55"/>
      <c r="G723" s="55">
        <v>16</v>
      </c>
      <c r="H723" s="55">
        <v>506</v>
      </c>
      <c r="I723" s="55">
        <v>558</v>
      </c>
      <c r="J723" s="55">
        <v>22</v>
      </c>
      <c r="K723" s="55">
        <v>4</v>
      </c>
      <c r="L723" s="55">
        <v>85</v>
      </c>
      <c r="M723" s="55">
        <v>106</v>
      </c>
      <c r="N723" s="55">
        <v>361</v>
      </c>
      <c r="O723" s="55">
        <v>88.5</v>
      </c>
      <c r="P723" s="55">
        <v>481</v>
      </c>
      <c r="Q723" s="55">
        <v>124.5</v>
      </c>
      <c r="R723" s="55">
        <v>100</v>
      </c>
      <c r="S723" s="55"/>
      <c r="T723" s="55"/>
      <c r="U723" s="55">
        <v>67</v>
      </c>
      <c r="V723" s="55">
        <v>31</v>
      </c>
      <c r="W723" s="55"/>
      <c r="X723" s="55"/>
      <c r="Y723" s="55"/>
      <c r="Z723" s="55"/>
      <c r="AA723" s="55"/>
      <c r="AB723" s="55"/>
      <c r="AC723" s="55">
        <v>61</v>
      </c>
      <c r="AD723" s="55">
        <v>85</v>
      </c>
      <c r="AE723" s="55">
        <v>116</v>
      </c>
      <c r="AF723" s="55">
        <v>59</v>
      </c>
      <c r="AG723" s="55">
        <v>87</v>
      </c>
      <c r="AH723" s="55">
        <v>73</v>
      </c>
      <c r="AI723" s="55" t="s">
        <v>1437</v>
      </c>
      <c r="AJ723" s="55">
        <v>33</v>
      </c>
      <c r="AK723" s="55"/>
      <c r="AL723" s="55"/>
      <c r="AM723" s="55"/>
      <c r="AN723" s="55" t="s">
        <v>867</v>
      </c>
      <c r="AO723" s="55">
        <v>44</v>
      </c>
      <c r="AP723" s="55">
        <v>40</v>
      </c>
      <c r="AQ723" s="55">
        <v>26</v>
      </c>
      <c r="AR723" s="55">
        <v>26</v>
      </c>
      <c r="AS723" s="55">
        <v>10</v>
      </c>
      <c r="AT723" s="55">
        <v>22</v>
      </c>
    </row>
    <row r="724" spans="1:46">
      <c r="A724" s="55" t="s">
        <v>1501</v>
      </c>
      <c r="B724" s="55">
        <v>1315231634</v>
      </c>
      <c r="C724" s="55" t="s">
        <v>1502</v>
      </c>
      <c r="D724" s="55" t="s">
        <v>52</v>
      </c>
      <c r="E724" s="55" t="s">
        <v>1436</v>
      </c>
      <c r="F724" s="55"/>
      <c r="G724" s="55">
        <v>16</v>
      </c>
      <c r="H724" s="55">
        <v>508</v>
      </c>
      <c r="I724" s="55">
        <v>556</v>
      </c>
      <c r="J724" s="55">
        <v>23</v>
      </c>
      <c r="K724" s="55">
        <v>1</v>
      </c>
      <c r="L724" s="55">
        <v>91</v>
      </c>
      <c r="M724" s="55">
        <v>113</v>
      </c>
      <c r="N724" s="55">
        <v>112</v>
      </c>
      <c r="O724" s="55">
        <v>87</v>
      </c>
      <c r="P724" s="55">
        <v>503</v>
      </c>
      <c r="Q724" s="55">
        <v>106</v>
      </c>
      <c r="R724" s="55">
        <v>498</v>
      </c>
      <c r="S724" s="55"/>
      <c r="T724" s="55"/>
      <c r="U724" s="55">
        <v>73</v>
      </c>
      <c r="V724" s="55">
        <v>12</v>
      </c>
      <c r="W724" s="55"/>
      <c r="X724" s="55"/>
      <c r="Y724" s="55"/>
      <c r="Z724" s="55"/>
      <c r="AA724" s="55"/>
      <c r="AB724" s="55"/>
      <c r="AC724" s="55">
        <v>67</v>
      </c>
      <c r="AD724" s="55">
        <v>89</v>
      </c>
      <c r="AE724" s="55">
        <v>45</v>
      </c>
      <c r="AF724" s="55">
        <v>62</v>
      </c>
      <c r="AG724" s="55">
        <v>88</v>
      </c>
      <c r="AH724" s="55">
        <v>52</v>
      </c>
      <c r="AI724" s="55" t="s">
        <v>1437</v>
      </c>
      <c r="AJ724" s="55">
        <v>34</v>
      </c>
      <c r="AK724" s="55"/>
      <c r="AL724" s="55"/>
      <c r="AM724" s="55"/>
      <c r="AN724" s="55" t="s">
        <v>867</v>
      </c>
      <c r="AO724" s="55">
        <v>30</v>
      </c>
      <c r="AP724" s="55">
        <v>20</v>
      </c>
      <c r="AQ724" s="55">
        <v>29</v>
      </c>
      <c r="AR724" s="55">
        <v>24</v>
      </c>
      <c r="AS724" s="55">
        <v>29</v>
      </c>
      <c r="AT724" s="55">
        <v>23</v>
      </c>
    </row>
    <row r="725" spans="1:46">
      <c r="A725" s="55" t="s">
        <v>1505</v>
      </c>
      <c r="B725" s="55">
        <v>1315231636</v>
      </c>
      <c r="C725" s="55" t="s">
        <v>1506</v>
      </c>
      <c r="D725" s="55" t="s">
        <v>52</v>
      </c>
      <c r="E725" s="55" t="s">
        <v>1436</v>
      </c>
      <c r="F725" s="55"/>
      <c r="G725" s="55">
        <v>16</v>
      </c>
      <c r="H725" s="55">
        <v>503.5</v>
      </c>
      <c r="I725" s="55">
        <v>554.5</v>
      </c>
      <c r="J725" s="55">
        <v>24</v>
      </c>
      <c r="K725" s="55">
        <v>-19</v>
      </c>
      <c r="L725" s="55">
        <v>95</v>
      </c>
      <c r="M725" s="55">
        <v>102.5</v>
      </c>
      <c r="N725" s="55">
        <v>511</v>
      </c>
      <c r="O725" s="55">
        <v>101.5</v>
      </c>
      <c r="P725" s="55">
        <v>235</v>
      </c>
      <c r="Q725" s="55">
        <v>130</v>
      </c>
      <c r="R725" s="55">
        <v>40</v>
      </c>
      <c r="S725" s="55"/>
      <c r="T725" s="55"/>
      <c r="U725" s="55">
        <v>51.5</v>
      </c>
      <c r="V725" s="55">
        <v>102</v>
      </c>
      <c r="W725" s="55"/>
      <c r="X725" s="55"/>
      <c r="Y725" s="55"/>
      <c r="Z725" s="55"/>
      <c r="AA725" s="55"/>
      <c r="AB725" s="55"/>
      <c r="AC725" s="55">
        <v>63.5</v>
      </c>
      <c r="AD725" s="55">
        <v>87</v>
      </c>
      <c r="AE725" s="55">
        <v>82</v>
      </c>
      <c r="AF725" s="55">
        <v>54.5</v>
      </c>
      <c r="AG725" s="55">
        <v>82</v>
      </c>
      <c r="AH725" s="55">
        <v>139</v>
      </c>
      <c r="AI725" s="55" t="s">
        <v>1437</v>
      </c>
      <c r="AJ725" s="55">
        <v>36</v>
      </c>
      <c r="AK725" s="55"/>
      <c r="AL725" s="55"/>
      <c r="AM725" s="55"/>
      <c r="AN725" s="55" t="s">
        <v>867</v>
      </c>
      <c r="AO725" s="55">
        <v>10</v>
      </c>
      <c r="AP725" s="55">
        <v>19</v>
      </c>
      <c r="AQ725" s="55">
        <v>8</v>
      </c>
      <c r="AR725" s="55">
        <v>5</v>
      </c>
      <c r="AS725" s="55">
        <v>3</v>
      </c>
      <c r="AT725" s="55">
        <v>24</v>
      </c>
    </row>
    <row r="726" spans="1:46">
      <c r="A726" s="55" t="s">
        <v>1548</v>
      </c>
      <c r="B726" s="55">
        <v>1315231720</v>
      </c>
      <c r="C726" s="55" t="s">
        <v>1549</v>
      </c>
      <c r="D726" s="55" t="s">
        <v>52</v>
      </c>
      <c r="E726" s="55" t="s">
        <v>1436</v>
      </c>
      <c r="F726" s="55"/>
      <c r="G726" s="55">
        <v>17</v>
      </c>
      <c r="H726" s="55">
        <v>507.5</v>
      </c>
      <c r="I726" s="55">
        <v>554.5</v>
      </c>
      <c r="J726" s="55">
        <v>24</v>
      </c>
      <c r="K726" s="55">
        <v>7</v>
      </c>
      <c r="L726" s="55">
        <v>95</v>
      </c>
      <c r="M726" s="55">
        <v>107</v>
      </c>
      <c r="N726" s="55">
        <v>325</v>
      </c>
      <c r="O726" s="55">
        <v>81.5</v>
      </c>
      <c r="P726" s="55">
        <v>606</v>
      </c>
      <c r="Q726" s="55">
        <v>128</v>
      </c>
      <c r="R726" s="55">
        <v>54</v>
      </c>
      <c r="S726" s="55"/>
      <c r="T726" s="55"/>
      <c r="U726" s="55">
        <v>60</v>
      </c>
      <c r="V726" s="55">
        <v>72</v>
      </c>
      <c r="W726" s="55"/>
      <c r="X726" s="55"/>
      <c r="Y726" s="55"/>
      <c r="Z726" s="55"/>
      <c r="AA726" s="55"/>
      <c r="AB726" s="55"/>
      <c r="AC726" s="55">
        <v>67.5</v>
      </c>
      <c r="AD726" s="55">
        <v>89</v>
      </c>
      <c r="AE726" s="55">
        <v>41</v>
      </c>
      <c r="AF726" s="55">
        <v>63.5</v>
      </c>
      <c r="AG726" s="55">
        <v>89</v>
      </c>
      <c r="AH726" s="55">
        <v>44</v>
      </c>
      <c r="AI726" s="55" t="s">
        <v>1437</v>
      </c>
      <c r="AJ726" s="55">
        <v>20</v>
      </c>
      <c r="AK726" s="55"/>
      <c r="AL726" s="55"/>
      <c r="AM726" s="55"/>
      <c r="AN726" s="55"/>
      <c r="AO726" s="55">
        <v>31</v>
      </c>
      <c r="AP726" s="55">
        <v>7</v>
      </c>
      <c r="AQ726" s="55">
        <v>17</v>
      </c>
      <c r="AR726" s="55">
        <v>31</v>
      </c>
      <c r="AS726" s="55">
        <v>10</v>
      </c>
      <c r="AT726" s="55">
        <v>24</v>
      </c>
    </row>
    <row r="727" spans="1:46">
      <c r="A727" s="55" t="s">
        <v>1438</v>
      </c>
      <c r="B727" s="55">
        <v>1315231602</v>
      </c>
      <c r="C727" s="55" t="s">
        <v>1439</v>
      </c>
      <c r="D727" s="55" t="s">
        <v>52</v>
      </c>
      <c r="E727" s="55" t="s">
        <v>1436</v>
      </c>
      <c r="F727" s="55"/>
      <c r="G727" s="55">
        <v>16</v>
      </c>
      <c r="H727" s="55">
        <v>505</v>
      </c>
      <c r="I727" s="55">
        <v>553</v>
      </c>
      <c r="J727" s="55">
        <v>26</v>
      </c>
      <c r="K727" s="55">
        <v>4</v>
      </c>
      <c r="L727" s="55">
        <v>101</v>
      </c>
      <c r="M727" s="55">
        <v>107.5</v>
      </c>
      <c r="N727" s="55">
        <v>300</v>
      </c>
      <c r="O727" s="55">
        <v>84.5</v>
      </c>
      <c r="P727" s="55">
        <v>553</v>
      </c>
      <c r="Q727" s="55">
        <v>131.5</v>
      </c>
      <c r="R727" s="55">
        <v>26</v>
      </c>
      <c r="S727" s="55"/>
      <c r="T727" s="55"/>
      <c r="U727" s="55">
        <v>73.5</v>
      </c>
      <c r="V727" s="55">
        <v>10</v>
      </c>
      <c r="W727" s="55"/>
      <c r="X727" s="55"/>
      <c r="Y727" s="55"/>
      <c r="Z727" s="55"/>
      <c r="AA727" s="55"/>
      <c r="AB727" s="55"/>
      <c r="AC727" s="55">
        <v>62.5</v>
      </c>
      <c r="AD727" s="55">
        <v>87</v>
      </c>
      <c r="AE727" s="55">
        <v>93</v>
      </c>
      <c r="AF727" s="55">
        <v>45.5</v>
      </c>
      <c r="AG727" s="55">
        <v>69</v>
      </c>
      <c r="AH727" s="55">
        <v>204</v>
      </c>
      <c r="AI727" s="55" t="s">
        <v>1437</v>
      </c>
      <c r="AJ727" s="55">
        <v>2</v>
      </c>
      <c r="AK727" s="55"/>
      <c r="AL727" s="55"/>
      <c r="AM727" s="55"/>
      <c r="AN727" s="55" t="s">
        <v>867</v>
      </c>
      <c r="AO727" s="55">
        <v>42</v>
      </c>
      <c r="AP727" s="55">
        <v>36</v>
      </c>
      <c r="AQ727" s="55">
        <v>52</v>
      </c>
      <c r="AR727" s="55">
        <v>30</v>
      </c>
      <c r="AS727" s="55">
        <v>43</v>
      </c>
      <c r="AT727" s="55">
        <v>26</v>
      </c>
    </row>
    <row r="728" spans="1:46">
      <c r="A728" s="55" t="s">
        <v>1465</v>
      </c>
      <c r="B728" s="55">
        <v>1315231616</v>
      </c>
      <c r="C728" s="55" t="s">
        <v>1466</v>
      </c>
      <c r="D728" s="55" t="s">
        <v>52</v>
      </c>
      <c r="E728" s="55" t="s">
        <v>1436</v>
      </c>
      <c r="F728" s="55"/>
      <c r="G728" s="55">
        <v>16</v>
      </c>
      <c r="H728" s="55">
        <v>499</v>
      </c>
      <c r="I728" s="55">
        <v>551.5</v>
      </c>
      <c r="J728" s="55">
        <v>27</v>
      </c>
      <c r="K728" s="55">
        <v>-5</v>
      </c>
      <c r="L728" s="55">
        <v>115</v>
      </c>
      <c r="M728" s="55">
        <v>113.5</v>
      </c>
      <c r="N728" s="55">
        <v>101</v>
      </c>
      <c r="O728" s="55">
        <v>103</v>
      </c>
      <c r="P728" s="55">
        <v>214</v>
      </c>
      <c r="Q728" s="55">
        <v>102.5</v>
      </c>
      <c r="R728" s="55">
        <v>569</v>
      </c>
      <c r="S728" s="55"/>
      <c r="T728" s="55"/>
      <c r="U728" s="55">
        <v>62.5</v>
      </c>
      <c r="V728" s="55">
        <v>58</v>
      </c>
      <c r="W728" s="55"/>
      <c r="X728" s="55"/>
      <c r="Y728" s="55"/>
      <c r="Z728" s="55"/>
      <c r="AA728" s="55"/>
      <c r="AB728" s="55"/>
      <c r="AC728" s="55">
        <v>61.5</v>
      </c>
      <c r="AD728" s="55">
        <v>86</v>
      </c>
      <c r="AE728" s="55">
        <v>110</v>
      </c>
      <c r="AF728" s="55">
        <v>56</v>
      </c>
      <c r="AG728" s="55">
        <v>84</v>
      </c>
      <c r="AH728" s="55">
        <v>115</v>
      </c>
      <c r="AI728" s="55" t="s">
        <v>1437</v>
      </c>
      <c r="AJ728" s="55">
        <v>16</v>
      </c>
      <c r="AK728" s="55"/>
      <c r="AL728" s="55"/>
      <c r="AM728" s="55"/>
      <c r="AN728" s="55" t="s">
        <v>867</v>
      </c>
      <c r="AO728" s="55">
        <v>11</v>
      </c>
      <c r="AP728" s="55">
        <v>15</v>
      </c>
      <c r="AQ728" s="55">
        <v>9</v>
      </c>
      <c r="AR728" s="55">
        <v>22</v>
      </c>
      <c r="AS728" s="55">
        <v>15</v>
      </c>
      <c r="AT728" s="55">
        <v>27</v>
      </c>
    </row>
    <row r="729" spans="1:46">
      <c r="A729" s="55" t="s">
        <v>1567</v>
      </c>
      <c r="B729" s="55">
        <v>1315231730</v>
      </c>
      <c r="C729" s="55" t="s">
        <v>1568</v>
      </c>
      <c r="D729" s="55" t="s">
        <v>52</v>
      </c>
      <c r="E729" s="55" t="s">
        <v>1436</v>
      </c>
      <c r="F729" s="55"/>
      <c r="G729" s="55">
        <v>17</v>
      </c>
      <c r="H729" s="55">
        <v>504</v>
      </c>
      <c r="I729" s="55">
        <v>549.5</v>
      </c>
      <c r="J729" s="55">
        <v>28</v>
      </c>
      <c r="K729" s="55">
        <v>-16</v>
      </c>
      <c r="L729" s="55">
        <v>120</v>
      </c>
      <c r="M729" s="55">
        <v>109</v>
      </c>
      <c r="N729" s="55">
        <v>245</v>
      </c>
      <c r="O729" s="55">
        <v>93</v>
      </c>
      <c r="P729" s="55">
        <v>404</v>
      </c>
      <c r="Q729" s="55">
        <v>103.5</v>
      </c>
      <c r="R729" s="55">
        <v>551</v>
      </c>
      <c r="S729" s="55"/>
      <c r="T729" s="55"/>
      <c r="U729" s="55">
        <v>67</v>
      </c>
      <c r="V729" s="55">
        <v>31</v>
      </c>
      <c r="W729" s="55"/>
      <c r="X729" s="55"/>
      <c r="Y729" s="55"/>
      <c r="Z729" s="55"/>
      <c r="AA729" s="55"/>
      <c r="AB729" s="55"/>
      <c r="AC729" s="55">
        <v>61.5</v>
      </c>
      <c r="AD729" s="55">
        <v>86</v>
      </c>
      <c r="AE729" s="55">
        <v>110</v>
      </c>
      <c r="AF729" s="55">
        <v>70</v>
      </c>
      <c r="AG729" s="55">
        <v>91</v>
      </c>
      <c r="AH729" s="55">
        <v>12</v>
      </c>
      <c r="AI729" s="55" t="s">
        <v>1437</v>
      </c>
      <c r="AJ729" s="55">
        <v>30</v>
      </c>
      <c r="AK729" s="55"/>
      <c r="AL729" s="55"/>
      <c r="AM729" s="55"/>
      <c r="AN729" s="55"/>
      <c r="AO729" s="55">
        <v>19</v>
      </c>
      <c r="AP729" s="55">
        <v>15</v>
      </c>
      <c r="AQ729" s="55">
        <v>11</v>
      </c>
      <c r="AR729" s="55">
        <v>12</v>
      </c>
      <c r="AS729" s="55">
        <v>113</v>
      </c>
      <c r="AT729" s="55">
        <v>28</v>
      </c>
    </row>
    <row r="730" spans="1:46">
      <c r="A730" s="55" t="s">
        <v>1652</v>
      </c>
      <c r="B730" s="55">
        <v>1315231828</v>
      </c>
      <c r="C730" s="55" t="s">
        <v>1653</v>
      </c>
      <c r="D730" s="55" t="s">
        <v>52</v>
      </c>
      <c r="E730" s="55" t="s">
        <v>1436</v>
      </c>
      <c r="F730" s="55"/>
      <c r="G730" s="55">
        <v>18</v>
      </c>
      <c r="H730" s="55">
        <v>495.75</v>
      </c>
      <c r="I730" s="55">
        <v>547</v>
      </c>
      <c r="J730" s="55">
        <v>29</v>
      </c>
      <c r="K730" s="55">
        <v>28</v>
      </c>
      <c r="L730" s="55">
        <v>131</v>
      </c>
      <c r="M730" s="55">
        <v>107</v>
      </c>
      <c r="N730" s="55">
        <v>325</v>
      </c>
      <c r="O730" s="55">
        <v>91.5</v>
      </c>
      <c r="P730" s="55">
        <v>429</v>
      </c>
      <c r="Q730" s="55">
        <v>116.5</v>
      </c>
      <c r="R730" s="55">
        <v>274</v>
      </c>
      <c r="S730" s="55"/>
      <c r="T730" s="55"/>
      <c r="U730" s="55">
        <v>61</v>
      </c>
      <c r="V730" s="55">
        <v>66</v>
      </c>
      <c r="W730" s="55"/>
      <c r="X730" s="55"/>
      <c r="Y730" s="55"/>
      <c r="Z730" s="55"/>
      <c r="AA730" s="55"/>
      <c r="AB730" s="55"/>
      <c r="AC730" s="55">
        <v>61.25</v>
      </c>
      <c r="AD730" s="55">
        <v>85</v>
      </c>
      <c r="AE730" s="55">
        <v>115</v>
      </c>
      <c r="AF730" s="55">
        <v>58.5</v>
      </c>
      <c r="AG730" s="55">
        <v>86</v>
      </c>
      <c r="AH730" s="55">
        <v>78</v>
      </c>
      <c r="AI730" s="55" t="s">
        <v>1437</v>
      </c>
      <c r="AJ730" s="55">
        <v>28</v>
      </c>
      <c r="AK730" s="55"/>
      <c r="AL730" s="55"/>
      <c r="AM730" s="55"/>
      <c r="AN730" s="55" t="s">
        <v>1599</v>
      </c>
      <c r="AO730" s="55">
        <v>29</v>
      </c>
      <c r="AP730" s="55">
        <v>36</v>
      </c>
      <c r="AQ730" s="55">
        <v>38</v>
      </c>
      <c r="AR730" s="55">
        <v>57</v>
      </c>
      <c r="AS730" s="55">
        <v>51</v>
      </c>
      <c r="AT730" s="55">
        <v>29</v>
      </c>
    </row>
    <row r="731" spans="1:46">
      <c r="A731" s="55" t="s">
        <v>1521</v>
      </c>
      <c r="B731" s="55">
        <v>1315231707</v>
      </c>
      <c r="C731" s="55" t="s">
        <v>1522</v>
      </c>
      <c r="D731" s="55" t="s">
        <v>52</v>
      </c>
      <c r="E731" s="55" t="s">
        <v>1436</v>
      </c>
      <c r="F731" s="55"/>
      <c r="G731" s="55">
        <v>17</v>
      </c>
      <c r="H731" s="55">
        <v>494.5</v>
      </c>
      <c r="I731" s="55">
        <v>546.5</v>
      </c>
      <c r="J731" s="55">
        <v>30</v>
      </c>
      <c r="K731" s="55">
        <v>18</v>
      </c>
      <c r="L731" s="55">
        <v>135</v>
      </c>
      <c r="M731" s="55">
        <v>112.5</v>
      </c>
      <c r="N731" s="55">
        <v>128</v>
      </c>
      <c r="O731" s="55">
        <v>80.5</v>
      </c>
      <c r="P731" s="55">
        <v>622</v>
      </c>
      <c r="Q731" s="55">
        <v>118.5</v>
      </c>
      <c r="R731" s="55">
        <v>221</v>
      </c>
      <c r="S731" s="55"/>
      <c r="T731" s="55"/>
      <c r="U731" s="55">
        <v>64</v>
      </c>
      <c r="V731" s="55">
        <v>52</v>
      </c>
      <c r="W731" s="55"/>
      <c r="X731" s="55"/>
      <c r="Y731" s="55"/>
      <c r="Z731" s="55"/>
      <c r="AA731" s="55"/>
      <c r="AB731" s="55"/>
      <c r="AC731" s="55">
        <v>63</v>
      </c>
      <c r="AD731" s="55">
        <v>87</v>
      </c>
      <c r="AE731" s="55">
        <v>88</v>
      </c>
      <c r="AF731" s="55">
        <v>56</v>
      </c>
      <c r="AG731" s="55">
        <v>84</v>
      </c>
      <c r="AH731" s="55">
        <v>115</v>
      </c>
      <c r="AI731" s="55" t="s">
        <v>1437</v>
      </c>
      <c r="AJ731" s="55">
        <v>7</v>
      </c>
      <c r="AK731" s="55"/>
      <c r="AL731" s="55"/>
      <c r="AM731" s="55"/>
      <c r="AN731" s="55"/>
      <c r="AO731" s="55">
        <v>33</v>
      </c>
      <c r="AP731" s="55">
        <v>33</v>
      </c>
      <c r="AQ731" s="55">
        <v>66</v>
      </c>
      <c r="AR731" s="55">
        <v>48</v>
      </c>
      <c r="AS731" s="55">
        <v>26</v>
      </c>
      <c r="AT731" s="55">
        <v>30</v>
      </c>
    </row>
    <row r="732" spans="1:46">
      <c r="A732" s="55" t="s">
        <v>1442</v>
      </c>
      <c r="B732" s="55">
        <v>1315231605</v>
      </c>
      <c r="C732" s="55" t="s">
        <v>1443</v>
      </c>
      <c r="D732" s="55" t="s">
        <v>52</v>
      </c>
      <c r="E732" s="55" t="s">
        <v>1436</v>
      </c>
      <c r="F732" s="55"/>
      <c r="G732" s="55">
        <v>16</v>
      </c>
      <c r="H732" s="55">
        <v>494</v>
      </c>
      <c r="I732" s="55">
        <v>545</v>
      </c>
      <c r="J732" s="55">
        <v>31</v>
      </c>
      <c r="K732" s="55">
        <v>-6</v>
      </c>
      <c r="L732" s="55">
        <v>142</v>
      </c>
      <c r="M732" s="55">
        <v>114.5</v>
      </c>
      <c r="N732" s="55">
        <v>74</v>
      </c>
      <c r="O732" s="55">
        <v>70.5</v>
      </c>
      <c r="P732" s="55">
        <v>709</v>
      </c>
      <c r="Q732" s="55">
        <v>110.5</v>
      </c>
      <c r="R732" s="55">
        <v>396</v>
      </c>
      <c r="S732" s="55"/>
      <c r="T732" s="55"/>
      <c r="U732" s="55">
        <v>74.5</v>
      </c>
      <c r="V732" s="55">
        <v>8</v>
      </c>
      <c r="W732" s="55"/>
      <c r="X732" s="55"/>
      <c r="Y732" s="55"/>
      <c r="Z732" s="55"/>
      <c r="AA732" s="55"/>
      <c r="AB732" s="55"/>
      <c r="AC732" s="55">
        <v>66</v>
      </c>
      <c r="AD732" s="55">
        <v>89</v>
      </c>
      <c r="AE732" s="55">
        <v>54</v>
      </c>
      <c r="AF732" s="55">
        <v>58</v>
      </c>
      <c r="AG732" s="55">
        <v>86</v>
      </c>
      <c r="AH732" s="55">
        <v>88</v>
      </c>
      <c r="AI732" s="55" t="s">
        <v>1437</v>
      </c>
      <c r="AJ732" s="55">
        <v>5</v>
      </c>
      <c r="AK732" s="55"/>
      <c r="AL732" s="55"/>
      <c r="AM732" s="55"/>
      <c r="AN732" s="55" t="s">
        <v>867</v>
      </c>
      <c r="AO732" s="55">
        <v>9</v>
      </c>
      <c r="AP732" s="55">
        <v>10</v>
      </c>
      <c r="AQ732" s="55">
        <v>23</v>
      </c>
      <c r="AR732" s="55">
        <v>25</v>
      </c>
      <c r="AS732" s="55">
        <v>20</v>
      </c>
      <c r="AT732" s="55">
        <v>31</v>
      </c>
    </row>
    <row r="733" spans="1:46">
      <c r="A733" s="55" t="s">
        <v>1527</v>
      </c>
      <c r="B733" s="55">
        <v>1315231710</v>
      </c>
      <c r="C733" s="55" t="s">
        <v>1528</v>
      </c>
      <c r="D733" s="55" t="s">
        <v>52</v>
      </c>
      <c r="E733" s="55" t="s">
        <v>1436</v>
      </c>
      <c r="F733" s="55"/>
      <c r="G733" s="55">
        <v>17</v>
      </c>
      <c r="H733" s="55">
        <v>492</v>
      </c>
      <c r="I733" s="55">
        <v>544</v>
      </c>
      <c r="J733" s="55">
        <v>32</v>
      </c>
      <c r="K733" s="55">
        <v>24</v>
      </c>
      <c r="L733" s="55">
        <v>147</v>
      </c>
      <c r="M733" s="55">
        <v>119</v>
      </c>
      <c r="N733" s="55">
        <v>21</v>
      </c>
      <c r="O733" s="55">
        <v>74.5</v>
      </c>
      <c r="P733" s="55">
        <v>681</v>
      </c>
      <c r="Q733" s="55">
        <v>108.5</v>
      </c>
      <c r="R733" s="55">
        <v>443</v>
      </c>
      <c r="S733" s="55"/>
      <c r="T733" s="55"/>
      <c r="U733" s="55">
        <v>68</v>
      </c>
      <c r="V733" s="55">
        <v>28</v>
      </c>
      <c r="W733" s="55"/>
      <c r="X733" s="55"/>
      <c r="Y733" s="55"/>
      <c r="Z733" s="55"/>
      <c r="AA733" s="55"/>
      <c r="AB733" s="55"/>
      <c r="AC733" s="55">
        <v>62.5</v>
      </c>
      <c r="AD733" s="55">
        <v>87</v>
      </c>
      <c r="AE733" s="55">
        <v>93</v>
      </c>
      <c r="AF733" s="55">
        <v>59.5</v>
      </c>
      <c r="AG733" s="55">
        <v>87</v>
      </c>
      <c r="AH733" s="55">
        <v>69</v>
      </c>
      <c r="AI733" s="55" t="s">
        <v>1437</v>
      </c>
      <c r="AJ733" s="55">
        <v>10</v>
      </c>
      <c r="AK733" s="55"/>
      <c r="AL733" s="55"/>
      <c r="AM733" s="55"/>
      <c r="AN733" s="55"/>
      <c r="AO733" s="55">
        <v>40</v>
      </c>
      <c r="AP733" s="55">
        <v>39</v>
      </c>
      <c r="AQ733" s="55">
        <v>41</v>
      </c>
      <c r="AR733" s="55">
        <v>56</v>
      </c>
      <c r="AS733" s="55">
        <v>16</v>
      </c>
      <c r="AT733" s="55">
        <v>32</v>
      </c>
    </row>
    <row r="734" spans="1:46">
      <c r="A734" s="55" t="s">
        <v>1491</v>
      </c>
      <c r="B734" s="55">
        <v>1315231629</v>
      </c>
      <c r="C734" s="55" t="s">
        <v>1492</v>
      </c>
      <c r="D734" s="55" t="s">
        <v>52</v>
      </c>
      <c r="E734" s="55" t="s">
        <v>1436</v>
      </c>
      <c r="F734" s="55"/>
      <c r="G734" s="55">
        <v>16</v>
      </c>
      <c r="H734" s="55">
        <v>495.25</v>
      </c>
      <c r="I734" s="55">
        <v>543</v>
      </c>
      <c r="J734" s="55">
        <v>33</v>
      </c>
      <c r="K734" s="55">
        <v>12</v>
      </c>
      <c r="L734" s="55">
        <v>151</v>
      </c>
      <c r="M734" s="55">
        <v>107.5</v>
      </c>
      <c r="N734" s="55">
        <v>300</v>
      </c>
      <c r="O734" s="55">
        <v>90</v>
      </c>
      <c r="P734" s="55">
        <v>453</v>
      </c>
      <c r="Q734" s="55">
        <v>107</v>
      </c>
      <c r="R734" s="55">
        <v>474</v>
      </c>
      <c r="S734" s="55"/>
      <c r="T734" s="55"/>
      <c r="U734" s="55">
        <v>68.5</v>
      </c>
      <c r="V734" s="55">
        <v>26</v>
      </c>
      <c r="W734" s="55"/>
      <c r="X734" s="55"/>
      <c r="Y734" s="55"/>
      <c r="Z734" s="55"/>
      <c r="AA734" s="55"/>
      <c r="AB734" s="55"/>
      <c r="AC734" s="55">
        <v>57.75</v>
      </c>
      <c r="AD734" s="55">
        <v>81</v>
      </c>
      <c r="AE734" s="55">
        <v>151</v>
      </c>
      <c r="AF734" s="55">
        <v>64.5</v>
      </c>
      <c r="AG734" s="55">
        <v>89</v>
      </c>
      <c r="AH734" s="55">
        <v>37</v>
      </c>
      <c r="AI734" s="55" t="s">
        <v>1437</v>
      </c>
      <c r="AJ734" s="55">
        <v>29</v>
      </c>
      <c r="AK734" s="55"/>
      <c r="AL734" s="55"/>
      <c r="AM734" s="55"/>
      <c r="AN734" s="55" t="s">
        <v>867</v>
      </c>
      <c r="AO734" s="55">
        <v>50</v>
      </c>
      <c r="AP734" s="55">
        <v>55</v>
      </c>
      <c r="AQ734" s="55">
        <v>36</v>
      </c>
      <c r="AR734" s="55">
        <v>45</v>
      </c>
      <c r="AS734" s="55">
        <v>53</v>
      </c>
      <c r="AT734" s="55">
        <v>33</v>
      </c>
    </row>
    <row r="735" spans="1:46">
      <c r="A735" s="55" t="s">
        <v>1602</v>
      </c>
      <c r="B735" s="55">
        <v>1315231803</v>
      </c>
      <c r="C735" s="55" t="s">
        <v>1603</v>
      </c>
      <c r="D735" s="55" t="s">
        <v>52</v>
      </c>
      <c r="E735" s="55" t="s">
        <v>1436</v>
      </c>
      <c r="F735" s="55"/>
      <c r="G735" s="55">
        <v>18</v>
      </c>
      <c r="H735" s="55">
        <v>497.5</v>
      </c>
      <c r="I735" s="55">
        <v>542.5</v>
      </c>
      <c r="J735" s="55">
        <v>34</v>
      </c>
      <c r="K735" s="55">
        <v>27</v>
      </c>
      <c r="L735" s="55">
        <v>155</v>
      </c>
      <c r="M735" s="55">
        <v>108</v>
      </c>
      <c r="N735" s="55">
        <v>278</v>
      </c>
      <c r="O735" s="55">
        <v>95</v>
      </c>
      <c r="P735" s="55">
        <v>362</v>
      </c>
      <c r="Q735" s="55">
        <v>90.5</v>
      </c>
      <c r="R735" s="55">
        <v>721</v>
      </c>
      <c r="S735" s="55"/>
      <c r="T735" s="55"/>
      <c r="U735" s="55">
        <v>70</v>
      </c>
      <c r="V735" s="55">
        <v>18</v>
      </c>
      <c r="W735" s="55"/>
      <c r="X735" s="55"/>
      <c r="Y735" s="55"/>
      <c r="Z735" s="55"/>
      <c r="AA735" s="55"/>
      <c r="AB735" s="55"/>
      <c r="AC735" s="55">
        <v>63.5</v>
      </c>
      <c r="AD735" s="55">
        <v>87</v>
      </c>
      <c r="AE735" s="55">
        <v>82</v>
      </c>
      <c r="AF735" s="55">
        <v>70.5</v>
      </c>
      <c r="AG735" s="55">
        <v>92</v>
      </c>
      <c r="AH735" s="55">
        <v>10</v>
      </c>
      <c r="AI735" s="55" t="s">
        <v>1437</v>
      </c>
      <c r="AJ735" s="55">
        <v>3</v>
      </c>
      <c r="AK735" s="55"/>
      <c r="AL735" s="55"/>
      <c r="AM735" s="55"/>
      <c r="AN735" s="55" t="s">
        <v>1599</v>
      </c>
      <c r="AO735" s="55">
        <v>46</v>
      </c>
      <c r="AP735" s="55">
        <v>82</v>
      </c>
      <c r="AQ735" s="55"/>
      <c r="AR735" s="55">
        <v>61</v>
      </c>
      <c r="AS735" s="55">
        <v>73</v>
      </c>
      <c r="AT735" s="55">
        <v>34</v>
      </c>
    </row>
    <row r="736" spans="1:46">
      <c r="A736" s="55" t="s">
        <v>1632</v>
      </c>
      <c r="B736" s="55">
        <v>1315231818</v>
      </c>
      <c r="C736" s="55" t="s">
        <v>1633</v>
      </c>
      <c r="D736" s="55" t="s">
        <v>52</v>
      </c>
      <c r="E736" s="55" t="s">
        <v>1436</v>
      </c>
      <c r="F736" s="55"/>
      <c r="G736" s="55">
        <v>18</v>
      </c>
      <c r="H736" s="55">
        <v>490.75</v>
      </c>
      <c r="I736" s="55">
        <v>541.5</v>
      </c>
      <c r="J736" s="55">
        <v>35</v>
      </c>
      <c r="K736" s="55">
        <v>24</v>
      </c>
      <c r="L736" s="55">
        <v>161</v>
      </c>
      <c r="M736" s="55">
        <v>105.5</v>
      </c>
      <c r="N736" s="55">
        <v>382</v>
      </c>
      <c r="O736" s="55">
        <v>87</v>
      </c>
      <c r="P736" s="55">
        <v>503</v>
      </c>
      <c r="Q736" s="55">
        <v>117</v>
      </c>
      <c r="R736" s="55">
        <v>264</v>
      </c>
      <c r="S736" s="55"/>
      <c r="T736" s="55"/>
      <c r="U736" s="55">
        <v>69</v>
      </c>
      <c r="V736" s="55">
        <v>25</v>
      </c>
      <c r="W736" s="55"/>
      <c r="X736" s="55"/>
      <c r="Y736" s="55"/>
      <c r="Z736" s="55"/>
      <c r="AA736" s="55"/>
      <c r="AB736" s="55"/>
      <c r="AC736" s="55">
        <v>59.25</v>
      </c>
      <c r="AD736" s="55">
        <v>83</v>
      </c>
      <c r="AE736" s="55">
        <v>127</v>
      </c>
      <c r="AF736" s="55">
        <v>53</v>
      </c>
      <c r="AG736" s="55">
        <v>80</v>
      </c>
      <c r="AH736" s="55">
        <v>147</v>
      </c>
      <c r="AI736" s="55" t="s">
        <v>1437</v>
      </c>
      <c r="AJ736" s="55">
        <v>18</v>
      </c>
      <c r="AK736" s="55"/>
      <c r="AL736" s="55"/>
      <c r="AM736" s="55"/>
      <c r="AN736" s="55" t="s">
        <v>1599</v>
      </c>
      <c r="AO736" s="55">
        <v>51</v>
      </c>
      <c r="AP736" s="55">
        <v>42</v>
      </c>
      <c r="AQ736" s="55">
        <v>43</v>
      </c>
      <c r="AR736" s="55">
        <v>59</v>
      </c>
      <c r="AS736" s="55">
        <v>35</v>
      </c>
      <c r="AT736" s="55">
        <v>35</v>
      </c>
    </row>
    <row r="737" spans="1:46">
      <c r="A737" s="55" t="s">
        <v>1604</v>
      </c>
      <c r="B737" s="55">
        <v>1315231804</v>
      </c>
      <c r="C737" s="55" t="s">
        <v>1605</v>
      </c>
      <c r="D737" s="55" t="s">
        <v>52</v>
      </c>
      <c r="E737" s="55" t="s">
        <v>1436</v>
      </c>
      <c r="F737" s="55"/>
      <c r="G737" s="55">
        <v>18</v>
      </c>
      <c r="H737" s="55">
        <v>491.5</v>
      </c>
      <c r="I737" s="55">
        <v>540.5</v>
      </c>
      <c r="J737" s="55">
        <v>36</v>
      </c>
      <c r="K737" s="55">
        <v>22</v>
      </c>
      <c r="L737" s="55">
        <v>167</v>
      </c>
      <c r="M737" s="55">
        <v>113</v>
      </c>
      <c r="N737" s="55">
        <v>112</v>
      </c>
      <c r="O737" s="55">
        <v>77</v>
      </c>
      <c r="P737" s="55">
        <v>657</v>
      </c>
      <c r="Q737" s="55">
        <v>117</v>
      </c>
      <c r="R737" s="55">
        <v>264</v>
      </c>
      <c r="S737" s="55"/>
      <c r="T737" s="55"/>
      <c r="U737" s="55">
        <v>56.5</v>
      </c>
      <c r="V737" s="55">
        <v>84</v>
      </c>
      <c r="W737" s="55"/>
      <c r="X737" s="55"/>
      <c r="Y737" s="55"/>
      <c r="Z737" s="55"/>
      <c r="AA737" s="55"/>
      <c r="AB737" s="55"/>
      <c r="AC737" s="55">
        <v>69</v>
      </c>
      <c r="AD737" s="55">
        <v>90</v>
      </c>
      <c r="AE737" s="55">
        <v>30</v>
      </c>
      <c r="AF737" s="55">
        <v>59</v>
      </c>
      <c r="AG737" s="55">
        <v>87</v>
      </c>
      <c r="AH737" s="55">
        <v>73</v>
      </c>
      <c r="AI737" s="55" t="s">
        <v>1437</v>
      </c>
      <c r="AJ737" s="55">
        <v>4</v>
      </c>
      <c r="AK737" s="55"/>
      <c r="AL737" s="55"/>
      <c r="AM737" s="55"/>
      <c r="AN737" s="55" t="s">
        <v>1599</v>
      </c>
      <c r="AO737" s="55">
        <v>61</v>
      </c>
      <c r="AP737" s="55">
        <v>58</v>
      </c>
      <c r="AQ737" s="55">
        <v>32</v>
      </c>
      <c r="AR737" s="55">
        <v>58</v>
      </c>
      <c r="AS737" s="55">
        <v>59</v>
      </c>
      <c r="AT737" s="55">
        <v>36</v>
      </c>
    </row>
    <row r="738" spans="1:46">
      <c r="A738" s="55" t="s">
        <v>1475</v>
      </c>
      <c r="B738" s="55">
        <v>1315231621</v>
      </c>
      <c r="C738" s="55" t="s">
        <v>1476</v>
      </c>
      <c r="D738" s="55" t="s">
        <v>52</v>
      </c>
      <c r="E738" s="55" t="s">
        <v>1436</v>
      </c>
      <c r="F738" s="55"/>
      <c r="G738" s="55">
        <v>16</v>
      </c>
      <c r="H738" s="55">
        <v>487.5</v>
      </c>
      <c r="I738" s="55">
        <v>539.5</v>
      </c>
      <c r="J738" s="55">
        <v>37</v>
      </c>
      <c r="K738" s="55">
        <v>-1</v>
      </c>
      <c r="L738" s="55">
        <v>173</v>
      </c>
      <c r="M738" s="55">
        <v>114</v>
      </c>
      <c r="N738" s="55">
        <v>84</v>
      </c>
      <c r="O738" s="55">
        <v>71</v>
      </c>
      <c r="P738" s="55">
        <v>704</v>
      </c>
      <c r="Q738" s="55">
        <v>110.5</v>
      </c>
      <c r="R738" s="55">
        <v>396</v>
      </c>
      <c r="S738" s="55"/>
      <c r="T738" s="55"/>
      <c r="U738" s="55">
        <v>74</v>
      </c>
      <c r="V738" s="55">
        <v>9</v>
      </c>
      <c r="W738" s="55"/>
      <c r="X738" s="55"/>
      <c r="Y738" s="55"/>
      <c r="Z738" s="55"/>
      <c r="AA738" s="55"/>
      <c r="AB738" s="55"/>
      <c r="AC738" s="55">
        <v>60.5</v>
      </c>
      <c r="AD738" s="55">
        <v>84</v>
      </c>
      <c r="AE738" s="55">
        <v>122</v>
      </c>
      <c r="AF738" s="55">
        <v>57.5</v>
      </c>
      <c r="AG738" s="55">
        <v>86</v>
      </c>
      <c r="AH738" s="55">
        <v>91</v>
      </c>
      <c r="AI738" s="55" t="s">
        <v>1437</v>
      </c>
      <c r="AJ738" s="55">
        <v>21</v>
      </c>
      <c r="AK738" s="55"/>
      <c r="AL738" s="55"/>
      <c r="AM738" s="55"/>
      <c r="AN738" s="55" t="s">
        <v>867</v>
      </c>
      <c r="AO738" s="55">
        <v>45</v>
      </c>
      <c r="AP738" s="55">
        <v>51</v>
      </c>
      <c r="AQ738" s="55">
        <v>22</v>
      </c>
      <c r="AR738" s="55">
        <v>36</v>
      </c>
      <c r="AS738" s="55">
        <v>40</v>
      </c>
      <c r="AT738" s="55">
        <v>37</v>
      </c>
    </row>
    <row r="739" spans="1:46">
      <c r="A739" s="55" t="s">
        <v>1444</v>
      </c>
      <c r="B739" s="55">
        <v>1315231606</v>
      </c>
      <c r="C739" s="55" t="s">
        <v>1445</v>
      </c>
      <c r="D739" s="55" t="s">
        <v>52</v>
      </c>
      <c r="E739" s="55" t="s">
        <v>1436</v>
      </c>
      <c r="F739" s="55"/>
      <c r="G739" s="55">
        <v>16</v>
      </c>
      <c r="H739" s="55">
        <v>488.5</v>
      </c>
      <c r="I739" s="55">
        <v>537</v>
      </c>
      <c r="J739" s="55">
        <v>38</v>
      </c>
      <c r="K739" s="55">
        <v>-12</v>
      </c>
      <c r="L739" s="55">
        <v>185</v>
      </c>
      <c r="M739" s="55">
        <v>112</v>
      </c>
      <c r="N739" s="55">
        <v>138</v>
      </c>
      <c r="O739" s="55">
        <v>76</v>
      </c>
      <c r="P739" s="55">
        <v>669</v>
      </c>
      <c r="Q739" s="55">
        <v>121.5</v>
      </c>
      <c r="R739" s="55">
        <v>152</v>
      </c>
      <c r="S739" s="55"/>
      <c r="T739" s="55"/>
      <c r="U739" s="55">
        <v>73.5</v>
      </c>
      <c r="V739" s="55">
        <v>10</v>
      </c>
      <c r="W739" s="55"/>
      <c r="X739" s="55"/>
      <c r="Y739" s="55"/>
      <c r="Z739" s="55"/>
      <c r="AA739" s="55"/>
      <c r="AB739" s="55"/>
      <c r="AC739" s="55">
        <v>58.5</v>
      </c>
      <c r="AD739" s="55">
        <v>82</v>
      </c>
      <c r="AE739" s="55">
        <v>141</v>
      </c>
      <c r="AF739" s="55">
        <v>47</v>
      </c>
      <c r="AG739" s="55">
        <v>72</v>
      </c>
      <c r="AH739" s="55">
        <v>194</v>
      </c>
      <c r="AI739" s="55" t="s">
        <v>1437</v>
      </c>
      <c r="AJ739" s="55">
        <v>6</v>
      </c>
      <c r="AK739" s="55"/>
      <c r="AL739" s="55"/>
      <c r="AM739" s="55"/>
      <c r="AN739" s="55" t="s">
        <v>867</v>
      </c>
      <c r="AO739" s="55">
        <v>53</v>
      </c>
      <c r="AP739" s="55">
        <v>21</v>
      </c>
      <c r="AQ739" s="55">
        <v>41</v>
      </c>
      <c r="AR739" s="55">
        <v>26</v>
      </c>
      <c r="AS739" s="55">
        <v>40</v>
      </c>
      <c r="AT739" s="55">
        <v>38</v>
      </c>
    </row>
    <row r="740" spans="1:46">
      <c r="A740" s="55" t="s">
        <v>1481</v>
      </c>
      <c r="B740" s="55">
        <v>1315231624</v>
      </c>
      <c r="C740" s="55" t="s">
        <v>1482</v>
      </c>
      <c r="D740" s="55" t="s">
        <v>52</v>
      </c>
      <c r="E740" s="55" t="s">
        <v>1436</v>
      </c>
      <c r="F740" s="55"/>
      <c r="G740" s="55">
        <v>16</v>
      </c>
      <c r="H740" s="55">
        <v>500.75</v>
      </c>
      <c r="I740" s="55">
        <v>534</v>
      </c>
      <c r="J740" s="55">
        <v>39</v>
      </c>
      <c r="K740" s="55">
        <v>-30</v>
      </c>
      <c r="L740" s="55">
        <v>198</v>
      </c>
      <c r="M740" s="55">
        <v>111</v>
      </c>
      <c r="N740" s="55">
        <v>172</v>
      </c>
      <c r="O740" s="55">
        <v>83</v>
      </c>
      <c r="P740" s="55">
        <v>583</v>
      </c>
      <c r="Q740" s="55">
        <v>120</v>
      </c>
      <c r="R740" s="55">
        <v>195</v>
      </c>
      <c r="S740" s="55"/>
      <c r="T740" s="55"/>
      <c r="U740" s="55">
        <v>59</v>
      </c>
      <c r="V740" s="55">
        <v>76</v>
      </c>
      <c r="W740" s="55"/>
      <c r="X740" s="55"/>
      <c r="Y740" s="55"/>
      <c r="Z740" s="55">
        <v>68.5</v>
      </c>
      <c r="AA740" s="55">
        <v>78</v>
      </c>
      <c r="AB740" s="55">
        <v>366</v>
      </c>
      <c r="AC740" s="55">
        <v>59.25</v>
      </c>
      <c r="AD740" s="55">
        <v>83</v>
      </c>
      <c r="AE740" s="55">
        <v>127</v>
      </c>
      <c r="AF740" s="55"/>
      <c r="AG740" s="55"/>
      <c r="AH740" s="55"/>
      <c r="AI740" s="55" t="s">
        <v>1448</v>
      </c>
      <c r="AJ740" s="55">
        <v>24</v>
      </c>
      <c r="AK740" s="55"/>
      <c r="AL740" s="55" t="s">
        <v>863</v>
      </c>
      <c r="AM740" s="55"/>
      <c r="AN740" s="55"/>
      <c r="AO740" s="55">
        <v>55</v>
      </c>
      <c r="AP740" s="55">
        <v>22</v>
      </c>
      <c r="AQ740" s="55">
        <v>54</v>
      </c>
      <c r="AR740" s="55">
        <v>9</v>
      </c>
      <c r="AS740" s="55">
        <v>14</v>
      </c>
      <c r="AT740" s="55">
        <v>39</v>
      </c>
    </row>
    <row r="741" spans="1:46">
      <c r="A741" s="55" t="s">
        <v>1650</v>
      </c>
      <c r="B741" s="55">
        <v>1315231827</v>
      </c>
      <c r="C741" s="55" t="s">
        <v>1651</v>
      </c>
      <c r="D741" s="55" t="s">
        <v>52</v>
      </c>
      <c r="E741" s="55" t="s">
        <v>1436</v>
      </c>
      <c r="F741" s="55"/>
      <c r="G741" s="55">
        <v>18</v>
      </c>
      <c r="H741" s="55">
        <v>482</v>
      </c>
      <c r="I741" s="55">
        <v>531.5</v>
      </c>
      <c r="J741" s="55">
        <v>40</v>
      </c>
      <c r="K741" s="55">
        <v>10</v>
      </c>
      <c r="L741" s="55">
        <v>207</v>
      </c>
      <c r="M741" s="55">
        <v>114</v>
      </c>
      <c r="N741" s="55">
        <v>84</v>
      </c>
      <c r="O741" s="55">
        <v>90</v>
      </c>
      <c r="P741" s="55">
        <v>453</v>
      </c>
      <c r="Q741" s="55">
        <v>110.5</v>
      </c>
      <c r="R741" s="55">
        <v>396</v>
      </c>
      <c r="S741" s="55"/>
      <c r="T741" s="55"/>
      <c r="U741" s="55">
        <v>55</v>
      </c>
      <c r="V741" s="55">
        <v>90</v>
      </c>
      <c r="W741" s="55"/>
      <c r="X741" s="55"/>
      <c r="Y741" s="55"/>
      <c r="Z741" s="55"/>
      <c r="AA741" s="55"/>
      <c r="AB741" s="55"/>
      <c r="AC741" s="55">
        <v>57.5</v>
      </c>
      <c r="AD741" s="55">
        <v>80</v>
      </c>
      <c r="AE741" s="55">
        <v>153</v>
      </c>
      <c r="AF741" s="55">
        <v>55</v>
      </c>
      <c r="AG741" s="55">
        <v>82</v>
      </c>
      <c r="AH741" s="55">
        <v>128</v>
      </c>
      <c r="AI741" s="55" t="s">
        <v>1437</v>
      </c>
      <c r="AJ741" s="55">
        <v>27</v>
      </c>
      <c r="AK741" s="55"/>
      <c r="AL741" s="55"/>
      <c r="AM741" s="55"/>
      <c r="AN741" s="55" t="s">
        <v>1599</v>
      </c>
      <c r="AO741" s="55">
        <v>20</v>
      </c>
      <c r="AP741" s="55">
        <v>59</v>
      </c>
      <c r="AQ741" s="55">
        <v>39</v>
      </c>
      <c r="AR741" s="55">
        <v>50</v>
      </c>
      <c r="AS741" s="55">
        <v>38</v>
      </c>
      <c r="AT741" s="55">
        <v>40</v>
      </c>
    </row>
    <row r="742" spans="1:46">
      <c r="A742" s="55" t="s">
        <v>1479</v>
      </c>
      <c r="B742" s="55">
        <v>1315231623</v>
      </c>
      <c r="C742" s="55" t="s">
        <v>1480</v>
      </c>
      <c r="D742" s="55" t="s">
        <v>52</v>
      </c>
      <c r="E742" s="55" t="s">
        <v>1436</v>
      </c>
      <c r="F742" s="55"/>
      <c r="G742" s="55">
        <v>16</v>
      </c>
      <c r="H742" s="55">
        <v>481</v>
      </c>
      <c r="I742" s="55">
        <v>529</v>
      </c>
      <c r="J742" s="55">
        <v>41</v>
      </c>
      <c r="K742" s="55">
        <v>-13</v>
      </c>
      <c r="L742" s="55">
        <v>217</v>
      </c>
      <c r="M742" s="55">
        <v>100.5</v>
      </c>
      <c r="N742" s="55">
        <v>584</v>
      </c>
      <c r="O742" s="55">
        <v>82</v>
      </c>
      <c r="P742" s="55">
        <v>597</v>
      </c>
      <c r="Q742" s="55">
        <v>128</v>
      </c>
      <c r="R742" s="55">
        <v>54</v>
      </c>
      <c r="S742" s="55"/>
      <c r="T742" s="55"/>
      <c r="U742" s="55">
        <v>64.5</v>
      </c>
      <c r="V742" s="55">
        <v>49</v>
      </c>
      <c r="W742" s="55"/>
      <c r="X742" s="55"/>
      <c r="Y742" s="55"/>
      <c r="Z742" s="55"/>
      <c r="AA742" s="55"/>
      <c r="AB742" s="55"/>
      <c r="AC742" s="55">
        <v>59</v>
      </c>
      <c r="AD742" s="55">
        <v>82</v>
      </c>
      <c r="AE742" s="55">
        <v>135</v>
      </c>
      <c r="AF742" s="55">
        <v>47</v>
      </c>
      <c r="AG742" s="55">
        <v>72</v>
      </c>
      <c r="AH742" s="55">
        <v>194</v>
      </c>
      <c r="AI742" s="55" t="s">
        <v>1437</v>
      </c>
      <c r="AJ742" s="55">
        <v>23</v>
      </c>
      <c r="AK742" s="55"/>
      <c r="AL742" s="55"/>
      <c r="AM742" s="55"/>
      <c r="AN742" s="55" t="s">
        <v>867</v>
      </c>
      <c r="AO742" s="55">
        <v>38</v>
      </c>
      <c r="AP742" s="55">
        <v>28</v>
      </c>
      <c r="AQ742" s="55">
        <v>12</v>
      </c>
      <c r="AR742" s="55">
        <v>28</v>
      </c>
      <c r="AS742" s="55">
        <v>20</v>
      </c>
      <c r="AT742" s="55">
        <v>41</v>
      </c>
    </row>
    <row r="743" spans="1:46">
      <c r="A743" s="55" t="s">
        <v>1583</v>
      </c>
      <c r="B743" s="55">
        <v>1315231741</v>
      </c>
      <c r="C743" s="55" t="s">
        <v>1584</v>
      </c>
      <c r="D743" s="55" t="s">
        <v>133</v>
      </c>
      <c r="E743" s="55" t="s">
        <v>1436</v>
      </c>
      <c r="F743" s="55"/>
      <c r="G743" s="55">
        <v>17</v>
      </c>
      <c r="H743" s="55">
        <v>485</v>
      </c>
      <c r="I743" s="55">
        <v>529</v>
      </c>
      <c r="J743" s="55">
        <v>41</v>
      </c>
      <c r="K743" s="55">
        <v>-20</v>
      </c>
      <c r="L743" s="55">
        <v>217</v>
      </c>
      <c r="M743" s="55">
        <v>102.5</v>
      </c>
      <c r="N743" s="55">
        <v>511</v>
      </c>
      <c r="O743" s="55">
        <v>83</v>
      </c>
      <c r="P743" s="55">
        <v>583</v>
      </c>
      <c r="Q743" s="55">
        <v>124</v>
      </c>
      <c r="R743" s="55">
        <v>106</v>
      </c>
      <c r="S743" s="55"/>
      <c r="T743" s="55"/>
      <c r="U743" s="55">
        <v>63.5</v>
      </c>
      <c r="V743" s="55">
        <v>55</v>
      </c>
      <c r="W743" s="55"/>
      <c r="X743" s="55"/>
      <c r="Y743" s="55"/>
      <c r="Z743" s="55"/>
      <c r="AA743" s="55"/>
      <c r="AB743" s="55"/>
      <c r="AC743" s="55">
        <v>69</v>
      </c>
      <c r="AD743" s="55">
        <v>90</v>
      </c>
      <c r="AE743" s="55">
        <v>30</v>
      </c>
      <c r="AF743" s="55">
        <v>43</v>
      </c>
      <c r="AG743" s="55">
        <v>66</v>
      </c>
      <c r="AH743" s="55">
        <v>213</v>
      </c>
      <c r="AI743" s="55" t="s">
        <v>1437</v>
      </c>
      <c r="AJ743" s="55">
        <v>41</v>
      </c>
      <c r="AK743" s="55"/>
      <c r="AL743" s="55"/>
      <c r="AM743" s="55"/>
      <c r="AN743" s="55"/>
      <c r="AO743" s="55">
        <v>16</v>
      </c>
      <c r="AP743" s="55">
        <v>26</v>
      </c>
      <c r="AQ743" s="55">
        <v>49</v>
      </c>
      <c r="AR743" s="55">
        <v>21</v>
      </c>
      <c r="AS743" s="55">
        <v>46</v>
      </c>
      <c r="AT743" s="55">
        <v>41</v>
      </c>
    </row>
    <row r="744" spans="1:46">
      <c r="A744" s="55" t="s">
        <v>1554</v>
      </c>
      <c r="B744" s="55">
        <v>1315231723</v>
      </c>
      <c r="C744" s="55" t="s">
        <v>1555</v>
      </c>
      <c r="D744" s="55" t="s">
        <v>52</v>
      </c>
      <c r="E744" s="55" t="s">
        <v>1436</v>
      </c>
      <c r="F744" s="55"/>
      <c r="G744" s="55">
        <v>17</v>
      </c>
      <c r="H744" s="55">
        <v>484.25</v>
      </c>
      <c r="I744" s="55">
        <v>527</v>
      </c>
      <c r="J744" s="55">
        <v>43</v>
      </c>
      <c r="K744" s="55">
        <v>8</v>
      </c>
      <c r="L744" s="55">
        <v>228</v>
      </c>
      <c r="M744" s="55">
        <v>105.5</v>
      </c>
      <c r="N744" s="55">
        <v>382</v>
      </c>
      <c r="O744" s="55">
        <v>97</v>
      </c>
      <c r="P744" s="55">
        <v>330</v>
      </c>
      <c r="Q744" s="55">
        <v>107.5</v>
      </c>
      <c r="R744" s="55">
        <v>463</v>
      </c>
      <c r="S744" s="55"/>
      <c r="T744" s="55"/>
      <c r="U744" s="55">
        <v>66</v>
      </c>
      <c r="V744" s="55">
        <v>40</v>
      </c>
      <c r="W744" s="55"/>
      <c r="X744" s="55"/>
      <c r="Y744" s="55"/>
      <c r="Z744" s="55"/>
      <c r="AA744" s="55"/>
      <c r="AB744" s="55"/>
      <c r="AC744" s="55">
        <v>68.75</v>
      </c>
      <c r="AD744" s="55">
        <v>90</v>
      </c>
      <c r="AE744" s="55">
        <v>35</v>
      </c>
      <c r="AF744" s="55">
        <v>39.5</v>
      </c>
      <c r="AG744" s="55">
        <v>61</v>
      </c>
      <c r="AH744" s="55">
        <v>228</v>
      </c>
      <c r="AI744" s="55" t="s">
        <v>1437</v>
      </c>
      <c r="AJ744" s="55">
        <v>23</v>
      </c>
      <c r="AK744" s="55"/>
      <c r="AL744" s="55"/>
      <c r="AM744" s="55"/>
      <c r="AN744" s="55"/>
      <c r="AO744" s="55">
        <v>60</v>
      </c>
      <c r="AP744" s="55">
        <v>94</v>
      </c>
      <c r="AQ744" s="55">
        <v>44</v>
      </c>
      <c r="AR744" s="55">
        <v>51</v>
      </c>
      <c r="AS744" s="55">
        <v>51</v>
      </c>
      <c r="AT744" s="55">
        <v>43</v>
      </c>
    </row>
    <row r="745" spans="1:46">
      <c r="A745" s="55" t="s">
        <v>1638</v>
      </c>
      <c r="B745" s="55">
        <v>1315231821</v>
      </c>
      <c r="C745" s="55" t="s">
        <v>1639</v>
      </c>
      <c r="D745" s="55" t="s">
        <v>52</v>
      </c>
      <c r="E745" s="55" t="s">
        <v>1436</v>
      </c>
      <c r="F745" s="55"/>
      <c r="G745" s="55">
        <v>18</v>
      </c>
      <c r="H745" s="55">
        <v>480.5</v>
      </c>
      <c r="I745" s="55">
        <v>527</v>
      </c>
      <c r="J745" s="55">
        <v>43</v>
      </c>
      <c r="K745" s="55">
        <v>40</v>
      </c>
      <c r="L745" s="55">
        <v>228</v>
      </c>
      <c r="M745" s="55">
        <v>99</v>
      </c>
      <c r="N745" s="55">
        <v>635</v>
      </c>
      <c r="O745" s="55">
        <v>83</v>
      </c>
      <c r="P745" s="55">
        <v>583</v>
      </c>
      <c r="Q745" s="55">
        <v>102.5</v>
      </c>
      <c r="R745" s="55">
        <v>569</v>
      </c>
      <c r="S745" s="55"/>
      <c r="T745" s="55"/>
      <c r="U745" s="55">
        <v>64.5</v>
      </c>
      <c r="V745" s="55">
        <v>49</v>
      </c>
      <c r="W745" s="55"/>
      <c r="X745" s="55"/>
      <c r="Y745" s="55"/>
      <c r="Z745" s="55"/>
      <c r="AA745" s="55"/>
      <c r="AB745" s="55"/>
      <c r="AC745" s="55">
        <v>62.5</v>
      </c>
      <c r="AD745" s="55">
        <v>87</v>
      </c>
      <c r="AE745" s="55">
        <v>93</v>
      </c>
      <c r="AF745" s="55">
        <v>69</v>
      </c>
      <c r="AG745" s="55">
        <v>91</v>
      </c>
      <c r="AH745" s="55">
        <v>17</v>
      </c>
      <c r="AI745" s="55" t="s">
        <v>1437</v>
      </c>
      <c r="AJ745" s="55">
        <v>21</v>
      </c>
      <c r="AK745" s="55"/>
      <c r="AL745" s="55"/>
      <c r="AM745" s="55"/>
      <c r="AN745" s="55" t="s">
        <v>1599</v>
      </c>
      <c r="AO745" s="55">
        <v>88</v>
      </c>
      <c r="AP745" s="55">
        <v>72</v>
      </c>
      <c r="AQ745" s="55">
        <v>50</v>
      </c>
      <c r="AR745" s="55">
        <v>83</v>
      </c>
      <c r="AS745" s="55">
        <v>60</v>
      </c>
      <c r="AT745" s="55">
        <v>43</v>
      </c>
    </row>
    <row r="746" spans="1:46">
      <c r="A746" s="55" t="s">
        <v>1622</v>
      </c>
      <c r="B746" s="55">
        <v>1315231813</v>
      </c>
      <c r="C746" s="55" t="s">
        <v>1623</v>
      </c>
      <c r="D746" s="55" t="s">
        <v>52</v>
      </c>
      <c r="E746" s="55" t="s">
        <v>1436</v>
      </c>
      <c r="F746" s="55"/>
      <c r="G746" s="55">
        <v>18</v>
      </c>
      <c r="H746" s="55">
        <v>475</v>
      </c>
      <c r="I746" s="55">
        <v>525</v>
      </c>
      <c r="J746" s="55">
        <v>45</v>
      </c>
      <c r="K746" s="55">
        <v>3</v>
      </c>
      <c r="L746" s="55">
        <v>242</v>
      </c>
      <c r="M746" s="55">
        <v>102</v>
      </c>
      <c r="N746" s="55">
        <v>529</v>
      </c>
      <c r="O746" s="55">
        <v>81</v>
      </c>
      <c r="P746" s="55">
        <v>615</v>
      </c>
      <c r="Q746" s="55">
        <v>117.5</v>
      </c>
      <c r="R746" s="55">
        <v>253</v>
      </c>
      <c r="S746" s="55"/>
      <c r="T746" s="55"/>
      <c r="U746" s="55">
        <v>61.5</v>
      </c>
      <c r="V746" s="55">
        <v>59</v>
      </c>
      <c r="W746" s="55"/>
      <c r="X746" s="55"/>
      <c r="Y746" s="55"/>
      <c r="Z746" s="55"/>
      <c r="AA746" s="55"/>
      <c r="AB746" s="55"/>
      <c r="AC746" s="55">
        <v>54.5</v>
      </c>
      <c r="AD746" s="55">
        <v>77</v>
      </c>
      <c r="AE746" s="55">
        <v>175</v>
      </c>
      <c r="AF746" s="55">
        <v>58.5</v>
      </c>
      <c r="AG746" s="55">
        <v>86</v>
      </c>
      <c r="AH746" s="55">
        <v>78</v>
      </c>
      <c r="AI746" s="55" t="s">
        <v>1437</v>
      </c>
      <c r="AJ746" s="55">
        <v>13</v>
      </c>
      <c r="AK746" s="55"/>
      <c r="AL746" s="55"/>
      <c r="AM746" s="55"/>
      <c r="AN746" s="55" t="s">
        <v>1599</v>
      </c>
      <c r="AO746" s="55">
        <v>62</v>
      </c>
      <c r="AP746" s="55">
        <v>80</v>
      </c>
      <c r="AQ746" s="55">
        <v>39</v>
      </c>
      <c r="AR746" s="55">
        <v>48</v>
      </c>
      <c r="AS746" s="55">
        <v>54</v>
      </c>
      <c r="AT746" s="55">
        <v>45</v>
      </c>
    </row>
    <row r="747" spans="1:46">
      <c r="A747" s="55" t="s">
        <v>1495</v>
      </c>
      <c r="B747" s="55">
        <v>1315231631</v>
      </c>
      <c r="C747" s="55" t="s">
        <v>1496</v>
      </c>
      <c r="D747" s="55" t="s">
        <v>52</v>
      </c>
      <c r="E747" s="55" t="s">
        <v>1436</v>
      </c>
      <c r="F747" s="55"/>
      <c r="G747" s="55">
        <v>16</v>
      </c>
      <c r="H747" s="55">
        <v>492.5</v>
      </c>
      <c r="I747" s="55">
        <v>524.5</v>
      </c>
      <c r="J747" s="55">
        <v>46</v>
      </c>
      <c r="K747" s="55">
        <v>36</v>
      </c>
      <c r="L747" s="55">
        <v>246</v>
      </c>
      <c r="M747" s="55">
        <v>100.5</v>
      </c>
      <c r="N747" s="55">
        <v>584</v>
      </c>
      <c r="O747" s="55">
        <v>68</v>
      </c>
      <c r="P747" s="55">
        <v>728</v>
      </c>
      <c r="Q747" s="55">
        <v>127.5</v>
      </c>
      <c r="R747" s="55">
        <v>60</v>
      </c>
      <c r="S747" s="55"/>
      <c r="T747" s="55"/>
      <c r="U747" s="55">
        <v>68.5</v>
      </c>
      <c r="V747" s="55">
        <v>26</v>
      </c>
      <c r="W747" s="55"/>
      <c r="X747" s="55"/>
      <c r="Y747" s="55"/>
      <c r="Z747" s="55">
        <v>69</v>
      </c>
      <c r="AA747" s="55">
        <v>78</v>
      </c>
      <c r="AB747" s="55">
        <v>354</v>
      </c>
      <c r="AC747" s="55">
        <v>59</v>
      </c>
      <c r="AD747" s="55">
        <v>82</v>
      </c>
      <c r="AE747" s="55">
        <v>135</v>
      </c>
      <c r="AF747" s="55"/>
      <c r="AG747" s="55"/>
      <c r="AH747" s="55"/>
      <c r="AI747" s="55" t="s">
        <v>1448</v>
      </c>
      <c r="AJ747" s="55">
        <v>31</v>
      </c>
      <c r="AK747" s="55"/>
      <c r="AL747" s="55" t="s">
        <v>863</v>
      </c>
      <c r="AM747" s="55"/>
      <c r="AN747" s="55"/>
      <c r="AO747" s="55">
        <v>47</v>
      </c>
      <c r="AP747" s="55">
        <v>65</v>
      </c>
      <c r="AQ747" s="55">
        <v>20</v>
      </c>
      <c r="AR747" s="55">
        <v>82</v>
      </c>
      <c r="AS747" s="55">
        <v>32</v>
      </c>
      <c r="AT747" s="55">
        <v>46</v>
      </c>
    </row>
    <row r="748" spans="1:46">
      <c r="A748" s="55" t="s">
        <v>1577</v>
      </c>
      <c r="B748" s="55">
        <v>1315231737</v>
      </c>
      <c r="C748" s="55" t="s">
        <v>1578</v>
      </c>
      <c r="D748" s="55" t="s">
        <v>133</v>
      </c>
      <c r="E748" s="55" t="s">
        <v>1436</v>
      </c>
      <c r="F748" s="55"/>
      <c r="G748" s="55">
        <v>17</v>
      </c>
      <c r="H748" s="55">
        <v>474.75</v>
      </c>
      <c r="I748" s="55">
        <v>524</v>
      </c>
      <c r="J748" s="55">
        <v>47</v>
      </c>
      <c r="K748" s="55">
        <v>15</v>
      </c>
      <c r="L748" s="55">
        <v>251</v>
      </c>
      <c r="M748" s="55">
        <v>110</v>
      </c>
      <c r="N748" s="55">
        <v>209</v>
      </c>
      <c r="O748" s="55">
        <v>95.5</v>
      </c>
      <c r="P748" s="55">
        <v>357</v>
      </c>
      <c r="Q748" s="55">
        <v>99</v>
      </c>
      <c r="R748" s="55">
        <v>617</v>
      </c>
      <c r="S748" s="55"/>
      <c r="T748" s="55"/>
      <c r="U748" s="55">
        <v>61.5</v>
      </c>
      <c r="V748" s="55">
        <v>59</v>
      </c>
      <c r="W748" s="55"/>
      <c r="X748" s="55"/>
      <c r="Y748" s="55"/>
      <c r="Z748" s="55"/>
      <c r="AA748" s="55"/>
      <c r="AB748" s="55"/>
      <c r="AC748" s="55">
        <v>51.75</v>
      </c>
      <c r="AD748" s="55">
        <v>73</v>
      </c>
      <c r="AE748" s="55">
        <v>190</v>
      </c>
      <c r="AF748" s="55">
        <v>57</v>
      </c>
      <c r="AG748" s="55">
        <v>85</v>
      </c>
      <c r="AH748" s="55">
        <v>99</v>
      </c>
      <c r="AI748" s="55" t="s">
        <v>1437</v>
      </c>
      <c r="AJ748" s="55">
        <v>37</v>
      </c>
      <c r="AK748" s="55"/>
      <c r="AL748" s="55"/>
      <c r="AM748" s="55"/>
      <c r="AN748" s="55"/>
      <c r="AO748" s="55">
        <v>65</v>
      </c>
      <c r="AP748" s="55">
        <v>43</v>
      </c>
      <c r="AQ748" s="55">
        <v>56</v>
      </c>
      <c r="AR748" s="55">
        <v>62</v>
      </c>
      <c r="AS748" s="55">
        <v>64</v>
      </c>
      <c r="AT748" s="55">
        <v>47</v>
      </c>
    </row>
    <row r="749" spans="1:46">
      <c r="A749" s="55" t="s">
        <v>1533</v>
      </c>
      <c r="B749" s="55">
        <v>1315231713</v>
      </c>
      <c r="C749" s="55" t="s">
        <v>1534</v>
      </c>
      <c r="D749" s="55" t="s">
        <v>52</v>
      </c>
      <c r="E749" s="55" t="s">
        <v>1436</v>
      </c>
      <c r="F749" s="55"/>
      <c r="G749" s="55">
        <v>17</v>
      </c>
      <c r="H749" s="55">
        <v>475.75</v>
      </c>
      <c r="I749" s="55">
        <v>524</v>
      </c>
      <c r="J749" s="55">
        <v>47</v>
      </c>
      <c r="K749" s="55">
        <v>27</v>
      </c>
      <c r="L749" s="55">
        <v>251</v>
      </c>
      <c r="M749" s="55">
        <v>108.5</v>
      </c>
      <c r="N749" s="55">
        <v>258</v>
      </c>
      <c r="O749" s="55">
        <v>68</v>
      </c>
      <c r="P749" s="55">
        <v>728</v>
      </c>
      <c r="Q749" s="55">
        <v>133</v>
      </c>
      <c r="R749" s="55">
        <v>12</v>
      </c>
      <c r="S749" s="55"/>
      <c r="T749" s="55"/>
      <c r="U749" s="55">
        <v>61.5</v>
      </c>
      <c r="V749" s="55">
        <v>59</v>
      </c>
      <c r="W749" s="55"/>
      <c r="X749" s="55"/>
      <c r="Y749" s="55"/>
      <c r="Z749" s="55"/>
      <c r="AA749" s="55"/>
      <c r="AB749" s="55"/>
      <c r="AC749" s="55">
        <v>56.25</v>
      </c>
      <c r="AD749" s="55">
        <v>79</v>
      </c>
      <c r="AE749" s="55">
        <v>168</v>
      </c>
      <c r="AF749" s="55">
        <v>48.5</v>
      </c>
      <c r="AG749" s="55">
        <v>74</v>
      </c>
      <c r="AH749" s="55">
        <v>187</v>
      </c>
      <c r="AI749" s="55" t="s">
        <v>1437</v>
      </c>
      <c r="AJ749" s="55">
        <v>13</v>
      </c>
      <c r="AK749" s="55"/>
      <c r="AL749" s="55"/>
      <c r="AM749" s="55"/>
      <c r="AN749" s="55"/>
      <c r="AO749" s="55">
        <v>35</v>
      </c>
      <c r="AP749" s="55">
        <v>45</v>
      </c>
      <c r="AQ749" s="55">
        <v>58</v>
      </c>
      <c r="AR749" s="55">
        <v>74</v>
      </c>
      <c r="AS749" s="55">
        <v>66</v>
      </c>
      <c r="AT749" s="55">
        <v>47</v>
      </c>
    </row>
    <row r="750" spans="1:46">
      <c r="A750" s="55" t="s">
        <v>1503</v>
      </c>
      <c r="B750" s="55">
        <v>1315231635</v>
      </c>
      <c r="C750" s="55" t="s">
        <v>1504</v>
      </c>
      <c r="D750" s="55" t="s">
        <v>52</v>
      </c>
      <c r="E750" s="55" t="s">
        <v>1436</v>
      </c>
      <c r="F750" s="55"/>
      <c r="G750" s="55">
        <v>16</v>
      </c>
      <c r="H750" s="55">
        <v>471.5</v>
      </c>
      <c r="I750" s="55">
        <v>522.5</v>
      </c>
      <c r="J750" s="55">
        <v>49</v>
      </c>
      <c r="K750" s="55">
        <v>24</v>
      </c>
      <c r="L750" s="55">
        <v>265</v>
      </c>
      <c r="M750" s="55">
        <v>96</v>
      </c>
      <c r="N750" s="55">
        <v>713</v>
      </c>
      <c r="O750" s="55">
        <v>69</v>
      </c>
      <c r="P750" s="55">
        <v>723</v>
      </c>
      <c r="Q750" s="55">
        <v>133</v>
      </c>
      <c r="R750" s="55">
        <v>12</v>
      </c>
      <c r="S750" s="55"/>
      <c r="T750" s="55"/>
      <c r="U750" s="55">
        <v>57.5</v>
      </c>
      <c r="V750" s="55">
        <v>83</v>
      </c>
      <c r="W750" s="55"/>
      <c r="X750" s="55"/>
      <c r="Y750" s="55"/>
      <c r="Z750" s="55"/>
      <c r="AA750" s="55"/>
      <c r="AB750" s="55"/>
      <c r="AC750" s="55">
        <v>57</v>
      </c>
      <c r="AD750" s="55">
        <v>80</v>
      </c>
      <c r="AE750" s="55">
        <v>158</v>
      </c>
      <c r="AF750" s="55">
        <v>59</v>
      </c>
      <c r="AG750" s="55">
        <v>87</v>
      </c>
      <c r="AH750" s="55">
        <v>73</v>
      </c>
      <c r="AI750" s="55" t="s">
        <v>1437</v>
      </c>
      <c r="AJ750" s="55">
        <v>35</v>
      </c>
      <c r="AK750" s="55"/>
      <c r="AL750" s="55"/>
      <c r="AM750" s="55"/>
      <c r="AN750" s="55" t="s">
        <v>867</v>
      </c>
      <c r="AO750" s="55">
        <v>47</v>
      </c>
      <c r="AP750" s="55">
        <v>49</v>
      </c>
      <c r="AQ750" s="55">
        <v>37</v>
      </c>
      <c r="AR750" s="55">
        <v>73</v>
      </c>
      <c r="AS750" s="55">
        <v>34</v>
      </c>
      <c r="AT750" s="55">
        <v>49</v>
      </c>
    </row>
    <row r="751" spans="1:46">
      <c r="A751" s="55" t="s">
        <v>1612</v>
      </c>
      <c r="B751" s="55">
        <v>1315231808</v>
      </c>
      <c r="C751" s="55" t="s">
        <v>1613</v>
      </c>
      <c r="D751" s="55" t="s">
        <v>52</v>
      </c>
      <c r="E751" s="55" t="s">
        <v>1436</v>
      </c>
      <c r="F751" s="55"/>
      <c r="G751" s="55">
        <v>18</v>
      </c>
      <c r="H751" s="55">
        <v>476.75</v>
      </c>
      <c r="I751" s="55">
        <v>521.5</v>
      </c>
      <c r="J751" s="55">
        <v>50</v>
      </c>
      <c r="K751" s="55">
        <v>-6</v>
      </c>
      <c r="L751" s="55">
        <v>274</v>
      </c>
      <c r="M751" s="55">
        <v>92</v>
      </c>
      <c r="N751" s="55">
        <v>769</v>
      </c>
      <c r="O751" s="55">
        <v>90</v>
      </c>
      <c r="P751" s="55">
        <v>453</v>
      </c>
      <c r="Q751" s="55">
        <v>111</v>
      </c>
      <c r="R751" s="55">
        <v>385</v>
      </c>
      <c r="S751" s="55"/>
      <c r="T751" s="55"/>
      <c r="U751" s="55">
        <v>61.5</v>
      </c>
      <c r="V751" s="55">
        <v>59</v>
      </c>
      <c r="W751" s="55"/>
      <c r="X751" s="55"/>
      <c r="Y751" s="55"/>
      <c r="Z751" s="55"/>
      <c r="AA751" s="55"/>
      <c r="AB751" s="55"/>
      <c r="AC751" s="55">
        <v>53.75</v>
      </c>
      <c r="AD751" s="55">
        <v>76</v>
      </c>
      <c r="AE751" s="55">
        <v>179</v>
      </c>
      <c r="AF751" s="55">
        <v>68.5</v>
      </c>
      <c r="AG751" s="55">
        <v>91</v>
      </c>
      <c r="AH751" s="55">
        <v>20</v>
      </c>
      <c r="AI751" s="55" t="s">
        <v>1437</v>
      </c>
      <c r="AJ751" s="55">
        <v>8</v>
      </c>
      <c r="AK751" s="55"/>
      <c r="AL751" s="55"/>
      <c r="AM751" s="55"/>
      <c r="AN751" s="55" t="s">
        <v>1599</v>
      </c>
      <c r="AO751" s="55">
        <v>75</v>
      </c>
      <c r="AP751" s="55">
        <v>90</v>
      </c>
      <c r="AQ751" s="55">
        <v>64</v>
      </c>
      <c r="AR751" s="55">
        <v>44</v>
      </c>
      <c r="AS751" s="55">
        <v>54</v>
      </c>
      <c r="AT751" s="55">
        <v>50</v>
      </c>
    </row>
    <row r="752" spans="1:46">
      <c r="A752" s="55" t="s">
        <v>1469</v>
      </c>
      <c r="B752" s="55">
        <v>1315231618</v>
      </c>
      <c r="C752" s="55" t="s">
        <v>1470</v>
      </c>
      <c r="D752" s="55" t="s">
        <v>52</v>
      </c>
      <c r="E752" s="55" t="s">
        <v>1436</v>
      </c>
      <c r="F752" s="55"/>
      <c r="G752" s="55">
        <v>16</v>
      </c>
      <c r="H752" s="55">
        <v>471.5</v>
      </c>
      <c r="I752" s="55">
        <v>521</v>
      </c>
      <c r="J752" s="55">
        <v>51</v>
      </c>
      <c r="K752" s="55">
        <v>-13</v>
      </c>
      <c r="L752" s="55">
        <v>279</v>
      </c>
      <c r="M752" s="55">
        <v>101</v>
      </c>
      <c r="N752" s="55">
        <v>561</v>
      </c>
      <c r="O752" s="55">
        <v>66.5</v>
      </c>
      <c r="P752" s="55">
        <v>736</v>
      </c>
      <c r="Q752" s="55">
        <v>116.5</v>
      </c>
      <c r="R752" s="55">
        <v>274</v>
      </c>
      <c r="S752" s="55"/>
      <c r="T752" s="55"/>
      <c r="U752" s="55">
        <v>61</v>
      </c>
      <c r="V752" s="55">
        <v>66</v>
      </c>
      <c r="W752" s="55"/>
      <c r="X752" s="55"/>
      <c r="Y752" s="55"/>
      <c r="Z752" s="55"/>
      <c r="AA752" s="55"/>
      <c r="AB752" s="55"/>
      <c r="AC752" s="55">
        <v>69</v>
      </c>
      <c r="AD752" s="55">
        <v>90</v>
      </c>
      <c r="AE752" s="55">
        <v>30</v>
      </c>
      <c r="AF752" s="55">
        <v>57.5</v>
      </c>
      <c r="AG752" s="55">
        <v>86</v>
      </c>
      <c r="AH752" s="55">
        <v>91</v>
      </c>
      <c r="AI752" s="55" t="s">
        <v>1437</v>
      </c>
      <c r="AJ752" s="55">
        <v>18</v>
      </c>
      <c r="AK752" s="55"/>
      <c r="AL752" s="55"/>
      <c r="AM752" s="55"/>
      <c r="AN752" s="55" t="s">
        <v>867</v>
      </c>
      <c r="AO752" s="55">
        <v>67</v>
      </c>
      <c r="AP752" s="55">
        <v>44</v>
      </c>
      <c r="AQ752" s="55">
        <v>62</v>
      </c>
      <c r="AR752" s="55">
        <v>38</v>
      </c>
      <c r="AS752" s="55">
        <v>50</v>
      </c>
      <c r="AT752" s="55">
        <v>51</v>
      </c>
    </row>
    <row r="753" spans="1:46">
      <c r="A753" s="55" t="s">
        <v>1493</v>
      </c>
      <c r="B753" s="55">
        <v>1315231630</v>
      </c>
      <c r="C753" s="55" t="s">
        <v>1494</v>
      </c>
      <c r="D753" s="55" t="s">
        <v>52</v>
      </c>
      <c r="E753" s="55" t="s">
        <v>1436</v>
      </c>
      <c r="F753" s="55"/>
      <c r="G753" s="55">
        <v>16</v>
      </c>
      <c r="H753" s="55">
        <v>469</v>
      </c>
      <c r="I753" s="55">
        <v>519.5</v>
      </c>
      <c r="J753" s="55">
        <v>52</v>
      </c>
      <c r="K753" s="55">
        <v>-19</v>
      </c>
      <c r="L753" s="55">
        <v>285</v>
      </c>
      <c r="M753" s="55">
        <v>99.5</v>
      </c>
      <c r="N753" s="55">
        <v>618</v>
      </c>
      <c r="O753" s="55">
        <v>88</v>
      </c>
      <c r="P753" s="55">
        <v>492</v>
      </c>
      <c r="Q753" s="55">
        <v>100</v>
      </c>
      <c r="R753" s="55">
        <v>604</v>
      </c>
      <c r="S753" s="55"/>
      <c r="T753" s="55"/>
      <c r="U753" s="55">
        <v>67</v>
      </c>
      <c r="V753" s="55">
        <v>31</v>
      </c>
      <c r="W753" s="55"/>
      <c r="X753" s="55"/>
      <c r="Y753" s="55"/>
      <c r="Z753" s="55"/>
      <c r="AA753" s="55"/>
      <c r="AB753" s="55"/>
      <c r="AC753" s="55">
        <v>62.5</v>
      </c>
      <c r="AD753" s="55">
        <v>87</v>
      </c>
      <c r="AE753" s="55">
        <v>93</v>
      </c>
      <c r="AF753" s="55">
        <v>52</v>
      </c>
      <c r="AG753" s="55">
        <v>78</v>
      </c>
      <c r="AH753" s="55">
        <v>154</v>
      </c>
      <c r="AI753" s="55" t="s">
        <v>1437</v>
      </c>
      <c r="AJ753" s="55">
        <v>30</v>
      </c>
      <c r="AK753" s="55"/>
      <c r="AL753" s="55"/>
      <c r="AM753" s="55"/>
      <c r="AN753" s="55" t="s">
        <v>867</v>
      </c>
      <c r="AO753" s="55">
        <v>54</v>
      </c>
      <c r="AP753" s="55">
        <v>35</v>
      </c>
      <c r="AQ753" s="55">
        <v>79</v>
      </c>
      <c r="AR753" s="55">
        <v>33</v>
      </c>
      <c r="AS753" s="55">
        <v>42</v>
      </c>
      <c r="AT753" s="55">
        <v>52</v>
      </c>
    </row>
    <row r="754" spans="1:46">
      <c r="A754" s="55" t="s">
        <v>1517</v>
      </c>
      <c r="B754" s="55">
        <v>1315231705</v>
      </c>
      <c r="C754" s="55" t="s">
        <v>1518</v>
      </c>
      <c r="D754" s="55" t="s">
        <v>52</v>
      </c>
      <c r="E754" s="55" t="s">
        <v>1436</v>
      </c>
      <c r="F754" s="55"/>
      <c r="G754" s="55">
        <v>17</v>
      </c>
      <c r="H754" s="55">
        <v>466.5</v>
      </c>
      <c r="I754" s="55">
        <v>518</v>
      </c>
      <c r="J754" s="55">
        <v>53</v>
      </c>
      <c r="K754" s="55">
        <v>-20</v>
      </c>
      <c r="L754" s="55">
        <v>296</v>
      </c>
      <c r="M754" s="55">
        <v>89</v>
      </c>
      <c r="N754" s="55">
        <v>785</v>
      </c>
      <c r="O754" s="55">
        <v>87.5</v>
      </c>
      <c r="P754" s="55">
        <v>500</v>
      </c>
      <c r="Q754" s="55">
        <v>102</v>
      </c>
      <c r="R754" s="55">
        <v>575</v>
      </c>
      <c r="S754" s="55"/>
      <c r="T754" s="55"/>
      <c r="U754" s="55">
        <v>66.5</v>
      </c>
      <c r="V754" s="55">
        <v>36</v>
      </c>
      <c r="W754" s="55"/>
      <c r="X754" s="55"/>
      <c r="Y754" s="55"/>
      <c r="Z754" s="55"/>
      <c r="AA754" s="55"/>
      <c r="AB754" s="55"/>
      <c r="AC754" s="55">
        <v>62</v>
      </c>
      <c r="AD754" s="55">
        <v>86</v>
      </c>
      <c r="AE754" s="55">
        <v>104</v>
      </c>
      <c r="AF754" s="55">
        <v>59.5</v>
      </c>
      <c r="AG754" s="55">
        <v>87</v>
      </c>
      <c r="AH754" s="55">
        <v>69</v>
      </c>
      <c r="AI754" s="55" t="s">
        <v>1437</v>
      </c>
      <c r="AJ754" s="55">
        <v>5</v>
      </c>
      <c r="AK754" s="55"/>
      <c r="AL754" s="55"/>
      <c r="AM754" s="55"/>
      <c r="AN754" s="55"/>
      <c r="AO754" s="55">
        <v>35</v>
      </c>
      <c r="AP754" s="55">
        <v>41</v>
      </c>
      <c r="AQ754" s="55">
        <v>55</v>
      </c>
      <c r="AR754" s="55">
        <v>33</v>
      </c>
      <c r="AS754" s="55">
        <v>47</v>
      </c>
      <c r="AT754" s="55">
        <v>53</v>
      </c>
    </row>
    <row r="755" spans="1:46">
      <c r="A755" s="55" t="s">
        <v>1556</v>
      </c>
      <c r="B755" s="55">
        <v>1315231724</v>
      </c>
      <c r="C755" s="55" t="s">
        <v>1557</v>
      </c>
      <c r="D755" s="55" t="s">
        <v>52</v>
      </c>
      <c r="E755" s="55" t="s">
        <v>1436</v>
      </c>
      <c r="F755" s="55"/>
      <c r="G755" s="55">
        <v>17</v>
      </c>
      <c r="H755" s="55">
        <v>469.5</v>
      </c>
      <c r="I755" s="55">
        <v>518</v>
      </c>
      <c r="J755" s="55">
        <v>53</v>
      </c>
      <c r="K755" s="55">
        <v>1</v>
      </c>
      <c r="L755" s="55">
        <v>296</v>
      </c>
      <c r="M755" s="55">
        <v>110.5</v>
      </c>
      <c r="N755" s="55">
        <v>196</v>
      </c>
      <c r="O755" s="55">
        <v>82</v>
      </c>
      <c r="P755" s="55">
        <v>597</v>
      </c>
      <c r="Q755" s="55">
        <v>102</v>
      </c>
      <c r="R755" s="55">
        <v>575</v>
      </c>
      <c r="S755" s="55"/>
      <c r="T755" s="55"/>
      <c r="U755" s="55">
        <v>71.5</v>
      </c>
      <c r="V755" s="55">
        <v>15</v>
      </c>
      <c r="W755" s="55"/>
      <c r="X755" s="55"/>
      <c r="Y755" s="55"/>
      <c r="Z755" s="55"/>
      <c r="AA755" s="55"/>
      <c r="AB755" s="55"/>
      <c r="AC755" s="55">
        <v>46.5</v>
      </c>
      <c r="AD755" s="55">
        <v>67</v>
      </c>
      <c r="AE755" s="55">
        <v>211</v>
      </c>
      <c r="AF755" s="55">
        <v>57</v>
      </c>
      <c r="AG755" s="55">
        <v>85</v>
      </c>
      <c r="AH755" s="55">
        <v>99</v>
      </c>
      <c r="AI755" s="55" t="s">
        <v>1437</v>
      </c>
      <c r="AJ755" s="55">
        <v>24</v>
      </c>
      <c r="AK755" s="55"/>
      <c r="AL755" s="55"/>
      <c r="AM755" s="55"/>
      <c r="AN755" s="55"/>
      <c r="AO755" s="55">
        <v>56</v>
      </c>
      <c r="AP755" s="55">
        <v>18</v>
      </c>
      <c r="AQ755" s="55">
        <v>52</v>
      </c>
      <c r="AR755" s="55">
        <v>54</v>
      </c>
      <c r="AS755" s="55">
        <v>37</v>
      </c>
      <c r="AT755" s="55">
        <v>53</v>
      </c>
    </row>
    <row r="756" spans="1:46">
      <c r="A756" s="55" t="s">
        <v>1485</v>
      </c>
      <c r="B756" s="55">
        <v>7001231626</v>
      </c>
      <c r="C756" s="55" t="s">
        <v>1486</v>
      </c>
      <c r="D756" s="55" t="s">
        <v>511</v>
      </c>
      <c r="E756" s="55" t="s">
        <v>1436</v>
      </c>
      <c r="F756" s="55" t="s">
        <v>233</v>
      </c>
      <c r="G756" s="55">
        <v>16</v>
      </c>
      <c r="H756" s="55">
        <v>466.5</v>
      </c>
      <c r="I756" s="55">
        <v>517.5</v>
      </c>
      <c r="J756" s="55">
        <v>55</v>
      </c>
      <c r="K756" s="55"/>
      <c r="L756" s="55">
        <v>304</v>
      </c>
      <c r="M756" s="55">
        <v>105</v>
      </c>
      <c r="N756" s="55">
        <v>406</v>
      </c>
      <c r="O756" s="55">
        <v>64</v>
      </c>
      <c r="P756" s="55">
        <v>754</v>
      </c>
      <c r="Q756" s="55">
        <v>115.5</v>
      </c>
      <c r="R756" s="55">
        <v>288</v>
      </c>
      <c r="S756" s="55"/>
      <c r="T756" s="55"/>
      <c r="U756" s="55">
        <v>67</v>
      </c>
      <c r="V756" s="55">
        <v>31</v>
      </c>
      <c r="W756" s="55"/>
      <c r="X756" s="55"/>
      <c r="Y756" s="55"/>
      <c r="Z756" s="55"/>
      <c r="AA756" s="55"/>
      <c r="AB756" s="55"/>
      <c r="AC756" s="55">
        <v>59</v>
      </c>
      <c r="AD756" s="55">
        <v>82</v>
      </c>
      <c r="AE756" s="55">
        <v>135</v>
      </c>
      <c r="AF756" s="55">
        <v>56</v>
      </c>
      <c r="AG756" s="55">
        <v>84</v>
      </c>
      <c r="AH756" s="55">
        <v>115</v>
      </c>
      <c r="AI756" s="55" t="s">
        <v>1437</v>
      </c>
      <c r="AJ756" s="55">
        <v>26</v>
      </c>
      <c r="AK756" s="55"/>
      <c r="AL756" s="55"/>
      <c r="AM756" s="55"/>
      <c r="AN756" s="55" t="s">
        <v>867</v>
      </c>
      <c r="AO756" s="55"/>
      <c r="AP756" s="55"/>
      <c r="AQ756" s="55"/>
      <c r="AR756" s="55"/>
      <c r="AS756" s="55"/>
      <c r="AT756" s="55">
        <v>55</v>
      </c>
    </row>
    <row r="757" spans="1:46">
      <c r="A757" s="55" t="s">
        <v>1575</v>
      </c>
      <c r="B757" s="55">
        <v>1315231736</v>
      </c>
      <c r="C757" s="55" t="s">
        <v>1576</v>
      </c>
      <c r="D757" s="55" t="s">
        <v>52</v>
      </c>
      <c r="E757" s="55" t="s">
        <v>1436</v>
      </c>
      <c r="F757" s="55"/>
      <c r="G757" s="55">
        <v>17</v>
      </c>
      <c r="H757" s="55">
        <v>468</v>
      </c>
      <c r="I757" s="55">
        <v>517.5</v>
      </c>
      <c r="J757" s="55">
        <v>55</v>
      </c>
      <c r="K757" s="55">
        <v>-13</v>
      </c>
      <c r="L757" s="55">
        <v>304</v>
      </c>
      <c r="M757" s="55">
        <v>112</v>
      </c>
      <c r="N757" s="55">
        <v>138</v>
      </c>
      <c r="O757" s="55">
        <v>81</v>
      </c>
      <c r="P757" s="55">
        <v>615</v>
      </c>
      <c r="Q757" s="55">
        <v>109.5</v>
      </c>
      <c r="R757" s="55">
        <v>424</v>
      </c>
      <c r="S757" s="55"/>
      <c r="T757" s="55"/>
      <c r="U757" s="55">
        <v>56</v>
      </c>
      <c r="V757" s="55">
        <v>85</v>
      </c>
      <c r="W757" s="55"/>
      <c r="X757" s="55"/>
      <c r="Y757" s="55"/>
      <c r="Z757" s="55"/>
      <c r="AA757" s="55"/>
      <c r="AB757" s="55"/>
      <c r="AC757" s="55">
        <v>54</v>
      </c>
      <c r="AD757" s="55">
        <v>76</v>
      </c>
      <c r="AE757" s="55">
        <v>178</v>
      </c>
      <c r="AF757" s="55">
        <v>55.5</v>
      </c>
      <c r="AG757" s="55">
        <v>83</v>
      </c>
      <c r="AH757" s="55">
        <v>124</v>
      </c>
      <c r="AI757" s="55" t="s">
        <v>1437</v>
      </c>
      <c r="AJ757" s="55">
        <v>36</v>
      </c>
      <c r="AK757" s="55"/>
      <c r="AL757" s="55"/>
      <c r="AM757" s="55"/>
      <c r="AN757" s="55"/>
      <c r="AO757" s="55">
        <v>71</v>
      </c>
      <c r="AP757" s="55">
        <v>61</v>
      </c>
      <c r="AQ757" s="55">
        <v>34</v>
      </c>
      <c r="AR757" s="55">
        <v>42</v>
      </c>
      <c r="AS757" s="55">
        <v>82</v>
      </c>
      <c r="AT757" s="55">
        <v>55</v>
      </c>
    </row>
    <row r="758" spans="1:46">
      <c r="A758" s="55" t="s">
        <v>1628</v>
      </c>
      <c r="B758" s="55">
        <v>1315231816</v>
      </c>
      <c r="C758" s="55" t="s">
        <v>1629</v>
      </c>
      <c r="D758" s="55" t="s">
        <v>52</v>
      </c>
      <c r="E758" s="55" t="s">
        <v>1436</v>
      </c>
      <c r="F758" s="55"/>
      <c r="G758" s="55">
        <v>18</v>
      </c>
      <c r="H758" s="55">
        <v>469.5</v>
      </c>
      <c r="I758" s="55">
        <v>517.5</v>
      </c>
      <c r="J758" s="55">
        <v>55</v>
      </c>
      <c r="K758" s="55">
        <v>-8</v>
      </c>
      <c r="L758" s="55">
        <v>304</v>
      </c>
      <c r="M758" s="55">
        <v>100.5</v>
      </c>
      <c r="N758" s="55">
        <v>584</v>
      </c>
      <c r="O758" s="55">
        <v>82.5</v>
      </c>
      <c r="P758" s="55">
        <v>590</v>
      </c>
      <c r="Q758" s="55">
        <v>112.5</v>
      </c>
      <c r="R758" s="55">
        <v>350</v>
      </c>
      <c r="S758" s="55"/>
      <c r="T758" s="55"/>
      <c r="U758" s="55">
        <v>53</v>
      </c>
      <c r="V758" s="55">
        <v>96</v>
      </c>
      <c r="W758" s="55"/>
      <c r="X758" s="55"/>
      <c r="Y758" s="55"/>
      <c r="Z758" s="55"/>
      <c r="AA758" s="55"/>
      <c r="AB758" s="55"/>
      <c r="AC758" s="55">
        <v>68.5</v>
      </c>
      <c r="AD758" s="55">
        <v>90</v>
      </c>
      <c r="AE758" s="55">
        <v>37</v>
      </c>
      <c r="AF758" s="55">
        <v>52.5</v>
      </c>
      <c r="AG758" s="55">
        <v>79</v>
      </c>
      <c r="AH758" s="55">
        <v>152</v>
      </c>
      <c r="AI758" s="55" t="s">
        <v>1437</v>
      </c>
      <c r="AJ758" s="55">
        <v>16</v>
      </c>
      <c r="AK758" s="55"/>
      <c r="AL758" s="55"/>
      <c r="AM758" s="55"/>
      <c r="AN758" s="55" t="s">
        <v>1599</v>
      </c>
      <c r="AO758" s="55">
        <v>32</v>
      </c>
      <c r="AP758" s="55">
        <v>56</v>
      </c>
      <c r="AQ758" s="55">
        <v>71</v>
      </c>
      <c r="AR758" s="55">
        <v>47</v>
      </c>
      <c r="AS758" s="55">
        <v>26</v>
      </c>
      <c r="AT758" s="55">
        <v>55</v>
      </c>
    </row>
    <row r="759" spans="1:46">
      <c r="A759" s="55" t="s">
        <v>1539</v>
      </c>
      <c r="B759" s="55">
        <v>1315231716</v>
      </c>
      <c r="C759" s="55" t="s">
        <v>1540</v>
      </c>
      <c r="D759" s="55" t="s">
        <v>52</v>
      </c>
      <c r="E759" s="55" t="s">
        <v>1436</v>
      </c>
      <c r="F759" s="55"/>
      <c r="G759" s="55">
        <v>17</v>
      </c>
      <c r="H759" s="55">
        <v>465.75</v>
      </c>
      <c r="I759" s="55">
        <v>517</v>
      </c>
      <c r="J759" s="55">
        <v>57</v>
      </c>
      <c r="K759" s="55">
        <v>9</v>
      </c>
      <c r="L759" s="55">
        <v>311</v>
      </c>
      <c r="M759" s="55">
        <v>106</v>
      </c>
      <c r="N759" s="55">
        <v>361</v>
      </c>
      <c r="O759" s="55">
        <v>76.5</v>
      </c>
      <c r="P759" s="55">
        <v>664</v>
      </c>
      <c r="Q759" s="55">
        <v>102.5</v>
      </c>
      <c r="R759" s="55">
        <v>569</v>
      </c>
      <c r="S759" s="55"/>
      <c r="T759" s="55"/>
      <c r="U759" s="55">
        <v>64</v>
      </c>
      <c r="V759" s="55">
        <v>52</v>
      </c>
      <c r="W759" s="55"/>
      <c r="X759" s="55"/>
      <c r="Y759" s="55"/>
      <c r="Z759" s="55"/>
      <c r="AA759" s="55"/>
      <c r="AB759" s="55"/>
      <c r="AC759" s="55">
        <v>58.75</v>
      </c>
      <c r="AD759" s="55">
        <v>82</v>
      </c>
      <c r="AE759" s="55">
        <v>139</v>
      </c>
      <c r="AF759" s="55">
        <v>58</v>
      </c>
      <c r="AG759" s="55">
        <v>86</v>
      </c>
      <c r="AH759" s="55">
        <v>88</v>
      </c>
      <c r="AI759" s="55" t="s">
        <v>1437</v>
      </c>
      <c r="AJ759" s="55">
        <v>16</v>
      </c>
      <c r="AK759" s="55"/>
      <c r="AL759" s="55"/>
      <c r="AM759" s="55"/>
      <c r="AN759" s="55"/>
      <c r="AO759" s="55">
        <v>85</v>
      </c>
      <c r="AP759" s="55">
        <v>89</v>
      </c>
      <c r="AQ759" s="55">
        <v>65</v>
      </c>
      <c r="AR759" s="55">
        <v>66</v>
      </c>
      <c r="AS759" s="55">
        <v>70</v>
      </c>
      <c r="AT759" s="55">
        <v>57</v>
      </c>
    </row>
    <row r="760" spans="1:46">
      <c r="A760" s="55" t="s">
        <v>1463</v>
      </c>
      <c r="B760" s="55">
        <v>1315231615</v>
      </c>
      <c r="C760" s="55" t="s">
        <v>1464</v>
      </c>
      <c r="D760" s="55" t="s">
        <v>52</v>
      </c>
      <c r="E760" s="55" t="s">
        <v>1436</v>
      </c>
      <c r="F760" s="55"/>
      <c r="G760" s="55">
        <v>16</v>
      </c>
      <c r="H760" s="55">
        <v>470</v>
      </c>
      <c r="I760" s="55">
        <v>515.5</v>
      </c>
      <c r="J760" s="55">
        <v>58</v>
      </c>
      <c r="K760" s="55">
        <v>-13</v>
      </c>
      <c r="L760" s="55">
        <v>321</v>
      </c>
      <c r="M760" s="55">
        <v>107.5</v>
      </c>
      <c r="N760" s="55">
        <v>300</v>
      </c>
      <c r="O760" s="55">
        <v>76.5</v>
      </c>
      <c r="P760" s="55">
        <v>664</v>
      </c>
      <c r="Q760" s="55">
        <v>100.5</v>
      </c>
      <c r="R760" s="55">
        <v>600</v>
      </c>
      <c r="S760" s="55"/>
      <c r="T760" s="55"/>
      <c r="U760" s="55">
        <v>54</v>
      </c>
      <c r="V760" s="55">
        <v>92</v>
      </c>
      <c r="W760" s="55"/>
      <c r="X760" s="55"/>
      <c r="Y760" s="55"/>
      <c r="Z760" s="55"/>
      <c r="AA760" s="55"/>
      <c r="AB760" s="55"/>
      <c r="AC760" s="55">
        <v>64</v>
      </c>
      <c r="AD760" s="55">
        <v>87</v>
      </c>
      <c r="AE760" s="55">
        <v>78</v>
      </c>
      <c r="AF760" s="55">
        <v>67.5</v>
      </c>
      <c r="AG760" s="55">
        <v>90</v>
      </c>
      <c r="AH760" s="55">
        <v>24</v>
      </c>
      <c r="AI760" s="55" t="s">
        <v>1437</v>
      </c>
      <c r="AJ760" s="55">
        <v>15</v>
      </c>
      <c r="AK760" s="55"/>
      <c r="AL760" s="55"/>
      <c r="AM760" s="55"/>
      <c r="AN760" s="55" t="s">
        <v>867</v>
      </c>
      <c r="AO760" s="55">
        <v>14</v>
      </c>
      <c r="AP760" s="55">
        <v>49</v>
      </c>
      <c r="AQ760" s="55">
        <v>35</v>
      </c>
      <c r="AR760" s="55">
        <v>45</v>
      </c>
      <c r="AS760" s="55">
        <v>44</v>
      </c>
      <c r="AT760" s="55">
        <v>58</v>
      </c>
    </row>
    <row r="761" spans="1:46">
      <c r="A761" s="55" t="s">
        <v>1636</v>
      </c>
      <c r="B761" s="55">
        <v>1315231820</v>
      </c>
      <c r="C761" s="55" t="s">
        <v>1637</v>
      </c>
      <c r="D761" s="55" t="s">
        <v>52</v>
      </c>
      <c r="E761" s="55" t="s">
        <v>1436</v>
      </c>
      <c r="F761" s="55"/>
      <c r="G761" s="55">
        <v>18</v>
      </c>
      <c r="H761" s="55">
        <v>463.25</v>
      </c>
      <c r="I761" s="55">
        <v>513.25</v>
      </c>
      <c r="J761" s="55">
        <v>59</v>
      </c>
      <c r="K761" s="55">
        <v>-22</v>
      </c>
      <c r="L761" s="55">
        <v>336</v>
      </c>
      <c r="M761" s="55">
        <v>115.5</v>
      </c>
      <c r="N761" s="55">
        <v>55</v>
      </c>
      <c r="O761" s="55">
        <v>68.75</v>
      </c>
      <c r="P761" s="55">
        <v>725</v>
      </c>
      <c r="Q761" s="55">
        <v>103</v>
      </c>
      <c r="R761" s="55">
        <v>562</v>
      </c>
      <c r="S761" s="55"/>
      <c r="T761" s="55"/>
      <c r="U761" s="55">
        <v>61</v>
      </c>
      <c r="V761" s="55">
        <v>66</v>
      </c>
      <c r="W761" s="55"/>
      <c r="X761" s="55"/>
      <c r="Y761" s="55"/>
      <c r="Z761" s="55"/>
      <c r="AA761" s="55"/>
      <c r="AB761" s="55"/>
      <c r="AC761" s="55">
        <v>63</v>
      </c>
      <c r="AD761" s="55">
        <v>87</v>
      </c>
      <c r="AE761" s="55">
        <v>88</v>
      </c>
      <c r="AF761" s="55">
        <v>52</v>
      </c>
      <c r="AG761" s="55">
        <v>78</v>
      </c>
      <c r="AH761" s="55">
        <v>154</v>
      </c>
      <c r="AI761" s="55" t="s">
        <v>1437</v>
      </c>
      <c r="AJ761" s="55">
        <v>20</v>
      </c>
      <c r="AK761" s="55"/>
      <c r="AL761" s="55"/>
      <c r="AM761" s="55"/>
      <c r="AN761" s="55" t="s">
        <v>1599</v>
      </c>
      <c r="AO761" s="55">
        <v>58</v>
      </c>
      <c r="AP761" s="55">
        <v>60</v>
      </c>
      <c r="AQ761" s="55">
        <v>47</v>
      </c>
      <c r="AR761" s="55">
        <v>37</v>
      </c>
      <c r="AS761" s="55">
        <v>57</v>
      </c>
      <c r="AT761" s="55">
        <v>59</v>
      </c>
    </row>
    <row r="762" spans="1:46">
      <c r="A762" s="55" t="s">
        <v>1585</v>
      </c>
      <c r="B762" s="55">
        <v>1315231742</v>
      </c>
      <c r="C762" s="55" t="s">
        <v>1586</v>
      </c>
      <c r="D762" s="55" t="s">
        <v>133</v>
      </c>
      <c r="E762" s="55" t="s">
        <v>1436</v>
      </c>
      <c r="F762" s="55"/>
      <c r="G762" s="55">
        <v>17</v>
      </c>
      <c r="H762" s="55">
        <v>464.75</v>
      </c>
      <c r="I762" s="55">
        <v>512</v>
      </c>
      <c r="J762" s="55">
        <v>60</v>
      </c>
      <c r="K762" s="55">
        <v>15</v>
      </c>
      <c r="L762" s="55">
        <v>349</v>
      </c>
      <c r="M762" s="55">
        <v>111</v>
      </c>
      <c r="N762" s="55">
        <v>172</v>
      </c>
      <c r="O762" s="55">
        <v>70.5</v>
      </c>
      <c r="P762" s="55">
        <v>709</v>
      </c>
      <c r="Q762" s="55">
        <v>109</v>
      </c>
      <c r="R762" s="55">
        <v>434</v>
      </c>
      <c r="S762" s="55"/>
      <c r="T762" s="55"/>
      <c r="U762" s="55">
        <v>61.5</v>
      </c>
      <c r="V762" s="55">
        <v>59</v>
      </c>
      <c r="W762" s="55"/>
      <c r="X762" s="55"/>
      <c r="Y762" s="55"/>
      <c r="Z762" s="55"/>
      <c r="AA762" s="55"/>
      <c r="AB762" s="55"/>
      <c r="AC762" s="55">
        <v>50.75</v>
      </c>
      <c r="AD762" s="55">
        <v>72</v>
      </c>
      <c r="AE762" s="55">
        <v>197</v>
      </c>
      <c r="AF762" s="55">
        <v>62</v>
      </c>
      <c r="AG762" s="55">
        <v>88</v>
      </c>
      <c r="AH762" s="55">
        <v>52</v>
      </c>
      <c r="AI762" s="55" t="s">
        <v>1437</v>
      </c>
      <c r="AJ762" s="55">
        <v>42</v>
      </c>
      <c r="AK762" s="55"/>
      <c r="AL762" s="55"/>
      <c r="AM762" s="55"/>
      <c r="AN762" s="55"/>
      <c r="AO762" s="55">
        <v>75</v>
      </c>
      <c r="AP762" s="55">
        <v>87</v>
      </c>
      <c r="AQ762" s="55">
        <v>89</v>
      </c>
      <c r="AR762" s="55">
        <v>75</v>
      </c>
      <c r="AS762" s="55">
        <v>69</v>
      </c>
      <c r="AT762" s="55">
        <v>60</v>
      </c>
    </row>
    <row r="763" spans="1:46">
      <c r="A763" s="55" t="s">
        <v>1511</v>
      </c>
      <c r="B763" s="55">
        <v>1315231702</v>
      </c>
      <c r="C763" s="55" t="s">
        <v>1512</v>
      </c>
      <c r="D763" s="55" t="s">
        <v>52</v>
      </c>
      <c r="E763" s="55" t="s">
        <v>1436</v>
      </c>
      <c r="F763" s="55"/>
      <c r="G763" s="55">
        <v>17</v>
      </c>
      <c r="H763" s="55">
        <v>461</v>
      </c>
      <c r="I763" s="55">
        <v>511</v>
      </c>
      <c r="J763" s="55">
        <v>61</v>
      </c>
      <c r="K763" s="55">
        <v>8</v>
      </c>
      <c r="L763" s="55">
        <v>363</v>
      </c>
      <c r="M763" s="55">
        <v>112.5</v>
      </c>
      <c r="N763" s="55">
        <v>128</v>
      </c>
      <c r="O763" s="55">
        <v>59</v>
      </c>
      <c r="P763" s="55">
        <v>772</v>
      </c>
      <c r="Q763" s="55">
        <v>108</v>
      </c>
      <c r="R763" s="55">
        <v>453</v>
      </c>
      <c r="S763" s="55"/>
      <c r="T763" s="55"/>
      <c r="U763" s="55">
        <v>61.5</v>
      </c>
      <c r="V763" s="55">
        <v>59</v>
      </c>
      <c r="W763" s="55"/>
      <c r="X763" s="55"/>
      <c r="Y763" s="55"/>
      <c r="Z763" s="55"/>
      <c r="AA763" s="55"/>
      <c r="AB763" s="55"/>
      <c r="AC763" s="55">
        <v>65</v>
      </c>
      <c r="AD763" s="55">
        <v>88</v>
      </c>
      <c r="AE763" s="55">
        <v>63</v>
      </c>
      <c r="AF763" s="55">
        <v>55</v>
      </c>
      <c r="AG763" s="55">
        <v>82</v>
      </c>
      <c r="AH763" s="55">
        <v>128</v>
      </c>
      <c r="AI763" s="55" t="s">
        <v>1437</v>
      </c>
      <c r="AJ763" s="55">
        <v>2</v>
      </c>
      <c r="AK763" s="55"/>
      <c r="AL763" s="55"/>
      <c r="AM763" s="55"/>
      <c r="AN763" s="55"/>
      <c r="AO763" s="55">
        <v>70</v>
      </c>
      <c r="AP763" s="55">
        <v>46</v>
      </c>
      <c r="AQ763" s="55">
        <v>69</v>
      </c>
      <c r="AR763" s="55">
        <v>69</v>
      </c>
      <c r="AS763" s="55">
        <v>39</v>
      </c>
      <c r="AT763" s="55">
        <v>61</v>
      </c>
    </row>
    <row r="764" spans="1:46">
      <c r="A764" s="55" t="s">
        <v>1626</v>
      </c>
      <c r="B764" s="55">
        <v>1315231815</v>
      </c>
      <c r="C764" s="55" t="s">
        <v>1627</v>
      </c>
      <c r="D764" s="55" t="s">
        <v>52</v>
      </c>
      <c r="E764" s="55" t="s">
        <v>1436</v>
      </c>
      <c r="F764" s="55"/>
      <c r="G764" s="55">
        <v>18</v>
      </c>
      <c r="H764" s="55">
        <v>456.5</v>
      </c>
      <c r="I764" s="55">
        <v>506.5</v>
      </c>
      <c r="J764" s="55">
        <v>62</v>
      </c>
      <c r="K764" s="55">
        <v>9</v>
      </c>
      <c r="L764" s="55">
        <v>405</v>
      </c>
      <c r="M764" s="55">
        <v>105.5</v>
      </c>
      <c r="N764" s="55">
        <v>382</v>
      </c>
      <c r="O764" s="55">
        <v>86.5</v>
      </c>
      <c r="P764" s="55">
        <v>515</v>
      </c>
      <c r="Q764" s="55">
        <v>105.5</v>
      </c>
      <c r="R764" s="55">
        <v>513</v>
      </c>
      <c r="S764" s="55"/>
      <c r="T764" s="55"/>
      <c r="U764" s="55">
        <v>51</v>
      </c>
      <c r="V764" s="55">
        <v>105</v>
      </c>
      <c r="W764" s="55"/>
      <c r="X764" s="55"/>
      <c r="Y764" s="55"/>
      <c r="Z764" s="55"/>
      <c r="AA764" s="55"/>
      <c r="AB764" s="55"/>
      <c r="AC764" s="55">
        <v>52</v>
      </c>
      <c r="AD764" s="55">
        <v>74</v>
      </c>
      <c r="AE764" s="55">
        <v>188</v>
      </c>
      <c r="AF764" s="55">
        <v>56</v>
      </c>
      <c r="AG764" s="55">
        <v>84</v>
      </c>
      <c r="AH764" s="55">
        <v>115</v>
      </c>
      <c r="AI764" s="55" t="s">
        <v>1437</v>
      </c>
      <c r="AJ764" s="55">
        <v>15</v>
      </c>
      <c r="AK764" s="55"/>
      <c r="AL764" s="55"/>
      <c r="AM764" s="55"/>
      <c r="AN764" s="55" t="s">
        <v>1599</v>
      </c>
      <c r="AO764" s="55">
        <v>63</v>
      </c>
      <c r="AP764" s="55">
        <v>70</v>
      </c>
      <c r="AQ764" s="55">
        <v>50</v>
      </c>
      <c r="AR764" s="55">
        <v>71</v>
      </c>
      <c r="AS764" s="55">
        <v>68</v>
      </c>
      <c r="AT764" s="55">
        <v>62</v>
      </c>
    </row>
    <row r="765" spans="1:46">
      <c r="A765" s="55" t="s">
        <v>1646</v>
      </c>
      <c r="B765" s="55">
        <v>1315231825</v>
      </c>
      <c r="C765" s="55" t="s">
        <v>1647</v>
      </c>
      <c r="D765" s="55" t="s">
        <v>52</v>
      </c>
      <c r="E765" s="55" t="s">
        <v>1436</v>
      </c>
      <c r="F765" s="55"/>
      <c r="G765" s="55">
        <v>18</v>
      </c>
      <c r="H765" s="55">
        <v>476</v>
      </c>
      <c r="I765" s="55">
        <v>505.5</v>
      </c>
      <c r="J765" s="55">
        <v>63</v>
      </c>
      <c r="K765" s="55">
        <v>41</v>
      </c>
      <c r="L765" s="55">
        <v>419</v>
      </c>
      <c r="M765" s="55">
        <v>103</v>
      </c>
      <c r="N765" s="55">
        <v>487</v>
      </c>
      <c r="O765" s="55">
        <v>88</v>
      </c>
      <c r="P765" s="55">
        <v>492</v>
      </c>
      <c r="Q765" s="55">
        <v>107</v>
      </c>
      <c r="R765" s="55">
        <v>474</v>
      </c>
      <c r="S765" s="55"/>
      <c r="T765" s="55"/>
      <c r="U765" s="55">
        <v>58.5</v>
      </c>
      <c r="V765" s="55">
        <v>79</v>
      </c>
      <c r="W765" s="55"/>
      <c r="X765" s="55"/>
      <c r="Y765" s="55"/>
      <c r="Z765" s="55">
        <v>70.5</v>
      </c>
      <c r="AA765" s="55">
        <v>80</v>
      </c>
      <c r="AB765" s="55">
        <v>328</v>
      </c>
      <c r="AC765" s="55">
        <v>49</v>
      </c>
      <c r="AD765" s="55">
        <v>69</v>
      </c>
      <c r="AE765" s="55">
        <v>205</v>
      </c>
      <c r="AF765" s="55"/>
      <c r="AG765" s="55"/>
      <c r="AH765" s="55"/>
      <c r="AI765" s="55" t="s">
        <v>1448</v>
      </c>
      <c r="AJ765" s="55">
        <v>25</v>
      </c>
      <c r="AK765" s="55"/>
      <c r="AL765" s="55" t="s">
        <v>1143</v>
      </c>
      <c r="AM765" s="55"/>
      <c r="AN765" s="55"/>
      <c r="AO765" s="55">
        <v>89</v>
      </c>
      <c r="AP765" s="55">
        <v>92</v>
      </c>
      <c r="AQ765" s="55">
        <v>76</v>
      </c>
      <c r="AR765" s="55">
        <v>104</v>
      </c>
      <c r="AS765" s="55">
        <v>87</v>
      </c>
      <c r="AT765" s="55">
        <v>63</v>
      </c>
    </row>
    <row r="766" spans="1:46">
      <c r="A766" s="55" t="s">
        <v>1561</v>
      </c>
      <c r="B766" s="55">
        <v>1315231727</v>
      </c>
      <c r="C766" s="55" t="s">
        <v>1562</v>
      </c>
      <c r="D766" s="55" t="s">
        <v>52</v>
      </c>
      <c r="E766" s="55" t="s">
        <v>1436</v>
      </c>
      <c r="F766" s="55"/>
      <c r="G766" s="55">
        <v>17</v>
      </c>
      <c r="H766" s="55">
        <v>455.5</v>
      </c>
      <c r="I766" s="55">
        <v>505</v>
      </c>
      <c r="J766" s="55">
        <v>64</v>
      </c>
      <c r="K766" s="55">
        <v>22</v>
      </c>
      <c r="L766" s="55">
        <v>422</v>
      </c>
      <c r="M766" s="55">
        <v>95.5</v>
      </c>
      <c r="N766" s="55">
        <v>721</v>
      </c>
      <c r="O766" s="55">
        <v>89.5</v>
      </c>
      <c r="P766" s="55">
        <v>463</v>
      </c>
      <c r="Q766" s="55">
        <v>96</v>
      </c>
      <c r="R766" s="55">
        <v>667</v>
      </c>
      <c r="S766" s="55"/>
      <c r="T766" s="55"/>
      <c r="U766" s="55">
        <v>66</v>
      </c>
      <c r="V766" s="55">
        <v>40</v>
      </c>
      <c r="W766" s="55"/>
      <c r="X766" s="55"/>
      <c r="Y766" s="55"/>
      <c r="Z766" s="55"/>
      <c r="AA766" s="55"/>
      <c r="AB766" s="55"/>
      <c r="AC766" s="55">
        <v>51.5</v>
      </c>
      <c r="AD766" s="55">
        <v>73</v>
      </c>
      <c r="AE766" s="55">
        <v>191</v>
      </c>
      <c r="AF766" s="55">
        <v>57</v>
      </c>
      <c r="AG766" s="55">
        <v>85</v>
      </c>
      <c r="AH766" s="55">
        <v>99</v>
      </c>
      <c r="AI766" s="55" t="s">
        <v>1437</v>
      </c>
      <c r="AJ766" s="55">
        <v>27</v>
      </c>
      <c r="AK766" s="55"/>
      <c r="AL766" s="55"/>
      <c r="AM766" s="55"/>
      <c r="AN766" s="55"/>
      <c r="AO766" s="55">
        <v>90</v>
      </c>
      <c r="AP766" s="55">
        <v>85</v>
      </c>
      <c r="AQ766" s="55">
        <v>75</v>
      </c>
      <c r="AR766" s="55">
        <v>86</v>
      </c>
      <c r="AS766" s="55">
        <v>65</v>
      </c>
      <c r="AT766" s="55">
        <v>64</v>
      </c>
    </row>
    <row r="767" spans="1:46">
      <c r="A767" s="55" t="s">
        <v>1660</v>
      </c>
      <c r="B767" s="55">
        <v>1315231835</v>
      </c>
      <c r="C767" s="55" t="s">
        <v>1661</v>
      </c>
      <c r="D767" s="55" t="s">
        <v>133</v>
      </c>
      <c r="E767" s="55" t="s">
        <v>1436</v>
      </c>
      <c r="F767" s="55"/>
      <c r="G767" s="55">
        <v>18</v>
      </c>
      <c r="H767" s="55">
        <v>471.5</v>
      </c>
      <c r="I767" s="55">
        <v>504.5</v>
      </c>
      <c r="J767" s="55">
        <v>65</v>
      </c>
      <c r="K767" s="55">
        <v>16</v>
      </c>
      <c r="L767" s="55">
        <v>427</v>
      </c>
      <c r="M767" s="55">
        <v>96.5</v>
      </c>
      <c r="N767" s="55">
        <v>701</v>
      </c>
      <c r="O767" s="55">
        <v>88</v>
      </c>
      <c r="P767" s="55">
        <v>492</v>
      </c>
      <c r="Q767" s="55">
        <v>101.5</v>
      </c>
      <c r="R767" s="55">
        <v>583</v>
      </c>
      <c r="S767" s="55"/>
      <c r="T767" s="55"/>
      <c r="U767" s="55">
        <v>65.5</v>
      </c>
      <c r="V767" s="55">
        <v>43</v>
      </c>
      <c r="W767" s="55"/>
      <c r="X767" s="55"/>
      <c r="Y767" s="55"/>
      <c r="Z767" s="55">
        <v>61.5</v>
      </c>
      <c r="AA767" s="55">
        <v>71</v>
      </c>
      <c r="AB767" s="55">
        <v>432</v>
      </c>
      <c r="AC767" s="55">
        <v>58.5</v>
      </c>
      <c r="AD767" s="55">
        <v>82</v>
      </c>
      <c r="AE767" s="55">
        <v>141</v>
      </c>
      <c r="AF767" s="55"/>
      <c r="AG767" s="55"/>
      <c r="AH767" s="55"/>
      <c r="AI767" s="55" t="s">
        <v>1448</v>
      </c>
      <c r="AJ767" s="55">
        <v>35</v>
      </c>
      <c r="AK767" s="55"/>
      <c r="AL767" s="55" t="s">
        <v>1143</v>
      </c>
      <c r="AM767" s="55"/>
      <c r="AN767" s="55"/>
      <c r="AO767" s="55">
        <v>72</v>
      </c>
      <c r="AP767" s="55">
        <v>79</v>
      </c>
      <c r="AQ767" s="55">
        <v>82</v>
      </c>
      <c r="AR767" s="55">
        <v>81</v>
      </c>
      <c r="AS767" s="55">
        <v>81</v>
      </c>
      <c r="AT767" s="55">
        <v>65</v>
      </c>
    </row>
    <row r="768" spans="1:46">
      <c r="A768" s="55" t="s">
        <v>1642</v>
      </c>
      <c r="B768" s="55">
        <v>1315231823</v>
      </c>
      <c r="C768" s="55" t="s">
        <v>1643</v>
      </c>
      <c r="D768" s="55" t="s">
        <v>52</v>
      </c>
      <c r="E768" s="55" t="s">
        <v>1436</v>
      </c>
      <c r="F768" s="55"/>
      <c r="G768" s="55">
        <v>18</v>
      </c>
      <c r="H768" s="55">
        <v>452.75</v>
      </c>
      <c r="I768" s="55">
        <v>504</v>
      </c>
      <c r="J768" s="55">
        <v>66</v>
      </c>
      <c r="K768" s="55">
        <v>2</v>
      </c>
      <c r="L768" s="55">
        <v>431</v>
      </c>
      <c r="M768" s="55">
        <v>95</v>
      </c>
      <c r="N768" s="55">
        <v>730</v>
      </c>
      <c r="O768" s="55">
        <v>80</v>
      </c>
      <c r="P768" s="55">
        <v>626</v>
      </c>
      <c r="Q768" s="55">
        <v>97</v>
      </c>
      <c r="R768" s="55">
        <v>655</v>
      </c>
      <c r="S768" s="55"/>
      <c r="T768" s="55"/>
      <c r="U768" s="55">
        <v>63</v>
      </c>
      <c r="V768" s="55">
        <v>56</v>
      </c>
      <c r="W768" s="55"/>
      <c r="X768" s="55"/>
      <c r="Y768" s="55"/>
      <c r="Z768" s="55"/>
      <c r="AA768" s="55"/>
      <c r="AB768" s="55"/>
      <c r="AC768" s="55">
        <v>59.25</v>
      </c>
      <c r="AD768" s="55">
        <v>83</v>
      </c>
      <c r="AE768" s="55">
        <v>127</v>
      </c>
      <c r="AF768" s="55">
        <v>58.5</v>
      </c>
      <c r="AG768" s="55">
        <v>86</v>
      </c>
      <c r="AH768" s="55">
        <v>78</v>
      </c>
      <c r="AI768" s="55" t="s">
        <v>1437</v>
      </c>
      <c r="AJ768" s="55">
        <v>23</v>
      </c>
      <c r="AK768" s="55"/>
      <c r="AL768" s="55"/>
      <c r="AM768" s="55"/>
      <c r="AN768" s="55" t="s">
        <v>1599</v>
      </c>
      <c r="AO768" s="55">
        <v>79</v>
      </c>
      <c r="AP768" s="55">
        <v>68</v>
      </c>
      <c r="AQ768" s="55">
        <v>78</v>
      </c>
      <c r="AR768" s="55">
        <v>68</v>
      </c>
      <c r="AS768" s="55">
        <v>90</v>
      </c>
      <c r="AT768" s="55">
        <v>66</v>
      </c>
    </row>
    <row r="769" spans="1:46">
      <c r="A769" s="55" t="s">
        <v>1616</v>
      </c>
      <c r="B769" s="55">
        <v>1315231810</v>
      </c>
      <c r="C769" s="55" t="s">
        <v>1617</v>
      </c>
      <c r="D769" s="55" t="s">
        <v>52</v>
      </c>
      <c r="E769" s="55" t="s">
        <v>1436</v>
      </c>
      <c r="F769" s="55"/>
      <c r="G769" s="55">
        <v>18</v>
      </c>
      <c r="H769" s="55">
        <v>456.5</v>
      </c>
      <c r="I769" s="55">
        <v>503.5</v>
      </c>
      <c r="J769" s="55">
        <v>67</v>
      </c>
      <c r="K769" s="55">
        <v>-25</v>
      </c>
      <c r="L769" s="55">
        <v>437</v>
      </c>
      <c r="M769" s="55">
        <v>92</v>
      </c>
      <c r="N769" s="55">
        <v>769</v>
      </c>
      <c r="O769" s="55">
        <v>66</v>
      </c>
      <c r="P769" s="55">
        <v>741</v>
      </c>
      <c r="Q769" s="55">
        <v>113</v>
      </c>
      <c r="R769" s="55">
        <v>337</v>
      </c>
      <c r="S769" s="55"/>
      <c r="T769" s="55"/>
      <c r="U769" s="55">
        <v>65.5</v>
      </c>
      <c r="V769" s="55">
        <v>43</v>
      </c>
      <c r="W769" s="55"/>
      <c r="X769" s="55"/>
      <c r="Y769" s="55"/>
      <c r="Z769" s="55"/>
      <c r="AA769" s="55"/>
      <c r="AB769" s="55"/>
      <c r="AC769" s="55">
        <v>70</v>
      </c>
      <c r="AD769" s="55">
        <v>91</v>
      </c>
      <c r="AE769" s="55">
        <v>24</v>
      </c>
      <c r="AF769" s="55">
        <v>50</v>
      </c>
      <c r="AG769" s="55">
        <v>76</v>
      </c>
      <c r="AH769" s="55">
        <v>175</v>
      </c>
      <c r="AI769" s="55" t="s">
        <v>1437</v>
      </c>
      <c r="AJ769" s="55">
        <v>10</v>
      </c>
      <c r="AK769" s="55"/>
      <c r="AL769" s="55"/>
      <c r="AM769" s="55"/>
      <c r="AN769" s="55" t="s">
        <v>1599</v>
      </c>
      <c r="AO769" s="55">
        <v>40</v>
      </c>
      <c r="AP769" s="55">
        <v>77</v>
      </c>
      <c r="AQ769" s="55">
        <v>90</v>
      </c>
      <c r="AR769" s="55">
        <v>42</v>
      </c>
      <c r="AS769" s="55">
        <v>91</v>
      </c>
      <c r="AT769" s="55">
        <v>67</v>
      </c>
    </row>
    <row r="770" spans="1:46">
      <c r="A770" s="55" t="s">
        <v>1640</v>
      </c>
      <c r="B770" s="55">
        <v>1315231822</v>
      </c>
      <c r="C770" s="55" t="s">
        <v>1641</v>
      </c>
      <c r="D770" s="55" t="s">
        <v>52</v>
      </c>
      <c r="E770" s="55" t="s">
        <v>1436</v>
      </c>
      <c r="F770" s="55"/>
      <c r="G770" s="55">
        <v>18</v>
      </c>
      <c r="H770" s="55">
        <v>451</v>
      </c>
      <c r="I770" s="55">
        <v>501</v>
      </c>
      <c r="J770" s="55">
        <v>68</v>
      </c>
      <c r="K770" s="55">
        <v>10</v>
      </c>
      <c r="L770" s="55">
        <v>468</v>
      </c>
      <c r="M770" s="55">
        <v>100.5</v>
      </c>
      <c r="N770" s="55">
        <v>584</v>
      </c>
      <c r="O770" s="55">
        <v>75</v>
      </c>
      <c r="P770" s="55">
        <v>675</v>
      </c>
      <c r="Q770" s="55">
        <v>95.5</v>
      </c>
      <c r="R770" s="55">
        <v>672</v>
      </c>
      <c r="S770" s="55"/>
      <c r="T770" s="55"/>
      <c r="U770" s="55">
        <v>58</v>
      </c>
      <c r="V770" s="55">
        <v>81</v>
      </c>
      <c r="W770" s="55"/>
      <c r="X770" s="55"/>
      <c r="Y770" s="55"/>
      <c r="Z770" s="55"/>
      <c r="AA770" s="55"/>
      <c r="AB770" s="55"/>
      <c r="AC770" s="55">
        <v>61</v>
      </c>
      <c r="AD770" s="55">
        <v>85</v>
      </c>
      <c r="AE770" s="55">
        <v>116</v>
      </c>
      <c r="AF770" s="55">
        <v>61</v>
      </c>
      <c r="AG770" s="55">
        <v>87</v>
      </c>
      <c r="AH770" s="55">
        <v>59</v>
      </c>
      <c r="AI770" s="55" t="s">
        <v>1437</v>
      </c>
      <c r="AJ770" s="55">
        <v>22</v>
      </c>
      <c r="AK770" s="55"/>
      <c r="AL770" s="55"/>
      <c r="AM770" s="55"/>
      <c r="AN770" s="55" t="s">
        <v>1599</v>
      </c>
      <c r="AO770" s="55">
        <v>100</v>
      </c>
      <c r="AP770" s="55">
        <v>77</v>
      </c>
      <c r="AQ770" s="55">
        <v>77</v>
      </c>
      <c r="AR770" s="55">
        <v>78</v>
      </c>
      <c r="AS770" s="55">
        <v>74</v>
      </c>
      <c r="AT770" s="55">
        <v>68</v>
      </c>
    </row>
    <row r="771" spans="1:46">
      <c r="A771" s="55" t="s">
        <v>1620</v>
      </c>
      <c r="B771" s="55">
        <v>1315231812</v>
      </c>
      <c r="C771" s="55" t="s">
        <v>1621</v>
      </c>
      <c r="D771" s="55" t="s">
        <v>52</v>
      </c>
      <c r="E771" s="55" t="s">
        <v>1436</v>
      </c>
      <c r="F771" s="55"/>
      <c r="G771" s="55">
        <v>18</v>
      </c>
      <c r="H771" s="55">
        <v>454</v>
      </c>
      <c r="I771" s="55">
        <v>500</v>
      </c>
      <c r="J771" s="55">
        <v>69</v>
      </c>
      <c r="K771" s="55">
        <v>-28</v>
      </c>
      <c r="L771" s="55">
        <v>479</v>
      </c>
      <c r="M771" s="55">
        <v>106</v>
      </c>
      <c r="N771" s="55">
        <v>361</v>
      </c>
      <c r="O771" s="55">
        <v>75</v>
      </c>
      <c r="P771" s="55">
        <v>675</v>
      </c>
      <c r="Q771" s="55">
        <v>118.5</v>
      </c>
      <c r="R771" s="55">
        <v>221</v>
      </c>
      <c r="S771" s="55"/>
      <c r="T771" s="55"/>
      <c r="U771" s="55">
        <v>52.5</v>
      </c>
      <c r="V771" s="55">
        <v>99</v>
      </c>
      <c r="W771" s="55"/>
      <c r="X771" s="55"/>
      <c r="Y771" s="55"/>
      <c r="Z771" s="55"/>
      <c r="AA771" s="55"/>
      <c r="AB771" s="55"/>
      <c r="AC771" s="55">
        <v>62.5</v>
      </c>
      <c r="AD771" s="55">
        <v>87</v>
      </c>
      <c r="AE771" s="55">
        <v>93</v>
      </c>
      <c r="AF771" s="55">
        <v>39.5</v>
      </c>
      <c r="AG771" s="55">
        <v>61</v>
      </c>
      <c r="AH771" s="55">
        <v>228</v>
      </c>
      <c r="AI771" s="55" t="s">
        <v>1437</v>
      </c>
      <c r="AJ771" s="55">
        <v>12</v>
      </c>
      <c r="AK771" s="55"/>
      <c r="AL771" s="55"/>
      <c r="AM771" s="55"/>
      <c r="AN771" s="55" t="s">
        <v>1599</v>
      </c>
      <c r="AO771" s="55">
        <v>84</v>
      </c>
      <c r="AP771" s="55">
        <v>61</v>
      </c>
      <c r="AQ771" s="55">
        <v>72</v>
      </c>
      <c r="AR771" s="55">
        <v>41</v>
      </c>
      <c r="AS771" s="55">
        <v>23</v>
      </c>
      <c r="AT771" s="55">
        <v>69</v>
      </c>
    </row>
    <row r="772" spans="1:46">
      <c r="A772" s="55" t="s">
        <v>1535</v>
      </c>
      <c r="B772" s="55">
        <v>1315231714</v>
      </c>
      <c r="C772" s="55" t="s">
        <v>1536</v>
      </c>
      <c r="D772" s="55" t="s">
        <v>52</v>
      </c>
      <c r="E772" s="55" t="s">
        <v>1436</v>
      </c>
      <c r="F772" s="55"/>
      <c r="G772" s="55">
        <v>17</v>
      </c>
      <c r="H772" s="55">
        <v>452.5</v>
      </c>
      <c r="I772" s="55">
        <v>500</v>
      </c>
      <c r="J772" s="55">
        <v>69</v>
      </c>
      <c r="K772" s="55">
        <v>-9</v>
      </c>
      <c r="L772" s="55">
        <v>479</v>
      </c>
      <c r="M772" s="55">
        <v>105</v>
      </c>
      <c r="N772" s="55">
        <v>406</v>
      </c>
      <c r="O772" s="55">
        <v>63.5</v>
      </c>
      <c r="P772" s="55">
        <v>757</v>
      </c>
      <c r="Q772" s="55">
        <v>113</v>
      </c>
      <c r="R772" s="55">
        <v>337</v>
      </c>
      <c r="S772" s="55"/>
      <c r="T772" s="55"/>
      <c r="U772" s="55">
        <v>65.5</v>
      </c>
      <c r="V772" s="55">
        <v>43</v>
      </c>
      <c r="W772" s="55"/>
      <c r="X772" s="55"/>
      <c r="Y772" s="55"/>
      <c r="Z772" s="55"/>
      <c r="AA772" s="55"/>
      <c r="AB772" s="55"/>
      <c r="AC772" s="55">
        <v>55</v>
      </c>
      <c r="AD772" s="55">
        <v>77</v>
      </c>
      <c r="AE772" s="55">
        <v>173</v>
      </c>
      <c r="AF772" s="55">
        <v>50.5</v>
      </c>
      <c r="AG772" s="55">
        <v>76</v>
      </c>
      <c r="AH772" s="55">
        <v>169</v>
      </c>
      <c r="AI772" s="55" t="s">
        <v>1437</v>
      </c>
      <c r="AJ772" s="55">
        <v>14</v>
      </c>
      <c r="AK772" s="55"/>
      <c r="AL772" s="55"/>
      <c r="AM772" s="55"/>
      <c r="AN772" s="55"/>
      <c r="AO772" s="55">
        <v>66</v>
      </c>
      <c r="AP772" s="55">
        <v>97</v>
      </c>
      <c r="AQ772" s="55">
        <v>62</v>
      </c>
      <c r="AR772" s="55">
        <v>60</v>
      </c>
      <c r="AS772" s="55">
        <v>89</v>
      </c>
      <c r="AT772" s="55">
        <v>69</v>
      </c>
    </row>
    <row r="773" spans="1:46">
      <c r="A773" s="55" t="s">
        <v>1515</v>
      </c>
      <c r="B773" s="55">
        <v>1315231704</v>
      </c>
      <c r="C773" s="55" t="s">
        <v>1516</v>
      </c>
      <c r="D773" s="55" t="s">
        <v>52</v>
      </c>
      <c r="E773" s="55" t="s">
        <v>1436</v>
      </c>
      <c r="F773" s="55"/>
      <c r="G773" s="55">
        <v>17</v>
      </c>
      <c r="H773" s="55">
        <v>450.25</v>
      </c>
      <c r="I773" s="55">
        <v>499.5</v>
      </c>
      <c r="J773" s="55">
        <v>71</v>
      </c>
      <c r="K773" s="55">
        <v>-19</v>
      </c>
      <c r="L773" s="55">
        <v>486</v>
      </c>
      <c r="M773" s="55">
        <v>103</v>
      </c>
      <c r="N773" s="55">
        <v>487</v>
      </c>
      <c r="O773" s="55">
        <v>68.5</v>
      </c>
      <c r="P773" s="55">
        <v>726</v>
      </c>
      <c r="Q773" s="55">
        <v>103</v>
      </c>
      <c r="R773" s="55">
        <v>562</v>
      </c>
      <c r="S773" s="55"/>
      <c r="T773" s="55"/>
      <c r="U773" s="55">
        <v>65</v>
      </c>
      <c r="V773" s="55">
        <v>47</v>
      </c>
      <c r="W773" s="55"/>
      <c r="X773" s="55"/>
      <c r="Y773" s="55"/>
      <c r="Z773" s="55"/>
      <c r="AA773" s="55"/>
      <c r="AB773" s="55"/>
      <c r="AC773" s="55">
        <v>60.75</v>
      </c>
      <c r="AD773" s="55">
        <v>84</v>
      </c>
      <c r="AE773" s="55">
        <v>120</v>
      </c>
      <c r="AF773" s="55">
        <v>50</v>
      </c>
      <c r="AG773" s="55">
        <v>76</v>
      </c>
      <c r="AH773" s="55">
        <v>175</v>
      </c>
      <c r="AI773" s="55" t="s">
        <v>1437</v>
      </c>
      <c r="AJ773" s="55">
        <v>4</v>
      </c>
      <c r="AK773" s="55"/>
      <c r="AL773" s="55"/>
      <c r="AM773" s="55"/>
      <c r="AN773" s="55"/>
      <c r="AO773" s="55">
        <v>108</v>
      </c>
      <c r="AP773" s="55">
        <v>102</v>
      </c>
      <c r="AQ773" s="55">
        <v>74</v>
      </c>
      <c r="AR773" s="55">
        <v>52</v>
      </c>
      <c r="AS773" s="55">
        <v>85</v>
      </c>
      <c r="AT773" s="55">
        <v>71</v>
      </c>
    </row>
    <row r="774" spans="1:46">
      <c r="A774" s="55" t="s">
        <v>1537</v>
      </c>
      <c r="B774" s="55">
        <v>1315231715</v>
      </c>
      <c r="C774" s="55" t="s">
        <v>1538</v>
      </c>
      <c r="D774" s="55" t="s">
        <v>52</v>
      </c>
      <c r="E774" s="55" t="s">
        <v>1436</v>
      </c>
      <c r="F774" s="55"/>
      <c r="G774" s="55">
        <v>17</v>
      </c>
      <c r="H774" s="55">
        <v>448</v>
      </c>
      <c r="I774" s="55">
        <v>499</v>
      </c>
      <c r="J774" s="55">
        <v>72</v>
      </c>
      <c r="K774" s="55">
        <v>30</v>
      </c>
      <c r="L774" s="55">
        <v>490</v>
      </c>
      <c r="M774" s="55">
        <v>97</v>
      </c>
      <c r="N774" s="55">
        <v>689</v>
      </c>
      <c r="O774" s="55">
        <v>75</v>
      </c>
      <c r="P774" s="55">
        <v>675</v>
      </c>
      <c r="Q774" s="55">
        <v>107</v>
      </c>
      <c r="R774" s="55">
        <v>474</v>
      </c>
      <c r="S774" s="55"/>
      <c r="T774" s="55"/>
      <c r="U774" s="55">
        <v>56</v>
      </c>
      <c r="V774" s="55">
        <v>85</v>
      </c>
      <c r="W774" s="55"/>
      <c r="X774" s="55"/>
      <c r="Y774" s="55"/>
      <c r="Z774" s="55"/>
      <c r="AA774" s="55"/>
      <c r="AB774" s="55"/>
      <c r="AC774" s="55">
        <v>61.5</v>
      </c>
      <c r="AD774" s="55">
        <v>86</v>
      </c>
      <c r="AE774" s="55">
        <v>110</v>
      </c>
      <c r="AF774" s="55">
        <v>51.5</v>
      </c>
      <c r="AG774" s="55">
        <v>78</v>
      </c>
      <c r="AH774" s="55">
        <v>159</v>
      </c>
      <c r="AI774" s="55" t="s">
        <v>1437</v>
      </c>
      <c r="AJ774" s="55">
        <v>15</v>
      </c>
      <c r="AK774" s="55"/>
      <c r="AL774" s="55"/>
      <c r="AM774" s="55"/>
      <c r="AN774" s="55"/>
      <c r="AO774" s="55">
        <v>57</v>
      </c>
      <c r="AP774" s="55">
        <v>52</v>
      </c>
      <c r="AQ774" s="55">
        <v>59</v>
      </c>
      <c r="AR774" s="55">
        <v>102</v>
      </c>
      <c r="AS774" s="55">
        <v>58</v>
      </c>
      <c r="AT774" s="55">
        <v>72</v>
      </c>
    </row>
    <row r="775" spans="1:46">
      <c r="A775" s="55" t="s">
        <v>1459</v>
      </c>
      <c r="B775" s="55">
        <v>7001231613</v>
      </c>
      <c r="C775" s="55" t="s">
        <v>1460</v>
      </c>
      <c r="D775" s="55" t="s">
        <v>511</v>
      </c>
      <c r="E775" s="55" t="s">
        <v>1436</v>
      </c>
      <c r="F775" s="55" t="s">
        <v>233</v>
      </c>
      <c r="G775" s="55">
        <v>16</v>
      </c>
      <c r="H775" s="55">
        <v>467.5</v>
      </c>
      <c r="I775" s="55">
        <v>498.5</v>
      </c>
      <c r="J775" s="55">
        <v>73</v>
      </c>
      <c r="K775" s="55"/>
      <c r="L775" s="55">
        <v>494</v>
      </c>
      <c r="M775" s="55">
        <v>107</v>
      </c>
      <c r="N775" s="55">
        <v>325</v>
      </c>
      <c r="O775" s="55">
        <v>86</v>
      </c>
      <c r="P775" s="55">
        <v>522</v>
      </c>
      <c r="Q775" s="55">
        <v>98.5</v>
      </c>
      <c r="R775" s="55">
        <v>627</v>
      </c>
      <c r="S775" s="55"/>
      <c r="T775" s="55"/>
      <c r="U775" s="55">
        <v>51</v>
      </c>
      <c r="V775" s="55">
        <v>105</v>
      </c>
      <c r="W775" s="55"/>
      <c r="X775" s="55"/>
      <c r="Y775" s="55"/>
      <c r="Z775" s="55">
        <v>74</v>
      </c>
      <c r="AA775" s="55">
        <v>83</v>
      </c>
      <c r="AB775" s="55">
        <v>265</v>
      </c>
      <c r="AC775" s="55">
        <v>51</v>
      </c>
      <c r="AD775" s="55">
        <v>73</v>
      </c>
      <c r="AE775" s="55">
        <v>195</v>
      </c>
      <c r="AF775" s="55"/>
      <c r="AG775" s="55"/>
      <c r="AH775" s="55"/>
      <c r="AI775" s="55" t="s">
        <v>1448</v>
      </c>
      <c r="AJ775" s="55">
        <v>13</v>
      </c>
      <c r="AK775" s="55"/>
      <c r="AL775" s="55" t="s">
        <v>863</v>
      </c>
      <c r="AM775" s="55"/>
      <c r="AN775" s="55"/>
      <c r="AO775" s="55"/>
      <c r="AP775" s="55">
        <v>81</v>
      </c>
      <c r="AQ775" s="55"/>
      <c r="AR775" s="55"/>
      <c r="AS775" s="55">
        <v>84</v>
      </c>
      <c r="AT775" s="55">
        <v>73</v>
      </c>
    </row>
    <row r="776" spans="1:46">
      <c r="A776" s="55" t="s">
        <v>1541</v>
      </c>
      <c r="B776" s="55">
        <v>1315231717</v>
      </c>
      <c r="C776" s="55" t="s">
        <v>1542</v>
      </c>
      <c r="D776" s="55" t="s">
        <v>52</v>
      </c>
      <c r="E776" s="55" t="s">
        <v>1436</v>
      </c>
      <c r="F776" s="55"/>
      <c r="G776" s="55">
        <v>17</v>
      </c>
      <c r="H776" s="55">
        <v>464.5</v>
      </c>
      <c r="I776" s="55">
        <v>498.5</v>
      </c>
      <c r="J776" s="55">
        <v>73</v>
      </c>
      <c r="K776" s="55">
        <v>-35</v>
      </c>
      <c r="L776" s="55">
        <v>494</v>
      </c>
      <c r="M776" s="55">
        <v>98.5</v>
      </c>
      <c r="N776" s="55">
        <v>653</v>
      </c>
      <c r="O776" s="55">
        <v>69.5</v>
      </c>
      <c r="P776" s="55">
        <v>718</v>
      </c>
      <c r="Q776" s="55">
        <v>120.5</v>
      </c>
      <c r="R776" s="55">
        <v>180</v>
      </c>
      <c r="S776" s="55"/>
      <c r="T776" s="55"/>
      <c r="U776" s="55">
        <v>61</v>
      </c>
      <c r="V776" s="55">
        <v>66</v>
      </c>
      <c r="W776" s="55"/>
      <c r="X776" s="55"/>
      <c r="Y776" s="55"/>
      <c r="Z776" s="55">
        <v>68</v>
      </c>
      <c r="AA776" s="55">
        <v>77</v>
      </c>
      <c r="AB776" s="55">
        <v>372</v>
      </c>
      <c r="AC776" s="55"/>
      <c r="AD776" s="55"/>
      <c r="AE776" s="55"/>
      <c r="AF776" s="55">
        <v>47</v>
      </c>
      <c r="AG776" s="55">
        <v>72</v>
      </c>
      <c r="AH776" s="55">
        <v>194</v>
      </c>
      <c r="AI776" s="55" t="s">
        <v>1543</v>
      </c>
      <c r="AJ776" s="55">
        <v>17</v>
      </c>
      <c r="AK776" s="55"/>
      <c r="AL776" s="55" t="s">
        <v>1143</v>
      </c>
      <c r="AM776" s="55"/>
      <c r="AN776" s="55"/>
      <c r="AO776" s="55">
        <v>73</v>
      </c>
      <c r="AP776" s="55">
        <v>64</v>
      </c>
      <c r="AQ776" s="55">
        <v>73</v>
      </c>
      <c r="AR776" s="55">
        <v>38</v>
      </c>
      <c r="AS776" s="55">
        <v>45</v>
      </c>
      <c r="AT776" s="55">
        <v>73</v>
      </c>
    </row>
    <row r="777" spans="1:46">
      <c r="A777" s="55" t="s">
        <v>1529</v>
      </c>
      <c r="B777" s="55">
        <v>1315231711</v>
      </c>
      <c r="C777" s="55" t="s">
        <v>1530</v>
      </c>
      <c r="D777" s="55" t="s">
        <v>52</v>
      </c>
      <c r="E777" s="55" t="s">
        <v>1436</v>
      </c>
      <c r="F777" s="55"/>
      <c r="G777" s="55">
        <v>17</v>
      </c>
      <c r="H777" s="55">
        <v>458</v>
      </c>
      <c r="I777" s="55">
        <v>498.5</v>
      </c>
      <c r="J777" s="55">
        <v>73</v>
      </c>
      <c r="K777" s="55">
        <v>-9</v>
      </c>
      <c r="L777" s="55">
        <v>494</v>
      </c>
      <c r="M777" s="55">
        <v>101</v>
      </c>
      <c r="N777" s="55">
        <v>561</v>
      </c>
      <c r="O777" s="55">
        <v>65.5</v>
      </c>
      <c r="P777" s="55">
        <v>743</v>
      </c>
      <c r="Q777" s="55">
        <v>106</v>
      </c>
      <c r="R777" s="55">
        <v>498</v>
      </c>
      <c r="S777" s="55"/>
      <c r="T777" s="55"/>
      <c r="U777" s="55">
        <v>70</v>
      </c>
      <c r="V777" s="55">
        <v>18</v>
      </c>
      <c r="W777" s="55"/>
      <c r="X777" s="55"/>
      <c r="Y777" s="55"/>
      <c r="Z777" s="55"/>
      <c r="AA777" s="55"/>
      <c r="AB777" s="55"/>
      <c r="AC777" s="55">
        <v>74.5</v>
      </c>
      <c r="AD777" s="55">
        <v>93</v>
      </c>
      <c r="AE777" s="55">
        <v>10</v>
      </c>
      <c r="AF777" s="55">
        <v>41</v>
      </c>
      <c r="AG777" s="55">
        <v>63</v>
      </c>
      <c r="AH777" s="55">
        <v>222</v>
      </c>
      <c r="AI777" s="55" t="s">
        <v>1437</v>
      </c>
      <c r="AJ777" s="55">
        <v>11</v>
      </c>
      <c r="AK777" s="55"/>
      <c r="AL777" s="55"/>
      <c r="AM777" s="55"/>
      <c r="AN777" s="55"/>
      <c r="AO777" s="55">
        <v>35</v>
      </c>
      <c r="AP777" s="55">
        <v>29</v>
      </c>
      <c r="AQ777" s="55">
        <v>47</v>
      </c>
      <c r="AR777" s="55">
        <v>64</v>
      </c>
      <c r="AS777" s="55">
        <v>24</v>
      </c>
      <c r="AT777" s="55">
        <v>73</v>
      </c>
    </row>
    <row r="778" spans="1:46">
      <c r="A778" s="55" t="s">
        <v>1550</v>
      </c>
      <c r="B778" s="55">
        <v>1315231721</v>
      </c>
      <c r="C778" s="55" t="s">
        <v>1551</v>
      </c>
      <c r="D778" s="55" t="s">
        <v>52</v>
      </c>
      <c r="E778" s="55" t="s">
        <v>1436</v>
      </c>
      <c r="F778" s="55"/>
      <c r="G778" s="55">
        <v>17</v>
      </c>
      <c r="H778" s="55">
        <v>451</v>
      </c>
      <c r="I778" s="55">
        <v>497</v>
      </c>
      <c r="J778" s="55">
        <v>75</v>
      </c>
      <c r="K778" s="55">
        <v>-40</v>
      </c>
      <c r="L778" s="55">
        <v>507</v>
      </c>
      <c r="M778" s="55">
        <v>102.5</v>
      </c>
      <c r="N778" s="55">
        <v>511</v>
      </c>
      <c r="O778" s="55">
        <v>56.5</v>
      </c>
      <c r="P778" s="55">
        <v>778</v>
      </c>
      <c r="Q778" s="55">
        <v>107.5</v>
      </c>
      <c r="R778" s="55">
        <v>463</v>
      </c>
      <c r="S778" s="55"/>
      <c r="T778" s="55"/>
      <c r="U778" s="55">
        <v>69.5</v>
      </c>
      <c r="V778" s="55">
        <v>23</v>
      </c>
      <c r="W778" s="55"/>
      <c r="X778" s="55"/>
      <c r="Y778" s="55"/>
      <c r="Z778" s="55"/>
      <c r="AA778" s="55"/>
      <c r="AB778" s="55"/>
      <c r="AC778" s="55">
        <v>67.5</v>
      </c>
      <c r="AD778" s="55">
        <v>89</v>
      </c>
      <c r="AE778" s="55">
        <v>41</v>
      </c>
      <c r="AF778" s="55">
        <v>47.5</v>
      </c>
      <c r="AG778" s="55">
        <v>72</v>
      </c>
      <c r="AH778" s="55">
        <v>192</v>
      </c>
      <c r="AI778" s="55" t="s">
        <v>1437</v>
      </c>
      <c r="AJ778" s="55">
        <v>21</v>
      </c>
      <c r="AK778" s="55"/>
      <c r="AL778" s="55"/>
      <c r="AM778" s="55"/>
      <c r="AN778" s="55"/>
      <c r="AO778" s="55">
        <v>80</v>
      </c>
      <c r="AP778" s="55">
        <v>48</v>
      </c>
      <c r="AQ778" s="55">
        <v>60</v>
      </c>
      <c r="AR778" s="55">
        <v>35</v>
      </c>
      <c r="AS778" s="55">
        <v>56</v>
      </c>
      <c r="AT778" s="55">
        <v>75</v>
      </c>
    </row>
    <row r="779" spans="1:46">
      <c r="A779" s="55" t="s">
        <v>1630</v>
      </c>
      <c r="B779" s="55">
        <v>1315231817</v>
      </c>
      <c r="C779" s="55" t="s">
        <v>1631</v>
      </c>
      <c r="D779" s="55" t="s">
        <v>52</v>
      </c>
      <c r="E779" s="55" t="s">
        <v>1436</v>
      </c>
      <c r="F779" s="55"/>
      <c r="G779" s="55">
        <v>18</v>
      </c>
      <c r="H779" s="55">
        <v>465.75</v>
      </c>
      <c r="I779" s="55">
        <v>496</v>
      </c>
      <c r="J779" s="55">
        <v>76</v>
      </c>
      <c r="K779" s="55"/>
      <c r="L779" s="55">
        <v>523</v>
      </c>
      <c r="M779" s="55">
        <v>109</v>
      </c>
      <c r="N779" s="55">
        <v>245</v>
      </c>
      <c r="O779" s="55">
        <v>64</v>
      </c>
      <c r="P779" s="55">
        <v>754</v>
      </c>
      <c r="Q779" s="55">
        <v>93</v>
      </c>
      <c r="R779" s="55">
        <v>695</v>
      </c>
      <c r="S779" s="55"/>
      <c r="T779" s="55"/>
      <c r="U779" s="55">
        <v>58</v>
      </c>
      <c r="V779" s="55">
        <v>81</v>
      </c>
      <c r="W779" s="55"/>
      <c r="X779" s="55"/>
      <c r="Y779" s="55"/>
      <c r="Z779" s="55">
        <v>73</v>
      </c>
      <c r="AA779" s="55">
        <v>82</v>
      </c>
      <c r="AB779" s="55">
        <v>281</v>
      </c>
      <c r="AC779" s="55">
        <v>68.75</v>
      </c>
      <c r="AD779" s="55">
        <v>90</v>
      </c>
      <c r="AE779" s="55">
        <v>35</v>
      </c>
      <c r="AF779" s="55"/>
      <c r="AG779" s="55"/>
      <c r="AH779" s="55"/>
      <c r="AI779" s="55" t="s">
        <v>1448</v>
      </c>
      <c r="AJ779" s="55">
        <v>17</v>
      </c>
      <c r="AK779" s="55"/>
      <c r="AL779" s="55" t="s">
        <v>1143</v>
      </c>
      <c r="AM779" s="55"/>
      <c r="AN779" s="55"/>
      <c r="AO779" s="55">
        <v>64</v>
      </c>
      <c r="AP779" s="55">
        <v>53</v>
      </c>
      <c r="AQ779" s="55">
        <v>46</v>
      </c>
      <c r="AR779" s="55">
        <v>76</v>
      </c>
      <c r="AS779" s="55">
        <v>49</v>
      </c>
      <c r="AT779" s="55">
        <v>76</v>
      </c>
    </row>
    <row r="780" spans="1:46">
      <c r="A780" s="55" t="s">
        <v>1552</v>
      </c>
      <c r="B780" s="55">
        <v>1315231722</v>
      </c>
      <c r="C780" s="55" t="s">
        <v>1553</v>
      </c>
      <c r="D780" s="55" t="s">
        <v>52</v>
      </c>
      <c r="E780" s="55" t="s">
        <v>1436</v>
      </c>
      <c r="F780" s="55"/>
      <c r="G780" s="55">
        <v>17</v>
      </c>
      <c r="H780" s="55">
        <v>444.75</v>
      </c>
      <c r="I780" s="55">
        <v>495</v>
      </c>
      <c r="J780" s="55">
        <v>77</v>
      </c>
      <c r="K780" s="55">
        <v>-15</v>
      </c>
      <c r="L780" s="55">
        <v>531</v>
      </c>
      <c r="M780" s="55">
        <v>104.5</v>
      </c>
      <c r="N780" s="55">
        <v>433</v>
      </c>
      <c r="O780" s="55">
        <v>62.5</v>
      </c>
      <c r="P780" s="55">
        <v>762</v>
      </c>
      <c r="Q780" s="55">
        <v>110.5</v>
      </c>
      <c r="R780" s="55">
        <v>396</v>
      </c>
      <c r="S780" s="55"/>
      <c r="T780" s="55"/>
      <c r="U780" s="55">
        <v>55.5</v>
      </c>
      <c r="V780" s="55">
        <v>87</v>
      </c>
      <c r="W780" s="55"/>
      <c r="X780" s="55"/>
      <c r="Y780" s="55"/>
      <c r="Z780" s="55"/>
      <c r="AA780" s="55"/>
      <c r="AB780" s="55"/>
      <c r="AC780" s="55">
        <v>56.75</v>
      </c>
      <c r="AD780" s="55">
        <v>80</v>
      </c>
      <c r="AE780" s="55">
        <v>161</v>
      </c>
      <c r="AF780" s="55">
        <v>55</v>
      </c>
      <c r="AG780" s="55">
        <v>82</v>
      </c>
      <c r="AH780" s="55">
        <v>128</v>
      </c>
      <c r="AI780" s="55" t="s">
        <v>1437</v>
      </c>
      <c r="AJ780" s="55">
        <v>22</v>
      </c>
      <c r="AK780" s="55"/>
      <c r="AL780" s="55"/>
      <c r="AM780" s="55"/>
      <c r="AN780" s="55"/>
      <c r="AO780" s="55">
        <v>77</v>
      </c>
      <c r="AP780" s="55">
        <v>67</v>
      </c>
      <c r="AQ780" s="55">
        <v>86</v>
      </c>
      <c r="AR780" s="55">
        <v>62</v>
      </c>
      <c r="AS780" s="55">
        <v>92</v>
      </c>
      <c r="AT780" s="55">
        <v>77</v>
      </c>
    </row>
    <row r="781" spans="1:46">
      <c r="A781" s="55" t="s">
        <v>1546</v>
      </c>
      <c r="B781" s="55">
        <v>1315231719</v>
      </c>
      <c r="C781" s="55" t="s">
        <v>1547</v>
      </c>
      <c r="D781" s="55" t="s">
        <v>52</v>
      </c>
      <c r="E781" s="55" t="s">
        <v>1436</v>
      </c>
      <c r="F781" s="55"/>
      <c r="G781" s="55">
        <v>17</v>
      </c>
      <c r="H781" s="55">
        <v>446.25</v>
      </c>
      <c r="I781" s="55">
        <v>494.5</v>
      </c>
      <c r="J781" s="55">
        <v>78</v>
      </c>
      <c r="K781" s="55">
        <v>-9</v>
      </c>
      <c r="L781" s="55">
        <v>534</v>
      </c>
      <c r="M781" s="55">
        <v>108.5</v>
      </c>
      <c r="N781" s="55">
        <v>258</v>
      </c>
      <c r="O781" s="55">
        <v>73.5</v>
      </c>
      <c r="P781" s="55">
        <v>690</v>
      </c>
      <c r="Q781" s="55">
        <v>99</v>
      </c>
      <c r="R781" s="55">
        <v>617</v>
      </c>
      <c r="S781" s="55"/>
      <c r="T781" s="55"/>
      <c r="U781" s="55">
        <v>59.5</v>
      </c>
      <c r="V781" s="55">
        <v>74</v>
      </c>
      <c r="W781" s="55"/>
      <c r="X781" s="55"/>
      <c r="Y781" s="55"/>
      <c r="Z781" s="55"/>
      <c r="AA781" s="55"/>
      <c r="AB781" s="55"/>
      <c r="AC781" s="55">
        <v>59.25</v>
      </c>
      <c r="AD781" s="55">
        <v>83</v>
      </c>
      <c r="AE781" s="55">
        <v>127</v>
      </c>
      <c r="AF781" s="55">
        <v>46.5</v>
      </c>
      <c r="AG781" s="55">
        <v>71</v>
      </c>
      <c r="AH781" s="55">
        <v>199</v>
      </c>
      <c r="AI781" s="55" t="s">
        <v>1437</v>
      </c>
      <c r="AJ781" s="55">
        <v>19</v>
      </c>
      <c r="AK781" s="55"/>
      <c r="AL781" s="55"/>
      <c r="AM781" s="55"/>
      <c r="AN781" s="55"/>
      <c r="AO781" s="55">
        <v>103</v>
      </c>
      <c r="AP781" s="55">
        <v>91</v>
      </c>
      <c r="AQ781" s="55">
        <v>103</v>
      </c>
      <c r="AR781" s="55">
        <v>69</v>
      </c>
      <c r="AS781" s="55">
        <v>93</v>
      </c>
      <c r="AT781" s="55">
        <v>78</v>
      </c>
    </row>
    <row r="782" spans="1:46">
      <c r="A782" s="55" t="s">
        <v>1558</v>
      </c>
      <c r="B782" s="55">
        <v>1315231725</v>
      </c>
      <c r="C782" s="55" t="s">
        <v>1559</v>
      </c>
      <c r="D782" s="55" t="s">
        <v>52</v>
      </c>
      <c r="E782" s="55" t="s">
        <v>1436</v>
      </c>
      <c r="F782" s="55"/>
      <c r="G782" s="55">
        <v>17</v>
      </c>
      <c r="H782" s="55">
        <v>445</v>
      </c>
      <c r="I782" s="55">
        <v>493.5</v>
      </c>
      <c r="J782" s="55">
        <v>79</v>
      </c>
      <c r="K782" s="55">
        <v>-25</v>
      </c>
      <c r="L782" s="55">
        <v>546</v>
      </c>
      <c r="M782" s="55">
        <v>103</v>
      </c>
      <c r="N782" s="55">
        <v>487</v>
      </c>
      <c r="O782" s="55">
        <v>66.5</v>
      </c>
      <c r="P782" s="55">
        <v>736</v>
      </c>
      <c r="Q782" s="55">
        <v>109</v>
      </c>
      <c r="R782" s="55">
        <v>434</v>
      </c>
      <c r="S782" s="55"/>
      <c r="T782" s="55"/>
      <c r="U782" s="55">
        <v>59</v>
      </c>
      <c r="V782" s="55">
        <v>76</v>
      </c>
      <c r="W782" s="55"/>
      <c r="X782" s="55"/>
      <c r="Y782" s="55"/>
      <c r="Z782" s="55"/>
      <c r="AA782" s="55"/>
      <c r="AB782" s="55"/>
      <c r="AC782" s="55">
        <v>60.5</v>
      </c>
      <c r="AD782" s="55">
        <v>84</v>
      </c>
      <c r="AE782" s="55">
        <v>122</v>
      </c>
      <c r="AF782" s="55">
        <v>47</v>
      </c>
      <c r="AG782" s="55">
        <v>72</v>
      </c>
      <c r="AH782" s="55">
        <v>194</v>
      </c>
      <c r="AI782" s="55" t="s">
        <v>1437</v>
      </c>
      <c r="AJ782" s="55">
        <v>25</v>
      </c>
      <c r="AK782" s="55"/>
      <c r="AL782" s="55"/>
      <c r="AM782" s="55"/>
      <c r="AN782" s="55"/>
      <c r="AO782" s="55">
        <v>74</v>
      </c>
      <c r="AP782" s="55">
        <v>47</v>
      </c>
      <c r="AQ782" s="55">
        <v>66</v>
      </c>
      <c r="AR782" s="55">
        <v>54</v>
      </c>
      <c r="AS782" s="55">
        <v>62</v>
      </c>
      <c r="AT782" s="55">
        <v>79</v>
      </c>
    </row>
    <row r="783" spans="1:46">
      <c r="A783" s="55" t="s">
        <v>1593</v>
      </c>
      <c r="B783" s="55">
        <v>1315231746</v>
      </c>
      <c r="C783" s="55" t="s">
        <v>1594</v>
      </c>
      <c r="D783" s="55" t="s">
        <v>133</v>
      </c>
      <c r="E783" s="55" t="s">
        <v>1436</v>
      </c>
      <c r="F783" s="55"/>
      <c r="G783" s="55">
        <v>17</v>
      </c>
      <c r="H783" s="55">
        <v>443.25</v>
      </c>
      <c r="I783" s="55">
        <v>491.5</v>
      </c>
      <c r="J783" s="55">
        <v>80</v>
      </c>
      <c r="K783" s="55">
        <v>-15</v>
      </c>
      <c r="L783" s="55">
        <v>571</v>
      </c>
      <c r="M783" s="55">
        <v>104</v>
      </c>
      <c r="N783" s="55">
        <v>450</v>
      </c>
      <c r="O783" s="55">
        <v>67</v>
      </c>
      <c r="P783" s="55">
        <v>733</v>
      </c>
      <c r="Q783" s="55">
        <v>78</v>
      </c>
      <c r="R783" s="55">
        <v>776</v>
      </c>
      <c r="S783" s="55"/>
      <c r="T783" s="55"/>
      <c r="U783" s="55">
        <v>66.5</v>
      </c>
      <c r="V783" s="55">
        <v>36</v>
      </c>
      <c r="W783" s="55"/>
      <c r="X783" s="55"/>
      <c r="Y783" s="55"/>
      <c r="Z783" s="55"/>
      <c r="AA783" s="55"/>
      <c r="AB783" s="55"/>
      <c r="AC783" s="55">
        <v>63.75</v>
      </c>
      <c r="AD783" s="55">
        <v>87</v>
      </c>
      <c r="AE783" s="55">
        <v>80</v>
      </c>
      <c r="AF783" s="55">
        <v>64</v>
      </c>
      <c r="AG783" s="55">
        <v>89</v>
      </c>
      <c r="AH783" s="55">
        <v>42</v>
      </c>
      <c r="AI783" s="55" t="s">
        <v>1437</v>
      </c>
      <c r="AJ783" s="55">
        <v>46</v>
      </c>
      <c r="AK783" s="55"/>
      <c r="AL783" s="55"/>
      <c r="AM783" s="55"/>
      <c r="AN783" s="55"/>
      <c r="AO783" s="55">
        <v>91</v>
      </c>
      <c r="AP783" s="55">
        <v>74</v>
      </c>
      <c r="AQ783" s="55">
        <v>103</v>
      </c>
      <c r="AR783" s="55">
        <v>65</v>
      </c>
      <c r="AS783" s="55">
        <v>104</v>
      </c>
      <c r="AT783" s="55">
        <v>80</v>
      </c>
    </row>
    <row r="784" spans="1:46">
      <c r="A784" s="55" t="s">
        <v>1668</v>
      </c>
      <c r="B784" s="55">
        <v>1315231839</v>
      </c>
      <c r="C784" s="55" t="s">
        <v>1669</v>
      </c>
      <c r="D784" s="55" t="s">
        <v>133</v>
      </c>
      <c r="E784" s="55" t="s">
        <v>1436</v>
      </c>
      <c r="F784" s="55"/>
      <c r="G784" s="55">
        <v>18</v>
      </c>
      <c r="H784" s="55">
        <v>458</v>
      </c>
      <c r="I784" s="55">
        <v>490.5</v>
      </c>
      <c r="J784" s="55">
        <v>81</v>
      </c>
      <c r="K784" s="55">
        <v>8</v>
      </c>
      <c r="L784" s="55">
        <v>585</v>
      </c>
      <c r="M784" s="55">
        <v>98.5</v>
      </c>
      <c r="N784" s="55">
        <v>653</v>
      </c>
      <c r="O784" s="55">
        <v>96.5</v>
      </c>
      <c r="P784" s="55">
        <v>342</v>
      </c>
      <c r="Q784" s="55">
        <v>74</v>
      </c>
      <c r="R784" s="55">
        <v>783</v>
      </c>
      <c r="S784" s="55"/>
      <c r="T784" s="55"/>
      <c r="U784" s="55">
        <v>61.5</v>
      </c>
      <c r="V784" s="55">
        <v>59</v>
      </c>
      <c r="W784" s="55"/>
      <c r="X784" s="55"/>
      <c r="Y784" s="55"/>
      <c r="Z784" s="55">
        <v>64</v>
      </c>
      <c r="AA784" s="55">
        <v>73</v>
      </c>
      <c r="AB784" s="55">
        <v>417</v>
      </c>
      <c r="AC784" s="55">
        <v>63.5</v>
      </c>
      <c r="AD784" s="55">
        <v>87</v>
      </c>
      <c r="AE784" s="55">
        <v>82</v>
      </c>
      <c r="AF784" s="55"/>
      <c r="AG784" s="55"/>
      <c r="AH784" s="55"/>
      <c r="AI784" s="55" t="s">
        <v>1448</v>
      </c>
      <c r="AJ784" s="55">
        <v>39</v>
      </c>
      <c r="AK784" s="55"/>
      <c r="AL784" s="55" t="s">
        <v>1143</v>
      </c>
      <c r="AM784" s="55"/>
      <c r="AN784" s="55"/>
      <c r="AO784" s="55">
        <v>107</v>
      </c>
      <c r="AP784" s="55">
        <v>93</v>
      </c>
      <c r="AQ784" s="55">
        <v>88</v>
      </c>
      <c r="AR784" s="55">
        <v>89</v>
      </c>
      <c r="AS784" s="55">
        <v>94</v>
      </c>
      <c r="AT784" s="55">
        <v>81</v>
      </c>
    </row>
    <row r="785" spans="1:46">
      <c r="A785" s="55" t="s">
        <v>1523</v>
      </c>
      <c r="B785" s="55">
        <v>1315231708</v>
      </c>
      <c r="C785" s="55" t="s">
        <v>1524</v>
      </c>
      <c r="D785" s="55" t="s">
        <v>52</v>
      </c>
      <c r="E785" s="55" t="s">
        <v>1436</v>
      </c>
      <c r="F785" s="55"/>
      <c r="G785" s="55">
        <v>17</v>
      </c>
      <c r="H785" s="55">
        <v>445.5</v>
      </c>
      <c r="I785" s="55">
        <v>488</v>
      </c>
      <c r="J785" s="55">
        <v>82</v>
      </c>
      <c r="K785" s="55">
        <v>-42</v>
      </c>
      <c r="L785" s="55">
        <v>614</v>
      </c>
      <c r="M785" s="55">
        <v>95</v>
      </c>
      <c r="N785" s="55">
        <v>730</v>
      </c>
      <c r="O785" s="55">
        <v>84</v>
      </c>
      <c r="P785" s="55">
        <v>568</v>
      </c>
      <c r="Q785" s="55">
        <v>120.5</v>
      </c>
      <c r="R785" s="55">
        <v>180</v>
      </c>
      <c r="S785" s="55"/>
      <c r="T785" s="55"/>
      <c r="U785" s="55">
        <v>58.5</v>
      </c>
      <c r="V785" s="55">
        <v>79</v>
      </c>
      <c r="W785" s="55"/>
      <c r="X785" s="55"/>
      <c r="Y785" s="55"/>
      <c r="Z785" s="55"/>
      <c r="AA785" s="55"/>
      <c r="AB785" s="55"/>
      <c r="AC785" s="55">
        <v>51</v>
      </c>
      <c r="AD785" s="55">
        <v>73</v>
      </c>
      <c r="AE785" s="55">
        <v>195</v>
      </c>
      <c r="AF785" s="55">
        <v>36.5</v>
      </c>
      <c r="AG785" s="55">
        <v>57</v>
      </c>
      <c r="AH785" s="55">
        <v>231</v>
      </c>
      <c r="AI785" s="55" t="s">
        <v>1437</v>
      </c>
      <c r="AJ785" s="55">
        <v>8</v>
      </c>
      <c r="AK785" s="55"/>
      <c r="AL785" s="55"/>
      <c r="AM785" s="55"/>
      <c r="AN785" s="55"/>
      <c r="AO785" s="55">
        <v>69</v>
      </c>
      <c r="AP785" s="55">
        <v>70</v>
      </c>
      <c r="AQ785" s="55">
        <v>30</v>
      </c>
      <c r="AR785" s="55">
        <v>40</v>
      </c>
      <c r="AS785" s="55">
        <v>67</v>
      </c>
      <c r="AT785" s="55">
        <v>82</v>
      </c>
    </row>
    <row r="786" spans="1:46">
      <c r="A786" s="55" t="s">
        <v>1648</v>
      </c>
      <c r="B786" s="55">
        <v>1315231826</v>
      </c>
      <c r="C786" s="55" t="s">
        <v>1649</v>
      </c>
      <c r="D786" s="55" t="s">
        <v>52</v>
      </c>
      <c r="E786" s="55" t="s">
        <v>1436</v>
      </c>
      <c r="F786" s="55"/>
      <c r="G786" s="55">
        <v>18</v>
      </c>
      <c r="H786" s="55">
        <v>440.5</v>
      </c>
      <c r="I786" s="55">
        <v>486.5</v>
      </c>
      <c r="J786" s="55">
        <v>83</v>
      </c>
      <c r="K786" s="55">
        <v>3</v>
      </c>
      <c r="L786" s="55">
        <v>633</v>
      </c>
      <c r="M786" s="55">
        <v>104.5</v>
      </c>
      <c r="N786" s="55">
        <v>433</v>
      </c>
      <c r="O786" s="55">
        <v>56.5</v>
      </c>
      <c r="P786" s="55">
        <v>778</v>
      </c>
      <c r="Q786" s="55">
        <v>110.5</v>
      </c>
      <c r="R786" s="55">
        <v>396</v>
      </c>
      <c r="S786" s="55"/>
      <c r="T786" s="55"/>
      <c r="U786" s="55">
        <v>54</v>
      </c>
      <c r="V786" s="55">
        <v>92</v>
      </c>
      <c r="W786" s="55"/>
      <c r="X786" s="55"/>
      <c r="Y786" s="55"/>
      <c r="Z786" s="55"/>
      <c r="AA786" s="55"/>
      <c r="AB786" s="55"/>
      <c r="AC786" s="55">
        <v>50.5</v>
      </c>
      <c r="AD786" s="55">
        <v>72</v>
      </c>
      <c r="AE786" s="55">
        <v>199</v>
      </c>
      <c r="AF786" s="55">
        <v>64.5</v>
      </c>
      <c r="AG786" s="55">
        <v>89</v>
      </c>
      <c r="AH786" s="55">
        <v>37</v>
      </c>
      <c r="AI786" s="55" t="s">
        <v>1437</v>
      </c>
      <c r="AJ786" s="55">
        <v>26</v>
      </c>
      <c r="AK786" s="55"/>
      <c r="AL786" s="55"/>
      <c r="AM786" s="55"/>
      <c r="AN786" s="55" t="s">
        <v>1599</v>
      </c>
      <c r="AO786" s="55"/>
      <c r="AP786" s="55">
        <v>86</v>
      </c>
      <c r="AQ786" s="55">
        <v>84</v>
      </c>
      <c r="AR786" s="55">
        <v>86</v>
      </c>
      <c r="AS786" s="55">
        <v>85</v>
      </c>
      <c r="AT786" s="55">
        <v>83</v>
      </c>
    </row>
    <row r="787" spans="1:46">
      <c r="A787" s="55" t="s">
        <v>1591</v>
      </c>
      <c r="B787" s="55">
        <v>1315231745</v>
      </c>
      <c r="C787" s="55" t="s">
        <v>1592</v>
      </c>
      <c r="D787" s="55" t="s">
        <v>133</v>
      </c>
      <c r="E787" s="55" t="s">
        <v>1436</v>
      </c>
      <c r="F787" s="55"/>
      <c r="G787" s="55">
        <v>17</v>
      </c>
      <c r="H787" s="55">
        <v>436.5</v>
      </c>
      <c r="I787" s="55">
        <v>486</v>
      </c>
      <c r="J787" s="55">
        <v>84</v>
      </c>
      <c r="K787" s="55">
        <v>-6</v>
      </c>
      <c r="L787" s="55">
        <v>639</v>
      </c>
      <c r="M787" s="55">
        <v>114</v>
      </c>
      <c r="N787" s="55">
        <v>84</v>
      </c>
      <c r="O787" s="55">
        <v>53</v>
      </c>
      <c r="P787" s="55">
        <v>788</v>
      </c>
      <c r="Q787" s="55">
        <v>110.5</v>
      </c>
      <c r="R787" s="55">
        <v>396</v>
      </c>
      <c r="S787" s="55"/>
      <c r="T787" s="55"/>
      <c r="U787" s="55">
        <v>48.5</v>
      </c>
      <c r="V787" s="55">
        <v>109</v>
      </c>
      <c r="W787" s="55"/>
      <c r="X787" s="55"/>
      <c r="Y787" s="55"/>
      <c r="Z787" s="55"/>
      <c r="AA787" s="55"/>
      <c r="AB787" s="55"/>
      <c r="AC787" s="55">
        <v>57.5</v>
      </c>
      <c r="AD787" s="55">
        <v>80</v>
      </c>
      <c r="AE787" s="55">
        <v>153</v>
      </c>
      <c r="AF787" s="55">
        <v>53</v>
      </c>
      <c r="AG787" s="55">
        <v>80</v>
      </c>
      <c r="AH787" s="55">
        <v>147</v>
      </c>
      <c r="AI787" s="55" t="s">
        <v>1437</v>
      </c>
      <c r="AJ787" s="55">
        <v>45</v>
      </c>
      <c r="AK787" s="55"/>
      <c r="AL787" s="55"/>
      <c r="AM787" s="55"/>
      <c r="AN787" s="55"/>
      <c r="AO787" s="55">
        <v>103</v>
      </c>
      <c r="AP787" s="55">
        <v>73</v>
      </c>
      <c r="AQ787" s="55">
        <v>107</v>
      </c>
      <c r="AR787" s="55">
        <v>78</v>
      </c>
      <c r="AS787" s="55">
        <v>72</v>
      </c>
      <c r="AT787" s="55">
        <v>84</v>
      </c>
    </row>
    <row r="788" spans="1:46">
      <c r="A788" s="55" t="s">
        <v>1634</v>
      </c>
      <c r="B788" s="55">
        <v>1315231819</v>
      </c>
      <c r="C788" s="55" t="s">
        <v>1635</v>
      </c>
      <c r="D788" s="55" t="s">
        <v>52</v>
      </c>
      <c r="E788" s="55" t="s">
        <v>1436</v>
      </c>
      <c r="F788" s="55"/>
      <c r="G788" s="55">
        <v>18</v>
      </c>
      <c r="H788" s="55">
        <v>433.75</v>
      </c>
      <c r="I788" s="55">
        <v>485.5</v>
      </c>
      <c r="J788" s="55">
        <v>85</v>
      </c>
      <c r="K788" s="55">
        <v>10</v>
      </c>
      <c r="L788" s="55">
        <v>648</v>
      </c>
      <c r="M788" s="55">
        <v>106</v>
      </c>
      <c r="N788" s="55">
        <v>361</v>
      </c>
      <c r="O788" s="55">
        <v>56</v>
      </c>
      <c r="P788" s="55">
        <v>781</v>
      </c>
      <c r="Q788" s="55">
        <v>89.5</v>
      </c>
      <c r="R788" s="55">
        <v>731</v>
      </c>
      <c r="S788" s="55"/>
      <c r="T788" s="55"/>
      <c r="U788" s="55">
        <v>66</v>
      </c>
      <c r="V788" s="55">
        <v>40</v>
      </c>
      <c r="W788" s="55"/>
      <c r="X788" s="55"/>
      <c r="Y788" s="55"/>
      <c r="Z788" s="55"/>
      <c r="AA788" s="55"/>
      <c r="AB788" s="55"/>
      <c r="AC788" s="55">
        <v>61.75</v>
      </c>
      <c r="AD788" s="55">
        <v>86</v>
      </c>
      <c r="AE788" s="55">
        <v>107</v>
      </c>
      <c r="AF788" s="55">
        <v>54.5</v>
      </c>
      <c r="AG788" s="55">
        <v>82</v>
      </c>
      <c r="AH788" s="55">
        <v>139</v>
      </c>
      <c r="AI788" s="55" t="s">
        <v>1437</v>
      </c>
      <c r="AJ788" s="55">
        <v>19</v>
      </c>
      <c r="AK788" s="55"/>
      <c r="AL788" s="55"/>
      <c r="AM788" s="55"/>
      <c r="AN788" s="55" t="s">
        <v>1599</v>
      </c>
      <c r="AO788" s="55">
        <v>102</v>
      </c>
      <c r="AP788" s="55">
        <v>63</v>
      </c>
      <c r="AQ788" s="55">
        <v>94</v>
      </c>
      <c r="AR788" s="55">
        <v>95</v>
      </c>
      <c r="AS788" s="55">
        <v>97</v>
      </c>
      <c r="AT788" s="55">
        <v>85</v>
      </c>
    </row>
    <row r="789" spans="1:46">
      <c r="A789" s="55" t="s">
        <v>1579</v>
      </c>
      <c r="B789" s="55">
        <v>1315231738</v>
      </c>
      <c r="C789" s="55" t="s">
        <v>1580</v>
      </c>
      <c r="D789" s="55" t="s">
        <v>133</v>
      </c>
      <c r="E789" s="55" t="s">
        <v>1436</v>
      </c>
      <c r="F789" s="55"/>
      <c r="G789" s="55">
        <v>17</v>
      </c>
      <c r="H789" s="55">
        <v>440</v>
      </c>
      <c r="I789" s="55">
        <v>485</v>
      </c>
      <c r="J789" s="55">
        <v>86</v>
      </c>
      <c r="K789" s="55">
        <v>4</v>
      </c>
      <c r="L789" s="55">
        <v>650</v>
      </c>
      <c r="M789" s="55">
        <v>111</v>
      </c>
      <c r="N789" s="55">
        <v>172</v>
      </c>
      <c r="O789" s="55">
        <v>83</v>
      </c>
      <c r="P789" s="55">
        <v>583</v>
      </c>
      <c r="Q789" s="55">
        <v>100</v>
      </c>
      <c r="R789" s="55">
        <v>604</v>
      </c>
      <c r="S789" s="55"/>
      <c r="T789" s="55"/>
      <c r="U789" s="55">
        <v>53</v>
      </c>
      <c r="V789" s="55">
        <v>96</v>
      </c>
      <c r="W789" s="55"/>
      <c r="X789" s="55"/>
      <c r="Y789" s="55"/>
      <c r="Z789" s="55"/>
      <c r="AA789" s="55"/>
      <c r="AB789" s="55"/>
      <c r="AC789" s="55">
        <v>44</v>
      </c>
      <c r="AD789" s="55">
        <v>64</v>
      </c>
      <c r="AE789" s="55">
        <v>217</v>
      </c>
      <c r="AF789" s="55">
        <v>49</v>
      </c>
      <c r="AG789" s="55">
        <v>74</v>
      </c>
      <c r="AH789" s="55">
        <v>183</v>
      </c>
      <c r="AI789" s="55" t="s">
        <v>1437</v>
      </c>
      <c r="AJ789" s="55">
        <v>38</v>
      </c>
      <c r="AK789" s="55"/>
      <c r="AL789" s="55"/>
      <c r="AM789" s="55"/>
      <c r="AN789" s="55"/>
      <c r="AO789" s="55">
        <v>49</v>
      </c>
      <c r="AP789" s="55">
        <v>76</v>
      </c>
      <c r="AQ789" s="55">
        <v>79</v>
      </c>
      <c r="AR789" s="55">
        <v>90</v>
      </c>
      <c r="AS789" s="55">
        <v>76</v>
      </c>
      <c r="AT789" s="55">
        <v>86</v>
      </c>
    </row>
    <row r="790" spans="1:46">
      <c r="A790" s="55" t="s">
        <v>1581</v>
      </c>
      <c r="B790" s="55">
        <v>1315231739</v>
      </c>
      <c r="C790" s="55" t="s">
        <v>1582</v>
      </c>
      <c r="D790" s="55" t="s">
        <v>133</v>
      </c>
      <c r="E790" s="55" t="s">
        <v>1436</v>
      </c>
      <c r="F790" s="55"/>
      <c r="G790" s="55">
        <v>17</v>
      </c>
      <c r="H790" s="55">
        <v>439</v>
      </c>
      <c r="I790" s="55">
        <v>484.5</v>
      </c>
      <c r="J790" s="55">
        <v>87</v>
      </c>
      <c r="K790" s="55">
        <v>12</v>
      </c>
      <c r="L790" s="55">
        <v>660</v>
      </c>
      <c r="M790" s="55">
        <v>97.5</v>
      </c>
      <c r="N790" s="55">
        <v>678</v>
      </c>
      <c r="O790" s="55">
        <v>69</v>
      </c>
      <c r="P790" s="55">
        <v>723</v>
      </c>
      <c r="Q790" s="55">
        <v>94</v>
      </c>
      <c r="R790" s="55">
        <v>687</v>
      </c>
      <c r="S790" s="55"/>
      <c r="T790" s="55"/>
      <c r="U790" s="55">
        <v>71</v>
      </c>
      <c r="V790" s="55">
        <v>17</v>
      </c>
      <c r="W790" s="55"/>
      <c r="X790" s="55"/>
      <c r="Y790" s="55"/>
      <c r="Z790" s="55"/>
      <c r="AA790" s="55"/>
      <c r="AB790" s="55"/>
      <c r="AC790" s="55">
        <v>65.5</v>
      </c>
      <c r="AD790" s="55">
        <v>88</v>
      </c>
      <c r="AE790" s="55">
        <v>59</v>
      </c>
      <c r="AF790" s="55">
        <v>42</v>
      </c>
      <c r="AG790" s="55">
        <v>65</v>
      </c>
      <c r="AH790" s="55">
        <v>218</v>
      </c>
      <c r="AI790" s="55" t="s">
        <v>1437</v>
      </c>
      <c r="AJ790" s="55">
        <v>39</v>
      </c>
      <c r="AK790" s="55"/>
      <c r="AL790" s="55"/>
      <c r="AM790" s="55"/>
      <c r="AN790" s="55"/>
      <c r="AO790" s="55">
        <v>68</v>
      </c>
      <c r="AP790" s="55">
        <v>69</v>
      </c>
      <c r="AQ790" s="55">
        <v>83</v>
      </c>
      <c r="AR790" s="55">
        <v>99</v>
      </c>
      <c r="AS790" s="55">
        <v>80</v>
      </c>
      <c r="AT790" s="55">
        <v>87</v>
      </c>
    </row>
    <row r="791" spans="1:46">
      <c r="A791" s="55" t="s">
        <v>1573</v>
      </c>
      <c r="B791" s="55">
        <v>7001231735</v>
      </c>
      <c r="C791" s="55" t="s">
        <v>1574</v>
      </c>
      <c r="D791" s="55" t="s">
        <v>511</v>
      </c>
      <c r="E791" s="55" t="s">
        <v>1436</v>
      </c>
      <c r="F791" s="55" t="s">
        <v>233</v>
      </c>
      <c r="G791" s="55">
        <v>17</v>
      </c>
      <c r="H791" s="55">
        <v>432</v>
      </c>
      <c r="I791" s="55">
        <v>483</v>
      </c>
      <c r="J791" s="55">
        <v>88</v>
      </c>
      <c r="K791" s="55">
        <v>-6</v>
      </c>
      <c r="L791" s="55">
        <v>669</v>
      </c>
      <c r="M791" s="55">
        <v>107</v>
      </c>
      <c r="N791" s="55">
        <v>325</v>
      </c>
      <c r="O791" s="55">
        <v>60</v>
      </c>
      <c r="P791" s="55">
        <v>770</v>
      </c>
      <c r="Q791" s="55">
        <v>102</v>
      </c>
      <c r="R791" s="55">
        <v>575</v>
      </c>
      <c r="S791" s="55"/>
      <c r="T791" s="55"/>
      <c r="U791" s="55">
        <v>48</v>
      </c>
      <c r="V791" s="55">
        <v>109</v>
      </c>
      <c r="W791" s="55"/>
      <c r="X791" s="55"/>
      <c r="Y791" s="55"/>
      <c r="Z791" s="55"/>
      <c r="AA791" s="55"/>
      <c r="AB791" s="55"/>
      <c r="AC791" s="55">
        <v>58</v>
      </c>
      <c r="AD791" s="55">
        <v>81</v>
      </c>
      <c r="AE791" s="55">
        <v>149</v>
      </c>
      <c r="AF791" s="55">
        <v>57</v>
      </c>
      <c r="AG791" s="55">
        <v>85</v>
      </c>
      <c r="AH791" s="55">
        <v>99</v>
      </c>
      <c r="AI791" s="55" t="s">
        <v>1437</v>
      </c>
      <c r="AJ791" s="55">
        <v>35</v>
      </c>
      <c r="AK791" s="55"/>
      <c r="AL791" s="55"/>
      <c r="AM791" s="55"/>
      <c r="AN791" s="55"/>
      <c r="AO791" s="55"/>
      <c r="AP791" s="55"/>
      <c r="AQ791" s="55"/>
      <c r="AR791" s="55">
        <v>82</v>
      </c>
      <c r="AS791" s="55"/>
      <c r="AT791" s="55">
        <v>88</v>
      </c>
    </row>
    <row r="792" spans="1:46">
      <c r="A792" s="55" t="s">
        <v>1525</v>
      </c>
      <c r="B792" s="55">
        <v>1315231709</v>
      </c>
      <c r="C792" s="55" t="s">
        <v>1526</v>
      </c>
      <c r="D792" s="55" t="s">
        <v>52</v>
      </c>
      <c r="E792" s="55" t="s">
        <v>1436</v>
      </c>
      <c r="F792" s="55"/>
      <c r="G792" s="55">
        <v>17</v>
      </c>
      <c r="H792" s="55">
        <v>436</v>
      </c>
      <c r="I792" s="55">
        <v>483.5</v>
      </c>
      <c r="J792" s="55">
        <v>88</v>
      </c>
      <c r="K792" s="55">
        <v>-16</v>
      </c>
      <c r="L792" s="55">
        <v>669</v>
      </c>
      <c r="M792" s="55">
        <v>107.5</v>
      </c>
      <c r="N792" s="55">
        <v>300</v>
      </c>
      <c r="O792" s="55">
        <v>66.5</v>
      </c>
      <c r="P792" s="55">
        <v>736</v>
      </c>
      <c r="Q792" s="55">
        <v>91</v>
      </c>
      <c r="R792" s="55">
        <v>715</v>
      </c>
      <c r="S792" s="55"/>
      <c r="T792" s="55"/>
      <c r="U792" s="55">
        <v>66.5</v>
      </c>
      <c r="V792" s="55">
        <v>36</v>
      </c>
      <c r="W792" s="55"/>
      <c r="X792" s="55"/>
      <c r="Y792" s="55"/>
      <c r="Z792" s="55"/>
      <c r="AA792" s="55"/>
      <c r="AB792" s="55"/>
      <c r="AC792" s="55">
        <v>61.5</v>
      </c>
      <c r="AD792" s="55">
        <v>86</v>
      </c>
      <c r="AE792" s="55">
        <v>110</v>
      </c>
      <c r="AF792" s="55">
        <v>43</v>
      </c>
      <c r="AG792" s="55">
        <v>66</v>
      </c>
      <c r="AH792" s="55">
        <v>213</v>
      </c>
      <c r="AI792" s="55" t="s">
        <v>1437</v>
      </c>
      <c r="AJ792" s="55">
        <v>9</v>
      </c>
      <c r="AK792" s="55"/>
      <c r="AL792" s="55"/>
      <c r="AM792" s="55"/>
      <c r="AN792" s="55"/>
      <c r="AO792" s="55">
        <v>34</v>
      </c>
      <c r="AP792" s="55">
        <v>57</v>
      </c>
      <c r="AQ792" s="55">
        <v>68</v>
      </c>
      <c r="AR792" s="55">
        <v>72</v>
      </c>
      <c r="AS792" s="55">
        <v>62</v>
      </c>
      <c r="AT792" s="55">
        <v>88</v>
      </c>
    </row>
    <row r="793" spans="1:46">
      <c r="A793" s="55" t="s">
        <v>1666</v>
      </c>
      <c r="B793" s="55">
        <v>1315231838</v>
      </c>
      <c r="C793" s="55" t="s">
        <v>1667</v>
      </c>
      <c r="D793" s="55" t="s">
        <v>133</v>
      </c>
      <c r="E793" s="55" t="s">
        <v>1436</v>
      </c>
      <c r="F793" s="55"/>
      <c r="G793" s="55">
        <v>18</v>
      </c>
      <c r="H793" s="55">
        <v>447.5</v>
      </c>
      <c r="I793" s="55">
        <v>479</v>
      </c>
      <c r="J793" s="55">
        <v>89</v>
      </c>
      <c r="K793" s="55">
        <v>-22</v>
      </c>
      <c r="L793" s="55">
        <v>723</v>
      </c>
      <c r="M793" s="55">
        <v>111</v>
      </c>
      <c r="N793" s="55">
        <v>172</v>
      </c>
      <c r="O793" s="55">
        <v>45</v>
      </c>
      <c r="P793" s="55">
        <v>796</v>
      </c>
      <c r="Q793" s="55">
        <v>99</v>
      </c>
      <c r="R793" s="55">
        <v>617</v>
      </c>
      <c r="S793" s="55"/>
      <c r="T793" s="55"/>
      <c r="U793" s="55">
        <v>64</v>
      </c>
      <c r="V793" s="55">
        <v>52</v>
      </c>
      <c r="W793" s="55"/>
      <c r="X793" s="55"/>
      <c r="Y793" s="55"/>
      <c r="Z793" s="55">
        <v>62</v>
      </c>
      <c r="AA793" s="55">
        <v>71</v>
      </c>
      <c r="AB793" s="55">
        <v>430</v>
      </c>
      <c r="AC793" s="55">
        <v>66.5</v>
      </c>
      <c r="AD793" s="55">
        <v>89</v>
      </c>
      <c r="AE793" s="55">
        <v>48</v>
      </c>
      <c r="AF793" s="55"/>
      <c r="AG793" s="55"/>
      <c r="AH793" s="55"/>
      <c r="AI793" s="55" t="s">
        <v>1448</v>
      </c>
      <c r="AJ793" s="55">
        <v>38</v>
      </c>
      <c r="AK793" s="55"/>
      <c r="AL793" s="55" t="s">
        <v>1143</v>
      </c>
      <c r="AM793" s="55"/>
      <c r="AN793" s="55"/>
      <c r="AO793" s="55">
        <v>52</v>
      </c>
      <c r="AP793" s="55">
        <v>54</v>
      </c>
      <c r="AQ793" s="55">
        <v>57</v>
      </c>
      <c r="AR793" s="55">
        <v>67</v>
      </c>
      <c r="AS793" s="55">
        <v>77</v>
      </c>
      <c r="AT793" s="55">
        <v>89</v>
      </c>
    </row>
    <row r="794" spans="1:46">
      <c r="A794" s="55" t="s">
        <v>1644</v>
      </c>
      <c r="B794" s="55">
        <v>1315231824</v>
      </c>
      <c r="C794" s="55" t="s">
        <v>1645</v>
      </c>
      <c r="D794" s="55" t="s">
        <v>52</v>
      </c>
      <c r="E794" s="55" t="s">
        <v>1436</v>
      </c>
      <c r="F794" s="55"/>
      <c r="G794" s="55">
        <v>18</v>
      </c>
      <c r="H794" s="55">
        <v>428.25</v>
      </c>
      <c r="I794" s="55">
        <v>474.5</v>
      </c>
      <c r="J794" s="55">
        <v>90</v>
      </c>
      <c r="K794" s="55">
        <v>11</v>
      </c>
      <c r="L794" s="55">
        <v>783</v>
      </c>
      <c r="M794" s="55">
        <v>93.5</v>
      </c>
      <c r="N794" s="55">
        <v>754</v>
      </c>
      <c r="O794" s="55">
        <v>62</v>
      </c>
      <c r="P794" s="55">
        <v>763</v>
      </c>
      <c r="Q794" s="55">
        <v>107</v>
      </c>
      <c r="R794" s="55">
        <v>474</v>
      </c>
      <c r="S794" s="55"/>
      <c r="T794" s="55"/>
      <c r="U794" s="55">
        <v>67</v>
      </c>
      <c r="V794" s="55">
        <v>31</v>
      </c>
      <c r="W794" s="55"/>
      <c r="X794" s="55"/>
      <c r="Y794" s="55"/>
      <c r="Z794" s="55"/>
      <c r="AA794" s="55"/>
      <c r="AB794" s="55"/>
      <c r="AC794" s="55">
        <v>47.75</v>
      </c>
      <c r="AD794" s="55">
        <v>68</v>
      </c>
      <c r="AE794" s="55">
        <v>207</v>
      </c>
      <c r="AF794" s="55">
        <v>51</v>
      </c>
      <c r="AG794" s="55">
        <v>77</v>
      </c>
      <c r="AH794" s="55">
        <v>163</v>
      </c>
      <c r="AI794" s="55" t="s">
        <v>1437</v>
      </c>
      <c r="AJ794" s="55">
        <v>24</v>
      </c>
      <c r="AK794" s="55"/>
      <c r="AL794" s="55"/>
      <c r="AM794" s="55"/>
      <c r="AN794" s="55" t="s">
        <v>1599</v>
      </c>
      <c r="AO794" s="55">
        <v>109</v>
      </c>
      <c r="AP794" s="55">
        <v>109</v>
      </c>
      <c r="AQ794" s="55">
        <v>110</v>
      </c>
      <c r="AR794" s="55">
        <v>101</v>
      </c>
      <c r="AS794" s="55">
        <v>110</v>
      </c>
      <c r="AT794" s="55">
        <v>90</v>
      </c>
    </row>
    <row r="795" spans="1:46">
      <c r="A795" s="55" t="s">
        <v>1571</v>
      </c>
      <c r="B795" s="55">
        <v>7001231733</v>
      </c>
      <c r="C795" s="55" t="s">
        <v>1572</v>
      </c>
      <c r="D795" s="55" t="s">
        <v>511</v>
      </c>
      <c r="E795" s="55" t="s">
        <v>1436</v>
      </c>
      <c r="F795" s="55" t="s">
        <v>233</v>
      </c>
      <c r="G795" s="55">
        <v>17</v>
      </c>
      <c r="H795" s="55">
        <v>427</v>
      </c>
      <c r="I795" s="55">
        <v>475</v>
      </c>
      <c r="J795" s="55">
        <v>90</v>
      </c>
      <c r="K795" s="55">
        <v>11</v>
      </c>
      <c r="L795" s="55">
        <v>783</v>
      </c>
      <c r="M795" s="55">
        <v>112</v>
      </c>
      <c r="N795" s="55">
        <v>138</v>
      </c>
      <c r="O795" s="55">
        <v>65</v>
      </c>
      <c r="P795" s="55">
        <v>747</v>
      </c>
      <c r="Q795" s="55">
        <v>93</v>
      </c>
      <c r="R795" s="55">
        <v>695</v>
      </c>
      <c r="S795" s="55"/>
      <c r="T795" s="55"/>
      <c r="U795" s="55">
        <v>50</v>
      </c>
      <c r="V795" s="55">
        <v>108</v>
      </c>
      <c r="W795" s="55"/>
      <c r="X795" s="55"/>
      <c r="Y795" s="55"/>
      <c r="Z795" s="55"/>
      <c r="AA795" s="55"/>
      <c r="AB795" s="55"/>
      <c r="AC795" s="55">
        <v>49</v>
      </c>
      <c r="AD795" s="55">
        <v>69</v>
      </c>
      <c r="AE795" s="55">
        <v>205</v>
      </c>
      <c r="AF795" s="55">
        <v>58</v>
      </c>
      <c r="AG795" s="55">
        <v>86</v>
      </c>
      <c r="AH795" s="55">
        <v>88</v>
      </c>
      <c r="AI795" s="55" t="s">
        <v>1437</v>
      </c>
      <c r="AJ795" s="55">
        <v>33</v>
      </c>
      <c r="AK795" s="55"/>
      <c r="AL795" s="55"/>
      <c r="AM795" s="55"/>
      <c r="AN795" s="55"/>
      <c r="AO795" s="55"/>
      <c r="AP795" s="55"/>
      <c r="AQ795" s="55">
        <v>111</v>
      </c>
      <c r="AR795" s="55">
        <v>101</v>
      </c>
      <c r="AS795" s="55"/>
      <c r="AT795" s="55">
        <v>90</v>
      </c>
    </row>
    <row r="796" spans="1:46">
      <c r="A796" s="55" t="s">
        <v>1531</v>
      </c>
      <c r="B796" s="55">
        <v>1315231712</v>
      </c>
      <c r="C796" s="55" t="s">
        <v>1532</v>
      </c>
      <c r="D796" s="55" t="s">
        <v>52</v>
      </c>
      <c r="E796" s="55" t="s">
        <v>1436</v>
      </c>
      <c r="F796" s="55"/>
      <c r="G796" s="55">
        <v>17</v>
      </c>
      <c r="H796" s="55">
        <v>427.75</v>
      </c>
      <c r="I796" s="55">
        <v>474</v>
      </c>
      <c r="J796" s="55">
        <v>91</v>
      </c>
      <c r="K796" s="55">
        <v>-1</v>
      </c>
      <c r="L796" s="55">
        <v>795</v>
      </c>
      <c r="M796" s="55">
        <v>102</v>
      </c>
      <c r="N796" s="55">
        <v>529</v>
      </c>
      <c r="O796" s="55">
        <v>60.5</v>
      </c>
      <c r="P796" s="55">
        <v>768</v>
      </c>
      <c r="Q796" s="55">
        <v>110</v>
      </c>
      <c r="R796" s="55">
        <v>408</v>
      </c>
      <c r="S796" s="55"/>
      <c r="T796" s="55"/>
      <c r="U796" s="55">
        <v>53.5</v>
      </c>
      <c r="V796" s="55">
        <v>95</v>
      </c>
      <c r="W796" s="55"/>
      <c r="X796" s="55"/>
      <c r="Y796" s="55"/>
      <c r="Z796" s="55"/>
      <c r="AA796" s="55"/>
      <c r="AB796" s="55"/>
      <c r="AC796" s="55">
        <v>59.25</v>
      </c>
      <c r="AD796" s="55">
        <v>83</v>
      </c>
      <c r="AE796" s="55">
        <v>127</v>
      </c>
      <c r="AF796" s="55">
        <v>42.5</v>
      </c>
      <c r="AG796" s="55">
        <v>65</v>
      </c>
      <c r="AH796" s="55">
        <v>216</v>
      </c>
      <c r="AI796" s="55" t="s">
        <v>1437</v>
      </c>
      <c r="AJ796" s="55">
        <v>12</v>
      </c>
      <c r="AK796" s="55"/>
      <c r="AL796" s="55"/>
      <c r="AM796" s="55"/>
      <c r="AN796" s="55"/>
      <c r="AO796" s="55">
        <v>94</v>
      </c>
      <c r="AP796" s="55">
        <v>83</v>
      </c>
      <c r="AQ796" s="55">
        <v>92</v>
      </c>
      <c r="AR796" s="55">
        <v>90</v>
      </c>
      <c r="AS796" s="55">
        <v>71</v>
      </c>
      <c r="AT796" s="55">
        <v>91</v>
      </c>
    </row>
    <row r="797" spans="1:46">
      <c r="A797" s="55" t="s">
        <v>1674</v>
      </c>
      <c r="B797" s="55">
        <v>1315231842</v>
      </c>
      <c r="C797" s="55" t="s">
        <v>1675</v>
      </c>
      <c r="D797" s="55" t="s">
        <v>133</v>
      </c>
      <c r="E797" s="55" t="s">
        <v>1436</v>
      </c>
      <c r="F797" s="55"/>
      <c r="G797" s="55">
        <v>18</v>
      </c>
      <c r="H797" s="55">
        <v>429</v>
      </c>
      <c r="I797" s="55">
        <v>473.5</v>
      </c>
      <c r="J797" s="55">
        <v>92</v>
      </c>
      <c r="K797" s="55">
        <v>-7</v>
      </c>
      <c r="L797" s="55">
        <v>805</v>
      </c>
      <c r="M797" s="55">
        <v>112.5</v>
      </c>
      <c r="N797" s="55">
        <v>128</v>
      </c>
      <c r="O797" s="55">
        <v>77</v>
      </c>
      <c r="P797" s="55">
        <v>657</v>
      </c>
      <c r="Q797" s="55">
        <v>92.5</v>
      </c>
      <c r="R797" s="55">
        <v>702</v>
      </c>
      <c r="S797" s="55"/>
      <c r="T797" s="55"/>
      <c r="U797" s="55">
        <v>54.5</v>
      </c>
      <c r="V797" s="55">
        <v>91</v>
      </c>
      <c r="W797" s="55"/>
      <c r="X797" s="55"/>
      <c r="Y797" s="55"/>
      <c r="Z797" s="55"/>
      <c r="AA797" s="55"/>
      <c r="AB797" s="55"/>
      <c r="AC797" s="55">
        <v>51</v>
      </c>
      <c r="AD797" s="55">
        <v>73</v>
      </c>
      <c r="AE797" s="55">
        <v>195</v>
      </c>
      <c r="AF797" s="55">
        <v>41.5</v>
      </c>
      <c r="AG797" s="55">
        <v>64</v>
      </c>
      <c r="AH797" s="55">
        <v>220</v>
      </c>
      <c r="AI797" s="55" t="s">
        <v>1437</v>
      </c>
      <c r="AJ797" s="55">
        <v>42</v>
      </c>
      <c r="AK797" s="55"/>
      <c r="AL797" s="55"/>
      <c r="AM797" s="55"/>
      <c r="AN797" s="55" t="s">
        <v>1599</v>
      </c>
      <c r="AO797" s="55">
        <v>95</v>
      </c>
      <c r="AP797" s="55">
        <v>100</v>
      </c>
      <c r="AQ797" s="55">
        <v>98</v>
      </c>
      <c r="AR797" s="55">
        <v>85</v>
      </c>
      <c r="AS797" s="55">
        <v>82</v>
      </c>
      <c r="AT797" s="55">
        <v>92</v>
      </c>
    </row>
    <row r="798" spans="1:46">
      <c r="A798" s="55" t="s">
        <v>1662</v>
      </c>
      <c r="B798" s="55">
        <v>1315231836</v>
      </c>
      <c r="C798" s="55" t="s">
        <v>1663</v>
      </c>
      <c r="D798" s="55" t="s">
        <v>133</v>
      </c>
      <c r="E798" s="55" t="s">
        <v>1436</v>
      </c>
      <c r="F798" s="55"/>
      <c r="G798" s="55">
        <v>18</v>
      </c>
      <c r="H798" s="55">
        <v>441.5</v>
      </c>
      <c r="I798" s="55">
        <v>473.5</v>
      </c>
      <c r="J798" s="55">
        <v>92</v>
      </c>
      <c r="K798" s="55">
        <v>8</v>
      </c>
      <c r="L798" s="55">
        <v>805</v>
      </c>
      <c r="M798" s="55">
        <v>105.5</v>
      </c>
      <c r="N798" s="55">
        <v>382</v>
      </c>
      <c r="O798" s="55">
        <v>57</v>
      </c>
      <c r="P798" s="55">
        <v>775</v>
      </c>
      <c r="Q798" s="55">
        <v>98</v>
      </c>
      <c r="R798" s="55">
        <v>641</v>
      </c>
      <c r="S798" s="55"/>
      <c r="T798" s="55"/>
      <c r="U798" s="55">
        <v>59</v>
      </c>
      <c r="V798" s="55">
        <v>76</v>
      </c>
      <c r="W798" s="55"/>
      <c r="X798" s="55"/>
      <c r="Y798" s="55"/>
      <c r="Z798" s="55">
        <v>68.5</v>
      </c>
      <c r="AA798" s="55">
        <v>78</v>
      </c>
      <c r="AB798" s="55">
        <v>366</v>
      </c>
      <c r="AC798" s="55">
        <v>53.5</v>
      </c>
      <c r="AD798" s="55">
        <v>76</v>
      </c>
      <c r="AE798" s="55">
        <v>181</v>
      </c>
      <c r="AF798" s="55"/>
      <c r="AG798" s="55"/>
      <c r="AH798" s="55"/>
      <c r="AI798" s="55" t="s">
        <v>1448</v>
      </c>
      <c r="AJ798" s="55">
        <v>36</v>
      </c>
      <c r="AK798" s="55"/>
      <c r="AL798" s="55" t="s">
        <v>1143</v>
      </c>
      <c r="AM798" s="55"/>
      <c r="AN798" s="55"/>
      <c r="AO798" s="55">
        <v>81</v>
      </c>
      <c r="AP798" s="55">
        <v>110</v>
      </c>
      <c r="AQ798" s="55">
        <v>96</v>
      </c>
      <c r="AR798" s="55">
        <v>100</v>
      </c>
      <c r="AS798" s="55">
        <v>102</v>
      </c>
      <c r="AT798" s="55">
        <v>92</v>
      </c>
    </row>
    <row r="799" spans="1:46">
      <c r="A799" s="55" t="s">
        <v>1670</v>
      </c>
      <c r="B799" s="55">
        <v>1315231840</v>
      </c>
      <c r="C799" s="55" t="s">
        <v>1671</v>
      </c>
      <c r="D799" s="55" t="s">
        <v>133</v>
      </c>
      <c r="E799" s="55" t="s">
        <v>1436</v>
      </c>
      <c r="F799" s="55"/>
      <c r="G799" s="55">
        <v>18</v>
      </c>
      <c r="H799" s="55">
        <v>425.25</v>
      </c>
      <c r="I799" s="55">
        <v>471.5</v>
      </c>
      <c r="J799" s="55">
        <v>94</v>
      </c>
      <c r="K799" s="55">
        <v>-10</v>
      </c>
      <c r="L799" s="55">
        <v>833</v>
      </c>
      <c r="M799" s="55">
        <v>97.5</v>
      </c>
      <c r="N799" s="55">
        <v>678</v>
      </c>
      <c r="O799" s="55">
        <v>63.5</v>
      </c>
      <c r="P799" s="55">
        <v>757</v>
      </c>
      <c r="Q799" s="55">
        <v>112.5</v>
      </c>
      <c r="R799" s="55">
        <v>350</v>
      </c>
      <c r="S799" s="55"/>
      <c r="T799" s="55"/>
      <c r="U799" s="55">
        <v>50</v>
      </c>
      <c r="V799" s="55">
        <v>108</v>
      </c>
      <c r="W799" s="55"/>
      <c r="X799" s="55"/>
      <c r="Y799" s="55"/>
      <c r="Z799" s="55"/>
      <c r="AA799" s="55"/>
      <c r="AB799" s="55"/>
      <c r="AC799" s="55">
        <v>59.25</v>
      </c>
      <c r="AD799" s="55">
        <v>83</v>
      </c>
      <c r="AE799" s="55">
        <v>127</v>
      </c>
      <c r="AF799" s="55">
        <v>42.5</v>
      </c>
      <c r="AG799" s="55">
        <v>65</v>
      </c>
      <c r="AH799" s="55">
        <v>216</v>
      </c>
      <c r="AI799" s="55" t="s">
        <v>1437</v>
      </c>
      <c r="AJ799" s="55">
        <v>40</v>
      </c>
      <c r="AK799" s="55"/>
      <c r="AL799" s="55"/>
      <c r="AM799" s="55"/>
      <c r="AN799" s="55" t="s">
        <v>1599</v>
      </c>
      <c r="AO799" s="55">
        <v>82</v>
      </c>
      <c r="AP799" s="55">
        <v>98</v>
      </c>
      <c r="AQ799" s="55">
        <v>61</v>
      </c>
      <c r="AR799" s="55">
        <v>84</v>
      </c>
      <c r="AS799" s="55">
        <v>75</v>
      </c>
      <c r="AT799" s="55">
        <v>94</v>
      </c>
    </row>
    <row r="800" spans="1:46">
      <c r="A800" s="55" t="s">
        <v>1658</v>
      </c>
      <c r="B800" s="55">
        <v>1315231834</v>
      </c>
      <c r="C800" s="55" t="s">
        <v>1659</v>
      </c>
      <c r="D800" s="55" t="s">
        <v>133</v>
      </c>
      <c r="E800" s="55" t="s">
        <v>1436</v>
      </c>
      <c r="F800" s="55"/>
      <c r="G800" s="55">
        <v>18</v>
      </c>
      <c r="H800" s="55">
        <v>422.75</v>
      </c>
      <c r="I800" s="55">
        <v>468.5</v>
      </c>
      <c r="J800" s="55">
        <v>95</v>
      </c>
      <c r="K800" s="55">
        <v>-1</v>
      </c>
      <c r="L800" s="55">
        <v>875</v>
      </c>
      <c r="M800" s="55">
        <v>108.5</v>
      </c>
      <c r="N800" s="55">
        <v>258</v>
      </c>
      <c r="O800" s="55">
        <v>73.5</v>
      </c>
      <c r="P800" s="55">
        <v>690</v>
      </c>
      <c r="Q800" s="55">
        <v>78</v>
      </c>
      <c r="R800" s="55">
        <v>776</v>
      </c>
      <c r="S800" s="55"/>
      <c r="T800" s="55"/>
      <c r="U800" s="55">
        <v>65.5</v>
      </c>
      <c r="V800" s="55">
        <v>43</v>
      </c>
      <c r="W800" s="55"/>
      <c r="X800" s="55"/>
      <c r="Y800" s="55"/>
      <c r="Z800" s="55"/>
      <c r="AA800" s="55"/>
      <c r="AB800" s="55"/>
      <c r="AC800" s="55">
        <v>50.75</v>
      </c>
      <c r="AD800" s="55">
        <v>72</v>
      </c>
      <c r="AE800" s="55">
        <v>197</v>
      </c>
      <c r="AF800" s="55">
        <v>46.5</v>
      </c>
      <c r="AG800" s="55">
        <v>71</v>
      </c>
      <c r="AH800" s="55">
        <v>199</v>
      </c>
      <c r="AI800" s="55" t="s">
        <v>1437</v>
      </c>
      <c r="AJ800" s="55">
        <v>34</v>
      </c>
      <c r="AK800" s="55"/>
      <c r="AL800" s="55"/>
      <c r="AM800" s="55"/>
      <c r="AN800" s="55" t="s">
        <v>1599</v>
      </c>
      <c r="AO800" s="55">
        <v>111</v>
      </c>
      <c r="AP800" s="55">
        <v>84</v>
      </c>
      <c r="AQ800" s="55">
        <v>100</v>
      </c>
      <c r="AR800" s="55">
        <v>94</v>
      </c>
      <c r="AS800" s="55">
        <v>108</v>
      </c>
      <c r="AT800" s="55">
        <v>95</v>
      </c>
    </row>
    <row r="801" spans="1:46">
      <c r="A801" s="55" t="s">
        <v>347</v>
      </c>
      <c r="B801" s="55">
        <v>1315231726</v>
      </c>
      <c r="C801" s="55" t="s">
        <v>1560</v>
      </c>
      <c r="D801" s="55" t="s">
        <v>52</v>
      </c>
      <c r="E801" s="55" t="s">
        <v>1436</v>
      </c>
      <c r="F801" s="55"/>
      <c r="G801" s="55">
        <v>17</v>
      </c>
      <c r="H801" s="55">
        <v>417.5</v>
      </c>
      <c r="I801" s="55">
        <v>466.5</v>
      </c>
      <c r="J801" s="55">
        <v>96</v>
      </c>
      <c r="K801" s="55">
        <v>-16</v>
      </c>
      <c r="L801" s="55">
        <v>901</v>
      </c>
      <c r="M801" s="55">
        <v>99</v>
      </c>
      <c r="N801" s="55">
        <v>635</v>
      </c>
      <c r="O801" s="55">
        <v>47.5</v>
      </c>
      <c r="P801" s="55">
        <v>795</v>
      </c>
      <c r="Q801" s="55">
        <v>111.5</v>
      </c>
      <c r="R801" s="55">
        <v>371</v>
      </c>
      <c r="S801" s="55"/>
      <c r="T801" s="55"/>
      <c r="U801" s="55">
        <v>50.5</v>
      </c>
      <c r="V801" s="55">
        <v>106</v>
      </c>
      <c r="W801" s="55"/>
      <c r="X801" s="55"/>
      <c r="Y801" s="55"/>
      <c r="Z801" s="55"/>
      <c r="AA801" s="55"/>
      <c r="AB801" s="55"/>
      <c r="AC801" s="55">
        <v>57</v>
      </c>
      <c r="AD801" s="55">
        <v>80</v>
      </c>
      <c r="AE801" s="55">
        <v>158</v>
      </c>
      <c r="AF801" s="55">
        <v>52</v>
      </c>
      <c r="AG801" s="55">
        <v>78</v>
      </c>
      <c r="AH801" s="55">
        <v>154</v>
      </c>
      <c r="AI801" s="55" t="s">
        <v>1437</v>
      </c>
      <c r="AJ801" s="55">
        <v>26</v>
      </c>
      <c r="AK801" s="55"/>
      <c r="AL801" s="55"/>
      <c r="AM801" s="55"/>
      <c r="AN801" s="55"/>
      <c r="AO801" s="55">
        <v>106</v>
      </c>
      <c r="AP801" s="55">
        <v>96</v>
      </c>
      <c r="AQ801" s="55">
        <v>79</v>
      </c>
      <c r="AR801" s="55">
        <v>80</v>
      </c>
      <c r="AS801" s="55">
        <v>79</v>
      </c>
      <c r="AT801" s="55">
        <v>96</v>
      </c>
    </row>
    <row r="802" spans="1:46">
      <c r="A802" s="55" t="s">
        <v>1624</v>
      </c>
      <c r="B802" s="55">
        <v>1315231814</v>
      </c>
      <c r="C802" s="55" t="s">
        <v>1625</v>
      </c>
      <c r="D802" s="55" t="s">
        <v>52</v>
      </c>
      <c r="E802" s="55" t="s">
        <v>1436</v>
      </c>
      <c r="F802" s="55"/>
      <c r="G802" s="55">
        <v>18</v>
      </c>
      <c r="H802" s="55">
        <v>420</v>
      </c>
      <c r="I802" s="55">
        <v>464</v>
      </c>
      <c r="J802" s="55">
        <v>97</v>
      </c>
      <c r="K802" s="55">
        <v>-2</v>
      </c>
      <c r="L802" s="55">
        <v>932</v>
      </c>
      <c r="M802" s="55">
        <v>101</v>
      </c>
      <c r="N802" s="55">
        <v>561</v>
      </c>
      <c r="O802" s="55">
        <v>69.5</v>
      </c>
      <c r="P802" s="55">
        <v>718</v>
      </c>
      <c r="Q802" s="55">
        <v>100.5</v>
      </c>
      <c r="R802" s="55">
        <v>600</v>
      </c>
      <c r="S802" s="55"/>
      <c r="T802" s="55"/>
      <c r="U802" s="55">
        <v>53</v>
      </c>
      <c r="V802" s="55">
        <v>96</v>
      </c>
      <c r="W802" s="55"/>
      <c r="X802" s="55"/>
      <c r="Y802" s="55"/>
      <c r="Z802" s="55"/>
      <c r="AA802" s="55"/>
      <c r="AB802" s="55"/>
      <c r="AC802" s="55">
        <v>56.5</v>
      </c>
      <c r="AD802" s="55">
        <v>79</v>
      </c>
      <c r="AE802" s="55">
        <v>163</v>
      </c>
      <c r="AF802" s="55">
        <v>39.5</v>
      </c>
      <c r="AG802" s="55">
        <v>61</v>
      </c>
      <c r="AH802" s="55">
        <v>228</v>
      </c>
      <c r="AI802" s="55" t="s">
        <v>1437</v>
      </c>
      <c r="AJ802" s="55">
        <v>14</v>
      </c>
      <c r="AK802" s="55"/>
      <c r="AL802" s="55"/>
      <c r="AM802" s="55"/>
      <c r="AN802" s="55" t="s">
        <v>1599</v>
      </c>
      <c r="AO802" s="55">
        <v>59</v>
      </c>
      <c r="AP802" s="55">
        <v>88</v>
      </c>
      <c r="AQ802" s="55">
        <v>86</v>
      </c>
      <c r="AR802" s="55">
        <v>95</v>
      </c>
      <c r="AS802" s="55">
        <v>77</v>
      </c>
      <c r="AT802" s="55">
        <v>97</v>
      </c>
    </row>
    <row r="803" spans="1:46">
      <c r="A803" s="55" t="s">
        <v>1597</v>
      </c>
      <c r="B803" s="55">
        <v>1315231801</v>
      </c>
      <c r="C803" s="55" t="s">
        <v>1598</v>
      </c>
      <c r="D803" s="55" t="s">
        <v>52</v>
      </c>
      <c r="E803" s="55" t="s">
        <v>1436</v>
      </c>
      <c r="F803" s="55"/>
      <c r="G803" s="55">
        <v>18</v>
      </c>
      <c r="H803" s="55">
        <v>414.25</v>
      </c>
      <c r="I803" s="55">
        <v>462.5</v>
      </c>
      <c r="J803" s="55">
        <v>98</v>
      </c>
      <c r="K803" s="55">
        <v>-6</v>
      </c>
      <c r="L803" s="55">
        <v>951</v>
      </c>
      <c r="M803" s="55">
        <v>95</v>
      </c>
      <c r="N803" s="55">
        <v>730</v>
      </c>
      <c r="O803" s="55">
        <v>69.5</v>
      </c>
      <c r="P803" s="55">
        <v>718</v>
      </c>
      <c r="Q803" s="55">
        <v>94.5</v>
      </c>
      <c r="R803" s="55">
        <v>684</v>
      </c>
      <c r="S803" s="55"/>
      <c r="T803" s="55"/>
      <c r="U803" s="55">
        <v>51.5</v>
      </c>
      <c r="V803" s="55">
        <v>102</v>
      </c>
      <c r="W803" s="55"/>
      <c r="X803" s="55"/>
      <c r="Y803" s="55"/>
      <c r="Z803" s="55"/>
      <c r="AA803" s="55"/>
      <c r="AB803" s="55"/>
      <c r="AC803" s="55">
        <v>55.25</v>
      </c>
      <c r="AD803" s="55">
        <v>78</v>
      </c>
      <c r="AE803" s="55">
        <v>172</v>
      </c>
      <c r="AF803" s="55">
        <v>48.5</v>
      </c>
      <c r="AG803" s="55">
        <v>74</v>
      </c>
      <c r="AH803" s="55">
        <v>187</v>
      </c>
      <c r="AI803" s="55" t="s">
        <v>1437</v>
      </c>
      <c r="AJ803" s="55">
        <v>1</v>
      </c>
      <c r="AK803" s="55"/>
      <c r="AL803" s="55"/>
      <c r="AM803" s="55"/>
      <c r="AN803" s="55" t="s">
        <v>1599</v>
      </c>
      <c r="AO803" s="55">
        <v>87</v>
      </c>
      <c r="AP803" s="55">
        <v>95</v>
      </c>
      <c r="AQ803" s="55">
        <v>84</v>
      </c>
      <c r="AR803" s="55">
        <v>92</v>
      </c>
      <c r="AS803" s="55">
        <v>96</v>
      </c>
      <c r="AT803" s="55">
        <v>98</v>
      </c>
    </row>
    <row r="804" spans="1:46">
      <c r="A804" s="55" t="s">
        <v>1608</v>
      </c>
      <c r="B804" s="55">
        <v>1315231806</v>
      </c>
      <c r="C804" s="55" t="s">
        <v>1609</v>
      </c>
      <c r="D804" s="55" t="s">
        <v>52</v>
      </c>
      <c r="E804" s="55" t="s">
        <v>1436</v>
      </c>
      <c r="F804" s="55"/>
      <c r="G804" s="55">
        <v>18</v>
      </c>
      <c r="H804" s="55">
        <v>411</v>
      </c>
      <c r="I804" s="55">
        <v>459</v>
      </c>
      <c r="J804" s="55">
        <v>99</v>
      </c>
      <c r="K804" s="55">
        <v>9</v>
      </c>
      <c r="L804" s="55">
        <v>1008</v>
      </c>
      <c r="M804" s="55">
        <v>105</v>
      </c>
      <c r="N804" s="55">
        <v>406</v>
      </c>
      <c r="O804" s="55">
        <v>64.5</v>
      </c>
      <c r="P804" s="55">
        <v>748</v>
      </c>
      <c r="Q804" s="55">
        <v>84</v>
      </c>
      <c r="R804" s="55">
        <v>758</v>
      </c>
      <c r="S804" s="55"/>
      <c r="T804" s="55"/>
      <c r="U804" s="55">
        <v>51.5</v>
      </c>
      <c r="V804" s="55">
        <v>102</v>
      </c>
      <c r="W804" s="55"/>
      <c r="X804" s="55"/>
      <c r="Y804" s="55"/>
      <c r="Z804" s="55"/>
      <c r="AA804" s="55"/>
      <c r="AB804" s="55"/>
      <c r="AC804" s="55">
        <v>49.5</v>
      </c>
      <c r="AD804" s="55">
        <v>70</v>
      </c>
      <c r="AE804" s="55">
        <v>201</v>
      </c>
      <c r="AF804" s="55">
        <v>56.5</v>
      </c>
      <c r="AG804" s="55">
        <v>84</v>
      </c>
      <c r="AH804" s="55">
        <v>107</v>
      </c>
      <c r="AI804" s="55" t="s">
        <v>1437</v>
      </c>
      <c r="AJ804" s="55">
        <v>6</v>
      </c>
      <c r="AK804" s="55"/>
      <c r="AL804" s="55"/>
      <c r="AM804" s="55"/>
      <c r="AN804" s="55" t="s">
        <v>1599</v>
      </c>
      <c r="AO804" s="55">
        <v>93</v>
      </c>
      <c r="AP804" s="55">
        <v>111</v>
      </c>
      <c r="AQ804" s="55">
        <v>93</v>
      </c>
      <c r="AR804" s="55">
        <v>108</v>
      </c>
      <c r="AS804" s="55">
        <v>88</v>
      </c>
      <c r="AT804" s="55">
        <v>99</v>
      </c>
    </row>
    <row r="805" spans="1:46">
      <c r="A805" s="55" t="s">
        <v>1563</v>
      </c>
      <c r="B805" s="55">
        <v>1315231728</v>
      </c>
      <c r="C805" s="55" t="s">
        <v>1564</v>
      </c>
      <c r="D805" s="55" t="s">
        <v>52</v>
      </c>
      <c r="E805" s="55" t="s">
        <v>1436</v>
      </c>
      <c r="F805" s="55"/>
      <c r="G805" s="55">
        <v>17</v>
      </c>
      <c r="H805" s="55">
        <v>411.75</v>
      </c>
      <c r="I805" s="55">
        <v>459</v>
      </c>
      <c r="J805" s="55">
        <v>99</v>
      </c>
      <c r="K805" s="55">
        <v>-2</v>
      </c>
      <c r="L805" s="55">
        <v>1008</v>
      </c>
      <c r="M805" s="55">
        <v>95</v>
      </c>
      <c r="N805" s="55">
        <v>730</v>
      </c>
      <c r="O805" s="55">
        <v>32</v>
      </c>
      <c r="P805" s="55">
        <v>800</v>
      </c>
      <c r="Q805" s="55">
        <v>114.5</v>
      </c>
      <c r="R805" s="55">
        <v>303</v>
      </c>
      <c r="S805" s="55"/>
      <c r="T805" s="55"/>
      <c r="U805" s="55">
        <v>60.5</v>
      </c>
      <c r="V805" s="55">
        <v>71</v>
      </c>
      <c r="W805" s="55"/>
      <c r="X805" s="55"/>
      <c r="Y805" s="55"/>
      <c r="Z805" s="55"/>
      <c r="AA805" s="55"/>
      <c r="AB805" s="55"/>
      <c r="AC805" s="55">
        <v>64.25</v>
      </c>
      <c r="AD805" s="55">
        <v>88</v>
      </c>
      <c r="AE805" s="55">
        <v>76</v>
      </c>
      <c r="AF805" s="55">
        <v>45.5</v>
      </c>
      <c r="AG805" s="55">
        <v>69</v>
      </c>
      <c r="AH805" s="55">
        <v>204</v>
      </c>
      <c r="AI805" s="55" t="s">
        <v>1437</v>
      </c>
      <c r="AJ805" s="55">
        <v>28</v>
      </c>
      <c r="AK805" s="55"/>
      <c r="AL805" s="55"/>
      <c r="AM805" s="55"/>
      <c r="AN805" s="55"/>
      <c r="AO805" s="55">
        <v>97</v>
      </c>
      <c r="AP805" s="55">
        <v>75</v>
      </c>
      <c r="AQ805" s="55">
        <v>99</v>
      </c>
      <c r="AR805" s="55">
        <v>97</v>
      </c>
      <c r="AS805" s="55">
        <v>98</v>
      </c>
      <c r="AT805" s="55">
        <v>99</v>
      </c>
    </row>
    <row r="806" spans="1:46">
      <c r="A806" s="55" t="s">
        <v>1587</v>
      </c>
      <c r="B806" s="55">
        <v>1315231743</v>
      </c>
      <c r="C806" s="55" t="s">
        <v>1588</v>
      </c>
      <c r="D806" s="55" t="s">
        <v>133</v>
      </c>
      <c r="E806" s="55" t="s">
        <v>1436</v>
      </c>
      <c r="F806" s="55"/>
      <c r="G806" s="55">
        <v>17</v>
      </c>
      <c r="H806" s="55">
        <v>408.5</v>
      </c>
      <c r="I806" s="55">
        <v>457.5</v>
      </c>
      <c r="J806" s="55">
        <v>101</v>
      </c>
      <c r="K806" s="55">
        <v>2</v>
      </c>
      <c r="L806" s="55">
        <v>1031</v>
      </c>
      <c r="M806" s="55">
        <v>100</v>
      </c>
      <c r="N806" s="55">
        <v>605</v>
      </c>
      <c r="O806" s="55">
        <v>50.5</v>
      </c>
      <c r="P806" s="55">
        <v>790</v>
      </c>
      <c r="Q806" s="55">
        <v>101.5</v>
      </c>
      <c r="R806" s="55">
        <v>583</v>
      </c>
      <c r="S806" s="55"/>
      <c r="T806" s="55"/>
      <c r="U806" s="55">
        <v>50.5</v>
      </c>
      <c r="V806" s="55">
        <v>106</v>
      </c>
      <c r="W806" s="55"/>
      <c r="X806" s="55"/>
      <c r="Y806" s="55"/>
      <c r="Z806" s="55"/>
      <c r="AA806" s="55"/>
      <c r="AB806" s="55"/>
      <c r="AC806" s="55">
        <v>56</v>
      </c>
      <c r="AD806" s="55">
        <v>79</v>
      </c>
      <c r="AE806" s="55">
        <v>170</v>
      </c>
      <c r="AF806" s="55">
        <v>50</v>
      </c>
      <c r="AG806" s="55">
        <v>76</v>
      </c>
      <c r="AH806" s="55">
        <v>175</v>
      </c>
      <c r="AI806" s="55" t="s">
        <v>1437</v>
      </c>
      <c r="AJ806" s="55">
        <v>43</v>
      </c>
      <c r="AK806" s="55"/>
      <c r="AL806" s="55"/>
      <c r="AM806" s="55"/>
      <c r="AN806" s="55"/>
      <c r="AO806" s="55">
        <v>101</v>
      </c>
      <c r="AP806" s="55">
        <v>103</v>
      </c>
      <c r="AQ806" s="55">
        <v>106</v>
      </c>
      <c r="AR806" s="55">
        <v>103</v>
      </c>
      <c r="AS806" s="55">
        <v>101</v>
      </c>
      <c r="AT806" s="55">
        <v>101</v>
      </c>
    </row>
    <row r="807" spans="1:46">
      <c r="A807" s="55" t="s">
        <v>1664</v>
      </c>
      <c r="B807" s="55">
        <v>1315231837</v>
      </c>
      <c r="C807" s="55" t="s">
        <v>1665</v>
      </c>
      <c r="D807" s="55" t="s">
        <v>133</v>
      </c>
      <c r="E807" s="55" t="s">
        <v>1436</v>
      </c>
      <c r="F807" s="55"/>
      <c r="G807" s="55">
        <v>18</v>
      </c>
      <c r="H807" s="55">
        <v>413</v>
      </c>
      <c r="I807" s="55">
        <v>457</v>
      </c>
      <c r="J807" s="55">
        <v>102</v>
      </c>
      <c r="K807" s="55">
        <v>8</v>
      </c>
      <c r="L807" s="55">
        <v>1040</v>
      </c>
      <c r="M807" s="55">
        <v>101.5</v>
      </c>
      <c r="N807" s="55">
        <v>544</v>
      </c>
      <c r="O807" s="55">
        <v>62</v>
      </c>
      <c r="P807" s="55">
        <v>763</v>
      </c>
      <c r="Q807" s="55">
        <v>100</v>
      </c>
      <c r="R807" s="55">
        <v>604</v>
      </c>
      <c r="S807" s="55"/>
      <c r="T807" s="55"/>
      <c r="U807" s="55">
        <v>55.5</v>
      </c>
      <c r="V807" s="55">
        <v>87</v>
      </c>
      <c r="W807" s="55"/>
      <c r="X807" s="55"/>
      <c r="Y807" s="55"/>
      <c r="Z807" s="55"/>
      <c r="AA807" s="55"/>
      <c r="AB807" s="55"/>
      <c r="AC807" s="55">
        <v>53</v>
      </c>
      <c r="AD807" s="55">
        <v>75</v>
      </c>
      <c r="AE807" s="55">
        <v>184</v>
      </c>
      <c r="AF807" s="55">
        <v>41</v>
      </c>
      <c r="AG807" s="55">
        <v>63</v>
      </c>
      <c r="AH807" s="55">
        <v>222</v>
      </c>
      <c r="AI807" s="55" t="s">
        <v>1437</v>
      </c>
      <c r="AJ807" s="55">
        <v>37</v>
      </c>
      <c r="AK807" s="55"/>
      <c r="AL807" s="55"/>
      <c r="AM807" s="55"/>
      <c r="AN807" s="55" t="s">
        <v>1599</v>
      </c>
      <c r="AO807" s="55">
        <v>112</v>
      </c>
      <c r="AP807" s="55">
        <v>113</v>
      </c>
      <c r="AQ807" s="55">
        <v>108</v>
      </c>
      <c r="AR807" s="55">
        <v>110</v>
      </c>
      <c r="AS807" s="55">
        <v>109</v>
      </c>
      <c r="AT807" s="55">
        <v>102</v>
      </c>
    </row>
    <row r="808" spans="1:46">
      <c r="A808" s="55" t="s">
        <v>1569</v>
      </c>
      <c r="B808" s="55">
        <v>1315231731</v>
      </c>
      <c r="C808" s="55" t="s">
        <v>1570</v>
      </c>
      <c r="D808" s="55" t="s">
        <v>52</v>
      </c>
      <c r="E808" s="55" t="s">
        <v>1436</v>
      </c>
      <c r="F808" s="55"/>
      <c r="G808" s="55">
        <v>17</v>
      </c>
      <c r="H808" s="55">
        <v>411</v>
      </c>
      <c r="I808" s="55">
        <v>453</v>
      </c>
      <c r="J808" s="55">
        <v>103</v>
      </c>
      <c r="K808" s="55">
        <v>-6</v>
      </c>
      <c r="L808" s="55">
        <v>1095</v>
      </c>
      <c r="M808" s="55">
        <v>108.5</v>
      </c>
      <c r="N808" s="55">
        <v>258</v>
      </c>
      <c r="O808" s="55">
        <v>78.5</v>
      </c>
      <c r="P808" s="55">
        <v>643</v>
      </c>
      <c r="Q808" s="55">
        <v>86.5</v>
      </c>
      <c r="R808" s="55">
        <v>749</v>
      </c>
      <c r="S808" s="55"/>
      <c r="T808" s="55"/>
      <c r="U808" s="55">
        <v>52.5</v>
      </c>
      <c r="V808" s="55">
        <v>99</v>
      </c>
      <c r="W808" s="55"/>
      <c r="X808" s="55"/>
      <c r="Y808" s="55"/>
      <c r="Z808" s="55"/>
      <c r="AA808" s="55"/>
      <c r="AB808" s="55"/>
      <c r="AC808" s="55">
        <v>44</v>
      </c>
      <c r="AD808" s="55">
        <v>64</v>
      </c>
      <c r="AE808" s="55">
        <v>217</v>
      </c>
      <c r="AF808" s="55">
        <v>41</v>
      </c>
      <c r="AG808" s="55">
        <v>63</v>
      </c>
      <c r="AH808" s="55">
        <v>222</v>
      </c>
      <c r="AI808" s="55" t="s">
        <v>1437</v>
      </c>
      <c r="AJ808" s="55">
        <v>31</v>
      </c>
      <c r="AK808" s="55"/>
      <c r="AL808" s="55"/>
      <c r="AM808" s="55"/>
      <c r="AN808" s="55"/>
      <c r="AO808" s="55">
        <v>98</v>
      </c>
      <c r="AP808" s="55">
        <v>101</v>
      </c>
      <c r="AQ808" s="55">
        <v>101</v>
      </c>
      <c r="AR808" s="55">
        <v>97</v>
      </c>
      <c r="AS808" s="55">
        <v>106</v>
      </c>
      <c r="AT808" s="55">
        <v>103</v>
      </c>
    </row>
    <row r="809" spans="1:46">
      <c r="A809" s="55" t="s">
        <v>1656</v>
      </c>
      <c r="B809" s="55">
        <v>1315231833</v>
      </c>
      <c r="C809" s="55" t="s">
        <v>1657</v>
      </c>
      <c r="D809" s="55" t="s">
        <v>133</v>
      </c>
      <c r="E809" s="55" t="s">
        <v>1436</v>
      </c>
      <c r="F809" s="55"/>
      <c r="G809" s="55">
        <v>18</v>
      </c>
      <c r="H809" s="55">
        <v>404.75</v>
      </c>
      <c r="I809" s="55">
        <v>451.5</v>
      </c>
      <c r="J809" s="55">
        <v>104</v>
      </c>
      <c r="K809" s="55">
        <v>3</v>
      </c>
      <c r="L809" s="55">
        <v>1120</v>
      </c>
      <c r="M809" s="55">
        <v>93.5</v>
      </c>
      <c r="N809" s="55">
        <v>754</v>
      </c>
      <c r="O809" s="55">
        <v>42</v>
      </c>
      <c r="P809" s="55">
        <v>798</v>
      </c>
      <c r="Q809" s="55">
        <v>104</v>
      </c>
      <c r="R809" s="55">
        <v>541</v>
      </c>
      <c r="S809" s="55"/>
      <c r="T809" s="55"/>
      <c r="U809" s="55">
        <v>61</v>
      </c>
      <c r="V809" s="55">
        <v>66</v>
      </c>
      <c r="W809" s="55"/>
      <c r="X809" s="55"/>
      <c r="Y809" s="55"/>
      <c r="Z809" s="55"/>
      <c r="AA809" s="55"/>
      <c r="AB809" s="55"/>
      <c r="AC809" s="55">
        <v>58.25</v>
      </c>
      <c r="AD809" s="55">
        <v>81</v>
      </c>
      <c r="AE809" s="55">
        <v>145</v>
      </c>
      <c r="AF809" s="55">
        <v>46</v>
      </c>
      <c r="AG809" s="55">
        <v>70</v>
      </c>
      <c r="AH809" s="55">
        <v>202</v>
      </c>
      <c r="AI809" s="55" t="s">
        <v>1437</v>
      </c>
      <c r="AJ809" s="55">
        <v>33</v>
      </c>
      <c r="AK809" s="55"/>
      <c r="AL809" s="55"/>
      <c r="AM809" s="55"/>
      <c r="AN809" s="55" t="s">
        <v>1599</v>
      </c>
      <c r="AO809" s="55">
        <v>110</v>
      </c>
      <c r="AP809" s="55">
        <v>104</v>
      </c>
      <c r="AQ809" s="55">
        <v>102</v>
      </c>
      <c r="AR809" s="55">
        <v>107</v>
      </c>
      <c r="AS809" s="55">
        <v>105</v>
      </c>
      <c r="AT809" s="55">
        <v>104</v>
      </c>
    </row>
    <row r="810" spans="1:46">
      <c r="A810" s="55" t="s">
        <v>1610</v>
      </c>
      <c r="B810" s="55">
        <v>1315231807</v>
      </c>
      <c r="C810" s="55" t="s">
        <v>1611</v>
      </c>
      <c r="D810" s="55" t="s">
        <v>52</v>
      </c>
      <c r="E810" s="55" t="s">
        <v>1436</v>
      </c>
      <c r="F810" s="55"/>
      <c r="G810" s="55">
        <v>18</v>
      </c>
      <c r="H810" s="55">
        <v>400.5</v>
      </c>
      <c r="I810" s="55">
        <v>448</v>
      </c>
      <c r="J810" s="55">
        <v>105</v>
      </c>
      <c r="K810" s="55">
        <v>6</v>
      </c>
      <c r="L810" s="55">
        <v>1182</v>
      </c>
      <c r="M810" s="55">
        <v>96.5</v>
      </c>
      <c r="N810" s="55">
        <v>701</v>
      </c>
      <c r="O810" s="55">
        <v>54</v>
      </c>
      <c r="P810" s="55">
        <v>786</v>
      </c>
      <c r="Q810" s="55">
        <v>99.5</v>
      </c>
      <c r="R810" s="55">
        <v>610</v>
      </c>
      <c r="S810" s="55"/>
      <c r="T810" s="55"/>
      <c r="U810" s="55">
        <v>54</v>
      </c>
      <c r="V810" s="55">
        <v>92</v>
      </c>
      <c r="W810" s="55"/>
      <c r="X810" s="55"/>
      <c r="Y810" s="55"/>
      <c r="Z810" s="55"/>
      <c r="AA810" s="55"/>
      <c r="AB810" s="55"/>
      <c r="AC810" s="55">
        <v>42</v>
      </c>
      <c r="AD810" s="55">
        <v>62</v>
      </c>
      <c r="AE810" s="55">
        <v>220</v>
      </c>
      <c r="AF810" s="55">
        <v>54.5</v>
      </c>
      <c r="AG810" s="55">
        <v>82</v>
      </c>
      <c r="AH810" s="55">
        <v>139</v>
      </c>
      <c r="AI810" s="55" t="s">
        <v>1437</v>
      </c>
      <c r="AJ810" s="55">
        <v>7</v>
      </c>
      <c r="AK810" s="55"/>
      <c r="AL810" s="55"/>
      <c r="AM810" s="55"/>
      <c r="AN810" s="55" t="s">
        <v>1599</v>
      </c>
      <c r="AO810" s="55">
        <v>86</v>
      </c>
      <c r="AP810" s="55">
        <v>106</v>
      </c>
      <c r="AQ810" s="55">
        <v>91</v>
      </c>
      <c r="AR810" s="55">
        <v>111</v>
      </c>
      <c r="AS810" s="55">
        <v>107</v>
      </c>
      <c r="AT810" s="55">
        <v>105</v>
      </c>
    </row>
    <row r="811" spans="1:46">
      <c r="A811" s="55" t="s">
        <v>1672</v>
      </c>
      <c r="B811" s="55">
        <v>1315231841</v>
      </c>
      <c r="C811" s="55" t="s">
        <v>1673</v>
      </c>
      <c r="D811" s="55" t="s">
        <v>133</v>
      </c>
      <c r="E811" s="55" t="s">
        <v>1436</v>
      </c>
      <c r="F811" s="55"/>
      <c r="G811" s="55">
        <v>18</v>
      </c>
      <c r="H811" s="55">
        <v>397.75</v>
      </c>
      <c r="I811" s="55">
        <v>444.5</v>
      </c>
      <c r="J811" s="55">
        <v>106</v>
      </c>
      <c r="K811" s="55">
        <v>3</v>
      </c>
      <c r="L811" s="55">
        <v>1244</v>
      </c>
      <c r="M811" s="55">
        <v>95</v>
      </c>
      <c r="N811" s="55">
        <v>730</v>
      </c>
      <c r="O811" s="55">
        <v>52</v>
      </c>
      <c r="P811" s="55">
        <v>789</v>
      </c>
      <c r="Q811" s="55">
        <v>98.5</v>
      </c>
      <c r="R811" s="55">
        <v>627</v>
      </c>
      <c r="S811" s="55"/>
      <c r="T811" s="55"/>
      <c r="U811" s="55">
        <v>52</v>
      </c>
      <c r="V811" s="55">
        <v>101</v>
      </c>
      <c r="W811" s="55"/>
      <c r="X811" s="55"/>
      <c r="Y811" s="55"/>
      <c r="Z811" s="55"/>
      <c r="AA811" s="55"/>
      <c r="AB811" s="55"/>
      <c r="AC811" s="55">
        <v>51.25</v>
      </c>
      <c r="AD811" s="55">
        <v>73</v>
      </c>
      <c r="AE811" s="55">
        <v>194</v>
      </c>
      <c r="AF811" s="55">
        <v>49</v>
      </c>
      <c r="AG811" s="55">
        <v>74</v>
      </c>
      <c r="AH811" s="55">
        <v>183</v>
      </c>
      <c r="AI811" s="55" t="s">
        <v>1437</v>
      </c>
      <c r="AJ811" s="55">
        <v>41</v>
      </c>
      <c r="AK811" s="55"/>
      <c r="AL811" s="55"/>
      <c r="AM811" s="55"/>
      <c r="AN811" s="55" t="s">
        <v>1599</v>
      </c>
      <c r="AO811" s="55">
        <v>96</v>
      </c>
      <c r="AP811" s="55">
        <v>112</v>
      </c>
      <c r="AQ811" s="55">
        <v>109</v>
      </c>
      <c r="AR811" s="55">
        <v>109</v>
      </c>
      <c r="AS811" s="55">
        <v>111</v>
      </c>
      <c r="AT811" s="55">
        <v>106</v>
      </c>
    </row>
    <row r="812" spans="1:46">
      <c r="A812" s="55" t="s">
        <v>1600</v>
      </c>
      <c r="B812" s="55">
        <v>1315231802</v>
      </c>
      <c r="C812" s="55" t="s">
        <v>1601</v>
      </c>
      <c r="D812" s="55" t="s">
        <v>52</v>
      </c>
      <c r="E812" s="55" t="s">
        <v>1436</v>
      </c>
      <c r="F812" s="55"/>
      <c r="G812" s="55">
        <v>18</v>
      </c>
      <c r="H812" s="55">
        <v>391</v>
      </c>
      <c r="I812" s="55">
        <v>435.5</v>
      </c>
      <c r="J812" s="55">
        <v>107</v>
      </c>
      <c r="K812" s="55">
        <v>-15</v>
      </c>
      <c r="L812" s="55">
        <v>1371</v>
      </c>
      <c r="M812" s="55">
        <v>107.5</v>
      </c>
      <c r="N812" s="55">
        <v>300</v>
      </c>
      <c r="O812" s="55">
        <v>50.5</v>
      </c>
      <c r="P812" s="55">
        <v>790</v>
      </c>
      <c r="Q812" s="55">
        <v>78.5</v>
      </c>
      <c r="R812" s="55">
        <v>775</v>
      </c>
      <c r="S812" s="55"/>
      <c r="T812" s="55"/>
      <c r="U812" s="55">
        <v>60</v>
      </c>
      <c r="V812" s="55">
        <v>72</v>
      </c>
      <c r="W812" s="55"/>
      <c r="X812" s="55"/>
      <c r="Y812" s="55"/>
      <c r="Z812" s="55"/>
      <c r="AA812" s="55"/>
      <c r="AB812" s="55"/>
      <c r="AC812" s="55">
        <v>51.5</v>
      </c>
      <c r="AD812" s="55">
        <v>73</v>
      </c>
      <c r="AE812" s="55">
        <v>191</v>
      </c>
      <c r="AF812" s="55">
        <v>43</v>
      </c>
      <c r="AG812" s="55">
        <v>66</v>
      </c>
      <c r="AH812" s="55">
        <v>213</v>
      </c>
      <c r="AI812" s="55" t="s">
        <v>1437</v>
      </c>
      <c r="AJ812" s="55">
        <v>2</v>
      </c>
      <c r="AK812" s="55"/>
      <c r="AL812" s="55"/>
      <c r="AM812" s="55"/>
      <c r="AN812" s="55" t="s">
        <v>1599</v>
      </c>
      <c r="AO812" s="55">
        <v>105</v>
      </c>
      <c r="AP812" s="55">
        <v>105</v>
      </c>
      <c r="AQ812" s="55">
        <v>97</v>
      </c>
      <c r="AR812" s="55">
        <v>92</v>
      </c>
      <c r="AS812" s="55">
        <v>99</v>
      </c>
      <c r="AT812" s="55">
        <v>107</v>
      </c>
    </row>
    <row r="813" spans="1:46">
      <c r="A813" s="55" t="s">
        <v>1606</v>
      </c>
      <c r="B813" s="55">
        <v>1315231805</v>
      </c>
      <c r="C813" s="55" t="s">
        <v>1607</v>
      </c>
      <c r="D813" s="55" t="s">
        <v>52</v>
      </c>
      <c r="E813" s="55" t="s">
        <v>1436</v>
      </c>
      <c r="F813" s="55"/>
      <c r="G813" s="55">
        <v>18</v>
      </c>
      <c r="H813" s="55">
        <v>383.75</v>
      </c>
      <c r="I813" s="55">
        <v>434</v>
      </c>
      <c r="J813" s="55">
        <v>108</v>
      </c>
      <c r="K813" s="55">
        <v>-20</v>
      </c>
      <c r="L813" s="55">
        <v>1392</v>
      </c>
      <c r="M813" s="55">
        <v>101.5</v>
      </c>
      <c r="N813" s="55">
        <v>544</v>
      </c>
      <c r="O813" s="55">
        <v>48</v>
      </c>
      <c r="P813" s="55">
        <v>794</v>
      </c>
      <c r="Q813" s="55">
        <v>57.5</v>
      </c>
      <c r="R813" s="55">
        <v>795</v>
      </c>
      <c r="S813" s="55"/>
      <c r="T813" s="55"/>
      <c r="U813" s="55">
        <v>63</v>
      </c>
      <c r="V813" s="55">
        <v>56</v>
      </c>
      <c r="W813" s="55"/>
      <c r="X813" s="55"/>
      <c r="Y813" s="55"/>
      <c r="Z813" s="55"/>
      <c r="AA813" s="55"/>
      <c r="AB813" s="55"/>
      <c r="AC813" s="55">
        <v>58.75</v>
      </c>
      <c r="AD813" s="55">
        <v>82</v>
      </c>
      <c r="AE813" s="55">
        <v>139</v>
      </c>
      <c r="AF813" s="55">
        <v>55</v>
      </c>
      <c r="AG813" s="55">
        <v>82</v>
      </c>
      <c r="AH813" s="55">
        <v>128</v>
      </c>
      <c r="AI813" s="55" t="s">
        <v>1437</v>
      </c>
      <c r="AJ813" s="55">
        <v>5</v>
      </c>
      <c r="AK813" s="55"/>
      <c r="AL813" s="55"/>
      <c r="AM813" s="55"/>
      <c r="AN813" s="55" t="s">
        <v>1599</v>
      </c>
      <c r="AO813" s="55">
        <v>92</v>
      </c>
      <c r="AP813" s="55">
        <v>114</v>
      </c>
      <c r="AQ813" s="55">
        <v>70</v>
      </c>
      <c r="AR813" s="55">
        <v>88</v>
      </c>
      <c r="AS813" s="55">
        <v>100</v>
      </c>
      <c r="AT813" s="55">
        <v>108</v>
      </c>
    </row>
    <row r="814" spans="1:46">
      <c r="A814" s="55" t="s">
        <v>1618</v>
      </c>
      <c r="B814" s="55">
        <v>1315231811</v>
      </c>
      <c r="C814" s="55" t="s">
        <v>1619</v>
      </c>
      <c r="D814" s="55" t="s">
        <v>52</v>
      </c>
      <c r="E814" s="55" t="s">
        <v>1436</v>
      </c>
      <c r="F814" s="55"/>
      <c r="G814" s="55">
        <v>18</v>
      </c>
      <c r="H814" s="55">
        <v>385.75</v>
      </c>
      <c r="I814" s="55">
        <v>427</v>
      </c>
      <c r="J814" s="55">
        <v>109</v>
      </c>
      <c r="K814" s="55">
        <v>-3</v>
      </c>
      <c r="L814" s="55">
        <v>1528</v>
      </c>
      <c r="M814" s="55">
        <v>97.5</v>
      </c>
      <c r="N814" s="55">
        <v>678</v>
      </c>
      <c r="O814" s="55">
        <v>57</v>
      </c>
      <c r="P814" s="55">
        <v>775</v>
      </c>
      <c r="Q814" s="55">
        <v>101</v>
      </c>
      <c r="R814" s="55">
        <v>592</v>
      </c>
      <c r="S814" s="55"/>
      <c r="T814" s="55"/>
      <c r="U814" s="55">
        <v>44.5</v>
      </c>
      <c r="V814" s="55">
        <v>111</v>
      </c>
      <c r="W814" s="55"/>
      <c r="X814" s="55"/>
      <c r="Y814" s="55"/>
      <c r="Z814" s="55"/>
      <c r="AA814" s="55"/>
      <c r="AB814" s="55"/>
      <c r="AC814" s="55">
        <v>53.75</v>
      </c>
      <c r="AD814" s="55">
        <v>76</v>
      </c>
      <c r="AE814" s="55">
        <v>179</v>
      </c>
      <c r="AF814" s="55">
        <v>32</v>
      </c>
      <c r="AG814" s="55">
        <v>51</v>
      </c>
      <c r="AH814" s="55">
        <v>232</v>
      </c>
      <c r="AI814" s="55" t="s">
        <v>1437</v>
      </c>
      <c r="AJ814" s="55">
        <v>11</v>
      </c>
      <c r="AK814" s="55"/>
      <c r="AL814" s="55"/>
      <c r="AM814" s="55"/>
      <c r="AN814" s="55" t="s">
        <v>1599</v>
      </c>
      <c r="AO814" s="55">
        <v>82</v>
      </c>
      <c r="AP814" s="55">
        <v>99</v>
      </c>
      <c r="AQ814" s="55">
        <v>94</v>
      </c>
      <c r="AR814" s="55">
        <v>106</v>
      </c>
      <c r="AS814" s="55">
        <v>103</v>
      </c>
      <c r="AT814" s="55">
        <v>109</v>
      </c>
    </row>
    <row r="815" spans="1:46">
      <c r="A815" s="55" t="s">
        <v>1589</v>
      </c>
      <c r="B815" s="55">
        <v>1315231744</v>
      </c>
      <c r="C815" s="55" t="s">
        <v>1590</v>
      </c>
      <c r="D815" s="55" t="s">
        <v>133</v>
      </c>
      <c r="E815" s="55" t="s">
        <v>1436</v>
      </c>
      <c r="F815" s="55"/>
      <c r="G815" s="55">
        <v>17</v>
      </c>
      <c r="H815" s="55">
        <v>379</v>
      </c>
      <c r="I815" s="55">
        <v>421.5</v>
      </c>
      <c r="J815" s="55">
        <v>110</v>
      </c>
      <c r="K815" s="55">
        <v>-5</v>
      </c>
      <c r="L815" s="55">
        <v>1624</v>
      </c>
      <c r="M815" s="55">
        <v>101.5</v>
      </c>
      <c r="N815" s="55">
        <v>544</v>
      </c>
      <c r="O815" s="55">
        <v>38</v>
      </c>
      <c r="P815" s="55">
        <v>799</v>
      </c>
      <c r="Q815" s="55">
        <v>103.5</v>
      </c>
      <c r="R815" s="55">
        <v>551</v>
      </c>
      <c r="S815" s="55"/>
      <c r="T815" s="55"/>
      <c r="U815" s="55">
        <v>45.5</v>
      </c>
      <c r="V815" s="55">
        <v>110</v>
      </c>
      <c r="W815" s="55"/>
      <c r="X815" s="55"/>
      <c r="Y815" s="55"/>
      <c r="Z815" s="55"/>
      <c r="AA815" s="55"/>
      <c r="AB815" s="55"/>
      <c r="AC815" s="55">
        <v>49.5</v>
      </c>
      <c r="AD815" s="55">
        <v>70</v>
      </c>
      <c r="AE815" s="55">
        <v>201</v>
      </c>
      <c r="AF815" s="55">
        <v>41</v>
      </c>
      <c r="AG815" s="55">
        <v>63</v>
      </c>
      <c r="AH815" s="55">
        <v>222</v>
      </c>
      <c r="AI815" s="55" t="s">
        <v>1437</v>
      </c>
      <c r="AJ815" s="55">
        <v>44</v>
      </c>
      <c r="AK815" s="55"/>
      <c r="AL815" s="55"/>
      <c r="AM815" s="55"/>
      <c r="AN815" s="55"/>
      <c r="AO815" s="55">
        <v>98</v>
      </c>
      <c r="AP815" s="55">
        <v>108</v>
      </c>
      <c r="AQ815" s="55">
        <v>105</v>
      </c>
      <c r="AR815" s="55">
        <v>105</v>
      </c>
      <c r="AS815" s="55">
        <v>94</v>
      </c>
      <c r="AT815" s="55">
        <v>110</v>
      </c>
    </row>
    <row r="816" spans="1:46">
      <c r="A816" s="55" t="s">
        <v>1654</v>
      </c>
      <c r="B816" s="55">
        <v>7001231832</v>
      </c>
      <c r="C816" s="55" t="s">
        <v>1655</v>
      </c>
      <c r="D816" s="55" t="s">
        <v>511</v>
      </c>
      <c r="E816" s="55" t="s">
        <v>1436</v>
      </c>
      <c r="F816" s="55" t="s">
        <v>233</v>
      </c>
      <c r="G816" s="55">
        <v>18</v>
      </c>
      <c r="H816" s="55">
        <v>245.5</v>
      </c>
      <c r="I816" s="55">
        <v>295.5</v>
      </c>
      <c r="J816" s="55">
        <v>111</v>
      </c>
      <c r="K816" s="55"/>
      <c r="L816" s="55">
        <v>1972</v>
      </c>
      <c r="M816" s="55">
        <v>79</v>
      </c>
      <c r="N816" s="55">
        <v>796</v>
      </c>
      <c r="O816" s="55">
        <v>21</v>
      </c>
      <c r="P816" s="55">
        <v>800</v>
      </c>
      <c r="Q816" s="55">
        <v>46.5</v>
      </c>
      <c r="R816" s="55">
        <v>799</v>
      </c>
      <c r="S816" s="55"/>
      <c r="T816" s="55"/>
      <c r="U816" s="55">
        <v>34</v>
      </c>
      <c r="V816" s="55">
        <v>111</v>
      </c>
      <c r="W816" s="55"/>
      <c r="X816" s="55"/>
      <c r="Y816" s="55"/>
      <c r="Z816" s="55"/>
      <c r="AA816" s="55"/>
      <c r="AB816" s="55"/>
      <c r="AC816" s="55">
        <v>28</v>
      </c>
      <c r="AD816" s="55">
        <v>58</v>
      </c>
      <c r="AE816" s="55">
        <v>222</v>
      </c>
      <c r="AF816" s="55">
        <v>37</v>
      </c>
      <c r="AG816" s="55">
        <v>57</v>
      </c>
      <c r="AH816" s="55">
        <v>231</v>
      </c>
      <c r="AI816" s="55" t="s">
        <v>1437</v>
      </c>
      <c r="AJ816" s="55">
        <v>32</v>
      </c>
      <c r="AK816" s="55"/>
      <c r="AL816" s="55"/>
      <c r="AM816" s="55"/>
      <c r="AN816" s="55" t="s">
        <v>1599</v>
      </c>
      <c r="AO816" s="55"/>
      <c r="AP816" s="55"/>
      <c r="AQ816" s="55"/>
      <c r="AR816" s="55"/>
      <c r="AS816" s="55"/>
      <c r="AT816" s="55">
        <v>111</v>
      </c>
    </row>
    <row r="817" spans="1:46">
      <c r="A817" s="55" t="s">
        <v>1565</v>
      </c>
      <c r="B817" s="55">
        <v>1315231729</v>
      </c>
      <c r="C817" s="55" t="s">
        <v>1566</v>
      </c>
      <c r="D817" s="55" t="s">
        <v>52</v>
      </c>
      <c r="E817" s="55" t="s">
        <v>1436</v>
      </c>
      <c r="F817" s="55"/>
      <c r="G817" s="55">
        <v>17</v>
      </c>
      <c r="H817" s="55">
        <v>354.5</v>
      </c>
      <c r="I817" s="55">
        <v>402.5</v>
      </c>
      <c r="J817" s="55">
        <v>111</v>
      </c>
      <c r="K817" s="55"/>
      <c r="L817" s="55">
        <v>1972</v>
      </c>
      <c r="M817" s="55">
        <v>94.5</v>
      </c>
      <c r="N817" s="55">
        <v>745</v>
      </c>
      <c r="O817" s="55">
        <v>44.5</v>
      </c>
      <c r="P817" s="55">
        <v>797</v>
      </c>
      <c r="Q817" s="55">
        <v>59</v>
      </c>
      <c r="R817" s="55">
        <v>794</v>
      </c>
      <c r="S817" s="55"/>
      <c r="T817" s="55"/>
      <c r="U817" s="55">
        <v>55.5</v>
      </c>
      <c r="V817" s="55">
        <v>87</v>
      </c>
      <c r="W817" s="55"/>
      <c r="X817" s="55"/>
      <c r="Y817" s="55"/>
      <c r="Z817" s="55"/>
      <c r="AA817" s="55"/>
      <c r="AB817" s="55"/>
      <c r="AC817" s="55">
        <v>44.5</v>
      </c>
      <c r="AD817" s="55">
        <v>65</v>
      </c>
      <c r="AE817" s="55">
        <v>214</v>
      </c>
      <c r="AF817" s="55">
        <v>56.5</v>
      </c>
      <c r="AG817" s="55">
        <v>84</v>
      </c>
      <c r="AH817" s="55">
        <v>107</v>
      </c>
      <c r="AI817" s="55" t="s">
        <v>1437</v>
      </c>
      <c r="AJ817" s="55">
        <v>29</v>
      </c>
      <c r="AK817" s="55"/>
      <c r="AL817" s="55"/>
      <c r="AM817" s="55"/>
      <c r="AN817" s="55"/>
      <c r="AO817" s="55">
        <v>78</v>
      </c>
      <c r="AP817" s="55">
        <v>107</v>
      </c>
      <c r="AQ817" s="55">
        <v>111</v>
      </c>
      <c r="AR817" s="55">
        <v>111</v>
      </c>
      <c r="AS817" s="55">
        <v>112</v>
      </c>
      <c r="AT817" s="55">
        <v>111</v>
      </c>
    </row>
  </sheetData>
  <conditionalFormatting sqref="K1">
    <cfRule type="cellIs" dxfId="0" priority="2" operator="lessThan">
      <formula>0</formula>
    </cfRule>
    <cfRule type="cellIs" dxfId="1" priority="1" operator="greaterThan">
      <formula>100</formula>
    </cfRule>
  </conditionalFormatting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  <pageSetUpPr fitToPage="1"/>
  </sheetPr>
  <dimension ref="A1:XBO229"/>
  <sheetViews>
    <sheetView zoomScale="115" zoomScaleNormal="115" topLeftCell="A203" workbookViewId="0">
      <selection activeCell="A210" sqref="A210:S211"/>
    </sheetView>
  </sheetViews>
  <sheetFormatPr defaultColWidth="6.53846153846154" defaultRowHeight="18.5" customHeight="1"/>
  <cols>
    <col min="1" max="1" width="8.21153846153846" style="4" customWidth="1"/>
    <col min="2" max="2" width="13.25" style="5" customWidth="1"/>
    <col min="3" max="3" width="5.125" style="6" customWidth="1"/>
    <col min="4" max="4" width="7" style="7" customWidth="1"/>
    <col min="5" max="5" width="8.64423076923077" style="8" customWidth="1"/>
    <col min="6" max="6" width="5.125" style="9" customWidth="1"/>
    <col min="7" max="7" width="7" style="8" customWidth="1"/>
    <col min="8" max="8" width="5.25" style="8" customWidth="1"/>
    <col min="9" max="17" width="5.25" style="5" customWidth="1"/>
    <col min="18" max="19" width="5.25" style="4" customWidth="1"/>
    <col min="20" max="20" width="8.64423076923077" style="8" customWidth="1"/>
    <col min="21" max="21" width="11.5576923076923" style="8" customWidth="1"/>
    <col min="22" max="22" width="9.19230769230769" style="8" customWidth="1"/>
    <col min="23" max="26" width="8.64423076923077" style="8" customWidth="1"/>
    <col min="27" max="16291" width="6.53846153846154" style="4" customWidth="1"/>
    <col min="16292" max="16384" width="6.53846153846154" style="10" customWidth="1"/>
  </cols>
  <sheetData>
    <row r="1" ht="26" customHeight="1" spans="1:26">
      <c r="A1" s="11" t="s">
        <v>1746</v>
      </c>
    </row>
    <row r="2" ht="26.75" customHeight="1"/>
    <row r="3" ht="16.8" customHeight="1" spans="1:26">
      <c r="A3" s="12" t="s">
        <v>1747</v>
      </c>
      <c r="B3" s="13"/>
      <c r="C3" s="13"/>
      <c r="D3" s="13"/>
      <c r="E3" s="13"/>
      <c r="F3" s="13"/>
      <c r="G3" s="14"/>
      <c r="H3" s="15" t="s">
        <v>1748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4"/>
      <c r="T3" s="16"/>
      <c r="U3" s="16"/>
      <c r="V3" s="16"/>
      <c r="W3" s="16"/>
      <c r="X3" s="16"/>
      <c r="Y3" s="16"/>
      <c r="Z3" s="17"/>
    </row>
    <row r="4" ht="16.8" customHeight="1" spans="1:26">
      <c r="A4" s="18"/>
      <c r="B4" s="18"/>
      <c r="C4" s="12"/>
      <c r="D4" s="19"/>
      <c r="E4" s="20"/>
      <c r="F4" s="21"/>
      <c r="G4" s="19"/>
      <c r="H4" s="15">
        <v>750</v>
      </c>
      <c r="I4" s="15">
        <v>599</v>
      </c>
      <c r="J4" s="15">
        <v>559</v>
      </c>
      <c r="K4" s="15">
        <v>539</v>
      </c>
      <c r="L4" s="15">
        <v>519</v>
      </c>
      <c r="M4" s="15">
        <v>499</v>
      </c>
      <c r="N4" s="15">
        <v>479</v>
      </c>
      <c r="O4" s="15">
        <v>459</v>
      </c>
      <c r="P4" s="15">
        <v>439</v>
      </c>
      <c r="Q4" s="15">
        <v>419</v>
      </c>
      <c r="R4" s="15">
        <v>399</v>
      </c>
      <c r="S4" s="15">
        <v>379</v>
      </c>
      <c r="T4" s="20" t="s">
        <v>1749</v>
      </c>
      <c r="U4" s="20" t="s">
        <v>1750</v>
      </c>
      <c r="V4" s="20" t="s">
        <v>1751</v>
      </c>
      <c r="W4" s="20" t="s">
        <v>1752</v>
      </c>
      <c r="X4" s="20" t="s">
        <v>1753</v>
      </c>
      <c r="Y4" s="20" t="s">
        <v>1754</v>
      </c>
      <c r="Z4" s="22" t="s">
        <v>1755</v>
      </c>
    </row>
    <row r="5" ht="17" customHeight="1" spans="1:26">
      <c r="A5" s="18" t="s">
        <v>1756</v>
      </c>
      <c r="B5" s="18" t="s">
        <v>1</v>
      </c>
      <c r="C5" s="12" t="s">
        <v>1757</v>
      </c>
      <c r="D5" s="19" t="s">
        <v>14</v>
      </c>
      <c r="E5" s="20" t="s">
        <v>1758</v>
      </c>
      <c r="F5" s="21" t="s">
        <v>1759</v>
      </c>
      <c r="G5" s="19" t="s">
        <v>1760</v>
      </c>
      <c r="H5" s="12" t="s">
        <v>1761</v>
      </c>
      <c r="I5" s="12" t="s">
        <v>1761</v>
      </c>
      <c r="J5" s="12" t="s">
        <v>1761</v>
      </c>
      <c r="K5" s="12" t="s">
        <v>1761</v>
      </c>
      <c r="L5" s="12" t="s">
        <v>1761</v>
      </c>
      <c r="M5" s="12" t="s">
        <v>1761</v>
      </c>
      <c r="N5" s="12" t="s">
        <v>1761</v>
      </c>
      <c r="O5" s="12" t="s">
        <v>1761</v>
      </c>
      <c r="P5" s="12" t="s">
        <v>1761</v>
      </c>
      <c r="Q5" s="12" t="s">
        <v>1761</v>
      </c>
      <c r="R5" s="12" t="s">
        <v>1761</v>
      </c>
      <c r="S5" s="12" t="s">
        <v>1761</v>
      </c>
      <c r="T5" s="20" t="s">
        <v>1758</v>
      </c>
      <c r="U5" s="20" t="s">
        <v>1758</v>
      </c>
      <c r="V5" s="20" t="s">
        <v>1758</v>
      </c>
      <c r="W5" s="20" t="s">
        <v>1758</v>
      </c>
      <c r="X5" s="20" t="s">
        <v>1758</v>
      </c>
      <c r="Y5" s="20" t="s">
        <v>1758</v>
      </c>
      <c r="Z5" s="22" t="s">
        <v>1758</v>
      </c>
    </row>
    <row r="6" ht="16.8" customHeight="1" spans="1:26">
      <c r="A6" s="23"/>
      <c r="B6" s="23"/>
      <c r="C6" s="15"/>
      <c r="D6" s="24"/>
      <c r="E6" s="25"/>
      <c r="F6" s="23"/>
      <c r="G6" s="24"/>
      <c r="H6" s="15">
        <v>600</v>
      </c>
      <c r="I6" s="15">
        <v>560</v>
      </c>
      <c r="J6" s="15">
        <v>540</v>
      </c>
      <c r="K6" s="12">
        <v>520</v>
      </c>
      <c r="L6" s="12">
        <v>500</v>
      </c>
      <c r="M6" s="15">
        <v>480</v>
      </c>
      <c r="N6" s="15">
        <v>460</v>
      </c>
      <c r="O6" s="15">
        <v>440</v>
      </c>
      <c r="P6" s="15">
        <v>420</v>
      </c>
      <c r="Q6" s="15">
        <v>400</v>
      </c>
      <c r="R6" s="15">
        <v>380</v>
      </c>
      <c r="S6" s="15">
        <v>1</v>
      </c>
      <c r="T6" s="25"/>
      <c r="U6" s="25"/>
      <c r="V6" s="25"/>
      <c r="W6" s="25"/>
      <c r="X6" s="25"/>
      <c r="Y6" s="25"/>
      <c r="Z6" s="25"/>
    </row>
    <row r="7" ht="17" customHeight="1" spans="1:26">
      <c r="A7" s="26" t="s">
        <v>53</v>
      </c>
      <c r="B7" s="26">
        <v>1</v>
      </c>
      <c r="C7" s="26">
        <f>COUNTIFS('总分(一中)'!$G:$G,B7,'总分(一中)'!$I:$I,"&gt;0")</f>
        <v>46</v>
      </c>
      <c r="D7" s="27">
        <f>AVERAGEIFS('总分(一中)'!I:I,'总分(一中)'!G:G,B7,'总分(一中)'!I:I,"&gt;0")</f>
        <v>529.91847826087</v>
      </c>
      <c r="E7" s="28">
        <f t="shared" ref="E7:E22" si="0">(D7-D$23)/D$23</f>
        <v>-0.0111049608776962</v>
      </c>
      <c r="F7" s="26">
        <f t="shared" ref="F7:F22" si="1">RANK(D7,$D$7:$D$22,0)</f>
        <v>7</v>
      </c>
      <c r="G7" s="26">
        <f>_xlfn.MAXIFS('总分(一中)'!I:I,'总分(一中)'!G:G,B7)</f>
        <v>596</v>
      </c>
      <c r="H7" s="26">
        <f>COUNTIFS('总分(一中)'!$G:$G,$B7,'总分(一中)'!$I:$I,"&lt;="&amp;H$4,'总分(一中)'!$I:$I,"&gt;="&amp;H$6)</f>
        <v>0</v>
      </c>
      <c r="I7" s="26">
        <f>COUNTIFS('总分(一中)'!$G:$G,$B7,'总分(一中)'!$I:$I,"&lt;"&amp;H$6,'总分(一中)'!$I:$I,"&gt;="&amp;I$6)</f>
        <v>18</v>
      </c>
      <c r="J7" s="26">
        <f>COUNTIFS('总分(一中)'!$G:$G,$B7,'总分(一中)'!$I:$I,"&lt;"&amp;I$6,'总分(一中)'!$I:$I,"&gt;="&amp;J$6)</f>
        <v>5</v>
      </c>
      <c r="K7" s="26">
        <f>COUNTIFS('总分(一中)'!$G:$G,$B7,'总分(一中)'!$I:$I,"&lt;"&amp;J$6,'总分(一中)'!$I:$I,"&gt;="&amp;K$6)</f>
        <v>5</v>
      </c>
      <c r="L7" s="26">
        <f>COUNTIFS('总分(一中)'!$G:$G,$B7,'总分(一中)'!$I:$I,"&lt;"&amp;K$6,'总分(一中)'!$I:$I,"&gt;="&amp;L$6)</f>
        <v>4</v>
      </c>
      <c r="M7" s="26">
        <f>COUNTIFS('总分(一中)'!$G:$G,$B7,'总分(一中)'!$I:$I,"&lt;"&amp;L$6,'总分(一中)'!$I:$I,"&gt;="&amp;M$6)</f>
        <v>5</v>
      </c>
      <c r="N7" s="26">
        <f>COUNTIFS('总分(一中)'!$G:$G,$B7,'总分(一中)'!$I:$I,"&lt;"&amp;M$6,'总分(一中)'!$I:$I,"&gt;="&amp;N$6)</f>
        <v>4</v>
      </c>
      <c r="O7" s="26">
        <f>COUNTIFS('总分(一中)'!$G:$G,$B7,'总分(一中)'!$I:$I,"&lt;"&amp;N$6,'总分(一中)'!$I:$I,"&gt;="&amp;O$6)</f>
        <v>4</v>
      </c>
      <c r="P7" s="26">
        <f>COUNTIFS('总分(一中)'!$G:$G,$B7,'总分(一中)'!$I:$I,"&lt;"&amp;O$6,'总分(一中)'!$I:$I,"&gt;="&amp;P$6)</f>
        <v>1</v>
      </c>
      <c r="Q7" s="26">
        <f>COUNTIFS('总分(一中)'!$G:$G,$B7,'总分(一中)'!$I:$I,"&lt;"&amp;P$6,'总分(一中)'!$I:$I,"&gt;="&amp;Q$6)</f>
        <v>0</v>
      </c>
      <c r="R7" s="26">
        <f>COUNTIFS('总分(一中)'!$G:$G,$B7,'总分(一中)'!$I:$I,"&lt;"&amp;Q$6,'总分(一中)'!$I:$I,"&gt;="&amp;R$6)</f>
        <v>0</v>
      </c>
      <c r="S7" s="26">
        <f>COUNTIFS('总分(一中)'!$G:$G,$B7,'总分(一中)'!$I:$I,"&lt;"&amp;R$6,'总分(一中)'!$I:$I,"&gt;="&amp;S$6)</f>
        <v>0</v>
      </c>
      <c r="T7" s="28">
        <v>-0.0177076226508721</v>
      </c>
      <c r="U7" s="28">
        <v>-0.0156353330184223</v>
      </c>
      <c r="V7" s="28">
        <v>-0.0263305236238079</v>
      </c>
      <c r="W7" s="28">
        <v>-0.0207364831438185</v>
      </c>
      <c r="X7" s="28">
        <v>-0.0191309025754194</v>
      </c>
      <c r="Y7" s="28">
        <v>-0.0170927245225621</v>
      </c>
      <c r="Z7" s="28">
        <v>-0.0111049608776962</v>
      </c>
    </row>
    <row r="8" ht="17" customHeight="1" spans="1:26">
      <c r="A8" s="26" t="s">
        <v>53</v>
      </c>
      <c r="B8" s="26">
        <v>2</v>
      </c>
      <c r="C8" s="26">
        <f>COUNTIFS('总分(一中)'!G:G,B8,'总分(一中)'!I:I,"&gt;0")</f>
        <v>46</v>
      </c>
      <c r="D8" s="27">
        <f>AVERAGEIFS('总分(一中)'!I:I,'总分(一中)'!G:G,B8,'总分(一中)'!I:I,"&gt;0")</f>
        <v>527.119565217391</v>
      </c>
      <c r="E8" s="28">
        <f t="shared" si="0"/>
        <v>-0.0163280873342677</v>
      </c>
      <c r="F8" s="26">
        <f t="shared" si="1"/>
        <v>10</v>
      </c>
      <c r="G8" s="26">
        <f>_xlfn.MAXIFS('总分(一中)'!I:I,'总分(一中)'!G:G,B8)</f>
        <v>593.5</v>
      </c>
      <c r="H8" s="26">
        <f>COUNTIFS('总分(一中)'!G:G,B8,'总分(一中)'!I:I,"&lt;="&amp;H$4,'总分(一中)'!I:I,"&gt;="&amp;H$6)</f>
        <v>0</v>
      </c>
      <c r="I8" s="26">
        <f>COUNTIFS('总分(一中)'!$G:$G,$B8,'总分(一中)'!$I:$I,"&lt;"&amp;H$6,'总分(一中)'!$I:$I,"&gt;="&amp;I$6)</f>
        <v>8</v>
      </c>
      <c r="J8" s="26">
        <f>COUNTIFS('总分(一中)'!$G:$G,$B8,'总分(一中)'!$I:$I,"&lt;"&amp;I$6,'总分(一中)'!$I:$I,"&gt;="&amp;J$6)</f>
        <v>9</v>
      </c>
      <c r="K8" s="26">
        <f>COUNTIFS('总分(一中)'!$G:$G,$B8,'总分(一中)'!$I:$I,"&lt;"&amp;J$6,'总分(一中)'!$I:$I,"&gt;="&amp;K$6)</f>
        <v>9</v>
      </c>
      <c r="L8" s="26">
        <f>COUNTIFS('总分(一中)'!$G:$G,$B8,'总分(一中)'!$I:$I,"&lt;"&amp;K$6,'总分(一中)'!$I:$I,"&gt;="&amp;L$6)</f>
        <v>11</v>
      </c>
      <c r="M8" s="26">
        <f>COUNTIFS('总分(一中)'!$G:$G,$B8,'总分(一中)'!$I:$I,"&lt;"&amp;L$6,'总分(一中)'!$I:$I,"&gt;="&amp;M$6)</f>
        <v>4</v>
      </c>
      <c r="N8" s="26">
        <f>COUNTIFS('总分(一中)'!$G:$G,$B8,'总分(一中)'!$I:$I,"&lt;"&amp;M$6,'总分(一中)'!$I:$I,"&gt;="&amp;N$6)</f>
        <v>3</v>
      </c>
      <c r="O8" s="26">
        <f>COUNTIFS('总分(一中)'!$G:$G,$B8,'总分(一中)'!$I:$I,"&lt;"&amp;N$6,'总分(一中)'!$I:$I,"&gt;="&amp;O$6)</f>
        <v>1</v>
      </c>
      <c r="P8" s="26">
        <f>COUNTIFS('总分(一中)'!$G:$G,$B8,'总分(一中)'!$I:$I,"&lt;"&amp;O$6,'总分(一中)'!$I:$I,"&gt;="&amp;P$6)</f>
        <v>1</v>
      </c>
      <c r="Q8" s="26">
        <f>COUNTIFS('总分(一中)'!$G:$G,$B8,'总分(一中)'!$I:$I,"&lt;"&amp;P$6,'总分(一中)'!$I:$I,"&gt;="&amp;Q$6)</f>
        <v>0</v>
      </c>
      <c r="R8" s="26">
        <f>COUNTIFS('总分(一中)'!$G:$G,$B8,'总分(一中)'!$I:$I,"&lt;"&amp;Q$6,'总分(一中)'!$I:$I,"&gt;="&amp;R$6)</f>
        <v>0</v>
      </c>
      <c r="S8" s="26">
        <f>COUNTIFS('总分(一中)'!$G:$G,$B8,'总分(一中)'!$I:$I,"&lt;"&amp;R$6,'总分(一中)'!$I:$I,"&gt;="&amp;S$6)</f>
        <v>0</v>
      </c>
      <c r="T8" s="28">
        <v>-0.00982414791553158</v>
      </c>
      <c r="U8" s="28">
        <v>-0.0349044144535098</v>
      </c>
      <c r="V8" s="28">
        <v>-0.0376840842850431</v>
      </c>
      <c r="W8" s="28">
        <v>-0.0108412525761392</v>
      </c>
      <c r="X8" s="28">
        <v>-0.0212626351001099</v>
      </c>
      <c r="Y8" s="28">
        <v>-0.0208903799063276</v>
      </c>
      <c r="Z8" s="28">
        <v>-0.0163280873342677</v>
      </c>
    </row>
    <row r="9" ht="17" customHeight="1" spans="1:26">
      <c r="A9" s="26" t="s">
        <v>53</v>
      </c>
      <c r="B9" s="26">
        <v>3</v>
      </c>
      <c r="C9" s="26">
        <f>COUNTIFS('总分(一中)'!G:G,B9,'总分(一中)'!I:I,"&gt;0")</f>
        <v>43</v>
      </c>
      <c r="D9" s="27">
        <f>AVERAGEIFS('总分(一中)'!I:I,'总分(一中)'!G:G,B9,'总分(一中)'!I:I,"&gt;0")</f>
        <v>545.023255813953</v>
      </c>
      <c r="E9" s="28">
        <f t="shared" si="0"/>
        <v>0.017082468325211</v>
      </c>
      <c r="F9" s="26">
        <f t="shared" si="1"/>
        <v>4</v>
      </c>
      <c r="G9" s="26">
        <f>_xlfn.MAXIFS('总分(一中)'!I:I,'总分(一中)'!G:G,B9)</f>
        <v>592</v>
      </c>
      <c r="H9" s="26">
        <f>COUNTIFS('总分(一中)'!G:G,B9,'总分(一中)'!I:I,"&lt;="&amp;H$4,'总分(一中)'!I:I,"&gt;="&amp;H$6)</f>
        <v>0</v>
      </c>
      <c r="I9" s="26">
        <f>COUNTIFS('总分(一中)'!$G:$G,$B9,'总分(一中)'!$I:$I,"&lt;"&amp;H$6,'总分(一中)'!$I:$I,"&gt;="&amp;I$6)</f>
        <v>18</v>
      </c>
      <c r="J9" s="26">
        <f>COUNTIFS('总分(一中)'!$G:$G,$B9,'总分(一中)'!$I:$I,"&lt;"&amp;I$6,'总分(一中)'!$I:$I,"&gt;="&amp;J$6)</f>
        <v>9</v>
      </c>
      <c r="K9" s="26">
        <f>COUNTIFS('总分(一中)'!$G:$G,$B9,'总分(一中)'!$I:$I,"&lt;"&amp;J$6,'总分(一中)'!$I:$I,"&gt;="&amp;K$6)</f>
        <v>7</v>
      </c>
      <c r="L9" s="26">
        <f>COUNTIFS('总分(一中)'!$G:$G,$B9,'总分(一中)'!$I:$I,"&lt;"&amp;K$6,'总分(一中)'!$I:$I,"&gt;="&amp;L$6)</f>
        <v>4</v>
      </c>
      <c r="M9" s="26">
        <f>COUNTIFS('总分(一中)'!$G:$G,$B9,'总分(一中)'!$I:$I,"&lt;"&amp;L$6,'总分(一中)'!$I:$I,"&gt;="&amp;M$6)</f>
        <v>3</v>
      </c>
      <c r="N9" s="26">
        <f>COUNTIFS('总分(一中)'!$G:$G,$B9,'总分(一中)'!$I:$I,"&lt;"&amp;M$6,'总分(一中)'!$I:$I,"&gt;="&amp;N$6)</f>
        <v>2</v>
      </c>
      <c r="O9" s="26">
        <f>COUNTIFS('总分(一中)'!$G:$G,$B9,'总分(一中)'!$I:$I,"&lt;"&amp;N$6,'总分(一中)'!$I:$I,"&gt;="&amp;O$6)</f>
        <v>0</v>
      </c>
      <c r="P9" s="26">
        <f>COUNTIFS('总分(一中)'!$G:$G,$B9,'总分(一中)'!$I:$I,"&lt;"&amp;O$6,'总分(一中)'!$I:$I,"&gt;="&amp;P$6)</f>
        <v>0</v>
      </c>
      <c r="Q9" s="26">
        <f>COUNTIFS('总分(一中)'!$G:$G,$B9,'总分(一中)'!$I:$I,"&lt;"&amp;P$6,'总分(一中)'!$I:$I,"&gt;="&amp;Q$6)</f>
        <v>0</v>
      </c>
      <c r="R9" s="26">
        <f>COUNTIFS('总分(一中)'!$G:$G,$B9,'总分(一中)'!$I:$I,"&lt;"&amp;Q$6,'总分(一中)'!$I:$I,"&gt;="&amp;R$6)</f>
        <v>0</v>
      </c>
      <c r="S9" s="26">
        <f>COUNTIFS('总分(一中)'!$G:$G,$B9,'总分(一中)'!$I:$I,"&lt;"&amp;R$6,'总分(一中)'!$I:$I,"&gt;="&amp;S$6)</f>
        <v>0</v>
      </c>
      <c r="T9" s="28">
        <v>0.00297354539851215</v>
      </c>
      <c r="U9" s="28">
        <v>0.00471936698105231</v>
      </c>
      <c r="V9" s="28">
        <v>-0.00168358231542275</v>
      </c>
      <c r="W9" s="28">
        <v>0.000427348053464389</v>
      </c>
      <c r="X9" s="28">
        <v>0.0122532973397545</v>
      </c>
      <c r="Y9" s="28">
        <v>0.00634152651792543</v>
      </c>
      <c r="Z9" s="28">
        <v>0.017082468325211</v>
      </c>
    </row>
    <row r="10" ht="17" customHeight="1" spans="1:26">
      <c r="A10" s="26" t="s">
        <v>53</v>
      </c>
      <c r="B10" s="26">
        <v>4</v>
      </c>
      <c r="C10" s="26">
        <f>COUNTIFS('总分(一中)'!G:G,B10,'总分(一中)'!I:I,"&gt;0")</f>
        <v>40</v>
      </c>
      <c r="D10" s="27">
        <f>AVERAGEIFS('总分(一中)'!I:I,'总分(一中)'!G:G,B10,'总分(一中)'!I:I,"&gt;0")</f>
        <v>528.3625</v>
      </c>
      <c r="E10" s="28">
        <f t="shared" si="0"/>
        <v>-0.0140086135078252</v>
      </c>
      <c r="F10" s="26">
        <f t="shared" si="1"/>
        <v>9</v>
      </c>
      <c r="G10" s="26">
        <f>_xlfn.MAXIFS('总分(一中)'!I:I,'总分(一中)'!G:G,B10)</f>
        <v>596.5</v>
      </c>
      <c r="H10" s="26">
        <f>COUNTIFS('总分(一中)'!G:G,B10,'总分(一中)'!I:I,"&lt;="&amp;H$4,'总分(一中)'!I:I,"&gt;="&amp;H$6)</f>
        <v>0</v>
      </c>
      <c r="I10" s="26">
        <f>COUNTIFS('总分(一中)'!$G:$G,$B10,'总分(一中)'!$I:$I,"&lt;"&amp;H$6,'总分(一中)'!$I:$I,"&gt;="&amp;I$6)</f>
        <v>10</v>
      </c>
      <c r="J10" s="26">
        <f>COUNTIFS('总分(一中)'!$G:$G,$B10,'总分(一中)'!$I:$I,"&lt;"&amp;I$6,'总分(一中)'!$I:$I,"&gt;="&amp;J$6)</f>
        <v>11</v>
      </c>
      <c r="K10" s="26">
        <f>COUNTIFS('总分(一中)'!$G:$G,$B10,'总分(一中)'!$I:$I,"&lt;"&amp;J$6,'总分(一中)'!$I:$I,"&gt;="&amp;K$6)</f>
        <v>5</v>
      </c>
      <c r="L10" s="26">
        <f>COUNTIFS('总分(一中)'!$G:$G,$B10,'总分(一中)'!$I:$I,"&lt;"&amp;K$6,'总分(一中)'!$I:$I,"&gt;="&amp;L$6)</f>
        <v>7</v>
      </c>
      <c r="M10" s="26">
        <f>COUNTIFS('总分(一中)'!$G:$G,$B10,'总分(一中)'!$I:$I,"&lt;"&amp;L$6,'总分(一中)'!$I:$I,"&gt;="&amp;M$6)</f>
        <v>3</v>
      </c>
      <c r="N10" s="26">
        <f>COUNTIFS('总分(一中)'!$G:$G,$B10,'总分(一中)'!$I:$I,"&lt;"&amp;M$6,'总分(一中)'!$I:$I,"&gt;="&amp;N$6)</f>
        <v>1</v>
      </c>
      <c r="O10" s="26">
        <f>COUNTIFS('总分(一中)'!$G:$G,$B10,'总分(一中)'!$I:$I,"&lt;"&amp;N$6,'总分(一中)'!$I:$I,"&gt;="&amp;O$6)</f>
        <v>1</v>
      </c>
      <c r="P10" s="26">
        <f>COUNTIFS('总分(一中)'!$G:$G,$B10,'总分(一中)'!$I:$I,"&lt;"&amp;O$6,'总分(一中)'!$I:$I,"&gt;="&amp;P$6)</f>
        <v>0</v>
      </c>
      <c r="Q10" s="26">
        <f>COUNTIFS('总分(一中)'!$G:$G,$B10,'总分(一中)'!$I:$I,"&lt;"&amp;P$6,'总分(一中)'!$I:$I,"&gt;="&amp;Q$6)</f>
        <v>0</v>
      </c>
      <c r="R10" s="26">
        <f>COUNTIFS('总分(一中)'!$G:$G,$B10,'总分(一中)'!$I:$I,"&lt;"&amp;Q$6,'总分(一中)'!$I:$I,"&gt;="&amp;R$6)</f>
        <v>1</v>
      </c>
      <c r="S10" s="26">
        <f>COUNTIFS('总分(一中)'!$G:$G,$B10,'总分(一中)'!$I:$I,"&lt;"&amp;R$6,'总分(一中)'!$I:$I,"&gt;="&amp;S$6)</f>
        <v>1</v>
      </c>
      <c r="T10" s="28">
        <v>-0.00337550366644189</v>
      </c>
      <c r="U10" s="28">
        <v>-0.0305354623606457</v>
      </c>
      <c r="V10" s="28">
        <v>0.00704576090948779</v>
      </c>
      <c r="W10" s="28">
        <v>-0.0142669563754017</v>
      </c>
      <c r="X10" s="28">
        <v>-0.0167770418934918</v>
      </c>
      <c r="Y10" s="28">
        <v>-0.0275012760940498</v>
      </c>
      <c r="Z10" s="28">
        <v>-0.0140086135078252</v>
      </c>
    </row>
    <row r="11" ht="17" customHeight="1" spans="1:26">
      <c r="A11" s="26" t="s">
        <v>53</v>
      </c>
      <c r="B11" s="26">
        <v>5</v>
      </c>
      <c r="C11" s="26">
        <f>COUNTIFS('总分(一中)'!G:G,B11,'总分(一中)'!I:I,"&gt;0")</f>
        <v>46</v>
      </c>
      <c r="D11" s="27">
        <f>AVERAGEIFS('总分(一中)'!I:I,'总分(一中)'!G:G,B11,'总分(一中)'!I:I,"&gt;0")</f>
        <v>530.048913043478</v>
      </c>
      <c r="E11" s="28">
        <f t="shared" si="0"/>
        <v>-0.0108615530428269</v>
      </c>
      <c r="F11" s="26">
        <f t="shared" si="1"/>
        <v>6</v>
      </c>
      <c r="G11" s="26">
        <f>_xlfn.MAXIFS('总分(一中)'!I:I,'总分(一中)'!G:G,B11)</f>
        <v>598.5</v>
      </c>
      <c r="H11" s="26">
        <f>COUNTIFS('总分(一中)'!G:G,B11,'总分(一中)'!I:I,"&lt;="&amp;H$4,'总分(一中)'!I:I,"&gt;="&amp;H$6)</f>
        <v>0</v>
      </c>
      <c r="I11" s="26">
        <f>COUNTIFS('总分(一中)'!$G:$G,$B11,'总分(一中)'!$I:$I,"&lt;"&amp;H$6,'总分(一中)'!$I:$I,"&gt;="&amp;I$6)</f>
        <v>14</v>
      </c>
      <c r="J11" s="26">
        <f>COUNTIFS('总分(一中)'!$G:$G,$B11,'总分(一中)'!$I:$I,"&lt;"&amp;I$6,'总分(一中)'!$I:$I,"&gt;="&amp;J$6)</f>
        <v>7</v>
      </c>
      <c r="K11" s="26">
        <f>COUNTIFS('总分(一中)'!$G:$G,$B11,'总分(一中)'!$I:$I,"&lt;"&amp;J$6,'总分(一中)'!$I:$I,"&gt;="&amp;K$6)</f>
        <v>9</v>
      </c>
      <c r="L11" s="26">
        <f>COUNTIFS('总分(一中)'!$G:$G,$B11,'总分(一中)'!$I:$I,"&lt;"&amp;K$6,'总分(一中)'!$I:$I,"&gt;="&amp;L$6)</f>
        <v>6</v>
      </c>
      <c r="M11" s="26">
        <f>COUNTIFS('总分(一中)'!$G:$G,$B11,'总分(一中)'!$I:$I,"&lt;"&amp;L$6,'总分(一中)'!$I:$I,"&gt;="&amp;M$6)</f>
        <v>4</v>
      </c>
      <c r="N11" s="26">
        <f>COUNTIFS('总分(一中)'!$G:$G,$B11,'总分(一中)'!$I:$I,"&lt;"&amp;M$6,'总分(一中)'!$I:$I,"&gt;="&amp;N$6)</f>
        <v>3</v>
      </c>
      <c r="O11" s="26">
        <f>COUNTIFS('总分(一中)'!$G:$G,$B11,'总分(一中)'!$I:$I,"&lt;"&amp;N$6,'总分(一中)'!$I:$I,"&gt;="&amp;O$6)</f>
        <v>2</v>
      </c>
      <c r="P11" s="26">
        <f>COUNTIFS('总分(一中)'!$G:$G,$B11,'总分(一中)'!$I:$I,"&lt;"&amp;O$6,'总分(一中)'!$I:$I,"&gt;="&amp;P$6)</f>
        <v>1</v>
      </c>
      <c r="Q11" s="26">
        <f>COUNTIFS('总分(一中)'!$G:$G,$B11,'总分(一中)'!$I:$I,"&lt;"&amp;P$6,'总分(一中)'!$I:$I,"&gt;="&amp;Q$6)</f>
        <v>0</v>
      </c>
      <c r="R11" s="26">
        <f>COUNTIFS('总分(一中)'!$G:$G,$B11,'总分(一中)'!$I:$I,"&lt;"&amp;Q$6,'总分(一中)'!$I:$I,"&gt;="&amp;R$6)</f>
        <v>0</v>
      </c>
      <c r="S11" s="26">
        <f>COUNTIFS('总分(一中)'!$G:$G,$B11,'总分(一中)'!$I:$I,"&lt;"&amp;R$6,'总分(一中)'!$I:$I,"&gt;="&amp;S$6)</f>
        <v>0</v>
      </c>
      <c r="T11" s="28">
        <v>-0.0045304136729598</v>
      </c>
      <c r="U11" s="28">
        <v>0.000385974374337569</v>
      </c>
      <c r="V11" s="28">
        <v>-0.0147969894685943</v>
      </c>
      <c r="W11" s="28">
        <v>-0.0116241496766502</v>
      </c>
      <c r="X11" s="28">
        <v>-0.0298409686781904</v>
      </c>
      <c r="Y11" s="28">
        <v>-0.0103685305047565</v>
      </c>
      <c r="Z11" s="28">
        <v>-0.0108615530428269</v>
      </c>
    </row>
    <row r="12" ht="17" customHeight="1" spans="1:26">
      <c r="A12" s="26" t="s">
        <v>53</v>
      </c>
      <c r="B12" s="26">
        <v>6</v>
      </c>
      <c r="C12" s="26">
        <f>COUNTIFS('总分(一中)'!G:G,B12,'总分(一中)'!I:I,"&gt;0")</f>
        <v>43</v>
      </c>
      <c r="D12" s="27">
        <f>AVERAGEIFS('总分(一中)'!I:I,'总分(一中)'!G:G,B12,'总分(一中)'!I:I,"&gt;0")</f>
        <v>534.802325581395</v>
      </c>
      <c r="E12" s="28">
        <f t="shared" si="0"/>
        <v>-0.00199108282809707</v>
      </c>
      <c r="F12" s="26">
        <f t="shared" si="1"/>
        <v>5</v>
      </c>
      <c r="G12" s="26">
        <f>_xlfn.MAXIFS('总分(一中)'!I:I,'总分(一中)'!G:G,B12)</f>
        <v>608.5</v>
      </c>
      <c r="H12" s="26">
        <f>COUNTIFS('总分(一中)'!G:G,B12,'总分(一中)'!I:I,"&lt;="&amp;H$4,'总分(一中)'!I:I,"&gt;="&amp;H$6)</f>
        <v>1</v>
      </c>
      <c r="I12" s="26">
        <f>COUNTIFS('总分(一中)'!$G:$G,$B12,'总分(一中)'!$I:$I,"&lt;"&amp;H$6,'总分(一中)'!$I:$I,"&gt;="&amp;I$6)</f>
        <v>12</v>
      </c>
      <c r="J12" s="26">
        <f>COUNTIFS('总分(一中)'!$G:$G,$B12,'总分(一中)'!$I:$I,"&lt;"&amp;I$6,'总分(一中)'!$I:$I,"&gt;="&amp;J$6)</f>
        <v>7</v>
      </c>
      <c r="K12" s="26">
        <f>COUNTIFS('总分(一中)'!$G:$G,$B12,'总分(一中)'!$I:$I,"&lt;"&amp;J$6,'总分(一中)'!$I:$I,"&gt;="&amp;K$6)</f>
        <v>9</v>
      </c>
      <c r="L12" s="26">
        <f>COUNTIFS('总分(一中)'!$G:$G,$B12,'总分(一中)'!$I:$I,"&lt;"&amp;K$6,'总分(一中)'!$I:$I,"&gt;="&amp;L$6)</f>
        <v>7</v>
      </c>
      <c r="M12" s="26">
        <f>COUNTIFS('总分(一中)'!$G:$G,$B12,'总分(一中)'!$I:$I,"&lt;"&amp;L$6,'总分(一中)'!$I:$I,"&gt;="&amp;M$6)</f>
        <v>5</v>
      </c>
      <c r="N12" s="26">
        <f>COUNTIFS('总分(一中)'!$G:$G,$B12,'总分(一中)'!$I:$I,"&lt;"&amp;M$6,'总分(一中)'!$I:$I,"&gt;="&amp;N$6)</f>
        <v>1</v>
      </c>
      <c r="O12" s="26">
        <f>COUNTIFS('总分(一中)'!$G:$G,$B12,'总分(一中)'!$I:$I,"&lt;"&amp;N$6,'总分(一中)'!$I:$I,"&gt;="&amp;O$6)</f>
        <v>0</v>
      </c>
      <c r="P12" s="26">
        <f>COUNTIFS('总分(一中)'!$G:$G,$B12,'总分(一中)'!$I:$I,"&lt;"&amp;O$6,'总分(一中)'!$I:$I,"&gt;="&amp;P$6)</f>
        <v>0</v>
      </c>
      <c r="Q12" s="26">
        <f>COUNTIFS('总分(一中)'!$G:$G,$B12,'总分(一中)'!$I:$I,"&lt;"&amp;P$6,'总分(一中)'!$I:$I,"&gt;="&amp;Q$6)</f>
        <v>0</v>
      </c>
      <c r="R12" s="26">
        <f>COUNTIFS('总分(一中)'!$G:$G,$B12,'总分(一中)'!$I:$I,"&lt;"&amp;Q$6,'总分(一中)'!$I:$I,"&gt;="&amp;R$6)</f>
        <v>0</v>
      </c>
      <c r="S12" s="26">
        <f>COUNTIFS('总分(一中)'!$G:$G,$B12,'总分(一中)'!$I:$I,"&lt;"&amp;R$6,'总分(一中)'!$I:$I,"&gt;="&amp;S$6)</f>
        <v>1</v>
      </c>
      <c r="T12" s="28">
        <v>0.00345371274119632</v>
      </c>
      <c r="U12" s="28">
        <v>-0.0116232769832585</v>
      </c>
      <c r="V12" s="28">
        <v>-0.00589339787757616</v>
      </c>
      <c r="W12" s="28">
        <v>-0.00706352892700303</v>
      </c>
      <c r="X12" s="28">
        <v>-0.000219605730242718</v>
      </c>
      <c r="Y12" s="28">
        <v>-0.00823654676984376</v>
      </c>
      <c r="Z12" s="28">
        <v>-0.00199108282809707</v>
      </c>
    </row>
    <row r="13" ht="17" customHeight="1" spans="1:26">
      <c r="A13" s="26" t="s">
        <v>53</v>
      </c>
      <c r="B13" s="26">
        <v>7</v>
      </c>
      <c r="C13" s="26">
        <f>COUNTIFS('总分(一中)'!G:G,B13,'总分(一中)'!I:I,"&gt;0")</f>
        <v>47</v>
      </c>
      <c r="D13" s="27">
        <f>AVERAGEIFS('总分(一中)'!I:I,'总分(一中)'!G:G,B13,'总分(一中)'!I:I,"&gt;0")</f>
        <v>525.021276595745</v>
      </c>
      <c r="E13" s="28">
        <f t="shared" si="0"/>
        <v>-0.0202437598267668</v>
      </c>
      <c r="F13" s="26">
        <f t="shared" si="1"/>
        <v>11</v>
      </c>
      <c r="G13" s="26">
        <f>_xlfn.MAXIFS('总分(一中)'!I:I,'总分(一中)'!G:G,B13)</f>
        <v>596</v>
      </c>
      <c r="H13" s="26">
        <f>COUNTIFS('总分(一中)'!G:G,B13,'总分(一中)'!I:I,"&lt;="&amp;H$4,'总分(一中)'!I:I,"&gt;="&amp;H$6)</f>
        <v>0</v>
      </c>
      <c r="I13" s="26">
        <f>COUNTIFS('总分(一中)'!$G:$G,$B13,'总分(一中)'!$I:$I,"&lt;"&amp;H$6,'总分(一中)'!$I:$I,"&gt;="&amp;I$6)</f>
        <v>9</v>
      </c>
      <c r="J13" s="26">
        <f>COUNTIFS('总分(一中)'!$G:$G,$B13,'总分(一中)'!$I:$I,"&lt;"&amp;I$6,'总分(一中)'!$I:$I,"&gt;="&amp;J$6)</f>
        <v>10</v>
      </c>
      <c r="K13" s="26">
        <f>COUNTIFS('总分(一中)'!$G:$G,$B13,'总分(一中)'!$I:$I,"&lt;"&amp;J$6,'总分(一中)'!$I:$I,"&gt;="&amp;K$6)</f>
        <v>9</v>
      </c>
      <c r="L13" s="26">
        <f>COUNTIFS('总分(一中)'!$G:$G,$B13,'总分(一中)'!$I:$I,"&lt;"&amp;K$6,'总分(一中)'!$I:$I,"&gt;="&amp;L$6)</f>
        <v>9</v>
      </c>
      <c r="M13" s="26">
        <f>COUNTIFS('总分(一中)'!$G:$G,$B13,'总分(一中)'!$I:$I,"&lt;"&amp;L$6,'总分(一中)'!$I:$I,"&gt;="&amp;M$6)</f>
        <v>3</v>
      </c>
      <c r="N13" s="26">
        <f>COUNTIFS('总分(一中)'!$G:$G,$B13,'总分(一中)'!$I:$I,"&lt;"&amp;M$6,'总分(一中)'!$I:$I,"&gt;="&amp;N$6)</f>
        <v>3</v>
      </c>
      <c r="O13" s="26">
        <f>COUNTIFS('总分(一中)'!$G:$G,$B13,'总分(一中)'!$I:$I,"&lt;"&amp;N$6,'总分(一中)'!$I:$I,"&gt;="&amp;O$6)</f>
        <v>3</v>
      </c>
      <c r="P13" s="26">
        <f>COUNTIFS('总分(一中)'!$G:$G,$B13,'总分(一中)'!$I:$I,"&lt;"&amp;O$6,'总分(一中)'!$I:$I,"&gt;="&amp;P$6)</f>
        <v>0</v>
      </c>
      <c r="Q13" s="26">
        <f>COUNTIFS('总分(一中)'!$G:$G,$B13,'总分(一中)'!$I:$I,"&lt;"&amp;P$6,'总分(一中)'!$I:$I,"&gt;="&amp;Q$6)</f>
        <v>0</v>
      </c>
      <c r="R13" s="26">
        <f>COUNTIFS('总分(一中)'!$G:$G,$B13,'总分(一中)'!$I:$I,"&lt;"&amp;Q$6,'总分(一中)'!$I:$I,"&gt;="&amp;R$6)</f>
        <v>1</v>
      </c>
      <c r="S13" s="26">
        <f>COUNTIFS('总分(一中)'!$G:$G,$B13,'总分(一中)'!$I:$I,"&lt;"&amp;R$6,'总分(一中)'!$I:$I,"&gt;="&amp;S$6)</f>
        <v>0</v>
      </c>
      <c r="T13" s="28">
        <v>-0.00626246131257817</v>
      </c>
      <c r="U13" s="28">
        <v>-0.0245012294202651</v>
      </c>
      <c r="V13" s="28">
        <v>-0.0329237469285162</v>
      </c>
      <c r="W13" s="28">
        <v>-0.00434256266073508</v>
      </c>
      <c r="X13" s="28">
        <v>-0.0323362569746335</v>
      </c>
      <c r="Y13" s="28">
        <v>-0.0189413448432328</v>
      </c>
      <c r="Z13" s="28">
        <v>-0.0202437598267668</v>
      </c>
    </row>
    <row r="14" ht="17" customHeight="1" spans="1:26">
      <c r="A14" s="26" t="s">
        <v>53</v>
      </c>
      <c r="B14" s="26">
        <v>8</v>
      </c>
      <c r="C14" s="26">
        <f>COUNTIFS('总分(一中)'!G:G,B14,'总分(一中)'!I:I,"&gt;0")</f>
        <v>40</v>
      </c>
      <c r="D14" s="27">
        <f>AVERAGEIFS('总分(一中)'!I:I,'总分(一中)'!G:G,B14,'总分(一中)'!I:I,"&gt;0")</f>
        <v>528.925</v>
      </c>
      <c r="E14" s="28">
        <f t="shared" si="0"/>
        <v>-0.0129589172199512</v>
      </c>
      <c r="F14" s="26">
        <f t="shared" si="1"/>
        <v>8</v>
      </c>
      <c r="G14" s="26">
        <f>_xlfn.MAXIFS('总分(一中)'!I:I,'总分(一中)'!G:G,B14)</f>
        <v>606</v>
      </c>
      <c r="H14" s="26">
        <f>COUNTIFS('总分(一中)'!G:G,B14,'总分(一中)'!I:I,"&lt;="&amp;H$4,'总分(一中)'!I:I,"&gt;="&amp;H$6)</f>
        <v>1</v>
      </c>
      <c r="I14" s="26">
        <f>COUNTIFS('总分(一中)'!$G:$G,$B14,'总分(一中)'!$I:$I,"&lt;"&amp;H$6,'总分(一中)'!$I:$I,"&gt;="&amp;I$6)</f>
        <v>12</v>
      </c>
      <c r="J14" s="26">
        <f>COUNTIFS('总分(一中)'!$G:$G,$B14,'总分(一中)'!$I:$I,"&lt;"&amp;I$6,'总分(一中)'!$I:$I,"&gt;="&amp;J$6)</f>
        <v>6</v>
      </c>
      <c r="K14" s="26">
        <f>COUNTIFS('总分(一中)'!$G:$G,$B14,'总分(一中)'!$I:$I,"&lt;"&amp;J$6,'总分(一中)'!$I:$I,"&gt;="&amp;K$6)</f>
        <v>6</v>
      </c>
      <c r="L14" s="26">
        <f>COUNTIFS('总分(一中)'!$G:$G,$B14,'总分(一中)'!$I:$I,"&lt;"&amp;K$6,'总分(一中)'!$I:$I,"&gt;="&amp;L$6)</f>
        <v>5</v>
      </c>
      <c r="M14" s="26">
        <f>COUNTIFS('总分(一中)'!$G:$G,$B14,'总分(一中)'!$I:$I,"&lt;"&amp;L$6,'总分(一中)'!$I:$I,"&gt;="&amp;M$6)</f>
        <v>4</v>
      </c>
      <c r="N14" s="26">
        <f>COUNTIFS('总分(一中)'!$G:$G,$B14,'总分(一中)'!$I:$I,"&lt;"&amp;M$6,'总分(一中)'!$I:$I,"&gt;="&amp;N$6)</f>
        <v>4</v>
      </c>
      <c r="O14" s="26">
        <f>COUNTIFS('总分(一中)'!$G:$G,$B14,'总分(一中)'!$I:$I,"&lt;"&amp;N$6,'总分(一中)'!$I:$I,"&gt;="&amp;O$6)</f>
        <v>0</v>
      </c>
      <c r="P14" s="26">
        <f>COUNTIFS('总分(一中)'!$G:$G,$B14,'总分(一中)'!$I:$I,"&lt;"&amp;O$6,'总分(一中)'!$I:$I,"&gt;="&amp;P$6)</f>
        <v>0</v>
      </c>
      <c r="Q14" s="26">
        <f>COUNTIFS('总分(一中)'!$G:$G,$B14,'总分(一中)'!$I:$I,"&lt;"&amp;P$6,'总分(一中)'!$I:$I,"&gt;="&amp;Q$6)</f>
        <v>2</v>
      </c>
      <c r="R14" s="26">
        <f>COUNTIFS('总分(一中)'!$G:$G,$B14,'总分(一中)'!$I:$I,"&lt;"&amp;Q$6,'总分(一中)'!$I:$I,"&gt;="&amp;R$6)</f>
        <v>0</v>
      </c>
      <c r="S14" s="26">
        <f>COUNTIFS('总分(一中)'!$G:$G,$B14,'总分(一中)'!$I:$I,"&lt;"&amp;R$6,'总分(一中)'!$I:$I,"&gt;="&amp;S$6)</f>
        <v>0</v>
      </c>
      <c r="T14" s="28">
        <v>-0.00450301146903707</v>
      </c>
      <c r="U14" s="28">
        <v>-0.0147274818511703</v>
      </c>
      <c r="V14" s="28">
        <v>-0.0412089397898963</v>
      </c>
      <c r="W14" s="28">
        <v>-0.0173392985103797</v>
      </c>
      <c r="X14" s="28">
        <v>-0.0184823116157796</v>
      </c>
      <c r="Y14" s="28">
        <v>-0.0189728889443405</v>
      </c>
      <c r="Z14" s="28">
        <v>-0.0129589172199512</v>
      </c>
    </row>
    <row r="15" ht="17" customHeight="1" spans="1:26">
      <c r="A15" s="26" t="s">
        <v>53</v>
      </c>
      <c r="B15" s="26">
        <v>9</v>
      </c>
      <c r="C15" s="26">
        <f>COUNTIFS('总分(一中)'!G:G,B15,'总分(一中)'!I:I,"&gt;0")</f>
        <v>43</v>
      </c>
      <c r="D15" s="27">
        <f>AVERAGEIFS('总分(一中)'!I:I,'总分(一中)'!G:G,B15,'总分(一中)'!I:I,"&gt;0")</f>
        <v>603.604651162791</v>
      </c>
      <c r="E15" s="28">
        <f t="shared" si="0"/>
        <v>0.1264027763006</v>
      </c>
      <c r="F15" s="26">
        <f t="shared" si="1"/>
        <v>2</v>
      </c>
      <c r="G15" s="26">
        <f>_xlfn.MAXIFS('总分(一中)'!I:I,'总分(一中)'!G:G,B15)</f>
        <v>639</v>
      </c>
      <c r="H15" s="26">
        <f>COUNTIFS('总分(一中)'!G:G,B15,'总分(一中)'!I:I,"&lt;="&amp;H$4,'总分(一中)'!I:I,"&gt;="&amp;H$6)</f>
        <v>27</v>
      </c>
      <c r="I15" s="26">
        <f>COUNTIFS('总分(一中)'!$G:$G,$B15,'总分(一中)'!$I:$I,"&lt;"&amp;H$6,'总分(一中)'!$I:$I,"&gt;="&amp;I$6)</f>
        <v>15</v>
      </c>
      <c r="J15" s="26">
        <f>COUNTIFS('总分(一中)'!$G:$G,$B15,'总分(一中)'!$I:$I,"&lt;"&amp;I$6,'总分(一中)'!$I:$I,"&gt;="&amp;J$6)</f>
        <v>1</v>
      </c>
      <c r="K15" s="26">
        <f>COUNTIFS('总分(一中)'!$G:$G,$B15,'总分(一中)'!$I:$I,"&lt;"&amp;J$6,'总分(一中)'!$I:$I,"&gt;="&amp;K$6)</f>
        <v>0</v>
      </c>
      <c r="L15" s="26">
        <f>COUNTIFS('总分(一中)'!$G:$G,$B15,'总分(一中)'!$I:$I,"&lt;"&amp;K$6,'总分(一中)'!$I:$I,"&gt;="&amp;L$6)</f>
        <v>0</v>
      </c>
      <c r="M15" s="26">
        <f>COUNTIFS('总分(一中)'!$G:$G,$B15,'总分(一中)'!$I:$I,"&lt;"&amp;L$6,'总分(一中)'!$I:$I,"&gt;="&amp;M$6)</f>
        <v>0</v>
      </c>
      <c r="N15" s="26">
        <f>COUNTIFS('总分(一中)'!$G:$G,$B15,'总分(一中)'!$I:$I,"&lt;"&amp;M$6,'总分(一中)'!$I:$I,"&gt;="&amp;N$6)</f>
        <v>0</v>
      </c>
      <c r="O15" s="26">
        <f>COUNTIFS('总分(一中)'!$G:$G,$B15,'总分(一中)'!$I:$I,"&lt;"&amp;N$6,'总分(一中)'!$I:$I,"&gt;="&amp;O$6)</f>
        <v>0</v>
      </c>
      <c r="P15" s="26">
        <f>COUNTIFS('总分(一中)'!$G:$G,$B15,'总分(一中)'!$I:$I,"&lt;"&amp;O$6,'总分(一中)'!$I:$I,"&gt;="&amp;P$6)</f>
        <v>0</v>
      </c>
      <c r="Q15" s="26">
        <f>COUNTIFS('总分(一中)'!$G:$G,$B15,'总分(一中)'!$I:$I,"&lt;"&amp;P$6,'总分(一中)'!$I:$I,"&gt;="&amp;Q$6)</f>
        <v>0</v>
      </c>
      <c r="R15" s="26">
        <f>COUNTIFS('总分(一中)'!$G:$G,$B15,'总分(一中)'!$I:$I,"&lt;"&amp;Q$6,'总分(一中)'!$I:$I,"&gt;="&amp;R$6)</f>
        <v>0</v>
      </c>
      <c r="S15" s="26">
        <f>COUNTIFS('总分(一中)'!$G:$G,$B15,'总分(一中)'!$I:$I,"&lt;"&amp;R$6,'总分(一中)'!$I:$I,"&gt;="&amp;S$6)</f>
        <v>0</v>
      </c>
      <c r="T15" s="28">
        <v>0.113082927783731</v>
      </c>
      <c r="U15" s="28">
        <v>0.164867902825541</v>
      </c>
      <c r="V15" s="28">
        <v>0.191055876866308</v>
      </c>
      <c r="W15" s="28">
        <v>0.12250516708385</v>
      </c>
      <c r="X15" s="28">
        <v>0.138481236218182</v>
      </c>
      <c r="Y15" s="28">
        <v>0.14731486993073</v>
      </c>
      <c r="Z15" s="28">
        <v>0.1264027763006</v>
      </c>
    </row>
    <row r="16" ht="17" customHeight="1" spans="1:26">
      <c r="A16" s="26" t="s">
        <v>53</v>
      </c>
      <c r="B16" s="26">
        <v>10</v>
      </c>
      <c r="C16" s="26">
        <f>COUNTIFS('总分(一中)'!G:G,B16,'总分(一中)'!I:I,"&gt;0")</f>
        <v>50</v>
      </c>
      <c r="D16" s="27">
        <f>AVERAGEIFS('总分(一中)'!I:I,'总分(一中)'!G:G,B16,'总分(一中)'!I:I,"&gt;0")</f>
        <v>588.96</v>
      </c>
      <c r="E16" s="28">
        <f t="shared" si="0"/>
        <v>0.0990740012556367</v>
      </c>
      <c r="F16" s="26">
        <f t="shared" si="1"/>
        <v>3</v>
      </c>
      <c r="G16" s="26">
        <f>_xlfn.MAXIFS('总分(一中)'!I:I,'总分(一中)'!G:G,B16)</f>
        <v>644</v>
      </c>
      <c r="H16" s="26">
        <f>COUNTIFS('总分(一中)'!G:G,B16,'总分(一中)'!I:I,"&lt;="&amp;H$4,'总分(一中)'!I:I,"&gt;="&amp;H$6)</f>
        <v>24</v>
      </c>
      <c r="I16" s="26">
        <f>COUNTIFS('总分(一中)'!$G:$G,$B16,'总分(一中)'!$I:$I,"&lt;"&amp;H$6,'总分(一中)'!$I:$I,"&gt;="&amp;I$6)</f>
        <v>20</v>
      </c>
      <c r="J16" s="26">
        <f>COUNTIFS('总分(一中)'!$G:$G,$B16,'总分(一中)'!$I:$I,"&lt;"&amp;I$6,'总分(一中)'!$I:$I,"&gt;="&amp;J$6)</f>
        <v>4</v>
      </c>
      <c r="K16" s="26">
        <f>COUNTIFS('总分(一中)'!$G:$G,$B16,'总分(一中)'!$I:$I,"&lt;"&amp;J$6,'总分(一中)'!$I:$I,"&gt;="&amp;K$6)</f>
        <v>2</v>
      </c>
      <c r="L16" s="26">
        <f>COUNTIFS('总分(一中)'!$G:$G,$B16,'总分(一中)'!$I:$I,"&lt;"&amp;K$6,'总分(一中)'!$I:$I,"&gt;="&amp;L$6)</f>
        <v>0</v>
      </c>
      <c r="M16" s="26">
        <f>COUNTIFS('总分(一中)'!$G:$G,$B16,'总分(一中)'!$I:$I,"&lt;"&amp;L$6,'总分(一中)'!$I:$I,"&gt;="&amp;M$6)</f>
        <v>0</v>
      </c>
      <c r="N16" s="26">
        <f>COUNTIFS('总分(一中)'!$G:$G,$B16,'总分(一中)'!$I:$I,"&lt;"&amp;M$6,'总分(一中)'!$I:$I,"&gt;="&amp;N$6)</f>
        <v>0</v>
      </c>
      <c r="O16" s="26">
        <f>COUNTIFS('总分(一中)'!$G:$G,$B16,'总分(一中)'!$I:$I,"&lt;"&amp;N$6,'总分(一中)'!$I:$I,"&gt;="&amp;O$6)</f>
        <v>0</v>
      </c>
      <c r="P16" s="26">
        <f>COUNTIFS('总分(一中)'!$G:$G,$B16,'总分(一中)'!$I:$I,"&lt;"&amp;O$6,'总分(一中)'!$I:$I,"&gt;="&amp;P$6)</f>
        <v>0</v>
      </c>
      <c r="Q16" s="26">
        <f>COUNTIFS('总分(一中)'!$G:$G,$B16,'总分(一中)'!$I:$I,"&lt;"&amp;P$6,'总分(一中)'!$I:$I,"&gt;="&amp;Q$6)</f>
        <v>0</v>
      </c>
      <c r="R16" s="26">
        <f>COUNTIFS('总分(一中)'!$G:$G,$B16,'总分(一中)'!$I:$I,"&lt;"&amp;Q$6,'总分(一中)'!$I:$I,"&gt;="&amp;R$6)</f>
        <v>0</v>
      </c>
      <c r="S16" s="26">
        <f>COUNTIFS('总分(一中)'!$G:$G,$B16,'总分(一中)'!$I:$I,"&lt;"&amp;R$6,'总分(一中)'!$I:$I,"&gt;="&amp;S$6)</f>
        <v>0</v>
      </c>
      <c r="T16" s="28">
        <v>0.0881697825162043</v>
      </c>
      <c r="U16" s="28">
        <v>0.132047081889583</v>
      </c>
      <c r="V16" s="28">
        <v>0.137462314601686</v>
      </c>
      <c r="W16" s="28">
        <v>0.0892089377225745</v>
      </c>
      <c r="X16" s="28">
        <v>0.111185988699911</v>
      </c>
      <c r="Y16" s="28">
        <v>0.101688599322224</v>
      </c>
      <c r="Z16" s="28">
        <v>0.0990740012556367</v>
      </c>
    </row>
    <row r="17" ht="17" customHeight="1" spans="1:26 16286:16291">
      <c r="A17" s="26" t="s">
        <v>53</v>
      </c>
      <c r="B17" s="26">
        <v>11</v>
      </c>
      <c r="C17" s="26">
        <f>COUNTIFS('总分(一中)'!G:G,B17,'总分(一中)'!I:I,"&gt;0")</f>
        <v>41</v>
      </c>
      <c r="D17" s="27">
        <f>AVERAGEIFS('总分(一中)'!I:I,'总分(一中)'!G:G,B17,'总分(一中)'!I:I,"&gt;0")</f>
        <v>497.115853658537</v>
      </c>
      <c r="E17" s="28">
        <f t="shared" si="0"/>
        <v>-0.0723188155934201</v>
      </c>
      <c r="F17" s="26">
        <f t="shared" si="1"/>
        <v>16</v>
      </c>
      <c r="G17" s="26">
        <f>_xlfn.MAXIFS('总分(一中)'!I:I,'总分(一中)'!G:G,B17)</f>
        <v>604.5</v>
      </c>
      <c r="H17" s="26">
        <f>COUNTIFS('总分(一中)'!G:G,B17,'总分(一中)'!I:I,"&lt;="&amp;H$4,'总分(一中)'!I:I,"&gt;="&amp;H$6)</f>
        <v>1</v>
      </c>
      <c r="I17" s="26">
        <f>COUNTIFS('总分(一中)'!$G:$G,$B17,'总分(一中)'!$I:$I,"&lt;"&amp;H$6,'总分(一中)'!$I:$I,"&gt;="&amp;I$6)</f>
        <v>3</v>
      </c>
      <c r="J17" s="26">
        <f>COUNTIFS('总分(一中)'!$G:$G,$B17,'总分(一中)'!$I:$I,"&lt;"&amp;I$6,'总分(一中)'!$I:$I,"&gt;="&amp;J$6)</f>
        <v>6</v>
      </c>
      <c r="K17" s="26">
        <f>COUNTIFS('总分(一中)'!$G:$G,$B17,'总分(一中)'!$I:$I,"&lt;"&amp;J$6,'总分(一中)'!$I:$I,"&gt;="&amp;K$6)</f>
        <v>5</v>
      </c>
      <c r="L17" s="26">
        <f>COUNTIFS('总分(一中)'!$G:$G,$B17,'总分(一中)'!$I:$I,"&lt;"&amp;K$6,'总分(一中)'!$I:$I,"&gt;="&amp;L$6)</f>
        <v>4</v>
      </c>
      <c r="M17" s="26">
        <f>COUNTIFS('总分(一中)'!$G:$G,$B17,'总分(一中)'!$I:$I,"&lt;"&amp;L$6,'总分(一中)'!$I:$I,"&gt;="&amp;M$6)</f>
        <v>9</v>
      </c>
      <c r="N17" s="26">
        <f>COUNTIFS('总分(一中)'!$G:$G,$B17,'总分(一中)'!$I:$I,"&lt;"&amp;M$6,'总分(一中)'!$I:$I,"&gt;="&amp;N$6)</f>
        <v>2</v>
      </c>
      <c r="O17" s="26">
        <f>COUNTIFS('总分(一中)'!$G:$G,$B17,'总分(一中)'!$I:$I,"&lt;"&amp;N$6,'总分(一中)'!$I:$I,"&gt;="&amp;O$6)</f>
        <v>4</v>
      </c>
      <c r="P17" s="26">
        <f>COUNTIFS('总分(一中)'!$G:$G,$B17,'总分(一中)'!$I:$I,"&lt;"&amp;O$6,'总分(一中)'!$I:$I,"&gt;="&amp;P$6)</f>
        <v>5</v>
      </c>
      <c r="Q17" s="26">
        <f>COUNTIFS('总分(一中)'!$G:$G,$B17,'总分(一中)'!$I:$I,"&lt;"&amp;P$6,'总分(一中)'!$I:$I,"&gt;="&amp;Q$6)</f>
        <v>0</v>
      </c>
      <c r="R17" s="26">
        <f>COUNTIFS('总分(一中)'!$G:$G,$B17,'总分(一中)'!$I:$I,"&lt;"&amp;Q$6,'总分(一中)'!$I:$I,"&gt;="&amp;R$6)</f>
        <v>0</v>
      </c>
      <c r="S17" s="26">
        <f>COUNTIFS('总分(一中)'!$G:$G,$B17,'总分(一中)'!$I:$I,"&lt;"&amp;R$6,'总分(一中)'!$I:$I,"&gt;="&amp;S$6)</f>
        <v>2</v>
      </c>
      <c r="T17" s="28">
        <v>-0.060969200427045</v>
      </c>
      <c r="U17" s="28">
        <v>-0.0460253187856582</v>
      </c>
      <c r="V17" s="28">
        <v>-0.0618503968047936</v>
      </c>
      <c r="W17" s="28">
        <v>-0.0696156654434118</v>
      </c>
      <c r="X17" s="28">
        <v>-0.0635869549912201</v>
      </c>
      <c r="Y17" s="28">
        <v>-0.0625302625862411</v>
      </c>
      <c r="Z17" s="28">
        <v>-0.0723188155934201</v>
      </c>
    </row>
    <row r="18" ht="17" customHeight="1" spans="1:26 16286:16291">
      <c r="A18" s="26" t="s">
        <v>53</v>
      </c>
      <c r="B18" s="26">
        <v>12</v>
      </c>
      <c r="C18" s="26">
        <f>COUNTIFS('总分(一中)'!G:G,B18,'总分(一中)'!I:I,"&gt;0")</f>
        <v>38</v>
      </c>
      <c r="D18" s="27">
        <f>AVERAGEIFS('总分(一中)'!I:I,'总分(一中)'!G:G,B18,'总分(一中)'!I:I,"&gt;0")</f>
        <v>509.315789473684</v>
      </c>
      <c r="E18" s="28">
        <f t="shared" si="0"/>
        <v>-0.0495521892157098</v>
      </c>
      <c r="F18" s="26">
        <f t="shared" si="1"/>
        <v>13</v>
      </c>
      <c r="G18" s="26">
        <f>_xlfn.MAXIFS('总分(一中)'!I:I,'总分(一中)'!G:G,B18)</f>
        <v>606</v>
      </c>
      <c r="H18" s="26">
        <f>COUNTIFS('总分(一中)'!G:G,B18,'总分(一中)'!I:I,"&lt;="&amp;H$4,'总分(一中)'!I:I,"&gt;="&amp;H$6)</f>
        <v>1</v>
      </c>
      <c r="I18" s="26">
        <f>COUNTIFS('总分(一中)'!$G:$G,$B18,'总分(一中)'!$I:$I,"&lt;"&amp;H$6,'总分(一中)'!$I:$I,"&gt;="&amp;I$6)</f>
        <v>3</v>
      </c>
      <c r="J18" s="26">
        <f>COUNTIFS('总分(一中)'!$G:$G,$B18,'总分(一中)'!$I:$I,"&lt;"&amp;I$6,'总分(一中)'!$I:$I,"&gt;="&amp;J$6)</f>
        <v>8</v>
      </c>
      <c r="K18" s="26">
        <f>COUNTIFS('总分(一中)'!$G:$G,$B18,'总分(一中)'!$I:$I,"&lt;"&amp;J$6,'总分(一中)'!$I:$I,"&gt;="&amp;K$6)</f>
        <v>3</v>
      </c>
      <c r="L18" s="26">
        <f>COUNTIFS('总分(一中)'!$G:$G,$B18,'总分(一中)'!$I:$I,"&lt;"&amp;K$6,'总分(一中)'!$I:$I,"&gt;="&amp;L$6)</f>
        <v>7</v>
      </c>
      <c r="M18" s="26">
        <f>COUNTIFS('总分(一中)'!$G:$G,$B18,'总分(一中)'!$I:$I,"&lt;"&amp;L$6,'总分(一中)'!$I:$I,"&gt;="&amp;M$6)</f>
        <v>10</v>
      </c>
      <c r="N18" s="26">
        <f>COUNTIFS('总分(一中)'!$G:$G,$B18,'总分(一中)'!$I:$I,"&lt;"&amp;M$6,'总分(一中)'!$I:$I,"&gt;="&amp;N$6)</f>
        <v>1</v>
      </c>
      <c r="O18" s="26">
        <f>COUNTIFS('总分(一中)'!$G:$G,$B18,'总分(一中)'!$I:$I,"&lt;"&amp;N$6,'总分(一中)'!$I:$I,"&gt;="&amp;O$6)</f>
        <v>2</v>
      </c>
      <c r="P18" s="26">
        <f>COUNTIFS('总分(一中)'!$G:$G,$B18,'总分(一中)'!$I:$I,"&lt;"&amp;O$6,'总分(一中)'!$I:$I,"&gt;="&amp;P$6)</f>
        <v>0</v>
      </c>
      <c r="Q18" s="26">
        <f>COUNTIFS('总分(一中)'!$G:$G,$B18,'总分(一中)'!$I:$I,"&lt;"&amp;P$6,'总分(一中)'!$I:$I,"&gt;="&amp;Q$6)</f>
        <v>1</v>
      </c>
      <c r="R18" s="26">
        <f>COUNTIFS('总分(一中)'!$G:$G,$B18,'总分(一中)'!$I:$I,"&lt;"&amp;Q$6,'总分(一中)'!$I:$I,"&gt;="&amp;R$6)</f>
        <v>2</v>
      </c>
      <c r="S18" s="26">
        <f>COUNTIFS('总分(一中)'!$G:$G,$B18,'总分(一中)'!$I:$I,"&lt;"&amp;R$6,'总分(一中)'!$I:$I,"&gt;="&amp;S$6)</f>
        <v>0</v>
      </c>
      <c r="T18" s="28">
        <v>-0.0696601410618984</v>
      </c>
      <c r="U18" s="28">
        <v>-0.0703189192302602</v>
      </c>
      <c r="V18" s="28">
        <v>-0.0685943779856002</v>
      </c>
      <c r="W18" s="28">
        <v>-0.062274139759631</v>
      </c>
      <c r="X18" s="28">
        <v>-0.0538974787115801</v>
      </c>
      <c r="Y18" s="28">
        <v>-0.0575780328454689</v>
      </c>
      <c r="Z18" s="28">
        <v>-0.0495521892157098</v>
      </c>
    </row>
    <row r="19" ht="17" customHeight="1" spans="1:26 16286:16291">
      <c r="A19" s="26" t="s">
        <v>53</v>
      </c>
      <c r="B19" s="26">
        <v>13</v>
      </c>
      <c r="C19" s="26">
        <f>COUNTIFS('总分(一中)'!G:G,B19,'总分(一中)'!I:I,"&gt;0")</f>
        <v>47</v>
      </c>
      <c r="D19" s="27">
        <f>AVERAGEIFS('总分(一中)'!I:I,'总分(一中)'!G:G,B19,'总分(一中)'!I:I,"&gt;0")</f>
        <v>504.414893617021</v>
      </c>
      <c r="E19" s="28">
        <f t="shared" si="0"/>
        <v>-0.05869788199437</v>
      </c>
      <c r="F19" s="26">
        <f t="shared" si="1"/>
        <v>14</v>
      </c>
      <c r="G19" s="26">
        <f>_xlfn.MAXIFS('总分(一中)'!I:I,'总分(一中)'!G:G,B19)</f>
        <v>606.5</v>
      </c>
      <c r="H19" s="26">
        <f>COUNTIFS('总分(一中)'!G:G,B19,'总分(一中)'!I:I,"&lt;="&amp;H$4,'总分(一中)'!I:I,"&gt;="&amp;H$6)</f>
        <v>2</v>
      </c>
      <c r="I19" s="26">
        <f>COUNTIFS('总分(一中)'!$G:$G,$B19,'总分(一中)'!$I:$I,"&lt;"&amp;H$6,'总分(一中)'!$I:$I,"&gt;="&amp;I$6)</f>
        <v>1</v>
      </c>
      <c r="J19" s="26">
        <f>COUNTIFS('总分(一中)'!$G:$G,$B19,'总分(一中)'!$I:$I,"&lt;"&amp;I$6,'总分(一中)'!$I:$I,"&gt;="&amp;J$6)</f>
        <v>6</v>
      </c>
      <c r="K19" s="26">
        <f>COUNTIFS('总分(一中)'!$G:$G,$B19,'总分(一中)'!$I:$I,"&lt;"&amp;J$6,'总分(一中)'!$I:$I,"&gt;="&amp;K$6)</f>
        <v>12</v>
      </c>
      <c r="L19" s="26">
        <f>COUNTIFS('总分(一中)'!$G:$G,$B19,'总分(一中)'!$I:$I,"&lt;"&amp;K$6,'总分(一中)'!$I:$I,"&gt;="&amp;L$6)</f>
        <v>5</v>
      </c>
      <c r="M19" s="26">
        <f>COUNTIFS('总分(一中)'!$G:$G,$B19,'总分(一中)'!$I:$I,"&lt;"&amp;L$6,'总分(一中)'!$I:$I,"&gt;="&amp;M$6)</f>
        <v>9</v>
      </c>
      <c r="N19" s="26">
        <f>COUNTIFS('总分(一中)'!$G:$G,$B19,'总分(一中)'!$I:$I,"&lt;"&amp;M$6,'总分(一中)'!$I:$I,"&gt;="&amp;N$6)</f>
        <v>4</v>
      </c>
      <c r="O19" s="26">
        <f>COUNTIFS('总分(一中)'!$G:$G,$B19,'总分(一中)'!$I:$I,"&lt;"&amp;N$6,'总分(一中)'!$I:$I,"&gt;="&amp;O$6)</f>
        <v>4</v>
      </c>
      <c r="P19" s="26">
        <f>COUNTIFS('总分(一中)'!$G:$G,$B19,'总分(一中)'!$I:$I,"&lt;"&amp;O$6,'总分(一中)'!$I:$I,"&gt;="&amp;P$6)</f>
        <v>3</v>
      </c>
      <c r="Q19" s="26">
        <f>COUNTIFS('总分(一中)'!$G:$G,$B19,'总分(一中)'!$I:$I,"&lt;"&amp;P$6,'总分(一中)'!$I:$I,"&gt;="&amp;Q$6)</f>
        <v>0</v>
      </c>
      <c r="R19" s="26">
        <f>COUNTIFS('总分(一中)'!$G:$G,$B19,'总分(一中)'!$I:$I,"&lt;"&amp;Q$6,'总分(一中)'!$I:$I,"&gt;="&amp;R$6)</f>
        <v>1</v>
      </c>
      <c r="S19" s="26">
        <f>COUNTIFS('总分(一中)'!$G:$G,$B19,'总分(一中)'!$I:$I,"&lt;"&amp;R$6,'总分(一中)'!$I:$I,"&gt;="&amp;S$6)</f>
        <v>0</v>
      </c>
      <c r="T19" s="28">
        <v>-0.0556959842942279</v>
      </c>
      <c r="U19" s="28">
        <v>-0.0949180923024406</v>
      </c>
      <c r="V19" s="28">
        <v>-0.0743283285425166</v>
      </c>
      <c r="W19" s="28">
        <v>-0.0558014928523672</v>
      </c>
      <c r="X19" s="28">
        <v>-0.0576559040577065</v>
      </c>
      <c r="Y19" s="28">
        <v>-0.058395328111053</v>
      </c>
      <c r="Z19" s="28">
        <v>-0.05869788199437</v>
      </c>
    </row>
    <row r="20" ht="17" customHeight="1" spans="1:26 16286:16291">
      <c r="A20" s="26" t="s">
        <v>53</v>
      </c>
      <c r="B20" s="26">
        <v>14</v>
      </c>
      <c r="C20" s="26">
        <f>COUNTIFS('总分(一中)'!G:G,B20,'总分(一中)'!I:I,"&gt;0")</f>
        <v>49</v>
      </c>
      <c r="D20" s="27">
        <f>AVERAGEIFS('总分(一中)'!I:I,'总分(一中)'!G:G,B20,'总分(一中)'!I:I,"&gt;0")</f>
        <v>502.984693877551</v>
      </c>
      <c r="E20" s="28">
        <f t="shared" si="0"/>
        <v>-0.0613668159631528</v>
      </c>
      <c r="F20" s="26">
        <f t="shared" si="1"/>
        <v>15</v>
      </c>
      <c r="G20" s="26">
        <f>_xlfn.MAXIFS('总分(一中)'!I:I,'总分(一中)'!G:G,B20)</f>
        <v>581</v>
      </c>
      <c r="H20" s="26">
        <f>COUNTIFS('总分(一中)'!G:G,B20,'总分(一中)'!I:I,"&lt;="&amp;H$4,'总分(一中)'!I:I,"&gt;="&amp;H$6)</f>
        <v>0</v>
      </c>
      <c r="I20" s="26">
        <f>COUNTIFS('总分(一中)'!$G:$G,$B20,'总分(一中)'!$I:$I,"&lt;"&amp;H$6,'总分(一中)'!$I:$I,"&gt;="&amp;I$6)</f>
        <v>6</v>
      </c>
      <c r="J20" s="26">
        <f>COUNTIFS('总分(一中)'!$G:$G,$B20,'总分(一中)'!$I:$I,"&lt;"&amp;I$6,'总分(一中)'!$I:$I,"&gt;="&amp;J$6)</f>
        <v>9</v>
      </c>
      <c r="K20" s="26">
        <f>COUNTIFS('总分(一中)'!$G:$G,$B20,'总分(一中)'!$I:$I,"&lt;"&amp;J$6,'总分(一中)'!$I:$I,"&gt;="&amp;K$6)</f>
        <v>6</v>
      </c>
      <c r="L20" s="26">
        <f>COUNTIFS('总分(一中)'!$G:$G,$B20,'总分(一中)'!$I:$I,"&lt;"&amp;K$6,'总分(一中)'!$I:$I,"&gt;="&amp;L$6)</f>
        <v>9</v>
      </c>
      <c r="M20" s="26">
        <f>COUNTIFS('总分(一中)'!$G:$G,$B20,'总分(一中)'!$I:$I,"&lt;"&amp;L$6,'总分(一中)'!$I:$I,"&gt;="&amp;M$6)</f>
        <v>3</v>
      </c>
      <c r="N20" s="26">
        <f>COUNTIFS('总分(一中)'!$G:$G,$B20,'总分(一中)'!$I:$I,"&lt;"&amp;M$6,'总分(一中)'!$I:$I,"&gt;="&amp;N$6)</f>
        <v>4</v>
      </c>
      <c r="O20" s="26">
        <f>COUNTIFS('总分(一中)'!$G:$G,$B20,'总分(一中)'!$I:$I,"&lt;"&amp;N$6,'总分(一中)'!$I:$I,"&gt;="&amp;O$6)</f>
        <v>7</v>
      </c>
      <c r="P20" s="26">
        <f>COUNTIFS('总分(一中)'!$G:$G,$B20,'总分(一中)'!$I:$I,"&lt;"&amp;O$6,'总分(一中)'!$I:$I,"&gt;="&amp;P$6)</f>
        <v>1</v>
      </c>
      <c r="Q20" s="26">
        <f>COUNTIFS('总分(一中)'!$G:$G,$B20,'总分(一中)'!$I:$I,"&lt;"&amp;P$6,'总分(一中)'!$I:$I,"&gt;="&amp;Q$6)</f>
        <v>3</v>
      </c>
      <c r="R20" s="26">
        <f>COUNTIFS('总分(一中)'!$G:$G,$B20,'总分(一中)'!$I:$I,"&lt;"&amp;Q$6,'总分(一中)'!$I:$I,"&gt;="&amp;R$6)</f>
        <v>0</v>
      </c>
      <c r="S20" s="26">
        <f>COUNTIFS('总分(一中)'!$G:$G,$B20,'总分(一中)'!$I:$I,"&lt;"&amp;R$6,'总分(一中)'!$I:$I,"&gt;="&amp;S$6)</f>
        <v>1</v>
      </c>
      <c r="T20" s="28">
        <v>-0.0610799466569424</v>
      </c>
      <c r="U20" s="28">
        <v>-0.0780772399853829</v>
      </c>
      <c r="V20" s="28">
        <v>-0.0930813179531864</v>
      </c>
      <c r="W20" s="28">
        <v>-0.0485809519673413</v>
      </c>
      <c r="X20" s="28">
        <v>-0.0817499669676504</v>
      </c>
      <c r="Y20" s="28">
        <v>-0.0727794823955791</v>
      </c>
      <c r="Z20" s="28">
        <v>-0.0613668159631528</v>
      </c>
    </row>
    <row r="21" ht="17" customHeight="1" spans="1:26 16286:16291">
      <c r="A21" s="26" t="s">
        <v>53</v>
      </c>
      <c r="B21" s="26">
        <v>15</v>
      </c>
      <c r="C21" s="26">
        <f>COUNTIFS('总分(一中)'!G:G,B21,'总分(一中)'!I:I,"&gt;0")</f>
        <v>49</v>
      </c>
      <c r="D21" s="27">
        <f>AVERAGEIFS('总分(一中)'!I:I,'总分(一中)'!G:G,B21,'总分(一中)'!I:I,"&gt;0")</f>
        <v>511.663265306122</v>
      </c>
      <c r="E21" s="28">
        <f t="shared" si="0"/>
        <v>-0.0451715018073819</v>
      </c>
      <c r="F21" s="26">
        <f t="shared" si="1"/>
        <v>12</v>
      </c>
      <c r="G21" s="26">
        <f>_xlfn.MAXIFS('总分(一中)'!I:I,'总分(一中)'!G:G,B21)</f>
        <v>588</v>
      </c>
      <c r="H21" s="26">
        <f>COUNTIFS('总分(一中)'!G:G,B21,'总分(一中)'!I:I,"&lt;="&amp;H$4,'总分(一中)'!I:I,"&gt;="&amp;H$6)</f>
        <v>0</v>
      </c>
      <c r="I21" s="26">
        <f>COUNTIFS('总分(一中)'!$G:$G,$B21,'总分(一中)'!$I:$I,"&lt;"&amp;H$6,'总分(一中)'!$I:$I,"&gt;="&amp;I$6)</f>
        <v>5</v>
      </c>
      <c r="J21" s="26">
        <f>COUNTIFS('总分(一中)'!$G:$G,$B21,'总分(一中)'!$I:$I,"&lt;"&amp;I$6,'总分(一中)'!$I:$I,"&gt;="&amp;J$6)</f>
        <v>6</v>
      </c>
      <c r="K21" s="26">
        <f>COUNTIFS('总分(一中)'!$G:$G,$B21,'总分(一中)'!$I:$I,"&lt;"&amp;J$6,'总分(一中)'!$I:$I,"&gt;="&amp;K$6)</f>
        <v>13</v>
      </c>
      <c r="L21" s="26">
        <f>COUNTIFS('总分(一中)'!$G:$G,$B21,'总分(一中)'!$I:$I,"&lt;"&amp;K$6,'总分(一中)'!$I:$I,"&gt;="&amp;L$6)</f>
        <v>7</v>
      </c>
      <c r="M21" s="26">
        <f>COUNTIFS('总分(一中)'!$G:$G,$B21,'总分(一中)'!$I:$I,"&lt;"&amp;L$6,'总分(一中)'!$I:$I,"&gt;="&amp;M$6)</f>
        <v>9</v>
      </c>
      <c r="N21" s="26">
        <f>COUNTIFS('总分(一中)'!$G:$G,$B21,'总分(一中)'!$I:$I,"&lt;"&amp;M$6,'总分(一中)'!$I:$I,"&gt;="&amp;N$6)</f>
        <v>4</v>
      </c>
      <c r="O21" s="26">
        <f>COUNTIFS('总分(一中)'!$G:$G,$B21,'总分(一中)'!$I:$I,"&lt;"&amp;N$6,'总分(一中)'!$I:$I,"&gt;="&amp;O$6)</f>
        <v>2</v>
      </c>
      <c r="P21" s="26">
        <f>COUNTIFS('总分(一中)'!$G:$G,$B21,'总分(一中)'!$I:$I,"&lt;"&amp;O$6,'总分(一中)'!$I:$I,"&gt;="&amp;P$6)</f>
        <v>0</v>
      </c>
      <c r="Q21" s="26">
        <f>COUNTIFS('总分(一中)'!$G:$G,$B21,'总分(一中)'!$I:$I,"&lt;"&amp;P$6,'总分(一中)'!$I:$I,"&gt;="&amp;Q$6)</f>
        <v>2</v>
      </c>
      <c r="R21" s="26">
        <f>COUNTIFS('总分(一中)'!$G:$G,$B21,'总分(一中)'!$I:$I,"&lt;"&amp;Q$6,'总分(一中)'!$I:$I,"&gt;="&amp;R$6)</f>
        <v>1</v>
      </c>
      <c r="S21" s="26">
        <f>COUNTIFS('总分(一中)'!$G:$G,$B21,'总分(一中)'!$I:$I,"&lt;"&amp;R$6,'总分(一中)'!$I:$I,"&gt;="&amp;S$6)</f>
        <v>0</v>
      </c>
      <c r="T21" s="28">
        <v>-0.043043079821447</v>
      </c>
      <c r="U21" s="28">
        <v>-0.0566869207275032</v>
      </c>
      <c r="V21" s="28">
        <v>-0.0694878314478616</v>
      </c>
      <c r="W21" s="28">
        <v>-0.0359858005104314</v>
      </c>
      <c r="X21" s="28">
        <v>-0.0530364107540285</v>
      </c>
      <c r="Y21" s="28">
        <v>-0.0442389187021714</v>
      </c>
      <c r="Z21" s="28">
        <v>-0.0451715018073819</v>
      </c>
    </row>
    <row r="22" ht="17" customHeight="1" spans="1:26 16286:16291">
      <c r="A22" s="26" t="s">
        <v>53</v>
      </c>
      <c r="B22" s="26">
        <v>19</v>
      </c>
      <c r="C22" s="26">
        <f>COUNTIFS('总分(一中)'!G:G,B22,'总分(一中)'!I:I,"&gt;0")</f>
        <v>32</v>
      </c>
      <c r="D22" s="27">
        <f>AVERAGEIFS('总分(一中)'!I:I,'总分(一中)'!G:G,B22,'总分(一中)'!I:I,"&gt;0")</f>
        <v>629.328125</v>
      </c>
      <c r="E22" s="28">
        <f t="shared" si="0"/>
        <v>0.174406038519522</v>
      </c>
      <c r="F22" s="26">
        <f t="shared" si="1"/>
        <v>1</v>
      </c>
      <c r="G22" s="26">
        <f>_xlfn.MAXIFS('总分(一中)'!I:I,'总分(一中)'!G:G,B22)</f>
        <v>669.5</v>
      </c>
      <c r="H22" s="26">
        <f>COUNTIFS('总分(一中)'!G:G,B22,'总分(一中)'!I:I,"&lt;="&amp;H$4,'总分(一中)'!I:I,"&gt;="&amp;H$6)</f>
        <v>29</v>
      </c>
      <c r="I22" s="26">
        <f>COUNTIFS('总分(一中)'!$G:$G,$B22,'总分(一中)'!$I:$I,"&lt;"&amp;H$6,'总分(一中)'!$I:$I,"&gt;="&amp;I$6)</f>
        <v>3</v>
      </c>
      <c r="J22" s="26">
        <f>COUNTIFS('总分(一中)'!$G:$G,$B22,'总分(一中)'!$I:$I,"&lt;"&amp;I$6,'总分(一中)'!$I:$I,"&gt;="&amp;J$6)</f>
        <v>0</v>
      </c>
      <c r="K22" s="26">
        <f>COUNTIFS('总分(一中)'!$G:$G,$B22,'总分(一中)'!$I:$I,"&lt;"&amp;J$6,'总分(一中)'!$I:$I,"&gt;="&amp;K$6)</f>
        <v>0</v>
      </c>
      <c r="L22" s="26">
        <f>COUNTIFS('总分(一中)'!$G:$G,$B22,'总分(一中)'!$I:$I,"&lt;"&amp;K$6,'总分(一中)'!$I:$I,"&gt;="&amp;L$6)</f>
        <v>0</v>
      </c>
      <c r="M22" s="26">
        <f>COUNTIFS('总分(一中)'!$G:$G,$B22,'总分(一中)'!$I:$I,"&lt;"&amp;L$6,'总分(一中)'!$I:$I,"&gt;="&amp;M$6)</f>
        <v>0</v>
      </c>
      <c r="N22" s="26">
        <f>COUNTIFS('总分(一中)'!$G:$G,$B22,'总分(一中)'!$I:$I,"&lt;"&amp;M$6,'总分(一中)'!$I:$I,"&gt;="&amp;N$6)</f>
        <v>0</v>
      </c>
      <c r="O22" s="26">
        <f>COUNTIFS('总分(一中)'!$G:$G,$B22,'总分(一中)'!$I:$I,"&lt;"&amp;N$6,'总分(一中)'!$I:$I,"&gt;="&amp;O$6)</f>
        <v>0</v>
      </c>
      <c r="P22" s="26">
        <f>COUNTIFS('总分(一中)'!$G:$G,$B22,'总分(一中)'!$I:$I,"&lt;"&amp;O$6,'总分(一中)'!$I:$I,"&gt;="&amp;P$6)</f>
        <v>0</v>
      </c>
      <c r="Q22" s="26">
        <f>COUNTIFS('总分(一中)'!$G:$G,$B22,'总分(一中)'!$I:$I,"&lt;"&amp;P$6,'总分(一中)'!$I:$I,"&gt;="&amp;Q$6)</f>
        <v>0</v>
      </c>
      <c r="R22" s="26">
        <f>COUNTIFS('总分(一中)'!$G:$G,$B22,'总分(一中)'!$I:$I,"&lt;"&amp;Q$6,'总分(一中)'!$I:$I,"&gt;="&amp;R$6)</f>
        <v>0</v>
      </c>
      <c r="S22" s="26">
        <f>COUNTIFS('总分(一中)'!$G:$G,$B22,'总分(一中)'!$I:$I,"&lt;"&amp;R$6,'总分(一中)'!$I:$I,"&gt;="&amp;S$6)</f>
        <v>0</v>
      </c>
      <c r="T22" s="28">
        <v>0.164843115440006</v>
      </c>
      <c r="U22" s="28">
        <v>0.226445577358092</v>
      </c>
      <c r="V22" s="28">
        <v>0.240596633192572</v>
      </c>
      <c r="W22" s="28">
        <v>0.173076087900634</v>
      </c>
      <c r="X22" s="28">
        <v>0.236937797451623</v>
      </c>
      <c r="Y22" s="28">
        <v>0.206038672667466</v>
      </c>
      <c r="Z22" s="28">
        <v>0.174406038519522</v>
      </c>
    </row>
    <row r="23" ht="16.8" customHeight="1" spans="1:26 16286:16291">
      <c r="A23" s="29" t="s">
        <v>53</v>
      </c>
      <c r="B23" s="29" t="s">
        <v>53</v>
      </c>
      <c r="C23" s="26">
        <f>COUNTIFS('总分(一中)'!E:E,B23,'总分(一中)'!I:I,"&gt;0")</f>
        <v>700</v>
      </c>
      <c r="D23" s="27">
        <f>AVERAGEIFS('总分(一中)'!I:I,'总分(一中)'!E:E,B23,'总分(一中)'!I:I,"&gt;0")</f>
        <v>535.869285714286</v>
      </c>
      <c r="E23" s="30" t="s">
        <v>1762</v>
      </c>
      <c r="F23" s="31" t="s">
        <v>1762</v>
      </c>
      <c r="G23" s="26">
        <f>_xlfn.MAXIFS('总分(一中)'!I:I,'总分(一中)'!E:E,B23)</f>
        <v>669.5</v>
      </c>
      <c r="H23" s="26">
        <f>COUNTIFS('总分(一中)'!E:E,B23,'总分(一中)'!I:I,"&lt;="&amp;H$4,'总分(一中)'!I:I,"&gt;="&amp;H$6)</f>
        <v>86</v>
      </c>
      <c r="I23" s="26">
        <f>COUNTIFS('总分(一中)'!$E:$E,$B23,'总分(一中)'!$I:$I,"&lt;"&amp;H$6,'总分(一中)'!$I:$I,"&gt;="&amp;I$6)</f>
        <v>157</v>
      </c>
      <c r="J23" s="26">
        <f>COUNTIFS('总分(一中)'!$E:$E,$B23,'总分(一中)'!$I:$I,"&lt;"&amp;I$6,'总分(一中)'!$I:$I,"&gt;="&amp;J$6)</f>
        <v>104</v>
      </c>
      <c r="K23" s="26">
        <f>COUNTIFS('总分(一中)'!$E:$E,$B23,'总分(一中)'!$I:$I,"&lt;"&amp;J$6,'总分(一中)'!$I:$I,"&gt;="&amp;K$6)</f>
        <v>100</v>
      </c>
      <c r="L23" s="26">
        <f>COUNTIFS('总分(一中)'!$E:$E,$B23,'总分(一中)'!$I:$I,"&lt;"&amp;K$6,'总分(一中)'!$I:$I,"&gt;="&amp;L$6)</f>
        <v>85</v>
      </c>
      <c r="M23" s="26">
        <f>COUNTIFS('总分(一中)'!$E:$E,$B23,'总分(一中)'!$I:$I,"&lt;"&amp;L$6,'总分(一中)'!$I:$I,"&gt;="&amp;M$6)</f>
        <v>71</v>
      </c>
      <c r="N23" s="26">
        <f>COUNTIFS('总分(一中)'!$E:$E,$B23,'总分(一中)'!$I:$I,"&lt;"&amp;M$6,'总分(一中)'!$I:$I,"&gt;="&amp;N$6)</f>
        <v>36</v>
      </c>
      <c r="O23" s="26">
        <f>COUNTIFS('总分(一中)'!$E:$E,$B23,'总分(一中)'!$I:$I,"&lt;"&amp;N$6,'总分(一中)'!$I:$I,"&gt;="&amp;O$6)</f>
        <v>30</v>
      </c>
      <c r="P23" s="26">
        <f>COUNTIFS('总分(一中)'!$E:$E,$B23,'总分(一中)'!$I:$I,"&lt;"&amp;O$6,'总分(一中)'!$I:$I,"&gt;="&amp;P$6)</f>
        <v>12</v>
      </c>
      <c r="Q23" s="26">
        <f>COUNTIFS('总分(一中)'!$E:$E,$B23,'总分(一中)'!$I:$I,"&lt;"&amp;P$6,'总分(一中)'!$I:$I,"&gt;="&amp;Q$6)</f>
        <v>8</v>
      </c>
      <c r="R23" s="26">
        <f>COUNTIFS('总分(一中)'!$E:$E,$B23,'总分(一中)'!$I:$I,"&lt;"&amp;Q$6,'总分(一中)'!$I:$I,"&gt;="&amp;R$6)</f>
        <v>6</v>
      </c>
      <c r="S23" s="26">
        <f>COUNTIFS('总分(一中)'!$E:$E,$B23,'总分(一中)'!$I:$I,"&lt;"&amp;R$6,'总分(一中)'!$I:$I,"&gt;="&amp;S$6)</f>
        <v>5</v>
      </c>
      <c r="T23" s="30" t="s">
        <v>1762</v>
      </c>
      <c r="U23" s="30" t="s">
        <v>1762</v>
      </c>
      <c r="V23" s="30" t="s">
        <v>1762</v>
      </c>
      <c r="W23" s="30" t="s">
        <v>1762</v>
      </c>
      <c r="X23" s="30" t="s">
        <v>1762</v>
      </c>
      <c r="Y23" s="30" t="s">
        <v>1762</v>
      </c>
      <c r="Z23" s="30" t="s">
        <v>1762</v>
      </c>
    </row>
    <row r="24" ht="16.8" customHeight="1" spans="1:26 16286:16291">
      <c r="A24" s="29"/>
      <c r="B24" s="32"/>
      <c r="C24" s="33"/>
      <c r="D24" s="31"/>
      <c r="E24" s="30"/>
      <c r="F24" s="31"/>
      <c r="G24" s="34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2"/>
      <c r="T24" s="30"/>
      <c r="U24" s="30"/>
      <c r="V24" s="30"/>
      <c r="W24" s="30"/>
      <c r="X24" s="30"/>
      <c r="Y24" s="30"/>
      <c r="Z24" s="30"/>
    </row>
    <row r="25" ht="17" customHeight="1" spans="1:26 16286:16291">
      <c r="A25" s="26" t="s">
        <v>1436</v>
      </c>
      <c r="B25" s="26">
        <v>16</v>
      </c>
      <c r="C25" s="26">
        <f>COUNTIFS('总分(一中)'!G:G,B25,'总分(一中)'!I:I,"&gt;0")</f>
        <v>36</v>
      </c>
      <c r="D25" s="27">
        <f>AVERAGEIFS('总分(一中)'!I:I,'总分(一中)'!G:G,B25,'总分(一中)'!I:I,"&gt;0")</f>
        <v>556.569444444444</v>
      </c>
      <c r="E25" s="28">
        <f>(D25-D$28)/D$28</f>
        <v>0.0846071751394238</v>
      </c>
      <c r="F25" s="26">
        <f>RANK(D25,$D$25:$D$27,0)</f>
        <v>1</v>
      </c>
      <c r="G25" s="26">
        <f>_xlfn.MAXIFS('总分(一中)'!I:I,'总分(一中)'!G:G,B25)</f>
        <v>601</v>
      </c>
      <c r="H25" s="26">
        <f>COUNTIFS('总分(一中)'!G:G,B25,'总分(一中)'!I:I,"&lt;="&amp;H$4,'总分(一中)'!I:I,"&gt;="&amp;H$6)</f>
        <v>1</v>
      </c>
      <c r="I25" s="26">
        <f>COUNTIFS('总分(一中)'!$G:$G,$B25,'总分(一中)'!$I:$I,"&lt;"&amp;H$6,'总分(一中)'!$I:$I,"&gt;="&amp;I$6)</f>
        <v>17</v>
      </c>
      <c r="J25" s="26">
        <f>COUNTIFS('总分(一中)'!$G:$G,$B25,'总分(一中)'!$I:$I,"&lt;"&amp;I$6,'总分(一中)'!$I:$I,"&gt;="&amp;J$6)</f>
        <v>7</v>
      </c>
      <c r="K25" s="26">
        <f>COUNTIFS('总分(一中)'!$G:$G,$B25,'总分(一中)'!$I:$I,"&lt;"&amp;J$6,'总分(一中)'!$I:$I,"&gt;="&amp;K$6)</f>
        <v>7</v>
      </c>
      <c r="L25" s="26">
        <f>COUNTIFS('总分(一中)'!$G:$G,$B25,'总分(一中)'!$I:$I,"&lt;"&amp;K$6,'总分(一中)'!$I:$I,"&gt;="&amp;L$6)</f>
        <v>3</v>
      </c>
      <c r="M25" s="26">
        <f>COUNTIFS('总分(一中)'!$G:$G,$B25,'总分(一中)'!$I:$I,"&lt;"&amp;L$6,'总分(一中)'!$I:$I,"&gt;="&amp;M$6)</f>
        <v>1</v>
      </c>
      <c r="N25" s="26">
        <f>COUNTIFS('总分(一中)'!$G:$G,$B25,'总分(一中)'!$I:$I,"&lt;"&amp;M$6,'总分(一中)'!$I:$I,"&gt;="&amp;N$6)</f>
        <v>0</v>
      </c>
      <c r="O25" s="26">
        <f>COUNTIFS('总分(一中)'!$G:$G,$B25,'总分(一中)'!$I:$I,"&lt;"&amp;N$6,'总分(一中)'!$I:$I,"&gt;="&amp;O$6)</f>
        <v>0</v>
      </c>
      <c r="P25" s="26">
        <f>COUNTIFS('总分(一中)'!$G:$G,$B25,'总分(一中)'!$I:$I,"&lt;"&amp;O$6,'总分(一中)'!$I:$I,"&gt;="&amp;P$6)</f>
        <v>0</v>
      </c>
      <c r="Q25" s="26">
        <f>COUNTIFS('总分(一中)'!$G:$G,$B25,'总分(一中)'!$I:$I,"&lt;"&amp;P$6,'总分(一中)'!$I:$I,"&gt;="&amp;Q$6)</f>
        <v>0</v>
      </c>
      <c r="R25" s="26">
        <f>COUNTIFS('总分(一中)'!$G:$G,$B25,'总分(一中)'!$I:$I,"&lt;"&amp;Q$6,'总分(一中)'!$I:$I,"&gt;="&amp;R$6)</f>
        <v>0</v>
      </c>
      <c r="S25" s="26">
        <f>COUNTIFS('总分(一中)'!$G:$G,$B25,'总分(一中)'!$I:$I,"&lt;"&amp;R$6,'总分(一中)'!$I:$I,"&gt;="&amp;S$6)</f>
        <v>0</v>
      </c>
      <c r="T25" s="28">
        <v>0.0858409248028837</v>
      </c>
      <c r="U25" s="28">
        <v>0.117503137363848</v>
      </c>
      <c r="V25" s="28">
        <v>0.12307328473652</v>
      </c>
      <c r="W25" s="28">
        <v>0.0931811120489369</v>
      </c>
      <c r="X25" s="28">
        <v>0.109453028356259</v>
      </c>
      <c r="Y25" s="28">
        <v>0.104207664347262</v>
      </c>
      <c r="Z25" s="28">
        <v>0.0846071751394238</v>
      </c>
    </row>
    <row r="26" ht="17" customHeight="1" spans="1:26 16286:16291">
      <c r="A26" s="26" t="s">
        <v>1436</v>
      </c>
      <c r="B26" s="26">
        <v>17</v>
      </c>
      <c r="C26" s="26">
        <f>COUNTIFS('总分(一中)'!G:G,B26,'总分(一中)'!I:I,"&gt;0")</f>
        <v>42</v>
      </c>
      <c r="D26" s="27">
        <f>AVERAGEIFS('总分(一中)'!I:I,'总分(一中)'!G:G,B26,'总分(一中)'!I:I,"&gt;0")</f>
        <v>501.892857142857</v>
      </c>
      <c r="E26" s="28">
        <f>(D26-D$28)/D$28</f>
        <v>-0.0219430846554402</v>
      </c>
      <c r="F26" s="26">
        <f>RANK(D26,$D$25:$D$27,0)</f>
        <v>2</v>
      </c>
      <c r="G26" s="26">
        <f>_xlfn.MAXIFS('总分(一中)'!I:I,'总分(一中)'!G:G,B26)</f>
        <v>569.5</v>
      </c>
      <c r="H26" s="26">
        <f>COUNTIFS('总分(一中)'!G:G,B26,'总分(一中)'!I:I,"&lt;="&amp;H$4,'总分(一中)'!I:I,"&gt;="&amp;H$6)</f>
        <v>0</v>
      </c>
      <c r="I26" s="26">
        <f>COUNTIFS('总分(一中)'!$G:$G,$B26,'总分(一中)'!$I:$I,"&lt;"&amp;H$6,'总分(一中)'!$I:$I,"&gt;="&amp;I$6)</f>
        <v>3</v>
      </c>
      <c r="J26" s="26">
        <f>COUNTIFS('总分(一中)'!$G:$G,$B26,'总分(一中)'!$I:$I,"&lt;"&amp;I$6,'总分(一中)'!$I:$I,"&gt;="&amp;J$6)</f>
        <v>4</v>
      </c>
      <c r="K26" s="26">
        <f>COUNTIFS('总分(一中)'!$G:$G,$B26,'总分(一中)'!$I:$I,"&lt;"&amp;J$6,'总分(一中)'!$I:$I,"&gt;="&amp;K$6)</f>
        <v>4</v>
      </c>
      <c r="L26" s="26">
        <f>COUNTIFS('总分(一中)'!$G:$G,$B26,'总分(一中)'!$I:$I,"&lt;"&amp;K$6,'总分(一中)'!$I:$I,"&gt;="&amp;L$6)</f>
        <v>8</v>
      </c>
      <c r="M26" s="26">
        <f>COUNTIFS('总分(一中)'!$G:$G,$B26,'总分(一中)'!$I:$I,"&lt;"&amp;L$6,'总分(一中)'!$I:$I,"&gt;="&amp;M$6)</f>
        <v>15</v>
      </c>
      <c r="N26" s="26">
        <f>COUNTIFS('总分(一中)'!$G:$G,$B26,'总分(一中)'!$I:$I,"&lt;"&amp;M$6,'总分(一中)'!$I:$I,"&gt;="&amp;N$6)</f>
        <v>3</v>
      </c>
      <c r="O26" s="26">
        <f>COUNTIFS('总分(一中)'!$G:$G,$B26,'总分(一中)'!$I:$I,"&lt;"&amp;N$6,'总分(一中)'!$I:$I,"&gt;="&amp;O$6)</f>
        <v>3</v>
      </c>
      <c r="P26" s="26">
        <f>COUNTIFS('总分(一中)'!$G:$G,$B26,'总分(一中)'!$I:$I,"&lt;"&amp;O$6,'总分(一中)'!$I:$I,"&gt;="&amp;P$6)</f>
        <v>1</v>
      </c>
      <c r="Q26" s="26">
        <f>COUNTIFS('总分(一中)'!$G:$G,$B26,'总分(一中)'!$I:$I,"&lt;"&amp;P$6,'总分(一中)'!$I:$I,"&gt;="&amp;Q$6)</f>
        <v>1</v>
      </c>
      <c r="R26" s="26">
        <f>COUNTIFS('总分(一中)'!$G:$G,$B26,'总分(一中)'!$I:$I,"&lt;"&amp;Q$6,'总分(一中)'!$I:$I,"&gt;="&amp;R$6)</f>
        <v>0</v>
      </c>
      <c r="S26" s="26">
        <f>COUNTIFS('总分(一中)'!$G:$G,$B26,'总分(一中)'!$I:$I,"&lt;"&amp;R$6,'总分(一中)'!$I:$I,"&gt;="&amp;S$6)</f>
        <v>0</v>
      </c>
      <c r="T26" s="28">
        <v>-0.0249196564581231</v>
      </c>
      <c r="U26" s="28">
        <v>-0.0363474378993553</v>
      </c>
      <c r="V26" s="28">
        <v>-0.0182029380668856</v>
      </c>
      <c r="W26" s="28">
        <v>-0.032347515607252</v>
      </c>
      <c r="X26" s="28">
        <v>-0.0426101356035181</v>
      </c>
      <c r="Y26" s="28">
        <v>-0.027539454919947</v>
      </c>
      <c r="Z26" s="28">
        <v>-0.0219430846554402</v>
      </c>
    </row>
    <row r="27" ht="17" customHeight="1" spans="1:26 16286:16291">
      <c r="A27" s="26" t="s">
        <v>1436</v>
      </c>
      <c r="B27" s="26">
        <v>18</v>
      </c>
      <c r="C27" s="26">
        <f>COUNTIFS('总分(一中)'!G:G,B27,'总分(一中)'!I:I,"&gt;0")</f>
        <v>38</v>
      </c>
      <c r="D27" s="27">
        <f>AVERAGEIFS('总分(一中)'!I:I,'总分(一中)'!G:G,B27,'总分(一中)'!I:I,"&gt;0")</f>
        <v>484.467105263158</v>
      </c>
      <c r="E27" s="28">
        <f>(D27-D$28)/D$28</f>
        <v>-0.0559012828813359</v>
      </c>
      <c r="F27" s="26">
        <f>RANK(D27,$D$25:$D$27,0)</f>
        <v>3</v>
      </c>
      <c r="G27" s="26">
        <f>_xlfn.MAXIFS('总分(一中)'!I:I,'总分(一中)'!G:G,B27)</f>
        <v>547</v>
      </c>
      <c r="H27" s="26">
        <f>COUNTIFS('总分(一中)'!G:G,B27,'总分(一中)'!I:I,"&lt;="&amp;H$4,'总分(一中)'!I:I,"&gt;="&amp;H$6)</f>
        <v>0</v>
      </c>
      <c r="I27" s="26">
        <f>COUNTIFS('总分(一中)'!$G:$G,$B27,'总分(一中)'!$I:$I,"&lt;"&amp;H$6,'总分(一中)'!$I:$I,"&gt;="&amp;I$6)</f>
        <v>0</v>
      </c>
      <c r="J27" s="26">
        <f>COUNTIFS('总分(一中)'!$G:$G,$B27,'总分(一中)'!$I:$I,"&lt;"&amp;I$6,'总分(一中)'!$I:$I,"&gt;="&amp;J$6)</f>
        <v>4</v>
      </c>
      <c r="K27" s="26">
        <f>COUNTIFS('总分(一中)'!$G:$G,$B27,'总分(一中)'!$I:$I,"&lt;"&amp;J$6,'总分(一中)'!$I:$I,"&gt;="&amp;K$6)</f>
        <v>4</v>
      </c>
      <c r="L27" s="26">
        <f>COUNTIFS('总分(一中)'!$G:$G,$B27,'总分(一中)'!$I:$I,"&lt;"&amp;K$6,'总分(一中)'!$I:$I,"&gt;="&amp;L$6)</f>
        <v>9</v>
      </c>
      <c r="M27" s="26">
        <f>COUNTIFS('总分(一中)'!$G:$G,$B27,'总分(一中)'!$I:$I,"&lt;"&amp;L$6,'总分(一中)'!$I:$I,"&gt;="&amp;M$6)</f>
        <v>4</v>
      </c>
      <c r="N27" s="26">
        <f>COUNTIFS('总分(一中)'!$G:$G,$B27,'总分(一中)'!$I:$I,"&lt;"&amp;M$6,'总分(一中)'!$I:$I,"&gt;="&amp;N$6)</f>
        <v>8</v>
      </c>
      <c r="O27" s="26">
        <f>COUNTIFS('总分(一中)'!$G:$G,$B27,'总分(一中)'!$I:$I,"&lt;"&amp;N$6,'总分(一中)'!$I:$I,"&gt;="&amp;O$6)</f>
        <v>5</v>
      </c>
      <c r="P27" s="26">
        <f>COUNTIFS('总分(一中)'!$G:$G,$B27,'总分(一中)'!$I:$I,"&lt;"&amp;O$6,'总分(一中)'!$I:$I,"&gt;="&amp;P$6)</f>
        <v>3</v>
      </c>
      <c r="Q27" s="26">
        <f>COUNTIFS('总分(一中)'!$G:$G,$B27,'总分(一中)'!$I:$I,"&lt;"&amp;P$6,'总分(一中)'!$I:$I,"&gt;="&amp;Q$6)</f>
        <v>0</v>
      </c>
      <c r="R27" s="26">
        <f>COUNTIFS('总分(一中)'!$G:$G,$B27,'总分(一中)'!$I:$I,"&lt;"&amp;Q$6,'总分(一中)'!$I:$I,"&gt;="&amp;R$6)</f>
        <v>0</v>
      </c>
      <c r="S27" s="26">
        <f>COUNTIFS('总分(一中)'!$G:$G,$B27,'总分(一中)'!$I:$I,"&lt;"&amp;R$6,'总分(一中)'!$I:$I,"&gt;="&amp;S$6)</f>
        <v>1</v>
      </c>
      <c r="T27" s="28">
        <v>-0.0530401891825856</v>
      </c>
      <c r="U27" s="28">
        <v>-0.0718570889664991</v>
      </c>
      <c r="V27" s="28">
        <v>-0.0974347559957709</v>
      </c>
      <c r="W27" s="28">
        <v>-0.0517746920374398</v>
      </c>
      <c r="X27" s="28">
        <v>-0.0533618217396907</v>
      </c>
      <c r="Y27" s="28">
        <v>-0.0644973913829496</v>
      </c>
      <c r="Z27" s="28">
        <v>-0.0559012828813359</v>
      </c>
    </row>
    <row r="28" ht="17.75" customHeight="1" spans="1:26 16286:16291">
      <c r="A28" s="26" t="s">
        <v>1436</v>
      </c>
      <c r="B28" s="26" t="s">
        <v>1436</v>
      </c>
      <c r="C28" s="26">
        <f>COUNTIFS('总分(一中)'!E:E,B28,'总分(一中)'!I:I,"&gt;0")</f>
        <v>116</v>
      </c>
      <c r="D28" s="27">
        <f>AVERAGEIFS('总分(一中)'!I:I,'总分(一中)'!E:E,B28,'总分(一中)'!I:I,"&gt;0")</f>
        <v>513.153017241379</v>
      </c>
      <c r="E28" s="28" t="s">
        <v>1762</v>
      </c>
      <c r="F28" s="26" t="s">
        <v>1762</v>
      </c>
      <c r="G28" s="26">
        <f>_xlfn.MAXIFS('总分(一中)'!I:I,'总分(一中)'!E:E,B28)</f>
        <v>601</v>
      </c>
      <c r="H28" s="26">
        <f>COUNTIFS('总分(一中)'!E:E,B28,'总分(一中)'!I:I,"&lt;="&amp;H$4,'总分(一中)'!I:I,"&gt;="&amp;H$6)</f>
        <v>1</v>
      </c>
      <c r="I28" s="26">
        <f>COUNTIFS('总分(一中)'!$E:$E,$B28,'总分(一中)'!$I:$I,"&lt;"&amp;H$6,'总分(一中)'!$I:$I,"&gt;="&amp;I$6)</f>
        <v>20</v>
      </c>
      <c r="J28" s="26">
        <f>COUNTIFS('总分(一中)'!$E:$E,$B28,'总分(一中)'!$I:$I,"&lt;"&amp;I$6,'总分(一中)'!$I:$I,"&gt;="&amp;J$6)</f>
        <v>15</v>
      </c>
      <c r="K28" s="26">
        <f>COUNTIFS('总分(一中)'!$E:$E,$B28,'总分(一中)'!$I:$I,"&lt;"&amp;J$6,'总分(一中)'!$I:$I,"&gt;="&amp;K$6)</f>
        <v>15</v>
      </c>
      <c r="L28" s="26">
        <f>COUNTIFS('总分(一中)'!$E:$E,$B28,'总分(一中)'!$I:$I,"&lt;"&amp;K$6,'总分(一中)'!$I:$I,"&gt;="&amp;L$6)</f>
        <v>20</v>
      </c>
      <c r="M28" s="26">
        <f>COUNTIFS('总分(一中)'!$E:$E,$B28,'总分(一中)'!$I:$I,"&lt;"&amp;L$6,'总分(一中)'!$I:$I,"&gt;="&amp;M$6)</f>
        <v>20</v>
      </c>
      <c r="N28" s="26">
        <f>COUNTIFS('总分(一中)'!$E:$E,$B28,'总分(一中)'!$I:$I,"&lt;"&amp;M$6,'总分(一中)'!$I:$I,"&gt;="&amp;N$6)</f>
        <v>11</v>
      </c>
      <c r="O28" s="26">
        <f>COUNTIFS('总分(一中)'!$E:$E,$B28,'总分(一中)'!$I:$I,"&lt;"&amp;N$6,'总分(一中)'!$I:$I,"&gt;="&amp;O$6)</f>
        <v>8</v>
      </c>
      <c r="P28" s="26">
        <f>COUNTIFS('总分(一中)'!$E:$E,$B28,'总分(一中)'!$I:$I,"&lt;"&amp;O$6,'总分(一中)'!$I:$I,"&gt;="&amp;P$6)</f>
        <v>4</v>
      </c>
      <c r="Q28" s="26">
        <f>COUNTIFS('总分(一中)'!$E:$E,$B28,'总分(一中)'!$I:$I,"&lt;"&amp;P$6,'总分(一中)'!$I:$I,"&gt;="&amp;Q$6)</f>
        <v>1</v>
      </c>
      <c r="R28" s="26">
        <f>COUNTIFS('总分(一中)'!$E:$E,$B28,'总分(一中)'!$I:$I,"&lt;"&amp;Q$6,'总分(一中)'!$I:$I,"&gt;="&amp;R$6)</f>
        <v>0</v>
      </c>
      <c r="S28" s="26">
        <f>COUNTIFS('总分(一中)'!$E:$E,$B28,'总分(一中)'!$I:$I,"&lt;"&amp;R$6,'总分(一中)'!$I:$I,"&gt;="&amp;S$6)</f>
        <v>1</v>
      </c>
      <c r="T28" s="28" t="s">
        <v>1762</v>
      </c>
      <c r="U28" s="28" t="s">
        <v>1762</v>
      </c>
      <c r="V28" s="28" t="s">
        <v>1762</v>
      </c>
      <c r="W28" s="28" t="s">
        <v>1762</v>
      </c>
      <c r="X28" s="28" t="s">
        <v>1762</v>
      </c>
      <c r="Y28" s="28" t="s">
        <v>1762</v>
      </c>
      <c r="Z28" s="28" t="s">
        <v>1762</v>
      </c>
    </row>
    <row r="30" ht="26" customHeight="1" spans="1:26 16286:16291">
      <c r="A30" s="11" t="s">
        <v>1763</v>
      </c>
      <c r="XBJ30" s="10"/>
      <c r="XBK30" s="10"/>
      <c r="XBL30" s="10"/>
      <c r="XBM30" s="10"/>
      <c r="XBN30" s="10"/>
      <c r="XBO30" s="10"/>
    </row>
    <row r="31" ht="26.75" customHeight="1" spans="1:26 16286:16291">
      <c r="XBJ31" s="10"/>
      <c r="XBK31" s="10"/>
      <c r="XBL31" s="10"/>
      <c r="XBM31" s="10"/>
      <c r="XBN31" s="10"/>
      <c r="XBO31" s="10"/>
    </row>
    <row r="32" ht="16.8" customHeight="1" spans="1:26 16286:16291">
      <c r="A32" s="12" t="s">
        <v>1747</v>
      </c>
      <c r="B32" s="13"/>
      <c r="C32" s="13"/>
      <c r="D32" s="13"/>
      <c r="E32" s="13"/>
      <c r="F32" s="13"/>
      <c r="G32" s="14"/>
      <c r="H32" s="35" t="s">
        <v>1764</v>
      </c>
      <c r="I32" s="13"/>
      <c r="J32" s="14"/>
      <c r="K32" s="36" t="s">
        <v>1748</v>
      </c>
      <c r="L32" s="13"/>
      <c r="M32" s="13"/>
      <c r="N32" s="13"/>
      <c r="O32" s="13"/>
      <c r="P32" s="13"/>
      <c r="Q32" s="13"/>
      <c r="R32" s="13"/>
      <c r="S32" s="14"/>
      <c r="T32" s="16"/>
      <c r="U32" s="16"/>
      <c r="V32" s="16"/>
      <c r="W32" s="16"/>
      <c r="X32" s="16"/>
      <c r="Y32" s="16"/>
      <c r="Z32" s="17"/>
      <c r="XBJ32" s="10"/>
      <c r="XBK32" s="10"/>
      <c r="XBL32" s="10"/>
      <c r="XBM32" s="10"/>
      <c r="XBN32" s="10"/>
      <c r="XBO32" s="10"/>
    </row>
    <row r="33" ht="16.8" customHeight="1" spans="1:26 16286:16291">
      <c r="A33" s="18"/>
      <c r="B33" s="18"/>
      <c r="C33" s="12"/>
      <c r="D33" s="19"/>
      <c r="E33" s="20"/>
      <c r="F33" s="21"/>
      <c r="G33" s="19"/>
      <c r="H33" s="37"/>
      <c r="I33" s="37"/>
      <c r="J33" s="37"/>
      <c r="K33" s="38">
        <v>150</v>
      </c>
      <c r="L33" s="39">
        <v>139</v>
      </c>
      <c r="M33" s="39">
        <v>129</v>
      </c>
      <c r="N33" s="39">
        <v>119</v>
      </c>
      <c r="O33" s="39">
        <v>109</v>
      </c>
      <c r="P33" s="39">
        <v>99</v>
      </c>
      <c r="Q33" s="39">
        <v>89</v>
      </c>
      <c r="R33" s="39">
        <v>79</v>
      </c>
      <c r="S33" s="39">
        <v>69</v>
      </c>
      <c r="T33" s="20" t="s">
        <v>1749</v>
      </c>
      <c r="U33" s="20" t="s">
        <v>1750</v>
      </c>
      <c r="V33" s="20" t="s">
        <v>1751</v>
      </c>
      <c r="W33" s="20" t="s">
        <v>1752</v>
      </c>
      <c r="X33" s="20" t="s">
        <v>1753</v>
      </c>
      <c r="Y33" s="20" t="s">
        <v>1754</v>
      </c>
      <c r="Z33" s="22" t="s">
        <v>1755</v>
      </c>
      <c r="XBJ33" s="10"/>
      <c r="XBK33" s="10"/>
      <c r="XBL33" s="10"/>
      <c r="XBM33" s="10"/>
      <c r="XBN33" s="10"/>
      <c r="XBO33" s="10"/>
    </row>
    <row r="34" ht="17" customHeight="1" spans="1:26 16286:16291">
      <c r="A34" s="18" t="s">
        <v>1756</v>
      </c>
      <c r="B34" s="18" t="s">
        <v>1</v>
      </c>
      <c r="C34" s="12" t="s">
        <v>1757</v>
      </c>
      <c r="D34" s="19" t="s">
        <v>14</v>
      </c>
      <c r="E34" s="20" t="s">
        <v>1758</v>
      </c>
      <c r="F34" s="21" t="s">
        <v>1759</v>
      </c>
      <c r="G34" s="19" t="s">
        <v>1760</v>
      </c>
      <c r="H34" s="35" t="s">
        <v>1765</v>
      </c>
      <c r="I34" s="35" t="s">
        <v>1766</v>
      </c>
      <c r="J34" s="35" t="s">
        <v>1767</v>
      </c>
      <c r="K34" s="40" t="s">
        <v>1761</v>
      </c>
      <c r="L34" s="40" t="s">
        <v>1761</v>
      </c>
      <c r="M34" s="40" t="s">
        <v>1761</v>
      </c>
      <c r="N34" s="40" t="s">
        <v>1761</v>
      </c>
      <c r="O34" s="40" t="s">
        <v>1761</v>
      </c>
      <c r="P34" s="40" t="s">
        <v>1761</v>
      </c>
      <c r="Q34" s="40" t="s">
        <v>1761</v>
      </c>
      <c r="R34" s="40" t="s">
        <v>1761</v>
      </c>
      <c r="S34" s="40" t="s">
        <v>1761</v>
      </c>
      <c r="T34" s="20" t="s">
        <v>1758</v>
      </c>
      <c r="U34" s="20" t="s">
        <v>1758</v>
      </c>
      <c r="V34" s="20" t="s">
        <v>1758</v>
      </c>
      <c r="W34" s="20" t="s">
        <v>1758</v>
      </c>
      <c r="X34" s="20" t="s">
        <v>1758</v>
      </c>
      <c r="Y34" s="20" t="s">
        <v>1758</v>
      </c>
      <c r="Z34" s="22" t="s">
        <v>1758</v>
      </c>
      <c r="XBJ34" s="10"/>
      <c r="XBK34" s="10"/>
      <c r="XBL34" s="10"/>
      <c r="XBM34" s="10"/>
      <c r="XBN34" s="10"/>
      <c r="XBO34" s="10"/>
    </row>
    <row r="35" ht="16.8" customHeight="1" spans="1:26 16286:16291">
      <c r="A35" s="23"/>
      <c r="B35" s="23"/>
      <c r="C35" s="15"/>
      <c r="D35" s="24"/>
      <c r="E35" s="25"/>
      <c r="F35" s="23"/>
      <c r="G35" s="24"/>
      <c r="H35" s="37"/>
      <c r="I35" s="37"/>
      <c r="J35" s="37"/>
      <c r="K35" s="41">
        <v>140</v>
      </c>
      <c r="L35" s="41">
        <v>130</v>
      </c>
      <c r="M35" s="39">
        <v>120</v>
      </c>
      <c r="N35" s="39">
        <v>110</v>
      </c>
      <c r="O35" s="39">
        <v>100</v>
      </c>
      <c r="P35" s="39">
        <v>90</v>
      </c>
      <c r="Q35" s="39">
        <v>80</v>
      </c>
      <c r="R35" s="39">
        <v>70</v>
      </c>
      <c r="S35" s="39">
        <v>1</v>
      </c>
      <c r="T35" s="25"/>
      <c r="U35" s="25"/>
      <c r="V35" s="25"/>
      <c r="W35" s="25"/>
      <c r="X35" s="25"/>
      <c r="Y35" s="25"/>
      <c r="Z35" s="25"/>
      <c r="XBJ35" s="10"/>
      <c r="XBK35" s="10"/>
      <c r="XBL35" s="10"/>
      <c r="XBM35" s="10"/>
      <c r="XBN35" s="10"/>
      <c r="XBO35" s="10"/>
    </row>
    <row r="36" ht="17" customHeight="1" spans="1:26 16286:16291">
      <c r="A36" s="26" t="s">
        <v>53</v>
      </c>
      <c r="B36" s="26">
        <v>1</v>
      </c>
      <c r="C36" s="26">
        <f>COUNTIFS('总分(一中)'!$G:$G,B36,'总分(一中)'!M:M,"&gt;0")</f>
        <v>46</v>
      </c>
      <c r="D36" s="27">
        <f>AVERAGEIFS('总分(一中)'!M:M,'总分(一中)'!G:G,B36,'总分(一中)'!M:M,"&gt;0")</f>
        <v>102.934782608696</v>
      </c>
      <c r="E36" s="28">
        <f t="shared" ref="E36:E54" si="2">(D36-D$55)/D$55</f>
        <v>-0.0196744579140451</v>
      </c>
      <c r="F36" s="26">
        <f t="shared" ref="F36:F54" si="3">RANK(D36,$D$36:$D$54,0)</f>
        <v>14</v>
      </c>
      <c r="G36" s="26">
        <f>_xlfn.MAXIFS('总分(一中)'!M:M,'总分(一中)'!G:G,B36)</f>
        <v>118.5</v>
      </c>
      <c r="H36" s="26">
        <f>COUNTIFS('总分(一中)'!$G:$G,$B36,'总分(一中)'!$M:$M,"&gt;=120")</f>
        <v>0</v>
      </c>
      <c r="I36" s="26">
        <f>COUNTIFS('总分(一中)'!$G:$G,$B36,'总分(一中)'!$M:$M,"&gt;=105")</f>
        <v>23</v>
      </c>
      <c r="J36" s="26">
        <f>COUNTIFS('总分(一中)'!$G:$G,$B36,'总分(一中)'!$M:$M,"&gt;=90")</f>
        <v>44</v>
      </c>
      <c r="K36" s="26">
        <f>COUNTIFS('总分(一中)'!$G:$G,$B36,'总分(一中)'!$M:$M,"&lt;="&amp;K$33,'总分(一中)'!$M:$M,"&gt;="&amp;K$35)</f>
        <v>0</v>
      </c>
      <c r="L36" s="26">
        <f>COUNTIFS('总分(一中)'!$G:$G,$B36,'总分(一中)'!$M:$M,"&lt;"&amp;K$35,'总分(一中)'!$M:$M,"&gt;="&amp;L$35)</f>
        <v>0</v>
      </c>
      <c r="M36" s="26">
        <f>COUNTIFS('总分(一中)'!$G:$G,$B36,'总分(一中)'!$M:$M,"&lt;"&amp;L$35,'总分(一中)'!$M:$M,"&gt;="&amp;M$35)</f>
        <v>0</v>
      </c>
      <c r="N36" s="26">
        <f>COUNTIFS('总分(一中)'!$G:$G,$B36,'总分(一中)'!$M:$M,"&lt;"&amp;M$35,'总分(一中)'!$M:$M,"&gt;="&amp;N$35)</f>
        <v>7</v>
      </c>
      <c r="O36" s="26">
        <f>COUNTIFS('总分(一中)'!$G:$G,$B36,'总分(一中)'!$M:$M,"&lt;"&amp;N$35,'总分(一中)'!$M:$M,"&gt;="&amp;O$35)</f>
        <v>25</v>
      </c>
      <c r="P36" s="26">
        <f>COUNTIFS('总分(一中)'!$G:$G,$B36,'总分(一中)'!$M:$M,"&lt;"&amp;O$35,'总分(一中)'!$M:$M,"&gt;="&amp;P$35)</f>
        <v>12</v>
      </c>
      <c r="Q36" s="26">
        <f>COUNTIFS('总分(一中)'!$G:$G,$B36,'总分(一中)'!$M:$M,"&lt;"&amp;P$35,'总分(一中)'!$M:$M,"&gt;="&amp;Q$35)</f>
        <v>2</v>
      </c>
      <c r="R36" s="26">
        <f>COUNTIFS('总分(一中)'!$G:$G,$B36,'总分(一中)'!$M:$M,"&lt;"&amp;Q$35,'总分(一中)'!$M:$M,"&gt;="&amp;R$35)</f>
        <v>0</v>
      </c>
      <c r="S36" s="26">
        <f>COUNTIFS('总分(一中)'!$G:$G,$B36,'总分(一中)'!$M:$M,"&lt;"&amp;R$35,'总分(一中)'!$M:$M,"&gt;="&amp;S$35)</f>
        <v>0</v>
      </c>
      <c r="T36" s="28">
        <v>-0.0295945691875545</v>
      </c>
      <c r="U36" s="28">
        <v>-0.0259923153743294</v>
      </c>
      <c r="V36" s="28">
        <v>-0.0401586428003599</v>
      </c>
      <c r="W36" s="28">
        <v>-0.0244991305549131</v>
      </c>
      <c r="X36" s="28">
        <v>-0.0172616761178623</v>
      </c>
      <c r="Y36" s="28">
        <v>-0.0152459144752296</v>
      </c>
      <c r="Z36" s="28">
        <v>-0.0196744579140451</v>
      </c>
      <c r="XBJ36" s="10"/>
      <c r="XBK36" s="10"/>
      <c r="XBL36" s="10"/>
      <c r="XBM36" s="10"/>
      <c r="XBN36" s="10"/>
      <c r="XBO36" s="10"/>
    </row>
    <row r="37" ht="17" customHeight="1" spans="1:26 16286:16291">
      <c r="A37" s="26" t="s">
        <v>53</v>
      </c>
      <c r="B37" s="26">
        <v>2</v>
      </c>
      <c r="C37" s="26">
        <f>COUNTIFS('总分(一中)'!G:G,B37,'总分(一中)'!M:M,"&gt;0")</f>
        <v>46</v>
      </c>
      <c r="D37" s="27">
        <f>AVERAGEIFS('总分(一中)'!M:M,'总分(一中)'!G:G,B37,'总分(一中)'!M:M,"&gt;0")</f>
        <v>103.152173913043</v>
      </c>
      <c r="E37" s="28">
        <f t="shared" si="2"/>
        <v>-0.0176040766213609</v>
      </c>
      <c r="F37" s="26">
        <f t="shared" si="3"/>
        <v>13</v>
      </c>
      <c r="G37" s="26">
        <f>_xlfn.MAXIFS('总分(一中)'!M:M,'总分(一中)'!G:G,B37)</f>
        <v>114</v>
      </c>
      <c r="H37" s="26">
        <f>COUNTIFS('总分(一中)'!$G:$G,$B37,'总分(一中)'!$M:$M,"&gt;=120")</f>
        <v>0</v>
      </c>
      <c r="I37" s="26">
        <f>COUNTIFS('总分(一中)'!$G:$G,$B37,'总分(一中)'!$M:$M,"&gt;=105")</f>
        <v>22</v>
      </c>
      <c r="J37" s="26">
        <f>COUNTIFS('总分(一中)'!$G:$G,$B37,'总分(一中)'!$M:$M,"&gt;=90")</f>
        <v>44</v>
      </c>
      <c r="K37" s="26">
        <f>COUNTIFS('总分(一中)'!$G:$G,$B37,'总分(一中)'!$M:$M,"&lt;="&amp;K$33,'总分(一中)'!$M:$M,"&gt;="&amp;K$35)</f>
        <v>0</v>
      </c>
      <c r="L37" s="26">
        <f>COUNTIFS('总分(一中)'!$G:$G,$B37,'总分(一中)'!$M:$M,"&lt;"&amp;K$35,'总分(一中)'!$M:$M,"&gt;="&amp;L$35)</f>
        <v>0</v>
      </c>
      <c r="M37" s="26">
        <f>COUNTIFS('总分(一中)'!$G:$G,$B37,'总分(一中)'!$M:$M,"&lt;"&amp;L$35,'总分(一中)'!$M:$M,"&gt;="&amp;M$35)</f>
        <v>0</v>
      </c>
      <c r="N37" s="26">
        <f>COUNTIFS('总分(一中)'!$G:$G,$B37,'总分(一中)'!$M:$M,"&lt;"&amp;M$35,'总分(一中)'!$M:$M,"&gt;="&amp;N$35)</f>
        <v>8</v>
      </c>
      <c r="O37" s="26">
        <f>COUNTIFS('总分(一中)'!$G:$G,$B37,'总分(一中)'!$M:$M,"&lt;"&amp;N$35,'总分(一中)'!$M:$M,"&gt;="&amp;O$35)</f>
        <v>26</v>
      </c>
      <c r="P37" s="26">
        <f>COUNTIFS('总分(一中)'!$G:$G,$B37,'总分(一中)'!$M:$M,"&lt;"&amp;O$35,'总分(一中)'!$M:$M,"&gt;="&amp;P$35)</f>
        <v>10</v>
      </c>
      <c r="Q37" s="26">
        <f>COUNTIFS('总分(一中)'!$G:$G,$B37,'总分(一中)'!$M:$M,"&lt;"&amp;P$35,'总分(一中)'!$M:$M,"&gt;="&amp;Q$35)</f>
        <v>2</v>
      </c>
      <c r="R37" s="26">
        <f>COUNTIFS('总分(一中)'!$G:$G,$B37,'总分(一中)'!$M:$M,"&lt;"&amp;Q$35,'总分(一中)'!$M:$M,"&gt;="&amp;R$35)</f>
        <v>0</v>
      </c>
      <c r="S37" s="26">
        <f>COUNTIFS('总分(一中)'!$G:$G,$B37,'总分(一中)'!$M:$M,"&lt;"&amp;R$35,'总分(一中)'!$M:$M,"&gt;="&amp;S$35)</f>
        <v>0</v>
      </c>
      <c r="T37" s="28">
        <v>-0.0137420958632421</v>
      </c>
      <c r="U37" s="28">
        <v>-0.0337493017823593</v>
      </c>
      <c r="V37" s="28">
        <v>-0.028900162971893</v>
      </c>
      <c r="W37" s="28">
        <v>0.00442259625101384</v>
      </c>
      <c r="X37" s="28">
        <v>-0.00709912691076217</v>
      </c>
      <c r="Y37" s="28">
        <v>-0.0106777837547069</v>
      </c>
      <c r="Z37" s="28">
        <v>-0.0176040766213609</v>
      </c>
      <c r="XBJ37" s="10"/>
      <c r="XBK37" s="10"/>
      <c r="XBL37" s="10"/>
      <c r="XBM37" s="10"/>
      <c r="XBN37" s="10"/>
      <c r="XBO37" s="10"/>
    </row>
    <row r="38" ht="17" customHeight="1" spans="1:26 16286:16291">
      <c r="A38" s="26" t="s">
        <v>53</v>
      </c>
      <c r="B38" s="26">
        <v>3</v>
      </c>
      <c r="C38" s="26">
        <f>COUNTIFS('总分(一中)'!G:G,B38,'总分(一中)'!M:M,"&gt;0")</f>
        <v>43</v>
      </c>
      <c r="D38" s="27">
        <f>AVERAGEIFS('总分(一中)'!M:M,'总分(一中)'!G:G,B38,'总分(一中)'!M:M,"&gt;0")</f>
        <v>105.639534883721</v>
      </c>
      <c r="E38" s="28">
        <f t="shared" si="2"/>
        <v>0.00608493723911832</v>
      </c>
      <c r="F38" s="26">
        <f t="shared" si="3"/>
        <v>6</v>
      </c>
      <c r="G38" s="26">
        <f>_xlfn.MAXIFS('总分(一中)'!M:M,'总分(一中)'!G:G,B38)</f>
        <v>119.5</v>
      </c>
      <c r="H38" s="26">
        <f>COUNTIFS('总分(一中)'!$G:$G,$B38,'总分(一中)'!$M:$M,"&gt;=120")</f>
        <v>0</v>
      </c>
      <c r="I38" s="26">
        <f>COUNTIFS('总分(一中)'!$G:$G,$B38,'总分(一中)'!$M:$M,"&gt;=105")</f>
        <v>22</v>
      </c>
      <c r="J38" s="26">
        <f>COUNTIFS('总分(一中)'!$G:$G,$B38,'总分(一中)'!$M:$M,"&gt;=90")</f>
        <v>43</v>
      </c>
      <c r="K38" s="26">
        <f>COUNTIFS('总分(一中)'!$G:$G,$B38,'总分(一中)'!$M:$M,"&lt;="&amp;K$33,'总分(一中)'!$M:$M,"&gt;="&amp;K$35)</f>
        <v>0</v>
      </c>
      <c r="L38" s="26">
        <f>COUNTIFS('总分(一中)'!$G:$G,$B38,'总分(一中)'!$M:$M,"&lt;"&amp;K$35,'总分(一中)'!$M:$M,"&gt;="&amp;L$35)</f>
        <v>0</v>
      </c>
      <c r="M38" s="26">
        <f>COUNTIFS('总分(一中)'!$G:$G,$B38,'总分(一中)'!$M:$M,"&lt;"&amp;L$35,'总分(一中)'!$M:$M,"&gt;="&amp;M$35)</f>
        <v>0</v>
      </c>
      <c r="N38" s="26">
        <f>COUNTIFS('总分(一中)'!$G:$G,$B38,'总分(一中)'!$M:$M,"&lt;"&amp;M$35,'总分(一中)'!$M:$M,"&gt;="&amp;N$35)</f>
        <v>10</v>
      </c>
      <c r="O38" s="26">
        <f>COUNTIFS('总分(一中)'!$G:$G,$B38,'总分(一中)'!$M:$M,"&lt;"&amp;N$35,'总分(一中)'!$M:$M,"&gt;="&amp;O$35)</f>
        <v>25</v>
      </c>
      <c r="P38" s="26">
        <f>COUNTIFS('总分(一中)'!$G:$G,$B38,'总分(一中)'!$M:$M,"&lt;"&amp;O$35,'总分(一中)'!$M:$M,"&gt;="&amp;P$35)</f>
        <v>8</v>
      </c>
      <c r="Q38" s="26">
        <f>COUNTIFS('总分(一中)'!$G:$G,$B38,'总分(一中)'!$M:$M,"&lt;"&amp;P$35,'总分(一中)'!$M:$M,"&gt;="&amp;Q$35)</f>
        <v>0</v>
      </c>
      <c r="R38" s="26">
        <f>COUNTIFS('总分(一中)'!$G:$G,$B38,'总分(一中)'!$M:$M,"&lt;"&amp;Q$35,'总分(一中)'!$M:$M,"&gt;="&amp;R$35)</f>
        <v>0</v>
      </c>
      <c r="S38" s="26">
        <f>COUNTIFS('总分(一中)'!$G:$G,$B38,'总分(一中)'!$M:$M,"&lt;"&amp;R$35,'总分(一中)'!$M:$M,"&gt;="&amp;S$35)</f>
        <v>0</v>
      </c>
      <c r="T38" s="28">
        <v>-0.0134501352182804</v>
      </c>
      <c r="U38" s="28">
        <v>-0.00257233416666776</v>
      </c>
      <c r="V38" s="28">
        <v>-0.0155862315488456</v>
      </c>
      <c r="W38" s="28">
        <v>-0.00701607414701633</v>
      </c>
      <c r="X38" s="28">
        <v>-0.0177954829206228</v>
      </c>
      <c r="Y38" s="28">
        <v>-0.01532957203798</v>
      </c>
      <c r="Z38" s="28">
        <v>0.00608493723911832</v>
      </c>
      <c r="XBJ38" s="10"/>
      <c r="XBK38" s="10"/>
      <c r="XBL38" s="10"/>
      <c r="XBM38" s="10"/>
      <c r="XBN38" s="10"/>
      <c r="XBO38" s="10"/>
    </row>
    <row r="39" ht="17" customHeight="1" spans="1:26 16286:16291">
      <c r="A39" s="26" t="s">
        <v>53</v>
      </c>
      <c r="B39" s="26">
        <v>4</v>
      </c>
      <c r="C39" s="26">
        <f>COUNTIFS('总分(一中)'!G:G,B39,'总分(一中)'!M:M,"&gt;0")</f>
        <v>40</v>
      </c>
      <c r="D39" s="27">
        <f>AVERAGEIFS('总分(一中)'!M:M,'总分(一中)'!G:G,B39,'总分(一中)'!M:M,"&gt;0")</f>
        <v>102.4125</v>
      </c>
      <c r="E39" s="28">
        <f t="shared" si="2"/>
        <v>-0.0246485489697189</v>
      </c>
      <c r="F39" s="26">
        <f t="shared" si="3"/>
        <v>17</v>
      </c>
      <c r="G39" s="26">
        <f>_xlfn.MAXIFS('总分(一中)'!M:M,'总分(一中)'!G:G,B39)</f>
        <v>116.5</v>
      </c>
      <c r="H39" s="26">
        <f>COUNTIFS('总分(一中)'!$G:$G,$B39,'总分(一中)'!$M:$M,"&gt;=120")</f>
        <v>0</v>
      </c>
      <c r="I39" s="26">
        <f>COUNTIFS('总分(一中)'!$G:$G,$B39,'总分(一中)'!$M:$M,"&gt;=105")</f>
        <v>15</v>
      </c>
      <c r="J39" s="26">
        <f>COUNTIFS('总分(一中)'!$G:$G,$B39,'总分(一中)'!$M:$M,"&gt;=90")</f>
        <v>37</v>
      </c>
      <c r="K39" s="26">
        <f>COUNTIFS('总分(一中)'!$G:$G,$B39,'总分(一中)'!$M:$M,"&lt;="&amp;K$33,'总分(一中)'!$M:$M,"&gt;="&amp;K$35)</f>
        <v>0</v>
      </c>
      <c r="L39" s="26">
        <f>COUNTIFS('总分(一中)'!$G:$G,$B39,'总分(一中)'!$M:$M,"&lt;"&amp;K$35,'总分(一中)'!$M:$M,"&gt;="&amp;L$35)</f>
        <v>0</v>
      </c>
      <c r="M39" s="26">
        <f>COUNTIFS('总分(一中)'!$G:$G,$B39,'总分(一中)'!$M:$M,"&lt;"&amp;L$35,'总分(一中)'!$M:$M,"&gt;="&amp;M$35)</f>
        <v>0</v>
      </c>
      <c r="N39" s="26">
        <f>COUNTIFS('总分(一中)'!$G:$G,$B39,'总分(一中)'!$M:$M,"&lt;"&amp;M$35,'总分(一中)'!$M:$M,"&gt;="&amp;N$35)</f>
        <v>6</v>
      </c>
      <c r="O39" s="26">
        <f>COUNTIFS('总分(一中)'!$G:$G,$B39,'总分(一中)'!$M:$M,"&lt;"&amp;N$35,'总分(一中)'!$M:$M,"&gt;="&amp;O$35)</f>
        <v>20</v>
      </c>
      <c r="P39" s="26">
        <f>COUNTIFS('总分(一中)'!$G:$G,$B39,'总分(一中)'!$M:$M,"&lt;"&amp;O$35,'总分(一中)'!$M:$M,"&gt;="&amp;P$35)</f>
        <v>11</v>
      </c>
      <c r="Q39" s="26">
        <f>COUNTIFS('总分(一中)'!$G:$G,$B39,'总分(一中)'!$M:$M,"&lt;"&amp;P$35,'总分(一中)'!$M:$M,"&gt;="&amp;Q$35)</f>
        <v>2</v>
      </c>
      <c r="R39" s="26">
        <f>COUNTIFS('总分(一中)'!$G:$G,$B39,'总分(一中)'!$M:$M,"&lt;"&amp;Q$35,'总分(一中)'!$M:$M,"&gt;="&amp;R$35)</f>
        <v>1</v>
      </c>
      <c r="S39" s="26">
        <f>COUNTIFS('总分(一中)'!$G:$G,$B39,'总分(一中)'!$M:$M,"&lt;"&amp;R$35,'总分(一中)'!$M:$M,"&gt;="&amp;S$35)</f>
        <v>0</v>
      </c>
      <c r="T39" s="28">
        <v>-0.0100555978720512</v>
      </c>
      <c r="U39" s="28">
        <v>-0.0188320202284555</v>
      </c>
      <c r="V39" s="28">
        <v>-0.00371323472589297</v>
      </c>
      <c r="W39" s="28">
        <v>-0.0234665331215031</v>
      </c>
      <c r="X39" s="28">
        <v>-0.0303878485242047</v>
      </c>
      <c r="Y39" s="28">
        <v>-0.0368526251212128</v>
      </c>
      <c r="Z39" s="28">
        <v>-0.0246485489697189</v>
      </c>
      <c r="XBJ39" s="10"/>
      <c r="XBK39" s="10"/>
      <c r="XBL39" s="10"/>
      <c r="XBM39" s="10"/>
      <c r="XBN39" s="10"/>
      <c r="XBO39" s="10"/>
    </row>
    <row r="40" ht="17" customHeight="1" spans="1:26 16286:16291">
      <c r="A40" s="26" t="s">
        <v>53</v>
      </c>
      <c r="B40" s="26">
        <v>5</v>
      </c>
      <c r="C40" s="26">
        <f>COUNTIFS('总分(一中)'!G:G,B40,'总分(一中)'!M:M,"&gt;0")</f>
        <v>46</v>
      </c>
      <c r="D40" s="27">
        <f>AVERAGEIFS('总分(一中)'!M:M,'总分(一中)'!G:G,B40,'总分(一中)'!M:M,"&gt;0")</f>
        <v>102.934782608696</v>
      </c>
      <c r="E40" s="28">
        <f t="shared" si="2"/>
        <v>-0.0196744579140451</v>
      </c>
      <c r="F40" s="26">
        <f t="shared" si="3"/>
        <v>14</v>
      </c>
      <c r="G40" s="26">
        <f>_xlfn.MAXIFS('总分(一中)'!M:M,'总分(一中)'!G:G,B40)</f>
        <v>113.5</v>
      </c>
      <c r="H40" s="26">
        <f>COUNTIFS('总分(一中)'!$G:$G,$B40,'总分(一中)'!$M:$M,"&gt;=120")</f>
        <v>0</v>
      </c>
      <c r="I40" s="26">
        <f>COUNTIFS('总分(一中)'!$G:$G,$B40,'总分(一中)'!$M:$M,"&gt;=105")</f>
        <v>19</v>
      </c>
      <c r="J40" s="26">
        <f>COUNTIFS('总分(一中)'!$G:$G,$B40,'总分(一中)'!$M:$M,"&gt;=90")</f>
        <v>45</v>
      </c>
      <c r="K40" s="26">
        <f>COUNTIFS('总分(一中)'!$G:$G,$B40,'总分(一中)'!$M:$M,"&lt;="&amp;K$33,'总分(一中)'!$M:$M,"&gt;="&amp;K$35)</f>
        <v>0</v>
      </c>
      <c r="L40" s="26">
        <f>COUNTIFS('总分(一中)'!$G:$G,$B40,'总分(一中)'!$M:$M,"&lt;"&amp;K$35,'总分(一中)'!$M:$M,"&gt;="&amp;L$35)</f>
        <v>0</v>
      </c>
      <c r="M40" s="26">
        <f>COUNTIFS('总分(一中)'!$G:$G,$B40,'总分(一中)'!$M:$M,"&lt;"&amp;L$35,'总分(一中)'!$M:$M,"&gt;="&amp;M$35)</f>
        <v>0</v>
      </c>
      <c r="N40" s="26">
        <f>COUNTIFS('总分(一中)'!$G:$G,$B40,'总分(一中)'!$M:$M,"&lt;"&amp;M$35,'总分(一中)'!$M:$M,"&gt;="&amp;N$35)</f>
        <v>4</v>
      </c>
      <c r="O40" s="26">
        <f>COUNTIFS('总分(一中)'!$G:$G,$B40,'总分(一中)'!$M:$M,"&lt;"&amp;N$35,'总分(一中)'!$M:$M,"&gt;="&amp;O$35)</f>
        <v>34</v>
      </c>
      <c r="P40" s="26">
        <f>COUNTIFS('总分(一中)'!$G:$G,$B40,'总分(一中)'!$M:$M,"&lt;"&amp;O$35,'总分(一中)'!$M:$M,"&gt;="&amp;P$35)</f>
        <v>7</v>
      </c>
      <c r="Q40" s="26">
        <f>COUNTIFS('总分(一中)'!$G:$G,$B40,'总分(一中)'!$M:$M,"&lt;"&amp;P$35,'总分(一中)'!$M:$M,"&gt;="&amp;Q$35)</f>
        <v>0</v>
      </c>
      <c r="R40" s="26">
        <f>COUNTIFS('总分(一中)'!$G:$G,$B40,'总分(一中)'!$M:$M,"&lt;"&amp;Q$35,'总分(一中)'!$M:$M,"&gt;="&amp;R$35)</f>
        <v>0</v>
      </c>
      <c r="S40" s="26">
        <f>COUNTIFS('总分(一中)'!$G:$G,$B40,'总分(一中)'!$M:$M,"&lt;"&amp;R$35,'总分(一中)'!$M:$M,"&gt;="&amp;S$35)</f>
        <v>1</v>
      </c>
      <c r="T40" s="28">
        <v>-0.0259772262813356</v>
      </c>
      <c r="U40" s="28">
        <v>-0.00845478088660952</v>
      </c>
      <c r="V40" s="28">
        <v>-0.0358992273549235</v>
      </c>
      <c r="W40" s="28">
        <v>-0.0400031696155848</v>
      </c>
      <c r="X40" s="28">
        <v>-0.0531427195537882</v>
      </c>
      <c r="Y40" s="28">
        <v>-0.0386486423275721</v>
      </c>
      <c r="Z40" s="28">
        <v>-0.0196744579140451</v>
      </c>
      <c r="XBJ40" s="10"/>
      <c r="XBK40" s="10"/>
      <c r="XBL40" s="10"/>
      <c r="XBM40" s="10"/>
      <c r="XBN40" s="10"/>
      <c r="XBO40" s="10"/>
    </row>
    <row r="41" ht="17" customHeight="1" spans="1:26 16286:16291">
      <c r="A41" s="26" t="s">
        <v>53</v>
      </c>
      <c r="B41" s="26">
        <v>6</v>
      </c>
      <c r="C41" s="26">
        <f>COUNTIFS('总分(一中)'!G:G,B41,'总分(一中)'!M:M,"&gt;0")</f>
        <v>43</v>
      </c>
      <c r="D41" s="27">
        <f>AVERAGEIFS('总分(一中)'!M:M,'总分(一中)'!G:G,B41,'总分(一中)'!M:M,"&gt;0")</f>
        <v>104.686046511628</v>
      </c>
      <c r="E41" s="28">
        <f t="shared" si="2"/>
        <v>-0.00299585140739873</v>
      </c>
      <c r="F41" s="26">
        <f t="shared" si="3"/>
        <v>9</v>
      </c>
      <c r="G41" s="26">
        <f>_xlfn.MAXIFS('总分(一中)'!M:M,'总分(一中)'!G:G,B41)</f>
        <v>120</v>
      </c>
      <c r="H41" s="26">
        <f>COUNTIFS('总分(一中)'!$G:$G,$B41,'总分(一中)'!$M:$M,"&gt;=120")</f>
        <v>1</v>
      </c>
      <c r="I41" s="26">
        <f>COUNTIFS('总分(一中)'!$G:$G,$B41,'总分(一中)'!$M:$M,"&gt;=105")</f>
        <v>22</v>
      </c>
      <c r="J41" s="26">
        <f>COUNTIFS('总分(一中)'!$G:$G,$B41,'总分(一中)'!$M:$M,"&gt;=90")</f>
        <v>43</v>
      </c>
      <c r="K41" s="26">
        <f>COUNTIFS('总分(一中)'!$G:$G,$B41,'总分(一中)'!$M:$M,"&lt;="&amp;K$33,'总分(一中)'!$M:$M,"&gt;="&amp;K$35)</f>
        <v>0</v>
      </c>
      <c r="L41" s="26">
        <f>COUNTIFS('总分(一中)'!$G:$G,$B41,'总分(一中)'!$M:$M,"&lt;"&amp;K$35,'总分(一中)'!$M:$M,"&gt;="&amp;L$35)</f>
        <v>0</v>
      </c>
      <c r="M41" s="26">
        <f>COUNTIFS('总分(一中)'!$G:$G,$B41,'总分(一中)'!$M:$M,"&lt;"&amp;L$35,'总分(一中)'!$M:$M,"&gt;="&amp;M$35)</f>
        <v>1</v>
      </c>
      <c r="N41" s="26">
        <f>COUNTIFS('总分(一中)'!$G:$G,$B41,'总分(一中)'!$M:$M,"&lt;"&amp;M$35,'总分(一中)'!$M:$M,"&gt;="&amp;N$35)</f>
        <v>9</v>
      </c>
      <c r="O41" s="26">
        <f>COUNTIFS('总分(一中)'!$G:$G,$B41,'总分(一中)'!$M:$M,"&lt;"&amp;N$35,'总分(一中)'!$M:$M,"&gt;="&amp;O$35)</f>
        <v>21</v>
      </c>
      <c r="P41" s="26">
        <f>COUNTIFS('总分(一中)'!$G:$G,$B41,'总分(一中)'!$M:$M,"&lt;"&amp;O$35,'总分(一中)'!$M:$M,"&gt;="&amp;P$35)</f>
        <v>12</v>
      </c>
      <c r="Q41" s="26">
        <f>COUNTIFS('总分(一中)'!$G:$G,$B41,'总分(一中)'!$M:$M,"&lt;"&amp;P$35,'总分(一中)'!$M:$M,"&gt;="&amp;Q$35)</f>
        <v>0</v>
      </c>
      <c r="R41" s="26">
        <f>COUNTIFS('总分(一中)'!$G:$G,$B41,'总分(一中)'!$M:$M,"&lt;"&amp;Q$35,'总分(一中)'!$M:$M,"&gt;="&amp;R$35)</f>
        <v>0</v>
      </c>
      <c r="S41" s="26">
        <f>COUNTIFS('总分(一中)'!$G:$G,$B41,'总分(一中)'!$M:$M,"&lt;"&amp;R$35,'总分(一中)'!$M:$M,"&gt;="&amp;S$35)</f>
        <v>0</v>
      </c>
      <c r="T41" s="28">
        <v>-0.0102362117020326</v>
      </c>
      <c r="U41" s="28">
        <v>-0.00990018208065232</v>
      </c>
      <c r="V41" s="28">
        <v>-0.0103077816492451</v>
      </c>
      <c r="W41" s="28">
        <v>-0.0272806838652663</v>
      </c>
      <c r="X41" s="28">
        <v>0.00403128412558547</v>
      </c>
      <c r="Y41" s="28">
        <v>-0.00862949759270827</v>
      </c>
      <c r="Z41" s="28">
        <v>-0.00299585140739873</v>
      </c>
      <c r="XBJ41" s="10"/>
      <c r="XBK41" s="10"/>
      <c r="XBL41" s="10"/>
      <c r="XBM41" s="10"/>
      <c r="XBN41" s="10"/>
      <c r="XBO41" s="10"/>
    </row>
    <row r="42" ht="17" customHeight="1" spans="1:26 16286:16291">
      <c r="A42" s="26" t="s">
        <v>53</v>
      </c>
      <c r="B42" s="26">
        <v>7</v>
      </c>
      <c r="C42" s="26">
        <f>COUNTIFS('总分(一中)'!G:G,B42,'总分(一中)'!M:M,"&gt;0")</f>
        <v>47</v>
      </c>
      <c r="D42" s="27">
        <f>AVERAGEIFS('总分(一中)'!M:M,'总分(一中)'!G:G,B42,'总分(一中)'!M:M,"&gt;0")</f>
        <v>103.170212765957</v>
      </c>
      <c r="E42" s="28">
        <f t="shared" si="2"/>
        <v>-0.017432279024734</v>
      </c>
      <c r="F42" s="26">
        <f t="shared" si="3"/>
        <v>12</v>
      </c>
      <c r="G42" s="26">
        <f>_xlfn.MAXIFS('总分(一中)'!M:M,'总分(一中)'!G:G,B42)</f>
        <v>123</v>
      </c>
      <c r="H42" s="26">
        <f>COUNTIFS('总分(一中)'!$G:$G,$B42,'总分(一中)'!$M:$M,"&gt;=120")</f>
        <v>2</v>
      </c>
      <c r="I42" s="26">
        <f>COUNTIFS('总分(一中)'!$G:$G,$B42,'总分(一中)'!$M:$M,"&gt;=105")</f>
        <v>23</v>
      </c>
      <c r="J42" s="26">
        <f>COUNTIFS('总分(一中)'!$G:$G,$B42,'总分(一中)'!$M:$M,"&gt;=90")</f>
        <v>44</v>
      </c>
      <c r="K42" s="26">
        <f>COUNTIFS('总分(一中)'!$G:$G,$B42,'总分(一中)'!$M:$M,"&lt;="&amp;K$33,'总分(一中)'!$M:$M,"&gt;="&amp;K$35)</f>
        <v>0</v>
      </c>
      <c r="L42" s="26">
        <f>COUNTIFS('总分(一中)'!$G:$G,$B42,'总分(一中)'!$M:$M,"&lt;"&amp;K$35,'总分(一中)'!$M:$M,"&gt;="&amp;L$35)</f>
        <v>0</v>
      </c>
      <c r="M42" s="26">
        <f>COUNTIFS('总分(一中)'!$G:$G,$B42,'总分(一中)'!$M:$M,"&lt;"&amp;L$35,'总分(一中)'!$M:$M,"&gt;="&amp;M$35)</f>
        <v>2</v>
      </c>
      <c r="N42" s="26">
        <f>COUNTIFS('总分(一中)'!$G:$G,$B42,'总分(一中)'!$M:$M,"&lt;"&amp;M$35,'总分(一中)'!$M:$M,"&gt;="&amp;N$35)</f>
        <v>9</v>
      </c>
      <c r="O42" s="26">
        <f>COUNTIFS('总分(一中)'!$G:$G,$B42,'总分(一中)'!$M:$M,"&lt;"&amp;N$35,'总分(一中)'!$M:$M,"&gt;="&amp;O$35)</f>
        <v>24</v>
      </c>
      <c r="P42" s="26">
        <f>COUNTIFS('总分(一中)'!$G:$G,$B42,'总分(一中)'!$M:$M,"&lt;"&amp;O$35,'总分(一中)'!$M:$M,"&gt;="&amp;P$35)</f>
        <v>9</v>
      </c>
      <c r="Q42" s="26">
        <f>COUNTIFS('总分(一中)'!$G:$G,$B42,'总分(一中)'!$M:$M,"&lt;"&amp;P$35,'总分(一中)'!$M:$M,"&gt;="&amp;Q$35)</f>
        <v>2</v>
      </c>
      <c r="R42" s="26">
        <f>COUNTIFS('总分(一中)'!$G:$G,$B42,'总分(一中)'!$M:$M,"&lt;"&amp;Q$35,'总分(一中)'!$M:$M,"&gt;="&amp;R$35)</f>
        <v>0</v>
      </c>
      <c r="S42" s="26">
        <f>COUNTIFS('总分(一中)'!$G:$G,$B42,'总分(一中)'!$M:$M,"&lt;"&amp;R$35,'总分(一中)'!$M:$M,"&gt;="&amp;S$35)</f>
        <v>1</v>
      </c>
      <c r="T42" s="28">
        <v>-0.0159896361248266</v>
      </c>
      <c r="U42" s="28">
        <v>-0.0110380511057499</v>
      </c>
      <c r="V42" s="28">
        <v>-0.0215811883600734</v>
      </c>
      <c r="W42" s="28">
        <v>0.00577230108702627</v>
      </c>
      <c r="X42" s="28">
        <v>-0.0308567132009338</v>
      </c>
      <c r="Y42" s="28">
        <v>-0.00825227572541314</v>
      </c>
      <c r="Z42" s="28">
        <v>-0.017432279024734</v>
      </c>
      <c r="XBJ42" s="10"/>
      <c r="XBK42" s="10"/>
      <c r="XBL42" s="10"/>
      <c r="XBM42" s="10"/>
      <c r="XBN42" s="10"/>
      <c r="XBO42" s="10"/>
    </row>
    <row r="43" ht="17" customHeight="1" spans="1:26 16286:16291">
      <c r="A43" s="26" t="s">
        <v>53</v>
      </c>
      <c r="B43" s="26">
        <v>8</v>
      </c>
      <c r="C43" s="26">
        <f>COUNTIFS('总分(一中)'!G:G,B43,'总分(一中)'!M:M,"&gt;0")</f>
        <v>40</v>
      </c>
      <c r="D43" s="27">
        <f>AVERAGEIFS('总分(一中)'!M:M,'总分(一中)'!G:G,B43,'总分(一中)'!M:M,"&gt;0")</f>
        <v>105.975</v>
      </c>
      <c r="E43" s="28">
        <f t="shared" si="2"/>
        <v>0.0092798244641429</v>
      </c>
      <c r="F43" s="26">
        <f t="shared" si="3"/>
        <v>5</v>
      </c>
      <c r="G43" s="26">
        <f>_xlfn.MAXIFS('总分(一中)'!M:M,'总分(一中)'!G:G,B43)</f>
        <v>125</v>
      </c>
      <c r="H43" s="26">
        <f>COUNTIFS('总分(一中)'!$G:$G,$B43,'总分(一中)'!$M:$M,"&gt;=120")</f>
        <v>1</v>
      </c>
      <c r="I43" s="26">
        <f>COUNTIFS('总分(一中)'!$G:$G,$B43,'总分(一中)'!$M:$M,"&gt;=105")</f>
        <v>24</v>
      </c>
      <c r="J43" s="26">
        <f>COUNTIFS('总分(一中)'!$G:$G,$B43,'总分(一中)'!$M:$M,"&gt;=90")</f>
        <v>40</v>
      </c>
      <c r="K43" s="26">
        <f>COUNTIFS('总分(一中)'!$G:$G,$B43,'总分(一中)'!$M:$M,"&lt;="&amp;K$33,'总分(一中)'!$M:$M,"&gt;="&amp;K$35)</f>
        <v>0</v>
      </c>
      <c r="L43" s="26">
        <f>COUNTIFS('总分(一中)'!$G:$G,$B43,'总分(一中)'!$M:$M,"&lt;"&amp;K$35,'总分(一中)'!$M:$M,"&gt;="&amp;L$35)</f>
        <v>0</v>
      </c>
      <c r="M43" s="26">
        <f>COUNTIFS('总分(一中)'!$G:$G,$B43,'总分(一中)'!$M:$M,"&lt;"&amp;L$35,'总分(一中)'!$M:$M,"&gt;="&amp;M$35)</f>
        <v>1</v>
      </c>
      <c r="N43" s="26">
        <f>COUNTIFS('总分(一中)'!$G:$G,$B43,'总分(一中)'!$M:$M,"&lt;"&amp;M$35,'总分(一中)'!$M:$M,"&gt;="&amp;N$35)</f>
        <v>13</v>
      </c>
      <c r="O43" s="26">
        <f>COUNTIFS('总分(一中)'!$G:$G,$B43,'总分(一中)'!$M:$M,"&lt;"&amp;N$35,'总分(一中)'!$M:$M,"&gt;="&amp;O$35)</f>
        <v>18</v>
      </c>
      <c r="P43" s="26">
        <f>COUNTIFS('总分(一中)'!$G:$G,$B43,'总分(一中)'!$M:$M,"&lt;"&amp;O$35,'总分(一中)'!$M:$M,"&gt;="&amp;P$35)</f>
        <v>8</v>
      </c>
      <c r="Q43" s="26">
        <f>COUNTIFS('总分(一中)'!$G:$G,$B43,'总分(一中)'!$M:$M,"&lt;"&amp;P$35,'总分(一中)'!$M:$M,"&gt;="&amp;Q$35)</f>
        <v>0</v>
      </c>
      <c r="R43" s="26">
        <f>COUNTIFS('总分(一中)'!$G:$G,$B43,'总分(一中)'!$M:$M,"&lt;"&amp;Q$35,'总分(一中)'!$M:$M,"&gt;="&amp;R$35)</f>
        <v>0</v>
      </c>
      <c r="S43" s="26">
        <f>COUNTIFS('总分(一中)'!$G:$G,$B43,'总分(一中)'!$M:$M,"&lt;"&amp;R$35,'总分(一中)'!$M:$M,"&gt;="&amp;S$35)</f>
        <v>0</v>
      </c>
      <c r="T43" s="28">
        <v>0.00507120117412346</v>
      </c>
      <c r="U43" s="28">
        <v>0.014495369779778</v>
      </c>
      <c r="V43" s="28">
        <v>-0.022577606992164</v>
      </c>
      <c r="W43" s="28">
        <v>0.00691916488222701</v>
      </c>
      <c r="X43" s="28">
        <v>-0.0188186126259139</v>
      </c>
      <c r="Y43" s="28">
        <v>0.00887831232312833</v>
      </c>
      <c r="Z43" s="28">
        <v>0.0092798244641429</v>
      </c>
      <c r="XBJ43" s="10"/>
      <c r="XBK43" s="10"/>
      <c r="XBL43" s="10"/>
      <c r="XBM43" s="10"/>
      <c r="XBN43" s="10"/>
      <c r="XBO43" s="10"/>
    </row>
    <row r="44" ht="17" customHeight="1" spans="1:26 16286:16291">
      <c r="A44" s="26" t="s">
        <v>53</v>
      </c>
      <c r="B44" s="26">
        <v>9</v>
      </c>
      <c r="C44" s="26">
        <f>COUNTIFS('总分(一中)'!G:G,B44,'总分(一中)'!M:M,"&gt;0")</f>
        <v>43</v>
      </c>
      <c r="D44" s="27">
        <f>AVERAGEIFS('总分(一中)'!M:M,'总分(一中)'!G:G,B44,'总分(一中)'!M:M,"&gt;0")</f>
        <v>111.104651162791</v>
      </c>
      <c r="E44" s="28">
        <f t="shared" si="2"/>
        <v>0.0581333599691553</v>
      </c>
      <c r="F44" s="26">
        <f t="shared" si="3"/>
        <v>2</v>
      </c>
      <c r="G44" s="26">
        <f>_xlfn.MAXIFS('总分(一中)'!M:M,'总分(一中)'!G:G,B44)</f>
        <v>122</v>
      </c>
      <c r="H44" s="26">
        <f>COUNTIFS('总分(一中)'!$G:$G,$B44,'总分(一中)'!$M:$M,"&gt;=120")</f>
        <v>2</v>
      </c>
      <c r="I44" s="26">
        <f>COUNTIFS('总分(一中)'!$G:$G,$B44,'总分(一中)'!$M:$M,"&gt;=105")</f>
        <v>37</v>
      </c>
      <c r="J44" s="26">
        <f>COUNTIFS('总分(一中)'!$G:$G,$B44,'总分(一中)'!$M:$M,"&gt;=90")</f>
        <v>43</v>
      </c>
      <c r="K44" s="26">
        <f>COUNTIFS('总分(一中)'!$G:$G,$B44,'总分(一中)'!$M:$M,"&lt;="&amp;K$33,'总分(一中)'!$M:$M,"&gt;="&amp;K$35)</f>
        <v>0</v>
      </c>
      <c r="L44" s="26">
        <f>COUNTIFS('总分(一中)'!$G:$G,$B44,'总分(一中)'!$M:$M,"&lt;"&amp;K$35,'总分(一中)'!$M:$M,"&gt;="&amp;L$35)</f>
        <v>0</v>
      </c>
      <c r="M44" s="26">
        <f>COUNTIFS('总分(一中)'!$G:$G,$B44,'总分(一中)'!$M:$M,"&lt;"&amp;L$35,'总分(一中)'!$M:$M,"&gt;="&amp;M$35)</f>
        <v>2</v>
      </c>
      <c r="N44" s="26">
        <f>COUNTIFS('总分(一中)'!$G:$G,$B44,'总分(一中)'!$M:$M,"&lt;"&amp;M$35,'总分(一中)'!$M:$M,"&gt;="&amp;N$35)</f>
        <v>24</v>
      </c>
      <c r="O44" s="26">
        <f>COUNTIFS('总分(一中)'!$G:$G,$B44,'总分(一中)'!$M:$M,"&lt;"&amp;N$35,'总分(一中)'!$M:$M,"&gt;="&amp;O$35)</f>
        <v>15</v>
      </c>
      <c r="P44" s="26">
        <f>COUNTIFS('总分(一中)'!$G:$G,$B44,'总分(一中)'!$M:$M,"&lt;"&amp;O$35,'总分(一中)'!$M:$M,"&gt;="&amp;P$35)</f>
        <v>2</v>
      </c>
      <c r="Q44" s="26">
        <f>COUNTIFS('总分(一中)'!$G:$G,$B44,'总分(一中)'!$M:$M,"&lt;"&amp;P$35,'总分(一中)'!$M:$M,"&gt;="&amp;Q$35)</f>
        <v>0</v>
      </c>
      <c r="R44" s="26">
        <f>COUNTIFS('总分(一中)'!$G:$G,$B44,'总分(一中)'!$M:$M,"&lt;"&amp;Q$35,'总分(一中)'!$M:$M,"&gt;="&amp;R$35)</f>
        <v>0</v>
      </c>
      <c r="S44" s="26">
        <f>COUNTIFS('总分(一中)'!$G:$G,$B44,'总分(一中)'!$M:$M,"&lt;"&amp;R$35,'总分(一中)'!$M:$M,"&gt;="&amp;S$35)</f>
        <v>0</v>
      </c>
      <c r="T44" s="28">
        <v>0.0607858072487104</v>
      </c>
      <c r="U44" s="28">
        <v>0.0814290049941012</v>
      </c>
      <c r="V44" s="28">
        <v>0.10143706504466</v>
      </c>
      <c r="W44" s="28">
        <v>0.061753125647579</v>
      </c>
      <c r="X44" s="28">
        <v>0.0469407238868816</v>
      </c>
      <c r="Y44" s="28">
        <v>0.0366217744299723</v>
      </c>
      <c r="Z44" s="28">
        <v>0.0581333599691553</v>
      </c>
      <c r="XBJ44" s="10"/>
      <c r="XBK44" s="10"/>
      <c r="XBL44" s="10"/>
      <c r="XBM44" s="10"/>
      <c r="XBN44" s="10"/>
      <c r="XBO44" s="10"/>
    </row>
    <row r="45" ht="17" customHeight="1" spans="1:26 16286:16291">
      <c r="A45" s="26" t="s">
        <v>53</v>
      </c>
      <c r="B45" s="26">
        <v>10</v>
      </c>
      <c r="C45" s="26">
        <f>COUNTIFS('总分(一中)'!G:G,B45,'总分(一中)'!M:M,"&gt;0")</f>
        <v>50</v>
      </c>
      <c r="D45" s="27">
        <f>AVERAGEIFS('总分(一中)'!M:M,'总分(一中)'!G:G,B45,'总分(一中)'!M:M,"&gt;0")</f>
        <v>108.84</v>
      </c>
      <c r="E45" s="28">
        <f t="shared" si="2"/>
        <v>0.0365653795204277</v>
      </c>
      <c r="F45" s="26">
        <f t="shared" si="3"/>
        <v>4</v>
      </c>
      <c r="G45" s="26">
        <f>_xlfn.MAXIFS('总分(一中)'!M:M,'总分(一中)'!G:G,B45)</f>
        <v>123</v>
      </c>
      <c r="H45" s="26">
        <f>COUNTIFS('总分(一中)'!$G:$G,$B45,'总分(一中)'!$M:$M,"&gt;=120")</f>
        <v>4</v>
      </c>
      <c r="I45" s="26">
        <f>COUNTIFS('总分(一中)'!$G:$G,$B45,'总分(一中)'!$M:$M,"&gt;=105")</f>
        <v>39</v>
      </c>
      <c r="J45" s="26">
        <f>COUNTIFS('总分(一中)'!$G:$G,$B45,'总分(一中)'!$M:$M,"&gt;=90")</f>
        <v>50</v>
      </c>
      <c r="K45" s="26">
        <f>COUNTIFS('总分(一中)'!$G:$G,$B45,'总分(一中)'!$M:$M,"&lt;="&amp;K$33,'总分(一中)'!$M:$M,"&gt;="&amp;K$35)</f>
        <v>0</v>
      </c>
      <c r="L45" s="26">
        <f>COUNTIFS('总分(一中)'!$G:$G,$B45,'总分(一中)'!$M:$M,"&lt;"&amp;K$35,'总分(一中)'!$M:$M,"&gt;="&amp;L$35)</f>
        <v>0</v>
      </c>
      <c r="M45" s="26">
        <f>COUNTIFS('总分(一中)'!$G:$G,$B45,'总分(一中)'!$M:$M,"&lt;"&amp;L$35,'总分(一中)'!$M:$M,"&gt;="&amp;M$35)</f>
        <v>4</v>
      </c>
      <c r="N45" s="26">
        <f>COUNTIFS('总分(一中)'!$G:$G,$B45,'总分(一中)'!$M:$M,"&lt;"&amp;M$35,'总分(一中)'!$M:$M,"&gt;="&amp;N$35)</f>
        <v>18</v>
      </c>
      <c r="O45" s="26">
        <f>COUNTIFS('总分(一中)'!$G:$G,$B45,'总分(一中)'!$M:$M,"&lt;"&amp;N$35,'总分(一中)'!$M:$M,"&gt;="&amp;O$35)</f>
        <v>23</v>
      </c>
      <c r="P45" s="26">
        <f>COUNTIFS('总分(一中)'!$G:$G,$B45,'总分(一中)'!$M:$M,"&lt;"&amp;O$35,'总分(一中)'!$M:$M,"&gt;="&amp;P$35)</f>
        <v>5</v>
      </c>
      <c r="Q45" s="26">
        <f>COUNTIFS('总分(一中)'!$G:$G,$B45,'总分(一中)'!$M:$M,"&lt;"&amp;P$35,'总分(一中)'!$M:$M,"&gt;="&amp;Q$35)</f>
        <v>0</v>
      </c>
      <c r="R45" s="26">
        <f>COUNTIFS('总分(一中)'!$G:$G,$B45,'总分(一中)'!$M:$M,"&lt;"&amp;Q$35,'总分(一中)'!$M:$M,"&gt;="&amp;R$35)</f>
        <v>0</v>
      </c>
      <c r="S45" s="26">
        <f>COUNTIFS('总分(一中)'!$G:$G,$B45,'总分(一中)'!$M:$M,"&lt;"&amp;R$35,'总分(一中)'!$M:$M,"&gt;="&amp;S$35)</f>
        <v>0</v>
      </c>
      <c r="T45" s="28">
        <v>0.0545184241161768</v>
      </c>
      <c r="U45" s="28">
        <v>0.0674287818006398</v>
      </c>
      <c r="V45" s="28">
        <v>0.0411738999397227</v>
      </c>
      <c r="W45" s="28">
        <v>0.0473170085883356</v>
      </c>
      <c r="X45" s="28">
        <v>0.0221475007739385</v>
      </c>
      <c r="Y45" s="28">
        <v>0.00898173398507847</v>
      </c>
      <c r="Z45" s="28">
        <v>0.0365653795204277</v>
      </c>
      <c r="XBJ45" s="10"/>
      <c r="XBK45" s="10"/>
      <c r="XBL45" s="10"/>
      <c r="XBM45" s="10"/>
      <c r="XBN45" s="10"/>
      <c r="XBO45" s="10"/>
    </row>
    <row r="46" ht="17" customHeight="1" spans="1:26 16286:16291">
      <c r="A46" s="26" t="s">
        <v>53</v>
      </c>
      <c r="B46" s="26">
        <v>11</v>
      </c>
      <c r="C46" s="26">
        <f>COUNTIFS('总分(一中)'!G:G,B46,'总分(一中)'!M:M,"&gt;0")</f>
        <v>41</v>
      </c>
      <c r="D46" s="27">
        <f>AVERAGEIFS('总分(一中)'!M:M,'总分(一中)'!G:G,B46,'总分(一中)'!M:M,"&gt;0")</f>
        <v>102.768292682927</v>
      </c>
      <c r="E46" s="28">
        <f t="shared" si="2"/>
        <v>-0.0212600670016131</v>
      </c>
      <c r="F46" s="26">
        <f t="shared" si="3"/>
        <v>16</v>
      </c>
      <c r="G46" s="26">
        <f>_xlfn.MAXIFS('总分(一中)'!M:M,'总分(一中)'!G:G,B46)</f>
        <v>121.5</v>
      </c>
      <c r="H46" s="26">
        <f>COUNTIFS('总分(一中)'!$G:$G,$B46,'总分(一中)'!$M:$M,"&gt;=120")</f>
        <v>1</v>
      </c>
      <c r="I46" s="26">
        <f>COUNTIFS('总分(一中)'!$G:$G,$B46,'总分(一中)'!$M:$M,"&gt;=105")</f>
        <v>14</v>
      </c>
      <c r="J46" s="26">
        <f>COUNTIFS('总分(一中)'!$G:$G,$B46,'总分(一中)'!$M:$M,"&gt;=90")</f>
        <v>39</v>
      </c>
      <c r="K46" s="26">
        <f>COUNTIFS('总分(一中)'!$G:$G,$B46,'总分(一中)'!$M:$M,"&lt;="&amp;K$33,'总分(一中)'!$M:$M,"&gt;="&amp;K$35)</f>
        <v>0</v>
      </c>
      <c r="L46" s="26">
        <f>COUNTIFS('总分(一中)'!$G:$G,$B46,'总分(一中)'!$M:$M,"&lt;"&amp;K$35,'总分(一中)'!$M:$M,"&gt;="&amp;L$35)</f>
        <v>0</v>
      </c>
      <c r="M46" s="26">
        <f>COUNTIFS('总分(一中)'!$G:$G,$B46,'总分(一中)'!$M:$M,"&lt;"&amp;L$35,'总分(一中)'!$M:$M,"&gt;="&amp;M$35)</f>
        <v>1</v>
      </c>
      <c r="N46" s="26">
        <f>COUNTIFS('总分(一中)'!$G:$G,$B46,'总分(一中)'!$M:$M,"&lt;"&amp;M$35,'总分(一中)'!$M:$M,"&gt;="&amp;N$35)</f>
        <v>5</v>
      </c>
      <c r="O46" s="26">
        <f>COUNTIFS('总分(一中)'!$G:$G,$B46,'总分(一中)'!$M:$M,"&lt;"&amp;N$35,'总分(一中)'!$M:$M,"&gt;="&amp;O$35)</f>
        <v>20</v>
      </c>
      <c r="P46" s="26">
        <f>COUNTIFS('总分(一中)'!$G:$G,$B46,'总分(一中)'!$M:$M,"&lt;"&amp;O$35,'总分(一中)'!$M:$M,"&gt;="&amp;P$35)</f>
        <v>13</v>
      </c>
      <c r="Q46" s="26">
        <f>COUNTIFS('总分(一中)'!$G:$G,$B46,'总分(一中)'!$M:$M,"&lt;"&amp;P$35,'总分(一中)'!$M:$M,"&gt;="&amp;Q$35)</f>
        <v>2</v>
      </c>
      <c r="R46" s="26">
        <f>COUNTIFS('总分(一中)'!$G:$G,$B46,'总分(一中)'!$M:$M,"&lt;"&amp;Q$35,'总分(一中)'!$M:$M,"&gt;="&amp;R$35)</f>
        <v>0</v>
      </c>
      <c r="S46" s="26">
        <f>COUNTIFS('总分(一中)'!$G:$G,$B46,'总分(一中)'!$M:$M,"&lt;"&amp;R$35,'总分(一中)'!$M:$M,"&gt;="&amp;S$35)</f>
        <v>0</v>
      </c>
      <c r="T46" s="28">
        <v>-0.0105658923358303</v>
      </c>
      <c r="U46" s="28">
        <v>-0.0223002028505988</v>
      </c>
      <c r="V46" s="28">
        <v>0.00997344193546729</v>
      </c>
      <c r="W46" s="28">
        <v>-0.0184604602703137</v>
      </c>
      <c r="X46" s="28">
        <v>-0.0292473557623012</v>
      </c>
      <c r="Y46" s="28">
        <v>-0.00967452483889395</v>
      </c>
      <c r="Z46" s="28">
        <v>-0.0212600670016131</v>
      </c>
      <c r="XBJ46" s="10"/>
      <c r="XBK46" s="10"/>
      <c r="XBL46" s="10"/>
      <c r="XBM46" s="10"/>
      <c r="XBN46" s="10"/>
      <c r="XBO46" s="10"/>
    </row>
    <row r="47" ht="17" customHeight="1" spans="1:26 16286:16291">
      <c r="A47" s="26" t="s">
        <v>53</v>
      </c>
      <c r="B47" s="26">
        <v>12</v>
      </c>
      <c r="C47" s="26">
        <f>COUNTIFS('总分(一中)'!G:G,B47,'总分(一中)'!M:M,"&gt;0")</f>
        <v>38</v>
      </c>
      <c r="D47" s="27">
        <f>AVERAGEIFS('总分(一中)'!M:M,'总分(一中)'!G:G,B47,'总分(一中)'!M:M,"&gt;0")</f>
        <v>103.223684210526</v>
      </c>
      <c r="E47" s="28">
        <f t="shared" si="2"/>
        <v>-0.0169230301435044</v>
      </c>
      <c r="F47" s="26">
        <f t="shared" si="3"/>
        <v>11</v>
      </c>
      <c r="G47" s="26">
        <f>_xlfn.MAXIFS('总分(一中)'!M:M,'总分(一中)'!G:G,B47)</f>
        <v>118.5</v>
      </c>
      <c r="H47" s="26">
        <f>COUNTIFS('总分(一中)'!$G:$G,$B47,'总分(一中)'!$M:$M,"&gt;=120")</f>
        <v>0</v>
      </c>
      <c r="I47" s="26">
        <f>COUNTIFS('总分(一中)'!$G:$G,$B47,'总分(一中)'!$M:$M,"&gt;=105")</f>
        <v>14</v>
      </c>
      <c r="J47" s="26">
        <f>COUNTIFS('总分(一中)'!$G:$G,$B47,'总分(一中)'!$M:$M,"&gt;=90")</f>
        <v>35</v>
      </c>
      <c r="K47" s="26">
        <f>COUNTIFS('总分(一中)'!$G:$G,$B47,'总分(一中)'!$M:$M,"&lt;="&amp;K$33,'总分(一中)'!$M:$M,"&gt;="&amp;K$35)</f>
        <v>0</v>
      </c>
      <c r="L47" s="26">
        <f>COUNTIFS('总分(一中)'!$G:$G,$B47,'总分(一中)'!$M:$M,"&lt;"&amp;K$35,'总分(一中)'!$M:$M,"&gt;="&amp;L$35)</f>
        <v>0</v>
      </c>
      <c r="M47" s="26">
        <f>COUNTIFS('总分(一中)'!$G:$G,$B47,'总分(一中)'!$M:$M,"&lt;"&amp;L$35,'总分(一中)'!$M:$M,"&gt;="&amp;M$35)</f>
        <v>0</v>
      </c>
      <c r="N47" s="26">
        <f>COUNTIFS('总分(一中)'!$G:$G,$B47,'总分(一中)'!$M:$M,"&lt;"&amp;M$35,'总分(一中)'!$M:$M,"&gt;="&amp;N$35)</f>
        <v>7</v>
      </c>
      <c r="O47" s="26">
        <f>COUNTIFS('总分(一中)'!$G:$G,$B47,'总分(一中)'!$M:$M,"&lt;"&amp;N$35,'总分(一中)'!$M:$M,"&gt;="&amp;O$35)</f>
        <v>21</v>
      </c>
      <c r="P47" s="26">
        <f>COUNTIFS('总分(一中)'!$G:$G,$B47,'总分(一中)'!$M:$M,"&lt;"&amp;O$35,'总分(一中)'!$M:$M,"&gt;="&amp;P$35)</f>
        <v>7</v>
      </c>
      <c r="Q47" s="26">
        <f>COUNTIFS('总分(一中)'!$G:$G,$B47,'总分(一中)'!$M:$M,"&lt;"&amp;P$35,'总分(一中)'!$M:$M,"&gt;="&amp;Q$35)</f>
        <v>3</v>
      </c>
      <c r="R47" s="26">
        <f>COUNTIFS('总分(一中)'!$G:$G,$B47,'总分(一中)'!$M:$M,"&lt;"&amp;Q$35,'总分(一中)'!$M:$M,"&gt;="&amp;R$35)</f>
        <v>0</v>
      </c>
      <c r="S47" s="26">
        <f>COUNTIFS('总分(一中)'!$G:$G,$B47,'总分(一中)'!$M:$M,"&lt;"&amp;R$35,'总分(一中)'!$M:$M,"&gt;="&amp;S$35)</f>
        <v>0</v>
      </c>
      <c r="T47" s="28">
        <v>-0.0370011197082065</v>
      </c>
      <c r="U47" s="28">
        <v>-0.027891623259133</v>
      </c>
      <c r="V47" s="28">
        <v>-0.0405734801137866</v>
      </c>
      <c r="W47" s="28">
        <v>-0.0433927863798474</v>
      </c>
      <c r="X47" s="28">
        <v>-0.020452030225589</v>
      </c>
      <c r="Y47" s="28">
        <v>-0.0281158956744242</v>
      </c>
      <c r="Z47" s="28">
        <v>-0.0169230301435044</v>
      </c>
      <c r="XBJ47" s="10"/>
      <c r="XBK47" s="10"/>
      <c r="XBL47" s="10"/>
      <c r="XBM47" s="10"/>
      <c r="XBN47" s="10"/>
      <c r="XBO47" s="10"/>
    </row>
    <row r="48" ht="17" customHeight="1" spans="1:26 16286:16291">
      <c r="A48" s="26" t="s">
        <v>53</v>
      </c>
      <c r="B48" s="26">
        <v>13</v>
      </c>
      <c r="C48" s="26">
        <f>COUNTIFS('总分(一中)'!G:G,B48,'总分(一中)'!M:M,"&gt;0")</f>
        <v>47</v>
      </c>
      <c r="D48" s="27">
        <f>AVERAGEIFS('总分(一中)'!M:M,'总分(一中)'!G:G,B48,'总分(一中)'!M:M,"&gt;0")</f>
        <v>102</v>
      </c>
      <c r="E48" s="28">
        <f t="shared" si="2"/>
        <v>-0.0285770974725871</v>
      </c>
      <c r="F48" s="26">
        <f t="shared" si="3"/>
        <v>18</v>
      </c>
      <c r="G48" s="26">
        <f>_xlfn.MAXIFS('总分(一中)'!M:M,'总分(一中)'!G:G,B48)</f>
        <v>114.5</v>
      </c>
      <c r="H48" s="26">
        <f>COUNTIFS('总分(一中)'!$G:$G,$B48,'总分(一中)'!$M:$M,"&gt;=120")</f>
        <v>0</v>
      </c>
      <c r="I48" s="26">
        <f>COUNTIFS('总分(一中)'!$G:$G,$B48,'总分(一中)'!$M:$M,"&gt;=105")</f>
        <v>20</v>
      </c>
      <c r="J48" s="26">
        <f>COUNTIFS('总分(一中)'!$G:$G,$B48,'总分(一中)'!$M:$M,"&gt;=90")</f>
        <v>45</v>
      </c>
      <c r="K48" s="26">
        <f>COUNTIFS('总分(一中)'!$G:$G,$B48,'总分(一中)'!$M:$M,"&lt;="&amp;K$33,'总分(一中)'!$M:$M,"&gt;="&amp;K$35)</f>
        <v>0</v>
      </c>
      <c r="L48" s="26">
        <f>COUNTIFS('总分(一中)'!$G:$G,$B48,'总分(一中)'!$M:$M,"&lt;"&amp;K$35,'总分(一中)'!$M:$M,"&gt;="&amp;L$35)</f>
        <v>0</v>
      </c>
      <c r="M48" s="26">
        <f>COUNTIFS('总分(一中)'!$G:$G,$B48,'总分(一中)'!$M:$M,"&lt;"&amp;L$35,'总分(一中)'!$M:$M,"&gt;="&amp;M$35)</f>
        <v>0</v>
      </c>
      <c r="N48" s="26">
        <f>COUNTIFS('总分(一中)'!$G:$G,$B48,'总分(一中)'!$M:$M,"&lt;"&amp;M$35,'总分(一中)'!$M:$M,"&gt;="&amp;N$35)</f>
        <v>9</v>
      </c>
      <c r="O48" s="26">
        <f>COUNTIFS('总分(一中)'!$G:$G,$B48,'总分(一中)'!$M:$M,"&lt;"&amp;N$35,'总分(一中)'!$M:$M,"&gt;="&amp;O$35)</f>
        <v>21</v>
      </c>
      <c r="P48" s="26">
        <f>COUNTIFS('总分(一中)'!$G:$G,$B48,'总分(一中)'!$M:$M,"&lt;"&amp;O$35,'总分(一中)'!$M:$M,"&gt;="&amp;P$35)</f>
        <v>15</v>
      </c>
      <c r="Q48" s="26">
        <f>COUNTIFS('总分(一中)'!$G:$G,$B48,'总分(一中)'!$M:$M,"&lt;"&amp;P$35,'总分(一中)'!$M:$M,"&gt;="&amp;Q$35)</f>
        <v>2</v>
      </c>
      <c r="R48" s="26">
        <f>COUNTIFS('总分(一中)'!$G:$G,$B48,'总分(一中)'!$M:$M,"&lt;"&amp;Q$35,'总分(一中)'!$M:$M,"&gt;="&amp;R$35)</f>
        <v>0</v>
      </c>
      <c r="S48" s="26">
        <f>COUNTIFS('总分(一中)'!$G:$G,$B48,'总分(一中)'!$M:$M,"&lt;"&amp;R$35,'总分(一中)'!$M:$M,"&gt;="&amp;S$35)</f>
        <v>0</v>
      </c>
      <c r="T48" s="28">
        <v>-0.0468561512518059</v>
      </c>
      <c r="U48" s="28">
        <v>-0.0514554664093841</v>
      </c>
      <c r="V48" s="28">
        <v>-0.0354946708346767</v>
      </c>
      <c r="W48" s="28">
        <v>-0.0215403063584661</v>
      </c>
      <c r="X48" s="28">
        <v>-0.00189990257175374</v>
      </c>
      <c r="Y48" s="28">
        <v>0.00363021309438442</v>
      </c>
      <c r="Z48" s="28">
        <v>-0.0285770974725871</v>
      </c>
      <c r="XBJ48" s="10"/>
      <c r="XBK48" s="10"/>
      <c r="XBL48" s="10"/>
      <c r="XBM48" s="10"/>
      <c r="XBN48" s="10"/>
      <c r="XBO48" s="10"/>
    </row>
    <row r="49" ht="17" customHeight="1" spans="1:26 16286:16291">
      <c r="A49" s="26" t="s">
        <v>53</v>
      </c>
      <c r="B49" s="26">
        <v>14</v>
      </c>
      <c r="C49" s="26">
        <f>COUNTIFS('总分(一中)'!G:G,B49,'总分(一中)'!M:M,"&gt;0")</f>
        <v>49</v>
      </c>
      <c r="D49" s="27">
        <f>AVERAGEIFS('总分(一中)'!M:M,'总分(一中)'!G:G,B49,'总分(一中)'!M:M,"&gt;0")</f>
        <v>104.704081632653</v>
      </c>
      <c r="E49" s="28">
        <f t="shared" si="2"/>
        <v>-0.00282408935236261</v>
      </c>
      <c r="F49" s="26">
        <f t="shared" si="3"/>
        <v>8</v>
      </c>
      <c r="G49" s="26">
        <f>_xlfn.MAXIFS('总分(一中)'!M:M,'总分(一中)'!G:G,B49)</f>
        <v>117.5</v>
      </c>
      <c r="H49" s="26">
        <f>COUNTIFS('总分(一中)'!$G:$G,$B49,'总分(一中)'!$M:$M,"&gt;=120")</f>
        <v>0</v>
      </c>
      <c r="I49" s="26">
        <f>COUNTIFS('总分(一中)'!$G:$G,$B49,'总分(一中)'!$M:$M,"&gt;=105")</f>
        <v>24</v>
      </c>
      <c r="J49" s="26">
        <f>COUNTIFS('总分(一中)'!$G:$G,$B49,'总分(一中)'!$M:$M,"&gt;=90")</f>
        <v>48</v>
      </c>
      <c r="K49" s="26">
        <f>COUNTIFS('总分(一中)'!$G:$G,$B49,'总分(一中)'!$M:$M,"&lt;="&amp;K$33,'总分(一中)'!$M:$M,"&gt;="&amp;K$35)</f>
        <v>0</v>
      </c>
      <c r="L49" s="26">
        <f>COUNTIFS('总分(一中)'!$G:$G,$B49,'总分(一中)'!$M:$M,"&lt;"&amp;K$35,'总分(一中)'!$M:$M,"&gt;="&amp;L$35)</f>
        <v>0</v>
      </c>
      <c r="M49" s="26">
        <f>COUNTIFS('总分(一中)'!$G:$G,$B49,'总分(一中)'!$M:$M,"&lt;"&amp;L$35,'总分(一中)'!$M:$M,"&gt;="&amp;M$35)</f>
        <v>0</v>
      </c>
      <c r="N49" s="26">
        <f>COUNTIFS('总分(一中)'!$G:$G,$B49,'总分(一中)'!$M:$M,"&lt;"&amp;M$35,'总分(一中)'!$M:$M,"&gt;="&amp;N$35)</f>
        <v>16</v>
      </c>
      <c r="O49" s="26">
        <f>COUNTIFS('总分(一中)'!$G:$G,$B49,'总分(一中)'!$M:$M,"&lt;"&amp;N$35,'总分(一中)'!$M:$M,"&gt;="&amp;O$35)</f>
        <v>21</v>
      </c>
      <c r="P49" s="26">
        <f>COUNTIFS('总分(一中)'!$G:$G,$B49,'总分(一中)'!$M:$M,"&lt;"&amp;O$35,'总分(一中)'!$M:$M,"&gt;="&amp;P$35)</f>
        <v>11</v>
      </c>
      <c r="Q49" s="26">
        <f>COUNTIFS('总分(一中)'!$G:$G,$B49,'总分(一中)'!$M:$M,"&lt;"&amp;P$35,'总分(一中)'!$M:$M,"&gt;="&amp;Q$35)</f>
        <v>1</v>
      </c>
      <c r="R49" s="26">
        <f>COUNTIFS('总分(一中)'!$G:$G,$B49,'总分(一中)'!$M:$M,"&lt;"&amp;Q$35,'总分(一中)'!$M:$M,"&gt;="&amp;R$35)</f>
        <v>0</v>
      </c>
      <c r="S49" s="26">
        <f>COUNTIFS('总分(一中)'!$G:$G,$B49,'总分(一中)'!$M:$M,"&lt;"&amp;R$35,'总分(一中)'!$M:$M,"&gt;="&amp;S$35)</f>
        <v>0</v>
      </c>
      <c r="T49" s="28">
        <v>-0.0137985489938313</v>
      </c>
      <c r="U49" s="28">
        <v>-0.0257995952151236</v>
      </c>
      <c r="V49" s="28">
        <v>-0.0136264572133856</v>
      </c>
      <c r="W49" s="28">
        <v>-0.0163672708152128</v>
      </c>
      <c r="X49" s="28">
        <v>0.000718292698928916</v>
      </c>
      <c r="Y49" s="28">
        <v>-0.0170632878826858</v>
      </c>
      <c r="Z49" s="28">
        <v>-0.00282408935236261</v>
      </c>
      <c r="XBJ49" s="10"/>
      <c r="XBK49" s="10"/>
      <c r="XBL49" s="10"/>
      <c r="XBM49" s="10"/>
      <c r="XBN49" s="10"/>
      <c r="XBO49" s="10"/>
    </row>
    <row r="50" ht="17" customHeight="1" spans="1:26 16286:16291">
      <c r="A50" s="26" t="s">
        <v>53</v>
      </c>
      <c r="B50" s="26">
        <v>15</v>
      </c>
      <c r="C50" s="26">
        <f>COUNTIFS('总分(一中)'!G:G,B50,'总分(一中)'!M:M,"&gt;0")</f>
        <v>49</v>
      </c>
      <c r="D50" s="27">
        <f>AVERAGEIFS('总分(一中)'!M:M,'总分(一中)'!G:G,B50,'总分(一中)'!M:M,"&gt;0")</f>
        <v>104.061224489796</v>
      </c>
      <c r="E50" s="28">
        <f t="shared" si="2"/>
        <v>-0.00894650260358576</v>
      </c>
      <c r="F50" s="26">
        <f t="shared" si="3"/>
        <v>10</v>
      </c>
      <c r="G50" s="26">
        <f>_xlfn.MAXIFS('总分(一中)'!M:M,'总分(一中)'!G:G,B50)</f>
        <v>124.5</v>
      </c>
      <c r="H50" s="26">
        <f>COUNTIFS('总分(一中)'!$G:$G,$B50,'总分(一中)'!$M:$M,"&gt;=120")</f>
        <v>1</v>
      </c>
      <c r="I50" s="26">
        <f>COUNTIFS('总分(一中)'!$G:$G,$B50,'总分(一中)'!$M:$M,"&gt;=105")</f>
        <v>21</v>
      </c>
      <c r="J50" s="26">
        <f>COUNTIFS('总分(一中)'!$G:$G,$B50,'总分(一中)'!$M:$M,"&gt;=90")</f>
        <v>48</v>
      </c>
      <c r="K50" s="26">
        <f>COUNTIFS('总分(一中)'!$G:$G,$B50,'总分(一中)'!$M:$M,"&lt;="&amp;K$33,'总分(一中)'!$M:$M,"&gt;="&amp;K$35)</f>
        <v>0</v>
      </c>
      <c r="L50" s="26">
        <f>COUNTIFS('总分(一中)'!$G:$G,$B50,'总分(一中)'!$M:$M,"&lt;"&amp;K$35,'总分(一中)'!$M:$M,"&gt;="&amp;L$35)</f>
        <v>0</v>
      </c>
      <c r="M50" s="26">
        <f>COUNTIFS('总分(一中)'!$G:$G,$B50,'总分(一中)'!$M:$M,"&lt;"&amp;L$35,'总分(一中)'!$M:$M,"&gt;="&amp;M$35)</f>
        <v>1</v>
      </c>
      <c r="N50" s="26">
        <f>COUNTIFS('总分(一中)'!$G:$G,$B50,'总分(一中)'!$M:$M,"&lt;"&amp;M$35,'总分(一中)'!$M:$M,"&gt;="&amp;N$35)</f>
        <v>10</v>
      </c>
      <c r="O50" s="26">
        <f>COUNTIFS('总分(一中)'!$G:$G,$B50,'总分(一中)'!$M:$M,"&lt;"&amp;N$35,'总分(一中)'!$M:$M,"&gt;="&amp;O$35)</f>
        <v>22</v>
      </c>
      <c r="P50" s="26">
        <f>COUNTIFS('总分(一中)'!$G:$G,$B50,'总分(一中)'!$M:$M,"&lt;"&amp;O$35,'总分(一中)'!$M:$M,"&gt;="&amp;P$35)</f>
        <v>15</v>
      </c>
      <c r="Q50" s="26">
        <f>COUNTIFS('总分(一中)'!$G:$G,$B50,'总分(一中)'!$M:$M,"&lt;"&amp;P$35,'总分(一中)'!$M:$M,"&gt;="&amp;Q$35)</f>
        <v>1</v>
      </c>
      <c r="R50" s="26">
        <f>COUNTIFS('总分(一中)'!$G:$G,$B50,'总分(一中)'!$M:$M,"&lt;"&amp;Q$35,'总分(一中)'!$M:$M,"&gt;="&amp;R$35)</f>
        <v>0</v>
      </c>
      <c r="S50" s="26">
        <f>COUNTIFS('总分(一中)'!$G:$G,$B50,'总分(一中)'!$M:$M,"&lt;"&amp;R$35,'总分(一中)'!$M:$M,"&gt;="&amp;S$35)</f>
        <v>0</v>
      </c>
      <c r="T50" s="28">
        <v>-0.00952714436675916</v>
      </c>
      <c r="U50" s="28">
        <v>-0.022311779290368</v>
      </c>
      <c r="V50" s="28">
        <v>0.000838230861965056</v>
      </c>
      <c r="W50" s="28">
        <v>-0.0110452000099618</v>
      </c>
      <c r="X50" s="28">
        <v>0.0150015081878726</v>
      </c>
      <c r="Y50" s="28">
        <v>-0.00844481605351172</v>
      </c>
      <c r="Z50" s="28">
        <v>-0.00894650260358576</v>
      </c>
      <c r="XBJ50" s="10"/>
      <c r="XBK50" s="10"/>
      <c r="XBL50" s="10"/>
      <c r="XBM50" s="10"/>
      <c r="XBN50" s="10"/>
      <c r="XBO50" s="10"/>
    </row>
    <row r="51" ht="17" customHeight="1" spans="1:26 16286:16291">
      <c r="A51" s="26" t="s">
        <v>53</v>
      </c>
      <c r="B51" s="26">
        <v>19</v>
      </c>
      <c r="C51" s="26">
        <f>COUNTIFS('总分(一中)'!G:G,B51,'总分(一中)'!M:M,"&gt;0")</f>
        <v>32</v>
      </c>
      <c r="D51" s="27">
        <f>AVERAGEIFS('总分(一中)'!M:M,'总分(一中)'!G:G,B51,'总分(一中)'!M:M,"&gt;0")</f>
        <v>113.03125</v>
      </c>
      <c r="E51" s="28">
        <f t="shared" si="2"/>
        <v>0.0764818132480553</v>
      </c>
      <c r="F51" s="26">
        <f t="shared" si="3"/>
        <v>1</v>
      </c>
      <c r="G51" s="26">
        <f>_xlfn.MAXIFS('总分(一中)'!M:M,'总分(一中)'!G:G,B51)</f>
        <v>121</v>
      </c>
      <c r="H51" s="26">
        <f>COUNTIFS('总分(一中)'!$G:$G,$B51,'总分(一中)'!$M:$M,"&gt;=120")</f>
        <v>1</v>
      </c>
      <c r="I51" s="26">
        <f>COUNTIFS('总分(一中)'!$G:$G,$B51,'总分(一中)'!$M:$M,"&gt;=105")</f>
        <v>29</v>
      </c>
      <c r="J51" s="26">
        <f>COUNTIFS('总分(一中)'!$G:$G,$B51,'总分(一中)'!$M:$M,"&gt;=90")</f>
        <v>32</v>
      </c>
      <c r="K51" s="26">
        <f>COUNTIFS('总分(一中)'!$G:$G,$B51,'总分(一中)'!$M:$M,"&lt;="&amp;K$33,'总分(一中)'!$M:$M,"&gt;="&amp;K$35)</f>
        <v>0</v>
      </c>
      <c r="L51" s="26">
        <f>COUNTIFS('总分(一中)'!$G:$G,$B51,'总分(一中)'!$M:$M,"&lt;"&amp;K$35,'总分(一中)'!$M:$M,"&gt;="&amp;L$35)</f>
        <v>0</v>
      </c>
      <c r="M51" s="26">
        <f>COUNTIFS('总分(一中)'!$G:$G,$B51,'总分(一中)'!$M:$M,"&lt;"&amp;L$35,'总分(一中)'!$M:$M,"&gt;="&amp;M$35)</f>
        <v>1</v>
      </c>
      <c r="N51" s="26">
        <f>COUNTIFS('总分(一中)'!$G:$G,$B51,'总分(一中)'!$M:$M,"&lt;"&amp;M$35,'总分(一中)'!$M:$M,"&gt;="&amp;N$35)</f>
        <v>22</v>
      </c>
      <c r="O51" s="26">
        <f>COUNTIFS('总分(一中)'!$G:$G,$B51,'总分(一中)'!$M:$M,"&lt;"&amp;N$35,'总分(一中)'!$M:$M,"&gt;="&amp;O$35)</f>
        <v>8</v>
      </c>
      <c r="P51" s="26">
        <f>COUNTIFS('总分(一中)'!$G:$G,$B51,'总分(一中)'!$M:$M,"&lt;"&amp;O$35,'总分(一中)'!$M:$M,"&gt;="&amp;P$35)</f>
        <v>1</v>
      </c>
      <c r="Q51" s="26">
        <f>COUNTIFS('总分(一中)'!$G:$G,$B51,'总分(一中)'!$M:$M,"&lt;"&amp;P$35,'总分(一中)'!$M:$M,"&gt;="&amp;Q$35)</f>
        <v>0</v>
      </c>
      <c r="R51" s="26">
        <f>COUNTIFS('总分(一中)'!$G:$G,$B51,'总分(一中)'!$M:$M,"&lt;"&amp;Q$35,'总分(一中)'!$M:$M,"&gt;="&amp;R$35)</f>
        <v>0</v>
      </c>
      <c r="S51" s="26">
        <f>COUNTIFS('总分(一中)'!$G:$G,$B51,'总分(一中)'!$M:$M,"&lt;"&amp;R$35,'总分(一中)'!$M:$M,"&gt;="&amp;S$35)</f>
        <v>0</v>
      </c>
      <c r="T51" s="28">
        <v>0.120886250908497</v>
      </c>
      <c r="U51" s="28">
        <v>0.128135631950439</v>
      </c>
      <c r="V51" s="28">
        <v>0.125156187211171</v>
      </c>
      <c r="W51" s="28">
        <v>0.0928955555939307</v>
      </c>
      <c r="X51" s="28">
        <v>0.088610006429643</v>
      </c>
      <c r="Y51" s="28">
        <v>0.0752620915873424</v>
      </c>
      <c r="Z51" s="28">
        <v>0.0764818132480553</v>
      </c>
      <c r="XBJ51" s="10"/>
      <c r="XBK51" s="10"/>
      <c r="XBL51" s="10"/>
      <c r="XBM51" s="10"/>
      <c r="XBN51" s="10"/>
      <c r="XBO51" s="10"/>
    </row>
    <row r="52" ht="17" customHeight="1" spans="1:26 16286:16291">
      <c r="A52" s="26" t="s">
        <v>1436</v>
      </c>
      <c r="B52" s="26">
        <v>16</v>
      </c>
      <c r="C52" s="26">
        <f>COUNTIFS('总分(一中)'!G:G,B52,'总分(一中)'!M:M,"&gt;0")</f>
        <v>36</v>
      </c>
      <c r="D52" s="27">
        <f>AVERAGEIFS('总分(一中)'!M:M,'总分(一中)'!G:G,B52,'总分(一中)'!M:M,"&gt;0")</f>
        <v>109.888888888889</v>
      </c>
      <c r="E52" s="28">
        <f t="shared" si="2"/>
        <v>0.0465547392152629</v>
      </c>
      <c r="F52" s="26">
        <f t="shared" si="3"/>
        <v>3</v>
      </c>
      <c r="G52" s="26">
        <f>_xlfn.MAXIFS('总分(一中)'!M:M,'总分(一中)'!G:G,B52)</f>
        <v>121</v>
      </c>
      <c r="H52" s="26">
        <f>COUNTIFS('总分(一中)'!$G:$G,$B52,'总分(一中)'!$M:$M,"&gt;=120")</f>
        <v>3</v>
      </c>
      <c r="I52" s="26">
        <f>COUNTIFS('总分(一中)'!$G:$G,$B52,'总分(一中)'!$M:$M,"&gt;=105")</f>
        <v>30</v>
      </c>
      <c r="J52" s="26">
        <f>COUNTIFS('总分(一中)'!$G:$G,$B52,'总分(一中)'!$M:$M,"&gt;=90")</f>
        <v>36</v>
      </c>
      <c r="K52" s="26">
        <f>COUNTIFS('总分(一中)'!$G:$G,$B52,'总分(一中)'!$M:$M,"&lt;="&amp;K$33,'总分(一中)'!$M:$M,"&gt;="&amp;K$35)</f>
        <v>0</v>
      </c>
      <c r="L52" s="26">
        <f>COUNTIFS('总分(一中)'!$G:$G,$B52,'总分(一中)'!$M:$M,"&lt;"&amp;K$35,'总分(一中)'!$M:$M,"&gt;="&amp;L$35)</f>
        <v>0</v>
      </c>
      <c r="M52" s="26">
        <f>COUNTIFS('总分(一中)'!$G:$G,$B52,'总分(一中)'!$M:$M,"&lt;"&amp;L$35,'总分(一中)'!$M:$M,"&gt;="&amp;M$35)</f>
        <v>3</v>
      </c>
      <c r="N52" s="26">
        <f>COUNTIFS('总分(一中)'!$G:$G,$B52,'总分(一中)'!$M:$M,"&lt;"&amp;M$35,'总分(一中)'!$M:$M,"&gt;="&amp;N$35)</f>
        <v>18</v>
      </c>
      <c r="O52" s="26">
        <f>COUNTIFS('总分(一中)'!$G:$G,$B52,'总分(一中)'!$M:$M,"&lt;"&amp;N$35,'总分(一中)'!$M:$M,"&gt;="&amp;O$35)</f>
        <v>13</v>
      </c>
      <c r="P52" s="26">
        <f>COUNTIFS('总分(一中)'!$G:$G,$B52,'总分(一中)'!$M:$M,"&lt;"&amp;O$35,'总分(一中)'!$M:$M,"&gt;="&amp;P$35)</f>
        <v>2</v>
      </c>
      <c r="Q52" s="26">
        <f>COUNTIFS('总分(一中)'!$G:$G,$B52,'总分(一中)'!$M:$M,"&lt;"&amp;P$35,'总分(一中)'!$M:$M,"&gt;="&amp;Q$35)</f>
        <v>0</v>
      </c>
      <c r="R52" s="26">
        <f>COUNTIFS('总分(一中)'!$G:$G,$B52,'总分(一中)'!$M:$M,"&lt;"&amp;Q$35,'总分(一中)'!$M:$M,"&gt;="&amp;R$35)</f>
        <v>0</v>
      </c>
      <c r="S52" s="26">
        <f>COUNTIFS('总分(一中)'!$G:$G,$B52,'总分(一中)'!$M:$M,"&lt;"&amp;R$35,'总分(一中)'!$M:$M,"&gt;="&amp;S$35)</f>
        <v>0</v>
      </c>
      <c r="T52" s="28">
        <v>0.0557558091879386</v>
      </c>
      <c r="U52" s="28">
        <v>0.0513848285467642</v>
      </c>
      <c r="V52" s="28">
        <v>0.0560906559060568</v>
      </c>
      <c r="W52" s="28">
        <v>0.0493793110253704</v>
      </c>
      <c r="X52" s="28">
        <v>0.0490088684248495</v>
      </c>
      <c r="Y52" s="28">
        <v>0.0451671484132629</v>
      </c>
      <c r="Z52" s="28">
        <v>0.0465547392152629</v>
      </c>
      <c r="XBJ52" s="10"/>
      <c r="XBK52" s="10"/>
      <c r="XBL52" s="10"/>
      <c r="XBM52" s="10"/>
      <c r="XBN52" s="10"/>
      <c r="XBO52" s="10"/>
    </row>
    <row r="53" ht="17" customHeight="1" spans="1:26 16286:16291">
      <c r="A53" s="26" t="s">
        <v>1436</v>
      </c>
      <c r="B53" s="26">
        <v>17</v>
      </c>
      <c r="C53" s="26">
        <f>COUNTIFS('总分(一中)'!G:G,B53,'总分(一中)'!M:M,"&gt;0")</f>
        <v>42</v>
      </c>
      <c r="D53" s="27">
        <f>AVERAGEIFS('总分(一中)'!M:M,'总分(一中)'!G:G,B53,'总分(一中)'!M:M,"&gt;0")</f>
        <v>105.011904761905</v>
      </c>
      <c r="E53" s="28">
        <f t="shared" si="2"/>
        <v>0.000107542389625223</v>
      </c>
      <c r="F53" s="26">
        <f t="shared" si="3"/>
        <v>7</v>
      </c>
      <c r="G53" s="26">
        <f>_xlfn.MAXIFS('总分(一中)'!M:M,'总分(一中)'!G:G,B53)</f>
        <v>119</v>
      </c>
      <c r="H53" s="26">
        <f>COUNTIFS('总分(一中)'!$G:$G,$B53,'总分(一中)'!$M:$M,"&gt;=120")</f>
        <v>0</v>
      </c>
      <c r="I53" s="26">
        <f>COUNTIFS('总分(一中)'!$G:$G,$B53,'总分(一中)'!$M:$M,"&gt;=105")</f>
        <v>23</v>
      </c>
      <c r="J53" s="26">
        <f>COUNTIFS('总分(一中)'!$G:$G,$B53,'总分(一中)'!$M:$M,"&gt;=90")</f>
        <v>41</v>
      </c>
      <c r="K53" s="26">
        <f>COUNTIFS('总分(一中)'!$G:$G,$B53,'总分(一中)'!$M:$M,"&lt;="&amp;K$33,'总分(一中)'!$M:$M,"&gt;="&amp;K$35)</f>
        <v>0</v>
      </c>
      <c r="L53" s="26">
        <f>COUNTIFS('总分(一中)'!$G:$G,$B53,'总分(一中)'!$M:$M,"&lt;"&amp;K$35,'总分(一中)'!$M:$M,"&gt;="&amp;L$35)</f>
        <v>0</v>
      </c>
      <c r="M53" s="26">
        <f>COUNTIFS('总分(一中)'!$G:$G,$B53,'总分(一中)'!$M:$M,"&lt;"&amp;L$35,'总分(一中)'!$M:$M,"&gt;="&amp;M$35)</f>
        <v>0</v>
      </c>
      <c r="N53" s="26">
        <f>COUNTIFS('总分(一中)'!$G:$G,$B53,'总分(一中)'!$M:$M,"&lt;"&amp;M$35,'总分(一中)'!$M:$M,"&gt;="&amp;N$35)</f>
        <v>11</v>
      </c>
      <c r="O53" s="26">
        <f>COUNTIFS('总分(一中)'!$G:$G,$B53,'总分(一中)'!$M:$M,"&lt;"&amp;N$35,'总分(一中)'!$M:$M,"&gt;="&amp;O$35)</f>
        <v>22</v>
      </c>
      <c r="P53" s="26">
        <f>COUNTIFS('总分(一中)'!$G:$G,$B53,'总分(一中)'!$M:$M,"&lt;"&amp;O$35,'总分(一中)'!$M:$M,"&gt;="&amp;P$35)</f>
        <v>8</v>
      </c>
      <c r="Q53" s="26">
        <f>COUNTIFS('总分(一中)'!$G:$G,$B53,'总分(一中)'!$M:$M,"&lt;"&amp;P$35,'总分(一中)'!$M:$M,"&gt;="&amp;Q$35)</f>
        <v>1</v>
      </c>
      <c r="R53" s="26">
        <f>COUNTIFS('总分(一中)'!$G:$G,$B53,'总分(一中)'!$M:$M,"&lt;"&amp;Q$35,'总分(一中)'!$M:$M,"&gt;="&amp;R$35)</f>
        <v>0</v>
      </c>
      <c r="S53" s="26">
        <f>COUNTIFS('总分(一中)'!$G:$G,$B53,'总分(一中)'!$M:$M,"&lt;"&amp;R$35,'总分(一中)'!$M:$M,"&gt;="&amp;S$35)</f>
        <v>0</v>
      </c>
      <c r="T53" s="28">
        <v>0.00936841771120996</v>
      </c>
      <c r="U53" s="28">
        <v>-0.018825534453867</v>
      </c>
      <c r="V53" s="28">
        <v>0.016700572634117</v>
      </c>
      <c r="W53" s="28">
        <v>0.0108774550436324</v>
      </c>
      <c r="X53" s="28">
        <v>0.0147783050949838</v>
      </c>
      <c r="Y53" s="28">
        <v>0.0482524164798413</v>
      </c>
      <c r="Z53" s="28">
        <v>0.000107542389625223</v>
      </c>
      <c r="XBJ53" s="10"/>
      <c r="XBK53" s="10"/>
      <c r="XBL53" s="10"/>
      <c r="XBM53" s="10"/>
      <c r="XBN53" s="10"/>
      <c r="XBO53" s="10"/>
    </row>
    <row r="54" ht="17" customHeight="1" spans="1:26 16286:16291">
      <c r="A54" s="26" t="s">
        <v>1436</v>
      </c>
      <c r="B54" s="26">
        <v>18</v>
      </c>
      <c r="C54" s="26">
        <f>COUNTIFS('总分(一中)'!G:G,B54,'总分(一中)'!M:M,"&gt;0")</f>
        <v>38</v>
      </c>
      <c r="D54" s="27">
        <f>AVERAGEIFS('总分(一中)'!M:M,'总分(一中)'!G:G,B54,'总分(一中)'!M:M,"&gt;0")</f>
        <v>101.960526315789</v>
      </c>
      <c r="E54" s="28">
        <f t="shared" si="2"/>
        <v>-0.0289530351283639</v>
      </c>
      <c r="F54" s="26">
        <f t="shared" si="3"/>
        <v>19</v>
      </c>
      <c r="G54" s="26">
        <f>_xlfn.MAXIFS('总分(一中)'!M:M,'总分(一中)'!G:G,B54)</f>
        <v>115.5</v>
      </c>
      <c r="H54" s="26">
        <f>COUNTIFS('总分(一中)'!$G:$G,$B54,'总分(一中)'!$M:$M,"&gt;=120")</f>
        <v>0</v>
      </c>
      <c r="I54" s="26">
        <f>COUNTIFS('总分(一中)'!$G:$G,$B54,'总分(一中)'!$M:$M,"&gt;=105")</f>
        <v>16</v>
      </c>
      <c r="J54" s="26">
        <f>COUNTIFS('总分(一中)'!$G:$G,$B54,'总分(一中)'!$M:$M,"&gt;=90")</f>
        <v>37</v>
      </c>
      <c r="K54" s="26">
        <f>COUNTIFS('总分(一中)'!$G:$G,$B54,'总分(一中)'!$M:$M,"&lt;="&amp;K$33,'总分(一中)'!$M:$M,"&gt;="&amp;K$35)</f>
        <v>0</v>
      </c>
      <c r="L54" s="26">
        <f>COUNTIFS('总分(一中)'!$G:$G,$B54,'总分(一中)'!$M:$M,"&lt;"&amp;K$35,'总分(一中)'!$M:$M,"&gt;="&amp;L$35)</f>
        <v>0</v>
      </c>
      <c r="M54" s="26">
        <f>COUNTIFS('总分(一中)'!$G:$G,$B54,'总分(一中)'!$M:$M,"&lt;"&amp;L$35,'总分(一中)'!$M:$M,"&gt;="&amp;M$35)</f>
        <v>0</v>
      </c>
      <c r="N54" s="26">
        <f>COUNTIFS('总分(一中)'!$G:$G,$B54,'总分(一中)'!$M:$M,"&lt;"&amp;M$35,'总分(一中)'!$M:$M,"&gt;="&amp;N$35)</f>
        <v>5</v>
      </c>
      <c r="O54" s="26">
        <f>COUNTIFS('总分(一中)'!$G:$G,$B54,'总分(一中)'!$M:$M,"&lt;"&amp;N$35,'总分(一中)'!$M:$M,"&gt;="&amp;O$35)</f>
        <v>19</v>
      </c>
      <c r="P54" s="26">
        <f>COUNTIFS('总分(一中)'!$G:$G,$B54,'总分(一中)'!$M:$M,"&lt;"&amp;O$35,'总分(一中)'!$M:$M,"&gt;="&amp;P$35)</f>
        <v>13</v>
      </c>
      <c r="Q54" s="26">
        <f>COUNTIFS('总分(一中)'!$G:$G,$B54,'总分(一中)'!$M:$M,"&lt;"&amp;P$35,'总分(一中)'!$M:$M,"&gt;="&amp;Q$35)</f>
        <v>0</v>
      </c>
      <c r="R54" s="26">
        <f>COUNTIFS('总分(一中)'!$G:$G,$B54,'总分(一中)'!$M:$M,"&lt;"&amp;Q$35,'总分(一中)'!$M:$M,"&gt;="&amp;R$35)</f>
        <v>1</v>
      </c>
      <c r="S54" s="26">
        <f>COUNTIFS('总分(一中)'!$G:$G,$B54,'总分(一中)'!$M:$M,"&lt;"&amp;R$35,'总分(一中)'!$M:$M,"&gt;="&amp;S$35)</f>
        <v>0</v>
      </c>
      <c r="T54" s="28">
        <v>-0.0352442804686853</v>
      </c>
      <c r="U54" s="28">
        <v>-0.032245303242612</v>
      </c>
      <c r="V54" s="28">
        <v>-0.0532951577255375</v>
      </c>
      <c r="W54" s="28">
        <v>-0.0235400617313124</v>
      </c>
      <c r="X54" s="28">
        <v>0.0109258879053845</v>
      </c>
      <c r="Y54" s="28">
        <v>-0.00379782921588945</v>
      </c>
      <c r="Z54" s="28">
        <v>-0.0289530351283639</v>
      </c>
      <c r="XBJ54" s="10"/>
      <c r="XBK54" s="10"/>
      <c r="XBL54" s="10"/>
      <c r="XBM54" s="10"/>
      <c r="XBN54" s="10"/>
      <c r="XBO54" s="10"/>
    </row>
    <row r="55" ht="17.75" customHeight="1" spans="1:26 16286:16291">
      <c r="A55" s="42" t="s">
        <v>1768</v>
      </c>
      <c r="B55" s="14"/>
      <c r="C55" s="26">
        <f>COUNTIFS('总分(一中)'!M:M,"&gt;0")</f>
        <v>816</v>
      </c>
      <c r="D55" s="27">
        <f>AVERAGEIFS('总分(一中)'!M:M,'总分(一中)'!M:M,"&gt;0")</f>
        <v>105.000612745098</v>
      </c>
      <c r="E55" s="28" t="s">
        <v>1762</v>
      </c>
      <c r="F55" s="26" t="s">
        <v>1762</v>
      </c>
      <c r="G55" s="26">
        <f>MAX('总分(一中)'!M:M)</f>
        <v>125</v>
      </c>
      <c r="H55" s="26">
        <f>COUNTIFS('总分(一中)'!$M:$M,"&gt;=120")</f>
        <v>16</v>
      </c>
      <c r="I55" s="26">
        <f>COUNTIFS('总分(一中)'!$M:$M,"&gt;=105")</f>
        <v>437</v>
      </c>
      <c r="J55" s="26">
        <f>COUNTIFS('总分(一中)'!$M:$M,"&gt;=90")</f>
        <v>794</v>
      </c>
      <c r="K55" s="26">
        <f>COUNTIFS('总分(一中)'!H:H,E55,'总分(一中)'!M:M,"&lt;="&amp;K$33,'总分(一中)'!M:M,"&gt;="&amp;K$35)</f>
        <v>0</v>
      </c>
      <c r="L55" s="26">
        <f>COUNTIFS('总分(一中)'!$M:$M,"&lt;"&amp;K$35,'总分(一中)'!$M:$M,"&gt;="&amp;L$35)</f>
        <v>0</v>
      </c>
      <c r="M55" s="26">
        <f>COUNTIFS('总分(一中)'!$M:$M,"&lt;"&amp;L$35,'总分(一中)'!$M:$M,"&gt;="&amp;M$35)</f>
        <v>16</v>
      </c>
      <c r="N55" s="26">
        <f>COUNTIFS('总分(一中)'!$M:$M,"&lt;"&amp;M$35,'总分(一中)'!$M:$M,"&gt;="&amp;N$35)</f>
        <v>211</v>
      </c>
      <c r="O55" s="26">
        <f>COUNTIFS('总分(一中)'!$M:$M,"&lt;"&amp;N$35,'总分(一中)'!$M:$M,"&gt;="&amp;O$35)</f>
        <v>398</v>
      </c>
      <c r="P55" s="26">
        <f>COUNTIFS('总分(一中)'!$M:$M,"&lt;"&amp;O$35,'总分(一中)'!$M:$M,"&gt;="&amp;P$35)</f>
        <v>169</v>
      </c>
      <c r="Q55" s="26">
        <f>COUNTIFS('总分(一中)'!$M:$M,"&lt;"&amp;P$35,'总分(一中)'!$M:$M,"&gt;="&amp;Q$35)</f>
        <v>18</v>
      </c>
      <c r="R55" s="26">
        <f>COUNTIFS('总分(一中)'!$M:$M,"&lt;"&amp;Q$35,'总分(一中)'!$M:$M,"&gt;="&amp;R$35)</f>
        <v>2</v>
      </c>
      <c r="S55" s="26">
        <f>COUNTIFS('总分(一中)'!$M:$M,"&lt;"&amp;R$35,'总分(一中)'!$M:$M,"&gt;="&amp;S$35)</f>
        <v>2</v>
      </c>
      <c r="T55" s="28" t="s">
        <v>1762</v>
      </c>
      <c r="U55" s="28" t="s">
        <v>1762</v>
      </c>
      <c r="V55" s="28" t="s">
        <v>1762</v>
      </c>
      <c r="W55" s="28" t="s">
        <v>1762</v>
      </c>
      <c r="X55" s="28" t="s">
        <v>1762</v>
      </c>
      <c r="Y55" s="28" t="s">
        <v>1762</v>
      </c>
      <c r="Z55" s="28" t="s">
        <v>1762</v>
      </c>
      <c r="XBJ55" s="10"/>
      <c r="XBK55" s="10"/>
      <c r="XBL55" s="10"/>
      <c r="XBM55" s="10"/>
      <c r="XBN55" s="10"/>
      <c r="XBO55" s="10"/>
    </row>
    <row r="56" ht="16.8" customHeight="1" spans="1:26 16286:16291">
      <c r="XBJ56" s="10"/>
      <c r="XBK56" s="10"/>
      <c r="XBL56" s="10"/>
      <c r="XBM56" s="10"/>
      <c r="XBN56" s="10"/>
      <c r="XBO56" s="10"/>
    </row>
    <row r="57" ht="26" customHeight="1" spans="1:26 16286:16291">
      <c r="A57" s="11" t="s">
        <v>1769</v>
      </c>
    </row>
    <row r="58" ht="26.75" customHeight="1"/>
    <row r="59" ht="16.8" customHeight="1" spans="1:26 16286:16291">
      <c r="A59" s="12" t="s">
        <v>1747</v>
      </c>
      <c r="B59" s="13"/>
      <c r="C59" s="13"/>
      <c r="D59" s="13"/>
      <c r="E59" s="13"/>
      <c r="F59" s="13"/>
      <c r="G59" s="14"/>
      <c r="H59" s="35" t="s">
        <v>1764</v>
      </c>
      <c r="I59" s="13"/>
      <c r="J59" s="14"/>
      <c r="K59" s="36" t="s">
        <v>1748</v>
      </c>
      <c r="L59" s="13"/>
      <c r="M59" s="13"/>
      <c r="N59" s="13"/>
      <c r="O59" s="13"/>
      <c r="P59" s="13"/>
      <c r="Q59" s="13"/>
      <c r="R59" s="13"/>
      <c r="S59" s="14"/>
      <c r="T59" s="16"/>
      <c r="U59" s="16"/>
      <c r="V59" s="16"/>
      <c r="W59" s="16"/>
      <c r="X59" s="16"/>
      <c r="Y59" s="16"/>
      <c r="Z59" s="17"/>
    </row>
    <row r="60" ht="16.8" customHeight="1" spans="1:26 16286:16291">
      <c r="A60" s="18"/>
      <c r="B60" s="18"/>
      <c r="C60" s="12"/>
      <c r="D60" s="19"/>
      <c r="E60" s="20"/>
      <c r="F60" s="21"/>
      <c r="G60" s="19"/>
      <c r="H60" s="37"/>
      <c r="I60" s="37"/>
      <c r="J60" s="37"/>
      <c r="K60" s="38">
        <v>150</v>
      </c>
      <c r="L60" s="39">
        <v>139</v>
      </c>
      <c r="M60" s="39">
        <v>129</v>
      </c>
      <c r="N60" s="39">
        <v>119</v>
      </c>
      <c r="O60" s="39">
        <v>109</v>
      </c>
      <c r="P60" s="39">
        <v>99</v>
      </c>
      <c r="Q60" s="39">
        <v>89</v>
      </c>
      <c r="R60" s="39">
        <v>79</v>
      </c>
      <c r="S60" s="39">
        <v>69</v>
      </c>
      <c r="T60" s="20" t="s">
        <v>1749</v>
      </c>
      <c r="U60" s="20" t="s">
        <v>1750</v>
      </c>
      <c r="V60" s="20" t="s">
        <v>1751</v>
      </c>
      <c r="W60" s="20" t="s">
        <v>1752</v>
      </c>
      <c r="X60" s="20" t="s">
        <v>1753</v>
      </c>
      <c r="Y60" s="20" t="s">
        <v>1754</v>
      </c>
      <c r="Z60" s="22" t="s">
        <v>1755</v>
      </c>
    </row>
    <row r="61" ht="17" customHeight="1" spans="1:26 16286:16291">
      <c r="A61" s="18" t="s">
        <v>1756</v>
      </c>
      <c r="B61" s="18" t="s">
        <v>1</v>
      </c>
      <c r="C61" s="12" t="s">
        <v>1757</v>
      </c>
      <c r="D61" s="19" t="s">
        <v>14</v>
      </c>
      <c r="E61" s="20" t="s">
        <v>1758</v>
      </c>
      <c r="F61" s="21" t="s">
        <v>1759</v>
      </c>
      <c r="G61" s="19" t="s">
        <v>1760</v>
      </c>
      <c r="H61" s="35" t="s">
        <v>1765</v>
      </c>
      <c r="I61" s="35" t="s">
        <v>1766</v>
      </c>
      <c r="J61" s="35" t="s">
        <v>1767</v>
      </c>
      <c r="K61" s="40" t="s">
        <v>1761</v>
      </c>
      <c r="L61" s="40" t="s">
        <v>1761</v>
      </c>
      <c r="M61" s="40" t="s">
        <v>1761</v>
      </c>
      <c r="N61" s="40" t="s">
        <v>1761</v>
      </c>
      <c r="O61" s="40" t="s">
        <v>1761</v>
      </c>
      <c r="P61" s="40" t="s">
        <v>1761</v>
      </c>
      <c r="Q61" s="40" t="s">
        <v>1761</v>
      </c>
      <c r="R61" s="40" t="s">
        <v>1761</v>
      </c>
      <c r="S61" s="40" t="s">
        <v>1761</v>
      </c>
      <c r="T61" s="20" t="s">
        <v>1758</v>
      </c>
      <c r="U61" s="20" t="s">
        <v>1758</v>
      </c>
      <c r="V61" s="20" t="s">
        <v>1758</v>
      </c>
      <c r="W61" s="20" t="s">
        <v>1758</v>
      </c>
      <c r="X61" s="20" t="s">
        <v>1758</v>
      </c>
      <c r="Y61" s="20" t="s">
        <v>1758</v>
      </c>
      <c r="Z61" s="22" t="s">
        <v>1758</v>
      </c>
    </row>
    <row r="62" ht="16.8" customHeight="1" spans="1:26 16286:16291">
      <c r="A62" s="23"/>
      <c r="B62" s="23"/>
      <c r="C62" s="15"/>
      <c r="D62" s="24"/>
      <c r="E62" s="25"/>
      <c r="F62" s="23"/>
      <c r="G62" s="24"/>
      <c r="H62" s="37"/>
      <c r="I62" s="37"/>
      <c r="J62" s="37"/>
      <c r="K62" s="41">
        <v>140</v>
      </c>
      <c r="L62" s="41">
        <v>130</v>
      </c>
      <c r="M62" s="39">
        <v>120</v>
      </c>
      <c r="N62" s="39">
        <v>110</v>
      </c>
      <c r="O62" s="39">
        <v>100</v>
      </c>
      <c r="P62" s="39">
        <v>90</v>
      </c>
      <c r="Q62" s="39">
        <v>80</v>
      </c>
      <c r="R62" s="39">
        <v>70</v>
      </c>
      <c r="S62" s="39">
        <v>1</v>
      </c>
      <c r="T62" s="25"/>
      <c r="U62" s="25"/>
      <c r="V62" s="25"/>
      <c r="W62" s="25"/>
      <c r="X62" s="25"/>
      <c r="Y62" s="25"/>
      <c r="Z62" s="25"/>
    </row>
    <row r="63" ht="17" customHeight="1" spans="1:26 16286:16291">
      <c r="A63" s="26" t="s">
        <v>53</v>
      </c>
      <c r="B63" s="26">
        <v>1</v>
      </c>
      <c r="C63" s="26">
        <f>COUNTIFS('总分(一中)'!$G:$G,B63,'总分(一中)'!$O:$O,"&gt;0")</f>
        <v>46</v>
      </c>
      <c r="D63" s="27">
        <f>AVERAGEIFS('总分(一中)'!$O:$O,'总分(一中)'!G:G,B63,'总分(一中)'!$O:$O,"&gt;0")</f>
        <v>96.6847826086957</v>
      </c>
      <c r="E63" s="28">
        <f t="shared" ref="E63:E81" si="4">(D63-D$82)/D$82</f>
        <v>0.056384857598817</v>
      </c>
      <c r="F63" s="26">
        <f t="shared" ref="F63:F81" si="5">RANK(D63,$D$63:$D$81,0)</f>
        <v>4</v>
      </c>
      <c r="G63" s="26">
        <f>_xlfn.MAXIFS('总分(一中)'!$O:$O,'总分(一中)'!G:G,B63)</f>
        <v>114</v>
      </c>
      <c r="H63" s="26">
        <f>COUNTIFS('总分(一中)'!$G:$G,$B63,'总分(一中)'!$O:$O,"&gt;=120")</f>
        <v>0</v>
      </c>
      <c r="I63" s="26">
        <f>COUNTIFS('总分(一中)'!$G:$G,$B63,'总分(一中)'!$O:$O,"&gt;=105")</f>
        <v>17</v>
      </c>
      <c r="J63" s="26">
        <f>COUNTIFS('总分(一中)'!$G:$G,$B63,'总分(一中)'!$O:$O,"&gt;=90")</f>
        <v>31</v>
      </c>
      <c r="K63" s="26">
        <f>COUNTIFS('总分(一中)'!$G:$G,$B63,'总分(一中)'!$O:$O,"&lt;="&amp;K$33,'总分(一中)'!$O:$O,"&gt;="&amp;K$35)</f>
        <v>0</v>
      </c>
      <c r="L63" s="26">
        <f>COUNTIFS('总分(一中)'!$G:$G,$B63,'总分(一中)'!$O:$O,"&lt;"&amp;K$35,'总分(一中)'!$O:$O,"&gt;="&amp;L$35)</f>
        <v>0</v>
      </c>
      <c r="M63" s="26">
        <f>COUNTIFS('总分(一中)'!$G:$G,$B63,'总分(一中)'!$O:$O,"&lt;"&amp;L$35,'总分(一中)'!$O:$O,"&gt;="&amp;M$35)</f>
        <v>0</v>
      </c>
      <c r="N63" s="26">
        <f>COUNTIFS('总分(一中)'!$G:$G,$B63,'总分(一中)'!$O:$O,"&lt;"&amp;M$35,'总分(一中)'!$O:$O,"&gt;="&amp;N$35)</f>
        <v>4</v>
      </c>
      <c r="O63" s="26">
        <f>COUNTIFS('总分(一中)'!$G:$G,$B63,'总分(一中)'!$O:$O,"&lt;"&amp;N$35,'总分(一中)'!$O:$O,"&gt;="&amp;O$35)</f>
        <v>21</v>
      </c>
      <c r="P63" s="26">
        <f>COUNTIFS('总分(一中)'!$G:$G,$B63,'总分(一中)'!$O:$O,"&lt;"&amp;O$35,'总分(一中)'!$O:$O,"&gt;="&amp;P$35)</f>
        <v>6</v>
      </c>
      <c r="Q63" s="26">
        <f>COUNTIFS('总分(一中)'!$G:$G,$B63,'总分(一中)'!$O:$O,"&lt;"&amp;P$35,'总分(一中)'!$O:$O,"&gt;="&amp;Q$35)</f>
        <v>6</v>
      </c>
      <c r="R63" s="26">
        <f>COUNTIFS('总分(一中)'!$G:$G,$B63,'总分(一中)'!$O:$O,"&lt;"&amp;Q$35,'总分(一中)'!$O:$O,"&gt;="&amp;R$35)</f>
        <v>9</v>
      </c>
      <c r="S63" s="26">
        <f>COUNTIFS('总分(一中)'!$G:$G,$B63,'总分(一中)'!$O:$O,"&lt;"&amp;R$35,'总分(一中)'!$O:$O,"&gt;="&amp;S$35)</f>
        <v>0</v>
      </c>
      <c r="T63" s="28">
        <v>0.0143059132716555</v>
      </c>
      <c r="U63" s="28">
        <v>0.032768484699187</v>
      </c>
      <c r="V63" s="28">
        <v>0.00584658754451656</v>
      </c>
      <c r="W63" s="28">
        <v>0.0107558337465828</v>
      </c>
      <c r="X63" s="28">
        <v>0.0020756912556413</v>
      </c>
      <c r="Y63" s="28">
        <v>0.00268484242825178</v>
      </c>
      <c r="Z63" s="28">
        <v>0.056384857598817</v>
      </c>
    </row>
    <row r="64" ht="17" customHeight="1" spans="1:26 16286:16291">
      <c r="A64" s="26" t="s">
        <v>53</v>
      </c>
      <c r="B64" s="26">
        <v>2</v>
      </c>
      <c r="C64" s="26">
        <f>COUNTIFS('总分(一中)'!G:G,B64,'总分(一中)'!$O:$O,"&gt;0")</f>
        <v>46</v>
      </c>
      <c r="D64" s="27">
        <f>AVERAGEIFS('总分(一中)'!$O:$O,'总分(一中)'!G:G,B64,'总分(一中)'!$O:$O,"&gt;0")</f>
        <v>90.4891304347826</v>
      </c>
      <c r="E64" s="28">
        <f t="shared" si="4"/>
        <v>-0.0113092816739571</v>
      </c>
      <c r="F64" s="26">
        <f t="shared" si="5"/>
        <v>11</v>
      </c>
      <c r="G64" s="26">
        <f>_xlfn.MAXIFS('总分(一中)'!$O:$O,'总分(一中)'!G:G,B64)</f>
        <v>118.5</v>
      </c>
      <c r="H64" s="26">
        <f>COUNTIFS('总分(一中)'!$G:$G,$B64,'总分(一中)'!$O:$O,"&gt;=120")</f>
        <v>0</v>
      </c>
      <c r="I64" s="26">
        <f>COUNTIFS('总分(一中)'!$G:$G,$B64,'总分(一中)'!$O:$O,"&gt;=105")</f>
        <v>6</v>
      </c>
      <c r="J64" s="26">
        <f>COUNTIFS('总分(一中)'!$G:$G,$B64,'总分(一中)'!$O:$O,"&gt;=90")</f>
        <v>21</v>
      </c>
      <c r="K64" s="26">
        <f>COUNTIFS('总分(一中)'!$G:$G,$B64,'总分(一中)'!$O:$O,"&lt;="&amp;K$33,'总分(一中)'!$O:$O,"&gt;="&amp;K$35)</f>
        <v>0</v>
      </c>
      <c r="L64" s="26">
        <f>COUNTIFS('总分(一中)'!$G:$G,$B64,'总分(一中)'!$O:$O,"&lt;"&amp;K$35,'总分(一中)'!$O:$O,"&gt;="&amp;L$35)</f>
        <v>0</v>
      </c>
      <c r="M64" s="26">
        <f>COUNTIFS('总分(一中)'!$G:$G,$B64,'总分(一中)'!$O:$O,"&lt;"&amp;L$35,'总分(一中)'!$O:$O,"&gt;="&amp;M$35)</f>
        <v>0</v>
      </c>
      <c r="N64" s="26">
        <f>COUNTIFS('总分(一中)'!$G:$G,$B64,'总分(一中)'!$O:$O,"&lt;"&amp;M$35,'总分(一中)'!$O:$O,"&gt;="&amp;N$35)</f>
        <v>1</v>
      </c>
      <c r="O64" s="26">
        <f>COUNTIFS('总分(一中)'!$G:$G,$B64,'总分(一中)'!$O:$O,"&lt;"&amp;N$35,'总分(一中)'!$O:$O,"&gt;="&amp;O$35)</f>
        <v>11</v>
      </c>
      <c r="P64" s="26">
        <f>COUNTIFS('总分(一中)'!$G:$G,$B64,'总分(一中)'!$O:$O,"&lt;"&amp;O$35,'总分(一中)'!$O:$O,"&gt;="&amp;P$35)</f>
        <v>9</v>
      </c>
      <c r="Q64" s="26">
        <f>COUNTIFS('总分(一中)'!$G:$G,$B64,'总分(一中)'!$O:$O,"&lt;"&amp;P$35,'总分(一中)'!$O:$O,"&gt;="&amp;Q$35)</f>
        <v>19</v>
      </c>
      <c r="R64" s="26">
        <f>COUNTIFS('总分(一中)'!$G:$G,$B64,'总分(一中)'!$O:$O,"&lt;"&amp;Q$35,'总分(一中)'!$O:$O,"&gt;="&amp;R$35)</f>
        <v>5</v>
      </c>
      <c r="S64" s="26">
        <f>COUNTIFS('总分(一中)'!$G:$G,$B64,'总分(一中)'!$O:$O,"&lt;"&amp;R$35,'总分(一中)'!$O:$O,"&gt;="&amp;S$35)</f>
        <v>1</v>
      </c>
      <c r="T64" s="28">
        <v>0.0189055228910628</v>
      </c>
      <c r="U64" s="28">
        <v>0.0377054443644839</v>
      </c>
      <c r="V64" s="28">
        <v>-0.000999000999001025</v>
      </c>
      <c r="W64" s="28">
        <v>0.0210088187332251</v>
      </c>
      <c r="X64" s="28">
        <v>-0.00133488957744723</v>
      </c>
      <c r="Y64" s="28">
        <v>-0.00867447541128343</v>
      </c>
      <c r="Z64" s="28">
        <v>-0.0113092816739571</v>
      </c>
    </row>
    <row r="65" ht="17" customHeight="1" spans="1:26">
      <c r="A65" s="26" t="s">
        <v>53</v>
      </c>
      <c r="B65" s="26">
        <v>3</v>
      </c>
      <c r="C65" s="26">
        <f>COUNTIFS('总分(一中)'!G:G,B65,'总分(一中)'!$O:$O,"&gt;0")</f>
        <v>43</v>
      </c>
      <c r="D65" s="27">
        <f>AVERAGEIFS('总分(一中)'!$O:$O,'总分(一中)'!G:G,B65,'总分(一中)'!$O:$O,"&gt;0")</f>
        <v>96.3604651162791</v>
      </c>
      <c r="E65" s="28">
        <f t="shared" si="4"/>
        <v>0.0528413414549178</v>
      </c>
      <c r="F65" s="26">
        <f t="shared" si="5"/>
        <v>5</v>
      </c>
      <c r="G65" s="26">
        <f>_xlfn.MAXIFS('总分(一中)'!$O:$O,'总分(一中)'!G:G,B65)</f>
        <v>121.5</v>
      </c>
      <c r="H65" s="26">
        <f>COUNTIFS('总分(一中)'!$G:$G,$B65,'总分(一中)'!$O:$O,"&gt;=120")</f>
        <v>2</v>
      </c>
      <c r="I65" s="26">
        <f>COUNTIFS('总分(一中)'!$G:$G,$B65,'总分(一中)'!$O:$O,"&gt;=105")</f>
        <v>10</v>
      </c>
      <c r="J65" s="26">
        <f>COUNTIFS('总分(一中)'!$G:$G,$B65,'总分(一中)'!$O:$O,"&gt;=90")</f>
        <v>34</v>
      </c>
      <c r="K65" s="26">
        <f>COUNTIFS('总分(一中)'!$G:$G,$B65,'总分(一中)'!$O:$O,"&lt;="&amp;K$33,'总分(一中)'!$O:$O,"&gt;="&amp;K$35)</f>
        <v>0</v>
      </c>
      <c r="L65" s="26">
        <f>COUNTIFS('总分(一中)'!$G:$G,$B65,'总分(一中)'!$O:$O,"&lt;"&amp;K$35,'总分(一中)'!$O:$O,"&gt;="&amp;L$35)</f>
        <v>0</v>
      </c>
      <c r="M65" s="26">
        <f>COUNTIFS('总分(一中)'!$G:$G,$B65,'总分(一中)'!$O:$O,"&lt;"&amp;L$35,'总分(一中)'!$O:$O,"&gt;="&amp;M$35)</f>
        <v>2</v>
      </c>
      <c r="N65" s="26">
        <f>COUNTIFS('总分(一中)'!$G:$G,$B65,'总分(一中)'!$O:$O,"&lt;"&amp;M$35,'总分(一中)'!$O:$O,"&gt;="&amp;N$35)</f>
        <v>5</v>
      </c>
      <c r="O65" s="26">
        <f>COUNTIFS('总分(一中)'!$G:$G,$B65,'总分(一中)'!$O:$O,"&lt;"&amp;N$35,'总分(一中)'!$O:$O,"&gt;="&amp;O$35)</f>
        <v>9</v>
      </c>
      <c r="P65" s="26">
        <f>COUNTIFS('总分(一中)'!$G:$G,$B65,'总分(一中)'!$O:$O,"&lt;"&amp;O$35,'总分(一中)'!$O:$O,"&gt;="&amp;P$35)</f>
        <v>18</v>
      </c>
      <c r="Q65" s="26">
        <f>COUNTIFS('总分(一中)'!$G:$G,$B65,'总分(一中)'!$O:$O,"&lt;"&amp;P$35,'总分(一中)'!$O:$O,"&gt;="&amp;Q$35)</f>
        <v>5</v>
      </c>
      <c r="R65" s="26">
        <f>COUNTIFS('总分(一中)'!$G:$G,$B65,'总分(一中)'!$O:$O,"&lt;"&amp;Q$35,'总分(一中)'!$O:$O,"&gt;="&amp;R$35)</f>
        <v>2</v>
      </c>
      <c r="S65" s="26">
        <f>COUNTIFS('总分(一中)'!$G:$G,$B65,'总分(一中)'!$O:$O,"&lt;"&amp;R$35,'总分(一中)'!$O:$O,"&gt;="&amp;S$35)</f>
        <v>2</v>
      </c>
      <c r="T65" s="28">
        <v>0.0526944690905584</v>
      </c>
      <c r="U65" s="28">
        <v>0.0336523985749646</v>
      </c>
      <c r="V65" s="28">
        <v>0.0571577700267603</v>
      </c>
      <c r="W65" s="28">
        <v>0.0434669104933008</v>
      </c>
      <c r="X65" s="28">
        <v>0.0807923449070779</v>
      </c>
      <c r="Y65" s="28">
        <v>0.0701175212870878</v>
      </c>
      <c r="Z65" s="28">
        <v>0.0528413414549178</v>
      </c>
    </row>
    <row r="66" ht="17" customHeight="1" spans="1:26">
      <c r="A66" s="26" t="s">
        <v>53</v>
      </c>
      <c r="B66" s="26">
        <v>4</v>
      </c>
      <c r="C66" s="26">
        <f>COUNTIFS('总分(一中)'!G:G,B66,'总分(一中)'!$O:$O,"&gt;0")</f>
        <v>40</v>
      </c>
      <c r="D66" s="27">
        <f>AVERAGEIFS('总分(一中)'!$O:$O,'总分(一中)'!G:G,B66,'总分(一中)'!$O:$O,"&gt;0")</f>
        <v>94.15</v>
      </c>
      <c r="E66" s="28">
        <f t="shared" si="4"/>
        <v>0.0286896413209031</v>
      </c>
      <c r="F66" s="26">
        <f t="shared" si="5"/>
        <v>8</v>
      </c>
      <c r="G66" s="26">
        <f>_xlfn.MAXIFS('总分(一中)'!$O:$O,'总分(一中)'!G:G,B66)</f>
        <v>111.5</v>
      </c>
      <c r="H66" s="26">
        <f>COUNTIFS('总分(一中)'!$G:$G,$B66,'总分(一中)'!$O:$O,"&gt;=120")</f>
        <v>0</v>
      </c>
      <c r="I66" s="26">
        <f>COUNTIFS('总分(一中)'!$G:$G,$B66,'总分(一中)'!$O:$O,"&gt;=105")</f>
        <v>9</v>
      </c>
      <c r="J66" s="26">
        <f>COUNTIFS('总分(一中)'!$G:$G,$B66,'总分(一中)'!$O:$O,"&gt;=90")</f>
        <v>28</v>
      </c>
      <c r="K66" s="26">
        <f>COUNTIFS('总分(一中)'!$G:$G,$B66,'总分(一中)'!$O:$O,"&lt;="&amp;K$33,'总分(一中)'!$O:$O,"&gt;="&amp;K$35)</f>
        <v>0</v>
      </c>
      <c r="L66" s="26">
        <f>COUNTIFS('总分(一中)'!$G:$G,$B66,'总分(一中)'!$O:$O,"&lt;"&amp;K$35,'总分(一中)'!$O:$O,"&gt;="&amp;L$35)</f>
        <v>0</v>
      </c>
      <c r="M66" s="26">
        <f>COUNTIFS('总分(一中)'!$G:$G,$B66,'总分(一中)'!$O:$O,"&lt;"&amp;L$35,'总分(一中)'!$O:$O,"&gt;="&amp;M$35)</f>
        <v>0</v>
      </c>
      <c r="N66" s="26">
        <f>COUNTIFS('总分(一中)'!$G:$G,$B66,'总分(一中)'!$O:$O,"&lt;"&amp;M$35,'总分(一中)'!$O:$O,"&gt;="&amp;N$35)</f>
        <v>2</v>
      </c>
      <c r="O66" s="26">
        <f>COUNTIFS('总分(一中)'!$G:$G,$B66,'总分(一中)'!$O:$O,"&lt;"&amp;N$35,'总分(一中)'!$O:$O,"&gt;="&amp;O$35)</f>
        <v>13</v>
      </c>
      <c r="P66" s="26">
        <f>COUNTIFS('总分(一中)'!$G:$G,$B66,'总分(一中)'!$O:$O,"&lt;"&amp;O$35,'总分(一中)'!$O:$O,"&gt;="&amp;P$35)</f>
        <v>13</v>
      </c>
      <c r="Q66" s="26">
        <f>COUNTIFS('总分(一中)'!$G:$G,$B66,'总分(一中)'!$O:$O,"&lt;"&amp;P$35,'总分(一中)'!$O:$O,"&gt;="&amp;Q$35)</f>
        <v>7</v>
      </c>
      <c r="R66" s="26">
        <f>COUNTIFS('总分(一中)'!$G:$G,$B66,'总分(一中)'!$O:$O,"&lt;"&amp;Q$35,'总分(一中)'!$O:$O,"&gt;="&amp;R$35)</f>
        <v>2</v>
      </c>
      <c r="S66" s="26">
        <f>COUNTIFS('总分(一中)'!$G:$G,$B66,'总分(一中)'!$O:$O,"&lt;"&amp;R$35,'总分(一中)'!$O:$O,"&gt;="&amp;S$35)</f>
        <v>3</v>
      </c>
      <c r="T66" s="28">
        <v>0.0476484834027377</v>
      </c>
      <c r="U66" s="28">
        <v>0.0324974117734519</v>
      </c>
      <c r="V66" s="28">
        <v>0.0818262880415191</v>
      </c>
      <c r="W66" s="28">
        <v>0.0289504136812783</v>
      </c>
      <c r="X66" s="28">
        <v>0.0381988988591485</v>
      </c>
      <c r="Y66" s="28">
        <v>0.0391671024561928</v>
      </c>
      <c r="Z66" s="28">
        <v>0.0286896413209031</v>
      </c>
    </row>
    <row r="67" ht="17" customHeight="1" spans="1:26">
      <c r="A67" s="26" t="s">
        <v>53</v>
      </c>
      <c r="B67" s="26">
        <v>5</v>
      </c>
      <c r="C67" s="26">
        <f>COUNTIFS('总分(一中)'!G:G,B67,'总分(一中)'!$O:$O,"&gt;0")</f>
        <v>46</v>
      </c>
      <c r="D67" s="27">
        <f>AVERAGEIFS('总分(一中)'!$O:$O,'总分(一中)'!G:G,B67,'总分(一中)'!$O:$O,"&gt;0")</f>
        <v>92.4402173913043</v>
      </c>
      <c r="E67" s="28">
        <f t="shared" si="4"/>
        <v>0.0100084341145743</v>
      </c>
      <c r="F67" s="26">
        <f t="shared" si="5"/>
        <v>9</v>
      </c>
      <c r="G67" s="26">
        <f>_xlfn.MAXIFS('总分(一中)'!$O:$O,'总分(一中)'!G:G,B67)</f>
        <v>115.5</v>
      </c>
      <c r="H67" s="26">
        <f>COUNTIFS('总分(一中)'!$G:$G,$B67,'总分(一中)'!$O:$O,"&gt;=120")</f>
        <v>0</v>
      </c>
      <c r="I67" s="26">
        <f>COUNTIFS('总分(一中)'!$G:$G,$B67,'总分(一中)'!$O:$O,"&gt;=105")</f>
        <v>10</v>
      </c>
      <c r="J67" s="26">
        <f>COUNTIFS('总分(一中)'!$G:$G,$B67,'总分(一中)'!$O:$O,"&gt;=90")</f>
        <v>27</v>
      </c>
      <c r="K67" s="26">
        <f>COUNTIFS('总分(一中)'!$G:$G,$B67,'总分(一中)'!$O:$O,"&lt;="&amp;K$33,'总分(一中)'!$O:$O,"&gt;="&amp;K$35)</f>
        <v>0</v>
      </c>
      <c r="L67" s="26">
        <f>COUNTIFS('总分(一中)'!$G:$G,$B67,'总分(一中)'!$O:$O,"&lt;"&amp;K$35,'总分(一中)'!$O:$O,"&gt;="&amp;L$35)</f>
        <v>0</v>
      </c>
      <c r="M67" s="26">
        <f>COUNTIFS('总分(一中)'!$G:$G,$B67,'总分(一中)'!$O:$O,"&lt;"&amp;L$35,'总分(一中)'!$O:$O,"&gt;="&amp;M$35)</f>
        <v>0</v>
      </c>
      <c r="N67" s="26">
        <f>COUNTIFS('总分(一中)'!$G:$G,$B67,'总分(一中)'!$O:$O,"&lt;"&amp;M$35,'总分(一中)'!$O:$O,"&gt;="&amp;N$35)</f>
        <v>5</v>
      </c>
      <c r="O67" s="26">
        <f>COUNTIFS('总分(一中)'!$G:$G,$B67,'总分(一中)'!$O:$O,"&lt;"&amp;N$35,'总分(一中)'!$O:$O,"&gt;="&amp;O$35)</f>
        <v>8</v>
      </c>
      <c r="P67" s="26">
        <f>COUNTIFS('总分(一中)'!$G:$G,$B67,'总分(一中)'!$O:$O,"&lt;"&amp;O$35,'总分(一中)'!$O:$O,"&gt;="&amp;P$35)</f>
        <v>14</v>
      </c>
      <c r="Q67" s="26">
        <f>COUNTIFS('总分(一中)'!$G:$G,$B67,'总分(一中)'!$O:$O,"&lt;"&amp;P$35,'总分(一中)'!$O:$O,"&gt;="&amp;Q$35)</f>
        <v>12</v>
      </c>
      <c r="R67" s="26">
        <f>COUNTIFS('总分(一中)'!$G:$G,$B67,'总分(一中)'!$O:$O,"&lt;"&amp;Q$35,'总分(一中)'!$O:$O,"&gt;="&amp;R$35)</f>
        <v>3</v>
      </c>
      <c r="S67" s="26">
        <f>COUNTIFS('总分(一中)'!$G:$G,$B67,'总分(一中)'!$O:$O,"&lt;"&amp;R$35,'总分(一中)'!$O:$O,"&gt;="&amp;S$35)</f>
        <v>4</v>
      </c>
      <c r="T67" s="28">
        <v>0.0191814994682272</v>
      </c>
      <c r="U67" s="28">
        <v>0.0598109554861158</v>
      </c>
      <c r="V67" s="28">
        <v>0.0072222042296855</v>
      </c>
      <c r="W67" s="28">
        <v>0.0400606950741866</v>
      </c>
      <c r="X67" s="28">
        <v>0.0267965219837514</v>
      </c>
      <c r="Y67" s="28">
        <v>0.0586134082815857</v>
      </c>
      <c r="Z67" s="28">
        <v>0.0100084341145743</v>
      </c>
    </row>
    <row r="68" ht="17" customHeight="1" spans="1:26">
      <c r="A68" s="26" t="s">
        <v>53</v>
      </c>
      <c r="B68" s="26">
        <v>6</v>
      </c>
      <c r="C68" s="26">
        <f>COUNTIFS('总分(一中)'!G:G,B68,'总分(一中)'!$O:$O,"&gt;0")</f>
        <v>43</v>
      </c>
      <c r="D68" s="27">
        <f>AVERAGEIFS('总分(一中)'!$O:$O,'总分(一中)'!G:G,B68,'总分(一中)'!$O:$O,"&gt;0")</f>
        <v>95.7209302325581</v>
      </c>
      <c r="E68" s="28">
        <f t="shared" si="4"/>
        <v>0.0458537375234565</v>
      </c>
      <c r="F68" s="26">
        <f t="shared" si="5"/>
        <v>6</v>
      </c>
      <c r="G68" s="26">
        <f>_xlfn.MAXIFS('总分(一中)'!$O:$O,'总分(一中)'!G:G,B68)</f>
        <v>128</v>
      </c>
      <c r="H68" s="26">
        <f>COUNTIFS('总分(一中)'!$G:$G,$B68,'总分(一中)'!$O:$O,"&gt;=120")</f>
        <v>3</v>
      </c>
      <c r="I68" s="26">
        <f>COUNTIFS('总分(一中)'!$G:$G,$B68,'总分(一中)'!$O:$O,"&gt;=105")</f>
        <v>13</v>
      </c>
      <c r="J68" s="26">
        <f>COUNTIFS('总分(一中)'!$G:$G,$B68,'总分(一中)'!$O:$O,"&gt;=90")</f>
        <v>31</v>
      </c>
      <c r="K68" s="26">
        <f>COUNTIFS('总分(一中)'!$G:$G,$B68,'总分(一中)'!$O:$O,"&lt;="&amp;K$33,'总分(一中)'!$O:$O,"&gt;="&amp;K$35)</f>
        <v>0</v>
      </c>
      <c r="L68" s="26">
        <f>COUNTIFS('总分(一中)'!$G:$G,$B68,'总分(一中)'!$O:$O,"&lt;"&amp;K$35,'总分(一中)'!$O:$O,"&gt;="&amp;L$35)</f>
        <v>0</v>
      </c>
      <c r="M68" s="26">
        <f>COUNTIFS('总分(一中)'!$G:$G,$B68,'总分(一中)'!$O:$O,"&lt;"&amp;L$35,'总分(一中)'!$O:$O,"&gt;="&amp;M$35)</f>
        <v>3</v>
      </c>
      <c r="N68" s="26">
        <f>COUNTIFS('总分(一中)'!$G:$G,$B68,'总分(一中)'!$O:$O,"&lt;"&amp;M$35,'总分(一中)'!$O:$O,"&gt;="&amp;N$35)</f>
        <v>3</v>
      </c>
      <c r="O68" s="26">
        <f>COUNTIFS('总分(一中)'!$G:$G,$B68,'总分(一中)'!$O:$O,"&lt;"&amp;N$35,'总分(一中)'!$O:$O,"&gt;="&amp;O$35)</f>
        <v>11</v>
      </c>
      <c r="P68" s="26">
        <f>COUNTIFS('总分(一中)'!$G:$G,$B68,'总分(一中)'!$O:$O,"&lt;"&amp;O$35,'总分(一中)'!$O:$O,"&gt;="&amp;P$35)</f>
        <v>14</v>
      </c>
      <c r="Q68" s="26">
        <f>COUNTIFS('总分(一中)'!$G:$G,$B68,'总分(一中)'!$O:$O,"&lt;"&amp;P$35,'总分(一中)'!$O:$O,"&gt;="&amp;Q$35)</f>
        <v>7</v>
      </c>
      <c r="R68" s="26">
        <f>COUNTIFS('总分(一中)'!$G:$G,$B68,'总分(一中)'!$O:$O,"&lt;"&amp;Q$35,'总分(一中)'!$O:$O,"&gt;="&amp;R$35)</f>
        <v>1</v>
      </c>
      <c r="S68" s="26">
        <f>COUNTIFS('总分(一中)'!$G:$G,$B68,'总分(一中)'!$O:$O,"&lt;"&amp;R$35,'总分(一中)'!$O:$O,"&gt;="&amp;S$35)</f>
        <v>4</v>
      </c>
      <c r="T68" s="28">
        <v>0.0626456200813294</v>
      </c>
      <c r="U68" s="28">
        <v>0.0938622368493182</v>
      </c>
      <c r="V68" s="28">
        <v>0.103379316383391</v>
      </c>
      <c r="W68" s="28">
        <v>0.0309391492228915</v>
      </c>
      <c r="X68" s="28">
        <v>0.0632230933642779</v>
      </c>
      <c r="Y68" s="28">
        <v>0.0550571151089119</v>
      </c>
      <c r="Z68" s="28">
        <v>0.0458537375234565</v>
      </c>
    </row>
    <row r="69" ht="17" customHeight="1" spans="1:26">
      <c r="A69" s="26" t="s">
        <v>53</v>
      </c>
      <c r="B69" s="26">
        <v>7</v>
      </c>
      <c r="C69" s="26">
        <f>COUNTIFS('总分(一中)'!G:G,B69,'总分(一中)'!$O:$O,"&gt;0")</f>
        <v>47</v>
      </c>
      <c r="D69" s="27">
        <f>AVERAGEIFS('总分(一中)'!$O:$O,'总分(一中)'!G:G,B69,'总分(一中)'!$O:$O,"&gt;0")</f>
        <v>95.3936170212766</v>
      </c>
      <c r="E69" s="28">
        <f t="shared" si="4"/>
        <v>0.0422774899407394</v>
      </c>
      <c r="F69" s="26">
        <f t="shared" si="5"/>
        <v>7</v>
      </c>
      <c r="G69" s="26">
        <f>_xlfn.MAXIFS('总分(一中)'!$O:$O,'总分(一中)'!G:G,B69)</f>
        <v>115</v>
      </c>
      <c r="H69" s="26">
        <f>COUNTIFS('总分(一中)'!$G:$G,$B69,'总分(一中)'!$O:$O,"&gt;=120")</f>
        <v>0</v>
      </c>
      <c r="I69" s="26">
        <f>COUNTIFS('总分(一中)'!$G:$G,$B69,'总分(一中)'!$O:$O,"&gt;=105")</f>
        <v>9</v>
      </c>
      <c r="J69" s="26">
        <f>COUNTIFS('总分(一中)'!$G:$G,$B69,'总分(一中)'!$O:$O,"&gt;=90")</f>
        <v>34</v>
      </c>
      <c r="K69" s="26">
        <f>COUNTIFS('总分(一中)'!$G:$G,$B69,'总分(一中)'!$O:$O,"&lt;="&amp;K$33,'总分(一中)'!$O:$O,"&gt;="&amp;K$35)</f>
        <v>0</v>
      </c>
      <c r="L69" s="26">
        <f>COUNTIFS('总分(一中)'!$G:$G,$B69,'总分(一中)'!$O:$O,"&lt;"&amp;K$35,'总分(一中)'!$O:$O,"&gt;="&amp;L$35)</f>
        <v>0</v>
      </c>
      <c r="M69" s="26">
        <f>COUNTIFS('总分(一中)'!$G:$G,$B69,'总分(一中)'!$O:$O,"&lt;"&amp;L$35,'总分(一中)'!$O:$O,"&gt;="&amp;M$35)</f>
        <v>0</v>
      </c>
      <c r="N69" s="26">
        <f>COUNTIFS('总分(一中)'!$G:$G,$B69,'总分(一中)'!$O:$O,"&lt;"&amp;M$35,'总分(一中)'!$O:$O,"&gt;="&amp;N$35)</f>
        <v>2</v>
      </c>
      <c r="O69" s="26">
        <f>COUNTIFS('总分(一中)'!$G:$G,$B69,'总分(一中)'!$O:$O,"&lt;"&amp;N$35,'总分(一中)'!$O:$O,"&gt;="&amp;O$35)</f>
        <v>13</v>
      </c>
      <c r="P69" s="26">
        <f>COUNTIFS('总分(一中)'!$G:$G,$B69,'总分(一中)'!$O:$O,"&lt;"&amp;O$35,'总分(一中)'!$O:$O,"&gt;="&amp;P$35)</f>
        <v>19</v>
      </c>
      <c r="Q69" s="26">
        <f>COUNTIFS('总分(一中)'!$G:$G,$B69,'总分(一中)'!$O:$O,"&lt;"&amp;P$35,'总分(一中)'!$O:$O,"&gt;="&amp;Q$35)</f>
        <v>11</v>
      </c>
      <c r="R69" s="26">
        <f>COUNTIFS('总分(一中)'!$G:$G,$B69,'总分(一中)'!$O:$O,"&lt;"&amp;Q$35,'总分(一中)'!$O:$O,"&gt;="&amp;R$35)</f>
        <v>1</v>
      </c>
      <c r="S69" s="26">
        <f>COUNTIFS('总分(一中)'!$G:$G,$B69,'总分(一中)'!$O:$O,"&lt;"&amp;R$35,'总分(一中)'!$O:$O,"&gt;="&amp;S$35)</f>
        <v>1</v>
      </c>
      <c r="T69" s="28">
        <v>0.0377217592424539</v>
      </c>
      <c r="U69" s="28">
        <v>0.010510843313746</v>
      </c>
      <c r="V69" s="28">
        <v>0.0322568607706825</v>
      </c>
      <c r="W69" s="28">
        <v>0.0336199522377179</v>
      </c>
      <c r="X69" s="28">
        <v>0.050646065664113</v>
      </c>
      <c r="Y69" s="28">
        <v>0.0401906559307908</v>
      </c>
      <c r="Z69" s="28">
        <v>0.0422774899407394</v>
      </c>
    </row>
    <row r="70" ht="17" customHeight="1" spans="1:26">
      <c r="A70" s="26" t="s">
        <v>53</v>
      </c>
      <c r="B70" s="26">
        <v>8</v>
      </c>
      <c r="C70" s="26">
        <f>COUNTIFS('总分(一中)'!G:G,B70,'总分(一中)'!$O:$O,"&gt;0")</f>
        <v>40</v>
      </c>
      <c r="D70" s="27">
        <f>AVERAGEIFS('总分(一中)'!$O:$O,'总分(一中)'!G:G,B70,'总分(一中)'!$O:$O,"&gt;0")</f>
        <v>91.2375</v>
      </c>
      <c r="E70" s="28">
        <f t="shared" si="4"/>
        <v>-0.00313254221969314</v>
      </c>
      <c r="F70" s="26">
        <f t="shared" si="5"/>
        <v>10</v>
      </c>
      <c r="G70" s="26">
        <f>_xlfn.MAXIFS('总分(一中)'!$O:$O,'总分(一中)'!G:G,B70)</f>
        <v>114</v>
      </c>
      <c r="H70" s="26">
        <f>COUNTIFS('总分(一中)'!$G:$G,$B70,'总分(一中)'!$O:$O,"&gt;=120")</f>
        <v>0</v>
      </c>
      <c r="I70" s="26">
        <f>COUNTIFS('总分(一中)'!$G:$G,$B70,'总分(一中)'!$O:$O,"&gt;=105")</f>
        <v>6</v>
      </c>
      <c r="J70" s="26">
        <f>COUNTIFS('总分(一中)'!$G:$G,$B70,'总分(一中)'!$O:$O,"&gt;=90")</f>
        <v>23</v>
      </c>
      <c r="K70" s="26">
        <f>COUNTIFS('总分(一中)'!$G:$G,$B70,'总分(一中)'!$O:$O,"&lt;="&amp;K$33,'总分(一中)'!$O:$O,"&gt;="&amp;K$35)</f>
        <v>0</v>
      </c>
      <c r="L70" s="26">
        <f>COUNTIFS('总分(一中)'!$G:$G,$B70,'总分(一中)'!$O:$O,"&lt;"&amp;K$35,'总分(一中)'!$O:$O,"&gt;="&amp;L$35)</f>
        <v>0</v>
      </c>
      <c r="M70" s="26">
        <f>COUNTIFS('总分(一中)'!$G:$G,$B70,'总分(一中)'!$O:$O,"&lt;"&amp;L$35,'总分(一中)'!$O:$O,"&gt;="&amp;M$35)</f>
        <v>0</v>
      </c>
      <c r="N70" s="26">
        <f>COUNTIFS('总分(一中)'!$G:$G,$B70,'总分(一中)'!$O:$O,"&lt;"&amp;M$35,'总分(一中)'!$O:$O,"&gt;="&amp;N$35)</f>
        <v>3</v>
      </c>
      <c r="O70" s="26">
        <f>COUNTIFS('总分(一中)'!$G:$G,$B70,'总分(一中)'!$O:$O,"&lt;"&amp;N$35,'总分(一中)'!$O:$O,"&gt;="&amp;O$35)</f>
        <v>8</v>
      </c>
      <c r="P70" s="26">
        <f>COUNTIFS('总分(一中)'!$G:$G,$B70,'总分(一中)'!$O:$O,"&lt;"&amp;O$35,'总分(一中)'!$O:$O,"&gt;="&amp;P$35)</f>
        <v>12</v>
      </c>
      <c r="Q70" s="26">
        <f>COUNTIFS('总分(一中)'!$G:$G,$B70,'总分(一中)'!$O:$O,"&lt;"&amp;P$35,'总分(一中)'!$O:$O,"&gt;="&amp;Q$35)</f>
        <v>8</v>
      </c>
      <c r="R70" s="26">
        <f>COUNTIFS('总分(一中)'!$G:$G,$B70,'总分(一中)'!$O:$O,"&lt;"&amp;Q$35,'总分(一中)'!$O:$O,"&gt;="&amp;R$35)</f>
        <v>9</v>
      </c>
      <c r="S70" s="26">
        <f>COUNTIFS('总分(一中)'!$G:$G,$B70,'总分(一中)'!$O:$O,"&lt;"&amp;R$35,'总分(一中)'!$O:$O,"&gt;="&amp;S$35)</f>
        <v>0</v>
      </c>
      <c r="T70" s="28">
        <v>0.0246763501794116</v>
      </c>
      <c r="U70" s="28">
        <v>0.016112611845957</v>
      </c>
      <c r="V70" s="28">
        <v>-0.018936176043408</v>
      </c>
      <c r="W70" s="28">
        <v>-0.00272253558213345</v>
      </c>
      <c r="X70" s="28">
        <v>-0.0112620319264471</v>
      </c>
      <c r="Y70" s="28">
        <v>0.00559647134995142</v>
      </c>
      <c r="Z70" s="28">
        <v>-0.00313254221969314</v>
      </c>
    </row>
    <row r="71" ht="17" customHeight="1" spans="1:26">
      <c r="A71" s="26" t="s">
        <v>53</v>
      </c>
      <c r="B71" s="26">
        <v>9</v>
      </c>
      <c r="C71" s="26">
        <f>COUNTIFS('总分(一中)'!G:G,B71,'总分(一中)'!$O:$O,"&gt;0")</f>
        <v>43</v>
      </c>
      <c r="D71" s="27">
        <f>AVERAGEIFS('总分(一中)'!$O:$O,'总分(一中)'!G:G,B71,'总分(一中)'!$O:$O,"&gt;0")</f>
        <v>108.209302325581</v>
      </c>
      <c r="E71" s="28">
        <f t="shared" si="4"/>
        <v>0.182302585203266</v>
      </c>
      <c r="F71" s="26">
        <f t="shared" si="5"/>
        <v>2</v>
      </c>
      <c r="G71" s="26">
        <f>_xlfn.MAXIFS('总分(一中)'!$O:$O,'总分(一中)'!G:G,B71)</f>
        <v>125</v>
      </c>
      <c r="H71" s="26">
        <f>COUNTIFS('总分(一中)'!$G:$G,$B71,'总分(一中)'!$O:$O,"&gt;=120")</f>
        <v>8</v>
      </c>
      <c r="I71" s="26">
        <f>COUNTIFS('总分(一中)'!$G:$G,$B71,'总分(一中)'!$O:$O,"&gt;=105")</f>
        <v>26</v>
      </c>
      <c r="J71" s="26">
        <f>COUNTIFS('总分(一中)'!$G:$G,$B71,'总分(一中)'!$O:$O,"&gt;=90")</f>
        <v>41</v>
      </c>
      <c r="K71" s="26">
        <f>COUNTIFS('总分(一中)'!$G:$G,$B71,'总分(一中)'!$O:$O,"&lt;="&amp;K$33,'总分(一中)'!$O:$O,"&gt;="&amp;K$35)</f>
        <v>0</v>
      </c>
      <c r="L71" s="26">
        <f>COUNTIFS('总分(一中)'!$G:$G,$B71,'总分(一中)'!$O:$O,"&lt;"&amp;K$35,'总分(一中)'!$O:$O,"&gt;="&amp;L$35)</f>
        <v>0</v>
      </c>
      <c r="M71" s="26">
        <f>COUNTIFS('总分(一中)'!$G:$G,$B71,'总分(一中)'!$O:$O,"&lt;"&amp;L$35,'总分(一中)'!$O:$O,"&gt;="&amp;M$35)</f>
        <v>8</v>
      </c>
      <c r="N71" s="26">
        <f>COUNTIFS('总分(一中)'!$G:$G,$B71,'总分(一中)'!$O:$O,"&lt;"&amp;M$35,'总分(一中)'!$O:$O,"&gt;="&amp;N$35)</f>
        <v>12</v>
      </c>
      <c r="O71" s="26">
        <f>COUNTIFS('总分(一中)'!$G:$G,$B71,'总分(一中)'!$O:$O,"&lt;"&amp;N$35,'总分(一中)'!$O:$O,"&gt;="&amp;O$35)</f>
        <v>12</v>
      </c>
      <c r="P71" s="26">
        <f>COUNTIFS('总分(一中)'!$G:$G,$B71,'总分(一中)'!$O:$O,"&lt;"&amp;O$35,'总分(一中)'!$O:$O,"&gt;="&amp;P$35)</f>
        <v>9</v>
      </c>
      <c r="Q71" s="26">
        <f>COUNTIFS('总分(一中)'!$G:$G,$B71,'总分(一中)'!$O:$O,"&lt;"&amp;P$35,'总分(一中)'!$O:$O,"&gt;="&amp;Q$35)</f>
        <v>2</v>
      </c>
      <c r="R71" s="26">
        <f>COUNTIFS('总分(一中)'!$G:$G,$B71,'总分(一中)'!$O:$O,"&lt;"&amp;Q$35,'总分(一中)'!$O:$O,"&gt;="&amp;R$35)</f>
        <v>0</v>
      </c>
      <c r="S71" s="26">
        <f>COUNTIFS('总分(一中)'!$G:$G,$B71,'总分(一中)'!$O:$O,"&lt;"&amp;R$35,'总分(一中)'!$O:$O,"&gt;="&amp;S$35)</f>
        <v>0</v>
      </c>
      <c r="T71" s="28">
        <v>0.151775700405863</v>
      </c>
      <c r="U71" s="28">
        <v>0.236747709304143</v>
      </c>
      <c r="V71" s="28">
        <v>0.281013251088064</v>
      </c>
      <c r="W71" s="28">
        <v>0.232008927502781</v>
      </c>
      <c r="X71" s="28">
        <v>0.204240810292851</v>
      </c>
      <c r="Y71" s="28">
        <v>0.221442176665889</v>
      </c>
      <c r="Z71" s="28">
        <v>0.182302585203266</v>
      </c>
    </row>
    <row r="72" ht="17" customHeight="1" spans="1:26">
      <c r="A72" s="26" t="s">
        <v>53</v>
      </c>
      <c r="B72" s="26">
        <v>10</v>
      </c>
      <c r="C72" s="26">
        <f>COUNTIFS('总分(一中)'!G:G,B72,'总分(一中)'!$O:$O,"&gt;0")</f>
        <v>50</v>
      </c>
      <c r="D72" s="27">
        <f>AVERAGEIFS('总分(一中)'!$O:$O,'总分(一中)'!G:G,B72,'总分(一中)'!$O:$O,"&gt;0")</f>
        <v>108.11</v>
      </c>
      <c r="E72" s="28">
        <f t="shared" si="4"/>
        <v>0.181217600883726</v>
      </c>
      <c r="F72" s="26">
        <f t="shared" si="5"/>
        <v>3</v>
      </c>
      <c r="G72" s="26">
        <f>_xlfn.MAXIFS('总分(一中)'!$O:$O,'总分(一中)'!G:G,B72)</f>
        <v>132</v>
      </c>
      <c r="H72" s="26">
        <f>COUNTIFS('总分(一中)'!$G:$G,$B72,'总分(一中)'!$O:$O,"&gt;=120")</f>
        <v>6</v>
      </c>
      <c r="I72" s="26">
        <f>COUNTIFS('总分(一中)'!$G:$G,$B72,'总分(一中)'!$O:$O,"&gt;=105")</f>
        <v>31</v>
      </c>
      <c r="J72" s="26">
        <f>COUNTIFS('总分(一中)'!$G:$G,$B72,'总分(一中)'!$O:$O,"&gt;=90")</f>
        <v>48</v>
      </c>
      <c r="K72" s="26">
        <f>COUNTIFS('总分(一中)'!$G:$G,$B72,'总分(一中)'!$O:$O,"&lt;="&amp;K$33,'总分(一中)'!$O:$O,"&gt;="&amp;K$35)</f>
        <v>0</v>
      </c>
      <c r="L72" s="26">
        <f>COUNTIFS('总分(一中)'!$G:$G,$B72,'总分(一中)'!$O:$O,"&lt;"&amp;K$35,'总分(一中)'!$O:$O,"&gt;="&amp;L$35)</f>
        <v>1</v>
      </c>
      <c r="M72" s="26">
        <f>COUNTIFS('总分(一中)'!$G:$G,$B72,'总分(一中)'!$O:$O,"&lt;"&amp;L$35,'总分(一中)'!$O:$O,"&gt;="&amp;M$35)</f>
        <v>5</v>
      </c>
      <c r="N72" s="26">
        <f>COUNTIFS('总分(一中)'!$G:$G,$B72,'总分(一中)'!$O:$O,"&lt;"&amp;M$35,'总分(一中)'!$O:$O,"&gt;="&amp;N$35)</f>
        <v>15</v>
      </c>
      <c r="O72" s="26">
        <f>COUNTIFS('总分(一中)'!$G:$G,$B72,'总分(一中)'!$O:$O,"&lt;"&amp;N$35,'总分(一中)'!$O:$O,"&gt;="&amp;O$35)</f>
        <v>16</v>
      </c>
      <c r="P72" s="26">
        <f>COUNTIFS('总分(一中)'!$G:$G,$B72,'总分(一中)'!$O:$O,"&lt;"&amp;O$35,'总分(一中)'!$O:$O,"&gt;="&amp;P$35)</f>
        <v>11</v>
      </c>
      <c r="Q72" s="26">
        <f>COUNTIFS('总分(一中)'!$G:$G,$B72,'总分(一中)'!$O:$O,"&lt;"&amp;P$35,'总分(一中)'!$O:$O,"&gt;="&amp;Q$35)</f>
        <v>2</v>
      </c>
      <c r="R72" s="26">
        <f>COUNTIFS('总分(一中)'!$G:$G,$B72,'总分(一中)'!$O:$O,"&lt;"&amp;Q$35,'总分(一中)'!$O:$O,"&gt;="&amp;R$35)</f>
        <v>0</v>
      </c>
      <c r="S72" s="26">
        <f>COUNTIFS('总分(一中)'!$G:$G,$B72,'总分(一中)'!$O:$O,"&lt;"&amp;R$35,'总分(一中)'!$O:$O,"&gt;="&amp;S$35)</f>
        <v>0</v>
      </c>
      <c r="T72" s="28">
        <v>0.10152202122234</v>
      </c>
      <c r="U72" s="28">
        <v>0.164318723382081</v>
      </c>
      <c r="V72" s="28">
        <v>0.223315338028555</v>
      </c>
      <c r="W72" s="28">
        <v>0.200993389414748</v>
      </c>
      <c r="X72" s="28">
        <v>0.222309832334082</v>
      </c>
      <c r="Y72" s="28">
        <v>0.169951440595662</v>
      </c>
      <c r="Z72" s="28">
        <v>0.181217600883726</v>
      </c>
    </row>
    <row r="73" ht="17" customHeight="1" spans="1:26">
      <c r="A73" s="26" t="s">
        <v>53</v>
      </c>
      <c r="B73" s="26">
        <v>11</v>
      </c>
      <c r="C73" s="26">
        <f>COUNTIFS('总分(一中)'!G:G,B73,'总分(一中)'!$O:$O,"&gt;0")</f>
        <v>41</v>
      </c>
      <c r="D73" s="27">
        <f>AVERAGEIFS('总分(一中)'!$O:$O,'总分(一中)'!G:G,B73,'总分(一中)'!$O:$O,"&gt;0")</f>
        <v>85.4817073170732</v>
      </c>
      <c r="E73" s="28">
        <f t="shared" si="4"/>
        <v>-0.0660207451991671</v>
      </c>
      <c r="F73" s="26">
        <f t="shared" si="5"/>
        <v>14</v>
      </c>
      <c r="G73" s="26">
        <f>_xlfn.MAXIFS('总分(一中)'!$O:$O,'总分(一中)'!G:G,B73)</f>
        <v>112</v>
      </c>
      <c r="H73" s="26">
        <f>COUNTIFS('总分(一中)'!$G:$G,$B73,'总分(一中)'!$O:$O,"&gt;=120")</f>
        <v>0</v>
      </c>
      <c r="I73" s="26">
        <f>COUNTIFS('总分(一中)'!$G:$G,$B73,'总分(一中)'!$O:$O,"&gt;=105")</f>
        <v>3</v>
      </c>
      <c r="J73" s="26">
        <f>COUNTIFS('总分(一中)'!$G:$G,$B73,'总分(一中)'!$O:$O,"&gt;=90")</f>
        <v>19</v>
      </c>
      <c r="K73" s="26">
        <f>COUNTIFS('总分(一中)'!$G:$G,$B73,'总分(一中)'!$O:$O,"&lt;="&amp;K$33,'总分(一中)'!$O:$O,"&gt;="&amp;K$35)</f>
        <v>0</v>
      </c>
      <c r="L73" s="26">
        <f>COUNTIFS('总分(一中)'!$G:$G,$B73,'总分(一中)'!$O:$O,"&lt;"&amp;K$35,'总分(一中)'!$O:$O,"&gt;="&amp;L$35)</f>
        <v>0</v>
      </c>
      <c r="M73" s="26">
        <f>COUNTIFS('总分(一中)'!$G:$G,$B73,'总分(一中)'!$O:$O,"&lt;"&amp;L$35,'总分(一中)'!$O:$O,"&gt;="&amp;M$35)</f>
        <v>0</v>
      </c>
      <c r="N73" s="26">
        <f>COUNTIFS('总分(一中)'!$G:$G,$B73,'总分(一中)'!$O:$O,"&lt;"&amp;M$35,'总分(一中)'!$O:$O,"&gt;="&amp;N$35)</f>
        <v>1</v>
      </c>
      <c r="O73" s="26">
        <f>COUNTIFS('总分(一中)'!$G:$G,$B73,'总分(一中)'!$O:$O,"&lt;"&amp;N$35,'总分(一中)'!$O:$O,"&gt;="&amp;O$35)</f>
        <v>7</v>
      </c>
      <c r="P73" s="26">
        <f>COUNTIFS('总分(一中)'!$G:$G,$B73,'总分(一中)'!$O:$O,"&lt;"&amp;O$35,'总分(一中)'!$O:$O,"&gt;="&amp;P$35)</f>
        <v>11</v>
      </c>
      <c r="Q73" s="26">
        <f>COUNTIFS('总分(一中)'!$G:$G,$B73,'总分(一中)'!$O:$O,"&lt;"&amp;P$35,'总分(一中)'!$O:$O,"&gt;="&amp;Q$35)</f>
        <v>10</v>
      </c>
      <c r="R73" s="26">
        <f>COUNTIFS('总分(一中)'!$G:$G,$B73,'总分(一中)'!$O:$O,"&lt;"&amp;Q$35,'总分(一中)'!$O:$O,"&gt;="&amp;R$35)</f>
        <v>4</v>
      </c>
      <c r="S73" s="26">
        <f>COUNTIFS('总分(一中)'!$G:$G,$B73,'总分(一中)'!$O:$O,"&lt;"&amp;R$35,'总分(一中)'!$O:$O,"&gt;="&amp;S$35)</f>
        <v>8</v>
      </c>
      <c r="T73" s="28">
        <v>-0.0793600882755489</v>
      </c>
      <c r="U73" s="28">
        <v>-0.0887746026806852</v>
      </c>
      <c r="V73" s="28">
        <v>-0.097494359339746</v>
      </c>
      <c r="W73" s="28">
        <v>-0.0943778843355461</v>
      </c>
      <c r="X73" s="28">
        <v>-0.0485032542845297</v>
      </c>
      <c r="Y73" s="28">
        <v>-0.064690601583905</v>
      </c>
      <c r="Z73" s="28">
        <v>-0.0660207451991671</v>
      </c>
    </row>
    <row r="74" ht="17" customHeight="1" spans="1:26">
      <c r="A74" s="26" t="s">
        <v>53</v>
      </c>
      <c r="B74" s="26">
        <v>12</v>
      </c>
      <c r="C74" s="26">
        <f>COUNTIFS('总分(一中)'!G:G,B74,'总分(一中)'!$O:$O,"&gt;0")</f>
        <v>38</v>
      </c>
      <c r="D74" s="27">
        <f>AVERAGEIFS('总分(一中)'!$O:$O,'总分(一中)'!G:G,B74,'总分(一中)'!$O:$O,"&gt;0")</f>
        <v>89.5394736842105</v>
      </c>
      <c r="E74" s="28">
        <f t="shared" si="4"/>
        <v>-0.0216852993279558</v>
      </c>
      <c r="F74" s="26">
        <f t="shared" si="5"/>
        <v>12</v>
      </c>
      <c r="G74" s="26">
        <f>_xlfn.MAXIFS('总分(一中)'!$O:$O,'总分(一中)'!G:G,B74)</f>
        <v>114.5</v>
      </c>
      <c r="H74" s="26">
        <f>COUNTIFS('总分(一中)'!$G:$G,$B74,'总分(一中)'!$O:$O,"&gt;=120")</f>
        <v>0</v>
      </c>
      <c r="I74" s="26">
        <f>COUNTIFS('总分(一中)'!$G:$G,$B74,'总分(一中)'!$O:$O,"&gt;=105")</f>
        <v>5</v>
      </c>
      <c r="J74" s="26">
        <f>COUNTIFS('总分(一中)'!$G:$G,$B74,'总分(一中)'!$O:$O,"&gt;=90")</f>
        <v>20</v>
      </c>
      <c r="K74" s="26">
        <f>COUNTIFS('总分(一中)'!$G:$G,$B74,'总分(一中)'!$O:$O,"&lt;="&amp;K$33,'总分(一中)'!$O:$O,"&gt;="&amp;K$35)</f>
        <v>0</v>
      </c>
      <c r="L74" s="26">
        <f>COUNTIFS('总分(一中)'!$G:$G,$B74,'总分(一中)'!$O:$O,"&lt;"&amp;K$35,'总分(一中)'!$O:$O,"&gt;="&amp;L$35)</f>
        <v>0</v>
      </c>
      <c r="M74" s="26">
        <f>COUNTIFS('总分(一中)'!$G:$G,$B74,'总分(一中)'!$O:$O,"&lt;"&amp;L$35,'总分(一中)'!$O:$O,"&gt;="&amp;M$35)</f>
        <v>0</v>
      </c>
      <c r="N74" s="26">
        <f>COUNTIFS('总分(一中)'!$G:$G,$B74,'总分(一中)'!$O:$O,"&lt;"&amp;M$35,'总分(一中)'!$O:$O,"&gt;="&amp;N$35)</f>
        <v>3</v>
      </c>
      <c r="O74" s="26">
        <f>COUNTIFS('总分(一中)'!$G:$G,$B74,'总分(一中)'!$O:$O,"&lt;"&amp;N$35,'总分(一中)'!$O:$O,"&gt;="&amp;O$35)</f>
        <v>9</v>
      </c>
      <c r="P74" s="26">
        <f>COUNTIFS('总分(一中)'!$G:$G,$B74,'总分(一中)'!$O:$O,"&lt;"&amp;O$35,'总分(一中)'!$O:$O,"&gt;="&amp;P$35)</f>
        <v>8</v>
      </c>
      <c r="Q74" s="26">
        <f>COUNTIFS('总分(一中)'!$G:$G,$B74,'总分(一中)'!$O:$O,"&lt;"&amp;P$35,'总分(一中)'!$O:$O,"&gt;="&amp;Q$35)</f>
        <v>8</v>
      </c>
      <c r="R74" s="26">
        <f>COUNTIFS('总分(一中)'!$G:$G,$B74,'总分(一中)'!$O:$O,"&lt;"&amp;Q$35,'总分(一中)'!$O:$O,"&gt;="&amp;R$35)</f>
        <v>6</v>
      </c>
      <c r="S74" s="26">
        <f>COUNTIFS('总分(一中)'!$G:$G,$B74,'总分(一中)'!$O:$O,"&lt;"&amp;R$35,'总分(一中)'!$O:$O,"&gt;="&amp;S$35)</f>
        <v>4</v>
      </c>
      <c r="T74" s="28">
        <v>-0.053740003805604</v>
      </c>
      <c r="U74" s="28">
        <v>-0.0699956690754784</v>
      </c>
      <c r="V74" s="28">
        <v>-0.0636479939538084</v>
      </c>
      <c r="W74" s="28">
        <v>-0.0877246472056912</v>
      </c>
      <c r="X74" s="28">
        <v>-0.0534975879378885</v>
      </c>
      <c r="Y74" s="28">
        <v>-0.0292318864672377</v>
      </c>
      <c r="Z74" s="28">
        <v>-0.0216852993279558</v>
      </c>
    </row>
    <row r="75" ht="17" customHeight="1" spans="1:26">
      <c r="A75" s="26" t="s">
        <v>53</v>
      </c>
      <c r="B75" s="26">
        <v>13</v>
      </c>
      <c r="C75" s="26">
        <f>COUNTIFS('总分(一中)'!G:G,B75,'总分(一中)'!$O:$O,"&gt;0")</f>
        <v>47</v>
      </c>
      <c r="D75" s="27">
        <f>AVERAGEIFS('总分(一中)'!$O:$O,'总分(一中)'!G:G,B75,'总分(一中)'!$O:$O,"&gt;0")</f>
        <v>84.3404255319149</v>
      </c>
      <c r="E75" s="28">
        <f t="shared" si="4"/>
        <v>-0.0784904717017752</v>
      </c>
      <c r="F75" s="26">
        <f t="shared" si="5"/>
        <v>16</v>
      </c>
      <c r="G75" s="26">
        <f>_xlfn.MAXIFS('总分(一中)'!$O:$O,'总分(一中)'!G:G,B75)</f>
        <v>119.5</v>
      </c>
      <c r="H75" s="26">
        <f>COUNTIFS('总分(一中)'!$G:$G,$B75,'总分(一中)'!$O:$O,"&gt;=120")</f>
        <v>0</v>
      </c>
      <c r="I75" s="26">
        <f>COUNTIFS('总分(一中)'!$G:$G,$B75,'总分(一中)'!$O:$O,"&gt;=105")</f>
        <v>3</v>
      </c>
      <c r="J75" s="26">
        <f>COUNTIFS('总分(一中)'!$G:$G,$B75,'总分(一中)'!$O:$O,"&gt;=90")</f>
        <v>15</v>
      </c>
      <c r="K75" s="26">
        <f>COUNTIFS('总分(一中)'!$G:$G,$B75,'总分(一中)'!$O:$O,"&lt;="&amp;K$33,'总分(一中)'!$O:$O,"&gt;="&amp;K$35)</f>
        <v>0</v>
      </c>
      <c r="L75" s="26">
        <f>COUNTIFS('总分(一中)'!$G:$G,$B75,'总分(一中)'!$O:$O,"&lt;"&amp;K$35,'总分(一中)'!$O:$O,"&gt;="&amp;L$35)</f>
        <v>0</v>
      </c>
      <c r="M75" s="26">
        <f>COUNTIFS('总分(一中)'!$G:$G,$B75,'总分(一中)'!$O:$O,"&lt;"&amp;L$35,'总分(一中)'!$O:$O,"&gt;="&amp;M$35)</f>
        <v>0</v>
      </c>
      <c r="N75" s="26">
        <f>COUNTIFS('总分(一中)'!$G:$G,$B75,'总分(一中)'!$O:$O,"&lt;"&amp;M$35,'总分(一中)'!$O:$O,"&gt;="&amp;N$35)</f>
        <v>2</v>
      </c>
      <c r="O75" s="26">
        <f>COUNTIFS('总分(一中)'!$G:$G,$B75,'总分(一中)'!$O:$O,"&lt;"&amp;N$35,'总分(一中)'!$O:$O,"&gt;="&amp;O$35)</f>
        <v>5</v>
      </c>
      <c r="P75" s="26">
        <f>COUNTIFS('总分(一中)'!$G:$G,$B75,'总分(一中)'!$O:$O,"&lt;"&amp;O$35,'总分(一中)'!$O:$O,"&gt;="&amp;P$35)</f>
        <v>8</v>
      </c>
      <c r="Q75" s="26">
        <f>COUNTIFS('总分(一中)'!$G:$G,$B75,'总分(一中)'!$O:$O,"&lt;"&amp;P$35,'总分(一中)'!$O:$O,"&gt;="&amp;Q$35)</f>
        <v>14</v>
      </c>
      <c r="R75" s="26">
        <f>COUNTIFS('总分(一中)'!$G:$G,$B75,'总分(一中)'!$O:$O,"&lt;"&amp;Q$35,'总分(一中)'!$O:$O,"&gt;="&amp;R$35)</f>
        <v>10</v>
      </c>
      <c r="S75" s="26">
        <f>COUNTIFS('总分(一中)'!$G:$G,$B75,'总分(一中)'!$O:$O,"&lt;"&amp;R$35,'总分(一中)'!$O:$O,"&gt;="&amp;S$35)</f>
        <v>8</v>
      </c>
      <c r="T75" s="28">
        <v>-0.0687569036420109</v>
      </c>
      <c r="U75" s="28">
        <v>-0.0580589876135831</v>
      </c>
      <c r="V75" s="28">
        <v>-0.0553087809945665</v>
      </c>
      <c r="W75" s="28">
        <v>-0.0801339755356691</v>
      </c>
      <c r="X75" s="28">
        <v>-0.0540695256311323</v>
      </c>
      <c r="Y75" s="28">
        <v>-0.0938711832652582</v>
      </c>
      <c r="Z75" s="28">
        <v>-0.0784904717017752</v>
      </c>
    </row>
    <row r="76" ht="17" customHeight="1" spans="1:26">
      <c r="A76" s="26" t="s">
        <v>53</v>
      </c>
      <c r="B76" s="26">
        <v>14</v>
      </c>
      <c r="C76" s="26">
        <f>COUNTIFS('总分(一中)'!G:G,B76,'总分(一中)'!$O:$O,"&gt;0")</f>
        <v>49</v>
      </c>
      <c r="D76" s="27">
        <f>AVERAGEIFS('总分(一中)'!$O:$O,'总分(一中)'!G:G,B76,'总分(一中)'!$O:$O,"&gt;0")</f>
        <v>83.0714285714286</v>
      </c>
      <c r="E76" s="28">
        <f t="shared" si="4"/>
        <v>-0.0923556233546694</v>
      </c>
      <c r="F76" s="26">
        <f t="shared" si="5"/>
        <v>17</v>
      </c>
      <c r="G76" s="26">
        <f>_xlfn.MAXIFS('总分(一中)'!$O:$O,'总分(一中)'!G:G,B76)</f>
        <v>108</v>
      </c>
      <c r="H76" s="26">
        <f>COUNTIFS('总分(一中)'!$G:$G,$B76,'总分(一中)'!$O:$O,"&gt;=120")</f>
        <v>0</v>
      </c>
      <c r="I76" s="26">
        <f>COUNTIFS('总分(一中)'!$G:$G,$B76,'总分(一中)'!$O:$O,"&gt;=105")</f>
        <v>2</v>
      </c>
      <c r="J76" s="26">
        <f>COUNTIFS('总分(一中)'!$G:$G,$B76,'总分(一中)'!$O:$O,"&gt;=90")</f>
        <v>16</v>
      </c>
      <c r="K76" s="26">
        <f>COUNTIFS('总分(一中)'!$G:$G,$B76,'总分(一中)'!$O:$O,"&lt;="&amp;K$33,'总分(一中)'!$O:$O,"&gt;="&amp;K$35)</f>
        <v>0</v>
      </c>
      <c r="L76" s="26">
        <f>COUNTIFS('总分(一中)'!$G:$G,$B76,'总分(一中)'!$O:$O,"&lt;"&amp;K$35,'总分(一中)'!$O:$O,"&gt;="&amp;L$35)</f>
        <v>0</v>
      </c>
      <c r="M76" s="26">
        <f>COUNTIFS('总分(一中)'!$G:$G,$B76,'总分(一中)'!$O:$O,"&lt;"&amp;L$35,'总分(一中)'!$O:$O,"&gt;="&amp;M$35)</f>
        <v>0</v>
      </c>
      <c r="N76" s="26">
        <f>COUNTIFS('总分(一中)'!$G:$G,$B76,'总分(一中)'!$O:$O,"&lt;"&amp;M$35,'总分(一中)'!$O:$O,"&gt;="&amp;N$35)</f>
        <v>0</v>
      </c>
      <c r="O76" s="26">
        <f>COUNTIFS('总分(一中)'!$G:$G,$B76,'总分(一中)'!$O:$O,"&lt;"&amp;N$35,'总分(一中)'!$O:$O,"&gt;="&amp;O$35)</f>
        <v>7</v>
      </c>
      <c r="P76" s="26">
        <f>COUNTIFS('总分(一中)'!$G:$G,$B76,'总分(一中)'!$O:$O,"&lt;"&amp;O$35,'总分(一中)'!$O:$O,"&gt;="&amp;P$35)</f>
        <v>9</v>
      </c>
      <c r="Q76" s="26">
        <f>COUNTIFS('总分(一中)'!$G:$G,$B76,'总分(一中)'!$O:$O,"&lt;"&amp;P$35,'总分(一中)'!$O:$O,"&gt;="&amp;Q$35)</f>
        <v>16</v>
      </c>
      <c r="R76" s="26">
        <f>COUNTIFS('总分(一中)'!$G:$G,$B76,'总分(一中)'!$O:$O,"&lt;"&amp;Q$35,'总分(一中)'!$O:$O,"&gt;="&amp;R$35)</f>
        <v>8</v>
      </c>
      <c r="S76" s="26">
        <f>COUNTIFS('总分(一中)'!$G:$G,$B76,'总分(一中)'!$O:$O,"&lt;"&amp;R$35,'总分(一中)'!$O:$O,"&gt;="&amp;S$35)</f>
        <v>9</v>
      </c>
      <c r="T76" s="28">
        <v>-0.0833747759111003</v>
      </c>
      <c r="U76" s="28">
        <v>-0.107249374743857</v>
      </c>
      <c r="V76" s="28">
        <v>-0.0926986562896788</v>
      </c>
      <c r="W76" s="28">
        <v>-0.0799571682269926</v>
      </c>
      <c r="X76" s="28">
        <v>-0.113926779334552</v>
      </c>
      <c r="Y76" s="28">
        <v>-0.104389230603216</v>
      </c>
      <c r="Z76" s="28">
        <v>-0.0923556233546694</v>
      </c>
    </row>
    <row r="77" ht="17" customHeight="1" spans="1:26">
      <c r="A77" s="26" t="s">
        <v>53</v>
      </c>
      <c r="B77" s="26">
        <v>15</v>
      </c>
      <c r="C77" s="26">
        <f>COUNTIFS('总分(一中)'!G:G,B77,'总分(一中)'!$O:$O,"&gt;0")</f>
        <v>49</v>
      </c>
      <c r="D77" s="27">
        <f>AVERAGEIFS('总分(一中)'!$O:$O,'总分(一中)'!G:G,B77,'总分(一中)'!$O:$O,"&gt;0")</f>
        <v>84.6938775510204</v>
      </c>
      <c r="E77" s="28">
        <f t="shared" si="4"/>
        <v>-0.0746286296331846</v>
      </c>
      <c r="F77" s="26">
        <f t="shared" si="5"/>
        <v>15</v>
      </c>
      <c r="G77" s="26">
        <f>_xlfn.MAXIFS('总分(一中)'!$O:$O,'总分(一中)'!G:G,B77)</f>
        <v>118.5</v>
      </c>
      <c r="H77" s="26">
        <f>COUNTIFS('总分(一中)'!$G:$G,$B77,'总分(一中)'!$O:$O,"&gt;=120")</f>
        <v>0</v>
      </c>
      <c r="I77" s="26">
        <f>COUNTIFS('总分(一中)'!$G:$G,$B77,'总分(一中)'!$O:$O,"&gt;=105")</f>
        <v>3</v>
      </c>
      <c r="J77" s="26">
        <f>COUNTIFS('总分(一中)'!$G:$G,$B77,'总分(一中)'!$O:$O,"&gt;=90")</f>
        <v>19</v>
      </c>
      <c r="K77" s="26">
        <f>COUNTIFS('总分(一中)'!$G:$G,$B77,'总分(一中)'!$O:$O,"&lt;="&amp;K$33,'总分(一中)'!$O:$O,"&gt;="&amp;K$35)</f>
        <v>0</v>
      </c>
      <c r="L77" s="26">
        <f>COUNTIFS('总分(一中)'!$G:$G,$B77,'总分(一中)'!$O:$O,"&lt;"&amp;K$35,'总分(一中)'!$O:$O,"&gt;="&amp;L$35)</f>
        <v>0</v>
      </c>
      <c r="M77" s="26">
        <f>COUNTIFS('总分(一中)'!$G:$G,$B77,'总分(一中)'!$O:$O,"&lt;"&amp;L$35,'总分(一中)'!$O:$O,"&gt;="&amp;M$35)</f>
        <v>0</v>
      </c>
      <c r="N77" s="26">
        <f>COUNTIFS('总分(一中)'!$G:$G,$B77,'总分(一中)'!$O:$O,"&lt;"&amp;M$35,'总分(一中)'!$O:$O,"&gt;="&amp;N$35)</f>
        <v>1</v>
      </c>
      <c r="O77" s="26">
        <f>COUNTIFS('总分(一中)'!$G:$G,$B77,'总分(一中)'!$O:$O,"&lt;"&amp;N$35,'总分(一中)'!$O:$O,"&gt;="&amp;O$35)</f>
        <v>5</v>
      </c>
      <c r="P77" s="26">
        <f>COUNTIFS('总分(一中)'!$G:$G,$B77,'总分(一中)'!$O:$O,"&lt;"&amp;O$35,'总分(一中)'!$O:$O,"&gt;="&amp;P$35)</f>
        <v>13</v>
      </c>
      <c r="Q77" s="26">
        <f>COUNTIFS('总分(一中)'!$G:$G,$B77,'总分(一中)'!$O:$O,"&lt;"&amp;P$35,'总分(一中)'!$O:$O,"&gt;="&amp;Q$35)</f>
        <v>15</v>
      </c>
      <c r="R77" s="26">
        <f>COUNTIFS('总分(一中)'!$G:$G,$B77,'总分(一中)'!$O:$O,"&lt;"&amp;Q$35,'总分(一中)'!$O:$O,"&gt;="&amp;R$35)</f>
        <v>8</v>
      </c>
      <c r="S77" s="26">
        <f>COUNTIFS('总分(一中)'!$G:$G,$B77,'总分(一中)'!$O:$O,"&lt;"&amp;R$35,'总分(一中)'!$O:$O,"&gt;="&amp;S$35)</f>
        <v>7</v>
      </c>
      <c r="T77" s="28">
        <v>-0.0347357116746697</v>
      </c>
      <c r="U77" s="28">
        <v>-0.0433630199666449</v>
      </c>
      <c r="V77" s="28">
        <v>-0.0956674248444823</v>
      </c>
      <c r="W77" s="28">
        <v>-0.0355681333192674</v>
      </c>
      <c r="X77" s="28">
        <v>-0.0937312485432753</v>
      </c>
      <c r="Y77" s="28">
        <v>-0.0499386263084061</v>
      </c>
      <c r="Z77" s="28">
        <v>-0.0746286296331846</v>
      </c>
    </row>
    <row r="78" ht="17" customHeight="1" spans="1:26">
      <c r="A78" s="26" t="s">
        <v>53</v>
      </c>
      <c r="B78" s="26">
        <v>19</v>
      </c>
      <c r="C78" s="26">
        <f>COUNTIFS('总分(一中)'!G:G,B78,'总分(一中)'!$O:$O,"&gt;0")</f>
        <v>32</v>
      </c>
      <c r="D78" s="27">
        <f>AVERAGEIFS('总分(一中)'!$O:$O,'总分(一中)'!G:G,B78,'总分(一中)'!$O:$O,"&gt;0")</f>
        <v>117.234375</v>
      </c>
      <c r="E78" s="28">
        <f t="shared" si="4"/>
        <v>0.280911175456508</v>
      </c>
      <c r="F78" s="26">
        <f t="shared" si="5"/>
        <v>1</v>
      </c>
      <c r="G78" s="26">
        <f>_xlfn.MAXIFS('总分(一中)'!$O:$O,'总分(一中)'!G:G,B78)</f>
        <v>137.5</v>
      </c>
      <c r="H78" s="26">
        <f>COUNTIFS('总分(一中)'!$G:$G,$B78,'总分(一中)'!$O:$O,"&gt;=120")</f>
        <v>13</v>
      </c>
      <c r="I78" s="26">
        <f>COUNTIFS('总分(一中)'!$G:$G,$B78,'总分(一中)'!$O:$O,"&gt;=105")</f>
        <v>30</v>
      </c>
      <c r="J78" s="26">
        <f>COUNTIFS('总分(一中)'!$G:$G,$B78,'总分(一中)'!$O:$O,"&gt;=90")</f>
        <v>32</v>
      </c>
      <c r="K78" s="26">
        <f>COUNTIFS('总分(一中)'!$G:$G,$B78,'总分(一中)'!$O:$O,"&lt;="&amp;K$33,'总分(一中)'!$O:$O,"&gt;="&amp;K$35)</f>
        <v>0</v>
      </c>
      <c r="L78" s="26">
        <f>COUNTIFS('总分(一中)'!$G:$G,$B78,'总分(一中)'!$O:$O,"&lt;"&amp;K$35,'总分(一中)'!$O:$O,"&gt;="&amp;L$35)</f>
        <v>2</v>
      </c>
      <c r="M78" s="26">
        <f>COUNTIFS('总分(一中)'!$G:$G,$B78,'总分(一中)'!$O:$O,"&lt;"&amp;L$35,'总分(一中)'!$O:$O,"&gt;="&amp;M$35)</f>
        <v>11</v>
      </c>
      <c r="N78" s="26">
        <f>COUNTIFS('总分(一中)'!$G:$G,$B78,'总分(一中)'!$O:$O,"&lt;"&amp;M$35,'总分(一中)'!$O:$O,"&gt;="&amp;N$35)</f>
        <v>13</v>
      </c>
      <c r="O78" s="26">
        <f>COUNTIFS('总分(一中)'!$G:$G,$B78,'总分(一中)'!$O:$O,"&lt;"&amp;N$35,'总分(一中)'!$O:$O,"&gt;="&amp;O$35)</f>
        <v>5</v>
      </c>
      <c r="P78" s="26">
        <f>COUNTIFS('总分(一中)'!$G:$G,$B78,'总分(一中)'!$O:$O,"&lt;"&amp;O$35,'总分(一中)'!$O:$O,"&gt;="&amp;P$35)</f>
        <v>1</v>
      </c>
      <c r="Q78" s="26">
        <f>COUNTIFS('总分(一中)'!$G:$G,$B78,'总分(一中)'!$O:$O,"&lt;"&amp;P$35,'总分(一中)'!$O:$O,"&gt;="&amp;Q$35)</f>
        <v>0</v>
      </c>
      <c r="R78" s="26">
        <f>COUNTIFS('总分(一中)'!$G:$G,$B78,'总分(一中)'!$O:$O,"&lt;"&amp;Q$35,'总分(一中)'!$O:$O,"&gt;="&amp;R$35)</f>
        <v>0</v>
      </c>
      <c r="S78" s="26">
        <f>COUNTIFS('总分(一中)'!$G:$G,$B78,'总分(一中)'!$O:$O,"&lt;"&amp;R$35,'总分(一中)'!$O:$O,"&gt;="&amp;S$35)</f>
        <v>0</v>
      </c>
      <c r="T78" s="28">
        <v>0.17908901861856</v>
      </c>
      <c r="U78" s="28">
        <v>0.292337148074983</v>
      </c>
      <c r="V78" s="28">
        <v>0.35889671425831</v>
      </c>
      <c r="W78" s="28">
        <v>0.331735399891902</v>
      </c>
      <c r="X78" s="28">
        <v>0.41853995269054</v>
      </c>
      <c r="Y78" s="28">
        <v>0.31494820330204</v>
      </c>
      <c r="Z78" s="28">
        <v>0.280911175456508</v>
      </c>
    </row>
    <row r="79" ht="17" customHeight="1" spans="1:26">
      <c r="A79" s="26" t="s">
        <v>1436</v>
      </c>
      <c r="B79" s="26">
        <v>16</v>
      </c>
      <c r="C79" s="26">
        <f>COUNTIFS('总分(一中)'!G:G,B79,'总分(一中)'!$O:$O,"&gt;0")</f>
        <v>36</v>
      </c>
      <c r="D79" s="27">
        <f>AVERAGEIFS('总分(一中)'!$O:$O,'总分(一中)'!G:G,B79,'总分(一中)'!$O:$O,"&gt;0")</f>
        <v>86.1805555555556</v>
      </c>
      <c r="E79" s="28">
        <f t="shared" si="4"/>
        <v>-0.0583850793066319</v>
      </c>
      <c r="F79" s="26">
        <f t="shared" si="5"/>
        <v>13</v>
      </c>
      <c r="G79" s="26">
        <f>_xlfn.MAXIFS('总分(一中)'!$O:$O,'总分(一中)'!G:G,B79)</f>
        <v>124</v>
      </c>
      <c r="H79" s="26">
        <f>COUNTIFS('总分(一中)'!$G:$G,$B79,'总分(一中)'!$O:$O,"&gt;=120")</f>
        <v>1</v>
      </c>
      <c r="I79" s="26">
        <f>COUNTIFS('总分(一中)'!$G:$G,$B79,'总分(一中)'!$O:$O,"&gt;=105")</f>
        <v>2</v>
      </c>
      <c r="J79" s="26">
        <f>COUNTIFS('总分(一中)'!$G:$G,$B79,'总分(一中)'!$O:$O,"&gt;=90")</f>
        <v>14</v>
      </c>
      <c r="K79" s="26">
        <f>COUNTIFS('总分(一中)'!$G:$G,$B79,'总分(一中)'!$O:$O,"&lt;="&amp;K$33,'总分(一中)'!$O:$O,"&gt;="&amp;K$35)</f>
        <v>0</v>
      </c>
      <c r="L79" s="26">
        <f>COUNTIFS('总分(一中)'!$G:$G,$B79,'总分(一中)'!$O:$O,"&lt;"&amp;K$35,'总分(一中)'!$O:$O,"&gt;="&amp;L$35)</f>
        <v>0</v>
      </c>
      <c r="M79" s="26">
        <f>COUNTIFS('总分(一中)'!$G:$G,$B79,'总分(一中)'!$O:$O,"&lt;"&amp;L$35,'总分(一中)'!$O:$O,"&gt;="&amp;M$35)</f>
        <v>1</v>
      </c>
      <c r="N79" s="26">
        <f>COUNTIFS('总分(一中)'!$G:$G,$B79,'总分(一中)'!$O:$O,"&lt;"&amp;M$35,'总分(一中)'!$O:$O,"&gt;="&amp;N$35)</f>
        <v>0</v>
      </c>
      <c r="O79" s="26">
        <f>COUNTIFS('总分(一中)'!$G:$G,$B79,'总分(一中)'!$O:$O,"&lt;"&amp;N$35,'总分(一中)'!$O:$O,"&gt;="&amp;O$35)</f>
        <v>4</v>
      </c>
      <c r="P79" s="26">
        <f>COUNTIFS('总分(一中)'!$G:$G,$B79,'总分(一中)'!$O:$O,"&lt;"&amp;O$35,'总分(一中)'!$O:$O,"&gt;="&amp;P$35)</f>
        <v>9</v>
      </c>
      <c r="Q79" s="26">
        <f>COUNTIFS('总分(一中)'!$G:$G,$B79,'总分(一中)'!$O:$O,"&lt;"&amp;P$35,'总分(一中)'!$O:$O,"&gt;="&amp;Q$35)</f>
        <v>9</v>
      </c>
      <c r="R79" s="26">
        <f>COUNTIFS('总分(一中)'!$G:$G,$B79,'总分(一中)'!$O:$O,"&lt;"&amp;Q$35,'总分(一中)'!$O:$O,"&gt;="&amp;R$35)</f>
        <v>9</v>
      </c>
      <c r="S79" s="26">
        <f>COUNTIFS('总分(一中)'!$G:$G,$B79,'总分(一中)'!$O:$O,"&lt;"&amp;R$35,'总分(一中)'!$O:$O,"&gt;="&amp;S$35)</f>
        <v>4</v>
      </c>
      <c r="T79" s="28">
        <v>0.00160588004473713</v>
      </c>
      <c r="U79" s="28">
        <v>-0.0682753313937317</v>
      </c>
      <c r="V79" s="28">
        <v>-0.0999302720000975</v>
      </c>
      <c r="W79" s="28">
        <v>-0.0735962652866072</v>
      </c>
      <c r="X79" s="28">
        <v>-0.06116187344063</v>
      </c>
      <c r="Y79" s="28">
        <v>-0.0705253937120332</v>
      </c>
      <c r="Z79" s="28">
        <v>-0.0583850793066319</v>
      </c>
    </row>
    <row r="80" ht="17" customHeight="1" spans="1:26">
      <c r="A80" s="26" t="s">
        <v>1436</v>
      </c>
      <c r="B80" s="26">
        <v>17</v>
      </c>
      <c r="C80" s="26">
        <f>COUNTIFS('总分(一中)'!G:G,B80,'总分(一中)'!$O:$O,"&gt;0")</f>
        <v>42</v>
      </c>
      <c r="D80" s="27">
        <f>AVERAGEIFS('总分(一中)'!$O:$O,'总分(一中)'!G:G,B80,'总分(一中)'!$O:$O,"&gt;0")</f>
        <v>71.75</v>
      </c>
      <c r="E80" s="28">
        <f t="shared" si="4"/>
        <v>-0.216054362562137</v>
      </c>
      <c r="F80" s="26">
        <f t="shared" si="5"/>
        <v>18</v>
      </c>
      <c r="G80" s="26">
        <f>_xlfn.MAXIFS('总分(一中)'!$O:$O,'总分(一中)'!G:G,B80)</f>
        <v>106.5</v>
      </c>
      <c r="H80" s="26">
        <f>COUNTIFS('总分(一中)'!$G:$G,$B80,'总分(一中)'!$O:$O,"&gt;=120")</f>
        <v>0</v>
      </c>
      <c r="I80" s="26">
        <f>COUNTIFS('总分(一中)'!$G:$G,$B80,'总分(一中)'!$O:$O,"&gt;=105")</f>
        <v>1</v>
      </c>
      <c r="J80" s="26">
        <f>COUNTIFS('总分(一中)'!$G:$G,$B80,'总分(一中)'!$O:$O,"&gt;=90")</f>
        <v>5</v>
      </c>
      <c r="K80" s="26">
        <f>COUNTIFS('总分(一中)'!$G:$G,$B80,'总分(一中)'!$O:$O,"&lt;="&amp;K$33,'总分(一中)'!$O:$O,"&gt;="&amp;K$35)</f>
        <v>0</v>
      </c>
      <c r="L80" s="26">
        <f>COUNTIFS('总分(一中)'!$G:$G,$B80,'总分(一中)'!$O:$O,"&lt;"&amp;K$35,'总分(一中)'!$O:$O,"&gt;="&amp;L$35)</f>
        <v>0</v>
      </c>
      <c r="M80" s="26">
        <f>COUNTIFS('总分(一中)'!$G:$G,$B80,'总分(一中)'!$O:$O,"&lt;"&amp;L$35,'总分(一中)'!$O:$O,"&gt;="&amp;M$35)</f>
        <v>0</v>
      </c>
      <c r="N80" s="26">
        <f>COUNTIFS('总分(一中)'!$G:$G,$B80,'总分(一中)'!$O:$O,"&lt;"&amp;M$35,'总分(一中)'!$O:$O,"&gt;="&amp;N$35)</f>
        <v>0</v>
      </c>
      <c r="O80" s="26">
        <f>COUNTIFS('总分(一中)'!$G:$G,$B80,'总分(一中)'!$O:$O,"&lt;"&amp;N$35,'总分(一中)'!$O:$O,"&gt;="&amp;O$35)</f>
        <v>1</v>
      </c>
      <c r="P80" s="26">
        <f>COUNTIFS('总分(一中)'!$G:$G,$B80,'总分(一中)'!$O:$O,"&lt;"&amp;O$35,'总分(一中)'!$O:$O,"&gt;="&amp;P$35)</f>
        <v>4</v>
      </c>
      <c r="Q80" s="26">
        <f>COUNTIFS('总分(一中)'!$G:$G,$B80,'总分(一中)'!$O:$O,"&lt;"&amp;P$35,'总分(一中)'!$O:$O,"&gt;="&amp;Q$35)</f>
        <v>10</v>
      </c>
      <c r="R80" s="26">
        <f>COUNTIFS('总分(一中)'!$G:$G,$B80,'总分(一中)'!$O:$O,"&lt;"&amp;Q$35,'总分(一中)'!$O:$O,"&gt;="&amp;R$35)</f>
        <v>6</v>
      </c>
      <c r="S80" s="26">
        <f>COUNTIFS('总分(一中)'!$G:$G,$B80,'总分(一中)'!$O:$O,"&lt;"&amp;R$35,'总分(一中)'!$O:$O,"&gt;="&amp;S$35)</f>
        <v>21</v>
      </c>
      <c r="T80" s="28">
        <v>-0.196297870784944</v>
      </c>
      <c r="U80" s="28">
        <v>-0.296028452453704</v>
      </c>
      <c r="V80" s="28">
        <v>-0.302841796607383</v>
      </c>
      <c r="W80" s="28">
        <v>-0.268158667904708</v>
      </c>
      <c r="X80" s="28">
        <v>-0.349177418459398</v>
      </c>
      <c r="Y80" s="28">
        <v>-0.26951625583869</v>
      </c>
      <c r="Z80" s="28">
        <v>-0.216054362562137</v>
      </c>
    </row>
    <row r="81" ht="17" customHeight="1" spans="1:26 16285:16291">
      <c r="A81" s="26" t="s">
        <v>1436</v>
      </c>
      <c r="B81" s="26">
        <v>18</v>
      </c>
      <c r="C81" s="26">
        <f>COUNTIFS('总分(一中)'!G:G,B81,'总分(一中)'!$O:$O,"&gt;0")</f>
        <v>38</v>
      </c>
      <c r="D81" s="27">
        <f>AVERAGEIFS('总分(一中)'!$O:$O,'总分(一中)'!G:G,B81,'总分(一中)'!$O:$O,"&gt;0")</f>
        <v>69.6118421052632</v>
      </c>
      <c r="E81" s="28">
        <f t="shared" si="4"/>
        <v>-0.239416028816245</v>
      </c>
      <c r="F81" s="26">
        <f t="shared" si="5"/>
        <v>19</v>
      </c>
      <c r="G81" s="26">
        <f>_xlfn.MAXIFS('总分(一中)'!$O:$O,'总分(一中)'!G:G,B81)</f>
        <v>96.5</v>
      </c>
      <c r="H81" s="26">
        <f>COUNTIFS('总分(一中)'!$G:$G,$B81,'总分(一中)'!$O:$O,"&gt;=120")</f>
        <v>0</v>
      </c>
      <c r="I81" s="26">
        <f>COUNTIFS('总分(一中)'!$G:$G,$B81,'总分(一中)'!$O:$O,"&gt;=105")</f>
        <v>0</v>
      </c>
      <c r="J81" s="26">
        <f>COUNTIFS('总分(一中)'!$G:$G,$B81,'总分(一中)'!$O:$O,"&gt;=90")</f>
        <v>5</v>
      </c>
      <c r="K81" s="26">
        <f>COUNTIFS('总分(一中)'!$G:$G,$B81,'总分(一中)'!$O:$O,"&lt;="&amp;K$33,'总分(一中)'!$O:$O,"&gt;="&amp;K$35)</f>
        <v>0</v>
      </c>
      <c r="L81" s="26">
        <f>COUNTIFS('总分(一中)'!$G:$G,$B81,'总分(一中)'!$O:$O,"&lt;"&amp;K$35,'总分(一中)'!$O:$O,"&gt;="&amp;L$35)</f>
        <v>0</v>
      </c>
      <c r="M81" s="26">
        <f>COUNTIFS('总分(一中)'!$G:$G,$B81,'总分(一中)'!$O:$O,"&lt;"&amp;L$35,'总分(一中)'!$O:$O,"&gt;="&amp;M$35)</f>
        <v>0</v>
      </c>
      <c r="N81" s="26">
        <f>COUNTIFS('总分(一中)'!$G:$G,$B81,'总分(一中)'!$O:$O,"&lt;"&amp;M$35,'总分(一中)'!$O:$O,"&gt;="&amp;N$35)</f>
        <v>0</v>
      </c>
      <c r="O81" s="26">
        <f>COUNTIFS('总分(一中)'!$G:$G,$B81,'总分(一中)'!$O:$O,"&lt;"&amp;N$35,'总分(一中)'!$O:$O,"&gt;="&amp;O$35)</f>
        <v>0</v>
      </c>
      <c r="P81" s="26">
        <f>COUNTIFS('总分(一中)'!$G:$G,$B81,'总分(一中)'!$O:$O,"&lt;"&amp;O$35,'总分(一中)'!$O:$O,"&gt;="&amp;P$35)</f>
        <v>5</v>
      </c>
      <c r="Q81" s="26">
        <f>COUNTIFS('总分(一中)'!$G:$G,$B81,'总分(一中)'!$O:$O,"&lt;"&amp;P$35,'总分(一中)'!$O:$O,"&gt;="&amp;Q$35)</f>
        <v>8</v>
      </c>
      <c r="R81" s="26">
        <f>COUNTIFS('总分(一中)'!$G:$G,$B81,'总分(一中)'!$O:$O,"&lt;"&amp;Q$35,'总分(一中)'!$O:$O,"&gt;="&amp;R$35)</f>
        <v>5</v>
      </c>
      <c r="S81" s="26">
        <f>COUNTIFS('总分(一中)'!$G:$G,$B81,'总分(一中)'!$O:$O,"&lt;"&amp;R$35,'总分(一中)'!$O:$O,"&gt;="&amp;S$35)</f>
        <v>20</v>
      </c>
      <c r="T81" s="28">
        <v>-0.185029373762629</v>
      </c>
      <c r="U81" s="28">
        <v>-0.298645902272808</v>
      </c>
      <c r="V81" s="28">
        <v>-0.345858697479645</v>
      </c>
      <c r="W81" s="28">
        <v>-0.273602225556407</v>
      </c>
      <c r="X81" s="28">
        <v>-0.307768425699901</v>
      </c>
      <c r="Y81" s="28">
        <v>-0.273389446422791</v>
      </c>
      <c r="Z81" s="28">
        <v>-0.239416028816245</v>
      </c>
    </row>
    <row r="82" ht="17.75" customHeight="1" spans="1:26 16285:16291">
      <c r="A82" s="42" t="s">
        <v>1768</v>
      </c>
      <c r="B82" s="14"/>
      <c r="C82" s="26">
        <f>COUNTIFS('总分(一中)'!$O:$O,"&gt;0")</f>
        <v>816</v>
      </c>
      <c r="D82" s="27">
        <f>AVERAGEIFS('总分(一中)'!$O:$O,'总分(一中)'!$O:$O,"&gt;0")</f>
        <v>91.5242034313726</v>
      </c>
      <c r="E82" s="28" t="s">
        <v>1762</v>
      </c>
      <c r="F82" s="26" t="s">
        <v>1762</v>
      </c>
      <c r="G82" s="26">
        <f>MAX('总分(一中)'!$O:$O)</f>
        <v>137.5</v>
      </c>
      <c r="H82" s="26">
        <f>COUNTIFS('总分(一中)'!$O:$O,"&gt;=120")</f>
        <v>33</v>
      </c>
      <c r="I82" s="26">
        <f>COUNTIFS('总分(一中)'!$O:$O,"&gt;=105")</f>
        <v>186</v>
      </c>
      <c r="J82" s="26">
        <f>COUNTIFS('总分(一中)'!$O:$O,"&gt;=90")</f>
        <v>463</v>
      </c>
      <c r="K82" s="26">
        <f>COUNTIFS('总分(一中)'!H:H,E82,'总分(一中)'!$O:$O,"&lt;="&amp;K$33,'总分(一中)'!$O:$O,"&gt;="&amp;K$35)</f>
        <v>0</v>
      </c>
      <c r="L82" s="26">
        <f>COUNTIFS('总分(一中)'!$O:$O,"&lt;"&amp;K$35,'总分(一中)'!$O:$O,"&gt;="&amp;L$35)</f>
        <v>3</v>
      </c>
      <c r="M82" s="26">
        <f>COUNTIFS('总分(一中)'!$O:$O,"&lt;"&amp;L$35,'总分(一中)'!$O:$O,"&gt;="&amp;M$35)</f>
        <v>30</v>
      </c>
      <c r="N82" s="26">
        <f>COUNTIFS('总分(一中)'!$O:$O,"&lt;"&amp;M$35,'总分(一中)'!$O:$O,"&gt;="&amp;N$35)</f>
        <v>72</v>
      </c>
      <c r="O82" s="26">
        <f>COUNTIFS('总分(一中)'!$O:$O,"&lt;"&amp;N$35,'总分(一中)'!$O:$O,"&gt;="&amp;O$35)</f>
        <v>165</v>
      </c>
      <c r="P82" s="26">
        <f>COUNTIFS('总分(一中)'!$O:$O,"&lt;"&amp;O$35,'总分(一中)'!$O:$O,"&gt;="&amp;P$35)</f>
        <v>193</v>
      </c>
      <c r="Q82" s="26">
        <f>COUNTIFS('总分(一中)'!$O:$O,"&lt;"&amp;P$35,'总分(一中)'!$O:$O,"&gt;="&amp;Q$35)</f>
        <v>169</v>
      </c>
      <c r="R82" s="26">
        <f>COUNTIFS('总分(一中)'!$O:$O,"&lt;"&amp;Q$35,'总分(一中)'!$O:$O,"&gt;="&amp;R$35)</f>
        <v>88</v>
      </c>
      <c r="S82" s="26">
        <f>COUNTIFS('总分(一中)'!$O:$O,"&lt;"&amp;R$35,'总分(一中)'!$O:$O,"&gt;="&amp;S$35)</f>
        <v>96</v>
      </c>
      <c r="T82" s="28" t="s">
        <v>1762</v>
      </c>
      <c r="U82" s="28" t="s">
        <v>1762</v>
      </c>
      <c r="V82" s="28" t="s">
        <v>1762</v>
      </c>
      <c r="W82" s="28" t="s">
        <v>1762</v>
      </c>
      <c r="X82" s="28" t="s">
        <v>1762</v>
      </c>
      <c r="Y82" s="28" t="s">
        <v>1762</v>
      </c>
      <c r="Z82" s="28" t="s">
        <v>1762</v>
      </c>
    </row>
    <row r="84" ht="26" customHeight="1" spans="1:26 16285:16291">
      <c r="A84" s="43" t="s">
        <v>1770</v>
      </c>
    </row>
    <row r="85" ht="26.75" customHeight="1"/>
    <row r="86" ht="16.8" customHeight="1" spans="1:26 16285:16291">
      <c r="A86" s="12" t="s">
        <v>1747</v>
      </c>
      <c r="B86" s="13"/>
      <c r="C86" s="13"/>
      <c r="D86" s="13"/>
      <c r="E86" s="13"/>
      <c r="F86" s="13"/>
      <c r="G86" s="14"/>
      <c r="H86" s="35" t="s">
        <v>1764</v>
      </c>
      <c r="I86" s="13"/>
      <c r="J86" s="14"/>
      <c r="K86" s="36" t="s">
        <v>1748</v>
      </c>
      <c r="L86" s="13"/>
      <c r="M86" s="13"/>
      <c r="N86" s="13"/>
      <c r="O86" s="13"/>
      <c r="P86" s="13"/>
      <c r="Q86" s="13"/>
      <c r="R86" s="13"/>
      <c r="S86" s="14"/>
      <c r="T86" s="16"/>
      <c r="U86" s="16"/>
      <c r="V86" s="16"/>
      <c r="W86" s="16"/>
      <c r="X86" s="16"/>
      <c r="Y86" s="16"/>
      <c r="Z86" s="17"/>
      <c r="XBI86" s="10"/>
      <c r="XBJ86" s="10"/>
      <c r="XBK86" s="10"/>
      <c r="XBL86" s="10"/>
      <c r="XBM86" s="10"/>
      <c r="XBN86" s="10"/>
      <c r="XBO86" s="10"/>
    </row>
    <row r="87" ht="16.8" customHeight="1" spans="1:26 16285:16291">
      <c r="A87" s="18"/>
      <c r="B87" s="18"/>
      <c r="C87" s="12"/>
      <c r="D87" s="19"/>
      <c r="E87" s="20"/>
      <c r="F87" s="21"/>
      <c r="G87" s="19"/>
      <c r="H87" s="37"/>
      <c r="I87" s="37"/>
      <c r="J87" s="37"/>
      <c r="K87" s="38">
        <v>150</v>
      </c>
      <c r="L87" s="39">
        <v>139</v>
      </c>
      <c r="M87" s="39">
        <v>129</v>
      </c>
      <c r="N87" s="39">
        <v>119</v>
      </c>
      <c r="O87" s="39">
        <v>109</v>
      </c>
      <c r="P87" s="39">
        <v>99</v>
      </c>
      <c r="Q87" s="39">
        <v>89</v>
      </c>
      <c r="R87" s="39">
        <v>79</v>
      </c>
      <c r="S87" s="39">
        <v>69</v>
      </c>
      <c r="T87" s="20" t="s">
        <v>1749</v>
      </c>
      <c r="U87" s="20" t="s">
        <v>1750</v>
      </c>
      <c r="V87" s="20" t="s">
        <v>1751</v>
      </c>
      <c r="W87" s="20" t="s">
        <v>1752</v>
      </c>
      <c r="X87" s="20" t="s">
        <v>1753</v>
      </c>
      <c r="Y87" s="20" t="s">
        <v>1754</v>
      </c>
      <c r="Z87" s="22" t="s">
        <v>1755</v>
      </c>
      <c r="XBI87" s="10"/>
      <c r="XBJ87" s="10"/>
      <c r="XBK87" s="10"/>
      <c r="XBL87" s="10"/>
      <c r="XBM87" s="10"/>
      <c r="XBN87" s="10"/>
      <c r="XBO87" s="10"/>
    </row>
    <row r="88" ht="17" customHeight="1" spans="1:26 16285:16291">
      <c r="A88" s="18" t="s">
        <v>1756</v>
      </c>
      <c r="B88" s="18" t="s">
        <v>1</v>
      </c>
      <c r="C88" s="12" t="s">
        <v>1757</v>
      </c>
      <c r="D88" s="19" t="s">
        <v>14</v>
      </c>
      <c r="E88" s="20" t="s">
        <v>1758</v>
      </c>
      <c r="F88" s="21" t="s">
        <v>1759</v>
      </c>
      <c r="G88" s="19" t="s">
        <v>1760</v>
      </c>
      <c r="H88" s="35" t="s">
        <v>1765</v>
      </c>
      <c r="I88" s="35" t="s">
        <v>1766</v>
      </c>
      <c r="J88" s="35" t="s">
        <v>1767</v>
      </c>
      <c r="K88" s="40" t="s">
        <v>1761</v>
      </c>
      <c r="L88" s="40" t="s">
        <v>1761</v>
      </c>
      <c r="M88" s="40" t="s">
        <v>1761</v>
      </c>
      <c r="N88" s="40" t="s">
        <v>1761</v>
      </c>
      <c r="O88" s="40" t="s">
        <v>1761</v>
      </c>
      <c r="P88" s="40" t="s">
        <v>1761</v>
      </c>
      <c r="Q88" s="40" t="s">
        <v>1761</v>
      </c>
      <c r="R88" s="40" t="s">
        <v>1761</v>
      </c>
      <c r="S88" s="40" t="s">
        <v>1761</v>
      </c>
      <c r="T88" s="20" t="s">
        <v>1758</v>
      </c>
      <c r="U88" s="20" t="s">
        <v>1758</v>
      </c>
      <c r="V88" s="20" t="s">
        <v>1758</v>
      </c>
      <c r="W88" s="20" t="s">
        <v>1758</v>
      </c>
      <c r="X88" s="20" t="s">
        <v>1758</v>
      </c>
      <c r="Y88" s="20" t="s">
        <v>1758</v>
      </c>
      <c r="Z88" s="22" t="s">
        <v>1758</v>
      </c>
      <c r="XBI88" s="10"/>
      <c r="XBJ88" s="10"/>
      <c r="XBK88" s="10"/>
      <c r="XBL88" s="10"/>
      <c r="XBM88" s="10"/>
      <c r="XBN88" s="10"/>
      <c r="XBO88" s="10"/>
    </row>
    <row r="89" ht="16.8" customHeight="1" spans="1:26 16285:16291">
      <c r="A89" s="23"/>
      <c r="B89" s="23"/>
      <c r="C89" s="15"/>
      <c r="D89" s="24"/>
      <c r="E89" s="25"/>
      <c r="F89" s="23"/>
      <c r="G89" s="24"/>
      <c r="H89" s="37"/>
      <c r="I89" s="37"/>
      <c r="J89" s="37"/>
      <c r="K89" s="41">
        <v>140</v>
      </c>
      <c r="L89" s="41">
        <v>130</v>
      </c>
      <c r="M89" s="39">
        <v>120</v>
      </c>
      <c r="N89" s="39">
        <v>110</v>
      </c>
      <c r="O89" s="39">
        <v>100</v>
      </c>
      <c r="P89" s="39">
        <v>90</v>
      </c>
      <c r="Q89" s="39">
        <v>80</v>
      </c>
      <c r="R89" s="39">
        <v>70</v>
      </c>
      <c r="S89" s="39">
        <v>1</v>
      </c>
      <c r="T89" s="25"/>
      <c r="U89" s="25"/>
      <c r="V89" s="25"/>
      <c r="W89" s="25"/>
      <c r="X89" s="25"/>
      <c r="Y89" s="25"/>
      <c r="Z89" s="25"/>
      <c r="XBI89" s="10"/>
      <c r="XBJ89" s="10"/>
      <c r="XBK89" s="10"/>
      <c r="XBL89" s="10"/>
      <c r="XBM89" s="10"/>
      <c r="XBN89" s="10"/>
      <c r="XBO89" s="10"/>
    </row>
    <row r="90" ht="17" customHeight="1" spans="1:26 16285:16291">
      <c r="A90" s="26" t="s">
        <v>53</v>
      </c>
      <c r="B90" s="26">
        <v>1</v>
      </c>
      <c r="C90" s="26">
        <f>COUNTIFS('总分(一中)'!$G:$G,B90,'总分(一中)'!$Q:$Q,"&gt;0")</f>
        <v>46</v>
      </c>
      <c r="D90" s="27">
        <f>AVERAGEIFS('总分(一中)'!$Q:$Q,'总分(一中)'!G:G,B90,'总分(一中)'!$Q:$Q,"&gt;0")</f>
        <v>104.663043478261</v>
      </c>
      <c r="E90" s="28">
        <f t="shared" ref="E90:E108" si="6">(D90-$D$109)/$D$109</f>
        <v>-0.0385887735609416</v>
      </c>
      <c r="F90" s="26">
        <f t="shared" ref="F90:F108" si="7">RANK(D90,$D$90:$D$108,0)</f>
        <v>14</v>
      </c>
      <c r="G90" s="26">
        <f>_xlfn.MAXIFS('总分(一中)'!$Q:$Q,'总分(一中)'!G:G,B90)</f>
        <v>125.5</v>
      </c>
      <c r="H90" s="26">
        <f>COUNTIFS('总分(一中)'!$G:$G,$B90,'总分(一中)'!$Q:$Q,"&gt;=120")</f>
        <v>6</v>
      </c>
      <c r="I90" s="26">
        <f>COUNTIFS('总分(一中)'!$G:$G,$B90,'总分(一中)'!$Q:$Q,"&gt;=105")</f>
        <v>27</v>
      </c>
      <c r="J90" s="26">
        <f>COUNTIFS('总分(一中)'!$G:$G,$B90,'总分(一中)'!$Q:$Q,"&gt;=90")</f>
        <v>39</v>
      </c>
      <c r="K90" s="26">
        <f>COUNTIFS('总分(一中)'!$G:$G,$B90,'总分(一中)'!$Q:$Q,"&lt;="&amp;K$33,'总分(一中)'!$Q:$Q,"&gt;="&amp;K$35)</f>
        <v>0</v>
      </c>
      <c r="L90" s="26">
        <f>COUNTIFS('总分(一中)'!$G:$G,$B90,'总分(一中)'!$Q:$Q,"&lt;"&amp;K$35,'总分(一中)'!$Q:$Q,"&gt;="&amp;L$35)</f>
        <v>0</v>
      </c>
      <c r="M90" s="26">
        <f>COUNTIFS('总分(一中)'!$G:$G,$B90,'总分(一中)'!$Q:$Q,"&lt;"&amp;L$35,'总分(一中)'!$Q:$Q,"&gt;="&amp;M$35)</f>
        <v>6</v>
      </c>
      <c r="N90" s="26">
        <f>COUNTIFS('总分(一中)'!$G:$G,$B90,'总分(一中)'!$Q:$Q,"&lt;"&amp;M$35,'总分(一中)'!$Q:$Q,"&gt;="&amp;N$35)</f>
        <v>15</v>
      </c>
      <c r="O90" s="26">
        <f>COUNTIFS('总分(一中)'!$G:$G,$B90,'总分(一中)'!$Q:$Q,"&lt;"&amp;N$35,'总分(一中)'!$Q:$Q,"&gt;="&amp;O$35)</f>
        <v>10</v>
      </c>
      <c r="P90" s="26">
        <f>COUNTIFS('总分(一中)'!$G:$G,$B90,'总分(一中)'!$Q:$Q,"&lt;"&amp;O$35,'总分(一中)'!$Q:$Q,"&gt;="&amp;P$35)</f>
        <v>8</v>
      </c>
      <c r="Q90" s="26">
        <f>COUNTIFS('总分(一中)'!$G:$G,$B90,'总分(一中)'!$Q:$Q,"&lt;"&amp;P$35,'总分(一中)'!$Q:$Q,"&gt;="&amp;Q$35)</f>
        <v>5</v>
      </c>
      <c r="R90" s="26">
        <f>COUNTIFS('总分(一中)'!$G:$G,$B90,'总分(一中)'!$Q:$Q,"&lt;"&amp;Q$35,'总分(一中)'!$Q:$Q,"&gt;="&amp;R$35)</f>
        <v>1</v>
      </c>
      <c r="S90" s="26">
        <f>COUNTIFS('总分(一中)'!$G:$G,$B90,'总分(一中)'!$Q:$Q,"&lt;"&amp;R$35,'总分(一中)'!$Q:$Q,"&gt;="&amp;S$35)</f>
        <v>1</v>
      </c>
      <c r="T90" s="28">
        <v>-0.0299556094196817</v>
      </c>
      <c r="U90" s="28">
        <v>-0.0140931385038296</v>
      </c>
      <c r="V90" s="28">
        <v>-0.00729250401799068</v>
      </c>
      <c r="W90" s="28">
        <v>-0.00752298938435981</v>
      </c>
      <c r="X90" s="28">
        <v>-0.0329919387201855</v>
      </c>
      <c r="Y90" s="28">
        <v>0.00149801014618641</v>
      </c>
      <c r="Z90" s="28">
        <v>-0.0385887735609416</v>
      </c>
      <c r="XBI90" s="10"/>
      <c r="XBJ90" s="10"/>
      <c r="XBK90" s="10"/>
      <c r="XBL90" s="10"/>
      <c r="XBM90" s="10"/>
      <c r="XBN90" s="10"/>
      <c r="XBO90" s="10"/>
    </row>
    <row r="91" ht="17" customHeight="1" spans="1:26 16285:16291">
      <c r="A91" s="26" t="s">
        <v>53</v>
      </c>
      <c r="B91" s="26">
        <v>2</v>
      </c>
      <c r="C91" s="26">
        <f>COUNTIFS('总分(一中)'!G:G,B91,'总分(一中)'!$Q:$Q,"&gt;0")</f>
        <v>46</v>
      </c>
      <c r="D91" s="27">
        <f>AVERAGEIFS('总分(一中)'!$Q:$Q,'总分(一中)'!G:G,B91,'总分(一中)'!$Q:$Q,"&gt;0")</f>
        <v>110.130434782609</v>
      </c>
      <c r="E91" s="28">
        <f t="shared" si="6"/>
        <v>0.0116334558397071</v>
      </c>
      <c r="F91" s="26">
        <f t="shared" si="7"/>
        <v>7</v>
      </c>
      <c r="G91" s="26">
        <f>_xlfn.MAXIFS('总分(一中)'!$Q:$Q,'总分(一中)'!G:G,B91)</f>
        <v>130</v>
      </c>
      <c r="H91" s="26">
        <f>COUNTIFS('总分(一中)'!$G:$G,$B91,'总分(一中)'!$Q:$Q,"&gt;=120")</f>
        <v>9</v>
      </c>
      <c r="I91" s="26">
        <f>COUNTIFS('总分(一中)'!$G:$G,$B91,'总分(一中)'!$Q:$Q,"&gt;=105")</f>
        <v>31</v>
      </c>
      <c r="J91" s="26">
        <f>COUNTIFS('总分(一中)'!$G:$G,$B91,'总分(一中)'!$Q:$Q,"&gt;=90")</f>
        <v>45</v>
      </c>
      <c r="K91" s="26">
        <f>COUNTIFS('总分(一中)'!$G:$G,$B91,'总分(一中)'!$Q:$Q,"&lt;="&amp;K$33,'总分(一中)'!$Q:$Q,"&gt;="&amp;K$35)</f>
        <v>0</v>
      </c>
      <c r="L91" s="26">
        <f>COUNTIFS('总分(一中)'!$G:$G,$B91,'总分(一中)'!$Q:$Q,"&lt;"&amp;K$35,'总分(一中)'!$Q:$Q,"&gt;="&amp;L$35)</f>
        <v>1</v>
      </c>
      <c r="M91" s="26">
        <f>COUNTIFS('总分(一中)'!$G:$G,$B91,'总分(一中)'!$Q:$Q,"&lt;"&amp;L$35,'总分(一中)'!$Q:$Q,"&gt;="&amp;M$35)</f>
        <v>8</v>
      </c>
      <c r="N91" s="26">
        <f>COUNTIFS('总分(一中)'!$G:$G,$B91,'总分(一中)'!$Q:$Q,"&lt;"&amp;M$35,'总分(一中)'!$Q:$Q,"&gt;="&amp;N$35)</f>
        <v>14</v>
      </c>
      <c r="O91" s="26">
        <f>COUNTIFS('总分(一中)'!$G:$G,$B91,'总分(一中)'!$Q:$Q,"&lt;"&amp;N$35,'总分(一中)'!$Q:$Q,"&gt;="&amp;O$35)</f>
        <v>15</v>
      </c>
      <c r="P91" s="26">
        <f>COUNTIFS('总分(一中)'!$G:$G,$B91,'总分(一中)'!$Q:$Q,"&lt;"&amp;O$35,'总分(一中)'!$Q:$Q,"&gt;="&amp;P$35)</f>
        <v>7</v>
      </c>
      <c r="Q91" s="26">
        <f>COUNTIFS('总分(一中)'!$G:$G,$B91,'总分(一中)'!$Q:$Q,"&lt;"&amp;P$35,'总分(一中)'!$Q:$Q,"&gt;="&amp;Q$35)</f>
        <v>1</v>
      </c>
      <c r="R91" s="26">
        <f>COUNTIFS('总分(一中)'!$G:$G,$B91,'总分(一中)'!$Q:$Q,"&lt;"&amp;Q$35,'总分(一中)'!$Q:$Q,"&gt;="&amp;R$35)</f>
        <v>0</v>
      </c>
      <c r="S91" s="26">
        <f>COUNTIFS('总分(一中)'!$G:$G,$B91,'总分(一中)'!$Q:$Q,"&lt;"&amp;R$35,'总分(一中)'!$Q:$Q,"&gt;="&amp;S$35)</f>
        <v>0</v>
      </c>
      <c r="T91" s="28">
        <v>-0.00180745352289272</v>
      </c>
      <c r="U91" s="28">
        <v>-0.0268637617159988</v>
      </c>
      <c r="V91" s="28">
        <v>-0.00583999226491084</v>
      </c>
      <c r="W91" s="28">
        <v>0.00222291797119607</v>
      </c>
      <c r="X91" s="28">
        <v>-0.0146555519301983</v>
      </c>
      <c r="Y91" s="28">
        <v>0.00187480964252283</v>
      </c>
      <c r="Z91" s="28">
        <v>0.0116334558397071</v>
      </c>
      <c r="XBI91" s="10"/>
      <c r="XBJ91" s="10"/>
      <c r="XBK91" s="10"/>
      <c r="XBL91" s="10"/>
      <c r="XBM91" s="10"/>
      <c r="XBN91" s="10"/>
      <c r="XBO91" s="10"/>
    </row>
    <row r="92" ht="17" customHeight="1" spans="1:26 16285:16291">
      <c r="A92" s="26" t="s">
        <v>53</v>
      </c>
      <c r="B92" s="26">
        <v>3</v>
      </c>
      <c r="C92" s="26">
        <f>COUNTIFS('总分(一中)'!G:G,B92,'总分(一中)'!$Q:$Q,"&gt;0")</f>
        <v>43</v>
      </c>
      <c r="D92" s="27">
        <f>AVERAGEIFS('总分(一中)'!$Q:$Q,'总分(一中)'!G:G,B92,'总分(一中)'!$Q:$Q,"&gt;0")</f>
        <v>111.058139534884</v>
      </c>
      <c r="E92" s="28">
        <f t="shared" si="6"/>
        <v>0.0201551434766936</v>
      </c>
      <c r="F92" s="26">
        <f t="shared" si="7"/>
        <v>5</v>
      </c>
      <c r="G92" s="26">
        <f>_xlfn.MAXIFS('总分(一中)'!$Q:$Q,'总分(一中)'!G:G,B92)</f>
        <v>130.5</v>
      </c>
      <c r="H92" s="26">
        <f>COUNTIFS('总分(一中)'!$G:$G,$B92,'总分(一中)'!$Q:$Q,"&gt;=120")</f>
        <v>9</v>
      </c>
      <c r="I92" s="26">
        <f>COUNTIFS('总分(一中)'!$G:$G,$B92,'总分(一中)'!$Q:$Q,"&gt;=105")</f>
        <v>35</v>
      </c>
      <c r="J92" s="26">
        <f>COUNTIFS('总分(一中)'!$G:$G,$B92,'总分(一中)'!$Q:$Q,"&gt;=90")</f>
        <v>41</v>
      </c>
      <c r="K92" s="26">
        <f>COUNTIFS('总分(一中)'!$G:$G,$B92,'总分(一中)'!$Q:$Q,"&lt;="&amp;K$33,'总分(一中)'!$Q:$Q,"&gt;="&amp;K$35)</f>
        <v>0</v>
      </c>
      <c r="L92" s="26">
        <f>COUNTIFS('总分(一中)'!$G:$G,$B92,'总分(一中)'!$Q:$Q,"&lt;"&amp;K$35,'总分(一中)'!$Q:$Q,"&gt;="&amp;L$35)</f>
        <v>1</v>
      </c>
      <c r="M92" s="26">
        <f>COUNTIFS('总分(一中)'!$G:$G,$B92,'总分(一中)'!$Q:$Q,"&lt;"&amp;L$35,'总分(一中)'!$Q:$Q,"&gt;="&amp;M$35)</f>
        <v>8</v>
      </c>
      <c r="N92" s="26">
        <f>COUNTIFS('总分(一中)'!$G:$G,$B92,'总分(一中)'!$Q:$Q,"&lt;"&amp;M$35,'总分(一中)'!$Q:$Q,"&gt;="&amp;N$35)</f>
        <v>18</v>
      </c>
      <c r="O92" s="26">
        <f>COUNTIFS('总分(一中)'!$G:$G,$B92,'总分(一中)'!$Q:$Q,"&lt;"&amp;N$35,'总分(一中)'!$Q:$Q,"&gt;="&amp;O$35)</f>
        <v>11</v>
      </c>
      <c r="P92" s="26">
        <f>COUNTIFS('总分(一中)'!$G:$G,$B92,'总分(一中)'!$Q:$Q,"&lt;"&amp;O$35,'总分(一中)'!$Q:$Q,"&gt;="&amp;P$35)</f>
        <v>3</v>
      </c>
      <c r="Q92" s="26">
        <f>COUNTIFS('总分(一中)'!$G:$G,$B92,'总分(一中)'!$Q:$Q,"&lt;"&amp;P$35,'总分(一中)'!$Q:$Q,"&gt;="&amp;Q$35)</f>
        <v>1</v>
      </c>
      <c r="R92" s="26">
        <f>COUNTIFS('总分(一中)'!$G:$G,$B92,'总分(一中)'!$Q:$Q,"&lt;"&amp;Q$35,'总分(一中)'!$Q:$Q,"&gt;="&amp;R$35)</f>
        <v>1</v>
      </c>
      <c r="S92" s="26">
        <f>COUNTIFS('总分(一中)'!$G:$G,$B92,'总分(一中)'!$Q:$Q,"&lt;"&amp;R$35,'总分(一中)'!$Q:$Q,"&gt;="&amp;S$35)</f>
        <v>0</v>
      </c>
      <c r="T92" s="28">
        <v>0.00250067242789622</v>
      </c>
      <c r="U92" s="28">
        <v>0.000181878243394643</v>
      </c>
      <c r="V92" s="28">
        <v>-0.0148493565833256</v>
      </c>
      <c r="W92" s="28">
        <v>-0.00551360836452072</v>
      </c>
      <c r="X92" s="28">
        <v>0.00756972313472608</v>
      </c>
      <c r="Y92" s="28">
        <v>0.0180076971097844</v>
      </c>
      <c r="Z92" s="28">
        <v>0.0201551434766936</v>
      </c>
      <c r="XBI92" s="10"/>
      <c r="XBJ92" s="10"/>
      <c r="XBK92" s="10"/>
      <c r="XBL92" s="10"/>
      <c r="XBM92" s="10"/>
      <c r="XBN92" s="10"/>
      <c r="XBO92" s="10"/>
    </row>
    <row r="93" ht="17" customHeight="1" spans="1:26 16285:16291">
      <c r="A93" s="26" t="s">
        <v>53</v>
      </c>
      <c r="B93" s="26">
        <v>4</v>
      </c>
      <c r="C93" s="26">
        <f>COUNTIFS('总分(一中)'!G:G,B93,'总分(一中)'!$Q:$Q,"&gt;0")</f>
        <v>40</v>
      </c>
      <c r="D93" s="27">
        <f>AVERAGEIFS('总分(一中)'!$Q:$Q,'总分(一中)'!G:G,B93,'总分(一中)'!$Q:$Q,"&gt;0")</f>
        <v>104.475</v>
      </c>
      <c r="E93" s="28">
        <f t="shared" si="6"/>
        <v>-0.0403160987470872</v>
      </c>
      <c r="F93" s="26">
        <f t="shared" si="7"/>
        <v>15</v>
      </c>
      <c r="G93" s="26">
        <f>_xlfn.MAXIFS('总分(一中)'!$Q:$Q,'总分(一中)'!G:G,B93)</f>
        <v>124</v>
      </c>
      <c r="H93" s="26">
        <f>COUNTIFS('总分(一中)'!$G:$G,$B93,'总分(一中)'!$Q:$Q,"&gt;=120")</f>
        <v>6</v>
      </c>
      <c r="I93" s="26">
        <f>COUNTIFS('总分(一中)'!$G:$G,$B93,'总分(一中)'!$Q:$Q,"&gt;=105")</f>
        <v>23</v>
      </c>
      <c r="J93" s="26">
        <f>COUNTIFS('总分(一中)'!$G:$G,$B93,'总分(一中)'!$Q:$Q,"&gt;=90")</f>
        <v>36</v>
      </c>
      <c r="K93" s="26">
        <f>COUNTIFS('总分(一中)'!$G:$G,$B93,'总分(一中)'!$Q:$Q,"&lt;="&amp;K$33,'总分(一中)'!$Q:$Q,"&gt;="&amp;K$35)</f>
        <v>0</v>
      </c>
      <c r="L93" s="26">
        <f>COUNTIFS('总分(一中)'!$G:$G,$B93,'总分(一中)'!$Q:$Q,"&lt;"&amp;K$35,'总分(一中)'!$Q:$Q,"&gt;="&amp;L$35)</f>
        <v>0</v>
      </c>
      <c r="M93" s="26">
        <f>COUNTIFS('总分(一中)'!$G:$G,$B93,'总分(一中)'!$Q:$Q,"&lt;"&amp;L$35,'总分(一中)'!$Q:$Q,"&gt;="&amp;M$35)</f>
        <v>6</v>
      </c>
      <c r="N93" s="26">
        <f>COUNTIFS('总分(一中)'!$G:$G,$B93,'总分(一中)'!$Q:$Q,"&lt;"&amp;M$35,'总分(一中)'!$Q:$Q,"&gt;="&amp;N$35)</f>
        <v>14</v>
      </c>
      <c r="O93" s="26">
        <f>COUNTIFS('总分(一中)'!$G:$G,$B93,'总分(一中)'!$Q:$Q,"&lt;"&amp;N$35,'总分(一中)'!$Q:$Q,"&gt;="&amp;O$35)</f>
        <v>4</v>
      </c>
      <c r="P93" s="26">
        <f>COUNTIFS('总分(一中)'!$G:$G,$B93,'总分(一中)'!$Q:$Q,"&lt;"&amp;O$35,'总分(一中)'!$Q:$Q,"&gt;="&amp;P$35)</f>
        <v>12</v>
      </c>
      <c r="Q93" s="26">
        <f>COUNTIFS('总分(一中)'!$G:$G,$B93,'总分(一中)'!$Q:$Q,"&lt;"&amp;P$35,'总分(一中)'!$Q:$Q,"&gt;="&amp;Q$35)</f>
        <v>1</v>
      </c>
      <c r="R93" s="26">
        <f>COUNTIFS('总分(一中)'!$G:$G,$B93,'总分(一中)'!$Q:$Q,"&lt;"&amp;Q$35,'总分(一中)'!$Q:$Q,"&gt;="&amp;R$35)</f>
        <v>2</v>
      </c>
      <c r="S93" s="26">
        <f>COUNTIFS('总分(一中)'!$G:$G,$B93,'总分(一中)'!$Q:$Q,"&lt;"&amp;R$35,'总分(一中)'!$Q:$Q,"&gt;="&amp;S$35)</f>
        <v>1</v>
      </c>
      <c r="T93" s="28">
        <v>-0.038120606987577</v>
      </c>
      <c r="U93" s="28">
        <v>-0.0347689353797988</v>
      </c>
      <c r="V93" s="28">
        <v>-0.0145586154598063</v>
      </c>
      <c r="W93" s="28">
        <v>-0.022516828428303</v>
      </c>
      <c r="X93" s="28">
        <v>-0.0285936635102627</v>
      </c>
      <c r="Y93" s="28">
        <v>-0.0473225771898063</v>
      </c>
      <c r="Z93" s="28">
        <v>-0.0403160987470872</v>
      </c>
      <c r="XBI93" s="10"/>
      <c r="XBJ93" s="10"/>
      <c r="XBK93" s="10"/>
      <c r="XBL93" s="10"/>
      <c r="XBM93" s="10"/>
      <c r="XBN93" s="10"/>
      <c r="XBO93" s="10"/>
    </row>
    <row r="94" ht="17" customHeight="1" spans="1:26 16285:16291">
      <c r="A94" s="26" t="s">
        <v>53</v>
      </c>
      <c r="B94" s="26">
        <v>5</v>
      </c>
      <c r="C94" s="26">
        <f>COUNTIFS('总分(一中)'!G:G,B94,'总分(一中)'!$Q:$Q,"&gt;0")</f>
        <v>46</v>
      </c>
      <c r="D94" s="27">
        <f>AVERAGEIFS('总分(一中)'!$Q:$Q,'总分(一中)'!G:G,B94,'总分(一中)'!$Q:$Q,"&gt;0")</f>
        <v>106.130434782609</v>
      </c>
      <c r="E94" s="28">
        <f t="shared" si="6"/>
        <v>-0.0251096463858172</v>
      </c>
      <c r="F94" s="26">
        <f t="shared" si="7"/>
        <v>10</v>
      </c>
      <c r="G94" s="26">
        <f>_xlfn.MAXIFS('总分(一中)'!$Q:$Q,'总分(一中)'!G:G,B94)</f>
        <v>133</v>
      </c>
      <c r="H94" s="26">
        <f>COUNTIFS('总分(一中)'!$G:$G,$B94,'总分(一中)'!$Q:$Q,"&gt;=120")</f>
        <v>6</v>
      </c>
      <c r="I94" s="26">
        <f>COUNTIFS('总分(一中)'!$G:$G,$B94,'总分(一中)'!$Q:$Q,"&gt;=105")</f>
        <v>30</v>
      </c>
      <c r="J94" s="26">
        <f>COUNTIFS('总分(一中)'!$G:$G,$B94,'总分(一中)'!$Q:$Q,"&gt;=90")</f>
        <v>41</v>
      </c>
      <c r="K94" s="26">
        <f>COUNTIFS('总分(一中)'!$G:$G,$B94,'总分(一中)'!$Q:$Q,"&lt;="&amp;K$33,'总分(一中)'!$Q:$Q,"&gt;="&amp;K$35)</f>
        <v>0</v>
      </c>
      <c r="L94" s="26">
        <f>COUNTIFS('总分(一中)'!$G:$G,$B94,'总分(一中)'!$Q:$Q,"&lt;"&amp;K$35,'总分(一中)'!$Q:$Q,"&gt;="&amp;L$35)</f>
        <v>1</v>
      </c>
      <c r="M94" s="26">
        <f>COUNTIFS('总分(一中)'!$G:$G,$B94,'总分(一中)'!$Q:$Q,"&lt;"&amp;L$35,'总分(一中)'!$Q:$Q,"&gt;="&amp;M$35)</f>
        <v>5</v>
      </c>
      <c r="N94" s="26">
        <f>COUNTIFS('总分(一中)'!$G:$G,$B94,'总分(一中)'!$Q:$Q,"&lt;"&amp;M$35,'总分(一中)'!$Q:$Q,"&gt;="&amp;N$35)</f>
        <v>16</v>
      </c>
      <c r="O94" s="26">
        <f>COUNTIFS('总分(一中)'!$G:$G,$B94,'总分(一中)'!$Q:$Q,"&lt;"&amp;N$35,'总分(一中)'!$Q:$Q,"&gt;="&amp;O$35)</f>
        <v>13</v>
      </c>
      <c r="P94" s="26">
        <f>COUNTIFS('总分(一中)'!$G:$G,$B94,'总分(一中)'!$Q:$Q,"&lt;"&amp;O$35,'总分(一中)'!$Q:$Q,"&gt;="&amp;P$35)</f>
        <v>6</v>
      </c>
      <c r="Q94" s="26">
        <f>COUNTIFS('总分(一中)'!$G:$G,$B94,'总分(一中)'!$Q:$Q,"&lt;"&amp;P$35,'总分(一中)'!$Q:$Q,"&gt;="&amp;Q$35)</f>
        <v>3</v>
      </c>
      <c r="R94" s="26">
        <f>COUNTIFS('总分(一中)'!$G:$G,$B94,'总分(一中)'!$Q:$Q,"&lt;"&amp;Q$35,'总分(一中)'!$Q:$Q,"&gt;="&amp;R$35)</f>
        <v>1</v>
      </c>
      <c r="S94" s="26">
        <f>COUNTIFS('总分(一中)'!$G:$G,$B94,'总分(一中)'!$Q:$Q,"&lt;"&amp;R$35,'总分(一中)'!$Q:$Q,"&gt;="&amp;S$35)</f>
        <v>1</v>
      </c>
      <c r="T94" s="28">
        <v>-0.00577055128453453</v>
      </c>
      <c r="U94" s="28">
        <v>-0.00272425378124134</v>
      </c>
      <c r="V94" s="28">
        <v>-0.0107311718190378</v>
      </c>
      <c r="W94" s="28">
        <v>-0.0255381151442916</v>
      </c>
      <c r="X94" s="28">
        <v>-0.0533919100299782</v>
      </c>
      <c r="Y94" s="28">
        <v>-0.0401974829571305</v>
      </c>
      <c r="Z94" s="28">
        <v>-0.0251096463858172</v>
      </c>
      <c r="XBI94" s="10"/>
      <c r="XBJ94" s="10"/>
      <c r="XBK94" s="10"/>
      <c r="XBL94" s="10"/>
      <c r="XBM94" s="10"/>
      <c r="XBN94" s="10"/>
      <c r="XBO94" s="10"/>
    </row>
    <row r="95" ht="17" customHeight="1" spans="1:26 16285:16291">
      <c r="A95" s="26" t="s">
        <v>53</v>
      </c>
      <c r="B95" s="26">
        <v>6</v>
      </c>
      <c r="C95" s="26">
        <f>COUNTIFS('总分(一中)'!G:G,B95,'总分(一中)'!$Q:$Q,"&gt;0")</f>
        <v>43</v>
      </c>
      <c r="D95" s="27">
        <f>AVERAGEIFS('总分(一中)'!$Q:$Q,'总分(一中)'!G:G,B95,'总分(一中)'!$Q:$Q,"&gt;0")</f>
        <v>106.011627906977</v>
      </c>
      <c r="E95" s="28">
        <f t="shared" si="6"/>
        <v>-0.0262009796799272</v>
      </c>
      <c r="F95" s="26">
        <f t="shared" si="7"/>
        <v>11</v>
      </c>
      <c r="G95" s="26">
        <f>_xlfn.MAXIFS('总分(一中)'!$Q:$Q,'总分(一中)'!G:G,B95)</f>
        <v>132.5</v>
      </c>
      <c r="H95" s="26">
        <f>COUNTIFS('总分(一中)'!$G:$G,$B95,'总分(一中)'!$Q:$Q,"&gt;=120")</f>
        <v>7</v>
      </c>
      <c r="I95" s="26">
        <f>COUNTIFS('总分(一中)'!$G:$G,$B95,'总分(一中)'!$Q:$Q,"&gt;=105")</f>
        <v>27</v>
      </c>
      <c r="J95" s="26">
        <f>COUNTIFS('总分(一中)'!$G:$G,$B95,'总分(一中)'!$Q:$Q,"&gt;=90")</f>
        <v>37</v>
      </c>
      <c r="K95" s="26">
        <f>COUNTIFS('总分(一中)'!$G:$G,$B95,'总分(一中)'!$Q:$Q,"&lt;="&amp;K$33,'总分(一中)'!$Q:$Q,"&gt;="&amp;K$35)</f>
        <v>0</v>
      </c>
      <c r="L95" s="26">
        <f>COUNTIFS('总分(一中)'!$G:$G,$B95,'总分(一中)'!$Q:$Q,"&lt;"&amp;K$35,'总分(一中)'!$Q:$Q,"&gt;="&amp;L$35)</f>
        <v>1</v>
      </c>
      <c r="M95" s="26">
        <f>COUNTIFS('总分(一中)'!$G:$G,$B95,'总分(一中)'!$Q:$Q,"&lt;"&amp;L$35,'总分(一中)'!$Q:$Q,"&gt;="&amp;M$35)</f>
        <v>6</v>
      </c>
      <c r="N95" s="26">
        <f>COUNTIFS('总分(一中)'!$G:$G,$B95,'总分(一中)'!$Q:$Q,"&lt;"&amp;M$35,'总分(一中)'!$Q:$Q,"&gt;="&amp;N$35)</f>
        <v>13</v>
      </c>
      <c r="O95" s="26">
        <f>COUNTIFS('总分(一中)'!$G:$G,$B95,'总分(一中)'!$Q:$Q,"&lt;"&amp;N$35,'总分(一中)'!$Q:$Q,"&gt;="&amp;O$35)</f>
        <v>11</v>
      </c>
      <c r="P95" s="26">
        <f>COUNTIFS('总分(一中)'!$G:$G,$B95,'总分(一中)'!$Q:$Q,"&lt;"&amp;O$35,'总分(一中)'!$Q:$Q,"&gt;="&amp;P$35)</f>
        <v>6</v>
      </c>
      <c r="Q95" s="26">
        <f>COUNTIFS('总分(一中)'!$G:$G,$B95,'总分(一中)'!$Q:$Q,"&lt;"&amp;P$35,'总分(一中)'!$Q:$Q,"&gt;="&amp;Q$35)</f>
        <v>2</v>
      </c>
      <c r="R95" s="26">
        <f>COUNTIFS('总分(一中)'!$G:$G,$B95,'总分(一中)'!$Q:$Q,"&lt;"&amp;Q$35,'总分(一中)'!$Q:$Q,"&gt;="&amp;R$35)</f>
        <v>3</v>
      </c>
      <c r="S95" s="26">
        <f>COUNTIFS('总分(一中)'!$G:$G,$B95,'总分(一中)'!$Q:$Q,"&lt;"&amp;R$35,'总分(一中)'!$Q:$Q,"&gt;="&amp;S$35)</f>
        <v>1</v>
      </c>
      <c r="T95" s="28">
        <v>-0.0143645215222338</v>
      </c>
      <c r="U95" s="28">
        <v>-0.0191715290109811</v>
      </c>
      <c r="V95" s="28">
        <v>-0.0321993435576454</v>
      </c>
      <c r="W95" s="28">
        <v>-0.0185082606810847</v>
      </c>
      <c r="X95" s="28">
        <v>-0.018930431866579</v>
      </c>
      <c r="Y95" s="28">
        <v>-0.00452181037861643</v>
      </c>
      <c r="Z95" s="28">
        <v>-0.0262009796799272</v>
      </c>
      <c r="XBI95" s="10"/>
      <c r="XBJ95" s="10"/>
      <c r="XBK95" s="10"/>
      <c r="XBL95" s="10"/>
      <c r="XBM95" s="10"/>
      <c r="XBN95" s="10"/>
      <c r="XBO95" s="10"/>
    </row>
    <row r="96" ht="17" customHeight="1" spans="1:26 16285:16291">
      <c r="A96" s="26" t="s">
        <v>53</v>
      </c>
      <c r="B96" s="26">
        <v>7</v>
      </c>
      <c r="C96" s="26">
        <f>COUNTIFS('总分(一中)'!G:G,B96,'总分(一中)'!$Q:$Q,"&gt;0")</f>
        <v>47</v>
      </c>
      <c r="D96" s="27">
        <f>AVERAGEIFS('总分(一中)'!$Q:$Q,'总分(一中)'!G:G,B96,'总分(一中)'!$Q:$Q,"&gt;0")</f>
        <v>103.531914893617</v>
      </c>
      <c r="E96" s="28">
        <f t="shared" si="6"/>
        <v>-0.0489790668648869</v>
      </c>
      <c r="F96" s="26">
        <f t="shared" si="7"/>
        <v>16</v>
      </c>
      <c r="G96" s="26">
        <f>_xlfn.MAXIFS('总分(一中)'!$Q:$Q,'总分(一中)'!G:G,B96)</f>
        <v>130</v>
      </c>
      <c r="H96" s="26">
        <f>COUNTIFS('总分(一中)'!$G:$G,$B96,'总分(一中)'!$Q:$Q,"&gt;=120")</f>
        <v>4</v>
      </c>
      <c r="I96" s="26">
        <f>COUNTIFS('总分(一中)'!$G:$G,$B96,'总分(一中)'!$Q:$Q,"&gt;=105")</f>
        <v>23</v>
      </c>
      <c r="J96" s="26">
        <f>COUNTIFS('总分(一中)'!$G:$G,$B96,'总分(一中)'!$Q:$Q,"&gt;=90")</f>
        <v>38</v>
      </c>
      <c r="K96" s="26">
        <f>COUNTIFS('总分(一中)'!$G:$G,$B96,'总分(一中)'!$Q:$Q,"&lt;="&amp;K$33,'总分(一中)'!$Q:$Q,"&gt;="&amp;K$35)</f>
        <v>0</v>
      </c>
      <c r="L96" s="26">
        <f>COUNTIFS('总分(一中)'!$G:$G,$B96,'总分(一中)'!$Q:$Q,"&lt;"&amp;K$35,'总分(一中)'!$Q:$Q,"&gt;="&amp;L$35)</f>
        <v>1</v>
      </c>
      <c r="M96" s="26">
        <f>COUNTIFS('总分(一中)'!$G:$G,$B96,'总分(一中)'!$Q:$Q,"&lt;"&amp;L$35,'总分(一中)'!$Q:$Q,"&gt;="&amp;M$35)</f>
        <v>3</v>
      </c>
      <c r="N96" s="26">
        <f>COUNTIFS('总分(一中)'!$G:$G,$B96,'总分(一中)'!$Q:$Q,"&lt;"&amp;M$35,'总分(一中)'!$Q:$Q,"&gt;="&amp;N$35)</f>
        <v>12</v>
      </c>
      <c r="O96" s="26">
        <f>COUNTIFS('总分(一中)'!$G:$G,$B96,'总分(一中)'!$Q:$Q,"&lt;"&amp;N$35,'总分(一中)'!$Q:$Q,"&gt;="&amp;O$35)</f>
        <v>12</v>
      </c>
      <c r="P96" s="26">
        <f>COUNTIFS('总分(一中)'!$G:$G,$B96,'总分(一中)'!$Q:$Q,"&lt;"&amp;O$35,'总分(一中)'!$Q:$Q,"&gt;="&amp;P$35)</f>
        <v>10</v>
      </c>
      <c r="Q96" s="26">
        <f>COUNTIFS('总分(一中)'!$G:$G,$B96,'总分(一中)'!$Q:$Q,"&lt;"&amp;P$35,'总分(一中)'!$Q:$Q,"&gt;="&amp;Q$35)</f>
        <v>8</v>
      </c>
      <c r="R96" s="26">
        <f>COUNTIFS('总分(一中)'!$G:$G,$B96,'总分(一中)'!$Q:$Q,"&lt;"&amp;Q$35,'总分(一中)'!$Q:$Q,"&gt;="&amp;R$35)</f>
        <v>0</v>
      </c>
      <c r="S96" s="26">
        <f>COUNTIFS('总分(一中)'!$G:$G,$B96,'总分(一中)'!$Q:$Q,"&lt;"&amp;R$35,'总分(一中)'!$Q:$Q,"&gt;="&amp;S$35)</f>
        <v>1</v>
      </c>
      <c r="T96" s="28">
        <v>-0.0423275876883968</v>
      </c>
      <c r="U96" s="28">
        <v>-0.0425837652362966</v>
      </c>
      <c r="V96" s="28">
        <v>-0.0538401428635561</v>
      </c>
      <c r="W96" s="28">
        <v>-0.0402181053468707</v>
      </c>
      <c r="X96" s="28">
        <v>-0.0637443653309861</v>
      </c>
      <c r="Y96" s="28">
        <v>-0.0302821654834602</v>
      </c>
      <c r="Z96" s="28">
        <v>-0.0489790668648869</v>
      </c>
      <c r="XBI96" s="10"/>
      <c r="XBJ96" s="10"/>
      <c r="XBK96" s="10"/>
      <c r="XBL96" s="10"/>
      <c r="XBM96" s="10"/>
      <c r="XBN96" s="10"/>
      <c r="XBO96" s="10"/>
    </row>
    <row r="97" ht="17" customHeight="1" spans="1:26 16285:16291">
      <c r="A97" s="26" t="s">
        <v>53</v>
      </c>
      <c r="B97" s="26">
        <v>8</v>
      </c>
      <c r="C97" s="26">
        <f>COUNTIFS('总分(一中)'!G:G,B97,'总分(一中)'!$Q:$Q,"&gt;0")</f>
        <v>40</v>
      </c>
      <c r="D97" s="27">
        <f>AVERAGEIFS('总分(一中)'!$Q:$Q,'总分(一中)'!G:G,B97,'总分(一中)'!$Q:$Q,"&gt;0")</f>
        <v>107.2125</v>
      </c>
      <c r="E97" s="28">
        <f t="shared" si="6"/>
        <v>-0.0151700381614939</v>
      </c>
      <c r="F97" s="26">
        <f t="shared" si="7"/>
        <v>8</v>
      </c>
      <c r="G97" s="26">
        <f>_xlfn.MAXIFS('总分(一中)'!$Q:$Q,'总分(一中)'!G:G,B97)</f>
        <v>127</v>
      </c>
      <c r="H97" s="26">
        <f>COUNTIFS('总分(一中)'!$G:$G,$B97,'总分(一中)'!$Q:$Q,"&gt;=120")</f>
        <v>7</v>
      </c>
      <c r="I97" s="26">
        <f>COUNTIFS('总分(一中)'!$G:$G,$B97,'总分(一中)'!$Q:$Q,"&gt;=105")</f>
        <v>25</v>
      </c>
      <c r="J97" s="26">
        <f>COUNTIFS('总分(一中)'!$G:$G,$B97,'总分(一中)'!$Q:$Q,"&gt;=90")</f>
        <v>37</v>
      </c>
      <c r="K97" s="26">
        <f>COUNTIFS('总分(一中)'!$G:$G,$B97,'总分(一中)'!$Q:$Q,"&lt;="&amp;K$33,'总分(一中)'!$Q:$Q,"&gt;="&amp;K$35)</f>
        <v>0</v>
      </c>
      <c r="L97" s="26">
        <f>COUNTIFS('总分(一中)'!$G:$G,$B97,'总分(一中)'!$Q:$Q,"&lt;"&amp;K$35,'总分(一中)'!$Q:$Q,"&gt;="&amp;L$35)</f>
        <v>0</v>
      </c>
      <c r="M97" s="26">
        <f>COUNTIFS('总分(一中)'!$G:$G,$B97,'总分(一中)'!$Q:$Q,"&lt;"&amp;L$35,'总分(一中)'!$Q:$Q,"&gt;="&amp;M$35)</f>
        <v>7</v>
      </c>
      <c r="N97" s="26">
        <f>COUNTIFS('总分(一中)'!$G:$G,$B97,'总分(一中)'!$Q:$Q,"&lt;"&amp;M$35,'总分(一中)'!$Q:$Q,"&gt;="&amp;N$35)</f>
        <v>11</v>
      </c>
      <c r="O97" s="26">
        <f>COUNTIFS('总分(一中)'!$G:$G,$B97,'总分(一中)'!$Q:$Q,"&lt;"&amp;N$35,'总分(一中)'!$Q:$Q,"&gt;="&amp;O$35)</f>
        <v>13</v>
      </c>
      <c r="P97" s="26">
        <f>COUNTIFS('总分(一中)'!$G:$G,$B97,'总分(一中)'!$Q:$Q,"&lt;"&amp;O$35,'总分(一中)'!$Q:$Q,"&gt;="&amp;P$35)</f>
        <v>6</v>
      </c>
      <c r="Q97" s="26">
        <f>COUNTIFS('总分(一中)'!$G:$G,$B97,'总分(一中)'!$Q:$Q,"&lt;"&amp;P$35,'总分(一中)'!$Q:$Q,"&gt;="&amp;Q$35)</f>
        <v>2</v>
      </c>
      <c r="R97" s="26">
        <f>COUNTIFS('总分(一中)'!$G:$G,$B97,'总分(一中)'!$Q:$Q,"&lt;"&amp;Q$35,'总分(一中)'!$Q:$Q,"&gt;="&amp;R$35)</f>
        <v>0</v>
      </c>
      <c r="S97" s="26">
        <f>COUNTIFS('总分(一中)'!$G:$G,$B97,'总分(一中)'!$Q:$Q,"&lt;"&amp;R$35,'总分(一中)'!$Q:$Q,"&gt;="&amp;S$35)</f>
        <v>1</v>
      </c>
      <c r="T97" s="28">
        <v>-0.0328504800798428</v>
      </c>
      <c r="U97" s="28">
        <v>-0.0325863943246774</v>
      </c>
      <c r="V97" s="28">
        <v>-0.0393141532262871</v>
      </c>
      <c r="W97" s="28">
        <v>-0.0299266051731612</v>
      </c>
      <c r="X97" s="28">
        <v>-0.000188620116719863</v>
      </c>
      <c r="Y97" s="28">
        <v>-0.0217007900070315</v>
      </c>
      <c r="Z97" s="28">
        <v>-0.0151700381614939</v>
      </c>
      <c r="XBI97" s="10"/>
      <c r="XBJ97" s="10"/>
      <c r="XBK97" s="10"/>
      <c r="XBL97" s="10"/>
      <c r="XBM97" s="10"/>
      <c r="XBN97" s="10"/>
      <c r="XBO97" s="10"/>
    </row>
    <row r="98" ht="17" customHeight="1" spans="1:26 16285:16291">
      <c r="A98" s="26" t="s">
        <v>53</v>
      </c>
      <c r="B98" s="26">
        <v>9</v>
      </c>
      <c r="C98" s="26">
        <f>COUNTIFS('总分(一中)'!G:G,B98,'总分(一中)'!$Q:$Q,"&gt;0")</f>
        <v>43</v>
      </c>
      <c r="D98" s="27">
        <f>AVERAGEIFS('总分(一中)'!$Q:$Q,'总分(一中)'!G:G,B98,'总分(一中)'!$Q:$Q,"&gt;0")</f>
        <v>123.639534883721</v>
      </c>
      <c r="E98" s="28">
        <f t="shared" si="6"/>
        <v>0.135725017337209</v>
      </c>
      <c r="F98" s="26">
        <f t="shared" si="7"/>
        <v>2</v>
      </c>
      <c r="G98" s="26">
        <f>_xlfn.MAXIFS('总分(一中)'!$Q:$Q,'总分(一中)'!G:G,B98)</f>
        <v>136</v>
      </c>
      <c r="H98" s="26">
        <f>COUNTIFS('总分(一中)'!$G:$G,$B98,'总分(一中)'!$Q:$Q,"&gt;=120")</f>
        <v>34</v>
      </c>
      <c r="I98" s="26">
        <f>COUNTIFS('总分(一中)'!$G:$G,$B98,'总分(一中)'!$Q:$Q,"&gt;=105")</f>
        <v>43</v>
      </c>
      <c r="J98" s="26">
        <f>COUNTIFS('总分(一中)'!$G:$G,$B98,'总分(一中)'!$Q:$Q,"&gt;=90")</f>
        <v>43</v>
      </c>
      <c r="K98" s="26">
        <f>COUNTIFS('总分(一中)'!$G:$G,$B98,'总分(一中)'!$Q:$Q,"&lt;="&amp;K$33,'总分(一中)'!$Q:$Q,"&gt;="&amp;K$35)</f>
        <v>0</v>
      </c>
      <c r="L98" s="26">
        <f>COUNTIFS('总分(一中)'!$G:$G,$B98,'总分(一中)'!$Q:$Q,"&lt;"&amp;K$35,'总分(一中)'!$Q:$Q,"&gt;="&amp;L$35)</f>
        <v>7</v>
      </c>
      <c r="M98" s="26">
        <f>COUNTIFS('总分(一中)'!$G:$G,$B98,'总分(一中)'!$Q:$Q,"&lt;"&amp;L$35,'总分(一中)'!$Q:$Q,"&gt;="&amp;M$35)</f>
        <v>27</v>
      </c>
      <c r="N98" s="26">
        <f>COUNTIFS('总分(一中)'!$G:$G,$B98,'总分(一中)'!$Q:$Q,"&lt;"&amp;M$35,'总分(一中)'!$Q:$Q,"&gt;="&amp;N$35)</f>
        <v>9</v>
      </c>
      <c r="O98" s="26">
        <f>COUNTIFS('总分(一中)'!$G:$G,$B98,'总分(一中)'!$Q:$Q,"&lt;"&amp;N$35,'总分(一中)'!$Q:$Q,"&gt;="&amp;O$35)</f>
        <v>0</v>
      </c>
      <c r="P98" s="26">
        <f>COUNTIFS('总分(一中)'!$G:$G,$B98,'总分(一中)'!$Q:$Q,"&lt;"&amp;O$35,'总分(一中)'!$Q:$Q,"&gt;="&amp;P$35)</f>
        <v>0</v>
      </c>
      <c r="Q98" s="26">
        <f>COUNTIFS('总分(一中)'!$G:$G,$B98,'总分(一中)'!$Q:$Q,"&lt;"&amp;P$35,'总分(一中)'!$Q:$Q,"&gt;="&amp;Q$35)</f>
        <v>0</v>
      </c>
      <c r="R98" s="26">
        <f>COUNTIFS('总分(一中)'!$G:$G,$B98,'总分(一中)'!$Q:$Q,"&lt;"&amp;Q$35,'总分(一中)'!$Q:$Q,"&gt;="&amp;R$35)</f>
        <v>0</v>
      </c>
      <c r="S98" s="26">
        <f>COUNTIFS('总分(一中)'!$G:$G,$B98,'总分(一中)'!$Q:$Q,"&lt;"&amp;R$35,'总分(一中)'!$Q:$Q,"&gt;="&amp;S$35)</f>
        <v>0</v>
      </c>
      <c r="T98" s="28">
        <v>0.127173364537812</v>
      </c>
      <c r="U98" s="28">
        <v>0.129788968622377</v>
      </c>
      <c r="V98" s="28">
        <v>0.185797195211421</v>
      </c>
      <c r="W98" s="28">
        <v>0.139184156482215</v>
      </c>
      <c r="X98" s="28">
        <v>0.135180527566542</v>
      </c>
      <c r="Y98" s="28">
        <v>0.12266992173034</v>
      </c>
      <c r="Z98" s="28">
        <v>0.135725017337209</v>
      </c>
      <c r="XBI98" s="10"/>
      <c r="XBJ98" s="10"/>
      <c r="XBK98" s="10"/>
      <c r="XBL98" s="10"/>
      <c r="XBM98" s="10"/>
      <c r="XBN98" s="10"/>
      <c r="XBO98" s="10"/>
    </row>
    <row r="99" ht="17" customHeight="1" spans="1:26 16285:16291">
      <c r="A99" s="26" t="s">
        <v>53</v>
      </c>
      <c r="B99" s="26">
        <v>10</v>
      </c>
      <c r="C99" s="26">
        <f>COUNTIFS('总分(一中)'!G:G,B99,'总分(一中)'!$Q:$Q,"&gt;0")</f>
        <v>50</v>
      </c>
      <c r="D99" s="27">
        <f>AVERAGEIFS('总分(一中)'!$Q:$Q,'总分(一中)'!G:G,B99,'总分(一中)'!$Q:$Q,"&gt;0")</f>
        <v>119.37</v>
      </c>
      <c r="E99" s="28">
        <f t="shared" si="6"/>
        <v>0.096506028165209</v>
      </c>
      <c r="F99" s="26">
        <f t="shared" si="7"/>
        <v>4</v>
      </c>
      <c r="G99" s="26">
        <f>_xlfn.MAXIFS('总分(一中)'!$Q:$Q,'总分(一中)'!G:G,B99)</f>
        <v>134</v>
      </c>
      <c r="H99" s="26">
        <f>COUNTIFS('总分(一中)'!$G:$G,$B99,'总分(一中)'!$Q:$Q,"&gt;=120")</f>
        <v>24</v>
      </c>
      <c r="I99" s="26">
        <f>COUNTIFS('总分(一中)'!$G:$G,$B99,'总分(一中)'!$Q:$Q,"&gt;=105")</f>
        <v>48</v>
      </c>
      <c r="J99" s="26">
        <f>COUNTIFS('总分(一中)'!$G:$G,$B99,'总分(一中)'!$Q:$Q,"&gt;=90")</f>
        <v>50</v>
      </c>
      <c r="K99" s="26">
        <f>COUNTIFS('总分(一中)'!$G:$G,$B99,'总分(一中)'!$Q:$Q,"&lt;="&amp;K$33,'总分(一中)'!$Q:$Q,"&gt;="&amp;K$35)</f>
        <v>0</v>
      </c>
      <c r="L99" s="26">
        <f>COUNTIFS('总分(一中)'!$G:$G,$B99,'总分(一中)'!$Q:$Q,"&lt;"&amp;K$35,'总分(一中)'!$Q:$Q,"&gt;="&amp;L$35)</f>
        <v>5</v>
      </c>
      <c r="M99" s="26">
        <f>COUNTIFS('总分(一中)'!$G:$G,$B99,'总分(一中)'!$Q:$Q,"&lt;"&amp;L$35,'总分(一中)'!$Q:$Q,"&gt;="&amp;M$35)</f>
        <v>19</v>
      </c>
      <c r="N99" s="26">
        <f>COUNTIFS('总分(一中)'!$G:$G,$B99,'总分(一中)'!$Q:$Q,"&lt;"&amp;M$35,'总分(一中)'!$Q:$Q,"&gt;="&amp;N$35)</f>
        <v>19</v>
      </c>
      <c r="O99" s="26">
        <f>COUNTIFS('总分(一中)'!$G:$G,$B99,'总分(一中)'!$Q:$Q,"&lt;"&amp;N$35,'总分(一中)'!$Q:$Q,"&gt;="&amp;O$35)</f>
        <v>7</v>
      </c>
      <c r="P99" s="26">
        <f>COUNTIFS('总分(一中)'!$G:$G,$B99,'总分(一中)'!$Q:$Q,"&lt;"&amp;O$35,'总分(一中)'!$Q:$Q,"&gt;="&amp;P$35)</f>
        <v>0</v>
      </c>
      <c r="Q99" s="26">
        <f>COUNTIFS('总分(一中)'!$G:$G,$B99,'总分(一中)'!$Q:$Q,"&lt;"&amp;P$35,'总分(一中)'!$Q:$Q,"&gt;="&amp;Q$35)</f>
        <v>0</v>
      </c>
      <c r="R99" s="26">
        <f>COUNTIFS('总分(一中)'!$G:$G,$B99,'总分(一中)'!$Q:$Q,"&lt;"&amp;Q$35,'总分(一中)'!$Q:$Q,"&gt;="&amp;R$35)</f>
        <v>0</v>
      </c>
      <c r="S99" s="26">
        <f>COUNTIFS('总分(一中)'!$G:$G,$B99,'总分(一中)'!$Q:$Q,"&lt;"&amp;R$35,'总分(一中)'!$Q:$Q,"&gt;="&amp;S$35)</f>
        <v>0</v>
      </c>
      <c r="T99" s="28">
        <v>0.107075080113674</v>
      </c>
      <c r="U99" s="28">
        <v>0.114316768477244</v>
      </c>
      <c r="V99" s="28">
        <v>0.130213019585405</v>
      </c>
      <c r="W99" s="28">
        <v>0.100631231636241</v>
      </c>
      <c r="X99" s="28">
        <v>0.111749967750799</v>
      </c>
      <c r="Y99" s="28">
        <v>0.0790943458659056</v>
      </c>
      <c r="Z99" s="28">
        <v>0.096506028165209</v>
      </c>
      <c r="XBI99" s="10"/>
      <c r="XBJ99" s="10"/>
      <c r="XBK99" s="10"/>
      <c r="XBL99" s="10"/>
      <c r="XBM99" s="10"/>
      <c r="XBN99" s="10"/>
      <c r="XBO99" s="10"/>
    </row>
    <row r="100" ht="17" customHeight="1" spans="1:26 16285:16291">
      <c r="A100" s="26" t="s">
        <v>53</v>
      </c>
      <c r="B100" s="26">
        <v>11</v>
      </c>
      <c r="C100" s="26">
        <f>COUNTIFS('总分(一中)'!G:G,B100,'总分(一中)'!$Q:$Q,"&gt;0")</f>
        <v>41</v>
      </c>
      <c r="D100" s="27">
        <f>AVERAGEIFS('总分(一中)'!$Q:$Q,'总分(一中)'!G:G,B100,'总分(一中)'!$Q:$Q,"&gt;0")</f>
        <v>98.109756097561</v>
      </c>
      <c r="E100" s="28">
        <f t="shared" si="6"/>
        <v>-0.0987858005965153</v>
      </c>
      <c r="F100" s="26">
        <f t="shared" si="7"/>
        <v>19</v>
      </c>
      <c r="G100" s="26">
        <f>_xlfn.MAXIFS('总分(一中)'!$Q:$Q,'总分(一中)'!G:G,B100)</f>
        <v>127</v>
      </c>
      <c r="H100" s="26">
        <f>COUNTIFS('总分(一中)'!$G:$G,$B100,'总分(一中)'!$Q:$Q,"&gt;=120")</f>
        <v>3</v>
      </c>
      <c r="I100" s="26">
        <f>COUNTIFS('总分(一中)'!$G:$G,$B100,'总分(一中)'!$Q:$Q,"&gt;=105")</f>
        <v>17</v>
      </c>
      <c r="J100" s="26">
        <f>COUNTIFS('总分(一中)'!$G:$G,$B100,'总分(一中)'!$Q:$Q,"&gt;=90")</f>
        <v>29</v>
      </c>
      <c r="K100" s="26">
        <f>COUNTIFS('总分(一中)'!$G:$G,$B100,'总分(一中)'!$Q:$Q,"&lt;="&amp;K$33,'总分(一中)'!$Q:$Q,"&gt;="&amp;K$35)</f>
        <v>0</v>
      </c>
      <c r="L100" s="26">
        <f>COUNTIFS('总分(一中)'!$G:$G,$B100,'总分(一中)'!$Q:$Q,"&lt;"&amp;K$35,'总分(一中)'!$Q:$Q,"&gt;="&amp;L$35)</f>
        <v>0</v>
      </c>
      <c r="M100" s="26">
        <f>COUNTIFS('总分(一中)'!$G:$G,$B100,'总分(一中)'!$Q:$Q,"&lt;"&amp;L$35,'总分(一中)'!$Q:$Q,"&gt;="&amp;M$35)</f>
        <v>3</v>
      </c>
      <c r="N100" s="26">
        <f>COUNTIFS('总分(一中)'!$G:$G,$B100,'总分(一中)'!$Q:$Q,"&lt;"&amp;M$35,'总分(一中)'!$Q:$Q,"&gt;="&amp;N$35)</f>
        <v>9</v>
      </c>
      <c r="O100" s="26">
        <f>COUNTIFS('总分(一中)'!$G:$G,$B100,'总分(一中)'!$Q:$Q,"&lt;"&amp;N$35,'总分(一中)'!$Q:$Q,"&gt;="&amp;O$35)</f>
        <v>8</v>
      </c>
      <c r="P100" s="26">
        <f>COUNTIFS('总分(一中)'!$G:$G,$B100,'总分(一中)'!$Q:$Q,"&lt;"&amp;O$35,'总分(一中)'!$Q:$Q,"&gt;="&amp;P$35)</f>
        <v>9</v>
      </c>
      <c r="Q100" s="26">
        <f>COUNTIFS('总分(一中)'!$G:$G,$B100,'总分(一中)'!$Q:$Q,"&lt;"&amp;P$35,'总分(一中)'!$Q:$Q,"&gt;="&amp;Q$35)</f>
        <v>7</v>
      </c>
      <c r="R100" s="26">
        <f>COUNTIFS('总分(一中)'!$G:$G,$B100,'总分(一中)'!$Q:$Q,"&lt;"&amp;Q$35,'总分(一中)'!$Q:$Q,"&gt;="&amp;R$35)</f>
        <v>2</v>
      </c>
      <c r="S100" s="26">
        <f>COUNTIFS('总分(一中)'!$G:$G,$B100,'总分(一中)'!$Q:$Q,"&lt;"&amp;R$35,'总分(一中)'!$Q:$Q,"&gt;="&amp;S$35)</f>
        <v>3</v>
      </c>
      <c r="T100" s="28">
        <v>-0.0525742649373446</v>
      </c>
      <c r="U100" s="28">
        <v>-0.0513809517832701</v>
      </c>
      <c r="V100" s="28">
        <v>-0.0996203469114101</v>
      </c>
      <c r="W100" s="28">
        <v>-0.0845888926352295</v>
      </c>
      <c r="X100" s="28">
        <v>-0.0755689490395811</v>
      </c>
      <c r="Y100" s="28">
        <v>-0.0694078326811311</v>
      </c>
      <c r="Z100" s="28">
        <v>-0.0987858005965153</v>
      </c>
      <c r="XBI100" s="10"/>
      <c r="XBJ100" s="10"/>
      <c r="XBK100" s="10"/>
      <c r="XBL100" s="10"/>
      <c r="XBM100" s="10"/>
      <c r="XBN100" s="10"/>
      <c r="XBO100" s="10"/>
    </row>
    <row r="101" ht="17" customHeight="1" spans="1:26 16285:16291">
      <c r="A101" s="26" t="s">
        <v>53</v>
      </c>
      <c r="B101" s="26">
        <v>12</v>
      </c>
      <c r="C101" s="26">
        <f>COUNTIFS('总分(一中)'!G:G,B101,'总分(一中)'!$Q:$Q,"&gt;0")</f>
        <v>38</v>
      </c>
      <c r="D101" s="27">
        <f>AVERAGEIFS('总分(一中)'!$Q:$Q,'总分(一中)'!G:G,B101,'总分(一中)'!$Q:$Q,"&gt;0")</f>
        <v>104.723684210526</v>
      </c>
      <c r="E101" s="28">
        <f t="shared" si="6"/>
        <v>-0.0380317414047766</v>
      </c>
      <c r="F101" s="26">
        <f t="shared" si="7"/>
        <v>13</v>
      </c>
      <c r="G101" s="26">
        <f>_xlfn.MAXIFS('总分(一中)'!$Q:$Q,'总分(一中)'!G:G,B101)</f>
        <v>129</v>
      </c>
      <c r="H101" s="26">
        <f>COUNTIFS('总分(一中)'!$G:$G,$B101,'总分(一中)'!$Q:$Q,"&gt;=120")</f>
        <v>4</v>
      </c>
      <c r="I101" s="26">
        <f>COUNTIFS('总分(一中)'!$G:$G,$B101,'总分(一中)'!$Q:$Q,"&gt;=105")</f>
        <v>18</v>
      </c>
      <c r="J101" s="26">
        <f>COUNTIFS('总分(一中)'!$G:$G,$B101,'总分(一中)'!$Q:$Q,"&gt;=90")</f>
        <v>35</v>
      </c>
      <c r="K101" s="26">
        <f>COUNTIFS('总分(一中)'!$G:$G,$B101,'总分(一中)'!$Q:$Q,"&lt;="&amp;K$33,'总分(一中)'!$Q:$Q,"&gt;="&amp;K$35)</f>
        <v>0</v>
      </c>
      <c r="L101" s="26">
        <f>COUNTIFS('总分(一中)'!$G:$G,$B101,'总分(一中)'!$Q:$Q,"&lt;"&amp;K$35,'总分(一中)'!$Q:$Q,"&gt;="&amp;L$35)</f>
        <v>0</v>
      </c>
      <c r="M101" s="26">
        <f>COUNTIFS('总分(一中)'!$G:$G,$B101,'总分(一中)'!$Q:$Q,"&lt;"&amp;L$35,'总分(一中)'!$Q:$Q,"&gt;="&amp;M$35)</f>
        <v>4</v>
      </c>
      <c r="N101" s="26">
        <f>COUNTIFS('总分(一中)'!$G:$G,$B101,'总分(一中)'!$Q:$Q,"&lt;"&amp;M$35,'总分(一中)'!$Q:$Q,"&gt;="&amp;N$35)</f>
        <v>8</v>
      </c>
      <c r="O101" s="26">
        <f>COUNTIFS('总分(一中)'!$G:$G,$B101,'总分(一中)'!$Q:$Q,"&lt;"&amp;N$35,'总分(一中)'!$Q:$Q,"&gt;="&amp;O$35)</f>
        <v>13</v>
      </c>
      <c r="P101" s="26">
        <f>COUNTIFS('总分(一中)'!$G:$G,$B101,'总分(一中)'!$Q:$Q,"&lt;"&amp;O$35,'总分(一中)'!$Q:$Q,"&gt;="&amp;P$35)</f>
        <v>10</v>
      </c>
      <c r="Q101" s="26">
        <f>COUNTIFS('总分(一中)'!$G:$G,$B101,'总分(一中)'!$Q:$Q,"&lt;"&amp;P$35,'总分(一中)'!$Q:$Q,"&gt;="&amp;Q$35)</f>
        <v>3</v>
      </c>
      <c r="R101" s="26">
        <f>COUNTIFS('总分(一中)'!$G:$G,$B101,'总分(一中)'!$Q:$Q,"&lt;"&amp;Q$35,'总分(一中)'!$Q:$Q,"&gt;="&amp;R$35)</f>
        <v>0</v>
      </c>
      <c r="S101" s="26">
        <f>COUNTIFS('总分(一中)'!$G:$G,$B101,'总分(一中)'!$Q:$Q,"&lt;"&amp;R$35,'总分(一中)'!$Q:$Q,"&gt;="&amp;S$35)</f>
        <v>0</v>
      </c>
      <c r="T101" s="28">
        <v>-0.0733855328194485</v>
      </c>
      <c r="U101" s="28">
        <v>-0.0593224020924028</v>
      </c>
      <c r="V101" s="28">
        <v>-0.0651079653502028</v>
      </c>
      <c r="W101" s="28">
        <v>-0.0461271006619192</v>
      </c>
      <c r="X101" s="28">
        <v>-0.0490213133574226</v>
      </c>
      <c r="Y101" s="28">
        <v>-0.043042248104911</v>
      </c>
      <c r="Z101" s="28">
        <v>-0.0380317414047766</v>
      </c>
      <c r="XBI101" s="10"/>
      <c r="XBJ101" s="10"/>
      <c r="XBK101" s="10"/>
      <c r="XBL101" s="10"/>
      <c r="XBM101" s="10"/>
      <c r="XBN101" s="10"/>
      <c r="XBO101" s="10"/>
    </row>
    <row r="102" ht="17" customHeight="1" spans="1:26 16285:16291">
      <c r="A102" s="26" t="s">
        <v>53</v>
      </c>
      <c r="B102" s="26">
        <v>13</v>
      </c>
      <c r="C102" s="26">
        <f>COUNTIFS('总分(一中)'!G:G,B102,'总分(一中)'!$Q:$Q,"&gt;0")</f>
        <v>47</v>
      </c>
      <c r="D102" s="27">
        <f>AVERAGEIFS('总分(一中)'!$Q:$Q,'总分(一中)'!G:G,B102,'总分(一中)'!$Q:$Q,"&gt;0")</f>
        <v>103.329787234043</v>
      </c>
      <c r="E102" s="28">
        <f t="shared" si="6"/>
        <v>-0.0508357661794746</v>
      </c>
      <c r="F102" s="26">
        <f t="shared" si="7"/>
        <v>17</v>
      </c>
      <c r="G102" s="26">
        <f>_xlfn.MAXIFS('总分(一中)'!$Q:$Q,'总分(一中)'!G:G,B102)</f>
        <v>128</v>
      </c>
      <c r="H102" s="26">
        <f>COUNTIFS('总分(一中)'!$G:$G,$B102,'总分(一中)'!$Q:$Q,"&gt;=120")</f>
        <v>5</v>
      </c>
      <c r="I102" s="26">
        <f>COUNTIFS('总分(一中)'!$G:$G,$B102,'总分(一中)'!$Q:$Q,"&gt;=105")</f>
        <v>23</v>
      </c>
      <c r="J102" s="26">
        <f>COUNTIFS('总分(一中)'!$G:$G,$B102,'总分(一中)'!$Q:$Q,"&gt;=90")</f>
        <v>40</v>
      </c>
      <c r="K102" s="26">
        <f>COUNTIFS('总分(一中)'!$G:$G,$B102,'总分(一中)'!$Q:$Q,"&lt;="&amp;K$33,'总分(一中)'!$Q:$Q,"&gt;="&amp;K$35)</f>
        <v>0</v>
      </c>
      <c r="L102" s="26">
        <f>COUNTIFS('总分(一中)'!$G:$G,$B102,'总分(一中)'!$Q:$Q,"&lt;"&amp;K$35,'总分(一中)'!$Q:$Q,"&gt;="&amp;L$35)</f>
        <v>0</v>
      </c>
      <c r="M102" s="26">
        <f>COUNTIFS('总分(一中)'!$G:$G,$B102,'总分(一中)'!$Q:$Q,"&lt;"&amp;L$35,'总分(一中)'!$Q:$Q,"&gt;="&amp;M$35)</f>
        <v>5</v>
      </c>
      <c r="N102" s="26">
        <f>COUNTIFS('总分(一中)'!$G:$G,$B102,'总分(一中)'!$Q:$Q,"&lt;"&amp;M$35,'总分(一中)'!$Q:$Q,"&gt;="&amp;N$35)</f>
        <v>11</v>
      </c>
      <c r="O102" s="26">
        <f>COUNTIFS('总分(一中)'!$G:$G,$B102,'总分(一中)'!$Q:$Q,"&lt;"&amp;N$35,'总分(一中)'!$Q:$Q,"&gt;="&amp;O$35)</f>
        <v>10</v>
      </c>
      <c r="P102" s="26">
        <f>COUNTIFS('总分(一中)'!$G:$G,$B102,'总分(一中)'!$Q:$Q,"&lt;"&amp;O$35,'总分(一中)'!$Q:$Q,"&gt;="&amp;P$35)</f>
        <v>14</v>
      </c>
      <c r="Q102" s="26">
        <f>COUNTIFS('总分(一中)'!$G:$G,$B102,'总分(一中)'!$Q:$Q,"&lt;"&amp;P$35,'总分(一中)'!$Q:$Q,"&gt;="&amp;Q$35)</f>
        <v>5</v>
      </c>
      <c r="R102" s="26">
        <f>COUNTIFS('总分(一中)'!$G:$G,$B102,'总分(一中)'!$Q:$Q,"&lt;"&amp;Q$35,'总分(一中)'!$Q:$Q,"&gt;="&amp;R$35)</f>
        <v>1</v>
      </c>
      <c r="S102" s="26">
        <f>COUNTIFS('总分(一中)'!$G:$G,$B102,'总分(一中)'!$Q:$Q,"&lt;"&amp;R$35,'总分(一中)'!$Q:$Q,"&gt;="&amp;S$35)</f>
        <v>1</v>
      </c>
      <c r="T102" s="28">
        <v>-0.0589867118833095</v>
      </c>
      <c r="U102" s="28">
        <v>-0.0764221378386807</v>
      </c>
      <c r="V102" s="28">
        <v>-0.0562030057991914</v>
      </c>
      <c r="W102" s="28">
        <v>-0.0655509565575314</v>
      </c>
      <c r="X102" s="28">
        <v>-0.0815894477623567</v>
      </c>
      <c r="Y102" s="28">
        <v>-0.0550463382201653</v>
      </c>
      <c r="Z102" s="28">
        <v>-0.0508357661794746</v>
      </c>
      <c r="XBI102" s="10"/>
      <c r="XBJ102" s="10"/>
      <c r="XBK102" s="10"/>
      <c r="XBL102" s="10"/>
      <c r="XBM102" s="10"/>
      <c r="XBN102" s="10"/>
      <c r="XBO102" s="10"/>
    </row>
    <row r="103" ht="17" customHeight="1" spans="1:26 16285:16291">
      <c r="A103" s="26" t="s">
        <v>53</v>
      </c>
      <c r="B103" s="26">
        <v>14</v>
      </c>
      <c r="C103" s="26">
        <f>COUNTIFS('总分(一中)'!G:G,B103,'总分(一中)'!$Q:$Q,"&gt;0")</f>
        <v>49</v>
      </c>
      <c r="D103" s="27">
        <f>AVERAGEIFS('总分(一中)'!$Q:$Q,'总分(一中)'!G:G,B103,'总分(一中)'!$Q:$Q,"&gt;0")</f>
        <v>106.642857142857</v>
      </c>
      <c r="E103" s="28">
        <f t="shared" si="6"/>
        <v>-0.020402649594504</v>
      </c>
      <c r="F103" s="26">
        <f t="shared" si="7"/>
        <v>9</v>
      </c>
      <c r="G103" s="26">
        <f>_xlfn.MAXIFS('总分(一中)'!$Q:$Q,'总分(一中)'!G:G,B103)</f>
        <v>132.5</v>
      </c>
      <c r="H103" s="26">
        <f>COUNTIFS('总分(一中)'!$G:$G,$B103,'总分(一中)'!$Q:$Q,"&gt;=120")</f>
        <v>6</v>
      </c>
      <c r="I103" s="26">
        <f>COUNTIFS('总分(一中)'!$G:$G,$B103,'总分(一中)'!$Q:$Q,"&gt;=105")</f>
        <v>31</v>
      </c>
      <c r="J103" s="26">
        <f>COUNTIFS('总分(一中)'!$G:$G,$B103,'总分(一中)'!$Q:$Q,"&gt;=90")</f>
        <v>45</v>
      </c>
      <c r="K103" s="26">
        <f>COUNTIFS('总分(一中)'!$G:$G,$B103,'总分(一中)'!$Q:$Q,"&lt;="&amp;K$33,'总分(一中)'!$Q:$Q,"&gt;="&amp;K$35)</f>
        <v>0</v>
      </c>
      <c r="L103" s="26">
        <f>COUNTIFS('总分(一中)'!$G:$G,$B103,'总分(一中)'!$Q:$Q,"&lt;"&amp;K$35,'总分(一中)'!$Q:$Q,"&gt;="&amp;L$35)</f>
        <v>2</v>
      </c>
      <c r="M103" s="26">
        <f>COUNTIFS('总分(一中)'!$G:$G,$B103,'总分(一中)'!$Q:$Q,"&lt;"&amp;L$35,'总分(一中)'!$Q:$Q,"&gt;="&amp;M$35)</f>
        <v>4</v>
      </c>
      <c r="N103" s="26">
        <f>COUNTIFS('总分(一中)'!$G:$G,$B103,'总分(一中)'!$Q:$Q,"&lt;"&amp;M$35,'总分(一中)'!$Q:$Q,"&gt;="&amp;N$35)</f>
        <v>18</v>
      </c>
      <c r="O103" s="26">
        <f>COUNTIFS('总分(一中)'!$G:$G,$B103,'总分(一中)'!$Q:$Q,"&lt;"&amp;N$35,'总分(一中)'!$Q:$Q,"&gt;="&amp;O$35)</f>
        <v>9</v>
      </c>
      <c r="P103" s="26">
        <f>COUNTIFS('总分(一中)'!$G:$G,$B103,'总分(一中)'!$Q:$Q,"&lt;"&amp;O$35,'总分(一中)'!$Q:$Q,"&gt;="&amp;P$35)</f>
        <v>12</v>
      </c>
      <c r="Q103" s="26">
        <f>COUNTIFS('总分(一中)'!$G:$G,$B103,'总分(一中)'!$Q:$Q,"&lt;"&amp;P$35,'总分(一中)'!$Q:$Q,"&gt;="&amp;Q$35)</f>
        <v>2</v>
      </c>
      <c r="R103" s="26">
        <f>COUNTIFS('总分(一中)'!$G:$G,$B103,'总分(一中)'!$Q:$Q,"&lt;"&amp;Q$35,'总分(一中)'!$Q:$Q,"&gt;="&amp;R$35)</f>
        <v>1</v>
      </c>
      <c r="S103" s="26">
        <f>COUNTIFS('总分(一中)'!$G:$G,$B103,'总分(一中)'!$Q:$Q,"&lt;"&amp;R$35,'总分(一中)'!$Q:$Q,"&gt;="&amp;S$35)</f>
        <v>1</v>
      </c>
      <c r="T103" s="28">
        <v>-0.0144599179100075</v>
      </c>
      <c r="U103" s="28">
        <v>-0.0239492271143961</v>
      </c>
      <c r="V103" s="28">
        <v>-0.0432919010324868</v>
      </c>
      <c r="W103" s="28">
        <v>0.00667853481164148</v>
      </c>
      <c r="X103" s="28">
        <v>-0.0303359697030069</v>
      </c>
      <c r="Y103" s="28">
        <v>-0.0213405302560284</v>
      </c>
      <c r="Z103" s="28">
        <v>-0.020402649594504</v>
      </c>
      <c r="XBI103" s="10"/>
      <c r="XBJ103" s="10"/>
      <c r="XBK103" s="10"/>
      <c r="XBL103" s="10"/>
      <c r="XBM103" s="10"/>
      <c r="XBN103" s="10"/>
      <c r="XBO103" s="10"/>
    </row>
    <row r="104" ht="17" customHeight="1" spans="1:26 16285:16291">
      <c r="A104" s="26" t="s">
        <v>53</v>
      </c>
      <c r="B104" s="26">
        <v>15</v>
      </c>
      <c r="C104" s="26">
        <f>COUNTIFS('总分(一中)'!G:G,B104,'总分(一中)'!$Q:$Q,"&gt;0")</f>
        <v>49</v>
      </c>
      <c r="D104" s="27">
        <f>AVERAGEIFS('总分(一中)'!$Q:$Q,'总分(一中)'!G:G,B104,'总分(一中)'!$Q:$Q,"&gt;0")</f>
        <v>110.591836734694</v>
      </c>
      <c r="E104" s="28">
        <f t="shared" si="6"/>
        <v>0.0158717906128376</v>
      </c>
      <c r="F104" s="26">
        <f t="shared" si="7"/>
        <v>6</v>
      </c>
      <c r="G104" s="26">
        <f>_xlfn.MAXIFS('总分(一中)'!$Q:$Q,'总分(一中)'!G:G,B104)</f>
        <v>130</v>
      </c>
      <c r="H104" s="26">
        <f>COUNTIFS('总分(一中)'!$G:$G,$B104,'总分(一中)'!$Q:$Q,"&gt;=120")</f>
        <v>13</v>
      </c>
      <c r="I104" s="26">
        <f>COUNTIFS('总分(一中)'!$G:$G,$B104,'总分(一中)'!$Q:$Q,"&gt;=105")</f>
        <v>33</v>
      </c>
      <c r="J104" s="26">
        <f>COUNTIFS('总分(一中)'!$G:$G,$B104,'总分(一中)'!$Q:$Q,"&gt;=90")</f>
        <v>46</v>
      </c>
      <c r="K104" s="26">
        <f>COUNTIFS('总分(一中)'!$G:$G,$B104,'总分(一中)'!$Q:$Q,"&lt;="&amp;K$33,'总分(一中)'!$Q:$Q,"&gt;="&amp;K$35)</f>
        <v>0</v>
      </c>
      <c r="L104" s="26">
        <f>COUNTIFS('总分(一中)'!$G:$G,$B104,'总分(一中)'!$Q:$Q,"&lt;"&amp;K$35,'总分(一中)'!$Q:$Q,"&gt;="&amp;L$35)</f>
        <v>1</v>
      </c>
      <c r="M104" s="26">
        <f>COUNTIFS('总分(一中)'!$G:$G,$B104,'总分(一中)'!$Q:$Q,"&lt;"&amp;L$35,'总分(一中)'!$Q:$Q,"&gt;="&amp;M$35)</f>
        <v>12</v>
      </c>
      <c r="N104" s="26">
        <f>COUNTIFS('总分(一中)'!$G:$G,$B104,'总分(一中)'!$Q:$Q,"&lt;"&amp;M$35,'总分(一中)'!$Q:$Q,"&gt;="&amp;N$35)</f>
        <v>11</v>
      </c>
      <c r="O104" s="26">
        <f>COUNTIFS('总分(一中)'!$G:$G,$B104,'总分(一中)'!$Q:$Q,"&lt;"&amp;N$35,'总分(一中)'!$Q:$Q,"&gt;="&amp;O$35)</f>
        <v>18</v>
      </c>
      <c r="P104" s="26">
        <f>COUNTIFS('总分(一中)'!$G:$G,$B104,'总分(一中)'!$Q:$Q,"&lt;"&amp;O$35,'总分(一中)'!$Q:$Q,"&gt;="&amp;P$35)</f>
        <v>4</v>
      </c>
      <c r="Q104" s="26">
        <f>COUNTIFS('总分(一中)'!$G:$G,$B104,'总分(一中)'!$Q:$Q,"&lt;"&amp;P$35,'总分(一中)'!$Q:$Q,"&gt;="&amp;Q$35)</f>
        <v>2</v>
      </c>
      <c r="R104" s="26">
        <f>COUNTIFS('总分(一中)'!$G:$G,$B104,'总分(一中)'!$Q:$Q,"&lt;"&amp;Q$35,'总分(一中)'!$Q:$Q,"&gt;="&amp;R$35)</f>
        <v>1</v>
      </c>
      <c r="S104" s="26">
        <f>COUNTIFS('总分(一中)'!$G:$G,$B104,'总分(一中)'!$Q:$Q,"&lt;"&amp;R$35,'总分(一中)'!$Q:$Q,"&gt;="&amp;S$35)</f>
        <v>0</v>
      </c>
      <c r="T104" s="28">
        <v>-0.0104147051263274</v>
      </c>
      <c r="U104" s="28">
        <v>-0.0110833820519345</v>
      </c>
      <c r="V104" s="28">
        <v>-0.0170865667727592</v>
      </c>
      <c r="W104" s="28">
        <v>-0.0219788821072478</v>
      </c>
      <c r="X104" s="28">
        <v>0.0343658905057266</v>
      </c>
      <c r="Y104" s="28">
        <v>0.0241538100949938</v>
      </c>
      <c r="Z104" s="28">
        <v>0.0158717906128376</v>
      </c>
      <c r="XBI104" s="10"/>
      <c r="XBJ104" s="10"/>
      <c r="XBK104" s="10"/>
      <c r="XBL104" s="10"/>
      <c r="XBM104" s="10"/>
      <c r="XBN104" s="10"/>
      <c r="XBO104" s="10"/>
    </row>
    <row r="105" ht="17" customHeight="1" spans="1:26 16285:16291">
      <c r="A105" s="26" t="s">
        <v>53</v>
      </c>
      <c r="B105" s="26">
        <v>19</v>
      </c>
      <c r="C105" s="26">
        <f>COUNTIFS('总分(一中)'!G:G,B105,'总分(一中)'!$Q:$Q,"&gt;0")</f>
        <v>32</v>
      </c>
      <c r="D105" s="27">
        <f>AVERAGEIFS('总分(一中)'!$Q:$Q,'总分(一中)'!G:G,B105,'总分(一中)'!$Q:$Q,"&gt;0")</f>
        <v>128.21875</v>
      </c>
      <c r="E105" s="28">
        <f t="shared" si="6"/>
        <v>0.177788659619736</v>
      </c>
      <c r="F105" s="26">
        <f t="shared" si="7"/>
        <v>1</v>
      </c>
      <c r="G105" s="26">
        <f>_xlfn.MAXIFS('总分(一中)'!$Q:$Q,'总分(一中)'!G:G,B105)</f>
        <v>137</v>
      </c>
      <c r="H105" s="26">
        <f>COUNTIFS('总分(一中)'!$G:$G,$B105,'总分(一中)'!$Q:$Q,"&gt;=120")</f>
        <v>29</v>
      </c>
      <c r="I105" s="26">
        <f>COUNTIFS('总分(一中)'!$G:$G,$B105,'总分(一中)'!$Q:$Q,"&gt;=105")</f>
        <v>32</v>
      </c>
      <c r="J105" s="26">
        <f>COUNTIFS('总分(一中)'!$G:$G,$B105,'总分(一中)'!$Q:$Q,"&gt;=90")</f>
        <v>32</v>
      </c>
      <c r="K105" s="26">
        <f>COUNTIFS('总分(一中)'!$G:$G,$B105,'总分(一中)'!$Q:$Q,"&lt;="&amp;K$33,'总分(一中)'!$Q:$Q,"&gt;="&amp;K$35)</f>
        <v>0</v>
      </c>
      <c r="L105" s="26">
        <f>COUNTIFS('总分(一中)'!$G:$G,$B105,'总分(一中)'!$Q:$Q,"&lt;"&amp;K$35,'总分(一中)'!$Q:$Q,"&gt;="&amp;L$35)</f>
        <v>14</v>
      </c>
      <c r="M105" s="26">
        <f>COUNTIFS('总分(一中)'!$G:$G,$B105,'总分(一中)'!$Q:$Q,"&lt;"&amp;L$35,'总分(一中)'!$Q:$Q,"&gt;="&amp;M$35)</f>
        <v>15</v>
      </c>
      <c r="N105" s="26">
        <f>COUNTIFS('总分(一中)'!$G:$G,$B105,'总分(一中)'!$Q:$Q,"&lt;"&amp;M$35,'总分(一中)'!$Q:$Q,"&gt;="&amp;N$35)</f>
        <v>3</v>
      </c>
      <c r="O105" s="26">
        <f>COUNTIFS('总分(一中)'!$G:$G,$B105,'总分(一中)'!$Q:$Q,"&lt;"&amp;N$35,'总分(一中)'!$Q:$Q,"&gt;="&amp;O$35)</f>
        <v>0</v>
      </c>
      <c r="P105" s="26">
        <f>COUNTIFS('总分(一中)'!$G:$G,$B105,'总分(一中)'!$Q:$Q,"&lt;"&amp;O$35,'总分(一中)'!$Q:$Q,"&gt;="&amp;P$35)</f>
        <v>0</v>
      </c>
      <c r="Q105" s="26">
        <f>COUNTIFS('总分(一中)'!$G:$G,$B105,'总分(一中)'!$Q:$Q,"&lt;"&amp;P$35,'总分(一中)'!$Q:$Q,"&gt;="&amp;Q$35)</f>
        <v>0</v>
      </c>
      <c r="R105" s="26">
        <f>COUNTIFS('总分(一中)'!$G:$G,$B105,'总分(一中)'!$Q:$Q,"&lt;"&amp;Q$35,'总分(一中)'!$Q:$Q,"&gt;="&amp;R$35)</f>
        <v>0</v>
      </c>
      <c r="S105" s="26">
        <f>COUNTIFS('总分(一中)'!$G:$G,$B105,'总分(一中)'!$Q:$Q,"&lt;"&amp;R$35,'总分(一中)'!$Q:$Q,"&gt;="&amp;S$35)</f>
        <v>0</v>
      </c>
      <c r="T105" s="28">
        <v>0.207842573598985</v>
      </c>
      <c r="U105" s="28">
        <v>0.187326876157981</v>
      </c>
      <c r="V105" s="28">
        <v>0.23192812824089</v>
      </c>
      <c r="W105" s="28">
        <v>0.193156263547035</v>
      </c>
      <c r="X105" s="28">
        <v>0.205954394139177</v>
      </c>
      <c r="Y105" s="28">
        <v>0.15054493940522</v>
      </c>
      <c r="Z105" s="28">
        <v>0.177788659619736</v>
      </c>
      <c r="XBI105" s="10"/>
      <c r="XBJ105" s="10"/>
      <c r="XBK105" s="10"/>
      <c r="XBL105" s="10"/>
      <c r="XBM105" s="10"/>
      <c r="XBN105" s="10"/>
      <c r="XBO105" s="10"/>
    </row>
    <row r="106" ht="17" customHeight="1" spans="1:26 16285:16291">
      <c r="A106" s="26" t="s">
        <v>1436</v>
      </c>
      <c r="B106" s="26">
        <v>16</v>
      </c>
      <c r="C106" s="26">
        <f>COUNTIFS('总分(一中)'!G:G,B106,'总分(一中)'!$Q:$Q,"&gt;0")</f>
        <v>36</v>
      </c>
      <c r="D106" s="27">
        <f>AVERAGEIFS('总分(一中)'!$Q:$Q,'总分(一中)'!G:G,B106,'总分(一中)'!$Q:$Q,"&gt;0")</f>
        <v>119.833333333333</v>
      </c>
      <c r="E106" s="28">
        <f t="shared" si="6"/>
        <v>0.100762104172999</v>
      </c>
      <c r="F106" s="26">
        <f t="shared" si="7"/>
        <v>3</v>
      </c>
      <c r="G106" s="26">
        <f>_xlfn.MAXIFS('总分(一中)'!$Q:$Q,'总分(一中)'!G:G,B106)</f>
        <v>133</v>
      </c>
      <c r="H106" s="26">
        <f>COUNTIFS('总分(一中)'!$G:$G,$B106,'总分(一中)'!$Q:$Q,"&gt;=120")</f>
        <v>21</v>
      </c>
      <c r="I106" s="26">
        <f>COUNTIFS('总分(一中)'!$G:$G,$B106,'总分(一中)'!$Q:$Q,"&gt;=105")</f>
        <v>32</v>
      </c>
      <c r="J106" s="26">
        <f>COUNTIFS('总分(一中)'!$G:$G,$B106,'总分(一中)'!$Q:$Q,"&gt;=90")</f>
        <v>36</v>
      </c>
      <c r="K106" s="26">
        <f>COUNTIFS('总分(一中)'!$G:$G,$B106,'总分(一中)'!$Q:$Q,"&lt;="&amp;K$33,'总分(一中)'!$Q:$Q,"&gt;="&amp;K$35)</f>
        <v>0</v>
      </c>
      <c r="L106" s="26">
        <f>COUNTIFS('总分(一中)'!$G:$G,$B106,'总分(一中)'!$Q:$Q,"&lt;"&amp;K$35,'总分(一中)'!$Q:$Q,"&gt;="&amp;L$35)</f>
        <v>10</v>
      </c>
      <c r="M106" s="26">
        <f>COUNTIFS('总分(一中)'!$G:$G,$B106,'总分(一中)'!$Q:$Q,"&lt;"&amp;L$35,'总分(一中)'!$Q:$Q,"&gt;="&amp;M$35)</f>
        <v>11</v>
      </c>
      <c r="N106" s="26">
        <f>COUNTIFS('总分(一中)'!$G:$G,$B106,'总分(一中)'!$Q:$Q,"&lt;"&amp;M$35,'总分(一中)'!$Q:$Q,"&gt;="&amp;N$35)</f>
        <v>7</v>
      </c>
      <c r="O106" s="26">
        <f>COUNTIFS('总分(一中)'!$G:$G,$B106,'总分(一中)'!$Q:$Q,"&lt;"&amp;N$35,'总分(一中)'!$Q:$Q,"&gt;="&amp;O$35)</f>
        <v>7</v>
      </c>
      <c r="P106" s="26">
        <f>COUNTIFS('总分(一中)'!$G:$G,$B106,'总分(一中)'!$Q:$Q,"&lt;"&amp;O$35,'总分(一中)'!$Q:$Q,"&gt;="&amp;P$35)</f>
        <v>1</v>
      </c>
      <c r="Q106" s="26">
        <f>COUNTIFS('总分(一中)'!$G:$G,$B106,'总分(一中)'!$Q:$Q,"&lt;"&amp;P$35,'总分(一中)'!$Q:$Q,"&gt;="&amp;Q$35)</f>
        <v>0</v>
      </c>
      <c r="R106" s="26">
        <f>COUNTIFS('总分(一中)'!$G:$G,$B106,'总分(一中)'!$Q:$Q,"&lt;"&amp;Q$35,'总分(一中)'!$Q:$Q,"&gt;="&amp;R$35)</f>
        <v>0</v>
      </c>
      <c r="S106" s="26">
        <f>COUNTIFS('总分(一中)'!$G:$G,$B106,'总分(一中)'!$Q:$Q,"&lt;"&amp;R$35,'总分(一中)'!$Q:$Q,"&gt;="&amp;S$35)</f>
        <v>0</v>
      </c>
      <c r="T106" s="28">
        <v>0.105501039715408</v>
      </c>
      <c r="U106" s="28">
        <v>0.104747229363376</v>
      </c>
      <c r="V106" s="28">
        <v>0.105669727589765</v>
      </c>
      <c r="W106" s="28">
        <v>0.0926904498131799</v>
      </c>
      <c r="X106" s="28">
        <v>0.126797203984152</v>
      </c>
      <c r="Y106" s="28">
        <v>0.0925814276573019</v>
      </c>
      <c r="Z106" s="28">
        <v>0.100762104172999</v>
      </c>
      <c r="XBI106" s="10"/>
      <c r="XBJ106" s="10"/>
      <c r="XBK106" s="10"/>
      <c r="XBL106" s="10"/>
      <c r="XBM106" s="10"/>
      <c r="XBN106" s="10"/>
      <c r="XBO106" s="10"/>
    </row>
    <row r="107" ht="17" customHeight="1" spans="1:26 16285:16291">
      <c r="A107" s="26" t="s">
        <v>1436</v>
      </c>
      <c r="B107" s="26">
        <v>17</v>
      </c>
      <c r="C107" s="26">
        <f>COUNTIFS('总分(一中)'!G:G,B107,'总分(一中)'!$Q:$Q,"&gt;0")</f>
        <v>42</v>
      </c>
      <c r="D107" s="27">
        <f>AVERAGEIFS('总分(一中)'!$Q:$Q,'总分(一中)'!G:G,B107,'总分(一中)'!$Q:$Q,"&gt;0")</f>
        <v>105.797619047619</v>
      </c>
      <c r="E107" s="28">
        <f t="shared" si="6"/>
        <v>-0.0281668170290641</v>
      </c>
      <c r="F107" s="26">
        <f t="shared" si="7"/>
        <v>12</v>
      </c>
      <c r="G107" s="26">
        <f>_xlfn.MAXIFS('总分(一中)'!$Q:$Q,'总分(一中)'!G:G,B107)</f>
        <v>133</v>
      </c>
      <c r="H107" s="26">
        <f>COUNTIFS('总分(一中)'!$G:$G,$B107,'总分(一中)'!$Q:$Q,"&gt;=120")</f>
        <v>6</v>
      </c>
      <c r="I107" s="26">
        <f>COUNTIFS('总分(一中)'!$G:$G,$B107,'总分(一中)'!$Q:$Q,"&gt;=105")</f>
        <v>23</v>
      </c>
      <c r="J107" s="26">
        <f>COUNTIFS('总分(一中)'!$G:$G,$B107,'总分(一中)'!$Q:$Q,"&gt;=90")</f>
        <v>39</v>
      </c>
      <c r="K107" s="26">
        <f>COUNTIFS('总分(一中)'!$G:$G,$B107,'总分(一中)'!$Q:$Q,"&lt;="&amp;K$33,'总分(一中)'!$Q:$Q,"&gt;="&amp;K$35)</f>
        <v>0</v>
      </c>
      <c r="L107" s="26">
        <f>COUNTIFS('总分(一中)'!$G:$G,$B107,'总分(一中)'!$Q:$Q,"&lt;"&amp;K$35,'总分(一中)'!$Q:$Q,"&gt;="&amp;L$35)</f>
        <v>1</v>
      </c>
      <c r="M107" s="26">
        <f>COUNTIFS('总分(一中)'!$G:$G,$B107,'总分(一中)'!$Q:$Q,"&lt;"&amp;L$35,'总分(一中)'!$Q:$Q,"&gt;="&amp;M$35)</f>
        <v>5</v>
      </c>
      <c r="N107" s="26">
        <f>COUNTIFS('总分(一中)'!$G:$G,$B107,'总分(一中)'!$Q:$Q,"&lt;"&amp;M$35,'总分(一中)'!$Q:$Q,"&gt;="&amp;N$35)</f>
        <v>8</v>
      </c>
      <c r="O107" s="26">
        <f>COUNTIFS('总分(一中)'!$G:$G,$B107,'总分(一中)'!$Q:$Q,"&lt;"&amp;N$35,'总分(一中)'!$Q:$Q,"&gt;="&amp;O$35)</f>
        <v>19</v>
      </c>
      <c r="P107" s="26">
        <f>COUNTIFS('总分(一中)'!$G:$G,$B107,'总分(一中)'!$Q:$Q,"&lt;"&amp;O$35,'总分(一中)'!$Q:$Q,"&gt;="&amp;P$35)</f>
        <v>6</v>
      </c>
      <c r="Q107" s="26">
        <f>COUNTIFS('总分(一中)'!$G:$G,$B107,'总分(一中)'!$Q:$Q,"&lt;"&amp;P$35,'总分(一中)'!$Q:$Q,"&gt;="&amp;Q$35)</f>
        <v>1</v>
      </c>
      <c r="R107" s="26">
        <f>COUNTIFS('总分(一中)'!$G:$G,$B107,'总分(一中)'!$Q:$Q,"&lt;"&amp;Q$35,'总分(一中)'!$Q:$Q,"&gt;="&amp;R$35)</f>
        <v>1</v>
      </c>
      <c r="S107" s="26">
        <f>COUNTIFS('总分(一中)'!$G:$G,$B107,'总分(一中)'!$Q:$Q,"&lt;"&amp;R$35,'总分(一中)'!$Q:$Q,"&gt;="&amp;S$35)</f>
        <v>1</v>
      </c>
      <c r="T107" s="28">
        <v>-0.0549684815963477</v>
      </c>
      <c r="U107" s="28">
        <v>-0.0267752646157798</v>
      </c>
      <c r="V107" s="28">
        <v>-0.0433772604274696</v>
      </c>
      <c r="W107" s="28">
        <v>-0.043176369894736</v>
      </c>
      <c r="X107" s="28">
        <v>-0.0397069934524491</v>
      </c>
      <c r="Y107" s="28">
        <v>-0.0394656865931218</v>
      </c>
      <c r="Z107" s="28">
        <v>-0.0281668170290641</v>
      </c>
      <c r="XBI107" s="10"/>
      <c r="XBJ107" s="10"/>
      <c r="XBK107" s="10"/>
      <c r="XBL107" s="10"/>
      <c r="XBM107" s="10"/>
      <c r="XBN107" s="10"/>
      <c r="XBO107" s="10"/>
    </row>
    <row r="108" ht="17" customHeight="1" spans="1:26 16285:16291">
      <c r="A108" s="26" t="s">
        <v>1436</v>
      </c>
      <c r="B108" s="26">
        <v>18</v>
      </c>
      <c r="C108" s="26">
        <f>COUNTIFS('总分(一中)'!G:G,B108,'总分(一中)'!$Q:$Q,"&gt;0")</f>
        <v>38</v>
      </c>
      <c r="D108" s="27">
        <f>AVERAGEIFS('总分(一中)'!$Q:$Q,'总分(一中)'!G:G,B108,'总分(一中)'!$Q:$Q,"&gt;0")</f>
        <v>98.8026315789474</v>
      </c>
      <c r="E108" s="28">
        <f t="shared" si="6"/>
        <v>-0.0924212019359804</v>
      </c>
      <c r="F108" s="26">
        <f t="shared" si="7"/>
        <v>18</v>
      </c>
      <c r="G108" s="26">
        <f>_xlfn.MAXIFS('总分(一中)'!$Q:$Q,'总分(一中)'!G:G,B108)</f>
        <v>118.5</v>
      </c>
      <c r="H108" s="26">
        <f>COUNTIFS('总分(一中)'!$G:$G,$B108,'总分(一中)'!$Q:$Q,"&gt;=120")</f>
        <v>0</v>
      </c>
      <c r="I108" s="26">
        <f>COUNTIFS('总分(一中)'!$G:$G,$B108,'总分(一中)'!$Q:$Q,"&gt;=105")</f>
        <v>14</v>
      </c>
      <c r="J108" s="26">
        <f>COUNTIFS('总分(一中)'!$G:$G,$B108,'总分(一中)'!$Q:$Q,"&gt;=90")</f>
        <v>31</v>
      </c>
      <c r="K108" s="26">
        <f>COUNTIFS('总分(一中)'!$G:$G,$B108,'总分(一中)'!$Q:$Q,"&lt;="&amp;K$33,'总分(一中)'!$Q:$Q,"&gt;="&amp;K$35)</f>
        <v>0</v>
      </c>
      <c r="L108" s="26">
        <f>COUNTIFS('总分(一中)'!$G:$G,$B108,'总分(一中)'!$Q:$Q,"&lt;"&amp;K$35,'总分(一中)'!$Q:$Q,"&gt;="&amp;L$35)</f>
        <v>0</v>
      </c>
      <c r="M108" s="26">
        <f>COUNTIFS('总分(一中)'!$G:$G,$B108,'总分(一中)'!$Q:$Q,"&lt;"&amp;L$35,'总分(一中)'!$Q:$Q,"&gt;="&amp;M$35)</f>
        <v>0</v>
      </c>
      <c r="N108" s="26">
        <f>COUNTIFS('总分(一中)'!$G:$G,$B108,'总分(一中)'!$Q:$Q,"&lt;"&amp;M$35,'总分(一中)'!$Q:$Q,"&gt;="&amp;N$35)</f>
        <v>11</v>
      </c>
      <c r="O108" s="26">
        <f>COUNTIFS('总分(一中)'!$G:$G,$B108,'总分(一中)'!$Q:$Q,"&lt;"&amp;N$35,'总分(一中)'!$Q:$Q,"&gt;="&amp;O$35)</f>
        <v>10</v>
      </c>
      <c r="P108" s="26">
        <f>COUNTIFS('总分(一中)'!$G:$G,$B108,'总分(一中)'!$Q:$Q,"&lt;"&amp;O$35,'总分(一中)'!$Q:$Q,"&gt;="&amp;P$35)</f>
        <v>10</v>
      </c>
      <c r="Q108" s="26">
        <f>COUNTIFS('总分(一中)'!$G:$G,$B108,'总分(一中)'!$Q:$Q,"&lt;"&amp;P$35,'总分(一中)'!$Q:$Q,"&gt;="&amp;Q$35)</f>
        <v>2</v>
      </c>
      <c r="R108" s="26">
        <f>COUNTIFS('总分(一中)'!$G:$G,$B108,'总分(一中)'!$Q:$Q,"&lt;"&amp;Q$35,'总分(一中)'!$Q:$Q,"&gt;="&amp;R$35)</f>
        <v>3</v>
      </c>
      <c r="S108" s="26">
        <f>COUNTIFS('总分(一中)'!$G:$G,$B108,'总分(一中)'!$Q:$Q,"&lt;"&amp;R$35,'总分(一中)'!$Q:$Q,"&gt;="&amp;S$35)</f>
        <v>2</v>
      </c>
      <c r="T108" s="28">
        <v>-0.0814159518210131</v>
      </c>
      <c r="U108" s="28">
        <v>-0.0808619416841309</v>
      </c>
      <c r="V108" s="28">
        <v>-0.125236920216</v>
      </c>
      <c r="W108" s="28">
        <v>-0.0972731006264276</v>
      </c>
      <c r="X108" s="28">
        <v>-0.0868098398239184</v>
      </c>
      <c r="Y108" s="28">
        <v>-0.0939729405544023</v>
      </c>
      <c r="Z108" s="28">
        <v>-0.0924212019359804</v>
      </c>
      <c r="XBI108" s="10"/>
      <c r="XBJ108" s="10"/>
      <c r="XBK108" s="10"/>
      <c r="XBL108" s="10"/>
      <c r="XBM108" s="10"/>
      <c r="XBN108" s="10"/>
      <c r="XBO108" s="10"/>
    </row>
    <row r="109" ht="17.75" customHeight="1" spans="1:26 16285:16291">
      <c r="A109" s="26"/>
      <c r="B109" s="26"/>
      <c r="C109" s="26">
        <f>COUNTIFS('总分(一中)'!$Q:$Q,"&gt;0")</f>
        <v>816</v>
      </c>
      <c r="D109" s="27">
        <f>AVERAGEIFS('总分(一中)'!$Q:$Q,'总分(一中)'!$Q:$Q,"&gt;0")</f>
        <v>108.863970588235</v>
      </c>
      <c r="E109" s="28" t="s">
        <v>1762</v>
      </c>
      <c r="F109" s="26" t="s">
        <v>1762</v>
      </c>
      <c r="G109" s="26">
        <f>MAX('总分(一中)'!$Q:$Q)</f>
        <v>137</v>
      </c>
      <c r="H109" s="26">
        <f>COUNTIFS('总分(一中)'!$Q:$Q,"&gt;=120")</f>
        <v>199</v>
      </c>
      <c r="I109" s="26">
        <f>COUNTIFS('总分(一中)'!$Q:$Q,"&gt;=105")</f>
        <v>535</v>
      </c>
      <c r="J109" s="26">
        <f>COUNTIFS('总分(一中)'!$Q:$Q,"&gt;=90")</f>
        <v>740</v>
      </c>
      <c r="K109" s="26">
        <f>COUNTIFS('总分(一中)'!H:H,E109,'总分(一中)'!$Q:$Q,"&lt;="&amp;K$33,'总分(一中)'!$Q:$Q,"&gt;="&amp;K$35)</f>
        <v>0</v>
      </c>
      <c r="L109" s="26">
        <f>COUNTIFS('总分(一中)'!$Q:$Q,"&lt;"&amp;K$35,'总分(一中)'!$Q:$Q,"&gt;="&amp;L$35)</f>
        <v>45</v>
      </c>
      <c r="M109" s="26">
        <f>COUNTIFS('总分(一中)'!$Q:$Q,"&lt;"&amp;L$35,'总分(一中)'!$Q:$Q,"&gt;="&amp;M$35)</f>
        <v>154</v>
      </c>
      <c r="N109" s="26">
        <f>COUNTIFS('总分(一中)'!$Q:$Q,"&lt;"&amp;M$35,'总分(一中)'!$Q:$Q,"&gt;="&amp;N$35)</f>
        <v>227</v>
      </c>
      <c r="O109" s="26">
        <f>COUNTIFS('总分(一中)'!$Q:$Q,"&lt;"&amp;N$35,'总分(一中)'!$Q:$Q,"&gt;="&amp;O$35)</f>
        <v>190</v>
      </c>
      <c r="P109" s="26">
        <f>COUNTIFS('总分(一中)'!$Q:$Q,"&lt;"&amp;O$35,'总分(一中)'!$Q:$Q,"&gt;="&amp;P$35)</f>
        <v>124</v>
      </c>
      <c r="Q109" s="26">
        <f>COUNTIFS('总分(一中)'!$Q:$Q,"&lt;"&amp;P$35,'总分(一中)'!$Q:$Q,"&gt;="&amp;Q$35)</f>
        <v>45</v>
      </c>
      <c r="R109" s="26">
        <f>COUNTIFS('总分(一中)'!$Q:$Q,"&lt;"&amp;Q$35,'总分(一中)'!$Q:$Q,"&gt;="&amp;R$35)</f>
        <v>17</v>
      </c>
      <c r="S109" s="26">
        <f>COUNTIFS('总分(一中)'!$Q:$Q,"&lt;"&amp;R$35,'总分(一中)'!$Q:$Q,"&gt;="&amp;S$35)</f>
        <v>14</v>
      </c>
      <c r="T109" s="28" t="s">
        <v>1762</v>
      </c>
      <c r="U109" s="28" t="s">
        <v>1762</v>
      </c>
      <c r="V109" s="28" t="s">
        <v>1762</v>
      </c>
      <c r="W109" s="28" t="s">
        <v>1762</v>
      </c>
      <c r="X109" s="28" t="s">
        <v>1762</v>
      </c>
      <c r="Y109" s="28" t="s">
        <v>1762</v>
      </c>
      <c r="Z109" s="28" t="s">
        <v>1762</v>
      </c>
      <c r="XBI109" s="10"/>
      <c r="XBJ109" s="10"/>
      <c r="XBK109" s="10"/>
      <c r="XBL109" s="10"/>
      <c r="XBM109" s="10"/>
      <c r="XBN109" s="10"/>
      <c r="XBO109" s="10"/>
    </row>
    <row r="110" ht="16.8" customHeight="1" spans="1:26 16285:16291">
      <c r="XBI110" s="10"/>
      <c r="XBJ110" s="10"/>
      <c r="XBK110" s="10"/>
      <c r="XBL110" s="10"/>
      <c r="XBM110" s="10"/>
      <c r="XBN110" s="10"/>
      <c r="XBO110" s="10"/>
    </row>
    <row r="111" ht="26" customHeight="1" spans="1:26 16285:16291">
      <c r="A111" s="11" t="s">
        <v>1771</v>
      </c>
      <c r="XBI111" s="10"/>
      <c r="XBJ111" s="10"/>
      <c r="XBK111" s="10"/>
      <c r="XBL111" s="10"/>
      <c r="XBM111" s="10"/>
      <c r="XBN111" s="10"/>
      <c r="XBO111" s="10"/>
    </row>
    <row r="112" ht="26.75" customHeight="1" spans="1:26 16285:16291">
      <c r="XBI112" s="10"/>
      <c r="XBJ112" s="10"/>
      <c r="XBK112" s="10"/>
      <c r="XBL112" s="10"/>
      <c r="XBM112" s="10"/>
      <c r="XBN112" s="10"/>
      <c r="XBO112" s="10"/>
    </row>
    <row r="113" ht="16.8" customHeight="1" spans="1:26">
      <c r="A113" s="12" t="s">
        <v>1747</v>
      </c>
      <c r="B113" s="13"/>
      <c r="C113" s="13"/>
      <c r="D113" s="13"/>
      <c r="E113" s="13"/>
      <c r="F113" s="13"/>
      <c r="G113" s="14"/>
      <c r="H113" s="35" t="s">
        <v>1764</v>
      </c>
      <c r="I113" s="13"/>
      <c r="J113" s="14"/>
      <c r="K113" s="36" t="s">
        <v>1748</v>
      </c>
      <c r="L113" s="13"/>
      <c r="M113" s="13"/>
      <c r="N113" s="13"/>
      <c r="O113" s="13"/>
      <c r="P113" s="13"/>
      <c r="Q113" s="13"/>
      <c r="R113" s="13"/>
      <c r="S113" s="14"/>
      <c r="T113" s="16"/>
      <c r="U113" s="16"/>
      <c r="V113" s="16"/>
      <c r="W113" s="16"/>
      <c r="X113" s="16"/>
      <c r="Y113" s="16"/>
      <c r="Z113" s="17"/>
    </row>
    <row r="114" ht="16.8" customHeight="1" spans="1:26">
      <c r="A114" s="18"/>
      <c r="B114" s="18"/>
      <c r="C114" s="12"/>
      <c r="D114" s="19"/>
      <c r="E114" s="20"/>
      <c r="F114" s="21"/>
      <c r="G114" s="19"/>
      <c r="H114" s="37"/>
      <c r="I114" s="37"/>
      <c r="J114" s="37"/>
      <c r="K114" s="38">
        <v>100</v>
      </c>
      <c r="L114" s="39">
        <v>89</v>
      </c>
      <c r="M114" s="39">
        <v>79</v>
      </c>
      <c r="N114" s="39">
        <v>69</v>
      </c>
      <c r="O114" s="39">
        <v>59</v>
      </c>
      <c r="P114" s="39">
        <v>49</v>
      </c>
      <c r="Q114" s="39">
        <v>39</v>
      </c>
      <c r="R114" s="39">
        <v>0</v>
      </c>
      <c r="S114" s="39">
        <v>0</v>
      </c>
      <c r="T114" s="20" t="s">
        <v>1749</v>
      </c>
      <c r="U114" s="20" t="s">
        <v>1750</v>
      </c>
      <c r="V114" s="20" t="s">
        <v>1751</v>
      </c>
      <c r="W114" s="20" t="s">
        <v>1752</v>
      </c>
      <c r="X114" s="20" t="s">
        <v>1753</v>
      </c>
      <c r="Y114" s="20" t="s">
        <v>1754</v>
      </c>
      <c r="Z114" s="22" t="s">
        <v>1755</v>
      </c>
    </row>
    <row r="115" ht="17" customHeight="1" spans="1:26">
      <c r="A115" s="18" t="s">
        <v>1756</v>
      </c>
      <c r="B115" s="18" t="s">
        <v>1</v>
      </c>
      <c r="C115" s="12" t="s">
        <v>1757</v>
      </c>
      <c r="D115" s="19" t="s">
        <v>14</v>
      </c>
      <c r="E115" s="20" t="s">
        <v>1758</v>
      </c>
      <c r="F115" s="21" t="s">
        <v>1759</v>
      </c>
      <c r="G115" s="19" t="s">
        <v>1760</v>
      </c>
      <c r="H115" s="35" t="s">
        <v>1765</v>
      </c>
      <c r="I115" s="35" t="s">
        <v>1766</v>
      </c>
      <c r="J115" s="35" t="s">
        <v>1767</v>
      </c>
      <c r="K115" s="40" t="s">
        <v>1761</v>
      </c>
      <c r="L115" s="40" t="s">
        <v>1761</v>
      </c>
      <c r="M115" s="40" t="s">
        <v>1761</v>
      </c>
      <c r="N115" s="40" t="s">
        <v>1761</v>
      </c>
      <c r="O115" s="40" t="s">
        <v>1761</v>
      </c>
      <c r="P115" s="40" t="s">
        <v>1761</v>
      </c>
      <c r="Q115" s="40" t="s">
        <v>1761</v>
      </c>
      <c r="R115" s="40" t="s">
        <v>1761</v>
      </c>
      <c r="S115" s="40" t="s">
        <v>1761</v>
      </c>
      <c r="T115" s="20" t="s">
        <v>1758</v>
      </c>
      <c r="U115" s="20" t="s">
        <v>1758</v>
      </c>
      <c r="V115" s="20" t="s">
        <v>1758</v>
      </c>
      <c r="W115" s="20" t="s">
        <v>1758</v>
      </c>
      <c r="X115" s="20" t="s">
        <v>1758</v>
      </c>
      <c r="Y115" s="20" t="s">
        <v>1758</v>
      </c>
      <c r="Z115" s="22" t="s">
        <v>1758</v>
      </c>
    </row>
    <row r="116" ht="16.8" customHeight="1" spans="1:26">
      <c r="A116" s="23"/>
      <c r="B116" s="23"/>
      <c r="C116" s="15"/>
      <c r="D116" s="24"/>
      <c r="E116" s="25"/>
      <c r="F116" s="23"/>
      <c r="G116" s="24"/>
      <c r="H116" s="37"/>
      <c r="I116" s="37"/>
      <c r="J116" s="37"/>
      <c r="K116" s="41">
        <v>90</v>
      </c>
      <c r="L116" s="41">
        <v>80</v>
      </c>
      <c r="M116" s="39">
        <v>70</v>
      </c>
      <c r="N116" s="39">
        <v>60</v>
      </c>
      <c r="O116" s="39">
        <v>50</v>
      </c>
      <c r="P116" s="39">
        <v>40</v>
      </c>
      <c r="Q116" s="39">
        <v>1</v>
      </c>
      <c r="R116" s="39">
        <v>1</v>
      </c>
      <c r="S116" s="39">
        <v>1</v>
      </c>
      <c r="T116" s="25"/>
      <c r="U116" s="25"/>
      <c r="V116" s="25"/>
      <c r="W116" s="25"/>
      <c r="X116" s="25"/>
      <c r="Y116" s="25"/>
      <c r="Z116" s="25"/>
    </row>
    <row r="117" ht="17" customHeight="1" spans="1:26">
      <c r="A117" s="26" t="s">
        <v>53</v>
      </c>
      <c r="B117" s="26">
        <v>1</v>
      </c>
      <c r="C117" s="26">
        <f>COUNTIFS('总分(一中)'!$G:$G,B117,'总分(一中)'!$S:$S,"&gt;0")</f>
        <v>46</v>
      </c>
      <c r="D117" s="27">
        <f>AVERAGEIFS('总分(一中)'!$S:$S,'总分(一中)'!G:G,B117,'总分(一中)'!$S:$S,"&gt;0")</f>
        <v>61.8967391304348</v>
      </c>
      <c r="E117" s="28">
        <f t="shared" ref="E117:E132" si="8">(D117-D$133)/D$133</f>
        <v>-0.0120571091786999</v>
      </c>
      <c r="F117" s="26">
        <f t="shared" ref="F117:F132" si="9">RANK(D117,$D$117:$D$132,0)</f>
        <v>7</v>
      </c>
      <c r="G117" s="26">
        <f>_xlfn.MAXIFS('总分(一中)'!$S:$S,'总分(一中)'!G:G,B117)</f>
        <v>83</v>
      </c>
      <c r="H117" s="26">
        <f>COUNTIFS('总分(一中)'!$G:$G,$B117,'总分(一中)'!$S:$S,"&gt;=80")</f>
        <v>3</v>
      </c>
      <c r="I117" s="26">
        <f>COUNTIFS('总分(一中)'!$G:$G,$B117,'总分(一中)'!$S:$S,"&gt;=70")</f>
        <v>12</v>
      </c>
      <c r="J117" s="26">
        <f>COUNTIFS('总分(一中)'!$G:$G,$B117,'总分(一中)'!$S:$S,"&gt;=60")</f>
        <v>30</v>
      </c>
      <c r="K117" s="26">
        <f>COUNTIFS('总分(一中)'!$G:$G,$B117,'总分(一中)'!$S:$S,"&lt;="&amp;K$114,'总分(一中)'!$S:$S,"&gt;="&amp;K$116)</f>
        <v>0</v>
      </c>
      <c r="L117" s="26">
        <f>COUNTIFS('总分(一中)'!$G:$G,$B117,'总分(一中)'!$S:$S,"&lt;"&amp;K$116,'总分(一中)'!$S:$S,"&gt;="&amp;L$116)</f>
        <v>3</v>
      </c>
      <c r="M117" s="26">
        <f>COUNTIFS('总分(一中)'!$G:$G,$B117,'总分(一中)'!$S:$S,"&lt;"&amp;L$116,'总分(一中)'!$S:$S,"&gt;="&amp;M$116)</f>
        <v>9</v>
      </c>
      <c r="N117" s="26">
        <f>COUNTIFS('总分(一中)'!$G:$G,$B117,'总分(一中)'!$S:$S,"&lt;"&amp;M$116,'总分(一中)'!$S:$S,"&gt;="&amp;N$116)</f>
        <v>18</v>
      </c>
      <c r="O117" s="26">
        <f>COUNTIFS('总分(一中)'!$G:$G,$B117,'总分(一中)'!$S:$S,"&lt;"&amp;N$116,'总分(一中)'!$S:$S,"&gt;="&amp;O$116)</f>
        <v>9</v>
      </c>
      <c r="P117" s="26">
        <f>COUNTIFS('总分(一中)'!$G:$G,$B117,'总分(一中)'!$S:$S,"&lt;"&amp;O$116,'总分(一中)'!$S:$S,"&gt;="&amp;P$116)</f>
        <v>2</v>
      </c>
      <c r="Q117" s="26">
        <f>COUNTIFS('总分(一中)'!$G:$G,$B117,'总分(一中)'!$S:$S,"&lt;"&amp;P$116,'总分(一中)'!$S:$S,"&gt;="&amp;Q$116)</f>
        <v>5</v>
      </c>
      <c r="R117" s="26">
        <f>COUNTIFS('总分(一中)'!$G:$G,$B117,'总分(一中)'!$S:$S,"&lt;"&amp;Q$116,'总分(一中)'!$S:$S,"&gt;="&amp;R$116)</f>
        <v>0</v>
      </c>
      <c r="S117" s="26">
        <f>COUNTIFS('总分(一中)'!$G:$G,$B117,'总分(一中)'!$S:$S,"&lt;"&amp;R$116,'总分(一中)'!$S:$S,"&gt;="&amp;S$116)</f>
        <v>0</v>
      </c>
      <c r="T117" s="28">
        <v>0.0268524667921657</v>
      </c>
      <c r="U117" s="28">
        <v>0.0175463321823691</v>
      </c>
      <c r="V117" s="28">
        <v>-0.00896210952419615</v>
      </c>
      <c r="W117" s="28">
        <v>-0.0176607394673455</v>
      </c>
      <c r="X117" s="28">
        <v>0.00251947119735214</v>
      </c>
      <c r="Y117" s="28">
        <v>-0.0245353826741924</v>
      </c>
      <c r="Z117" s="28">
        <v>-0.0120571091786999</v>
      </c>
    </row>
    <row r="118" ht="17" customHeight="1" spans="1:26">
      <c r="A118" s="26" t="s">
        <v>53</v>
      </c>
      <c r="B118" s="26">
        <v>2</v>
      </c>
      <c r="C118" s="26">
        <f>COUNTIFS('总分(一中)'!G:G,B118,'总分(一中)'!$S:$S,"&gt;0")</f>
        <v>46</v>
      </c>
      <c r="D118" s="27">
        <f>AVERAGEIFS('总分(一中)'!$S:$S,'总分(一中)'!G:G,B118,'总分(一中)'!$S:$S,"&gt;0")</f>
        <v>60.3260869565217</v>
      </c>
      <c r="E118" s="28">
        <f t="shared" si="8"/>
        <v>-0.0371265178578952</v>
      </c>
      <c r="F118" s="26">
        <f t="shared" si="9"/>
        <v>11</v>
      </c>
      <c r="G118" s="26">
        <f>_xlfn.MAXIFS('总分(一中)'!$S:$S,'总分(一中)'!G:G,B118)</f>
        <v>82.5</v>
      </c>
      <c r="H118" s="26">
        <f>COUNTIFS('总分(一中)'!$G:$G,$B118,'总分(一中)'!$S:$S,"&gt;=80")</f>
        <v>2</v>
      </c>
      <c r="I118" s="26">
        <f>COUNTIFS('总分(一中)'!$G:$G,$B118,'总分(一中)'!$S:$S,"&gt;=70")</f>
        <v>11</v>
      </c>
      <c r="J118" s="26">
        <f>COUNTIFS('总分(一中)'!$G:$G,$B118,'总分(一中)'!$S:$S,"&gt;=60")</f>
        <v>23</v>
      </c>
      <c r="K118" s="26">
        <f>COUNTIFS('总分(一中)'!$G:$G,$B118,'总分(一中)'!$S:$S,"&lt;="&amp;K$114,'总分(一中)'!$S:$S,"&gt;="&amp;K$116)</f>
        <v>0</v>
      </c>
      <c r="L118" s="26">
        <f>COUNTIFS('总分(一中)'!$G:$G,$B118,'总分(一中)'!$S:$S,"&lt;"&amp;K$116,'总分(一中)'!$S:$S,"&gt;="&amp;L$116)</f>
        <v>2</v>
      </c>
      <c r="M118" s="26">
        <f>COUNTIFS('总分(一中)'!$G:$G,$B118,'总分(一中)'!$S:$S,"&lt;"&amp;L$116,'总分(一中)'!$S:$S,"&gt;="&amp;M$116)</f>
        <v>9</v>
      </c>
      <c r="N118" s="26">
        <f>COUNTIFS('总分(一中)'!$G:$G,$B118,'总分(一中)'!$S:$S,"&lt;"&amp;M$116,'总分(一中)'!$S:$S,"&gt;="&amp;N$116)</f>
        <v>12</v>
      </c>
      <c r="O118" s="26">
        <f>COUNTIFS('总分(一中)'!$G:$G,$B118,'总分(一中)'!$S:$S,"&lt;"&amp;N$116,'总分(一中)'!$S:$S,"&gt;="&amp;O$116)</f>
        <v>15</v>
      </c>
      <c r="P118" s="26">
        <f>COUNTIFS('总分(一中)'!$G:$G,$B118,'总分(一中)'!$S:$S,"&lt;"&amp;O$116,'总分(一中)'!$S:$S,"&gt;="&amp;P$116)</f>
        <v>7</v>
      </c>
      <c r="Q118" s="26">
        <f>COUNTIFS('总分(一中)'!$G:$G,$B118,'总分(一中)'!$S:$S,"&lt;"&amp;P$116,'总分(一中)'!$S:$S,"&gt;="&amp;Q$116)</f>
        <v>1</v>
      </c>
      <c r="R118" s="26">
        <f>COUNTIFS('总分(一中)'!$G:$G,$B118,'总分(一中)'!$S:$S,"&lt;"&amp;Q$116,'总分(一中)'!$S:$S,"&gt;="&amp;R$116)</f>
        <v>0</v>
      </c>
      <c r="S118" s="26">
        <f>COUNTIFS('总分(一中)'!$G:$G,$B118,'总分(一中)'!$S:$S,"&lt;"&amp;R$116,'总分(一中)'!$S:$S,"&gt;="&amp;S$116)</f>
        <v>0</v>
      </c>
      <c r="T118" s="28">
        <v>-0.0175359683717608</v>
      </c>
      <c r="U118" s="28">
        <v>-0.0980839328383547</v>
      </c>
      <c r="V118" s="28">
        <v>-0.0477953429291881</v>
      </c>
      <c r="W118" s="28">
        <v>-0.0574933875210777</v>
      </c>
      <c r="X118" s="28">
        <v>-0.0410321317167346</v>
      </c>
      <c r="Y118" s="28">
        <v>-0.0349915162927459</v>
      </c>
      <c r="Z118" s="28">
        <v>-0.0371265178578952</v>
      </c>
    </row>
    <row r="119" ht="17" customHeight="1" spans="1:26">
      <c r="A119" s="26" t="s">
        <v>53</v>
      </c>
      <c r="B119" s="26">
        <v>3</v>
      </c>
      <c r="C119" s="26">
        <f>COUNTIFS('总分(一中)'!G:G,B119,'总分(一中)'!$S:$S,"&gt;0")</f>
        <v>43</v>
      </c>
      <c r="D119" s="27">
        <f>AVERAGEIFS('总分(一中)'!$S:$S,'总分(一中)'!G:G,B119,'总分(一中)'!$S:$S,"&gt;0")</f>
        <v>64.5</v>
      </c>
      <c r="E119" s="28">
        <f t="shared" si="8"/>
        <v>0.0294939176632882</v>
      </c>
      <c r="F119" s="26">
        <f t="shared" si="9"/>
        <v>4</v>
      </c>
      <c r="G119" s="26">
        <f>_xlfn.MAXIFS('总分(一中)'!$S:$S,'总分(一中)'!G:G,B119)</f>
        <v>91</v>
      </c>
      <c r="H119" s="26">
        <f>COUNTIFS('总分(一中)'!$G:$G,$B119,'总分(一中)'!$S:$S,"&gt;=80")</f>
        <v>6</v>
      </c>
      <c r="I119" s="26">
        <f>COUNTIFS('总分(一中)'!$G:$G,$B119,'总分(一中)'!$S:$S,"&gt;=70")</f>
        <v>17</v>
      </c>
      <c r="J119" s="26">
        <f>COUNTIFS('总分(一中)'!$G:$G,$B119,'总分(一中)'!$S:$S,"&gt;=60")</f>
        <v>26</v>
      </c>
      <c r="K119" s="26">
        <f>COUNTIFS('总分(一中)'!$G:$G,$B119,'总分(一中)'!$S:$S,"&lt;="&amp;K$114,'总分(一中)'!$S:$S,"&gt;="&amp;K$116)</f>
        <v>1</v>
      </c>
      <c r="L119" s="26">
        <f>COUNTIFS('总分(一中)'!$G:$G,$B119,'总分(一中)'!$S:$S,"&lt;"&amp;K$116,'总分(一中)'!$S:$S,"&gt;="&amp;L$116)</f>
        <v>5</v>
      </c>
      <c r="M119" s="26">
        <f>COUNTIFS('总分(一中)'!$G:$G,$B119,'总分(一中)'!$S:$S,"&lt;"&amp;L$116,'总分(一中)'!$S:$S,"&gt;="&amp;M$116)</f>
        <v>11</v>
      </c>
      <c r="N119" s="26">
        <f>COUNTIFS('总分(一中)'!$G:$G,$B119,'总分(一中)'!$S:$S,"&lt;"&amp;M$116,'总分(一中)'!$S:$S,"&gt;="&amp;N$116)</f>
        <v>9</v>
      </c>
      <c r="O119" s="26">
        <f>COUNTIFS('总分(一中)'!$G:$G,$B119,'总分(一中)'!$S:$S,"&lt;"&amp;N$116,'总分(一中)'!$S:$S,"&gt;="&amp;O$116)</f>
        <v>10</v>
      </c>
      <c r="P119" s="26">
        <f>COUNTIFS('总分(一中)'!$G:$G,$B119,'总分(一中)'!$S:$S,"&lt;"&amp;O$116,'总分(一中)'!$S:$S,"&gt;="&amp;P$116)</f>
        <v>6</v>
      </c>
      <c r="Q119" s="26">
        <f>COUNTIFS('总分(一中)'!$G:$G,$B119,'总分(一中)'!$S:$S,"&lt;"&amp;P$116,'总分(一中)'!$S:$S,"&gt;="&amp;Q$116)</f>
        <v>1</v>
      </c>
      <c r="R119" s="26">
        <f>COUNTIFS('总分(一中)'!$G:$G,$B119,'总分(一中)'!$S:$S,"&lt;"&amp;Q$116,'总分(一中)'!$S:$S,"&gt;="&amp;R$116)</f>
        <v>0</v>
      </c>
      <c r="S119" s="26">
        <f>COUNTIFS('总分(一中)'!$G:$G,$B119,'总分(一中)'!$S:$S,"&lt;"&amp;R$116,'总分(一中)'!$S:$S,"&gt;="&amp;S$116)</f>
        <v>0</v>
      </c>
      <c r="T119" s="28">
        <v>-0.0270261469905289</v>
      </c>
      <c r="U119" s="28">
        <v>-0.00761209610414719</v>
      </c>
      <c r="V119" s="28">
        <v>-0.000601623740651915</v>
      </c>
      <c r="W119" s="28">
        <v>-0.0167783107474337</v>
      </c>
      <c r="X119" s="28">
        <v>-0.00771271562174873</v>
      </c>
      <c r="Y119" s="28">
        <v>-0.0463693058288941</v>
      </c>
      <c r="Z119" s="28">
        <v>0.0294939176632882</v>
      </c>
    </row>
    <row r="120" ht="17" customHeight="1" spans="1:26">
      <c r="A120" s="26" t="s">
        <v>53</v>
      </c>
      <c r="B120" s="26">
        <v>4</v>
      </c>
      <c r="C120" s="26">
        <f>COUNTIFS('总分(一中)'!G:G,B120,'总分(一中)'!$S:$S,"&gt;0")</f>
        <v>40</v>
      </c>
      <c r="D120" s="27">
        <f>AVERAGEIFS('总分(一中)'!$S:$S,'总分(一中)'!G:G,B120,'总分(一中)'!$S:$S,"&gt;0")</f>
        <v>63.15</v>
      </c>
      <c r="E120" s="28">
        <f t="shared" si="8"/>
        <v>0.00794637054940545</v>
      </c>
      <c r="F120" s="26">
        <f t="shared" si="9"/>
        <v>5</v>
      </c>
      <c r="G120" s="26">
        <f>_xlfn.MAXIFS('总分(一中)'!$S:$S,'总分(一中)'!G:G,B120)</f>
        <v>93.5</v>
      </c>
      <c r="H120" s="26">
        <f>COUNTIFS('总分(一中)'!$G:$G,$B120,'总分(一中)'!$S:$S,"&gt;=80")</f>
        <v>2</v>
      </c>
      <c r="I120" s="26">
        <f>COUNTIFS('总分(一中)'!$G:$G,$B120,'总分(一中)'!$S:$S,"&gt;=70")</f>
        <v>11</v>
      </c>
      <c r="J120" s="26">
        <f>COUNTIFS('总分(一中)'!$G:$G,$B120,'总分(一中)'!$S:$S,"&gt;=60")</f>
        <v>27</v>
      </c>
      <c r="K120" s="26">
        <f>COUNTIFS('总分(一中)'!$G:$G,$B120,'总分(一中)'!$S:$S,"&lt;="&amp;K$114,'总分(一中)'!$S:$S,"&gt;="&amp;K$116)</f>
        <v>1</v>
      </c>
      <c r="L120" s="26">
        <f>COUNTIFS('总分(一中)'!$G:$G,$B120,'总分(一中)'!$S:$S,"&lt;"&amp;K$116,'总分(一中)'!$S:$S,"&gt;="&amp;L$116)</f>
        <v>1</v>
      </c>
      <c r="M120" s="26">
        <f>COUNTIFS('总分(一中)'!$G:$G,$B120,'总分(一中)'!$S:$S,"&lt;"&amp;L$116,'总分(一中)'!$S:$S,"&gt;="&amp;M$116)</f>
        <v>9</v>
      </c>
      <c r="N120" s="26">
        <f>COUNTIFS('总分(一中)'!$G:$G,$B120,'总分(一中)'!$S:$S,"&lt;"&amp;M$116,'总分(一中)'!$S:$S,"&gt;="&amp;N$116)</f>
        <v>16</v>
      </c>
      <c r="O120" s="26">
        <f>COUNTIFS('总分(一中)'!$G:$G,$B120,'总分(一中)'!$S:$S,"&lt;"&amp;N$116,'总分(一中)'!$S:$S,"&gt;="&amp;O$116)</f>
        <v>9</v>
      </c>
      <c r="P120" s="26">
        <f>COUNTIFS('总分(一中)'!$G:$G,$B120,'总分(一中)'!$S:$S,"&lt;"&amp;O$116,'总分(一中)'!$S:$S,"&gt;="&amp;P$116)</f>
        <v>2</v>
      </c>
      <c r="Q120" s="26">
        <f>COUNTIFS('总分(一中)'!$G:$G,$B120,'总分(一中)'!$S:$S,"&lt;"&amp;P$116,'总分(一中)'!$S:$S,"&gt;="&amp;Q$116)</f>
        <v>2</v>
      </c>
      <c r="R120" s="26">
        <f>COUNTIFS('总分(一中)'!$G:$G,$B120,'总分(一中)'!$S:$S,"&lt;"&amp;Q$116,'总分(一中)'!$S:$S,"&gt;="&amp;R$116)</f>
        <v>0</v>
      </c>
      <c r="S120" s="26">
        <f>COUNTIFS('总分(一中)'!$G:$G,$B120,'总分(一中)'!$S:$S,"&lt;"&amp;R$116,'总分(一中)'!$S:$S,"&gt;="&amp;S$116)</f>
        <v>0</v>
      </c>
      <c r="T120" s="28">
        <v>0.00255719661244331</v>
      </c>
      <c r="U120" s="28">
        <v>-0.0380685483215256</v>
      </c>
      <c r="V120" s="28">
        <v>0.0157957373147246</v>
      </c>
      <c r="W120" s="28">
        <v>0.0125812995041535</v>
      </c>
      <c r="X120" s="28">
        <v>-0.0265280684838079</v>
      </c>
      <c r="Y120" s="28">
        <v>-0.0187223793781171</v>
      </c>
      <c r="Z120" s="28">
        <v>0.00794637054940545</v>
      </c>
    </row>
    <row r="121" ht="17" customHeight="1" spans="1:26">
      <c r="A121" s="26" t="s">
        <v>53</v>
      </c>
      <c r="B121" s="26">
        <v>5</v>
      </c>
      <c r="C121" s="26">
        <f>COUNTIFS('总分(一中)'!G:G,B121,'总分(一中)'!$S:$S,"&gt;0")</f>
        <v>46</v>
      </c>
      <c r="D121" s="27">
        <f>AVERAGEIFS('总分(一中)'!$S:$S,'总分(一中)'!G:G,B121,'总分(一中)'!$S:$S,"&gt;0")</f>
        <v>60.9347826086956</v>
      </c>
      <c r="E121" s="28">
        <f t="shared" si="8"/>
        <v>-0.0274110376777227</v>
      </c>
      <c r="F121" s="26">
        <f t="shared" si="9"/>
        <v>9</v>
      </c>
      <c r="G121" s="26">
        <f>_xlfn.MAXIFS('总分(一中)'!$S:$S,'总分(一中)'!G:G,B121)</f>
        <v>82.5</v>
      </c>
      <c r="H121" s="26">
        <f>COUNTIFS('总分(一中)'!$G:$G,$B121,'总分(一中)'!$S:$S,"&gt;=80")</f>
        <v>2</v>
      </c>
      <c r="I121" s="26">
        <f>COUNTIFS('总分(一中)'!$G:$G,$B121,'总分(一中)'!$S:$S,"&gt;=70")</f>
        <v>16</v>
      </c>
      <c r="J121" s="26">
        <f>COUNTIFS('总分(一中)'!$G:$G,$B121,'总分(一中)'!$S:$S,"&gt;=60")</f>
        <v>28</v>
      </c>
      <c r="K121" s="26">
        <f>COUNTIFS('总分(一中)'!$G:$G,$B121,'总分(一中)'!$S:$S,"&lt;="&amp;K$114,'总分(一中)'!$S:$S,"&gt;="&amp;K$116)</f>
        <v>0</v>
      </c>
      <c r="L121" s="26">
        <f>COUNTIFS('总分(一中)'!$G:$G,$B121,'总分(一中)'!$S:$S,"&lt;"&amp;K$116,'总分(一中)'!$S:$S,"&gt;="&amp;L$116)</f>
        <v>2</v>
      </c>
      <c r="M121" s="26">
        <f>COUNTIFS('总分(一中)'!$G:$G,$B121,'总分(一中)'!$S:$S,"&lt;"&amp;L$116,'总分(一中)'!$S:$S,"&gt;="&amp;M$116)</f>
        <v>14</v>
      </c>
      <c r="N121" s="26">
        <f>COUNTIFS('总分(一中)'!$G:$G,$B121,'总分(一中)'!$S:$S,"&lt;"&amp;M$116,'总分(一中)'!$S:$S,"&gt;="&amp;N$116)</f>
        <v>12</v>
      </c>
      <c r="O121" s="26">
        <f>COUNTIFS('总分(一中)'!$G:$G,$B121,'总分(一中)'!$S:$S,"&lt;"&amp;N$116,'总分(一中)'!$S:$S,"&gt;="&amp;O$116)</f>
        <v>5</v>
      </c>
      <c r="P121" s="26">
        <f>COUNTIFS('总分(一中)'!$G:$G,$B121,'总分(一中)'!$S:$S,"&lt;"&amp;O$116,'总分(一中)'!$S:$S,"&gt;="&amp;P$116)</f>
        <v>10</v>
      </c>
      <c r="Q121" s="26">
        <f>COUNTIFS('总分(一中)'!$G:$G,$B121,'总分(一中)'!$S:$S,"&lt;"&amp;P$116,'总分(一中)'!$S:$S,"&gt;="&amp;Q$116)</f>
        <v>3</v>
      </c>
      <c r="R121" s="26">
        <f>COUNTIFS('总分(一中)'!$G:$G,$B121,'总分(一中)'!$S:$S,"&lt;"&amp;Q$116,'总分(一中)'!$S:$S,"&gt;="&amp;R$116)</f>
        <v>0</v>
      </c>
      <c r="S121" s="26">
        <f>COUNTIFS('总分(一中)'!$G:$G,$B121,'总分(一中)'!$S:$S,"&lt;"&amp;R$116,'总分(一中)'!$S:$S,"&gt;="&amp;S$116)</f>
        <v>0</v>
      </c>
      <c r="T121" s="28">
        <v>-0.0141328550091931</v>
      </c>
      <c r="U121" s="28">
        <v>-0.0244827554512505</v>
      </c>
      <c r="V121" s="28">
        <v>-0.00783514749067774</v>
      </c>
      <c r="W121" s="28">
        <v>0.0166679682808051</v>
      </c>
      <c r="X121" s="28">
        <v>0.0139951762397142</v>
      </c>
      <c r="Y121" s="28">
        <v>0.0276318373142143</v>
      </c>
      <c r="Z121" s="28">
        <v>-0.0274110376777227</v>
      </c>
    </row>
    <row r="122" ht="17" customHeight="1" spans="1:26">
      <c r="A122" s="26" t="s">
        <v>53</v>
      </c>
      <c r="B122" s="26">
        <v>6</v>
      </c>
      <c r="C122" s="26">
        <f>COUNTIFS('总分(一中)'!G:G,B122,'总分(一中)'!$S:$S,"&gt;0")</f>
        <v>43</v>
      </c>
      <c r="D122" s="27">
        <f>AVERAGEIFS('总分(一中)'!$S:$S,'总分(一中)'!G:G,B122,'总分(一中)'!$S:$S,"&gt;0")</f>
        <v>61.8255813953488</v>
      </c>
      <c r="E122" s="28">
        <f t="shared" si="8"/>
        <v>-0.0131928681781678</v>
      </c>
      <c r="F122" s="26">
        <f t="shared" si="9"/>
        <v>8</v>
      </c>
      <c r="G122" s="26">
        <f>_xlfn.MAXIFS('总分(一中)'!$S:$S,'总分(一中)'!G:G,B122)</f>
        <v>83</v>
      </c>
      <c r="H122" s="26">
        <f>COUNTIFS('总分(一中)'!$G:$G,$B122,'总分(一中)'!$S:$S,"&gt;=80")</f>
        <v>1</v>
      </c>
      <c r="I122" s="26">
        <f>COUNTIFS('总分(一中)'!$G:$G,$B122,'总分(一中)'!$S:$S,"&gt;=70")</f>
        <v>11</v>
      </c>
      <c r="J122" s="26">
        <f>COUNTIFS('总分(一中)'!$G:$G,$B122,'总分(一中)'!$S:$S,"&gt;=60")</f>
        <v>26</v>
      </c>
      <c r="K122" s="26">
        <f>COUNTIFS('总分(一中)'!$G:$G,$B122,'总分(一中)'!$S:$S,"&lt;="&amp;K$114,'总分(一中)'!$S:$S,"&gt;="&amp;K$116)</f>
        <v>0</v>
      </c>
      <c r="L122" s="26">
        <f>COUNTIFS('总分(一中)'!$G:$G,$B122,'总分(一中)'!$S:$S,"&lt;"&amp;K$116,'总分(一中)'!$S:$S,"&gt;="&amp;L$116)</f>
        <v>1</v>
      </c>
      <c r="M122" s="26">
        <f>COUNTIFS('总分(一中)'!$G:$G,$B122,'总分(一中)'!$S:$S,"&lt;"&amp;L$116,'总分(一中)'!$S:$S,"&gt;="&amp;M$116)</f>
        <v>10</v>
      </c>
      <c r="N122" s="26">
        <f>COUNTIFS('总分(一中)'!$G:$G,$B122,'总分(一中)'!$S:$S,"&lt;"&amp;M$116,'总分(一中)'!$S:$S,"&gt;="&amp;N$116)</f>
        <v>15</v>
      </c>
      <c r="O122" s="26">
        <f>COUNTIFS('总分(一中)'!$G:$G,$B122,'总分(一中)'!$S:$S,"&lt;"&amp;N$116,'总分(一中)'!$S:$S,"&gt;="&amp;O$116)</f>
        <v>7</v>
      </c>
      <c r="P122" s="26">
        <f>COUNTIFS('总分(一中)'!$G:$G,$B122,'总分(一中)'!$S:$S,"&lt;"&amp;O$116,'总分(一中)'!$S:$S,"&gt;="&amp;P$116)</f>
        <v>9</v>
      </c>
      <c r="Q122" s="26">
        <f>COUNTIFS('总分(一中)'!$G:$G,$B122,'总分(一中)'!$S:$S,"&lt;"&amp;P$116,'总分(一中)'!$S:$S,"&gt;="&amp;Q$116)</f>
        <v>1</v>
      </c>
      <c r="R122" s="26">
        <f>COUNTIFS('总分(一中)'!$G:$G,$B122,'总分(一中)'!$S:$S,"&lt;"&amp;Q$116,'总分(一中)'!$S:$S,"&gt;="&amp;R$116)</f>
        <v>0</v>
      </c>
      <c r="S122" s="26">
        <f>COUNTIFS('总分(一中)'!$G:$G,$B122,'总分(一中)'!$S:$S,"&lt;"&amp;R$116,'总分(一中)'!$S:$S,"&gt;="&amp;S$116)</f>
        <v>0</v>
      </c>
      <c r="T122" s="28">
        <v>0.0116969867861964</v>
      </c>
      <c r="U122" s="28">
        <v>-0.00622689406374019</v>
      </c>
      <c r="V122" s="28">
        <v>-0.0194605702022988</v>
      </c>
      <c r="W122" s="28">
        <v>0.027545107056454</v>
      </c>
      <c r="X122" s="28">
        <v>-0.0239164737647839</v>
      </c>
      <c r="Y122" s="28">
        <v>-0.0371038119501235</v>
      </c>
      <c r="Z122" s="28">
        <v>-0.0131928681781678</v>
      </c>
    </row>
    <row r="123" ht="17" customHeight="1" spans="1:26">
      <c r="A123" s="26" t="s">
        <v>53</v>
      </c>
      <c r="B123" s="26">
        <v>7</v>
      </c>
      <c r="C123" s="26">
        <f>COUNTIFS('总分(一中)'!G:G,B123,'总分(一中)'!$S:$S,"&gt;0")</f>
        <v>47</v>
      </c>
      <c r="D123" s="27">
        <f>AVERAGEIFS('总分(一中)'!$S:$S,'总分(一中)'!G:G,B123,'总分(一中)'!$S:$S,"&gt;0")</f>
        <v>62.2446808510638</v>
      </c>
      <c r="E123" s="28">
        <f t="shared" si="8"/>
        <v>-0.00650356057267043</v>
      </c>
      <c r="F123" s="26">
        <f t="shared" si="9"/>
        <v>6</v>
      </c>
      <c r="G123" s="26">
        <f>_xlfn.MAXIFS('总分(一中)'!$S:$S,'总分(一中)'!G:G,B123)</f>
        <v>87.5</v>
      </c>
      <c r="H123" s="26">
        <f>COUNTIFS('总分(一中)'!$G:$G,$B123,'总分(一中)'!$S:$S,"&gt;=80")</f>
        <v>4</v>
      </c>
      <c r="I123" s="26">
        <f>COUNTIFS('总分(一中)'!$G:$G,$B123,'总分(一中)'!$S:$S,"&gt;=70")</f>
        <v>16</v>
      </c>
      <c r="J123" s="26">
        <f>COUNTIFS('总分(一中)'!$G:$G,$B123,'总分(一中)'!$S:$S,"&gt;=60")</f>
        <v>26</v>
      </c>
      <c r="K123" s="26">
        <f>COUNTIFS('总分(一中)'!$G:$G,$B123,'总分(一中)'!$S:$S,"&lt;="&amp;K$114,'总分(一中)'!$S:$S,"&gt;="&amp;K$116)</f>
        <v>0</v>
      </c>
      <c r="L123" s="26">
        <f>COUNTIFS('总分(一中)'!$G:$G,$B123,'总分(一中)'!$S:$S,"&lt;"&amp;K$116,'总分(一中)'!$S:$S,"&gt;="&amp;L$116)</f>
        <v>4</v>
      </c>
      <c r="M123" s="26">
        <f>COUNTIFS('总分(一中)'!$G:$G,$B123,'总分(一中)'!$S:$S,"&lt;"&amp;L$116,'总分(一中)'!$S:$S,"&gt;="&amp;M$116)</f>
        <v>12</v>
      </c>
      <c r="N123" s="26">
        <f>COUNTIFS('总分(一中)'!$G:$G,$B123,'总分(一中)'!$S:$S,"&lt;"&amp;M$116,'总分(一中)'!$S:$S,"&gt;="&amp;N$116)</f>
        <v>10</v>
      </c>
      <c r="O123" s="26">
        <f>COUNTIFS('总分(一中)'!$G:$G,$B123,'总分(一中)'!$S:$S,"&lt;"&amp;N$116,'总分(一中)'!$S:$S,"&gt;="&amp;O$116)</f>
        <v>13</v>
      </c>
      <c r="P123" s="26">
        <f>COUNTIFS('总分(一中)'!$G:$G,$B123,'总分(一中)'!$S:$S,"&lt;"&amp;O$116,'总分(一中)'!$S:$S,"&gt;="&amp;P$116)</f>
        <v>5</v>
      </c>
      <c r="Q123" s="26">
        <f>COUNTIFS('总分(一中)'!$G:$G,$B123,'总分(一中)'!$S:$S,"&lt;"&amp;P$116,'总分(一中)'!$S:$S,"&gt;="&amp;Q$116)</f>
        <v>3</v>
      </c>
      <c r="R123" s="26">
        <f>COUNTIFS('总分(一中)'!$G:$G,$B123,'总分(一中)'!$S:$S,"&lt;"&amp;Q$116,'总分(一中)'!$S:$S,"&gt;="&amp;R$116)</f>
        <v>0</v>
      </c>
      <c r="S123" s="26">
        <f>COUNTIFS('总分(一中)'!$G:$G,$B123,'总分(一中)'!$S:$S,"&lt;"&amp;R$116,'总分(一中)'!$S:$S,"&gt;="&amp;S$116)</f>
        <v>0</v>
      </c>
      <c r="T123" s="28">
        <v>0.0448975986983897</v>
      </c>
      <c r="U123" s="28">
        <v>0.0197113243785018</v>
      </c>
      <c r="V123" s="28">
        <v>-0.000727027619690997</v>
      </c>
      <c r="W123" s="28">
        <v>0.0027018769275877</v>
      </c>
      <c r="X123" s="28">
        <v>-0.0536315722844331</v>
      </c>
      <c r="Y123" s="28">
        <v>0.0137432950913941</v>
      </c>
      <c r="Z123" s="28">
        <v>-0.00650356057267043</v>
      </c>
    </row>
    <row r="124" ht="17" customHeight="1" spans="1:26">
      <c r="A124" s="26" t="s">
        <v>53</v>
      </c>
      <c r="B124" s="26">
        <v>8</v>
      </c>
      <c r="C124" s="26">
        <f>COUNTIFS('总分(一中)'!G:G,B124,'总分(一中)'!$S:$S,"&gt;0")</f>
        <v>40</v>
      </c>
      <c r="D124" s="27">
        <f>AVERAGEIFS('总分(一中)'!$S:$S,'总分(一中)'!G:G,B124,'总分(一中)'!$S:$S,"&gt;0")</f>
        <v>60.6</v>
      </c>
      <c r="E124" s="28">
        <f t="shared" si="8"/>
        <v>-0.0327545517768175</v>
      </c>
      <c r="F124" s="26">
        <f t="shared" si="9"/>
        <v>10</v>
      </c>
      <c r="G124" s="26">
        <f>_xlfn.MAXIFS('总分(一中)'!$S:$S,'总分(一中)'!G:G,B124)</f>
        <v>82.5</v>
      </c>
      <c r="H124" s="26">
        <f>COUNTIFS('总分(一中)'!$G:$G,$B124,'总分(一中)'!$S:$S,"&gt;=80")</f>
        <v>3</v>
      </c>
      <c r="I124" s="26">
        <f>COUNTIFS('总分(一中)'!$G:$G,$B124,'总分(一中)'!$S:$S,"&gt;=70")</f>
        <v>12</v>
      </c>
      <c r="J124" s="26">
        <f>COUNTIFS('总分(一中)'!$G:$G,$B124,'总分(一中)'!$S:$S,"&gt;=60")</f>
        <v>24</v>
      </c>
      <c r="K124" s="26">
        <f>COUNTIFS('总分(一中)'!$G:$G,$B124,'总分(一中)'!$S:$S,"&lt;="&amp;K$114,'总分(一中)'!$S:$S,"&gt;="&amp;K$116)</f>
        <v>0</v>
      </c>
      <c r="L124" s="26">
        <f>COUNTIFS('总分(一中)'!$G:$G,$B124,'总分(一中)'!$S:$S,"&lt;"&amp;K$116,'总分(一中)'!$S:$S,"&gt;="&amp;L$116)</f>
        <v>3</v>
      </c>
      <c r="M124" s="26">
        <f>COUNTIFS('总分(一中)'!$G:$G,$B124,'总分(一中)'!$S:$S,"&lt;"&amp;L$116,'总分(一中)'!$S:$S,"&gt;="&amp;M$116)</f>
        <v>9</v>
      </c>
      <c r="N124" s="26">
        <f>COUNTIFS('总分(一中)'!$G:$G,$B124,'总分(一中)'!$S:$S,"&lt;"&amp;M$116,'总分(一中)'!$S:$S,"&gt;="&amp;N$116)</f>
        <v>12</v>
      </c>
      <c r="O124" s="26">
        <f>COUNTIFS('总分(一中)'!$G:$G,$B124,'总分(一中)'!$S:$S,"&lt;"&amp;N$116,'总分(一中)'!$S:$S,"&gt;="&amp;O$116)</f>
        <v>10</v>
      </c>
      <c r="P124" s="26">
        <f>COUNTIFS('总分(一中)'!$G:$G,$B124,'总分(一中)'!$S:$S,"&lt;"&amp;O$116,'总分(一中)'!$S:$S,"&gt;="&amp;P$116)</f>
        <v>2</v>
      </c>
      <c r="Q124" s="26">
        <f>COUNTIFS('总分(一中)'!$G:$G,$B124,'总分(一中)'!$S:$S,"&lt;"&amp;P$116,'总分(一中)'!$S:$S,"&gt;="&amp;Q$116)</f>
        <v>4</v>
      </c>
      <c r="R124" s="26">
        <f>COUNTIFS('总分(一中)'!$G:$G,$B124,'总分(一中)'!$S:$S,"&lt;"&amp;Q$116,'总分(一中)'!$S:$S,"&gt;="&amp;R$116)</f>
        <v>0</v>
      </c>
      <c r="S124" s="26">
        <f>COUNTIFS('总分(一中)'!$G:$G,$B124,'总分(一中)'!$S:$S,"&lt;"&amp;R$116,'总分(一中)'!$S:$S,"&gt;="&amp;S$116)</f>
        <v>0</v>
      </c>
      <c r="T124" s="28">
        <v>0.0204359921806648</v>
      </c>
      <c r="U124" s="28">
        <v>-0.0262120787651397</v>
      </c>
      <c r="V124" s="28">
        <v>-0.0638514214567338</v>
      </c>
      <c r="W124" s="28">
        <v>-0.00159110910769106</v>
      </c>
      <c r="X124" s="28">
        <v>-0.029799981185767</v>
      </c>
      <c r="Y124" s="28">
        <v>-0.00689798404962347</v>
      </c>
      <c r="Z124" s="28">
        <v>-0.0327545517768175</v>
      </c>
    </row>
    <row r="125" ht="17" customHeight="1" spans="1:26">
      <c r="A125" s="26" t="s">
        <v>53</v>
      </c>
      <c r="B125" s="26">
        <v>9</v>
      </c>
      <c r="C125" s="26">
        <f>COUNTIFS('总分(一中)'!G:G,B125,'总分(一中)'!$S:$S,"&gt;0")</f>
        <v>43</v>
      </c>
      <c r="D125" s="27">
        <f>AVERAGEIFS('总分(一中)'!$S:$S,'总分(一中)'!G:G,B125,'总分(一中)'!$S:$S,"&gt;0")</f>
        <v>79.2558139534884</v>
      </c>
      <c r="E125" s="28">
        <f t="shared" si="8"/>
        <v>0.265013618675495</v>
      </c>
      <c r="F125" s="26">
        <f t="shared" si="9"/>
        <v>2</v>
      </c>
      <c r="G125" s="26">
        <f>_xlfn.MAXIFS('总分(一中)'!$S:$S,'总分(一中)'!G:G,B125)</f>
        <v>96</v>
      </c>
      <c r="H125" s="26">
        <f>COUNTIFS('总分(一中)'!$G:$G,$B125,'总分(一中)'!$S:$S,"&gt;=80")</f>
        <v>22</v>
      </c>
      <c r="I125" s="26">
        <f>COUNTIFS('总分(一中)'!$G:$G,$B125,'总分(一中)'!$S:$S,"&gt;=70")</f>
        <v>38</v>
      </c>
      <c r="J125" s="26">
        <f>COUNTIFS('总分(一中)'!$G:$G,$B125,'总分(一中)'!$S:$S,"&gt;=60")</f>
        <v>43</v>
      </c>
      <c r="K125" s="26">
        <f>COUNTIFS('总分(一中)'!$G:$G,$B125,'总分(一中)'!$S:$S,"&lt;="&amp;K$114,'总分(一中)'!$S:$S,"&gt;="&amp;K$116)</f>
        <v>3</v>
      </c>
      <c r="L125" s="26">
        <f>COUNTIFS('总分(一中)'!$G:$G,$B125,'总分(一中)'!$S:$S,"&lt;"&amp;K$116,'总分(一中)'!$S:$S,"&gt;="&amp;L$116)</f>
        <v>19</v>
      </c>
      <c r="M125" s="26">
        <f>COUNTIFS('总分(一中)'!$G:$G,$B125,'总分(一中)'!$S:$S,"&lt;"&amp;L$116,'总分(一中)'!$S:$S,"&gt;="&amp;M$116)</f>
        <v>16</v>
      </c>
      <c r="N125" s="26">
        <f>COUNTIFS('总分(一中)'!$G:$G,$B125,'总分(一中)'!$S:$S,"&lt;"&amp;M$116,'总分(一中)'!$S:$S,"&gt;="&amp;N$116)</f>
        <v>5</v>
      </c>
      <c r="O125" s="26">
        <f>COUNTIFS('总分(一中)'!$G:$G,$B125,'总分(一中)'!$S:$S,"&lt;"&amp;N$116,'总分(一中)'!$S:$S,"&gt;="&amp;O$116)</f>
        <v>0</v>
      </c>
      <c r="P125" s="26">
        <f>COUNTIFS('总分(一中)'!$G:$G,$B125,'总分(一中)'!$S:$S,"&lt;"&amp;O$116,'总分(一中)'!$S:$S,"&gt;="&amp;P$116)</f>
        <v>0</v>
      </c>
      <c r="Q125" s="26">
        <f>COUNTIFS('总分(一中)'!$G:$G,$B125,'总分(一中)'!$S:$S,"&lt;"&amp;P$116,'总分(一中)'!$S:$S,"&gt;="&amp;Q$116)</f>
        <v>0</v>
      </c>
      <c r="R125" s="26">
        <f>COUNTIFS('总分(一中)'!$G:$G,$B125,'总分(一中)'!$S:$S,"&lt;"&amp;Q$116,'总分(一中)'!$S:$S,"&gt;="&amp;R$116)</f>
        <v>0</v>
      </c>
      <c r="S125" s="26">
        <f>COUNTIFS('总分(一中)'!$G:$G,$B125,'总分(一中)'!$S:$S,"&lt;"&amp;R$116,'总分(一中)'!$S:$S,"&gt;="&amp;S$116)</f>
        <v>0</v>
      </c>
      <c r="T125" s="28">
        <v>0.175775666767139</v>
      </c>
      <c r="U125" s="28">
        <v>0.274112482034962</v>
      </c>
      <c r="V125" s="28">
        <v>0.318326447710137</v>
      </c>
      <c r="W125" s="28">
        <v>0.226693166451039</v>
      </c>
      <c r="X125" s="28">
        <v>0.257264325007323</v>
      </c>
      <c r="Y125" s="28">
        <v>0.328986499366312</v>
      </c>
      <c r="Z125" s="28">
        <v>0.265013618675495</v>
      </c>
    </row>
    <row r="126" ht="17" customHeight="1" spans="1:26">
      <c r="A126" s="26" t="s">
        <v>53</v>
      </c>
      <c r="B126" s="26">
        <v>10</v>
      </c>
      <c r="C126" s="26">
        <f>COUNTIFS('总分(一中)'!G:G,B126,'总分(一中)'!$S:$S,"&gt;0")</f>
        <v>50</v>
      </c>
      <c r="D126" s="27">
        <f>AVERAGEIFS('总分(一中)'!$S:$S,'总分(一中)'!G:G,B126,'总分(一中)'!$S:$S,"&gt;0")</f>
        <v>75.8</v>
      </c>
      <c r="E126" s="28">
        <f t="shared" si="8"/>
        <v>0.209854867579492</v>
      </c>
      <c r="F126" s="26">
        <f t="shared" si="9"/>
        <v>3</v>
      </c>
      <c r="G126" s="26">
        <f>_xlfn.MAXIFS('总分(一中)'!$S:$S,'总分(一中)'!G:G,B126)</f>
        <v>99.5</v>
      </c>
      <c r="H126" s="26">
        <f>COUNTIFS('总分(一中)'!$G:$G,$B126,'总分(一中)'!$S:$S,"&gt;=80")</f>
        <v>13</v>
      </c>
      <c r="I126" s="26">
        <f>COUNTIFS('总分(一中)'!$G:$G,$B126,'总分(一中)'!$S:$S,"&gt;=70")</f>
        <v>38</v>
      </c>
      <c r="J126" s="26">
        <f>COUNTIFS('总分(一中)'!$G:$G,$B126,'总分(一中)'!$S:$S,"&gt;=60")</f>
        <v>47</v>
      </c>
      <c r="K126" s="26">
        <f>COUNTIFS('总分(一中)'!$G:$G,$B126,'总分(一中)'!$S:$S,"&lt;="&amp;K$114,'总分(一中)'!$S:$S,"&gt;="&amp;K$116)</f>
        <v>5</v>
      </c>
      <c r="L126" s="26">
        <f>COUNTIFS('总分(一中)'!$G:$G,$B126,'总分(一中)'!$S:$S,"&lt;"&amp;K$116,'总分(一中)'!$S:$S,"&gt;="&amp;L$116)</f>
        <v>8</v>
      </c>
      <c r="M126" s="26">
        <f>COUNTIFS('总分(一中)'!$G:$G,$B126,'总分(一中)'!$S:$S,"&lt;"&amp;L$116,'总分(一中)'!$S:$S,"&gt;="&amp;M$116)</f>
        <v>25</v>
      </c>
      <c r="N126" s="26">
        <f>COUNTIFS('总分(一中)'!$G:$G,$B126,'总分(一中)'!$S:$S,"&lt;"&amp;M$116,'总分(一中)'!$S:$S,"&gt;="&amp;N$116)</f>
        <v>9</v>
      </c>
      <c r="O126" s="26">
        <f>COUNTIFS('总分(一中)'!$G:$G,$B126,'总分(一中)'!$S:$S,"&lt;"&amp;N$116,'总分(一中)'!$S:$S,"&gt;="&amp;O$116)</f>
        <v>3</v>
      </c>
      <c r="P126" s="26">
        <f>COUNTIFS('总分(一中)'!$G:$G,$B126,'总分(一中)'!$S:$S,"&lt;"&amp;O$116,'总分(一中)'!$S:$S,"&gt;="&amp;P$116)</f>
        <v>0</v>
      </c>
      <c r="Q126" s="26">
        <f>COUNTIFS('总分(一中)'!$G:$G,$B126,'总分(一中)'!$S:$S,"&lt;"&amp;P$116,'总分(一中)'!$S:$S,"&gt;="&amp;Q$116)</f>
        <v>0</v>
      </c>
      <c r="R126" s="26">
        <f>COUNTIFS('总分(一中)'!$G:$G,$B126,'总分(一中)'!$S:$S,"&lt;"&amp;Q$116,'总分(一中)'!$S:$S,"&gt;="&amp;R$116)</f>
        <v>0</v>
      </c>
      <c r="S126" s="26">
        <f>COUNTIFS('总分(一中)'!$G:$G,$B126,'总分(一中)'!$S:$S,"&lt;"&amp;R$116,'总分(一中)'!$S:$S,"&gt;="&amp;S$116)</f>
        <v>0</v>
      </c>
      <c r="T126" s="28">
        <v>0.152058050168836</v>
      </c>
      <c r="U126" s="28">
        <v>0.184905926291311</v>
      </c>
      <c r="V126" s="28">
        <v>0.221586774572871</v>
      </c>
      <c r="W126" s="28">
        <v>0.138566552901024</v>
      </c>
      <c r="X126" s="28">
        <v>0.223707814962019</v>
      </c>
      <c r="Y126" s="28">
        <v>0.253528190075321</v>
      </c>
      <c r="Z126" s="28">
        <v>0.209854867579492</v>
      </c>
    </row>
    <row r="127" ht="17" customHeight="1" spans="1:26">
      <c r="A127" s="26" t="s">
        <v>53</v>
      </c>
      <c r="B127" s="26">
        <v>11</v>
      </c>
      <c r="C127" s="26">
        <f>COUNTIFS('总分(一中)'!G:G,B127,'总分(一中)'!$S:$S,"&gt;0")</f>
        <v>41</v>
      </c>
      <c r="D127" s="27">
        <f>AVERAGEIFS('总分(一中)'!$S:$S,'总分(一中)'!G:G,B127,'总分(一中)'!$S:$S,"&gt;0")</f>
        <v>55.3414634146341</v>
      </c>
      <c r="E127" s="28">
        <f t="shared" si="8"/>
        <v>-0.11668682201626</v>
      </c>
      <c r="F127" s="26">
        <f t="shared" si="9"/>
        <v>14</v>
      </c>
      <c r="G127" s="26">
        <f>_xlfn.MAXIFS('总分(一中)'!$S:$S,'总分(一中)'!G:G,B127)</f>
        <v>80</v>
      </c>
      <c r="H127" s="26">
        <f>COUNTIFS('总分(一中)'!$G:$G,$B127,'总分(一中)'!$S:$S,"&gt;=80")</f>
        <v>1</v>
      </c>
      <c r="I127" s="26">
        <f>COUNTIFS('总分(一中)'!$G:$G,$B127,'总分(一中)'!$S:$S,"&gt;=70")</f>
        <v>6</v>
      </c>
      <c r="J127" s="26">
        <f>COUNTIFS('总分(一中)'!$G:$G,$B127,'总分(一中)'!$S:$S,"&gt;=60")</f>
        <v>18</v>
      </c>
      <c r="K127" s="26">
        <f>COUNTIFS('总分(一中)'!$G:$G,$B127,'总分(一中)'!$S:$S,"&lt;="&amp;K$114,'总分(一中)'!$S:$S,"&gt;="&amp;K$116)</f>
        <v>0</v>
      </c>
      <c r="L127" s="26">
        <f>COUNTIFS('总分(一中)'!$G:$G,$B127,'总分(一中)'!$S:$S,"&lt;"&amp;K$116,'总分(一中)'!$S:$S,"&gt;="&amp;L$116)</f>
        <v>1</v>
      </c>
      <c r="M127" s="26">
        <f>COUNTIFS('总分(一中)'!$G:$G,$B127,'总分(一中)'!$S:$S,"&lt;"&amp;L$116,'总分(一中)'!$S:$S,"&gt;="&amp;M$116)</f>
        <v>5</v>
      </c>
      <c r="N127" s="26">
        <f>COUNTIFS('总分(一中)'!$G:$G,$B127,'总分(一中)'!$S:$S,"&lt;"&amp;M$116,'总分(一中)'!$S:$S,"&gt;="&amp;N$116)</f>
        <v>12</v>
      </c>
      <c r="O127" s="26">
        <f>COUNTIFS('总分(一中)'!$G:$G,$B127,'总分(一中)'!$S:$S,"&lt;"&amp;N$116,'总分(一中)'!$S:$S,"&gt;="&amp;O$116)</f>
        <v>9</v>
      </c>
      <c r="P127" s="26">
        <f>COUNTIFS('总分(一中)'!$G:$G,$B127,'总分(一中)'!$S:$S,"&lt;"&amp;O$116,'总分(一中)'!$S:$S,"&gt;="&amp;P$116)</f>
        <v>7</v>
      </c>
      <c r="Q127" s="26">
        <f>COUNTIFS('总分(一中)'!$G:$G,$B127,'总分(一中)'!$S:$S,"&lt;"&amp;P$116,'总分(一中)'!$S:$S,"&gt;="&amp;Q$116)</f>
        <v>7</v>
      </c>
      <c r="R127" s="26">
        <f>COUNTIFS('总分(一中)'!$G:$G,$B127,'总分(一中)'!$S:$S,"&lt;"&amp;Q$116,'总分(一中)'!$S:$S,"&gt;="&amp;R$116)</f>
        <v>0</v>
      </c>
      <c r="S127" s="26">
        <f>COUNTIFS('总分(一中)'!$G:$G,$B127,'总分(一中)'!$S:$S,"&lt;"&amp;R$116,'总分(一中)'!$S:$S,"&gt;="&amp;S$116)</f>
        <v>0</v>
      </c>
      <c r="T127" s="28">
        <v>-0.0809933865768407</v>
      </c>
      <c r="U127" s="28">
        <v>-0.0410823761539004</v>
      </c>
      <c r="V127" s="28">
        <v>-0.07883857167941</v>
      </c>
      <c r="W127" s="28">
        <v>-0.121683624187005</v>
      </c>
      <c r="X127" s="28">
        <v>-0.0776996040748069</v>
      </c>
      <c r="Y127" s="28">
        <v>-0.169031373936912</v>
      </c>
      <c r="Z127" s="28">
        <v>-0.11668682201626</v>
      </c>
    </row>
    <row r="128" ht="17" customHeight="1" spans="1:26">
      <c r="A128" s="26" t="s">
        <v>53</v>
      </c>
      <c r="B128" s="26">
        <v>12</v>
      </c>
      <c r="C128" s="26">
        <f>COUNTIFS('总分(一中)'!G:G,B128,'总分(一中)'!$S:$S,"&gt;0")</f>
        <v>38</v>
      </c>
      <c r="D128" s="27">
        <f>AVERAGEIFS('总分(一中)'!$S:$S,'总分(一中)'!G:G,B128,'总分(一中)'!$S:$S,"&gt;0")</f>
        <v>56.0921052631579</v>
      </c>
      <c r="E128" s="28">
        <f t="shared" si="8"/>
        <v>-0.104705717870543</v>
      </c>
      <c r="F128" s="26">
        <f t="shared" si="9"/>
        <v>12</v>
      </c>
      <c r="G128" s="26">
        <f>_xlfn.MAXIFS('总分(一中)'!$S:$S,'总分(一中)'!G:G,B128)</f>
        <v>87.5</v>
      </c>
      <c r="H128" s="26">
        <f>COUNTIFS('总分(一中)'!$G:$G,$B128,'总分(一中)'!$S:$S,"&gt;=80")</f>
        <v>3</v>
      </c>
      <c r="I128" s="26">
        <f>COUNTIFS('总分(一中)'!$G:$G,$B128,'总分(一中)'!$S:$S,"&gt;=70")</f>
        <v>9</v>
      </c>
      <c r="J128" s="26">
        <f>COUNTIFS('总分(一中)'!$G:$G,$B128,'总分(一中)'!$S:$S,"&gt;=60")</f>
        <v>14</v>
      </c>
      <c r="K128" s="26">
        <f>COUNTIFS('总分(一中)'!$G:$G,$B128,'总分(一中)'!$S:$S,"&lt;="&amp;K$114,'总分(一中)'!$S:$S,"&gt;="&amp;K$116)</f>
        <v>0</v>
      </c>
      <c r="L128" s="26">
        <f>COUNTIFS('总分(一中)'!$G:$G,$B128,'总分(一中)'!$S:$S,"&lt;"&amp;K$116,'总分(一中)'!$S:$S,"&gt;="&amp;L$116)</f>
        <v>3</v>
      </c>
      <c r="M128" s="26">
        <f>COUNTIFS('总分(一中)'!$G:$G,$B128,'总分(一中)'!$S:$S,"&lt;"&amp;L$116,'总分(一中)'!$S:$S,"&gt;="&amp;M$116)</f>
        <v>6</v>
      </c>
      <c r="N128" s="26">
        <f>COUNTIFS('总分(一中)'!$G:$G,$B128,'总分(一中)'!$S:$S,"&lt;"&amp;M$116,'总分(一中)'!$S:$S,"&gt;="&amp;N$116)</f>
        <v>5</v>
      </c>
      <c r="O128" s="26">
        <f>COUNTIFS('总分(一中)'!$G:$G,$B128,'总分(一中)'!$S:$S,"&lt;"&amp;N$116,'总分(一中)'!$S:$S,"&gt;="&amp;O$116)</f>
        <v>10</v>
      </c>
      <c r="P128" s="26">
        <f>COUNTIFS('总分(一中)'!$G:$G,$B128,'总分(一中)'!$S:$S,"&lt;"&amp;O$116,'总分(一中)'!$S:$S,"&gt;="&amp;P$116)</f>
        <v>7</v>
      </c>
      <c r="Q128" s="26">
        <f>COUNTIFS('总分(一中)'!$G:$G,$B128,'总分(一中)'!$S:$S,"&lt;"&amp;P$116,'总分(一中)'!$S:$S,"&gt;="&amp;Q$116)</f>
        <v>7</v>
      </c>
      <c r="R128" s="26">
        <f>COUNTIFS('总分(一中)'!$G:$G,$B128,'总分(一中)'!$S:$S,"&lt;"&amp;Q$116,'总分(一中)'!$S:$S,"&gt;="&amp;R$116)</f>
        <v>0</v>
      </c>
      <c r="S128" s="26">
        <f>COUNTIFS('总分(一中)'!$G:$G,$B128,'总分(一中)'!$S:$S,"&lt;"&amp;R$116,'总分(一中)'!$S:$S,"&gt;="&amp;S$116)</f>
        <v>0</v>
      </c>
      <c r="T128" s="28">
        <v>-0.150443289795921</v>
      </c>
      <c r="U128" s="28">
        <v>-0.1045028539215</v>
      </c>
      <c r="V128" s="28">
        <v>-0.102534558017788</v>
      </c>
      <c r="W128" s="28">
        <v>-0.0829156089399234</v>
      </c>
      <c r="X128" s="28">
        <v>-0.110925375572937</v>
      </c>
      <c r="Y128" s="28">
        <v>-0.14151468703972</v>
      </c>
      <c r="Z128" s="28">
        <v>-0.104705717870543</v>
      </c>
    </row>
    <row r="129" ht="17" customHeight="1" spans="1:26 16283:16291">
      <c r="A129" s="26" t="s">
        <v>53</v>
      </c>
      <c r="B129" s="26">
        <v>13</v>
      </c>
      <c r="C129" s="26">
        <f>COUNTIFS('总分(一中)'!G:G,B129,'总分(一中)'!$S:$S,"&gt;0")</f>
        <v>47</v>
      </c>
      <c r="D129" s="27">
        <f>AVERAGEIFS('总分(一中)'!$S:$S,'总分(一中)'!G:G,B129,'总分(一中)'!$S:$S,"&gt;0")</f>
        <v>55.7234042553191</v>
      </c>
      <c r="E129" s="28">
        <f t="shared" si="8"/>
        <v>-0.110590608490796</v>
      </c>
      <c r="F129" s="26">
        <f t="shared" si="9"/>
        <v>13</v>
      </c>
      <c r="G129" s="26">
        <f>_xlfn.MAXIFS('总分(一中)'!$S:$S,'总分(一中)'!G:G,B129)</f>
        <v>87</v>
      </c>
      <c r="H129" s="26">
        <f>COUNTIFS('总分(一中)'!$G:$G,$B129,'总分(一中)'!$S:$S,"&gt;=80")</f>
        <v>1</v>
      </c>
      <c r="I129" s="26">
        <f>COUNTIFS('总分(一中)'!$G:$G,$B129,'总分(一中)'!$S:$S,"&gt;=70")</f>
        <v>6</v>
      </c>
      <c r="J129" s="26">
        <f>COUNTIFS('总分(一中)'!$G:$G,$B129,'总分(一中)'!$S:$S,"&gt;=60")</f>
        <v>21</v>
      </c>
      <c r="K129" s="26">
        <f>COUNTIFS('总分(一中)'!$G:$G,$B129,'总分(一中)'!$S:$S,"&lt;="&amp;K$114,'总分(一中)'!$S:$S,"&gt;="&amp;K$116)</f>
        <v>0</v>
      </c>
      <c r="L129" s="26">
        <f>COUNTIFS('总分(一中)'!$G:$G,$B129,'总分(一中)'!$S:$S,"&lt;"&amp;K$116,'总分(一中)'!$S:$S,"&gt;="&amp;L$116)</f>
        <v>1</v>
      </c>
      <c r="M129" s="26">
        <f>COUNTIFS('总分(一中)'!$G:$G,$B129,'总分(一中)'!$S:$S,"&lt;"&amp;L$116,'总分(一中)'!$S:$S,"&gt;="&amp;M$116)</f>
        <v>5</v>
      </c>
      <c r="N129" s="26">
        <f>COUNTIFS('总分(一中)'!$G:$G,$B129,'总分(一中)'!$S:$S,"&lt;"&amp;M$116,'总分(一中)'!$S:$S,"&gt;="&amp;N$116)</f>
        <v>15</v>
      </c>
      <c r="O129" s="26">
        <f>COUNTIFS('总分(一中)'!$G:$G,$B129,'总分(一中)'!$S:$S,"&lt;"&amp;N$116,'总分(一中)'!$S:$S,"&gt;="&amp;O$116)</f>
        <v>12</v>
      </c>
      <c r="P129" s="26">
        <f>COUNTIFS('总分(一中)'!$G:$G,$B129,'总分(一中)'!$S:$S,"&lt;"&amp;O$116,'总分(一中)'!$S:$S,"&gt;="&amp;P$116)</f>
        <v>9</v>
      </c>
      <c r="Q129" s="26">
        <f>COUNTIFS('总分(一中)'!$G:$G,$B129,'总分(一中)'!$S:$S,"&lt;"&amp;P$116,'总分(一中)'!$S:$S,"&gt;="&amp;Q$116)</f>
        <v>5</v>
      </c>
      <c r="R129" s="26">
        <f>COUNTIFS('总分(一中)'!$G:$G,$B129,'总分(一中)'!$S:$S,"&lt;"&amp;Q$116,'总分(一中)'!$S:$S,"&gt;="&amp;R$116)</f>
        <v>0</v>
      </c>
      <c r="S129" s="26">
        <f>COUNTIFS('总分(一中)'!$G:$G,$B129,'总分(一中)'!$S:$S,"&lt;"&amp;R$116,'总分(一中)'!$S:$S,"&gt;="&amp;S$116)</f>
        <v>0</v>
      </c>
      <c r="T129" s="28">
        <v>-0.0604382129657543</v>
      </c>
      <c r="U129" s="28">
        <v>-0.102830859507626</v>
      </c>
      <c r="V129" s="28">
        <v>-0.116195677463575</v>
      </c>
      <c r="W129" s="28">
        <v>-0.0943898707598882</v>
      </c>
      <c r="X129" s="28">
        <v>-0.116190669980971</v>
      </c>
      <c r="Y129" s="28">
        <v>-0.160099430613034</v>
      </c>
      <c r="Z129" s="28">
        <v>-0.110590608490796</v>
      </c>
    </row>
    <row r="130" ht="17" customHeight="1" spans="1:26 16283:16291">
      <c r="A130" s="26" t="s">
        <v>53</v>
      </c>
      <c r="B130" s="26">
        <v>14</v>
      </c>
      <c r="C130" s="26">
        <f>COUNTIFS('总分(一中)'!G:G,B130,'总分(一中)'!$S:$S,"&gt;0")</f>
        <v>49</v>
      </c>
      <c r="D130" s="27">
        <f>AVERAGEIFS('总分(一中)'!$S:$S,'总分(一中)'!G:G,B130,'总分(一中)'!$S:$S,"&gt;0")</f>
        <v>53.4234693877551</v>
      </c>
      <c r="E130" s="28">
        <f t="shared" si="8"/>
        <v>-0.147300204726128</v>
      </c>
      <c r="F130" s="26">
        <f t="shared" si="9"/>
        <v>15</v>
      </c>
      <c r="G130" s="26">
        <f>_xlfn.MAXIFS('总分(一中)'!$S:$S,'总分(一中)'!G:G,B130)</f>
        <v>76.5</v>
      </c>
      <c r="H130" s="26">
        <f>COUNTIFS('总分(一中)'!$G:$G,$B130,'总分(一中)'!$S:$S,"&gt;=80")</f>
        <v>0</v>
      </c>
      <c r="I130" s="26">
        <f>COUNTIFS('总分(一中)'!$G:$G,$B130,'总分(一中)'!$S:$S,"&gt;=70")</f>
        <v>5</v>
      </c>
      <c r="J130" s="26">
        <f>COUNTIFS('总分(一中)'!$G:$G,$B130,'总分(一中)'!$S:$S,"&gt;=60")</f>
        <v>23</v>
      </c>
      <c r="K130" s="26">
        <f>COUNTIFS('总分(一中)'!$G:$G,$B130,'总分(一中)'!$S:$S,"&lt;="&amp;K$114,'总分(一中)'!$S:$S,"&gt;="&amp;K$116)</f>
        <v>0</v>
      </c>
      <c r="L130" s="26">
        <f>COUNTIFS('总分(一中)'!$G:$G,$B130,'总分(一中)'!$S:$S,"&lt;"&amp;K$116,'总分(一中)'!$S:$S,"&gt;="&amp;L$116)</f>
        <v>0</v>
      </c>
      <c r="M130" s="26">
        <f>COUNTIFS('总分(一中)'!$G:$G,$B130,'总分(一中)'!$S:$S,"&lt;"&amp;L$116,'总分(一中)'!$S:$S,"&gt;="&amp;M$116)</f>
        <v>5</v>
      </c>
      <c r="N130" s="26">
        <f>COUNTIFS('总分(一中)'!$G:$G,$B130,'总分(一中)'!$S:$S,"&lt;"&amp;M$116,'总分(一中)'!$S:$S,"&gt;="&amp;N$116)</f>
        <v>18</v>
      </c>
      <c r="O130" s="26">
        <f>COUNTIFS('总分(一中)'!$G:$G,$B130,'总分(一中)'!$S:$S,"&lt;"&amp;N$116,'总分(一中)'!$S:$S,"&gt;="&amp;O$116)</f>
        <v>8</v>
      </c>
      <c r="P130" s="26">
        <f>COUNTIFS('总分(一中)'!$G:$G,$B130,'总分(一中)'!$S:$S,"&lt;"&amp;O$116,'总分(一中)'!$S:$S,"&gt;="&amp;P$116)</f>
        <v>8</v>
      </c>
      <c r="Q130" s="26">
        <f>COUNTIFS('总分(一中)'!$G:$G,$B130,'总分(一中)'!$S:$S,"&lt;"&amp;P$116,'总分(一中)'!$S:$S,"&gt;="&amp;Q$116)</f>
        <v>10</v>
      </c>
      <c r="R130" s="26">
        <f>COUNTIFS('总分(一中)'!$G:$G,$B130,'总分(一中)'!$S:$S,"&lt;"&amp;Q$116,'总分(一中)'!$S:$S,"&gt;="&amp;R$116)</f>
        <v>0</v>
      </c>
      <c r="S130" s="26">
        <f>COUNTIFS('总分(一中)'!$G:$G,$B130,'总分(一中)'!$S:$S,"&lt;"&amp;R$116,'总分(一中)'!$S:$S,"&gt;="&amp;S$116)</f>
        <v>0</v>
      </c>
      <c r="T130" s="28">
        <v>-0.157139106773029</v>
      </c>
      <c r="U130" s="28">
        <v>-0.210773140205275</v>
      </c>
      <c r="V130" s="28">
        <v>-0.185556016693182</v>
      </c>
      <c r="W130" s="28">
        <v>-0.141739637448128</v>
      </c>
      <c r="X130" s="28">
        <v>-0.148145286194721</v>
      </c>
      <c r="Y130" s="28">
        <v>-0.203110577278098</v>
      </c>
      <c r="Z130" s="28">
        <v>-0.147300204726128</v>
      </c>
    </row>
    <row r="131" ht="17" customHeight="1" spans="1:26 16283:16291">
      <c r="A131" s="26" t="s">
        <v>53</v>
      </c>
      <c r="B131" s="26">
        <v>15</v>
      </c>
      <c r="C131" s="26">
        <f>COUNTIFS('总分(一中)'!G:G,B131,'总分(一中)'!$S:$S,"&gt;0")</f>
        <v>49</v>
      </c>
      <c r="D131" s="27">
        <f>AVERAGEIFS('总分(一中)'!$S:$S,'总分(一中)'!G:G,B131,'总分(一中)'!$S:$S,"&gt;0")</f>
        <v>51.969387755102</v>
      </c>
      <c r="E131" s="28">
        <f t="shared" si="8"/>
        <v>-0.170509013975775</v>
      </c>
      <c r="F131" s="26">
        <f t="shared" si="9"/>
        <v>16</v>
      </c>
      <c r="G131" s="26">
        <f>_xlfn.MAXIFS('总分(一中)'!$S:$S,'总分(一中)'!G:G,B131)</f>
        <v>74.5</v>
      </c>
      <c r="H131" s="26">
        <f>COUNTIFS('总分(一中)'!$G:$G,$B131,'总分(一中)'!$S:$S,"&gt;=80")</f>
        <v>0</v>
      </c>
      <c r="I131" s="26">
        <f>COUNTIFS('总分(一中)'!$G:$G,$B131,'总分(一中)'!$S:$S,"&gt;=70")</f>
        <v>3</v>
      </c>
      <c r="J131" s="26">
        <f>COUNTIFS('总分(一中)'!$G:$G,$B131,'总分(一中)'!$S:$S,"&gt;=60")</f>
        <v>16</v>
      </c>
      <c r="K131" s="26">
        <f>COUNTIFS('总分(一中)'!$G:$G,$B131,'总分(一中)'!$S:$S,"&lt;="&amp;K$114,'总分(一中)'!$S:$S,"&gt;="&amp;K$116)</f>
        <v>0</v>
      </c>
      <c r="L131" s="26">
        <f>COUNTIFS('总分(一中)'!$G:$G,$B131,'总分(一中)'!$S:$S,"&lt;"&amp;K$116,'总分(一中)'!$S:$S,"&gt;="&amp;L$116)</f>
        <v>0</v>
      </c>
      <c r="M131" s="26">
        <f>COUNTIFS('总分(一中)'!$G:$G,$B131,'总分(一中)'!$S:$S,"&lt;"&amp;L$116,'总分(一中)'!$S:$S,"&gt;="&amp;M$116)</f>
        <v>3</v>
      </c>
      <c r="N131" s="26">
        <f>COUNTIFS('总分(一中)'!$G:$G,$B131,'总分(一中)'!$S:$S,"&lt;"&amp;M$116,'总分(一中)'!$S:$S,"&gt;="&amp;N$116)</f>
        <v>13</v>
      </c>
      <c r="O131" s="26">
        <f>COUNTIFS('总分(一中)'!$G:$G,$B131,'总分(一中)'!$S:$S,"&lt;"&amp;N$116,'总分(一中)'!$S:$S,"&gt;="&amp;O$116)</f>
        <v>12</v>
      </c>
      <c r="P131" s="26">
        <f>COUNTIFS('总分(一中)'!$G:$G,$B131,'总分(一中)'!$S:$S,"&lt;"&amp;O$116,'总分(一中)'!$S:$S,"&gt;="&amp;P$116)</f>
        <v>13</v>
      </c>
      <c r="Q131" s="26">
        <f>COUNTIFS('总分(一中)'!$G:$G,$B131,'总分(一中)'!$S:$S,"&lt;"&amp;P$116,'总分(一中)'!$S:$S,"&gt;="&amp;Q$116)</f>
        <v>8</v>
      </c>
      <c r="R131" s="26">
        <f>COUNTIFS('总分(一中)'!$G:$G,$B131,'总分(一中)'!$S:$S,"&lt;"&amp;Q$116,'总分(一中)'!$S:$S,"&gt;="&amp;R$116)</f>
        <v>0</v>
      </c>
      <c r="S131" s="26">
        <f>COUNTIFS('总分(一中)'!$G:$G,$B131,'总分(一中)'!$S:$S,"&lt;"&amp;R$116,'总分(一中)'!$S:$S,"&gt;="&amp;S$116)</f>
        <v>0</v>
      </c>
      <c r="T131" s="28">
        <v>-0.125327459152814</v>
      </c>
      <c r="U131" s="28">
        <v>-0.130312230960836</v>
      </c>
      <c r="V131" s="28">
        <v>-0.171695948905951</v>
      </c>
      <c r="W131" s="28">
        <v>-0.112207443348258</v>
      </c>
      <c r="X131" s="28">
        <v>-0.142888709892367</v>
      </c>
      <c r="Y131" s="28">
        <v>-0.11819939816866</v>
      </c>
      <c r="Z131" s="28">
        <v>-0.170509013975775</v>
      </c>
    </row>
    <row r="132" ht="17.55" customHeight="1" spans="1:26 16283:16291">
      <c r="A132" s="26" t="s">
        <v>53</v>
      </c>
      <c r="B132" s="26">
        <v>19</v>
      </c>
      <c r="C132" s="26">
        <f>COUNTIFS('总分(一中)'!G:G,B132,'总分(一中)'!$S:$S,"&gt;0")</f>
        <v>32</v>
      </c>
      <c r="D132" s="27">
        <f>AVERAGEIFS('总分(一中)'!$S:$S,'总分(一中)'!G:G,B132,'总分(一中)'!$S:$S,"&gt;0")</f>
        <v>85.6875</v>
      </c>
      <c r="E132" s="28">
        <f t="shared" si="8"/>
        <v>0.367670698756171</v>
      </c>
      <c r="F132" s="26">
        <f t="shared" si="9"/>
        <v>1</v>
      </c>
      <c r="G132" s="26">
        <f>_xlfn.MAXIFS('总分(一中)'!$S:$S,'总分(一中)'!G:G,B132)</f>
        <v>99</v>
      </c>
      <c r="H132" s="26">
        <f>COUNTIFS('总分(一中)'!$G:$G,$B132,'总分(一中)'!$S:$S,"&gt;=80")</f>
        <v>26</v>
      </c>
      <c r="I132" s="26">
        <f>COUNTIFS('总分(一中)'!$G:$G,$B132,'总分(一中)'!$S:$S,"&gt;=70")</f>
        <v>30</v>
      </c>
      <c r="J132" s="26">
        <f>COUNTIFS('总分(一中)'!$G:$G,$B132,'总分(一中)'!$S:$S,"&gt;=60")</f>
        <v>32</v>
      </c>
      <c r="K132" s="26">
        <f>COUNTIFS('总分(一中)'!$G:$G,$B132,'总分(一中)'!$S:$S,"&lt;="&amp;K$114,'总分(一中)'!$S:$S,"&gt;="&amp;K$116)</f>
        <v>10</v>
      </c>
      <c r="L132" s="26">
        <f>COUNTIFS('总分(一中)'!$G:$G,$B132,'总分(一中)'!$S:$S,"&lt;"&amp;K$116,'总分(一中)'!$S:$S,"&gt;="&amp;L$116)</f>
        <v>16</v>
      </c>
      <c r="M132" s="26">
        <f>COUNTIFS('总分(一中)'!$G:$G,$B132,'总分(一中)'!$S:$S,"&lt;"&amp;L$116,'总分(一中)'!$S:$S,"&gt;="&amp;M$116)</f>
        <v>4</v>
      </c>
      <c r="N132" s="26">
        <f>COUNTIFS('总分(一中)'!$G:$G,$B132,'总分(一中)'!$S:$S,"&lt;"&amp;M$116,'总分(一中)'!$S:$S,"&gt;="&amp;N$116)</f>
        <v>2</v>
      </c>
      <c r="O132" s="26">
        <f>COUNTIFS('总分(一中)'!$G:$G,$B132,'总分(一中)'!$S:$S,"&lt;"&amp;N$116,'总分(一中)'!$S:$S,"&gt;="&amp;O$116)</f>
        <v>0</v>
      </c>
      <c r="P132" s="26">
        <f>COUNTIFS('总分(一中)'!$G:$G,$B132,'总分(一中)'!$S:$S,"&lt;"&amp;O$116,'总分(一中)'!$S:$S,"&gt;="&amp;P$116)</f>
        <v>0</v>
      </c>
      <c r="Q132" s="26">
        <f>COUNTIFS('总分(一中)'!$G:$G,$B132,'总分(一中)'!$S:$S,"&lt;"&amp;P$116,'总分(一中)'!$S:$S,"&gt;="&amp;Q$116)</f>
        <v>0</v>
      </c>
      <c r="R132" s="26">
        <f>COUNTIFS('总分(一中)'!$G:$G,$B132,'总分(一中)'!$S:$S,"&lt;"&amp;Q$116,'总分(一中)'!$S:$S,"&gt;="&amp;R$116)</f>
        <v>0</v>
      </c>
      <c r="S132" s="26">
        <f>COUNTIFS('总分(一中)'!$G:$G,$B132,'总分(一中)'!$S:$S,"&lt;"&amp;R$116,'总分(一中)'!$S:$S,"&gt;="&amp;S$116)</f>
        <v>0</v>
      </c>
      <c r="T132" s="28">
        <v>0.251108221656706</v>
      </c>
      <c r="U132" s="28">
        <v>0.393268620956945</v>
      </c>
      <c r="V132" s="28">
        <v>0.306311388946531</v>
      </c>
      <c r="W132" s="28">
        <v>0.2922998905274</v>
      </c>
      <c r="X132" s="28">
        <v>0.349469232849651</v>
      </c>
      <c r="Y132" s="28">
        <v>0.426746995458573</v>
      </c>
      <c r="Z132" s="28">
        <v>0.367670698756171</v>
      </c>
    </row>
    <row r="133" ht="17.55" customHeight="1" spans="1:26 16283:16291">
      <c r="A133" s="29" t="s">
        <v>53</v>
      </c>
      <c r="B133" s="29" t="s">
        <v>53</v>
      </c>
      <c r="C133" s="26">
        <f>COUNTIFS('总分(一中)'!E:E,B133,'总分(一中)'!$S:$S,"&gt;0")</f>
        <v>700</v>
      </c>
      <c r="D133" s="27">
        <f>AVERAGEIFS('总分(一中)'!$S:$S,'总分(一中)'!E:E,B133,'总分(一中)'!$S:$S,"&gt;0")</f>
        <v>62.6521428571429</v>
      </c>
      <c r="E133" s="30" t="s">
        <v>1762</v>
      </c>
      <c r="F133" s="31" t="s">
        <v>1762</v>
      </c>
      <c r="G133" s="26">
        <f>_xlfn.MAXIFS('总分(一中)'!$S:$S,'总分(一中)'!E:E,B133)</f>
        <v>99.5</v>
      </c>
      <c r="H133" s="26">
        <f>COUNTIFS('总分(一中)'!$E:$E,$B133,'总分(一中)'!$S:$S,"&gt;=80")</f>
        <v>89</v>
      </c>
      <c r="I133" s="26">
        <f>COUNTIFS('总分(一中)'!$E:$E,$B133,'总分(一中)'!$S:$S,"&gt;=70")</f>
        <v>241</v>
      </c>
      <c r="J133" s="26">
        <f>COUNTIFS('总分(一中)'!$E:$E,$B133,'总分(一中)'!$S:$S,"&gt;=60")</f>
        <v>424</v>
      </c>
      <c r="K133" s="26">
        <f>COUNTIFS('总分(一中)'!$E:$E,$B133,'总分(一中)'!$S:$S,"&lt;="&amp;K$114,'总分(一中)'!$S:$S,"&gt;="&amp;K$116)</f>
        <v>20</v>
      </c>
      <c r="L133" s="26">
        <f>COUNTIFS('总分(一中)'!$E:$E,$B133,'总分(一中)'!$S:$S,"&lt;"&amp;K$116,'总分(一中)'!$S:$S,"&gt;="&amp;L$116)</f>
        <v>69</v>
      </c>
      <c r="M133" s="26">
        <f>COUNTIFS('总分(一中)'!$E:$E,$B133,'总分(一中)'!$S:$S,"&lt;"&amp;L$116,'总分(一中)'!$S:$S,"&gt;="&amp;M$116)</f>
        <v>152</v>
      </c>
      <c r="N133" s="26">
        <f>COUNTIFS('总分(一中)'!$E:$E,$B133,'总分(一中)'!$S:$S,"&lt;"&amp;M$116,'总分(一中)'!$S:$S,"&gt;="&amp;N$116)</f>
        <v>183</v>
      </c>
      <c r="O133" s="26">
        <f>COUNTIFS('总分(一中)'!$E:$E,$B133,'总分(一中)'!$S:$S,"&lt;"&amp;N$116,'总分(一中)'!$S:$S,"&gt;="&amp;O$116)</f>
        <v>132</v>
      </c>
      <c r="P133" s="26">
        <f>COUNTIFS('总分(一中)'!$E:$E,$B133,'总分(一中)'!$S:$S,"&lt;"&amp;O$116,'总分(一中)'!$S:$S,"&gt;="&amp;P$116)</f>
        <v>87</v>
      </c>
      <c r="Q133" s="26">
        <f>COUNTIFS('总分(一中)'!$E:$E,$B133,'总分(一中)'!$S:$S,"&lt;"&amp;P$116,'总分(一中)'!$S:$S,"&gt;="&amp;Q$116)</f>
        <v>57</v>
      </c>
      <c r="R133" s="26">
        <f>COUNTIFS('总分(一中)'!$E:$E,$B133,'总分(一中)'!$S:$S,"&lt;"&amp;Q$116,'总分(一中)'!$S:$S,"&gt;="&amp;R$116)</f>
        <v>0</v>
      </c>
      <c r="S133" s="26">
        <f>COUNTIFS('总分(一中)'!$E:$E,$B133,'总分(一中)'!$S:$S,"&lt;"&amp;R$116,'总分(一中)'!$S:$S,"&gt;="&amp;S$116)</f>
        <v>0</v>
      </c>
      <c r="T133" s="30" t="s">
        <v>1762</v>
      </c>
      <c r="U133" s="30" t="s">
        <v>1762</v>
      </c>
      <c r="V133" s="30" t="s">
        <v>1762</v>
      </c>
      <c r="W133" s="30" t="s">
        <v>1762</v>
      </c>
      <c r="X133" s="30" t="s">
        <v>1762</v>
      </c>
      <c r="Y133" s="30" t="s">
        <v>1762</v>
      </c>
      <c r="Z133" s="30" t="s">
        <v>1762</v>
      </c>
    </row>
    <row r="134" ht="16.8" customHeight="1" spans="1:26 16283:16291">
      <c r="XBG134" s="10"/>
      <c r="XBH134" s="10"/>
      <c r="XBI134" s="10"/>
      <c r="XBJ134" s="10"/>
      <c r="XBK134" s="10"/>
      <c r="XBL134" s="10"/>
      <c r="XBM134" s="10"/>
      <c r="XBN134" s="10"/>
      <c r="XBO134" s="10"/>
    </row>
    <row r="135" ht="26" customHeight="1" spans="1:26 16283:16291">
      <c r="A135" s="11" t="s">
        <v>1772</v>
      </c>
      <c r="XBG135" s="10"/>
      <c r="XBH135" s="10"/>
      <c r="XBI135" s="10"/>
      <c r="XBJ135" s="10"/>
      <c r="XBK135" s="10"/>
      <c r="XBL135" s="10"/>
      <c r="XBM135" s="10"/>
      <c r="XBN135" s="10"/>
      <c r="XBO135" s="10"/>
    </row>
    <row r="136" ht="26.75" customHeight="1" spans="1:26 16283:16291">
      <c r="XBG136" s="10"/>
      <c r="XBH136" s="10"/>
      <c r="XBI136" s="10"/>
      <c r="XBJ136" s="10"/>
      <c r="XBK136" s="10"/>
      <c r="XBL136" s="10"/>
      <c r="XBM136" s="10"/>
      <c r="XBN136" s="10"/>
      <c r="XBO136" s="10"/>
    </row>
    <row r="137" ht="16.8" customHeight="1" spans="1:26 16283:16291">
      <c r="A137" s="12" t="s">
        <v>1747</v>
      </c>
      <c r="B137" s="13"/>
      <c r="C137" s="13"/>
      <c r="D137" s="13"/>
      <c r="E137" s="13"/>
      <c r="F137" s="13"/>
      <c r="G137" s="14"/>
      <c r="H137" s="35" t="s">
        <v>1764</v>
      </c>
      <c r="I137" s="13"/>
      <c r="J137" s="14"/>
      <c r="K137" s="36" t="s">
        <v>1748</v>
      </c>
      <c r="L137" s="13"/>
      <c r="M137" s="13"/>
      <c r="N137" s="13"/>
      <c r="O137" s="13"/>
      <c r="P137" s="13"/>
      <c r="Q137" s="13"/>
      <c r="R137" s="13"/>
      <c r="S137" s="14"/>
      <c r="T137" s="16"/>
      <c r="U137" s="16"/>
      <c r="V137" s="16"/>
      <c r="W137" s="16"/>
      <c r="X137" s="16"/>
      <c r="Y137" s="16"/>
      <c r="Z137" s="17"/>
      <c r="XBG137" s="10"/>
      <c r="XBH137" s="10"/>
      <c r="XBI137" s="10"/>
      <c r="XBJ137" s="10"/>
      <c r="XBK137" s="10"/>
      <c r="XBL137" s="10"/>
      <c r="XBM137" s="10"/>
      <c r="XBN137" s="10"/>
      <c r="XBO137" s="10"/>
    </row>
    <row r="138" ht="16.8" customHeight="1" spans="1:26 16283:16291">
      <c r="A138" s="18"/>
      <c r="B138" s="18"/>
      <c r="C138" s="12"/>
      <c r="D138" s="19"/>
      <c r="E138" s="20"/>
      <c r="F138" s="21"/>
      <c r="G138" s="19"/>
      <c r="H138" s="37"/>
      <c r="I138" s="37"/>
      <c r="J138" s="37"/>
      <c r="K138" s="38">
        <v>100</v>
      </c>
      <c r="L138" s="39">
        <v>89</v>
      </c>
      <c r="M138" s="39">
        <v>79</v>
      </c>
      <c r="N138" s="39">
        <v>69</v>
      </c>
      <c r="O138" s="39">
        <v>59</v>
      </c>
      <c r="P138" s="39">
        <v>49</v>
      </c>
      <c r="Q138" s="39">
        <v>39</v>
      </c>
      <c r="R138" s="39">
        <v>0</v>
      </c>
      <c r="S138" s="39">
        <v>0</v>
      </c>
      <c r="T138" s="20" t="s">
        <v>1749</v>
      </c>
      <c r="U138" s="20" t="s">
        <v>1750</v>
      </c>
      <c r="V138" s="20" t="s">
        <v>1751</v>
      </c>
      <c r="W138" s="20" t="s">
        <v>1752</v>
      </c>
      <c r="X138" s="20" t="s">
        <v>1753</v>
      </c>
      <c r="Y138" s="20" t="s">
        <v>1754</v>
      </c>
      <c r="Z138" s="22" t="s">
        <v>1755</v>
      </c>
      <c r="XBG138" s="10"/>
      <c r="XBH138" s="10"/>
      <c r="XBI138" s="10"/>
      <c r="XBJ138" s="10"/>
      <c r="XBK138" s="10"/>
      <c r="XBL138" s="10"/>
      <c r="XBM138" s="10"/>
      <c r="XBN138" s="10"/>
      <c r="XBO138" s="10"/>
    </row>
    <row r="139" ht="17" customHeight="1" spans="1:26 16283:16291">
      <c r="A139" s="18" t="s">
        <v>1756</v>
      </c>
      <c r="B139" s="18" t="s">
        <v>1</v>
      </c>
      <c r="C139" s="12" t="s">
        <v>1757</v>
      </c>
      <c r="D139" s="19" t="s">
        <v>14</v>
      </c>
      <c r="E139" s="20" t="s">
        <v>1758</v>
      </c>
      <c r="F139" s="21" t="s">
        <v>1759</v>
      </c>
      <c r="G139" s="19" t="s">
        <v>1760</v>
      </c>
      <c r="H139" s="35" t="s">
        <v>1765</v>
      </c>
      <c r="I139" s="35" t="s">
        <v>1766</v>
      </c>
      <c r="J139" s="35" t="s">
        <v>1767</v>
      </c>
      <c r="K139" s="40" t="s">
        <v>1761</v>
      </c>
      <c r="L139" s="40" t="s">
        <v>1761</v>
      </c>
      <c r="M139" s="40" t="s">
        <v>1761</v>
      </c>
      <c r="N139" s="40" t="s">
        <v>1761</v>
      </c>
      <c r="O139" s="40" t="s">
        <v>1761</v>
      </c>
      <c r="P139" s="40" t="s">
        <v>1761</v>
      </c>
      <c r="Q139" s="40" t="s">
        <v>1761</v>
      </c>
      <c r="R139" s="40" t="s">
        <v>1761</v>
      </c>
      <c r="S139" s="40" t="s">
        <v>1761</v>
      </c>
      <c r="T139" s="20" t="s">
        <v>1758</v>
      </c>
      <c r="U139" s="20" t="s">
        <v>1758</v>
      </c>
      <c r="V139" s="20" t="s">
        <v>1758</v>
      </c>
      <c r="W139" s="20" t="s">
        <v>1758</v>
      </c>
      <c r="X139" s="20" t="s">
        <v>1758</v>
      </c>
      <c r="Y139" s="20" t="s">
        <v>1758</v>
      </c>
      <c r="Z139" s="22" t="s">
        <v>1758</v>
      </c>
      <c r="XBG139" s="10"/>
      <c r="XBH139" s="10"/>
      <c r="XBI139" s="10"/>
      <c r="XBJ139" s="10"/>
      <c r="XBK139" s="10"/>
      <c r="XBL139" s="10"/>
      <c r="XBM139" s="10"/>
      <c r="XBN139" s="10"/>
      <c r="XBO139" s="10"/>
    </row>
    <row r="140" ht="16.8" customHeight="1" spans="1:26 16283:16291">
      <c r="A140" s="23"/>
      <c r="B140" s="23"/>
      <c r="C140" s="15"/>
      <c r="D140" s="24"/>
      <c r="E140" s="25"/>
      <c r="F140" s="23"/>
      <c r="G140" s="24"/>
      <c r="H140" s="37"/>
      <c r="I140" s="37"/>
      <c r="J140" s="37"/>
      <c r="K140" s="41">
        <v>90</v>
      </c>
      <c r="L140" s="41">
        <v>80</v>
      </c>
      <c r="M140" s="39">
        <v>70</v>
      </c>
      <c r="N140" s="39">
        <v>60</v>
      </c>
      <c r="O140" s="39">
        <v>50</v>
      </c>
      <c r="P140" s="39">
        <v>40</v>
      </c>
      <c r="Q140" s="39">
        <v>1</v>
      </c>
      <c r="R140" s="39">
        <v>1</v>
      </c>
      <c r="S140" s="39">
        <v>1</v>
      </c>
      <c r="T140" s="25"/>
      <c r="U140" s="25"/>
      <c r="V140" s="25"/>
      <c r="W140" s="25"/>
      <c r="X140" s="25"/>
      <c r="Y140" s="25"/>
      <c r="Z140" s="25"/>
      <c r="XBG140" s="10"/>
      <c r="XBH140" s="10"/>
      <c r="XBI140" s="10"/>
      <c r="XBJ140" s="10"/>
      <c r="XBK140" s="10"/>
      <c r="XBL140" s="10"/>
      <c r="XBM140" s="10"/>
      <c r="XBN140" s="10"/>
      <c r="XBO140" s="10"/>
    </row>
    <row r="141" ht="17" customHeight="1" spans="1:26 16283:16291">
      <c r="A141" s="26" t="s">
        <v>53</v>
      </c>
      <c r="B141" s="26">
        <v>1</v>
      </c>
      <c r="C141" s="26">
        <f>COUNTIFS('总分(一中)'!G:G,B141,'总分(一中)'!$X:$X,"&gt;0")</f>
        <v>46</v>
      </c>
      <c r="D141" s="27">
        <f>AVERAGEIFS('总分(一中)'!$X:$X,'总分(一中)'!G:G,B141,'总分(一中)'!$X:$X,"&gt;0")</f>
        <v>82.6521739130435</v>
      </c>
      <c r="E141" s="28">
        <f t="shared" ref="E141:E156" si="10">(D141-D$157)/D$157</f>
        <v>0.00957095453699693</v>
      </c>
      <c r="F141" s="26">
        <f t="shared" ref="F141:F156" si="11">RANK(D141,$D$141:$D$156,0)</f>
        <v>7</v>
      </c>
      <c r="G141" s="26">
        <f>_xlfn.MAXIFS('总分(一中)'!$X:$X,'总分(一中)'!G:G,B141)</f>
        <v>94</v>
      </c>
      <c r="H141" s="26">
        <f>COUNTIFS('总分(一中)'!$G:$G,$B141,'总分(一中)'!$X:$X,"&gt;=80")</f>
        <v>32</v>
      </c>
      <c r="I141" s="26">
        <f>COUNTIFS('总分(一中)'!$G:$G,$B141,'总分(一中)'!$X:$X,"&gt;=70")</f>
        <v>42</v>
      </c>
      <c r="J141" s="26">
        <f>COUNTIFS('总分(一中)'!$G:$G,$B141,'总分(一中)'!$X:$X,"&gt;=60")</f>
        <v>46</v>
      </c>
      <c r="K141" s="26">
        <f>COUNTIFS('总分(一中)'!$G:$G,$B141,'总分(一中)'!$X:$X,"&lt;="&amp;K$114,'总分(一中)'!$X:$X,"&gt;="&amp;K$116)</f>
        <v>7</v>
      </c>
      <c r="L141" s="26">
        <f>COUNTIFS('总分(一中)'!$G:$G,$B141,'总分(一中)'!$X:$X,"&lt;"&amp;K$116,'总分(一中)'!$X:$X,"&gt;="&amp;L$116)</f>
        <v>25</v>
      </c>
      <c r="M141" s="26">
        <f>COUNTIFS('总分(一中)'!$G:$G,$B141,'总分(一中)'!$X:$X,"&lt;"&amp;L$116,'总分(一中)'!$X:$X,"&gt;="&amp;M$116)</f>
        <v>10</v>
      </c>
      <c r="N141" s="26">
        <f>COUNTIFS('总分(一中)'!$G:$G,$B141,'总分(一中)'!$X:$X,"&lt;"&amp;M$116,'总分(一中)'!$X:$X,"&gt;="&amp;N$116)</f>
        <v>4</v>
      </c>
      <c r="O141" s="26">
        <f>COUNTIFS('总分(一中)'!$G:$G,$B141,'总分(一中)'!$X:$X,"&lt;"&amp;N$116,'总分(一中)'!$X:$X,"&gt;="&amp;O$116)</f>
        <v>0</v>
      </c>
      <c r="P141" s="26">
        <f>COUNTIFS('总分(一中)'!$G:$G,$B141,'总分(一中)'!$X:$X,"&lt;"&amp;O$116,'总分(一中)'!$X:$X,"&gt;="&amp;P$116)</f>
        <v>0</v>
      </c>
      <c r="Q141" s="26">
        <f>COUNTIFS('总分(一中)'!$G:$G,$B141,'总分(一中)'!$X:$X,"&lt;"&amp;P$116,'总分(一中)'!$X:$X,"&gt;="&amp;Q$116)</f>
        <v>0</v>
      </c>
      <c r="R141" s="26">
        <f>COUNTIFS('总分(一中)'!$G:$G,$B141,'总分(一中)'!$X:$X,"&lt;"&amp;Q$116,'总分(一中)'!$X:$X,"&gt;="&amp;R$116)</f>
        <v>0</v>
      </c>
      <c r="S141" s="26">
        <f>COUNTIFS('总分(一中)'!$G:$G,$B141,'总分(一中)'!$X:$X,"&lt;"&amp;R$116,'总分(一中)'!$X:$X,"&gt;="&amp;S$116)</f>
        <v>0</v>
      </c>
      <c r="T141" s="28">
        <v>-0.00225897314331966</v>
      </c>
      <c r="U141" s="28">
        <v>-0.0119989836900908</v>
      </c>
      <c r="V141" s="28">
        <v>-0.0180056730450712</v>
      </c>
      <c r="W141" s="28">
        <v>-0.000686502920147182</v>
      </c>
      <c r="X141" s="28">
        <v>0.00122654784662692</v>
      </c>
      <c r="Y141" s="28">
        <v>0.0203711720968833</v>
      </c>
      <c r="Z141" s="28">
        <v>0.00957095453699693</v>
      </c>
      <c r="XBG141" s="10"/>
      <c r="XBH141" s="10"/>
      <c r="XBI141" s="10"/>
      <c r="XBJ141" s="10"/>
      <c r="XBK141" s="10"/>
      <c r="XBL141" s="10"/>
      <c r="XBM141" s="10"/>
      <c r="XBN141" s="10"/>
      <c r="XBO141" s="10"/>
    </row>
    <row r="142" ht="17" customHeight="1" spans="1:26 16283:16291">
      <c r="A142" s="26" t="s">
        <v>53</v>
      </c>
      <c r="B142" s="26">
        <v>2</v>
      </c>
      <c r="C142" s="26">
        <f>COUNTIFS('总分(一中)'!G:G,B142,'总分(一中)'!$X:$X,"&gt;0")</f>
        <v>46</v>
      </c>
      <c r="D142" s="27">
        <f>AVERAGEIFS('总分(一中)'!$X:$X,'总分(一中)'!G:G,B142,'总分(一中)'!$X:$X,"&gt;0")</f>
        <v>82.2826086956522</v>
      </c>
      <c r="E142" s="28">
        <f t="shared" si="10"/>
        <v>0.00505682875395398</v>
      </c>
      <c r="F142" s="26">
        <f t="shared" si="11"/>
        <v>9</v>
      </c>
      <c r="G142" s="26">
        <f>_xlfn.MAXIFS('总分(一中)'!$X:$X,'总分(一中)'!G:G,B142)</f>
        <v>96</v>
      </c>
      <c r="H142" s="26">
        <f>COUNTIFS('总分(一中)'!$G:$G,$B142,'总分(一中)'!$X:$X,"&gt;=80")</f>
        <v>30</v>
      </c>
      <c r="I142" s="26">
        <f>COUNTIFS('总分(一中)'!$G:$G,$B142,'总分(一中)'!$X:$X,"&gt;=70")</f>
        <v>44</v>
      </c>
      <c r="J142" s="26">
        <f>COUNTIFS('总分(一中)'!$G:$G,$B142,'总分(一中)'!$X:$X,"&gt;=60")</f>
        <v>46</v>
      </c>
      <c r="K142" s="26">
        <f>COUNTIFS('总分(一中)'!$G:$G,$B142,'总分(一中)'!$X:$X,"&lt;="&amp;K$114,'总分(一中)'!$X:$X,"&gt;="&amp;K$116)</f>
        <v>7</v>
      </c>
      <c r="L142" s="26">
        <f>COUNTIFS('总分(一中)'!$G:$G,$B142,'总分(一中)'!$X:$X,"&lt;"&amp;K$116,'总分(一中)'!$X:$X,"&gt;="&amp;L$116)</f>
        <v>23</v>
      </c>
      <c r="M142" s="26">
        <f>COUNTIFS('总分(一中)'!$G:$G,$B142,'总分(一中)'!$X:$X,"&lt;"&amp;L$116,'总分(一中)'!$X:$X,"&gt;="&amp;M$116)</f>
        <v>14</v>
      </c>
      <c r="N142" s="26">
        <f>COUNTIFS('总分(一中)'!$G:$G,$B142,'总分(一中)'!$X:$X,"&lt;"&amp;M$116,'总分(一中)'!$X:$X,"&gt;="&amp;N$116)</f>
        <v>2</v>
      </c>
      <c r="O142" s="26">
        <f>COUNTIFS('总分(一中)'!$G:$G,$B142,'总分(一中)'!$X:$X,"&lt;"&amp;N$116,'总分(一中)'!$X:$X,"&gt;="&amp;O$116)</f>
        <v>0</v>
      </c>
      <c r="P142" s="26">
        <f>COUNTIFS('总分(一中)'!$G:$G,$B142,'总分(一中)'!$X:$X,"&lt;"&amp;O$116,'总分(一中)'!$X:$X,"&gt;="&amp;P$116)</f>
        <v>0</v>
      </c>
      <c r="Q142" s="26">
        <f>COUNTIFS('总分(一中)'!$G:$G,$B142,'总分(一中)'!$X:$X,"&lt;"&amp;P$116,'总分(一中)'!$X:$X,"&gt;="&amp;Q$116)</f>
        <v>0</v>
      </c>
      <c r="R142" s="26">
        <f>COUNTIFS('总分(一中)'!$G:$G,$B142,'总分(一中)'!$X:$X,"&lt;"&amp;Q$116,'总分(一中)'!$X:$X,"&gt;="&amp;R$116)</f>
        <v>0</v>
      </c>
      <c r="S142" s="26">
        <f>COUNTIFS('总分(一中)'!$G:$G,$B142,'总分(一中)'!$X:$X,"&lt;"&amp;R$116,'总分(一中)'!$X:$X,"&gt;="&amp;S$116)</f>
        <v>0</v>
      </c>
      <c r="T142" s="28">
        <v>0.0166690660875892</v>
      </c>
      <c r="U142" s="28">
        <v>-0.0148940471490664</v>
      </c>
      <c r="V142" s="28">
        <v>0.00475456929930486</v>
      </c>
      <c r="W142" s="28">
        <v>0.0158977480612206</v>
      </c>
      <c r="X142" s="28">
        <v>0.0133607845057847</v>
      </c>
      <c r="Y142" s="28">
        <v>0.00454301307501325</v>
      </c>
      <c r="Z142" s="28">
        <v>0.00505682875395398</v>
      </c>
      <c r="XBG142" s="10"/>
      <c r="XBH142" s="10"/>
      <c r="XBI142" s="10"/>
      <c r="XBJ142" s="10"/>
      <c r="XBK142" s="10"/>
      <c r="XBL142" s="10"/>
      <c r="XBM142" s="10"/>
      <c r="XBN142" s="10"/>
      <c r="XBO142" s="10"/>
    </row>
    <row r="143" ht="17" customHeight="1" spans="1:26 16283:16291">
      <c r="A143" s="26" t="s">
        <v>53</v>
      </c>
      <c r="B143" s="26">
        <v>3</v>
      </c>
      <c r="C143" s="26">
        <f>COUNTIFS('总分(一中)'!G:G,B143,'总分(一中)'!$X:$X,"&gt;0")</f>
        <v>43</v>
      </c>
      <c r="D143" s="27">
        <f>AVERAGEIFS('总分(一中)'!$X:$X,'总分(一中)'!G:G,B143,'总分(一中)'!$X:$X,"&gt;0")</f>
        <v>84.0697674418605</v>
      </c>
      <c r="E143" s="28">
        <f t="shared" si="10"/>
        <v>0.0268864247088876</v>
      </c>
      <c r="F143" s="26">
        <f t="shared" si="11"/>
        <v>4</v>
      </c>
      <c r="G143" s="26">
        <f>_xlfn.MAXIFS('总分(一中)'!$X:$X,'总分(一中)'!G:G,B143)</f>
        <v>94</v>
      </c>
      <c r="H143" s="26">
        <f>COUNTIFS('总分(一中)'!$G:$G,$B143,'总分(一中)'!$X:$X,"&gt;=80")</f>
        <v>36</v>
      </c>
      <c r="I143" s="26">
        <f>COUNTIFS('总分(一中)'!$G:$G,$B143,'总分(一中)'!$X:$X,"&gt;=70")</f>
        <v>42</v>
      </c>
      <c r="J143" s="26">
        <f>COUNTIFS('总分(一中)'!$G:$G,$B143,'总分(一中)'!$X:$X,"&gt;=60")</f>
        <v>43</v>
      </c>
      <c r="K143" s="26">
        <f>COUNTIFS('总分(一中)'!$G:$G,$B143,'总分(一中)'!$X:$X,"&lt;="&amp;K$114,'总分(一中)'!$X:$X,"&gt;="&amp;K$116)</f>
        <v>6</v>
      </c>
      <c r="L143" s="26">
        <f>COUNTIFS('总分(一中)'!$G:$G,$B143,'总分(一中)'!$X:$X,"&lt;"&amp;K$116,'总分(一中)'!$X:$X,"&gt;="&amp;L$116)</f>
        <v>30</v>
      </c>
      <c r="M143" s="26">
        <f>COUNTIFS('总分(一中)'!$G:$G,$B143,'总分(一中)'!$X:$X,"&lt;"&amp;L$116,'总分(一中)'!$X:$X,"&gt;="&amp;M$116)</f>
        <v>6</v>
      </c>
      <c r="N143" s="26">
        <f>COUNTIFS('总分(一中)'!$G:$G,$B143,'总分(一中)'!$X:$X,"&lt;"&amp;M$116,'总分(一中)'!$X:$X,"&gt;="&amp;N$116)</f>
        <v>1</v>
      </c>
      <c r="O143" s="26">
        <f>COUNTIFS('总分(一中)'!$G:$G,$B143,'总分(一中)'!$X:$X,"&lt;"&amp;N$116,'总分(一中)'!$X:$X,"&gt;="&amp;O$116)</f>
        <v>0</v>
      </c>
      <c r="P143" s="26">
        <f>COUNTIFS('总分(一中)'!$G:$G,$B143,'总分(一中)'!$X:$X,"&lt;"&amp;O$116,'总分(一中)'!$X:$X,"&gt;="&amp;P$116)</f>
        <v>0</v>
      </c>
      <c r="Q143" s="26">
        <f>COUNTIFS('总分(一中)'!$G:$G,$B143,'总分(一中)'!$X:$X,"&lt;"&amp;P$116,'总分(一中)'!$X:$X,"&gt;="&amp;Q$116)</f>
        <v>0</v>
      </c>
      <c r="R143" s="26">
        <f>COUNTIFS('总分(一中)'!$G:$G,$B143,'总分(一中)'!$X:$X,"&lt;"&amp;Q$116,'总分(一中)'!$X:$X,"&gt;="&amp;R$116)</f>
        <v>0</v>
      </c>
      <c r="S143" s="26">
        <f>COUNTIFS('总分(一中)'!$G:$G,$B143,'总分(一中)'!$X:$X,"&lt;"&amp;R$116,'总分(一中)'!$X:$X,"&gt;="&amp;S$116)</f>
        <v>0</v>
      </c>
      <c r="T143" s="28">
        <v>0.0196418355494682</v>
      </c>
      <c r="U143" s="28">
        <v>0.0103138000498614</v>
      </c>
      <c r="V143" s="28">
        <v>0.0171250085930034</v>
      </c>
      <c r="W143" s="28">
        <v>0.0398016711076158</v>
      </c>
      <c r="X143" s="28">
        <v>0.0343097497587572</v>
      </c>
      <c r="Y143" s="28">
        <v>0.0123154058357171</v>
      </c>
      <c r="Z143" s="28">
        <v>0.0268864247088876</v>
      </c>
      <c r="XBG143" s="10"/>
      <c r="XBH143" s="10"/>
      <c r="XBI143" s="10"/>
      <c r="XBJ143" s="10"/>
      <c r="XBK143" s="10"/>
      <c r="XBL143" s="10"/>
      <c r="XBM143" s="10"/>
      <c r="XBN143" s="10"/>
      <c r="XBO143" s="10"/>
    </row>
    <row r="144" ht="17" customHeight="1" spans="1:26 16283:16291">
      <c r="A144" s="26" t="s">
        <v>53</v>
      </c>
      <c r="B144" s="26">
        <v>4</v>
      </c>
      <c r="C144" s="26">
        <f>COUNTIFS('总分(一中)'!G:G,B144,'总分(一中)'!$X:$X,"&gt;0")</f>
        <v>40</v>
      </c>
      <c r="D144" s="27">
        <f>AVERAGEIFS('总分(一中)'!$X:$X,'总分(一中)'!G:G,B144,'总分(一中)'!$X:$X,"&gt;0")</f>
        <v>82.35</v>
      </c>
      <c r="E144" s="28">
        <f t="shared" si="10"/>
        <v>0.00587999286733234</v>
      </c>
      <c r="F144" s="26">
        <f t="shared" si="11"/>
        <v>8</v>
      </c>
      <c r="G144" s="26">
        <f>_xlfn.MAXIFS('总分(一中)'!$X:$X,'总分(一中)'!G:G,B144)</f>
        <v>94</v>
      </c>
      <c r="H144" s="26">
        <f>COUNTIFS('总分(一中)'!$G:$G,$B144,'总分(一中)'!$X:$X,"&gt;=80")</f>
        <v>29</v>
      </c>
      <c r="I144" s="26">
        <f>COUNTIFS('总分(一中)'!$G:$G,$B144,'总分(一中)'!$X:$X,"&gt;=70")</f>
        <v>36</v>
      </c>
      <c r="J144" s="26">
        <f>COUNTIFS('总分(一中)'!$G:$G,$B144,'总分(一中)'!$X:$X,"&gt;=60")</f>
        <v>38</v>
      </c>
      <c r="K144" s="26">
        <f>COUNTIFS('总分(一中)'!$G:$G,$B144,'总分(一中)'!$X:$X,"&lt;="&amp;K$114,'总分(一中)'!$X:$X,"&gt;="&amp;K$116)</f>
        <v>11</v>
      </c>
      <c r="L144" s="26">
        <f>COUNTIFS('总分(一中)'!$G:$G,$B144,'总分(一中)'!$X:$X,"&lt;"&amp;K$116,'总分(一中)'!$X:$X,"&gt;="&amp;L$116)</f>
        <v>18</v>
      </c>
      <c r="M144" s="26">
        <f>COUNTIFS('总分(一中)'!$G:$G,$B144,'总分(一中)'!$X:$X,"&lt;"&amp;L$116,'总分(一中)'!$X:$X,"&gt;="&amp;M$116)</f>
        <v>7</v>
      </c>
      <c r="N144" s="26">
        <f>COUNTIFS('总分(一中)'!$G:$G,$B144,'总分(一中)'!$X:$X,"&lt;"&amp;M$116,'总分(一中)'!$X:$X,"&gt;="&amp;N$116)</f>
        <v>2</v>
      </c>
      <c r="O144" s="26">
        <f>COUNTIFS('总分(一中)'!$G:$G,$B144,'总分(一中)'!$X:$X,"&lt;"&amp;N$116,'总分(一中)'!$X:$X,"&gt;="&amp;O$116)</f>
        <v>2</v>
      </c>
      <c r="P144" s="26">
        <f>COUNTIFS('总分(一中)'!$G:$G,$B144,'总分(一中)'!$X:$X,"&lt;"&amp;O$116,'总分(一中)'!$X:$X,"&gt;="&amp;P$116)</f>
        <v>0</v>
      </c>
      <c r="Q144" s="26">
        <f>COUNTIFS('总分(一中)'!$G:$G,$B144,'总分(一中)'!$X:$X,"&lt;"&amp;P$116,'总分(一中)'!$X:$X,"&gt;="&amp;Q$116)</f>
        <v>0</v>
      </c>
      <c r="R144" s="26">
        <f>COUNTIFS('总分(一中)'!$G:$G,$B144,'总分(一中)'!$X:$X,"&lt;"&amp;Q$116,'总分(一中)'!$X:$X,"&gt;="&amp;R$116)</f>
        <v>0</v>
      </c>
      <c r="S144" s="26">
        <f>COUNTIFS('总分(一中)'!$G:$G,$B144,'总分(一中)'!$X:$X,"&lt;"&amp;R$116,'总分(一中)'!$X:$X,"&gt;="&amp;S$116)</f>
        <v>0</v>
      </c>
      <c r="T144" s="28">
        <v>-0.0115285266022923</v>
      </c>
      <c r="U144" s="28">
        <v>-0.0544036001899932</v>
      </c>
      <c r="V144" s="28">
        <v>-0.00412173695824127</v>
      </c>
      <c r="W144" s="28">
        <v>-0.00641173649716719</v>
      </c>
      <c r="X144" s="28">
        <v>-0.00554824148956182</v>
      </c>
      <c r="Y144" s="28">
        <v>-0.00381495406905493</v>
      </c>
      <c r="Z144" s="28">
        <v>0.00587999286733234</v>
      </c>
      <c r="XBG144" s="10"/>
      <c r="XBH144" s="10"/>
      <c r="XBI144" s="10"/>
      <c r="XBJ144" s="10"/>
      <c r="XBK144" s="10"/>
      <c r="XBL144" s="10"/>
      <c r="XBM144" s="10"/>
      <c r="XBN144" s="10"/>
      <c r="XBO144" s="10"/>
    </row>
    <row r="145" ht="17" customHeight="1" spans="1:26 16283:16291">
      <c r="A145" s="26" t="s">
        <v>53</v>
      </c>
      <c r="B145" s="26">
        <v>5</v>
      </c>
      <c r="C145" s="26">
        <f>COUNTIFS('总分(一中)'!G:G,B145,'总分(一中)'!$X:$X,"&gt;0")</f>
        <v>46</v>
      </c>
      <c r="D145" s="27">
        <f>AVERAGEIFS('总分(一中)'!$X:$X,'总分(一中)'!G:G,B145,'总分(一中)'!$X:$X,"&gt;0")</f>
        <v>83.7826086956522</v>
      </c>
      <c r="E145" s="28">
        <f t="shared" si="10"/>
        <v>0.0233788686968926</v>
      </c>
      <c r="F145" s="26">
        <f t="shared" si="11"/>
        <v>5</v>
      </c>
      <c r="G145" s="26">
        <f>_xlfn.MAXIFS('总分(一中)'!$X:$X,'总分(一中)'!G:G,B145)</f>
        <v>94</v>
      </c>
      <c r="H145" s="26">
        <f>COUNTIFS('总分(一中)'!$G:$G,$B145,'总分(一中)'!$X:$X,"&gt;=80")</f>
        <v>33</v>
      </c>
      <c r="I145" s="26">
        <f>COUNTIFS('总分(一中)'!$G:$G,$B145,'总分(一中)'!$X:$X,"&gt;=70")</f>
        <v>45</v>
      </c>
      <c r="J145" s="26">
        <f>COUNTIFS('总分(一中)'!$G:$G,$B145,'总分(一中)'!$X:$X,"&gt;=60")</f>
        <v>46</v>
      </c>
      <c r="K145" s="26">
        <f>COUNTIFS('总分(一中)'!$G:$G,$B145,'总分(一中)'!$X:$X,"&lt;="&amp;K$114,'总分(一中)'!$X:$X,"&gt;="&amp;K$116)</f>
        <v>6</v>
      </c>
      <c r="L145" s="26">
        <f>COUNTIFS('总分(一中)'!$G:$G,$B145,'总分(一中)'!$X:$X,"&lt;"&amp;K$116,'总分(一中)'!$X:$X,"&gt;="&amp;L$116)</f>
        <v>27</v>
      </c>
      <c r="M145" s="26">
        <f>COUNTIFS('总分(一中)'!$G:$G,$B145,'总分(一中)'!$X:$X,"&lt;"&amp;L$116,'总分(一中)'!$X:$X,"&gt;="&amp;M$116)</f>
        <v>12</v>
      </c>
      <c r="N145" s="26">
        <f>COUNTIFS('总分(一中)'!$G:$G,$B145,'总分(一中)'!$X:$X,"&lt;"&amp;M$116,'总分(一中)'!$X:$X,"&gt;="&amp;N$116)</f>
        <v>1</v>
      </c>
      <c r="O145" s="26">
        <f>COUNTIFS('总分(一中)'!$G:$G,$B145,'总分(一中)'!$X:$X,"&lt;"&amp;N$116,'总分(一中)'!$X:$X,"&gt;="&amp;O$116)</f>
        <v>0</v>
      </c>
      <c r="P145" s="26">
        <f>COUNTIFS('总分(一中)'!$G:$G,$B145,'总分(一中)'!$X:$X,"&lt;"&amp;O$116,'总分(一中)'!$X:$X,"&gt;="&amp;P$116)</f>
        <v>0</v>
      </c>
      <c r="Q145" s="26">
        <f>COUNTIFS('总分(一中)'!$G:$G,$B145,'总分(一中)'!$X:$X,"&lt;"&amp;P$116,'总分(一中)'!$X:$X,"&gt;="&amp;Q$116)</f>
        <v>0</v>
      </c>
      <c r="R145" s="26">
        <f>COUNTIFS('总分(一中)'!$G:$G,$B145,'总分(一中)'!$X:$X,"&lt;"&amp;Q$116,'总分(一中)'!$X:$X,"&gt;="&amp;R$116)</f>
        <v>0</v>
      </c>
      <c r="S145" s="26">
        <f>COUNTIFS('总分(一中)'!$G:$G,$B145,'总分(一中)'!$X:$X,"&lt;"&amp;R$116,'总分(一中)'!$X:$X,"&gt;="&amp;S$116)</f>
        <v>0</v>
      </c>
      <c r="T145" s="28">
        <v>0.00188963819496169</v>
      </c>
      <c r="U145" s="28">
        <v>0.00243354941573834</v>
      </c>
      <c r="V145" s="28">
        <v>-0.00823022682800344</v>
      </c>
      <c r="W145" s="28">
        <v>-0.00396313453344171</v>
      </c>
      <c r="X145" s="28">
        <v>-0.008889922807705</v>
      </c>
      <c r="Y145" s="28">
        <v>0.00232127497342538</v>
      </c>
      <c r="Z145" s="28">
        <v>0.0233788686968926</v>
      </c>
      <c r="XBG145" s="10"/>
      <c r="XBH145" s="10"/>
      <c r="XBI145" s="10"/>
      <c r="XBJ145" s="10"/>
      <c r="XBK145" s="10"/>
      <c r="XBL145" s="10"/>
      <c r="XBM145" s="10"/>
      <c r="XBN145" s="10"/>
      <c r="XBO145" s="10"/>
    </row>
    <row r="146" ht="17" customHeight="1" spans="1:26 16283:16291">
      <c r="A146" s="26" t="s">
        <v>53</v>
      </c>
      <c r="B146" s="26">
        <v>6</v>
      </c>
      <c r="C146" s="26">
        <f>COUNTIFS('总分(一中)'!G:G,B146,'总分(一中)'!$X:$X,"&gt;0")</f>
        <v>43</v>
      </c>
      <c r="D146" s="27">
        <f>AVERAGEIFS('总分(一中)'!$X:$X,'总分(一中)'!G:G,B146,'总分(一中)'!$X:$X,"&gt;0")</f>
        <v>83.3255813953488</v>
      </c>
      <c r="E146" s="28">
        <f t="shared" si="10"/>
        <v>0.0177964203961119</v>
      </c>
      <c r="F146" s="26">
        <f t="shared" si="11"/>
        <v>6</v>
      </c>
      <c r="G146" s="26">
        <f>_xlfn.MAXIFS('总分(一中)'!$X:$X,'总分(一中)'!G:G,B146)</f>
        <v>94</v>
      </c>
      <c r="H146" s="26">
        <f>COUNTIFS('总分(一中)'!$G:$G,$B146,'总分(一中)'!$X:$X,"&gt;=80")</f>
        <v>34</v>
      </c>
      <c r="I146" s="26">
        <f>COUNTIFS('总分(一中)'!$G:$G,$B146,'总分(一中)'!$X:$X,"&gt;=70")</f>
        <v>41</v>
      </c>
      <c r="J146" s="26">
        <f>COUNTIFS('总分(一中)'!$G:$G,$B146,'总分(一中)'!$X:$X,"&gt;=60")</f>
        <v>43</v>
      </c>
      <c r="K146" s="26">
        <f>COUNTIFS('总分(一中)'!$G:$G,$B146,'总分(一中)'!$X:$X,"&lt;="&amp;K$114,'总分(一中)'!$X:$X,"&gt;="&amp;K$116)</f>
        <v>7</v>
      </c>
      <c r="L146" s="26">
        <f>COUNTIFS('总分(一中)'!$G:$G,$B146,'总分(一中)'!$X:$X,"&lt;"&amp;K$116,'总分(一中)'!$X:$X,"&gt;="&amp;L$116)</f>
        <v>27</v>
      </c>
      <c r="M146" s="26">
        <f>COUNTIFS('总分(一中)'!$G:$G,$B146,'总分(一中)'!$X:$X,"&lt;"&amp;L$116,'总分(一中)'!$X:$X,"&gt;="&amp;M$116)</f>
        <v>7</v>
      </c>
      <c r="N146" s="26">
        <f>COUNTIFS('总分(一中)'!$G:$G,$B146,'总分(一中)'!$X:$X,"&lt;"&amp;M$116,'总分(一中)'!$X:$X,"&gt;="&amp;N$116)</f>
        <v>2</v>
      </c>
      <c r="O146" s="26">
        <f>COUNTIFS('总分(一中)'!$G:$G,$B146,'总分(一中)'!$X:$X,"&lt;"&amp;N$116,'总分(一中)'!$X:$X,"&gt;="&amp;O$116)</f>
        <v>0</v>
      </c>
      <c r="P146" s="26">
        <f>COUNTIFS('总分(一中)'!$G:$G,$B146,'总分(一中)'!$X:$X,"&lt;"&amp;O$116,'总分(一中)'!$X:$X,"&gt;="&amp;P$116)</f>
        <v>0</v>
      </c>
      <c r="Q146" s="26">
        <f>COUNTIFS('总分(一中)'!$G:$G,$B146,'总分(一中)'!$X:$X,"&lt;"&amp;P$116,'总分(一中)'!$X:$X,"&gt;="&amp;Q$116)</f>
        <v>0</v>
      </c>
      <c r="R146" s="26">
        <f>COUNTIFS('总分(一中)'!$G:$G,$B146,'总分(一中)'!$X:$X,"&lt;"&amp;Q$116,'总分(一中)'!$X:$X,"&gt;="&amp;R$116)</f>
        <v>0</v>
      </c>
      <c r="S146" s="26">
        <f>COUNTIFS('总分(一中)'!$G:$G,$B146,'总分(一中)'!$X:$X,"&lt;"&amp;R$116,'总分(一中)'!$X:$X,"&gt;="&amp;S$116)</f>
        <v>0</v>
      </c>
      <c r="T146" s="28">
        <v>0.00188963819496169</v>
      </c>
      <c r="U146" s="28">
        <v>0.0148305290718587</v>
      </c>
      <c r="V146" s="28">
        <v>-0.0238703302974576</v>
      </c>
      <c r="W146" s="28">
        <v>0.0102307939229508</v>
      </c>
      <c r="X146" s="28">
        <v>-0.00265367014569288</v>
      </c>
      <c r="Y146" s="28">
        <v>0.0144728221412929</v>
      </c>
      <c r="Z146" s="28">
        <v>0.0177964203961119</v>
      </c>
      <c r="XBG146" s="10"/>
      <c r="XBH146" s="10"/>
      <c r="XBI146" s="10"/>
      <c r="XBJ146" s="10"/>
      <c r="XBK146" s="10"/>
      <c r="XBL146" s="10"/>
      <c r="XBM146" s="10"/>
      <c r="XBN146" s="10"/>
      <c r="XBO146" s="10"/>
    </row>
    <row r="147" ht="17" customHeight="1" spans="1:26 16283:16291">
      <c r="A147" s="26" t="s">
        <v>53</v>
      </c>
      <c r="B147" s="26">
        <v>7</v>
      </c>
      <c r="C147" s="26">
        <f>COUNTIFS('总分(一中)'!G:G,B147,'总分(一中)'!$X:$X,"&gt;0")</f>
        <v>47</v>
      </c>
      <c r="D147" s="27">
        <f>AVERAGEIFS('总分(一中)'!$X:$X,'总分(一中)'!G:G,B147,'总分(一中)'!$X:$X,"&gt;0")</f>
        <v>81.1702127659574</v>
      </c>
      <c r="E147" s="28">
        <f t="shared" si="10"/>
        <v>-0.00853074635019881</v>
      </c>
      <c r="F147" s="26">
        <f t="shared" si="11"/>
        <v>11</v>
      </c>
      <c r="G147" s="26">
        <f>_xlfn.MAXIFS('总分(一中)'!$X:$X,'总分(一中)'!G:G,B147)</f>
        <v>91</v>
      </c>
      <c r="H147" s="26">
        <f>COUNTIFS('总分(一中)'!$G:$G,$B147,'总分(一中)'!$X:$X,"&gt;=80")</f>
        <v>31</v>
      </c>
      <c r="I147" s="26">
        <f>COUNTIFS('总分(一中)'!$G:$G,$B147,'总分(一中)'!$X:$X,"&gt;=70")</f>
        <v>42</v>
      </c>
      <c r="J147" s="26">
        <f>COUNTIFS('总分(一中)'!$G:$G,$B147,'总分(一中)'!$X:$X,"&gt;=60")</f>
        <v>46</v>
      </c>
      <c r="K147" s="26">
        <f>COUNTIFS('总分(一中)'!$G:$G,$B147,'总分(一中)'!$X:$X,"&lt;="&amp;K$114,'总分(一中)'!$X:$X,"&gt;="&amp;K$116)</f>
        <v>3</v>
      </c>
      <c r="L147" s="26">
        <f>COUNTIFS('总分(一中)'!$G:$G,$B147,'总分(一中)'!$X:$X,"&lt;"&amp;K$116,'总分(一中)'!$X:$X,"&gt;="&amp;L$116)</f>
        <v>28</v>
      </c>
      <c r="M147" s="26">
        <f>COUNTIFS('总分(一中)'!$G:$G,$B147,'总分(一中)'!$X:$X,"&lt;"&amp;L$116,'总分(一中)'!$X:$X,"&gt;="&amp;M$116)</f>
        <v>11</v>
      </c>
      <c r="N147" s="26">
        <f>COUNTIFS('总分(一中)'!$G:$G,$B147,'总分(一中)'!$X:$X,"&lt;"&amp;M$116,'总分(一中)'!$X:$X,"&gt;="&amp;N$116)</f>
        <v>4</v>
      </c>
      <c r="O147" s="26">
        <f>COUNTIFS('总分(一中)'!$G:$G,$B147,'总分(一中)'!$X:$X,"&lt;"&amp;N$116,'总分(一中)'!$X:$X,"&gt;="&amp;O$116)</f>
        <v>1</v>
      </c>
      <c r="P147" s="26">
        <f>COUNTIFS('总分(一中)'!$G:$G,$B147,'总分(一中)'!$X:$X,"&lt;"&amp;O$116,'总分(一中)'!$X:$X,"&gt;="&amp;P$116)</f>
        <v>0</v>
      </c>
      <c r="Q147" s="26">
        <f>COUNTIFS('总分(一中)'!$G:$G,$B147,'总分(一中)'!$X:$X,"&lt;"&amp;P$116,'总分(一中)'!$X:$X,"&gt;="&amp;Q$116)</f>
        <v>0</v>
      </c>
      <c r="R147" s="26">
        <f>COUNTIFS('总分(一中)'!$G:$G,$B147,'总分(一中)'!$X:$X,"&lt;"&amp;Q$116,'总分(一中)'!$X:$X,"&gt;="&amp;R$116)</f>
        <v>0</v>
      </c>
      <c r="S147" s="26">
        <f>COUNTIFS('总分(一中)'!$G:$G,$B147,'总分(一中)'!$X:$X,"&lt;"&amp;R$116,'总分(一中)'!$X:$X,"&gt;="&amp;S$116)</f>
        <v>0</v>
      </c>
      <c r="T147" s="28">
        <v>-0.00581338233679515</v>
      </c>
      <c r="U147" s="28">
        <v>-0.00567724046565969</v>
      </c>
      <c r="V147" s="28">
        <v>-0.0239287514405706</v>
      </c>
      <c r="W147" s="28">
        <v>0.0214337177183391</v>
      </c>
      <c r="X147" s="28">
        <v>-0.00995849780938617</v>
      </c>
      <c r="Y147" s="28">
        <v>-0.00371591001994666</v>
      </c>
      <c r="Z147" s="28">
        <v>-0.00853074635019881</v>
      </c>
      <c r="XBG147" s="10"/>
      <c r="XBH147" s="10"/>
      <c r="XBI147" s="10"/>
      <c r="XBJ147" s="10"/>
      <c r="XBK147" s="10"/>
      <c r="XBL147" s="10"/>
      <c r="XBM147" s="10"/>
      <c r="XBN147" s="10"/>
      <c r="XBO147" s="10"/>
    </row>
    <row r="148" ht="17" customHeight="1" spans="1:26 16283:16291">
      <c r="A148" s="26" t="s">
        <v>53</v>
      </c>
      <c r="B148" s="26">
        <v>8</v>
      </c>
      <c r="C148" s="26">
        <f>COUNTIFS('总分(一中)'!G:G,B148,'总分(一中)'!$X:$X,"&gt;0")</f>
        <v>40</v>
      </c>
      <c r="D148" s="27">
        <f>AVERAGEIFS('总分(一中)'!$X:$X,'总分(一中)'!G:G,B148,'总分(一中)'!$X:$X,"&gt;0")</f>
        <v>81.65</v>
      </c>
      <c r="E148" s="28">
        <f t="shared" si="10"/>
        <v>-0.00267029243937223</v>
      </c>
      <c r="F148" s="26">
        <f t="shared" si="11"/>
        <v>10</v>
      </c>
      <c r="G148" s="26">
        <f>_xlfn.MAXIFS('总分(一中)'!$X:$X,'总分(一中)'!G:G,B148)</f>
        <v>93</v>
      </c>
      <c r="H148" s="26">
        <f>COUNTIFS('总分(一中)'!$G:$G,$B148,'总分(一中)'!$X:$X,"&gt;=80")</f>
        <v>29</v>
      </c>
      <c r="I148" s="26">
        <f>COUNTIFS('总分(一中)'!$G:$G,$B148,'总分(一中)'!$X:$X,"&gt;=70")</f>
        <v>34</v>
      </c>
      <c r="J148" s="26">
        <f>COUNTIFS('总分(一中)'!$G:$G,$B148,'总分(一中)'!$X:$X,"&gt;=60")</f>
        <v>38</v>
      </c>
      <c r="K148" s="26">
        <f>COUNTIFS('总分(一中)'!$G:$G,$B148,'总分(一中)'!$X:$X,"&lt;="&amp;K$114,'总分(一中)'!$X:$X,"&gt;="&amp;K$116)</f>
        <v>8</v>
      </c>
      <c r="L148" s="26">
        <f>COUNTIFS('总分(一中)'!$G:$G,$B148,'总分(一中)'!$X:$X,"&lt;"&amp;K$116,'总分(一中)'!$X:$X,"&gt;="&amp;L$116)</f>
        <v>21</v>
      </c>
      <c r="M148" s="26">
        <f>COUNTIFS('总分(一中)'!$G:$G,$B148,'总分(一中)'!$X:$X,"&lt;"&amp;L$116,'总分(一中)'!$X:$X,"&gt;="&amp;M$116)</f>
        <v>5</v>
      </c>
      <c r="N148" s="26">
        <f>COUNTIFS('总分(一中)'!$G:$G,$B148,'总分(一中)'!$X:$X,"&lt;"&amp;M$116,'总分(一中)'!$X:$X,"&gt;="&amp;N$116)</f>
        <v>4</v>
      </c>
      <c r="O148" s="26">
        <f>COUNTIFS('总分(一中)'!$G:$G,$B148,'总分(一中)'!$X:$X,"&lt;"&amp;N$116,'总分(一中)'!$X:$X,"&gt;="&amp;O$116)</f>
        <v>2</v>
      </c>
      <c r="P148" s="26">
        <f>COUNTIFS('总分(一中)'!$G:$G,$B148,'总分(一中)'!$X:$X,"&lt;"&amp;O$116,'总分(一中)'!$X:$X,"&gt;="&amp;P$116)</f>
        <v>0</v>
      </c>
      <c r="Q148" s="26">
        <f>COUNTIFS('总分(一中)'!$G:$G,$B148,'总分(一中)'!$X:$X,"&lt;"&amp;P$116,'总分(一中)'!$X:$X,"&gt;="&amp;Q$116)</f>
        <v>0</v>
      </c>
      <c r="R148" s="26">
        <f>COUNTIFS('总分(一中)'!$G:$G,$B148,'总分(一中)'!$X:$X,"&lt;"&amp;Q$116,'总分(一中)'!$X:$X,"&gt;="&amp;R$116)</f>
        <v>0</v>
      </c>
      <c r="S148" s="26">
        <f>COUNTIFS('总分(一中)'!$G:$G,$B148,'总分(一中)'!$X:$X,"&lt;"&amp;R$116,'总分(一中)'!$X:$X,"&gt;="&amp;S$116)</f>
        <v>0</v>
      </c>
      <c r="T148" s="28">
        <v>0.0205077963960295</v>
      </c>
      <c r="U148" s="28">
        <v>0.0217177399919256</v>
      </c>
      <c r="V148" s="28">
        <v>0.00721720304758743</v>
      </c>
      <c r="W148" s="28">
        <v>0.000172282116405768</v>
      </c>
      <c r="X148" s="28">
        <v>-0.013975798765074</v>
      </c>
      <c r="Y148" s="28">
        <v>0.000607362723629318</v>
      </c>
      <c r="Z148" s="28">
        <v>-0.00267029243937223</v>
      </c>
      <c r="XBG148" s="10"/>
      <c r="XBH148" s="10"/>
      <c r="XBI148" s="10"/>
      <c r="XBJ148" s="10"/>
      <c r="XBK148" s="10"/>
      <c r="XBL148" s="10"/>
      <c r="XBM148" s="10"/>
      <c r="XBN148" s="10"/>
      <c r="XBO148" s="10"/>
    </row>
    <row r="149" ht="17" customHeight="1" spans="1:26 16283:16291">
      <c r="A149" s="26" t="s">
        <v>53</v>
      </c>
      <c r="B149" s="26">
        <v>9</v>
      </c>
      <c r="C149" s="26">
        <f>COUNTIFS('总分(一中)'!G:G,B149,'总分(一中)'!$X:$X,"&gt;0")</f>
        <v>43</v>
      </c>
      <c r="D149" s="27">
        <f>AVERAGEIFS('总分(一中)'!$X:$X,'总分(一中)'!G:G,B149,'总分(一中)'!$X:$X,"&gt;0")</f>
        <v>90.9302325581395</v>
      </c>
      <c r="E149" s="28">
        <f t="shared" si="10"/>
        <v>0.110684901967289</v>
      </c>
      <c r="F149" s="26">
        <f t="shared" si="11"/>
        <v>2</v>
      </c>
      <c r="G149" s="26">
        <f>_xlfn.MAXIFS('总分(一中)'!$X:$X,'总分(一中)'!G:G,B149)</f>
        <v>99</v>
      </c>
      <c r="H149" s="26">
        <f>COUNTIFS('总分(一中)'!$G:$G,$B149,'总分(一中)'!$X:$X,"&gt;=80")</f>
        <v>41</v>
      </c>
      <c r="I149" s="26">
        <f>COUNTIFS('总分(一中)'!$G:$G,$B149,'总分(一中)'!$X:$X,"&gt;=70")</f>
        <v>43</v>
      </c>
      <c r="J149" s="26">
        <f>COUNTIFS('总分(一中)'!$G:$G,$B149,'总分(一中)'!$X:$X,"&gt;=60")</f>
        <v>43</v>
      </c>
      <c r="K149" s="26">
        <f>COUNTIFS('总分(一中)'!$G:$G,$B149,'总分(一中)'!$X:$X,"&lt;="&amp;K$114,'总分(一中)'!$X:$X,"&gt;="&amp;K$116)</f>
        <v>34</v>
      </c>
      <c r="L149" s="26">
        <f>COUNTIFS('总分(一中)'!$G:$G,$B149,'总分(一中)'!$X:$X,"&lt;"&amp;K$116,'总分(一中)'!$X:$X,"&gt;="&amp;L$116)</f>
        <v>7</v>
      </c>
      <c r="M149" s="26">
        <f>COUNTIFS('总分(一中)'!$G:$G,$B149,'总分(一中)'!$X:$X,"&lt;"&amp;L$116,'总分(一中)'!$X:$X,"&gt;="&amp;M$116)</f>
        <v>2</v>
      </c>
      <c r="N149" s="26">
        <f>COUNTIFS('总分(一中)'!$G:$G,$B149,'总分(一中)'!$X:$X,"&lt;"&amp;M$116,'总分(一中)'!$X:$X,"&gt;="&amp;N$116)</f>
        <v>0</v>
      </c>
      <c r="O149" s="26">
        <f>COUNTIFS('总分(一中)'!$G:$G,$B149,'总分(一中)'!$X:$X,"&lt;"&amp;N$116,'总分(一中)'!$X:$X,"&gt;="&amp;O$116)</f>
        <v>0</v>
      </c>
      <c r="P149" s="26">
        <f>COUNTIFS('总分(一中)'!$G:$G,$B149,'总分(一中)'!$X:$X,"&lt;"&amp;O$116,'总分(一中)'!$X:$X,"&gt;="&amp;P$116)</f>
        <v>0</v>
      </c>
      <c r="Q149" s="26">
        <f>COUNTIFS('总分(一中)'!$G:$G,$B149,'总分(一中)'!$X:$X,"&lt;"&amp;P$116,'总分(一中)'!$X:$X,"&gt;="&amp;Q$116)</f>
        <v>0</v>
      </c>
      <c r="R149" s="26">
        <f>COUNTIFS('总分(一中)'!$G:$G,$B149,'总分(一中)'!$X:$X,"&lt;"&amp;Q$116,'总分(一中)'!$X:$X,"&gt;="&amp;R$116)</f>
        <v>0</v>
      </c>
      <c r="S149" s="26">
        <f>COUNTIFS('总分(一中)'!$G:$G,$B149,'总分(一中)'!$X:$X,"&lt;"&amp;R$116,'总分(一中)'!$X:$X,"&gt;="&amp;S$116)</f>
        <v>0</v>
      </c>
      <c r="T149" s="28">
        <v>0.10977710464561</v>
      </c>
      <c r="U149" s="28">
        <v>0.189589501976161</v>
      </c>
      <c r="V149" s="28">
        <v>0.204771601270207</v>
      </c>
      <c r="W149" s="28">
        <v>0.0852748037001095</v>
      </c>
      <c r="X149" s="28">
        <v>0.152904506086098</v>
      </c>
      <c r="Y149" s="28">
        <v>0.185419066827195</v>
      </c>
      <c r="Z149" s="28">
        <v>0.110684901967289</v>
      </c>
      <c r="XBG149" s="10"/>
      <c r="XBH149" s="10"/>
      <c r="XBI149" s="10"/>
      <c r="XBJ149" s="10"/>
      <c r="XBK149" s="10"/>
      <c r="XBL149" s="10"/>
      <c r="XBM149" s="10"/>
      <c r="XBN149" s="10"/>
      <c r="XBO149" s="10"/>
    </row>
    <row r="150" ht="17" customHeight="1" spans="1:26 16283:16291">
      <c r="A150" s="26" t="s">
        <v>53</v>
      </c>
      <c r="B150" s="26">
        <v>10</v>
      </c>
      <c r="C150" s="26">
        <f>COUNTIFS('总分(一中)'!G:G,B150,'总分(一中)'!$X:$X,"&gt;0")</f>
        <v>50</v>
      </c>
      <c r="D150" s="27">
        <f>AVERAGEIFS('总分(一中)'!$X:$X,'总分(一中)'!G:G,B150,'总分(一中)'!$X:$X,"&gt;0")</f>
        <v>88.58</v>
      </c>
      <c r="E150" s="28">
        <f t="shared" si="10"/>
        <v>0.0819775320970043</v>
      </c>
      <c r="F150" s="26">
        <f t="shared" si="11"/>
        <v>3</v>
      </c>
      <c r="G150" s="26">
        <f>_xlfn.MAXIFS('总分(一中)'!$X:$X,'总分(一中)'!G:G,B150)</f>
        <v>95</v>
      </c>
      <c r="H150" s="26">
        <f>COUNTIFS('总分(一中)'!$G:$G,$B150,'总分(一中)'!$X:$X,"&gt;=80")</f>
        <v>49</v>
      </c>
      <c r="I150" s="26">
        <f>COUNTIFS('总分(一中)'!$G:$G,$B150,'总分(一中)'!$X:$X,"&gt;=70")</f>
        <v>50</v>
      </c>
      <c r="J150" s="26">
        <f>COUNTIFS('总分(一中)'!$G:$G,$B150,'总分(一中)'!$X:$X,"&gt;=60")</f>
        <v>50</v>
      </c>
      <c r="K150" s="26">
        <f>COUNTIFS('总分(一中)'!$G:$G,$B150,'总分(一中)'!$X:$X,"&lt;="&amp;K$114,'总分(一中)'!$X:$X,"&gt;="&amp;K$116)</f>
        <v>22</v>
      </c>
      <c r="L150" s="26">
        <f>COUNTIFS('总分(一中)'!$G:$G,$B150,'总分(一中)'!$X:$X,"&lt;"&amp;K$116,'总分(一中)'!$X:$X,"&gt;="&amp;L$116)</f>
        <v>27</v>
      </c>
      <c r="M150" s="26">
        <f>COUNTIFS('总分(一中)'!$G:$G,$B150,'总分(一中)'!$X:$X,"&lt;"&amp;L$116,'总分(一中)'!$X:$X,"&gt;="&amp;M$116)</f>
        <v>1</v>
      </c>
      <c r="N150" s="26">
        <f>COUNTIFS('总分(一中)'!$G:$G,$B150,'总分(一中)'!$X:$X,"&lt;"&amp;M$116,'总分(一中)'!$X:$X,"&gt;="&amp;N$116)</f>
        <v>0</v>
      </c>
      <c r="O150" s="26">
        <f>COUNTIFS('总分(一中)'!$G:$G,$B150,'总分(一中)'!$X:$X,"&lt;"&amp;N$116,'总分(一中)'!$X:$X,"&gt;="&amp;O$116)</f>
        <v>0</v>
      </c>
      <c r="P150" s="26">
        <f>COUNTIFS('总分(一中)'!$G:$G,$B150,'总分(一中)'!$X:$X,"&lt;"&amp;O$116,'总分(一中)'!$X:$X,"&gt;="&amp;P$116)</f>
        <v>0</v>
      </c>
      <c r="Q150" s="26">
        <f>COUNTIFS('总分(一中)'!$G:$G,$B150,'总分(一中)'!$X:$X,"&lt;"&amp;P$116,'总分(一中)'!$X:$X,"&gt;="&amp;Q$116)</f>
        <v>0</v>
      </c>
      <c r="R150" s="26">
        <f>COUNTIFS('总分(一中)'!$G:$G,$B150,'总分(一中)'!$X:$X,"&lt;"&amp;Q$116,'总分(一中)'!$X:$X,"&gt;="&amp;R$116)</f>
        <v>0</v>
      </c>
      <c r="S150" s="26">
        <f>COUNTIFS('总分(一中)'!$G:$G,$B150,'总分(一中)'!$X:$X,"&lt;"&amp;R$116,'总分(一中)'!$X:$X,"&gt;="&amp;S$116)</f>
        <v>0</v>
      </c>
      <c r="T150" s="28">
        <v>0.0870843353203836</v>
      </c>
      <c r="U150" s="28">
        <v>0.160093286060937</v>
      </c>
      <c r="V150" s="28">
        <v>0.135063075065573</v>
      </c>
      <c r="W150" s="28">
        <v>0.0541758930451742</v>
      </c>
      <c r="X150" s="28">
        <v>0.110501015291534</v>
      </c>
      <c r="Y150" s="28">
        <v>0.10688261785729</v>
      </c>
      <c r="Z150" s="28">
        <v>0.0819775320970043</v>
      </c>
      <c r="XBG150" s="10"/>
      <c r="XBH150" s="10"/>
      <c r="XBI150" s="10"/>
      <c r="XBJ150" s="10"/>
      <c r="XBK150" s="10"/>
      <c r="XBL150" s="10"/>
      <c r="XBM150" s="10"/>
      <c r="XBN150" s="10"/>
      <c r="XBO150" s="10"/>
    </row>
    <row r="151" ht="17" customHeight="1" spans="1:26 16283:16291">
      <c r="A151" s="26" t="s">
        <v>53</v>
      </c>
      <c r="B151" s="26">
        <v>11</v>
      </c>
      <c r="C151" s="26">
        <f>COUNTIFS('总分(一中)'!G:G,B151,'总分(一中)'!$X:$X,"&gt;0")</f>
        <v>41</v>
      </c>
      <c r="D151" s="27">
        <f>AVERAGEIFS('总分(一中)'!$X:$X,'总分(一中)'!G:G,B151,'总分(一中)'!$X:$X,"&gt;0")</f>
        <v>73.0487804878049</v>
      </c>
      <c r="E151" s="28">
        <f t="shared" si="10"/>
        <v>-0.107731550746321</v>
      </c>
      <c r="F151" s="26">
        <f t="shared" si="11"/>
        <v>16</v>
      </c>
      <c r="G151" s="26">
        <f>_xlfn.MAXIFS('总分(一中)'!$X:$X,'总分(一中)'!G:G,B151)</f>
        <v>90</v>
      </c>
      <c r="H151" s="26">
        <f>COUNTIFS('总分(一中)'!$G:$G,$B151,'总分(一中)'!$X:$X,"&gt;=80")</f>
        <v>13</v>
      </c>
      <c r="I151" s="26">
        <f>COUNTIFS('总分(一中)'!$G:$G,$B151,'总分(一中)'!$X:$X,"&gt;=70")</f>
        <v>26</v>
      </c>
      <c r="J151" s="26">
        <f>COUNTIFS('总分(一中)'!$G:$G,$B151,'总分(一中)'!$X:$X,"&gt;=60")</f>
        <v>36</v>
      </c>
      <c r="K151" s="26">
        <f>COUNTIFS('总分(一中)'!$G:$G,$B151,'总分(一中)'!$X:$X,"&lt;="&amp;K$114,'总分(一中)'!$X:$X,"&gt;="&amp;K$116)</f>
        <v>1</v>
      </c>
      <c r="L151" s="26">
        <f>COUNTIFS('总分(一中)'!$G:$G,$B151,'总分(一中)'!$X:$X,"&lt;"&amp;K$116,'总分(一中)'!$X:$X,"&gt;="&amp;L$116)</f>
        <v>12</v>
      </c>
      <c r="M151" s="26">
        <f>COUNTIFS('总分(一中)'!$G:$G,$B151,'总分(一中)'!$X:$X,"&lt;"&amp;L$116,'总分(一中)'!$X:$X,"&gt;="&amp;M$116)</f>
        <v>13</v>
      </c>
      <c r="N151" s="26">
        <f>COUNTIFS('总分(一中)'!$G:$G,$B151,'总分(一中)'!$X:$X,"&lt;"&amp;M$116,'总分(一中)'!$X:$X,"&gt;="&amp;N$116)</f>
        <v>10</v>
      </c>
      <c r="O151" s="26">
        <f>COUNTIFS('总分(一中)'!$G:$G,$B151,'总分(一中)'!$X:$X,"&lt;"&amp;N$116,'总分(一中)'!$X:$X,"&gt;="&amp;O$116)</f>
        <v>3</v>
      </c>
      <c r="P151" s="26">
        <f>COUNTIFS('总分(一中)'!$G:$G,$B151,'总分(一中)'!$X:$X,"&lt;"&amp;O$116,'总分(一中)'!$X:$X,"&gt;="&amp;P$116)</f>
        <v>1</v>
      </c>
      <c r="Q151" s="26">
        <f>COUNTIFS('总分(一中)'!$G:$G,$B151,'总分(一中)'!$X:$X,"&lt;"&amp;P$116,'总分(一中)'!$X:$X,"&gt;="&amp;Q$116)</f>
        <v>1</v>
      </c>
      <c r="R151" s="26">
        <f>COUNTIFS('总分(一中)'!$G:$G,$B151,'总分(一中)'!$X:$X,"&lt;"&amp;Q$116,'总分(一中)'!$X:$X,"&gt;="&amp;R$116)</f>
        <v>0</v>
      </c>
      <c r="S151" s="26">
        <f>COUNTIFS('总分(一中)'!$G:$G,$B151,'总分(一中)'!$X:$X,"&lt;"&amp;R$116,'总分(一中)'!$X:$X,"&gt;="&amp;S$116)</f>
        <v>0</v>
      </c>
      <c r="T151" s="28">
        <v>-0.101382958076586</v>
      </c>
      <c r="U151" s="28">
        <v>-0.0804214103765928</v>
      </c>
      <c r="V151" s="28">
        <v>-0.124998265262223</v>
      </c>
      <c r="W151" s="28">
        <v>-0.0779381205264373</v>
      </c>
      <c r="X151" s="28">
        <v>-0.115927535884176</v>
      </c>
      <c r="Y151" s="28">
        <v>-0.117807407467125</v>
      </c>
      <c r="Z151" s="28">
        <v>-0.107731550746321</v>
      </c>
      <c r="XBG151" s="10"/>
      <c r="XBH151" s="10"/>
      <c r="XBI151" s="10"/>
      <c r="XBJ151" s="10"/>
      <c r="XBK151" s="10"/>
      <c r="XBL151" s="10"/>
      <c r="XBM151" s="10"/>
      <c r="XBN151" s="10"/>
      <c r="XBO151" s="10"/>
    </row>
    <row r="152" ht="17" customHeight="1" spans="1:26 16283:16291">
      <c r="A152" s="26" t="s">
        <v>53</v>
      </c>
      <c r="B152" s="26">
        <v>12</v>
      </c>
      <c r="C152" s="26">
        <f>COUNTIFS('总分(一中)'!G:G,B152,'总分(一中)'!$X:$X,"&gt;0")</f>
        <v>38</v>
      </c>
      <c r="D152" s="27">
        <f>AVERAGEIFS('总分(一中)'!$X:$X,'总分(一中)'!G:G,B152,'总分(一中)'!$X:$X,"&gt;0")</f>
        <v>75.2368421052632</v>
      </c>
      <c r="E152" s="28">
        <f t="shared" si="10"/>
        <v>-0.0810050491778661</v>
      </c>
      <c r="F152" s="26">
        <f t="shared" si="11"/>
        <v>14</v>
      </c>
      <c r="G152" s="26">
        <f>_xlfn.MAXIFS('总分(一中)'!$X:$X,'总分(一中)'!G:G,B152)</f>
        <v>91</v>
      </c>
      <c r="H152" s="26">
        <f>COUNTIFS('总分(一中)'!$G:$G,$B152,'总分(一中)'!$X:$X,"&gt;=80")</f>
        <v>15</v>
      </c>
      <c r="I152" s="26">
        <f>COUNTIFS('总分(一中)'!$G:$G,$B152,'总分(一中)'!$X:$X,"&gt;=70")</f>
        <v>26</v>
      </c>
      <c r="J152" s="26">
        <f>COUNTIFS('总分(一中)'!$G:$G,$B152,'总分(一中)'!$X:$X,"&gt;=60")</f>
        <v>34</v>
      </c>
      <c r="K152" s="26">
        <f>COUNTIFS('总分(一中)'!$G:$G,$B152,'总分(一中)'!$X:$X,"&lt;="&amp;K$114,'总分(一中)'!$X:$X,"&gt;="&amp;K$116)</f>
        <v>2</v>
      </c>
      <c r="L152" s="26">
        <f>COUNTIFS('总分(一中)'!$G:$G,$B152,'总分(一中)'!$X:$X,"&lt;"&amp;K$116,'总分(一中)'!$X:$X,"&gt;="&amp;L$116)</f>
        <v>13</v>
      </c>
      <c r="M152" s="26">
        <f>COUNTIFS('总分(一中)'!$G:$G,$B152,'总分(一中)'!$X:$X,"&lt;"&amp;L$116,'总分(一中)'!$X:$X,"&gt;="&amp;M$116)</f>
        <v>11</v>
      </c>
      <c r="N152" s="26">
        <f>COUNTIFS('总分(一中)'!$G:$G,$B152,'总分(一中)'!$X:$X,"&lt;"&amp;M$116,'总分(一中)'!$X:$X,"&gt;="&amp;N$116)</f>
        <v>8</v>
      </c>
      <c r="O152" s="26">
        <f>COUNTIFS('总分(一中)'!$G:$G,$B152,'总分(一中)'!$X:$X,"&lt;"&amp;N$116,'总分(一中)'!$X:$X,"&gt;="&amp;O$116)</f>
        <v>3</v>
      </c>
      <c r="P152" s="26">
        <f>COUNTIFS('总分(一中)'!$G:$G,$B152,'总分(一中)'!$X:$X,"&lt;"&amp;O$116,'总分(一中)'!$X:$X,"&gt;="&amp;P$116)</f>
        <v>1</v>
      </c>
      <c r="Q152" s="26">
        <f>COUNTIFS('总分(一中)'!$G:$G,$B152,'总分(一中)'!$X:$X,"&lt;"&amp;P$116,'总分(一中)'!$X:$X,"&gt;="&amp;Q$116)</f>
        <v>0</v>
      </c>
      <c r="R152" s="26">
        <f>COUNTIFS('总分(一中)'!$G:$G,$B152,'总分(一中)'!$X:$X,"&lt;"&amp;Q$116,'总分(一中)'!$X:$X,"&gt;="&amp;R$116)</f>
        <v>0</v>
      </c>
      <c r="S152" s="26">
        <f>COUNTIFS('总分(一中)'!$G:$G,$B152,'总分(一中)'!$X:$X,"&lt;"&amp;R$116,'总分(一中)'!$X:$X,"&gt;="&amp;S$116)</f>
        <v>0</v>
      </c>
      <c r="T152" s="28">
        <v>-0.0461252193131607</v>
      </c>
      <c r="U152" s="28">
        <v>-0.145070571828905</v>
      </c>
      <c r="V152" s="28">
        <v>-0.0990093369065279</v>
      </c>
      <c r="W152" s="28">
        <v>-0.0810726174262007</v>
      </c>
      <c r="X152" s="28">
        <v>-0.107830286004681</v>
      </c>
      <c r="Y152" s="28">
        <v>-0.123211216835974</v>
      </c>
      <c r="Z152" s="28">
        <v>-0.0810050491778661</v>
      </c>
      <c r="XBG152" s="10"/>
      <c r="XBH152" s="10"/>
      <c r="XBI152" s="10"/>
      <c r="XBJ152" s="10"/>
      <c r="XBK152" s="10"/>
      <c r="XBL152" s="10"/>
      <c r="XBM152" s="10"/>
      <c r="XBN152" s="10"/>
      <c r="XBO152" s="10"/>
    </row>
    <row r="153" ht="17" customHeight="1" spans="1:26 16283:16291">
      <c r="A153" s="26" t="s">
        <v>53</v>
      </c>
      <c r="B153" s="26">
        <v>13</v>
      </c>
      <c r="C153" s="26">
        <f>COUNTIFS('总分(一中)'!G:G,B153,'总分(一中)'!$X:$X,"&gt;0")</f>
        <v>36</v>
      </c>
      <c r="D153" s="27">
        <f>AVERAGEIFS('总分(一中)'!$X:$X,'总分(一中)'!G:G,B153,'总分(一中)'!$X:$X,"&gt;0")</f>
        <v>77.3888888888889</v>
      </c>
      <c r="E153" s="28">
        <f t="shared" si="10"/>
        <v>-0.0547184577587573</v>
      </c>
      <c r="F153" s="26">
        <f t="shared" si="11"/>
        <v>12</v>
      </c>
      <c r="G153" s="26">
        <f>_xlfn.MAXIFS('总分(一中)'!$X:$X,'总分(一中)'!G:G,B153)</f>
        <v>92</v>
      </c>
      <c r="H153" s="26">
        <f>COUNTIFS('总分(一中)'!$G:$G,$B153,'总分(一中)'!$X:$X,"&gt;=80")</f>
        <v>18</v>
      </c>
      <c r="I153" s="26">
        <f>COUNTIFS('总分(一中)'!$G:$G,$B153,'总分(一中)'!$X:$X,"&gt;=70")</f>
        <v>29</v>
      </c>
      <c r="J153" s="26">
        <f>COUNTIFS('总分(一中)'!$G:$G,$B153,'总分(一中)'!$X:$X,"&gt;=60")</f>
        <v>34</v>
      </c>
      <c r="K153" s="26">
        <f>COUNTIFS('总分(一中)'!$G:$G,$B153,'总分(一中)'!$X:$X,"&lt;="&amp;K$114,'总分(一中)'!$X:$X,"&gt;="&amp;K$116)</f>
        <v>3</v>
      </c>
      <c r="L153" s="26">
        <f>COUNTIFS('总分(一中)'!$G:$G,$B153,'总分(一中)'!$X:$X,"&lt;"&amp;K$116,'总分(一中)'!$X:$X,"&gt;="&amp;L$116)</f>
        <v>15</v>
      </c>
      <c r="M153" s="26">
        <f>COUNTIFS('总分(一中)'!$G:$G,$B153,'总分(一中)'!$X:$X,"&lt;"&amp;L$116,'总分(一中)'!$X:$X,"&gt;="&amp;M$116)</f>
        <v>11</v>
      </c>
      <c r="N153" s="26">
        <f>COUNTIFS('总分(一中)'!$G:$G,$B153,'总分(一中)'!$X:$X,"&lt;"&amp;M$116,'总分(一中)'!$X:$X,"&gt;="&amp;N$116)</f>
        <v>5</v>
      </c>
      <c r="O153" s="26">
        <f>COUNTIFS('总分(一中)'!$G:$G,$B153,'总分(一中)'!$X:$X,"&lt;"&amp;N$116,'总分(一中)'!$X:$X,"&gt;="&amp;O$116)</f>
        <v>1</v>
      </c>
      <c r="P153" s="26">
        <f>COUNTIFS('总分(一中)'!$G:$G,$B153,'总分(一中)'!$X:$X,"&lt;"&amp;O$116,'总分(一中)'!$X:$X,"&gt;="&amp;P$116)</f>
        <v>1</v>
      </c>
      <c r="Q153" s="26">
        <f>COUNTIFS('总分(一中)'!$G:$G,$B153,'总分(一中)'!$X:$X,"&lt;"&amp;P$116,'总分(一中)'!$X:$X,"&gt;="&amp;Q$116)</f>
        <v>0</v>
      </c>
      <c r="R153" s="26">
        <f>COUNTIFS('总分(一中)'!$G:$G,$B153,'总分(一中)'!$X:$X,"&lt;"&amp;Q$116,'总分(一中)'!$X:$X,"&gt;="&amp;R$116)</f>
        <v>0</v>
      </c>
      <c r="S153" s="26">
        <f>COUNTIFS('总分(一中)'!$G:$G,$B153,'总分(一中)'!$X:$X,"&lt;"&amp;R$116,'总分(一中)'!$X:$X,"&gt;="&amp;S$116)</f>
        <v>0</v>
      </c>
      <c r="T153" s="28">
        <v>-0.039855763396495</v>
      </c>
      <c r="U153" s="28">
        <v>-0.102280753281446</v>
      </c>
      <c r="V153" s="28">
        <v>-0.0911708786099893</v>
      </c>
      <c r="W153" s="28">
        <v>-0.0546375351732083</v>
      </c>
      <c r="X153" s="28">
        <v>-0.0718629563631843</v>
      </c>
      <c r="Y153" s="28">
        <v>-0.0724772411133606</v>
      </c>
      <c r="Z153" s="28">
        <v>-0.0547184577587573</v>
      </c>
      <c r="XBG153" s="10"/>
      <c r="XBH153" s="10"/>
      <c r="XBI153" s="10"/>
      <c r="XBJ153" s="10"/>
      <c r="XBK153" s="10"/>
      <c r="XBL153" s="10"/>
      <c r="XBM153" s="10"/>
      <c r="XBN153" s="10"/>
      <c r="XBO153" s="10"/>
    </row>
    <row r="154" ht="17" customHeight="1" spans="1:26 16283:16291">
      <c r="A154" s="26" t="s">
        <v>53</v>
      </c>
      <c r="B154" s="26">
        <v>14</v>
      </c>
      <c r="C154" s="26">
        <f>COUNTIFS('总分(一中)'!G:G,B154,'总分(一中)'!$X:$X,"&gt;0")</f>
        <v>49</v>
      </c>
      <c r="D154" s="27">
        <f>AVERAGEIFS('总分(一中)'!$X:$X,'总分(一中)'!G:G,B154,'总分(一中)'!$X:$X,"&gt;0")</f>
        <v>74.3877551020408</v>
      </c>
      <c r="E154" s="28">
        <f t="shared" si="10"/>
        <v>-0.0913763865032461</v>
      </c>
      <c r="F154" s="26">
        <f t="shared" si="11"/>
        <v>15</v>
      </c>
      <c r="G154" s="26">
        <f>_xlfn.MAXIFS('总分(一中)'!$X:$X,'总分(一中)'!G:G,B154)</f>
        <v>94</v>
      </c>
      <c r="H154" s="26">
        <f>COUNTIFS('总分(一中)'!$G:$G,$B154,'总分(一中)'!$X:$X,"&gt;=80")</f>
        <v>17</v>
      </c>
      <c r="I154" s="26">
        <f>COUNTIFS('总分(一中)'!$G:$G,$B154,'总分(一中)'!$X:$X,"&gt;=70")</f>
        <v>36</v>
      </c>
      <c r="J154" s="26">
        <f>COUNTIFS('总分(一中)'!$G:$G,$B154,'总分(一中)'!$X:$X,"&gt;=60")</f>
        <v>44</v>
      </c>
      <c r="K154" s="26">
        <f>COUNTIFS('总分(一中)'!$G:$G,$B154,'总分(一中)'!$X:$X,"&lt;="&amp;K$114,'总分(一中)'!$X:$X,"&gt;="&amp;K$116)</f>
        <v>2</v>
      </c>
      <c r="L154" s="26">
        <f>COUNTIFS('总分(一中)'!$G:$G,$B154,'总分(一中)'!$X:$X,"&lt;"&amp;K$116,'总分(一中)'!$X:$X,"&gt;="&amp;L$116)</f>
        <v>15</v>
      </c>
      <c r="M154" s="26">
        <f>COUNTIFS('总分(一中)'!$G:$G,$B154,'总分(一中)'!$X:$X,"&lt;"&amp;L$116,'总分(一中)'!$X:$X,"&gt;="&amp;M$116)</f>
        <v>19</v>
      </c>
      <c r="N154" s="26">
        <f>COUNTIFS('总分(一中)'!$G:$G,$B154,'总分(一中)'!$X:$X,"&lt;"&amp;M$116,'总分(一中)'!$X:$X,"&gt;="&amp;N$116)</f>
        <v>8</v>
      </c>
      <c r="O154" s="26">
        <f>COUNTIFS('总分(一中)'!$G:$G,$B154,'总分(一中)'!$X:$X,"&lt;"&amp;N$116,'总分(一中)'!$X:$X,"&gt;="&amp;O$116)</f>
        <v>5</v>
      </c>
      <c r="P154" s="26">
        <f>COUNTIFS('总分(一中)'!$G:$G,$B154,'总分(一中)'!$X:$X,"&lt;"&amp;O$116,'总分(一中)'!$X:$X,"&gt;="&amp;P$116)</f>
        <v>0</v>
      </c>
      <c r="Q154" s="26">
        <f>COUNTIFS('总分(一中)'!$G:$G,$B154,'总分(一中)'!$X:$X,"&lt;"&amp;P$116,'总分(一中)'!$X:$X,"&gt;="&amp;Q$116)</f>
        <v>0</v>
      </c>
      <c r="R154" s="26">
        <f>COUNTIFS('总分(一中)'!$G:$G,$B154,'总分(一中)'!$X:$X,"&lt;"&amp;Q$116,'总分(一中)'!$X:$X,"&gt;="&amp;R$116)</f>
        <v>0</v>
      </c>
      <c r="S154" s="26">
        <f>COUNTIFS('总分(一中)'!$G:$G,$B154,'总分(一中)'!$X:$X,"&lt;"&amp;R$116,'总分(一中)'!$X:$X,"&gt;="&amp;S$116)</f>
        <v>0</v>
      </c>
      <c r="T154" s="28">
        <v>-0.0835484723508186</v>
      </c>
      <c r="U154" s="28">
        <v>-0.104753941352487</v>
      </c>
      <c r="V154" s="28">
        <v>-0.108282473653935</v>
      </c>
      <c r="W154" s="28">
        <v>-0.0496537140334351</v>
      </c>
      <c r="X154" s="28">
        <v>-0.104600399689112</v>
      </c>
      <c r="Y154" s="28">
        <v>-0.114663815780413</v>
      </c>
      <c r="Z154" s="28">
        <v>-0.0913763865032461</v>
      </c>
      <c r="XBG154" s="10"/>
      <c r="XBH154" s="10"/>
      <c r="XBI154" s="10"/>
      <c r="XBJ154" s="10"/>
      <c r="XBK154" s="10"/>
      <c r="XBL154" s="10"/>
      <c r="XBM154" s="10"/>
      <c r="XBN154" s="10"/>
      <c r="XBO154" s="10"/>
    </row>
    <row r="155" ht="17" customHeight="1" spans="1:26 16283:16291">
      <c r="A155" s="26" t="s">
        <v>53</v>
      </c>
      <c r="B155" s="26">
        <v>15</v>
      </c>
      <c r="C155" s="26">
        <f>COUNTIFS('总分(一中)'!G:G,B155,'总分(一中)'!$X:$X,"&gt;0")</f>
        <v>45</v>
      </c>
      <c r="D155" s="27">
        <f>AVERAGEIFS('总分(一中)'!$X:$X,'总分(一中)'!G:G,B155,'总分(一中)'!$X:$X,"&gt;0")</f>
        <v>77.3555555555556</v>
      </c>
      <c r="E155" s="28">
        <f t="shared" si="10"/>
        <v>-0.0551256142019337</v>
      </c>
      <c r="F155" s="26">
        <f t="shared" si="11"/>
        <v>13</v>
      </c>
      <c r="G155" s="26">
        <f>_xlfn.MAXIFS('总分(一中)'!$X:$X,'总分(一中)'!G:G,B155)</f>
        <v>91</v>
      </c>
      <c r="H155" s="26">
        <f>COUNTIFS('总分(一中)'!$G:$G,$B155,'总分(一中)'!$X:$X,"&gt;=80")</f>
        <v>18</v>
      </c>
      <c r="I155" s="26">
        <f>COUNTIFS('总分(一中)'!$G:$G,$B155,'总分(一中)'!$X:$X,"&gt;=70")</f>
        <v>39</v>
      </c>
      <c r="J155" s="26">
        <f>COUNTIFS('总分(一中)'!$G:$G,$B155,'总分(一中)'!$X:$X,"&gt;=60")</f>
        <v>43</v>
      </c>
      <c r="K155" s="26">
        <f>COUNTIFS('总分(一中)'!$G:$G,$B155,'总分(一中)'!$X:$X,"&lt;="&amp;K$114,'总分(一中)'!$X:$X,"&gt;="&amp;K$116)</f>
        <v>1</v>
      </c>
      <c r="L155" s="26">
        <f>COUNTIFS('总分(一中)'!$G:$G,$B155,'总分(一中)'!$X:$X,"&lt;"&amp;K$116,'总分(一中)'!$X:$X,"&gt;="&amp;L$116)</f>
        <v>17</v>
      </c>
      <c r="M155" s="26">
        <f>COUNTIFS('总分(一中)'!$G:$G,$B155,'总分(一中)'!$X:$X,"&lt;"&amp;L$116,'总分(一中)'!$X:$X,"&gt;="&amp;M$116)</f>
        <v>21</v>
      </c>
      <c r="N155" s="26">
        <f>COUNTIFS('总分(一中)'!$G:$G,$B155,'总分(一中)'!$X:$X,"&lt;"&amp;M$116,'总分(一中)'!$X:$X,"&gt;="&amp;N$116)</f>
        <v>4</v>
      </c>
      <c r="O155" s="26">
        <f>COUNTIFS('总分(一中)'!$G:$G,$B155,'总分(一中)'!$X:$X,"&lt;"&amp;N$116,'总分(一中)'!$X:$X,"&gt;="&amp;O$116)</f>
        <v>1</v>
      </c>
      <c r="P155" s="26">
        <f>COUNTIFS('总分(一中)'!$G:$G,$B155,'总分(一中)'!$X:$X,"&lt;"&amp;O$116,'总分(一中)'!$X:$X,"&gt;="&amp;P$116)</f>
        <v>1</v>
      </c>
      <c r="Q155" s="26">
        <f>COUNTIFS('总分(一中)'!$G:$G,$B155,'总分(一中)'!$X:$X,"&lt;"&amp;P$116,'总分(一中)'!$X:$X,"&gt;="&amp;Q$116)</f>
        <v>0</v>
      </c>
      <c r="R155" s="26">
        <f>COUNTIFS('总分(一中)'!$G:$G,$B155,'总分(一中)'!$X:$X,"&lt;"&amp;Q$116,'总分(一中)'!$X:$X,"&gt;="&amp;R$116)</f>
        <v>0</v>
      </c>
      <c r="S155" s="26">
        <f>COUNTIFS('总分(一中)'!$G:$G,$B155,'总分(一中)'!$X:$X,"&lt;"&amp;R$116,'总分(一中)'!$X:$X,"&gt;="&amp;S$116)</f>
        <v>0</v>
      </c>
      <c r="T155" s="28">
        <v>-0.0824143870968762</v>
      </c>
      <c r="U155" s="28">
        <v>-0.111173397226202</v>
      </c>
      <c r="V155" s="28">
        <v>-0.101015959264807</v>
      </c>
      <c r="W155" s="28">
        <v>-0.0645960870357192</v>
      </c>
      <c r="X155" s="28">
        <v>-0.0924890088569588</v>
      </c>
      <c r="Y155" s="28">
        <v>-0.129396055334989</v>
      </c>
      <c r="Z155" s="28">
        <v>-0.0551256142019337</v>
      </c>
      <c r="XBG155" s="10"/>
      <c r="XBH155" s="10"/>
      <c r="XBI155" s="10"/>
      <c r="XBJ155" s="10"/>
      <c r="XBK155" s="10"/>
      <c r="XBL155" s="10"/>
      <c r="XBM155" s="10"/>
      <c r="XBN155" s="10"/>
      <c r="XBO155" s="10"/>
    </row>
    <row r="156" ht="17.55" customHeight="1" spans="1:26 16283:16291">
      <c r="A156" s="26" t="s">
        <v>53</v>
      </c>
      <c r="B156" s="26">
        <v>19</v>
      </c>
      <c r="C156" s="26">
        <f>COUNTIFS('总分(一中)'!G:G,B156,'总分(一中)'!$X:$X,"&gt;0")</f>
        <v>32</v>
      </c>
      <c r="D156" s="27">
        <f>AVERAGEIFS('总分(一中)'!$X:$X,'总分(一中)'!G:G,B156,'总分(一中)'!$X:$X,"&gt;0")</f>
        <v>92.53125</v>
      </c>
      <c r="E156" s="28">
        <f t="shared" si="10"/>
        <v>0.130240838980029</v>
      </c>
      <c r="F156" s="26">
        <f t="shared" si="11"/>
        <v>1</v>
      </c>
      <c r="G156" s="26">
        <f>_xlfn.MAXIFS('总分(一中)'!$X:$X,'总分(一中)'!G:G,B156)</f>
        <v>98</v>
      </c>
      <c r="H156" s="26">
        <f>COUNTIFS('总分(一中)'!$G:$G,$B156,'总分(一中)'!$X:$X,"&gt;=80")</f>
        <v>32</v>
      </c>
      <c r="I156" s="26">
        <f>COUNTIFS('总分(一中)'!$G:$G,$B156,'总分(一中)'!$X:$X,"&gt;=70")</f>
        <v>32</v>
      </c>
      <c r="J156" s="26">
        <f>COUNTIFS('总分(一中)'!$G:$G,$B156,'总分(一中)'!$X:$X,"&gt;=60")</f>
        <v>32</v>
      </c>
      <c r="K156" s="26">
        <f>COUNTIFS('总分(一中)'!$G:$G,$B156,'总分(一中)'!$X:$X,"&lt;="&amp;K$114,'总分(一中)'!$X:$X,"&gt;="&amp;K$116)</f>
        <v>29</v>
      </c>
      <c r="L156" s="26">
        <f>COUNTIFS('总分(一中)'!$G:$G,$B156,'总分(一中)'!$X:$X,"&lt;"&amp;K$116,'总分(一中)'!$X:$X,"&gt;="&amp;L$116)</f>
        <v>3</v>
      </c>
      <c r="M156" s="26">
        <f>COUNTIFS('总分(一中)'!$G:$G,$B156,'总分(一中)'!$X:$X,"&lt;"&amp;L$116,'总分(一中)'!$X:$X,"&gt;="&amp;M$116)</f>
        <v>0</v>
      </c>
      <c r="N156" s="26">
        <f>COUNTIFS('总分(一中)'!$G:$G,$B156,'总分(一中)'!$X:$X,"&lt;"&amp;M$116,'总分(一中)'!$X:$X,"&gt;="&amp;N$116)</f>
        <v>0</v>
      </c>
      <c r="O156" s="26">
        <f>COUNTIFS('总分(一中)'!$G:$G,$B156,'总分(一中)'!$X:$X,"&lt;"&amp;N$116,'总分(一中)'!$X:$X,"&gt;="&amp;O$116)</f>
        <v>0</v>
      </c>
      <c r="P156" s="26">
        <f>COUNTIFS('总分(一中)'!$G:$G,$B156,'总分(一中)'!$X:$X,"&lt;"&amp;O$116,'总分(一中)'!$X:$X,"&gt;="&amp;P$116)</f>
        <v>0</v>
      </c>
      <c r="Q156" s="26">
        <f>COUNTIFS('总分(一中)'!$G:$G,$B156,'总分(一中)'!$X:$X,"&lt;"&amp;P$116,'总分(一中)'!$X:$X,"&gt;="&amp;Q$116)</f>
        <v>0</v>
      </c>
      <c r="R156" s="26">
        <f>COUNTIFS('总分(一中)'!$G:$G,$B156,'总分(一中)'!$X:$X,"&lt;"&amp;Q$116,'总分(一中)'!$X:$X,"&gt;="&amp;R$116)</f>
        <v>0</v>
      </c>
      <c r="S156" s="26">
        <f>COUNTIFS('总分(一中)'!$G:$G,$B156,'总分(一中)'!$X:$X,"&lt;"&amp;R$116,'总分(一中)'!$X:$X,"&gt;="&amp;S$116)</f>
        <v>0</v>
      </c>
      <c r="T156" s="28">
        <v>0.135980928155399</v>
      </c>
      <c r="U156" s="28">
        <v>0.245541333627038</v>
      </c>
      <c r="V156" s="28">
        <v>0.250666139306383</v>
      </c>
      <c r="W156" s="28">
        <v>0.111053141040442</v>
      </c>
      <c r="X156" s="28">
        <v>0.240397465915213</v>
      </c>
      <c r="Y156" s="28">
        <v>0.243776597942404</v>
      </c>
      <c r="Z156" s="28">
        <v>0.130240838980029</v>
      </c>
      <c r="XBG156" s="10"/>
      <c r="XBH156" s="10"/>
      <c r="XBI156" s="10"/>
      <c r="XBJ156" s="10"/>
      <c r="XBK156" s="10"/>
      <c r="XBL156" s="10"/>
      <c r="XBM156" s="10"/>
      <c r="XBN156" s="10"/>
      <c r="XBO156" s="10"/>
    </row>
    <row r="157" ht="17.55" customHeight="1" spans="1:26 16283:16291">
      <c r="A157" s="29"/>
      <c r="B157" s="29" t="s">
        <v>1773</v>
      </c>
      <c r="C157" s="26">
        <f>COUNTIFS('总分(一中)'!$X:$X,"&gt;0")</f>
        <v>685</v>
      </c>
      <c r="D157" s="27">
        <f>AVERAGEIFS('总分(一中)'!$X:$X,'总分(一中)'!$X:$X,"&gt;0")</f>
        <v>81.8686131386861</v>
      </c>
      <c r="E157" s="30" t="s">
        <v>1762</v>
      </c>
      <c r="F157" s="31" t="s">
        <v>1762</v>
      </c>
      <c r="G157" s="26">
        <f>MAX('总分(一中)'!$X:$X)</f>
        <v>99</v>
      </c>
      <c r="H157" s="26">
        <f>COUNTIFS('总分(一中)'!$X:$X,"&gt;=80")</f>
        <v>457</v>
      </c>
      <c r="I157" s="26">
        <f>COUNTIFS('总分(一中)'!$X:$X,"&gt;=70")</f>
        <v>607</v>
      </c>
      <c r="J157" s="26">
        <f>COUNTIFS('总分(一中)'!$X:$X,"&gt;=60")</f>
        <v>662</v>
      </c>
      <c r="K157" s="26">
        <f>COUNTIFS('总分(一中)'!$X:$X,"&lt;="&amp;K$114,'总分(一中)'!$X:$X,"&gt;="&amp;K$116)</f>
        <v>149</v>
      </c>
      <c r="L157" s="26">
        <f>COUNTIFS('总分(一中)'!$X:$X,"&lt;="&amp;L$114,'总分(一中)'!$X:$X,"&gt;="&amp;L$116)</f>
        <v>308</v>
      </c>
      <c r="M157" s="26">
        <f>COUNTIFS('总分(一中)'!$X:$X,"&lt;="&amp;M$114,'总分(一中)'!$X:$X,"&gt;="&amp;M$116)</f>
        <v>150</v>
      </c>
      <c r="N157" s="26">
        <f>COUNTIFS('总分(一中)'!$X:$X,"&lt;="&amp;N$114,'总分(一中)'!$X:$X,"&gt;="&amp;N$116)</f>
        <v>55</v>
      </c>
      <c r="O157" s="26">
        <f>COUNTIFS('总分(一中)'!$X:$X,"&lt;="&amp;O$114,'总分(一中)'!$X:$X,"&gt;="&amp;O$116)</f>
        <v>18</v>
      </c>
      <c r="P157" s="26">
        <f>COUNTIFS('总分(一中)'!$X:$X,"&lt;="&amp;P$114,'总分(一中)'!$X:$X,"&gt;="&amp;P$116)</f>
        <v>4</v>
      </c>
      <c r="Q157" s="26">
        <f>COUNTIFS('总分(一中)'!$X:$X,"&lt;="&amp;Q$114,'总分(一中)'!$X:$X,"&gt;="&amp;Q$116)</f>
        <v>1</v>
      </c>
      <c r="R157" s="26">
        <f>COUNTIFS('总分(一中)'!$X:$X,"&lt;="&amp;R$114,'总分(一中)'!$X:$X,"&gt;="&amp;R$116)</f>
        <v>0</v>
      </c>
      <c r="S157" s="26">
        <f>COUNTIFS('总分(一中)'!$X:$X,"&lt;="&amp;S$114,'总分(一中)'!$X:$X,"&gt;="&amp;S$116)</f>
        <v>0</v>
      </c>
      <c r="T157" s="30" t="s">
        <v>1762</v>
      </c>
      <c r="U157" s="30" t="s">
        <v>1762</v>
      </c>
      <c r="V157" s="30" t="s">
        <v>1762</v>
      </c>
      <c r="W157" s="30" t="s">
        <v>1762</v>
      </c>
      <c r="X157" s="30" t="s">
        <v>1762</v>
      </c>
      <c r="Y157" s="30" t="s">
        <v>1762</v>
      </c>
      <c r="Z157" s="30" t="s">
        <v>1762</v>
      </c>
      <c r="XBG157" s="10"/>
      <c r="XBH157" s="10"/>
      <c r="XBI157" s="10"/>
      <c r="XBJ157" s="10"/>
      <c r="XBK157" s="10"/>
      <c r="XBL157" s="10"/>
      <c r="XBM157" s="10"/>
      <c r="XBN157" s="10"/>
      <c r="XBO157" s="10"/>
    </row>
    <row r="158" ht="16.8" customHeight="1" spans="1:26 16283:16291">
      <c r="XBG158" s="10"/>
      <c r="XBH158" s="10"/>
      <c r="XBI158" s="10"/>
      <c r="XBJ158" s="10"/>
      <c r="XBK158" s="10"/>
      <c r="XBL158" s="10"/>
      <c r="XBM158" s="10"/>
      <c r="XBN158" s="10"/>
      <c r="XBO158" s="10"/>
    </row>
    <row r="159" ht="16.8" customHeight="1" spans="1:26 16283:16291">
      <c r="A159" s="44"/>
      <c r="XBG159" s="10"/>
      <c r="XBH159" s="10"/>
      <c r="XBI159" s="10"/>
      <c r="XBJ159" s="10"/>
      <c r="XBK159" s="10"/>
      <c r="XBL159" s="10"/>
      <c r="XBM159" s="10"/>
      <c r="XBN159" s="10"/>
      <c r="XBO159" s="10"/>
    </row>
    <row r="160" ht="16.8" customHeight="1" spans="1:26 16283:16291">
      <c r="XBG160" s="10"/>
      <c r="XBH160" s="10"/>
      <c r="XBI160" s="10"/>
      <c r="XBJ160" s="10"/>
      <c r="XBK160" s="10"/>
      <c r="XBL160" s="10"/>
      <c r="XBM160" s="10"/>
      <c r="XBN160" s="10"/>
      <c r="XBO160" s="10"/>
    </row>
    <row r="162" ht="26" customHeight="1" spans="1:26 16282:16291">
      <c r="A162" s="11" t="s">
        <v>1774</v>
      </c>
      <c r="XBK162" s="10"/>
      <c r="XBL162" s="10"/>
      <c r="XBM162" s="10"/>
      <c r="XBN162" s="10"/>
      <c r="XBO162" s="10"/>
    </row>
    <row r="163" ht="26.75" customHeight="1" spans="1:26 16282:16291">
      <c r="XBK163" s="10"/>
      <c r="XBL163" s="10"/>
      <c r="XBM163" s="10"/>
      <c r="XBN163" s="10"/>
      <c r="XBO163" s="10"/>
    </row>
    <row r="164" ht="16.8" customHeight="1" spans="1:26 16282:16291">
      <c r="A164" s="12" t="s">
        <v>1747</v>
      </c>
      <c r="B164" s="13"/>
      <c r="C164" s="13"/>
      <c r="D164" s="13"/>
      <c r="E164" s="13"/>
      <c r="F164" s="13"/>
      <c r="G164" s="14"/>
      <c r="H164" s="35" t="s">
        <v>1764</v>
      </c>
      <c r="I164" s="13"/>
      <c r="J164" s="14"/>
      <c r="K164" s="36" t="s">
        <v>1748</v>
      </c>
      <c r="L164" s="13"/>
      <c r="M164" s="13"/>
      <c r="N164" s="13"/>
      <c r="O164" s="13"/>
      <c r="P164" s="13"/>
      <c r="Q164" s="13"/>
      <c r="R164" s="13"/>
      <c r="S164" s="14"/>
      <c r="T164" s="16"/>
      <c r="U164" s="16"/>
      <c r="V164" s="16"/>
      <c r="W164" s="16"/>
      <c r="X164" s="16"/>
      <c r="Y164" s="16"/>
      <c r="Z164" s="17"/>
      <c r="XBF164" s="10"/>
      <c r="XBG164" s="10"/>
      <c r="XBH164" s="10"/>
      <c r="XBI164" s="10"/>
      <c r="XBJ164" s="10"/>
      <c r="XBK164" s="10"/>
      <c r="XBL164" s="10"/>
      <c r="XBM164" s="10"/>
      <c r="XBN164" s="10"/>
      <c r="XBO164" s="10"/>
    </row>
    <row r="165" ht="16.8" customHeight="1" spans="1:26 16282:16291">
      <c r="A165" s="18"/>
      <c r="B165" s="18"/>
      <c r="C165" s="12"/>
      <c r="D165" s="19"/>
      <c r="E165" s="20"/>
      <c r="F165" s="21"/>
      <c r="G165" s="19"/>
      <c r="H165" s="37"/>
      <c r="I165" s="37"/>
      <c r="J165" s="37"/>
      <c r="K165" s="38">
        <v>100</v>
      </c>
      <c r="L165" s="39">
        <v>89</v>
      </c>
      <c r="M165" s="39">
        <v>79</v>
      </c>
      <c r="N165" s="39">
        <v>69</v>
      </c>
      <c r="O165" s="39">
        <v>59</v>
      </c>
      <c r="P165" s="39">
        <v>49</v>
      </c>
      <c r="Q165" s="39">
        <v>39</v>
      </c>
      <c r="R165" s="39">
        <v>0</v>
      </c>
      <c r="S165" s="39">
        <v>0</v>
      </c>
      <c r="T165" s="20" t="s">
        <v>1749</v>
      </c>
      <c r="U165" s="20" t="s">
        <v>1750</v>
      </c>
      <c r="V165" s="20" t="s">
        <v>1751</v>
      </c>
      <c r="W165" s="20" t="s">
        <v>1752</v>
      </c>
      <c r="X165" s="20" t="s">
        <v>1753</v>
      </c>
      <c r="Y165" s="20" t="s">
        <v>1754</v>
      </c>
      <c r="Z165" s="22" t="s">
        <v>1755</v>
      </c>
      <c r="XBF165" s="10"/>
      <c r="XBG165" s="10"/>
      <c r="XBH165" s="10"/>
      <c r="XBI165" s="10"/>
      <c r="XBJ165" s="10"/>
      <c r="XBK165" s="10"/>
      <c r="XBL165" s="10"/>
      <c r="XBM165" s="10"/>
      <c r="XBN165" s="10"/>
      <c r="XBO165" s="10"/>
    </row>
    <row r="166" ht="17" customHeight="1" spans="1:26 16282:16291">
      <c r="A166" s="18" t="s">
        <v>1756</v>
      </c>
      <c r="B166" s="18" t="s">
        <v>1</v>
      </c>
      <c r="C166" s="12" t="s">
        <v>1757</v>
      </c>
      <c r="D166" s="19" t="s">
        <v>14</v>
      </c>
      <c r="E166" s="20" t="s">
        <v>1758</v>
      </c>
      <c r="F166" s="21" t="s">
        <v>1759</v>
      </c>
      <c r="G166" s="19" t="s">
        <v>1760</v>
      </c>
      <c r="H166" s="35" t="s">
        <v>1765</v>
      </c>
      <c r="I166" s="35" t="s">
        <v>1766</v>
      </c>
      <c r="J166" s="35" t="s">
        <v>1767</v>
      </c>
      <c r="K166" s="40" t="s">
        <v>1761</v>
      </c>
      <c r="L166" s="40" t="s">
        <v>1761</v>
      </c>
      <c r="M166" s="40" t="s">
        <v>1761</v>
      </c>
      <c r="N166" s="40" t="s">
        <v>1761</v>
      </c>
      <c r="O166" s="40" t="s">
        <v>1761</v>
      </c>
      <c r="P166" s="40" t="s">
        <v>1761</v>
      </c>
      <c r="Q166" s="40" t="s">
        <v>1761</v>
      </c>
      <c r="R166" s="40" t="s">
        <v>1761</v>
      </c>
      <c r="S166" s="40" t="s">
        <v>1761</v>
      </c>
      <c r="T166" s="20" t="s">
        <v>1758</v>
      </c>
      <c r="U166" s="20" t="s">
        <v>1758</v>
      </c>
      <c r="V166" s="20" t="s">
        <v>1758</v>
      </c>
      <c r="W166" s="20" t="s">
        <v>1758</v>
      </c>
      <c r="X166" s="20" t="s">
        <v>1758</v>
      </c>
      <c r="Y166" s="20" t="s">
        <v>1758</v>
      </c>
      <c r="Z166" s="22" t="s">
        <v>1758</v>
      </c>
      <c r="XBF166" s="10"/>
      <c r="XBG166" s="10"/>
      <c r="XBH166" s="10"/>
      <c r="XBI166" s="10"/>
      <c r="XBJ166" s="10"/>
      <c r="XBK166" s="10"/>
      <c r="XBL166" s="10"/>
      <c r="XBM166" s="10"/>
      <c r="XBN166" s="10"/>
      <c r="XBO166" s="10"/>
    </row>
    <row r="167" ht="16.8" customHeight="1" spans="1:26 16282:16291">
      <c r="A167" s="23"/>
      <c r="B167" s="23"/>
      <c r="C167" s="15"/>
      <c r="D167" s="24"/>
      <c r="E167" s="25"/>
      <c r="F167" s="23"/>
      <c r="G167" s="24"/>
      <c r="H167" s="37"/>
      <c r="I167" s="37"/>
      <c r="J167" s="37"/>
      <c r="K167" s="41">
        <v>90</v>
      </c>
      <c r="L167" s="41">
        <v>80</v>
      </c>
      <c r="M167" s="39">
        <v>70</v>
      </c>
      <c r="N167" s="39">
        <v>60</v>
      </c>
      <c r="O167" s="39">
        <v>50</v>
      </c>
      <c r="P167" s="39">
        <v>40</v>
      </c>
      <c r="Q167" s="39">
        <v>1</v>
      </c>
      <c r="R167" s="39">
        <v>1</v>
      </c>
      <c r="S167" s="39">
        <v>1</v>
      </c>
      <c r="T167" s="25"/>
      <c r="U167" s="25"/>
      <c r="V167" s="25"/>
      <c r="W167" s="25"/>
      <c r="X167" s="25"/>
      <c r="Y167" s="25"/>
      <c r="Z167" s="25"/>
      <c r="XBF167" s="10"/>
      <c r="XBG167" s="10"/>
      <c r="XBH167" s="10"/>
      <c r="XBI167" s="10"/>
      <c r="XBJ167" s="10"/>
      <c r="XBK167" s="10"/>
      <c r="XBL167" s="10"/>
      <c r="XBM167" s="10"/>
      <c r="XBN167" s="10"/>
      <c r="XBO167" s="10"/>
    </row>
    <row r="168" ht="30" customHeight="1" spans="1:26 16282:16291">
      <c r="A168" s="45" t="s">
        <v>1775</v>
      </c>
      <c r="B168" s="46" t="s">
        <v>863</v>
      </c>
      <c r="C168" s="26">
        <f>COUNTIFS('总分(一中)'!$AL:$AL,B168,'总分(一中)'!$AA:$AA,"&gt;0")</f>
        <v>22</v>
      </c>
      <c r="D168" s="27">
        <f>AVERAGEIFS('总分(一中)'!$AA:$AA,'总分(一中)'!$AL:$AL,B168,'总分(一中)'!$AA:$AA,"&gt;0")</f>
        <v>87.5909090909091</v>
      </c>
      <c r="E168" s="28">
        <f t="shared" ref="E168:E179" si="12">(D168-D$180)/D$180</f>
        <v>0.0506582850911656</v>
      </c>
      <c r="F168" s="26">
        <f t="shared" ref="F168:F179" si="13">RANK(D168,$D$168:$D$179,0)</f>
        <v>3</v>
      </c>
      <c r="G168" s="26">
        <f>_xlfn.MAXIFS('总分(一中)'!$AA:$AA,'总分(一中)'!$AL:$AL,B168)</f>
        <v>93</v>
      </c>
      <c r="H168" s="26">
        <f>COUNTIFS('总分(一中)'!$AL:$AL,$B168,'总分(一中)'!$AA:$AA,"&gt;=80")</f>
        <v>20</v>
      </c>
      <c r="I168" s="26">
        <f>COUNTIFS('总分(一中)'!$AL:$AL,$B168,'总分(一中)'!$AA:$AA,"&gt;=70")</f>
        <v>22</v>
      </c>
      <c r="J168" s="26">
        <f>COUNTIFS('总分(一中)'!$AL:$AL,$B168,'总分(一中)'!$AA:$AA,"&gt;=60")</f>
        <v>22</v>
      </c>
      <c r="K168" s="26">
        <f>COUNTIFS('总分(一中)'!$AL:$AL,$B168,'总分(一中)'!$AA:$AA,"&lt;="&amp;K$114,'总分(一中)'!$AA:$AA,"&gt;="&amp;K$116)</f>
        <v>11</v>
      </c>
      <c r="L168" s="26">
        <f>COUNTIFS('总分(一中)'!$AL:$AL,$B168,'总分(一中)'!$AA:$AA,"&lt;"&amp;K$116,'总分(一中)'!$AA:$AA,"&gt;="&amp;L$116)</f>
        <v>9</v>
      </c>
      <c r="M168" s="26">
        <f>COUNTIFS('总分(一中)'!$AL:$AL,$B168,'总分(一中)'!$AA:$AA,"&lt;"&amp;L$116,'总分(一中)'!$AA:$AA,"&gt;="&amp;M$116)</f>
        <v>2</v>
      </c>
      <c r="N168" s="26">
        <f>COUNTIFS('总分(一中)'!$AL:$AL,$B168,'总分(一中)'!$AA:$AA,"&lt;"&amp;M$116,'总分(一中)'!$AA:$AA,"&gt;="&amp;N$116)</f>
        <v>0</v>
      </c>
      <c r="O168" s="26">
        <f>COUNTIFS('总分(一中)'!$AL:$AL,$B168,'总分(一中)'!$AA:$AA,"&lt;"&amp;N$116,'总分(一中)'!$AA:$AA,"&gt;="&amp;O$116)</f>
        <v>0</v>
      </c>
      <c r="P168" s="26">
        <f>COUNTIFS('总分(一中)'!$AL:$AL,$B168,'总分(一中)'!$AA:$AA,"&lt;"&amp;O$116,'总分(一中)'!$AA:$AA,"&gt;="&amp;P$116)</f>
        <v>0</v>
      </c>
      <c r="Q168" s="26">
        <f>COUNTIFS('总分(一中)'!$AL:$AL,$B168,'总分(一中)'!$AA:$AA,"&lt;"&amp;P$116,'总分(一中)'!$AA:$AA,"&gt;="&amp;Q$116)</f>
        <v>0</v>
      </c>
      <c r="R168" s="26">
        <f>COUNTIFS('总分(一中)'!$AL:$AL,$B168,'总分(一中)'!$AA:$AA,"&lt;"&amp;Q$116,'总分(一中)'!$AA:$AA,"&gt;="&amp;R$116)</f>
        <v>0</v>
      </c>
      <c r="S168" s="26">
        <f>COUNTIFS('总分(一中)'!$AL:$AL,$B168,'总分(一中)'!$AA:$AA,"&lt;"&amp;R$116,'总分(一中)'!$AA:$AA,"&gt;="&amp;S$116)</f>
        <v>0</v>
      </c>
      <c r="T168" s="28">
        <v>0.0512758890903624</v>
      </c>
      <c r="U168" s="28">
        <v>0.112734629650444</v>
      </c>
      <c r="V168" s="28">
        <v>0.156242189881657</v>
      </c>
      <c r="W168" s="28">
        <v>0.0716670678125281</v>
      </c>
      <c r="X168" s="28">
        <v>0.131368138589637</v>
      </c>
      <c r="Y168" s="28">
        <v>0.0871442181731572</v>
      </c>
      <c r="Z168" s="28">
        <v>0.0506582850911656</v>
      </c>
      <c r="XBF168" s="10"/>
      <c r="XBG168" s="10"/>
      <c r="XBH168" s="10"/>
      <c r="XBI168" s="10"/>
      <c r="XBJ168" s="10"/>
      <c r="XBK168" s="10"/>
      <c r="XBL168" s="10"/>
      <c r="XBM168" s="10"/>
      <c r="XBN168" s="10"/>
      <c r="XBO168" s="10"/>
    </row>
    <row r="169" ht="30" customHeight="1" spans="1:26 16282:16291">
      <c r="A169" s="45" t="s">
        <v>1776</v>
      </c>
      <c r="B169" s="47" t="s">
        <v>1143</v>
      </c>
      <c r="C169" s="26">
        <f>COUNTIFS('总分(一中)'!$AL:$AL,B169,'总分(一中)'!$AA:$AA,"&gt;0")</f>
        <v>17</v>
      </c>
      <c r="D169" s="27">
        <f>AVERAGEIFS('总分(一中)'!$AA:$AA,'总分(一中)'!$AL:$AL,B169,'总分(一中)'!$AA:$AA,"&gt;0")</f>
        <v>73.1176470588235</v>
      </c>
      <c r="E169" s="28">
        <f t="shared" si="12"/>
        <v>-0.122949373787264</v>
      </c>
      <c r="F169" s="26">
        <f t="shared" si="13"/>
        <v>12</v>
      </c>
      <c r="G169" s="26">
        <f>_xlfn.MAXIFS('总分(一中)'!$AA:$AA,'总分(一中)'!$AL:$AL,B169)</f>
        <v>83</v>
      </c>
      <c r="H169" s="26">
        <f>COUNTIFS('总分(一中)'!$AL:$AL,$B169,'总分(一中)'!$AA:$AA,"&gt;=80")</f>
        <v>5</v>
      </c>
      <c r="I169" s="26">
        <f>COUNTIFS('总分(一中)'!$AL:$AL,$B169,'总分(一中)'!$AA:$AA,"&gt;=70")</f>
        <v>11</v>
      </c>
      <c r="J169" s="26">
        <f>COUNTIFS('总分(一中)'!$AL:$AL,$B169,'总分(一中)'!$AA:$AA,"&gt;=60")</f>
        <v>16</v>
      </c>
      <c r="K169" s="26">
        <f>COUNTIFS('总分(一中)'!$AL:$AL,$B169,'总分(一中)'!$AA:$AA,"&lt;="&amp;K$114,'总分(一中)'!$AA:$AA,"&gt;="&amp;K$116)</f>
        <v>0</v>
      </c>
      <c r="L169" s="26">
        <f>COUNTIFS('总分(一中)'!$AL:$AL,$B169,'总分(一中)'!$AA:$AA,"&lt;"&amp;K$116,'总分(一中)'!$AA:$AA,"&gt;="&amp;L$116)</f>
        <v>5</v>
      </c>
      <c r="M169" s="26">
        <f>COUNTIFS('总分(一中)'!$AL:$AL,$B169,'总分(一中)'!$AA:$AA,"&lt;"&amp;L$116,'总分(一中)'!$AA:$AA,"&gt;="&amp;M$116)</f>
        <v>6</v>
      </c>
      <c r="N169" s="26">
        <f>COUNTIFS('总分(一中)'!$AL:$AL,$B169,'总分(一中)'!$AA:$AA,"&lt;"&amp;M$116,'总分(一中)'!$AA:$AA,"&gt;="&amp;N$116)</f>
        <v>5</v>
      </c>
      <c r="O169" s="26">
        <f>COUNTIFS('总分(一中)'!$AL:$AL,$B169,'总分(一中)'!$AA:$AA,"&lt;"&amp;N$116,'总分(一中)'!$AA:$AA,"&gt;="&amp;O$116)</f>
        <v>1</v>
      </c>
      <c r="P169" s="26">
        <f>COUNTIFS('总分(一中)'!$AL:$AL,$B169,'总分(一中)'!$AA:$AA,"&lt;"&amp;O$116,'总分(一中)'!$AA:$AA,"&gt;="&amp;P$116)</f>
        <v>0</v>
      </c>
      <c r="Q169" s="26">
        <f>COUNTIFS('总分(一中)'!$AL:$AL,$B169,'总分(一中)'!$AA:$AA,"&lt;"&amp;P$116,'总分(一中)'!$AA:$AA,"&gt;="&amp;Q$116)</f>
        <v>0</v>
      </c>
      <c r="R169" s="26">
        <f>COUNTIFS('总分(一中)'!$AL:$AL,$B169,'总分(一中)'!$AA:$AA,"&lt;"&amp;Q$116,'总分(一中)'!$AA:$AA,"&gt;="&amp;R$116)</f>
        <v>0</v>
      </c>
      <c r="S169" s="26">
        <f>COUNTIFS('总分(一中)'!$AL:$AL,$B169,'总分(一中)'!$AA:$AA,"&lt;"&amp;R$116,'总分(一中)'!$AA:$AA,"&gt;="&amp;S$116)</f>
        <v>0</v>
      </c>
      <c r="T169" s="28">
        <v>-0.105804287360931</v>
      </c>
      <c r="U169" s="28">
        <v>-0.113985051140834</v>
      </c>
      <c r="V169" s="28">
        <v>-0.121521001379616</v>
      </c>
      <c r="W169" s="28">
        <v>-0.0900655834155289</v>
      </c>
      <c r="X169" s="28">
        <v>-0.147382641940403</v>
      </c>
      <c r="Y169" s="28">
        <v>-0.173836886189512</v>
      </c>
      <c r="Z169" s="28">
        <v>-0.122949373787264</v>
      </c>
      <c r="XBF169" s="10"/>
      <c r="XBG169" s="10"/>
      <c r="XBH169" s="10"/>
      <c r="XBI169" s="10"/>
      <c r="XBJ169" s="10"/>
      <c r="XBK169" s="10"/>
      <c r="XBL169" s="10"/>
      <c r="XBM169" s="10"/>
      <c r="XBN169" s="10"/>
      <c r="XBO169" s="10"/>
    </row>
    <row r="170" ht="17" customHeight="1" spans="1:26 16282:16291">
      <c r="A170" s="26" t="s">
        <v>53</v>
      </c>
      <c r="B170" s="26">
        <v>1</v>
      </c>
      <c r="C170" s="26">
        <f>COUNTIFS('总分(一中)'!G:G,B170,'总分(一中)'!$AA:$AA,"&gt;0")</f>
        <v>46</v>
      </c>
      <c r="D170" s="27">
        <f>AVERAGEIFS('总分(一中)'!$AA:$AA,'总分(一中)'!G:G,B170,'总分(一中)'!$AA:$AA,"&gt;0")</f>
        <v>81.0869565217391</v>
      </c>
      <c r="E170" s="28">
        <f t="shared" si="12"/>
        <v>-0.0273570217889822</v>
      </c>
      <c r="F170" s="26">
        <f t="shared" si="13"/>
        <v>9</v>
      </c>
      <c r="G170" s="26">
        <f>_xlfn.MAXIFS('总分(一中)'!$AA:$AA,'总分(一中)'!G:G,B170)</f>
        <v>94</v>
      </c>
      <c r="H170" s="26">
        <f>COUNTIFS('总分(一中)'!$G:$G,$B170,'总分(一中)'!$AA:$AA,"&gt;=80")</f>
        <v>27</v>
      </c>
      <c r="I170" s="26">
        <f>COUNTIFS('总分(一中)'!$G:$G,$B170,'总分(一中)'!$AA:$AA,"&gt;=70")</f>
        <v>42</v>
      </c>
      <c r="J170" s="26">
        <f>COUNTIFS('总分(一中)'!$G:$G,$B170,'总分(一中)'!$AA:$AA,"&gt;=60")</f>
        <v>45</v>
      </c>
      <c r="K170" s="26">
        <f>COUNTIFS('总分(一中)'!$G:$G,$B170,'总分(一中)'!$AA:$AA,"&lt;="&amp;K$114,'总分(一中)'!$AA:$AA,"&gt;="&amp;K$116)</f>
        <v>6</v>
      </c>
      <c r="L170" s="26">
        <f>COUNTIFS('总分(一中)'!$G:$G,$B170,'总分(一中)'!$AA:$AA,"&lt;"&amp;K$116,'总分(一中)'!$AA:$AA,"&gt;="&amp;L$116)</f>
        <v>21</v>
      </c>
      <c r="M170" s="26">
        <f>COUNTIFS('总分(一中)'!$G:$G,$B170,'总分(一中)'!$AA:$AA,"&lt;"&amp;L$116,'总分(一中)'!$AA:$AA,"&gt;="&amp;M$116)</f>
        <v>15</v>
      </c>
      <c r="N170" s="26">
        <f>COUNTIFS('总分(一中)'!$G:$G,$B170,'总分(一中)'!$AA:$AA,"&lt;"&amp;M$116,'总分(一中)'!$AA:$AA,"&gt;="&amp;N$116)</f>
        <v>3</v>
      </c>
      <c r="O170" s="26">
        <f>COUNTIFS('总分(一中)'!$G:$G,$B170,'总分(一中)'!$AA:$AA,"&lt;"&amp;N$116,'总分(一中)'!$AA:$AA,"&gt;="&amp;O$116)</f>
        <v>1</v>
      </c>
      <c r="P170" s="26">
        <f>COUNTIFS('总分(一中)'!$G:$G,$B170,'总分(一中)'!$AA:$AA,"&lt;"&amp;O$116,'总分(一中)'!$AA:$AA,"&gt;="&amp;P$116)</f>
        <v>0</v>
      </c>
      <c r="Q170" s="26">
        <f>COUNTIFS('总分(一中)'!$G:$G,$B170,'总分(一中)'!$AA:$AA,"&lt;"&amp;P$116,'总分(一中)'!$AA:$AA,"&gt;="&amp;Q$116)</f>
        <v>0</v>
      </c>
      <c r="R170" s="26">
        <f>COUNTIFS('总分(一中)'!$G:$G,$B170,'总分(一中)'!$AA:$AA,"&lt;"&amp;Q$116,'总分(一中)'!$AA:$AA,"&gt;="&amp;R$116)</f>
        <v>0</v>
      </c>
      <c r="S170" s="26">
        <f>COUNTIFS('总分(一中)'!$G:$G,$B170,'总分(一中)'!$AA:$AA,"&lt;"&amp;R$116,'总分(一中)'!$AA:$AA,"&gt;="&amp;S$116)</f>
        <v>0</v>
      </c>
      <c r="T170" s="28">
        <v>-0.0573122529644274</v>
      </c>
      <c r="U170" s="28">
        <v>-0.0605822187254132</v>
      </c>
      <c r="V170" s="28">
        <v>-0.0593420926466165</v>
      </c>
      <c r="W170" s="28">
        <v>-0.0355355728147451</v>
      </c>
      <c r="X170" s="28">
        <v>-0.0423085633695524</v>
      </c>
      <c r="Y170" s="28">
        <v>-0.0444232153305268</v>
      </c>
      <c r="Z170" s="28">
        <v>-0.0273570217889822</v>
      </c>
      <c r="XBF170" s="10"/>
      <c r="XBG170" s="10"/>
      <c r="XBH170" s="10"/>
      <c r="XBI170" s="10"/>
      <c r="XBJ170" s="10"/>
      <c r="XBK170" s="10"/>
      <c r="XBL170" s="10"/>
      <c r="XBM170" s="10"/>
      <c r="XBN170" s="10"/>
      <c r="XBO170" s="10"/>
    </row>
    <row r="171" ht="17" customHeight="1" spans="1:26 16282:16291">
      <c r="A171" s="26" t="s">
        <v>53</v>
      </c>
      <c r="B171" s="26">
        <v>2</v>
      </c>
      <c r="C171" s="26">
        <f>COUNTIFS('总分(一中)'!G:G,B171,'总分(一中)'!$AA:$AA,"&gt;0")</f>
        <v>46</v>
      </c>
      <c r="D171" s="27">
        <f>AVERAGEIFS('总分(一中)'!$AA:$AA,'总分(一中)'!G:G,B171,'总分(一中)'!$AA:$AA,"&gt;0")</f>
        <v>80.7391304347826</v>
      </c>
      <c r="E171" s="28">
        <f t="shared" si="12"/>
        <v>-0.03152921686978</v>
      </c>
      <c r="F171" s="26">
        <f t="shared" si="13"/>
        <v>10</v>
      </c>
      <c r="G171" s="26">
        <f>_xlfn.MAXIFS('总分(一中)'!$AA:$AA,'总分(一中)'!G:G,B171)</f>
        <v>93</v>
      </c>
      <c r="H171" s="26">
        <f>COUNTIFS('总分(一中)'!$G:$G,$B171,'总分(一中)'!$AA:$AA,"&gt;=80")</f>
        <v>25</v>
      </c>
      <c r="I171" s="26">
        <f>COUNTIFS('总分(一中)'!$G:$G,$B171,'总分(一中)'!$AA:$AA,"&gt;=70")</f>
        <v>41</v>
      </c>
      <c r="J171" s="26">
        <f>COUNTIFS('总分(一中)'!$G:$G,$B171,'总分(一中)'!$AA:$AA,"&gt;=60")</f>
        <v>45</v>
      </c>
      <c r="K171" s="26">
        <f>COUNTIFS('总分(一中)'!$G:$G,$B171,'总分(一中)'!$AA:$AA,"&lt;="&amp;K$114,'总分(一中)'!$AA:$AA,"&gt;="&amp;K$116)</f>
        <v>4</v>
      </c>
      <c r="L171" s="26">
        <f>COUNTIFS('总分(一中)'!$G:$G,$B171,'总分(一中)'!$AA:$AA,"&lt;"&amp;K$116,'总分(一中)'!$AA:$AA,"&gt;="&amp;L$116)</f>
        <v>21</v>
      </c>
      <c r="M171" s="26">
        <f>COUNTIFS('总分(一中)'!$G:$G,$B171,'总分(一中)'!$AA:$AA,"&lt;"&amp;L$116,'总分(一中)'!$AA:$AA,"&gt;="&amp;M$116)</f>
        <v>16</v>
      </c>
      <c r="N171" s="26">
        <f>COUNTIFS('总分(一中)'!$G:$G,$B171,'总分(一中)'!$AA:$AA,"&lt;"&amp;M$116,'总分(一中)'!$AA:$AA,"&gt;="&amp;N$116)</f>
        <v>4</v>
      </c>
      <c r="O171" s="26">
        <f>COUNTIFS('总分(一中)'!$G:$G,$B171,'总分(一中)'!$AA:$AA,"&lt;"&amp;N$116,'总分(一中)'!$AA:$AA,"&gt;="&amp;O$116)</f>
        <v>1</v>
      </c>
      <c r="P171" s="26">
        <f>COUNTIFS('总分(一中)'!$G:$G,$B171,'总分(一中)'!$AA:$AA,"&lt;"&amp;O$116,'总分(一中)'!$AA:$AA,"&gt;="&amp;P$116)</f>
        <v>0</v>
      </c>
      <c r="Q171" s="26">
        <f>COUNTIFS('总分(一中)'!$G:$G,$B171,'总分(一中)'!$AA:$AA,"&lt;"&amp;P$116,'总分(一中)'!$AA:$AA,"&gt;="&amp;Q$116)</f>
        <v>0</v>
      </c>
      <c r="R171" s="26">
        <f>COUNTIFS('总分(一中)'!$G:$G,$B171,'总分(一中)'!$AA:$AA,"&lt;"&amp;Q$116,'总分(一中)'!$AA:$AA,"&gt;="&amp;R$116)</f>
        <v>0</v>
      </c>
      <c r="S171" s="26">
        <f>COUNTIFS('总分(一中)'!$G:$G,$B171,'总分(一中)'!$AA:$AA,"&lt;"&amp;R$116,'总分(一中)'!$AA:$AA,"&gt;="&amp;S$116)</f>
        <v>0</v>
      </c>
      <c r="T171" s="28">
        <v>-0.0453597622357515</v>
      </c>
      <c r="U171" s="28">
        <v>-0.0678778342035621</v>
      </c>
      <c r="V171" s="28">
        <v>-0.0691705276687603</v>
      </c>
      <c r="W171" s="28">
        <v>-0.0277858400230304</v>
      </c>
      <c r="X171" s="28">
        <v>-0.0695930238815286</v>
      </c>
      <c r="Y171" s="28">
        <v>-0.039704385765479</v>
      </c>
      <c r="Z171" s="28">
        <v>-0.03152921686978</v>
      </c>
      <c r="XBF171" s="10"/>
      <c r="XBG171" s="10"/>
      <c r="XBH171" s="10"/>
      <c r="XBI171" s="10"/>
      <c r="XBJ171" s="10"/>
      <c r="XBK171" s="10"/>
      <c r="XBL171" s="10"/>
      <c r="XBM171" s="10"/>
      <c r="XBN171" s="10"/>
      <c r="XBO171" s="10"/>
    </row>
    <row r="172" ht="17" customHeight="1" spans="1:26 16282:16291">
      <c r="A172" s="26" t="s">
        <v>53</v>
      </c>
      <c r="B172" s="26">
        <v>3</v>
      </c>
      <c r="C172" s="26">
        <f>COUNTIFS('总分(一中)'!G:G,B172,'总分(一中)'!$AA:$AA,"&gt;0")</f>
        <v>43</v>
      </c>
      <c r="D172" s="27">
        <f>AVERAGEIFS('总分(一中)'!$AA:$AA,'总分(一中)'!G:G,B172,'总分(一中)'!$AA:$AA,"&gt;0")</f>
        <v>83.3953488372093</v>
      </c>
      <c r="E172" s="28">
        <f t="shared" si="12"/>
        <v>0.000332284517592483</v>
      </c>
      <c r="F172" s="26">
        <f t="shared" si="13"/>
        <v>5</v>
      </c>
      <c r="G172" s="26">
        <f>_xlfn.MAXIFS('总分(一中)'!$AA:$AA,'总分(一中)'!G:G,B172)</f>
        <v>98</v>
      </c>
      <c r="H172" s="26">
        <f>COUNTIFS('总分(一中)'!$G:$G,$B172,'总分(一中)'!$AA:$AA,"&gt;=80")</f>
        <v>29</v>
      </c>
      <c r="I172" s="26">
        <f>COUNTIFS('总分(一中)'!$G:$G,$B172,'总分(一中)'!$AA:$AA,"&gt;=70")</f>
        <v>42</v>
      </c>
      <c r="J172" s="26">
        <f>COUNTIFS('总分(一中)'!$G:$G,$B172,'总分(一中)'!$AA:$AA,"&gt;=60")</f>
        <v>43</v>
      </c>
      <c r="K172" s="26">
        <f>COUNTIFS('总分(一中)'!$G:$G,$B172,'总分(一中)'!$AA:$AA,"&lt;="&amp;K$114,'总分(一中)'!$AA:$AA,"&gt;="&amp;K$116)</f>
        <v>10</v>
      </c>
      <c r="L172" s="26">
        <f>COUNTIFS('总分(一中)'!$G:$G,$B172,'总分(一中)'!$AA:$AA,"&lt;"&amp;K$116,'总分(一中)'!$AA:$AA,"&gt;="&amp;L$116)</f>
        <v>19</v>
      </c>
      <c r="M172" s="26">
        <f>COUNTIFS('总分(一中)'!$G:$G,$B172,'总分(一中)'!$AA:$AA,"&lt;"&amp;L$116,'总分(一中)'!$AA:$AA,"&gt;="&amp;M$116)</f>
        <v>13</v>
      </c>
      <c r="N172" s="26">
        <f>COUNTIFS('总分(一中)'!$G:$G,$B172,'总分(一中)'!$AA:$AA,"&lt;"&amp;M$116,'总分(一中)'!$AA:$AA,"&gt;="&amp;N$116)</f>
        <v>1</v>
      </c>
      <c r="O172" s="26">
        <f>COUNTIFS('总分(一中)'!$G:$G,$B172,'总分(一中)'!$AA:$AA,"&lt;"&amp;N$116,'总分(一中)'!$AA:$AA,"&gt;="&amp;O$116)</f>
        <v>0</v>
      </c>
      <c r="P172" s="26">
        <f>COUNTIFS('总分(一中)'!$G:$G,$B172,'总分(一中)'!$AA:$AA,"&lt;"&amp;O$116,'总分(一中)'!$AA:$AA,"&gt;="&amp;P$116)</f>
        <v>0</v>
      </c>
      <c r="Q172" s="26">
        <f>COUNTIFS('总分(一中)'!$G:$G,$B172,'总分(一中)'!$AA:$AA,"&lt;"&amp;P$116,'总分(一中)'!$AA:$AA,"&gt;="&amp;Q$116)</f>
        <v>0</v>
      </c>
      <c r="R172" s="26">
        <f>COUNTIFS('总分(一中)'!$G:$G,$B172,'总分(一中)'!$AA:$AA,"&lt;"&amp;Q$116,'总分(一中)'!$AA:$AA,"&gt;="&amp;R$116)</f>
        <v>0</v>
      </c>
      <c r="S172" s="26">
        <f>COUNTIFS('总分(一中)'!$G:$G,$B172,'总分(一中)'!$AA:$AA,"&lt;"&amp;R$116,'总分(一中)'!$AA:$AA,"&gt;="&amp;S$116)</f>
        <v>0</v>
      </c>
      <c r="T172" s="28">
        <v>-0.00627548011589498</v>
      </c>
      <c r="U172" s="28">
        <v>0.0275739666623973</v>
      </c>
      <c r="V172" s="28">
        <v>0.00706639563471678</v>
      </c>
      <c r="W172" s="28">
        <v>-0.00010201506925544</v>
      </c>
      <c r="X172" s="28">
        <v>0.00153900793181013</v>
      </c>
      <c r="Y172" s="28">
        <v>0.0310125986301863</v>
      </c>
      <c r="Z172" s="28">
        <v>0.000332284517592483</v>
      </c>
      <c r="XBF172" s="10"/>
      <c r="XBG172" s="10"/>
      <c r="XBH172" s="10"/>
      <c r="XBI172" s="10"/>
      <c r="XBJ172" s="10"/>
      <c r="XBK172" s="10"/>
      <c r="XBL172" s="10"/>
      <c r="XBM172" s="10"/>
      <c r="XBN172" s="10"/>
      <c r="XBO172" s="10"/>
    </row>
    <row r="173" ht="17" customHeight="1" spans="1:26 16282:16291">
      <c r="A173" s="26" t="s">
        <v>53</v>
      </c>
      <c r="B173" s="26">
        <v>4</v>
      </c>
      <c r="C173" s="26">
        <f>COUNTIFS('总分(一中)'!G:G,B173,'总分(一中)'!$AA:$AA,"&gt;0")</f>
        <v>40</v>
      </c>
      <c r="D173" s="27">
        <f>AVERAGEIFS('总分(一中)'!$AA:$AA,'总分(一中)'!G:G,B173,'总分(一中)'!$AA:$AA,"&gt;0")</f>
        <v>81.825</v>
      </c>
      <c r="E173" s="28">
        <f t="shared" si="12"/>
        <v>-0.018504145351914</v>
      </c>
      <c r="F173" s="26">
        <f t="shared" si="13"/>
        <v>8</v>
      </c>
      <c r="G173" s="26">
        <f>_xlfn.MAXIFS('总分(一中)'!$AA:$AA,'总分(一中)'!G:G,B173)</f>
        <v>97</v>
      </c>
      <c r="H173" s="26">
        <f>COUNTIFS('总分(一中)'!$G:$G,$B173,'总分(一中)'!$AA:$AA,"&gt;=80")</f>
        <v>25</v>
      </c>
      <c r="I173" s="26">
        <f>COUNTIFS('总分(一中)'!$G:$G,$B173,'总分(一中)'!$AA:$AA,"&gt;=70")</f>
        <v>35</v>
      </c>
      <c r="J173" s="26">
        <f>COUNTIFS('总分(一中)'!$G:$G,$B173,'总分(一中)'!$AA:$AA,"&gt;=60")</f>
        <v>39</v>
      </c>
      <c r="K173" s="26">
        <f>COUNTIFS('总分(一中)'!$G:$G,$B173,'总分(一中)'!$AA:$AA,"&lt;="&amp;K$114,'总分(一中)'!$AA:$AA,"&gt;="&amp;K$116)</f>
        <v>11</v>
      </c>
      <c r="L173" s="26">
        <f>COUNTIFS('总分(一中)'!$G:$G,$B173,'总分(一中)'!$AA:$AA,"&lt;"&amp;K$116,'总分(一中)'!$AA:$AA,"&gt;="&amp;L$116)</f>
        <v>14</v>
      </c>
      <c r="M173" s="26">
        <f>COUNTIFS('总分(一中)'!$G:$G,$B173,'总分(一中)'!$AA:$AA,"&lt;"&amp;L$116,'总分(一中)'!$AA:$AA,"&gt;="&amp;M$116)</f>
        <v>10</v>
      </c>
      <c r="N173" s="26">
        <f>COUNTIFS('总分(一中)'!$G:$G,$B173,'总分(一中)'!$AA:$AA,"&lt;"&amp;M$116,'总分(一中)'!$AA:$AA,"&gt;="&amp;N$116)</f>
        <v>4</v>
      </c>
      <c r="O173" s="26">
        <f>COUNTIFS('总分(一中)'!$G:$G,$B173,'总分(一中)'!$AA:$AA,"&lt;"&amp;N$116,'总分(一中)'!$AA:$AA,"&gt;="&amp;O$116)</f>
        <v>1</v>
      </c>
      <c r="P173" s="26">
        <f>COUNTIFS('总分(一中)'!$G:$G,$B173,'总分(一中)'!$AA:$AA,"&lt;"&amp;O$116,'总分(一中)'!$AA:$AA,"&gt;="&amp;P$116)</f>
        <v>0</v>
      </c>
      <c r="Q173" s="26">
        <f>COUNTIFS('总分(一中)'!$G:$G,$B173,'总分(一中)'!$AA:$AA,"&lt;"&amp;P$116,'总分(一中)'!$AA:$AA,"&gt;="&amp;Q$116)</f>
        <v>0</v>
      </c>
      <c r="R173" s="26">
        <f>COUNTIFS('总分(一中)'!$G:$G,$B173,'总分(一中)'!$AA:$AA,"&lt;"&amp;Q$116,'总分(一中)'!$AA:$AA,"&gt;="&amp;R$116)</f>
        <v>0</v>
      </c>
      <c r="S173" s="26">
        <f>COUNTIFS('总分(一中)'!$G:$G,$B173,'总分(一中)'!$AA:$AA,"&lt;"&amp;R$116,'总分(一中)'!$AA:$AA,"&gt;="&amp;S$116)</f>
        <v>0</v>
      </c>
      <c r="T173" s="28">
        <v>0.0105830911095514</v>
      </c>
      <c r="U173" s="28">
        <v>-0.053319615082007</v>
      </c>
      <c r="V173" s="28">
        <v>0.00350055269846203</v>
      </c>
      <c r="W173" s="28">
        <v>-0.0145070861236567</v>
      </c>
      <c r="X173" s="28">
        <v>-0.0237848060151836</v>
      </c>
      <c r="Y173" s="28">
        <v>-0.0383210731549423</v>
      </c>
      <c r="Z173" s="28">
        <v>-0.018504145351914</v>
      </c>
      <c r="XBF173" s="10"/>
      <c r="XBG173" s="10"/>
      <c r="XBH173" s="10"/>
      <c r="XBI173" s="10"/>
      <c r="XBJ173" s="10"/>
      <c r="XBK173" s="10"/>
      <c r="XBL173" s="10"/>
      <c r="XBM173" s="10"/>
      <c r="XBN173" s="10"/>
      <c r="XBO173" s="10"/>
    </row>
    <row r="174" ht="17" customHeight="1" spans="1:26 16282:16291">
      <c r="A174" s="26" t="s">
        <v>53</v>
      </c>
      <c r="B174" s="26">
        <v>5</v>
      </c>
      <c r="C174" s="26">
        <f>COUNTIFS('总分(一中)'!G:G,B174,'总分(一中)'!$AA:$AA,"&gt;0")</f>
        <v>46</v>
      </c>
      <c r="D174" s="27">
        <f>AVERAGEIFS('总分(一中)'!$AA:$AA,'总分(一中)'!G:G,B174,'总分(一中)'!$AA:$AA,"&gt;0")</f>
        <v>83.8260869565217</v>
      </c>
      <c r="E174" s="28">
        <f t="shared" si="12"/>
        <v>0.00549901447230155</v>
      </c>
      <c r="F174" s="26">
        <f t="shared" si="13"/>
        <v>4</v>
      </c>
      <c r="G174" s="26">
        <f>_xlfn.MAXIFS('总分(一中)'!$AA:$AA,'总分(一中)'!G:G,B174)</f>
        <v>97</v>
      </c>
      <c r="H174" s="26">
        <f>COUNTIFS('总分(一中)'!$G:$G,$B174,'总分(一中)'!$AA:$AA,"&gt;=80")</f>
        <v>35</v>
      </c>
      <c r="I174" s="26">
        <f>COUNTIFS('总分(一中)'!$G:$G,$B174,'总分(一中)'!$AA:$AA,"&gt;=70")</f>
        <v>46</v>
      </c>
      <c r="J174" s="26">
        <f>COUNTIFS('总分(一中)'!$G:$G,$B174,'总分(一中)'!$AA:$AA,"&gt;=60")</f>
        <v>46</v>
      </c>
      <c r="K174" s="26">
        <f>COUNTIFS('总分(一中)'!$G:$G,$B174,'总分(一中)'!$AA:$AA,"&lt;="&amp;K$114,'总分(一中)'!$AA:$AA,"&gt;="&amp;K$116)</f>
        <v>11</v>
      </c>
      <c r="L174" s="26">
        <f>COUNTIFS('总分(一中)'!$G:$G,$B174,'总分(一中)'!$AA:$AA,"&lt;"&amp;K$116,'总分(一中)'!$AA:$AA,"&gt;="&amp;L$116)</f>
        <v>24</v>
      </c>
      <c r="M174" s="26">
        <f>COUNTIFS('总分(一中)'!$G:$G,$B174,'总分(一中)'!$AA:$AA,"&lt;"&amp;L$116,'总分(一中)'!$AA:$AA,"&gt;="&amp;M$116)</f>
        <v>11</v>
      </c>
      <c r="N174" s="26">
        <f>COUNTIFS('总分(一中)'!$G:$G,$B174,'总分(一中)'!$AA:$AA,"&lt;"&amp;M$116,'总分(一中)'!$AA:$AA,"&gt;="&amp;N$116)</f>
        <v>0</v>
      </c>
      <c r="O174" s="26">
        <f>COUNTIFS('总分(一中)'!$G:$G,$B174,'总分(一中)'!$AA:$AA,"&lt;"&amp;N$116,'总分(一中)'!$AA:$AA,"&gt;="&amp;O$116)</f>
        <v>0</v>
      </c>
      <c r="P174" s="26">
        <f>COUNTIFS('总分(一中)'!$G:$G,$B174,'总分(一中)'!$AA:$AA,"&lt;"&amp;O$116,'总分(一中)'!$AA:$AA,"&gt;="&amp;P$116)</f>
        <v>0</v>
      </c>
      <c r="Q174" s="26">
        <f>COUNTIFS('总分(一中)'!$G:$G,$B174,'总分(一中)'!$AA:$AA,"&lt;"&amp;P$116,'总分(一中)'!$AA:$AA,"&gt;="&amp;Q$116)</f>
        <v>0</v>
      </c>
      <c r="R174" s="26">
        <f>COUNTIFS('总分(一中)'!$G:$G,$B174,'总分(一中)'!$AA:$AA,"&lt;"&amp;Q$116,'总分(一中)'!$AA:$AA,"&gt;="&amp;R$116)</f>
        <v>0</v>
      </c>
      <c r="S174" s="26">
        <f>COUNTIFS('总分(一中)'!$G:$G,$B174,'总分(一中)'!$AA:$AA,"&lt;"&amp;R$116,'总分(一中)'!$AA:$AA,"&gt;="&amp;S$116)</f>
        <v>0</v>
      </c>
      <c r="T174" s="28">
        <v>0.0221977940567648</v>
      </c>
      <c r="U174" s="28">
        <v>-0.000342079157117072</v>
      </c>
      <c r="V174" s="28">
        <v>0.00906660331602163</v>
      </c>
      <c r="W174" s="28">
        <v>-0.00602190728339295</v>
      </c>
      <c r="X174" s="28">
        <v>-0.0148441918892966</v>
      </c>
      <c r="Y174" s="28">
        <v>0.00789784230298714</v>
      </c>
      <c r="Z174" s="28">
        <v>0.00549901447230155</v>
      </c>
      <c r="XBF174" s="10"/>
      <c r="XBG174" s="10"/>
      <c r="XBH174" s="10"/>
      <c r="XBI174" s="10"/>
      <c r="XBJ174" s="10"/>
      <c r="XBK174" s="10"/>
      <c r="XBL174" s="10"/>
      <c r="XBM174" s="10"/>
      <c r="XBN174" s="10"/>
      <c r="XBO174" s="10"/>
    </row>
    <row r="175" ht="17" customHeight="1" spans="1:26 16282:16291">
      <c r="A175" s="26" t="s">
        <v>53</v>
      </c>
      <c r="B175" s="26">
        <v>6</v>
      </c>
      <c r="C175" s="26">
        <f>COUNTIFS('总分(一中)'!G:G,B175,'总分(一中)'!$AA:$AA,"&gt;0")</f>
        <v>43</v>
      </c>
      <c r="D175" s="27">
        <f>AVERAGEIFS('总分(一中)'!$AA:$AA,'总分(一中)'!G:G,B175,'总分(一中)'!$AA:$AA,"&gt;0")</f>
        <v>83.2325581395349</v>
      </c>
      <c r="E175" s="28">
        <f t="shared" si="12"/>
        <v>-0.00162039980801342</v>
      </c>
      <c r="F175" s="26">
        <f t="shared" si="13"/>
        <v>6</v>
      </c>
      <c r="G175" s="26">
        <f>_xlfn.MAXIFS('总分(一中)'!$AA:$AA,'总分(一中)'!G:G,B175)</f>
        <v>94</v>
      </c>
      <c r="H175" s="26">
        <f>COUNTIFS('总分(一中)'!$G:$G,$B175,'总分(一中)'!$AA:$AA,"&gt;=80")</f>
        <v>35</v>
      </c>
      <c r="I175" s="26">
        <f>COUNTIFS('总分(一中)'!$G:$G,$B175,'总分(一中)'!$AA:$AA,"&gt;=70")</f>
        <v>41</v>
      </c>
      <c r="J175" s="26">
        <f>COUNTIFS('总分(一中)'!$G:$G,$B175,'总分(一中)'!$AA:$AA,"&gt;=60")</f>
        <v>43</v>
      </c>
      <c r="K175" s="26">
        <f>COUNTIFS('总分(一中)'!$G:$G,$B175,'总分(一中)'!$AA:$AA,"&lt;="&amp;K$114,'总分(一中)'!$AA:$AA,"&gt;="&amp;K$116)</f>
        <v>7</v>
      </c>
      <c r="L175" s="26">
        <f>COUNTIFS('总分(一中)'!$G:$G,$B175,'总分(一中)'!$AA:$AA,"&lt;"&amp;K$116,'总分(一中)'!$AA:$AA,"&gt;="&amp;L$116)</f>
        <v>28</v>
      </c>
      <c r="M175" s="26">
        <f>COUNTIFS('总分(一中)'!$G:$G,$B175,'总分(一中)'!$AA:$AA,"&lt;"&amp;L$116,'总分(一中)'!$AA:$AA,"&gt;="&amp;M$116)</f>
        <v>6</v>
      </c>
      <c r="N175" s="26">
        <f>COUNTIFS('总分(一中)'!$G:$G,$B175,'总分(一中)'!$AA:$AA,"&lt;"&amp;M$116,'总分(一中)'!$AA:$AA,"&gt;="&amp;N$116)</f>
        <v>2</v>
      </c>
      <c r="O175" s="26">
        <f>COUNTIFS('总分(一中)'!$G:$G,$B175,'总分(一中)'!$AA:$AA,"&lt;"&amp;N$116,'总分(一中)'!$AA:$AA,"&gt;="&amp;O$116)</f>
        <v>0</v>
      </c>
      <c r="P175" s="26">
        <f>COUNTIFS('总分(一中)'!$G:$G,$B175,'总分(一中)'!$AA:$AA,"&lt;"&amp;O$116,'总分(一中)'!$AA:$AA,"&gt;="&amp;P$116)</f>
        <v>0</v>
      </c>
      <c r="Q175" s="26">
        <f>COUNTIFS('总分(一中)'!$G:$G,$B175,'总分(一中)'!$AA:$AA,"&lt;"&amp;P$116,'总分(一中)'!$AA:$AA,"&gt;="&amp;Q$116)</f>
        <v>0</v>
      </c>
      <c r="R175" s="26">
        <f>COUNTIFS('总分(一中)'!$G:$G,$B175,'总分(一中)'!$AA:$AA,"&lt;"&amp;Q$116,'总分(一中)'!$AA:$AA,"&gt;="&amp;R$116)</f>
        <v>0</v>
      </c>
      <c r="S175" s="26">
        <f>COUNTIFS('总分(一中)'!$G:$G,$B175,'总分(一中)'!$AA:$AA,"&lt;"&amp;R$116,'总分(一中)'!$AA:$AA,"&gt;="&amp;S$116)</f>
        <v>0</v>
      </c>
      <c r="T175" s="28">
        <v>-0.0156270135597593</v>
      </c>
      <c r="U175" s="28">
        <v>-0.0276525109861642</v>
      </c>
      <c r="V175" s="28">
        <v>-0.02962183000882</v>
      </c>
      <c r="W175" s="28">
        <v>-0.0213957504782958</v>
      </c>
      <c r="X175" s="28">
        <v>-0.00707210787712741</v>
      </c>
      <c r="Y175" s="28">
        <v>-0.034203683855345</v>
      </c>
      <c r="Z175" s="28">
        <v>-0.00162039980801342</v>
      </c>
      <c r="XBF175" s="10"/>
      <c r="XBG175" s="10"/>
      <c r="XBH175" s="10"/>
      <c r="XBI175" s="10"/>
      <c r="XBJ175" s="10"/>
      <c r="XBK175" s="10"/>
      <c r="XBL175" s="10"/>
      <c r="XBM175" s="10"/>
      <c r="XBN175" s="10"/>
      <c r="XBO175" s="10"/>
    </row>
    <row r="176" ht="17" customHeight="1" spans="1:26 16282:16291">
      <c r="A176" s="26" t="s">
        <v>53</v>
      </c>
      <c r="B176" s="26">
        <v>7</v>
      </c>
      <c r="C176" s="26">
        <f>COUNTIFS('总分(一中)'!G:G,B176,'总分(一中)'!$AA:$AA,"&gt;0")</f>
        <v>47</v>
      </c>
      <c r="D176" s="27">
        <f>AVERAGEIFS('总分(一中)'!$AA:$AA,'总分(一中)'!G:G,B176,'总分(一中)'!$AA:$AA,"&gt;0")</f>
        <v>79.5106382978723</v>
      </c>
      <c r="E176" s="28">
        <f t="shared" si="12"/>
        <v>-0.0462650548147258</v>
      </c>
      <c r="F176" s="26">
        <f t="shared" si="13"/>
        <v>11</v>
      </c>
      <c r="G176" s="26">
        <f>_xlfn.MAXIFS('总分(一中)'!$AA:$AA,'总分(一中)'!G:G,B176)</f>
        <v>92</v>
      </c>
      <c r="H176" s="26">
        <f>COUNTIFS('总分(一中)'!$G:$G,$B176,'总分(一中)'!$AA:$AA,"&gt;=80")</f>
        <v>28</v>
      </c>
      <c r="I176" s="26">
        <f>COUNTIFS('总分(一中)'!$G:$G,$B176,'总分(一中)'!$AA:$AA,"&gt;=70")</f>
        <v>41</v>
      </c>
      <c r="J176" s="26">
        <f>COUNTIFS('总分(一中)'!$G:$G,$B176,'总分(一中)'!$AA:$AA,"&gt;=60")</f>
        <v>46</v>
      </c>
      <c r="K176" s="26">
        <f>COUNTIFS('总分(一中)'!$G:$G,$B176,'总分(一中)'!$AA:$AA,"&lt;="&amp;K$114,'总分(一中)'!$AA:$AA,"&gt;="&amp;K$116)</f>
        <v>4</v>
      </c>
      <c r="L176" s="26">
        <f>COUNTIFS('总分(一中)'!$G:$G,$B176,'总分(一中)'!$AA:$AA,"&lt;"&amp;K$116,'总分(一中)'!$AA:$AA,"&gt;="&amp;L$116)</f>
        <v>24</v>
      </c>
      <c r="M176" s="26">
        <f>COUNTIFS('总分(一中)'!$G:$G,$B176,'总分(一中)'!$AA:$AA,"&lt;"&amp;L$116,'总分(一中)'!$AA:$AA,"&gt;="&amp;M$116)</f>
        <v>13</v>
      </c>
      <c r="N176" s="26">
        <f>COUNTIFS('总分(一中)'!$G:$G,$B176,'总分(一中)'!$AA:$AA,"&lt;"&amp;M$116,'总分(一中)'!$AA:$AA,"&gt;="&amp;N$116)</f>
        <v>5</v>
      </c>
      <c r="O176" s="26">
        <f>COUNTIFS('总分(一中)'!$G:$G,$B176,'总分(一中)'!$AA:$AA,"&lt;"&amp;N$116,'总分(一中)'!$AA:$AA,"&gt;="&amp;O$116)</f>
        <v>1</v>
      </c>
      <c r="P176" s="26">
        <f>COUNTIFS('总分(一中)'!$G:$G,$B176,'总分(一中)'!$AA:$AA,"&lt;"&amp;O$116,'总分(一中)'!$AA:$AA,"&gt;="&amp;P$116)</f>
        <v>0</v>
      </c>
      <c r="Q176" s="26">
        <f>COUNTIFS('总分(一中)'!$G:$G,$B176,'总分(一中)'!$AA:$AA,"&lt;"&amp;P$116,'总分(一中)'!$AA:$AA,"&gt;="&amp;Q$116)</f>
        <v>0</v>
      </c>
      <c r="R176" s="26">
        <f>COUNTIFS('总分(一中)'!$G:$G,$B176,'总分(一中)'!$AA:$AA,"&lt;"&amp;Q$116,'总分(一中)'!$AA:$AA,"&gt;="&amp;R$116)</f>
        <v>0</v>
      </c>
      <c r="S176" s="26">
        <f>COUNTIFS('总分(一中)'!$G:$G,$B176,'总分(一中)'!$AA:$AA,"&lt;"&amp;R$116,'总分(一中)'!$AA:$AA,"&gt;="&amp;S$116)</f>
        <v>0</v>
      </c>
      <c r="T176" s="28">
        <v>-0.0253739851658819</v>
      </c>
      <c r="U176" s="28">
        <v>-0.0827795168823342</v>
      </c>
      <c r="V176" s="28">
        <v>-0.098867617935307</v>
      </c>
      <c r="W176" s="28">
        <v>-0.0220963144031471</v>
      </c>
      <c r="X176" s="28">
        <v>-0.0668284598082159</v>
      </c>
      <c r="Y176" s="28">
        <v>-0.0689139231589802</v>
      </c>
      <c r="Z176" s="28">
        <v>-0.0462650548147258</v>
      </c>
      <c r="XBF176" s="10"/>
      <c r="XBG176" s="10"/>
      <c r="XBH176" s="10"/>
      <c r="XBI176" s="10"/>
      <c r="XBJ176" s="10"/>
      <c r="XBK176" s="10"/>
      <c r="XBL176" s="10"/>
      <c r="XBM176" s="10"/>
      <c r="XBN176" s="10"/>
      <c r="XBO176" s="10"/>
    </row>
    <row r="177" ht="17" customHeight="1" spans="1:26 16281:16291">
      <c r="A177" s="26" t="s">
        <v>53</v>
      </c>
      <c r="B177" s="26">
        <v>8</v>
      </c>
      <c r="C177" s="26">
        <f>COUNTIFS('总分(一中)'!G:G,B177,'总分(一中)'!$AA:$AA,"&gt;0")</f>
        <v>40</v>
      </c>
      <c r="D177" s="27">
        <f>AVERAGEIFS('总分(一中)'!$AA:$AA,'总分(一中)'!G:G,B177,'总分(一中)'!$AA:$AA,"&gt;0")</f>
        <v>82.25</v>
      </c>
      <c r="E177" s="28">
        <f t="shared" si="12"/>
        <v>-0.013406244487564</v>
      </c>
      <c r="F177" s="26">
        <f t="shared" si="13"/>
        <v>7</v>
      </c>
      <c r="G177" s="26">
        <f>_xlfn.MAXIFS('总分(一中)'!$AA:$AA,'总分(一中)'!G:G,B177)</f>
        <v>94</v>
      </c>
      <c r="H177" s="26">
        <f>COUNTIFS('总分(一中)'!$G:$G,$B177,'总分(一中)'!$AA:$AA,"&gt;=80")</f>
        <v>28</v>
      </c>
      <c r="I177" s="26">
        <f>COUNTIFS('总分(一中)'!$G:$G,$B177,'总分(一中)'!$AA:$AA,"&gt;=70")</f>
        <v>37</v>
      </c>
      <c r="J177" s="26">
        <f>COUNTIFS('总分(一中)'!$G:$G,$B177,'总分(一中)'!$AA:$AA,"&gt;=60")</f>
        <v>39</v>
      </c>
      <c r="K177" s="26">
        <f>COUNTIFS('总分(一中)'!$G:$G,$B177,'总分(一中)'!$AA:$AA,"&lt;="&amp;K$114,'总分(一中)'!$AA:$AA,"&gt;="&amp;K$116)</f>
        <v>8</v>
      </c>
      <c r="L177" s="26">
        <f>COUNTIFS('总分(一中)'!$G:$G,$B177,'总分(一中)'!$AA:$AA,"&lt;"&amp;K$116,'总分(一中)'!$AA:$AA,"&gt;="&amp;L$116)</f>
        <v>20</v>
      </c>
      <c r="M177" s="26">
        <f>COUNTIFS('总分(一中)'!$G:$G,$B177,'总分(一中)'!$AA:$AA,"&lt;"&amp;L$116,'总分(一中)'!$AA:$AA,"&gt;="&amp;M$116)</f>
        <v>9</v>
      </c>
      <c r="N177" s="26">
        <f>COUNTIFS('总分(一中)'!$G:$G,$B177,'总分(一中)'!$AA:$AA,"&lt;"&amp;M$116,'总分(一中)'!$AA:$AA,"&gt;="&amp;N$116)</f>
        <v>2</v>
      </c>
      <c r="O177" s="26">
        <f>COUNTIFS('总分(一中)'!$G:$G,$B177,'总分(一中)'!$AA:$AA,"&lt;"&amp;N$116,'总分(一中)'!$AA:$AA,"&gt;="&amp;O$116)</f>
        <v>1</v>
      </c>
      <c r="P177" s="26">
        <f>COUNTIFS('总分(一中)'!$G:$G,$B177,'总分(一中)'!$AA:$AA,"&lt;"&amp;O$116,'总分(一中)'!$AA:$AA,"&gt;="&amp;P$116)</f>
        <v>0</v>
      </c>
      <c r="Q177" s="26">
        <f>COUNTIFS('总分(一中)'!$G:$G,$B177,'总分(一中)'!$AA:$AA,"&lt;"&amp;P$116,'总分(一中)'!$AA:$AA,"&gt;="&amp;Q$116)</f>
        <v>0</v>
      </c>
      <c r="R177" s="26">
        <f>COUNTIFS('总分(一中)'!$G:$G,$B177,'总分(一中)'!$AA:$AA,"&lt;"&amp;Q$116,'总分(一中)'!$AA:$AA,"&gt;="&amp;R$116)</f>
        <v>0</v>
      </c>
      <c r="S177" s="26">
        <f>COUNTIFS('总分(一中)'!$G:$G,$B177,'总分(一中)'!$AA:$AA,"&lt;"&amp;R$116,'总分(一中)'!$AA:$AA,"&gt;="&amp;S$116)</f>
        <v>0</v>
      </c>
      <c r="T177" s="28">
        <v>-0.037678734259529</v>
      </c>
      <c r="U177" s="28">
        <v>-0.0583945807986798</v>
      </c>
      <c r="V177" s="28">
        <v>-0.0868380109362256</v>
      </c>
      <c r="W177" s="28">
        <v>-0.0257196438768623</v>
      </c>
      <c r="X177" s="28">
        <v>-0.0252382502663667</v>
      </c>
      <c r="Y177" s="28">
        <v>-0.0504942241276646</v>
      </c>
      <c r="Z177" s="28">
        <v>-0.013406244487564</v>
      </c>
      <c r="XBF177" s="10"/>
      <c r="XBG177" s="10"/>
      <c r="XBH177" s="10"/>
      <c r="XBI177" s="10"/>
      <c r="XBJ177" s="10"/>
      <c r="XBK177" s="10"/>
      <c r="XBL177" s="10"/>
      <c r="XBM177" s="10"/>
      <c r="XBN177" s="10"/>
      <c r="XBO177" s="10"/>
    </row>
    <row r="178" ht="16.8" customHeight="1" spans="1:26 16281:16291">
      <c r="A178" s="29" t="s">
        <v>53</v>
      </c>
      <c r="B178" s="29">
        <v>9</v>
      </c>
      <c r="C178" s="26">
        <f>COUNTIFS('总分(一中)'!G:G,B178,'总分(一中)'!$AA:$AA,"&gt;0")</f>
        <v>43</v>
      </c>
      <c r="D178" s="27">
        <f>AVERAGEIFS('总分(一中)'!$AA:$AA,'总分(一中)'!G:G,B178,'总分(一中)'!$AA:$AA,"&gt;0")</f>
        <v>90.4651162790698</v>
      </c>
      <c r="E178" s="28">
        <f t="shared" si="12"/>
        <v>0.0851345752296249</v>
      </c>
      <c r="F178" s="26">
        <f t="shared" si="13"/>
        <v>2</v>
      </c>
      <c r="G178" s="26">
        <f>_xlfn.MAXIFS('总分(一中)'!$AA:$AA,'总分(一中)'!G:G,B178)</f>
        <v>97</v>
      </c>
      <c r="H178" s="26">
        <f>COUNTIFS('总分(一中)'!$G:$G,$B178,'总分(一中)'!$AA:$AA,"&gt;=80")</f>
        <v>43</v>
      </c>
      <c r="I178" s="26">
        <f>COUNTIFS('总分(一中)'!$G:$G,$B178,'总分(一中)'!$AA:$AA,"&gt;=70")</f>
        <v>43</v>
      </c>
      <c r="J178" s="26">
        <f>COUNTIFS('总分(一中)'!$G:$G,$B178,'总分(一中)'!$AA:$AA,"&gt;=60")</f>
        <v>43</v>
      </c>
      <c r="K178" s="26">
        <f>COUNTIFS('总分(一中)'!$G:$G,$B178,'总分(一中)'!$AA:$AA,"&lt;="&amp;K$114,'总分(一中)'!$AA:$AA,"&gt;="&amp;K$116)</f>
        <v>30</v>
      </c>
      <c r="L178" s="26">
        <f>COUNTIFS('总分(一中)'!$G:$G,$B178,'总分(一中)'!$AA:$AA,"&lt;"&amp;K$116,'总分(一中)'!$AA:$AA,"&gt;="&amp;L$116)</f>
        <v>13</v>
      </c>
      <c r="M178" s="26">
        <f>COUNTIFS('总分(一中)'!$G:$G,$B178,'总分(一中)'!$AA:$AA,"&lt;"&amp;L$116,'总分(一中)'!$AA:$AA,"&gt;="&amp;M$116)</f>
        <v>0</v>
      </c>
      <c r="N178" s="26">
        <f>COUNTIFS('总分(一中)'!$G:$G,$B178,'总分(一中)'!$AA:$AA,"&lt;"&amp;M$116,'总分(一中)'!$AA:$AA,"&gt;="&amp;N$116)</f>
        <v>0</v>
      </c>
      <c r="O178" s="26">
        <f>COUNTIFS('总分(一中)'!$G:$G,$B178,'总分(一中)'!$AA:$AA,"&lt;"&amp;N$116,'总分(一中)'!$AA:$AA,"&gt;="&amp;O$116)</f>
        <v>0</v>
      </c>
      <c r="P178" s="26">
        <f>COUNTIFS('总分(一中)'!$G:$G,$B178,'总分(一中)'!$AA:$AA,"&lt;"&amp;O$116,'总分(一中)'!$AA:$AA,"&gt;="&amp;P$116)</f>
        <v>0</v>
      </c>
      <c r="Q178" s="26">
        <f>COUNTIFS('总分(一中)'!$G:$G,$B178,'总分(一中)'!$AA:$AA,"&lt;"&amp;P$116,'总分(一中)'!$AA:$AA,"&gt;="&amp;Q$116)</f>
        <v>0</v>
      </c>
      <c r="R178" s="26">
        <f>COUNTIFS('总分(一中)'!$G:$G,$B178,'总分(一中)'!$AA:$AA,"&lt;"&amp;Q$116,'总分(一中)'!$AA:$AA,"&gt;="&amp;R$116)</f>
        <v>0</v>
      </c>
      <c r="S178" s="26">
        <f>COUNTIFS('总分(一中)'!$G:$G,$B178,'总分(一中)'!$AA:$AA,"&lt;"&amp;R$116,'总分(一中)'!$AA:$AA,"&gt;="&amp;S$116)</f>
        <v>0</v>
      </c>
      <c r="T178" s="28">
        <v>0.0865900662432681</v>
      </c>
      <c r="U178" s="28">
        <v>0.16458382888405</v>
      </c>
      <c r="V178" s="28">
        <v>0.131552603464328</v>
      </c>
      <c r="W178" s="28">
        <v>0.0769014313828207</v>
      </c>
      <c r="X178" s="28">
        <v>0.1099758386517</v>
      </c>
      <c r="Y178" s="28">
        <v>0.141744975364956</v>
      </c>
      <c r="Z178" s="28">
        <v>0.0851345752296249</v>
      </c>
      <c r="XBF178" s="10"/>
      <c r="XBG178" s="10"/>
      <c r="XBH178" s="10"/>
      <c r="XBI178" s="10"/>
      <c r="XBJ178" s="10"/>
      <c r="XBK178" s="10"/>
      <c r="XBL178" s="10"/>
      <c r="XBM178" s="10"/>
      <c r="XBN178" s="10"/>
      <c r="XBO178" s="10"/>
    </row>
    <row r="179" ht="17.55" customHeight="1" spans="1:26 16281:16291">
      <c r="A179" s="29" t="s">
        <v>53</v>
      </c>
      <c r="B179" s="29">
        <v>19</v>
      </c>
      <c r="C179" s="26">
        <f>COUNTIFS('总分(一中)'!G:G,B179,'总分(一中)'!$AA:$AA,"&gt;0")</f>
        <v>32</v>
      </c>
      <c r="D179" s="27">
        <f>AVERAGEIFS('总分(一中)'!$AA:$AA,'总分(一中)'!G:G,B179,'总分(一中)'!$AA:$AA,"&gt;0")</f>
        <v>92.625</v>
      </c>
      <c r="E179" s="28">
        <f t="shared" si="12"/>
        <v>0.111042511906862</v>
      </c>
      <c r="F179" s="26">
        <f t="shared" si="13"/>
        <v>1</v>
      </c>
      <c r="G179" s="26">
        <f>_xlfn.MAXIFS('总分(一中)'!$AA:$AA,'总分(一中)'!G:G,B179)</f>
        <v>98</v>
      </c>
      <c r="H179" s="26">
        <f>COUNTIFS('总分(一中)'!$G:$G,$B179,'总分(一中)'!$AA:$AA,"&gt;=80")</f>
        <v>32</v>
      </c>
      <c r="I179" s="26">
        <f>COUNTIFS('总分(一中)'!$G:$G,$B179,'总分(一中)'!$AA:$AA,"&gt;=70")</f>
        <v>32</v>
      </c>
      <c r="J179" s="26">
        <f>COUNTIFS('总分(一中)'!$G:$G,$B179,'总分(一中)'!$AA:$AA,"&gt;=60")</f>
        <v>32</v>
      </c>
      <c r="K179" s="26">
        <f>COUNTIFS('总分(一中)'!$G:$G,$B179,'总分(一中)'!$AA:$AA,"&lt;="&amp;K$114,'总分(一中)'!$AA:$AA,"&gt;="&amp;K$116)</f>
        <v>27</v>
      </c>
      <c r="L179" s="26">
        <f>COUNTIFS('总分(一中)'!$G:$G,$B179,'总分(一中)'!$AA:$AA,"&lt;"&amp;K$116,'总分(一中)'!$AA:$AA,"&gt;="&amp;L$116)</f>
        <v>5</v>
      </c>
      <c r="M179" s="26">
        <f>COUNTIFS('总分(一中)'!$G:$G,$B179,'总分(一中)'!$AA:$AA,"&lt;"&amp;L$116,'总分(一中)'!$AA:$AA,"&gt;="&amp;M$116)</f>
        <v>0</v>
      </c>
      <c r="N179" s="26">
        <f>COUNTIFS('总分(一中)'!$G:$G,$B179,'总分(一中)'!$AA:$AA,"&lt;"&amp;M$116,'总分(一中)'!$AA:$AA,"&gt;="&amp;N$116)</f>
        <v>0</v>
      </c>
      <c r="O179" s="26">
        <f>COUNTIFS('总分(一中)'!$G:$G,$B179,'总分(一中)'!$AA:$AA,"&lt;"&amp;N$116,'总分(一中)'!$AA:$AA,"&gt;="&amp;O$116)</f>
        <v>0</v>
      </c>
      <c r="P179" s="26">
        <f>COUNTIFS('总分(一中)'!$G:$G,$B179,'总分(一中)'!$AA:$AA,"&lt;"&amp;O$116,'总分(一中)'!$AA:$AA,"&gt;="&amp;P$116)</f>
        <v>0</v>
      </c>
      <c r="Q179" s="26">
        <f>COUNTIFS('总分(一中)'!$G:$G,$B179,'总分(一中)'!$AA:$AA,"&lt;"&amp;P$116,'总分(一中)'!$AA:$AA,"&gt;="&amp;Q$116)</f>
        <v>0</v>
      </c>
      <c r="R179" s="26">
        <f>COUNTIFS('总分(一中)'!$G:$G,$B179,'总分(一中)'!$AA:$AA,"&lt;"&amp;Q$116,'总分(一中)'!$AA:$AA,"&gt;="&amp;R$116)</f>
        <v>0</v>
      </c>
      <c r="S179" s="26">
        <f>COUNTIFS('总分(一中)'!$G:$G,$B179,'总分(一中)'!$AA:$AA,"&lt;"&amp;R$116,'总分(一中)'!$AA:$AA,"&gt;="&amp;S$116)</f>
        <v>0</v>
      </c>
      <c r="T179" s="28">
        <v>0.132226849025485</v>
      </c>
      <c r="U179" s="28">
        <v>0.217496066089693</v>
      </c>
      <c r="V179" s="28">
        <v>0.246383228603365</v>
      </c>
      <c r="W179" s="28">
        <v>0.111028104397031</v>
      </c>
      <c r="X179" s="28">
        <v>0.214974621167278</v>
      </c>
      <c r="Y179" s="28">
        <v>0.206954492675956</v>
      </c>
      <c r="Z179" s="28">
        <v>0.111042511906862</v>
      </c>
      <c r="XBF179" s="10"/>
      <c r="XBG179" s="10"/>
      <c r="XBH179" s="10"/>
      <c r="XBI179" s="10"/>
      <c r="XBJ179" s="10"/>
      <c r="XBK179" s="10"/>
      <c r="XBL179" s="10"/>
      <c r="XBM179" s="10"/>
      <c r="XBN179" s="10"/>
      <c r="XBO179" s="10"/>
    </row>
    <row r="180" ht="17.55" customHeight="1" spans="1:26 16281:16291">
      <c r="A180" s="29"/>
      <c r="B180" s="29" t="s">
        <v>1773</v>
      </c>
      <c r="C180" s="26">
        <f>COUNTIFS('总分(一中)'!$AA:$AA,"&gt;0")</f>
        <v>476</v>
      </c>
      <c r="D180" s="27">
        <f>AVERAGEIFS('总分(一中)'!$AA:$AA,'总分(一中)'!$AA:$AA,"&gt;0")</f>
        <v>83.3676470588235</v>
      </c>
      <c r="E180" s="30" t="s">
        <v>1762</v>
      </c>
      <c r="F180" s="31" t="s">
        <v>1762</v>
      </c>
      <c r="G180" s="26">
        <f>MAX('总分(一中)'!$AA:$AA,'总分(一中)'!E:E,B180)</f>
        <v>98</v>
      </c>
      <c r="H180" s="26">
        <f>COUNTIFS('总分(一中)'!$AA:$AA,"&gt;=80")</f>
        <v>339</v>
      </c>
      <c r="I180" s="26">
        <f>COUNTIFS('总分(一中)'!$AA:$AA,"&gt;=70")</f>
        <v>442</v>
      </c>
      <c r="J180" s="26">
        <f>COUNTIFS('总分(一中)'!$AA:$AA,"&gt;=60")</f>
        <v>470</v>
      </c>
      <c r="K180" s="26">
        <f>COUNTIFS('总分(一中)'!$AA:$AA,"&lt;="&amp;K$114,'总分(一中)'!$AA:$AA,"&gt;="&amp;K$116)</f>
        <v>131</v>
      </c>
      <c r="L180" s="26">
        <f>COUNTIFS('总分(一中)'!$AA:$AA,"&lt;="&amp;L$114,'总分(一中)'!$AA:$AA,"&gt;="&amp;L$116)</f>
        <v>208</v>
      </c>
      <c r="M180" s="26">
        <f>COUNTIFS('总分(一中)'!$AA:$AA,"&lt;="&amp;M$114,'总分(一中)'!$AA:$AA,"&gt;="&amp;M$116)</f>
        <v>103</v>
      </c>
      <c r="N180" s="26">
        <f>COUNTIFS('总分(一中)'!$AA:$AA,"&lt;="&amp;N$114,'总分(一中)'!$AA:$AA,"&gt;="&amp;N$116)</f>
        <v>28</v>
      </c>
      <c r="O180" s="26">
        <f>COUNTIFS('总分(一中)'!$AA:$AA,"&lt;="&amp;O$114,'总分(一中)'!$AA:$AA,"&gt;="&amp;O$116)</f>
        <v>6</v>
      </c>
      <c r="P180" s="26">
        <f>COUNTIFS('总分(一中)'!$AA:$AA,"&lt;="&amp;P$114,'总分(一中)'!$AA:$AA,"&gt;="&amp;P$116)</f>
        <v>0</v>
      </c>
      <c r="Q180" s="26">
        <f>COUNTIFS('总分(一中)'!$AA:$AA,"&lt;="&amp;Q$114,'总分(一中)'!$AA:$AA,"&gt;="&amp;Q$116)</f>
        <v>0</v>
      </c>
      <c r="R180" s="26">
        <f>COUNTIFS('总分(一中)'!$AA:$AA,"&lt;="&amp;R$114,'总分(一中)'!$AA:$AA,"&gt;="&amp;R$116)</f>
        <v>0</v>
      </c>
      <c r="S180" s="26">
        <f>COUNTIFS('总分(一中)'!$AA:$AA,"&lt;="&amp;S$114,'总分(一中)'!$AA:$AA,"&gt;="&amp;S$116)</f>
        <v>0</v>
      </c>
      <c r="T180" s="30" t="s">
        <v>1762</v>
      </c>
      <c r="U180" s="30" t="s">
        <v>1762</v>
      </c>
      <c r="V180" s="30" t="s">
        <v>1762</v>
      </c>
      <c r="W180" s="30" t="s">
        <v>1762</v>
      </c>
      <c r="X180" s="30" t="s">
        <v>1762</v>
      </c>
      <c r="Y180" s="30" t="s">
        <v>1762</v>
      </c>
      <c r="Z180" s="30" t="s">
        <v>1762</v>
      </c>
      <c r="XBF180" s="10"/>
      <c r="XBG180" s="10"/>
      <c r="XBH180" s="10"/>
      <c r="XBI180" s="10"/>
      <c r="XBJ180" s="10"/>
      <c r="XBK180" s="10"/>
      <c r="XBL180" s="10"/>
      <c r="XBM180" s="10"/>
      <c r="XBN180" s="10"/>
      <c r="XBO180" s="10"/>
    </row>
    <row r="181" ht="16.8" customHeight="1" spans="1:26 16281:16291">
      <c r="XBF181" s="10"/>
      <c r="XBG181" s="10"/>
      <c r="XBH181" s="10"/>
      <c r="XBI181" s="10"/>
      <c r="XBJ181" s="10"/>
      <c r="XBK181" s="10"/>
      <c r="XBL181" s="10"/>
      <c r="XBM181" s="10"/>
      <c r="XBN181" s="10"/>
      <c r="XBO181" s="10"/>
    </row>
    <row r="182" ht="16.8" customHeight="1" spans="1:26 16281:16291">
      <c r="A182" s="44"/>
    </row>
    <row r="183" ht="16.8" customHeight="1"/>
    <row r="185" ht="26" customHeight="1" spans="1:26 16281:16291">
      <c r="A185" s="11" t="s">
        <v>1777</v>
      </c>
    </row>
    <row r="186" ht="26.75" customHeight="1"/>
    <row r="187" ht="16.8" customHeight="1" spans="1:26 16281:16291">
      <c r="A187" s="12" t="s">
        <v>1747</v>
      </c>
      <c r="B187" s="13"/>
      <c r="C187" s="13"/>
      <c r="D187" s="13"/>
      <c r="E187" s="13"/>
      <c r="F187" s="13"/>
      <c r="G187" s="14"/>
      <c r="H187" s="35" t="s">
        <v>1764</v>
      </c>
      <c r="I187" s="13"/>
      <c r="J187" s="14"/>
      <c r="K187" s="36" t="s">
        <v>1748</v>
      </c>
      <c r="L187" s="13"/>
      <c r="M187" s="13"/>
      <c r="N187" s="13"/>
      <c r="O187" s="13"/>
      <c r="P187" s="13"/>
      <c r="Q187" s="13"/>
      <c r="R187" s="13"/>
      <c r="S187" s="14"/>
      <c r="T187" s="16"/>
      <c r="U187" s="16"/>
      <c r="V187" s="16"/>
      <c r="W187" s="16"/>
      <c r="X187" s="16"/>
      <c r="Y187" s="16"/>
      <c r="Z187" s="17"/>
    </row>
    <row r="188" ht="16.8" customHeight="1" spans="1:26 16281:16291">
      <c r="A188" s="18"/>
      <c r="B188" s="18"/>
      <c r="C188" s="12"/>
      <c r="D188" s="19"/>
      <c r="E188" s="20"/>
      <c r="F188" s="21"/>
      <c r="G188" s="19"/>
      <c r="H188" s="37"/>
      <c r="I188" s="37"/>
      <c r="J188" s="37"/>
      <c r="K188" s="38">
        <v>100</v>
      </c>
      <c r="L188" s="39">
        <v>89</v>
      </c>
      <c r="M188" s="39">
        <v>79</v>
      </c>
      <c r="N188" s="39">
        <v>69</v>
      </c>
      <c r="O188" s="39">
        <v>59</v>
      </c>
      <c r="P188" s="39">
        <v>49</v>
      </c>
      <c r="Q188" s="39">
        <v>39</v>
      </c>
      <c r="R188" s="39">
        <v>0</v>
      </c>
      <c r="S188" s="39">
        <v>0</v>
      </c>
      <c r="T188" s="20" t="s">
        <v>1749</v>
      </c>
      <c r="U188" s="20" t="s">
        <v>1750</v>
      </c>
      <c r="V188" s="20" t="s">
        <v>1751</v>
      </c>
      <c r="W188" s="20" t="s">
        <v>1752</v>
      </c>
      <c r="X188" s="20" t="s">
        <v>1753</v>
      </c>
      <c r="Y188" s="20" t="s">
        <v>1754</v>
      </c>
      <c r="Z188" s="22" t="s">
        <v>1755</v>
      </c>
    </row>
    <row r="189" ht="17" customHeight="1" spans="1:26 16281:16291">
      <c r="A189" s="18" t="s">
        <v>1756</v>
      </c>
      <c r="B189" s="18" t="s">
        <v>1</v>
      </c>
      <c r="C189" s="12" t="s">
        <v>1757</v>
      </c>
      <c r="D189" s="19" t="s">
        <v>14</v>
      </c>
      <c r="E189" s="20" t="s">
        <v>1758</v>
      </c>
      <c r="F189" s="21" t="s">
        <v>1759</v>
      </c>
      <c r="G189" s="19" t="s">
        <v>1760</v>
      </c>
      <c r="H189" s="35" t="s">
        <v>1765</v>
      </c>
      <c r="I189" s="35" t="s">
        <v>1766</v>
      </c>
      <c r="J189" s="35" t="s">
        <v>1767</v>
      </c>
      <c r="K189" s="40" t="s">
        <v>1761</v>
      </c>
      <c r="L189" s="40" t="s">
        <v>1761</v>
      </c>
      <c r="M189" s="40" t="s">
        <v>1761</v>
      </c>
      <c r="N189" s="40" t="s">
        <v>1761</v>
      </c>
      <c r="O189" s="40" t="s">
        <v>1761</v>
      </c>
      <c r="P189" s="40" t="s">
        <v>1761</v>
      </c>
      <c r="Q189" s="40" t="s">
        <v>1761</v>
      </c>
      <c r="R189" s="40" t="s">
        <v>1761</v>
      </c>
      <c r="S189" s="40" t="s">
        <v>1761</v>
      </c>
      <c r="T189" s="20" t="s">
        <v>1758</v>
      </c>
      <c r="U189" s="20" t="s">
        <v>1758</v>
      </c>
      <c r="V189" s="20" t="s">
        <v>1758</v>
      </c>
      <c r="W189" s="20" t="s">
        <v>1758</v>
      </c>
      <c r="X189" s="20" t="s">
        <v>1758</v>
      </c>
      <c r="Y189" s="20" t="s">
        <v>1758</v>
      </c>
      <c r="Z189" s="22" t="s">
        <v>1758</v>
      </c>
    </row>
    <row r="190" ht="16.8" customHeight="1" spans="1:26 16281:16291">
      <c r="A190" s="23"/>
      <c r="B190" s="23"/>
      <c r="C190" s="15"/>
      <c r="D190" s="24"/>
      <c r="E190" s="25"/>
      <c r="F190" s="23"/>
      <c r="G190" s="24"/>
      <c r="H190" s="37"/>
      <c r="I190" s="37"/>
      <c r="J190" s="37"/>
      <c r="K190" s="41">
        <v>90</v>
      </c>
      <c r="L190" s="41">
        <v>80</v>
      </c>
      <c r="M190" s="39">
        <v>70</v>
      </c>
      <c r="N190" s="39">
        <v>60</v>
      </c>
      <c r="O190" s="39">
        <v>50</v>
      </c>
      <c r="P190" s="39">
        <v>40</v>
      </c>
      <c r="Q190" s="39">
        <v>1</v>
      </c>
      <c r="R190" s="39">
        <v>1</v>
      </c>
      <c r="S190" s="39">
        <v>1</v>
      </c>
      <c r="T190" s="25"/>
      <c r="U190" s="25"/>
      <c r="V190" s="25"/>
      <c r="W190" s="25"/>
      <c r="X190" s="25"/>
      <c r="Y190" s="25"/>
      <c r="Z190" s="25"/>
    </row>
    <row r="191" ht="17" customHeight="1" spans="1:26 16281:16291">
      <c r="A191" s="42" t="s">
        <v>1436</v>
      </c>
      <c r="B191" s="26">
        <v>16</v>
      </c>
      <c r="C191" s="26">
        <f>COUNTIFS('总分(一中)'!G:G,B191,'总分(一中)'!$U:$U,"&gt;0")</f>
        <v>36</v>
      </c>
      <c r="D191" s="27">
        <f>AVERAGEIFS('总分(一中)'!$U:$U,'总分(一中)'!G:G,B191,'总分(一中)'!$U:$U,"&gt;0")</f>
        <v>68.1944444444444</v>
      </c>
      <c r="E191" s="28">
        <f>(D191-D$194)/D$194</f>
        <v>0.0960243235961975</v>
      </c>
      <c r="F191" s="26">
        <f>RANK(D191,$D$191:$D$193,0)</f>
        <v>1</v>
      </c>
      <c r="G191" s="26">
        <f>_xlfn.MAXIFS('总分(一中)'!$U:$U,'总分(一中)'!G:G,B191)</f>
        <v>79</v>
      </c>
      <c r="H191" s="26">
        <f>COUNTIFS('总分(一中)'!$G:$G,$B191,'总分(一中)'!$U:$U,"&gt;=80")</f>
        <v>0</v>
      </c>
      <c r="I191" s="26">
        <f>COUNTIFS('总分(一中)'!$G:$G,$B191,'总分(一中)'!$U:$U,"&gt;=70")</f>
        <v>17</v>
      </c>
      <c r="J191" s="26">
        <f>COUNTIFS('总分(一中)'!$G:$G,$B191,'总分(一中)'!$U:$U,"&gt;=60")</f>
        <v>30</v>
      </c>
      <c r="K191" s="26">
        <f>COUNTIFS('总分(一中)'!$G:$G,$B191,'总分(一中)'!$U:$U,"&lt;="&amp;K$114,'总分(一中)'!$U:$U,"&gt;="&amp;K$116)</f>
        <v>0</v>
      </c>
      <c r="L191" s="26">
        <f>COUNTIFS('总分(一中)'!$G:$G,$B191,'总分(一中)'!$U:$U,"&lt;"&amp;K$116,'总分(一中)'!$U:$U,"&gt;="&amp;L$116)</f>
        <v>0</v>
      </c>
      <c r="M191" s="26">
        <f>COUNTIFS('总分(一中)'!$G:$G,$B191,'总分(一中)'!$U:$U,"&lt;"&amp;L$116,'总分(一中)'!$U:$U,"&gt;="&amp;M$116)</f>
        <v>17</v>
      </c>
      <c r="N191" s="26">
        <f>COUNTIFS('总分(一中)'!$G:$G,$B191,'总分(一中)'!$U:$U,"&lt;"&amp;M$116,'总分(一中)'!$U:$U,"&gt;="&amp;N$116)</f>
        <v>13</v>
      </c>
      <c r="O191" s="26">
        <f>COUNTIFS('总分(一中)'!$G:$G,$B191,'总分(一中)'!$U:$U,"&lt;"&amp;N$116,'总分(一中)'!$U:$U,"&gt;="&amp;O$116)</f>
        <v>6</v>
      </c>
      <c r="P191" s="26">
        <f>COUNTIFS('总分(一中)'!$G:$G,$B191,'总分(一中)'!$U:$U,"&lt;"&amp;O$116,'总分(一中)'!$U:$U,"&gt;="&amp;P$116)</f>
        <v>0</v>
      </c>
      <c r="Q191" s="26">
        <f>COUNTIFS('总分(一中)'!$G:$G,$B191,'总分(一中)'!$U:$U,"&lt;"&amp;P$116,'总分(一中)'!$U:$U,"&gt;="&amp;Q$116)</f>
        <v>0</v>
      </c>
      <c r="R191" s="26">
        <f>COUNTIFS('总分(一中)'!$G:$G,$B191,'总分(一中)'!$U:$U,"&lt;"&amp;Q$116,'总分(一中)'!$U:$U,"&gt;="&amp;R$116)</f>
        <v>0</v>
      </c>
      <c r="S191" s="26">
        <f>COUNTIFS('总分(一中)'!$G:$G,$B191,'总分(一中)'!$U:$U,"&lt;"&amp;R$116,'总分(一中)'!$U:$U,"&gt;="&amp;S$116)</f>
        <v>0</v>
      </c>
      <c r="T191" s="28">
        <v>0.0680663640293997</v>
      </c>
      <c r="U191" s="28">
        <v>0.0751538807986789</v>
      </c>
      <c r="V191" s="28">
        <v>0.0983331062360902</v>
      </c>
      <c r="W191" s="28">
        <v>0.0704060765410459</v>
      </c>
      <c r="X191" s="28">
        <v>0.0257774018235444</v>
      </c>
      <c r="Y191" s="28">
        <v>0.0792306871094102</v>
      </c>
      <c r="Z191" s="28">
        <v>0.0960243235961975</v>
      </c>
    </row>
    <row r="192" ht="17" customHeight="1" spans="1:26 16281:16291">
      <c r="A192" s="42" t="s">
        <v>1436</v>
      </c>
      <c r="B192" s="26">
        <v>17</v>
      </c>
      <c r="C192" s="26">
        <f>COUNTIFS('总分(一中)'!G:G,B192,'总分(一中)'!$U:$U,"&gt;0")</f>
        <v>42</v>
      </c>
      <c r="D192" s="27">
        <f>AVERAGEIFS('总分(一中)'!$U:$U,'总分(一中)'!G:G,B192,'总分(一中)'!$U:$U,"&gt;0")</f>
        <v>60.8571428571429</v>
      </c>
      <c r="E192" s="28">
        <f>(D192-D$194)/D$194</f>
        <v>-0.0219011331584938</v>
      </c>
      <c r="F192" s="26">
        <f>RANK(D192,$D$191:$D$193,0)</f>
        <v>2</v>
      </c>
      <c r="G192" s="26">
        <f>_xlfn.MAXIFS('总分(一中)'!$U:$U,'总分(一中)'!G:G,B192)</f>
        <v>71.5</v>
      </c>
      <c r="H192" s="26">
        <f>COUNTIFS('总分(一中)'!$G:$G,$B192,'总分(一中)'!$U:$U,"&gt;=80")</f>
        <v>0</v>
      </c>
      <c r="I192" s="26">
        <f>COUNTIFS('总分(一中)'!$G:$G,$B192,'总分(一中)'!$U:$U,"&gt;=70")</f>
        <v>4</v>
      </c>
      <c r="J192" s="26">
        <f>COUNTIFS('总分(一中)'!$G:$G,$B192,'总分(一中)'!$U:$U,"&gt;=60")</f>
        <v>26</v>
      </c>
      <c r="K192" s="26">
        <f>COUNTIFS('总分(一中)'!$G:$G,$B192,'总分(一中)'!$U:$U,"&lt;="&amp;K$114,'总分(一中)'!$U:$U,"&gt;="&amp;K$116)</f>
        <v>0</v>
      </c>
      <c r="L192" s="26">
        <f>COUNTIFS('总分(一中)'!$G:$G,$B192,'总分(一中)'!$U:$U,"&lt;"&amp;K$116,'总分(一中)'!$U:$U,"&gt;="&amp;L$116)</f>
        <v>0</v>
      </c>
      <c r="M192" s="26">
        <f>COUNTIFS('总分(一中)'!$G:$G,$B192,'总分(一中)'!$U:$U,"&lt;"&amp;L$116,'总分(一中)'!$U:$U,"&gt;="&amp;M$116)</f>
        <v>4</v>
      </c>
      <c r="N192" s="26">
        <f>COUNTIFS('总分(一中)'!$G:$G,$B192,'总分(一中)'!$U:$U,"&lt;"&amp;M$116,'总分(一中)'!$U:$U,"&gt;="&amp;N$116)</f>
        <v>22</v>
      </c>
      <c r="O192" s="26">
        <f>COUNTIFS('总分(一中)'!$G:$G,$B192,'总分(一中)'!$U:$U,"&lt;"&amp;N$116,'总分(一中)'!$U:$U,"&gt;="&amp;O$116)</f>
        <v>13</v>
      </c>
      <c r="P192" s="26">
        <f>COUNTIFS('总分(一中)'!$G:$G,$B192,'总分(一中)'!$U:$U,"&lt;"&amp;O$116,'总分(一中)'!$U:$U,"&gt;="&amp;P$116)</f>
        <v>3</v>
      </c>
      <c r="Q192" s="26">
        <f>COUNTIFS('总分(一中)'!$G:$G,$B192,'总分(一中)'!$U:$U,"&lt;"&amp;P$116,'总分(一中)'!$U:$U,"&gt;="&amp;Q$116)</f>
        <v>0</v>
      </c>
      <c r="R192" s="26">
        <f>COUNTIFS('总分(一中)'!$G:$G,$B192,'总分(一中)'!$U:$U,"&lt;"&amp;Q$116,'总分(一中)'!$U:$U,"&gt;="&amp;R$116)</f>
        <v>0</v>
      </c>
      <c r="S192" s="26">
        <f>COUNTIFS('总分(一中)'!$G:$G,$B192,'总分(一中)'!$U:$U,"&lt;"&amp;R$116,'总分(一中)'!$U:$U,"&gt;="&amp;S$116)</f>
        <v>0</v>
      </c>
      <c r="T192" s="28">
        <v>-0.00180910126221835</v>
      </c>
      <c r="U192" s="28">
        <v>-0.0209878396637141</v>
      </c>
      <c r="V192" s="28">
        <v>-0.0361357133124404</v>
      </c>
      <c r="W192" s="28">
        <v>-0.0163074825651512</v>
      </c>
      <c r="X192" s="28">
        <v>0.0195246882158309</v>
      </c>
      <c r="Y192" s="28">
        <v>-0.0283035174142253</v>
      </c>
      <c r="Z192" s="28">
        <v>-0.0219011331584938</v>
      </c>
      <c r="XBE192" s="10"/>
      <c r="XBF192" s="10"/>
      <c r="XBG192" s="10"/>
      <c r="XBH192" s="10"/>
      <c r="XBI192" s="10"/>
      <c r="XBJ192" s="10"/>
      <c r="XBK192" s="10"/>
      <c r="XBL192" s="10"/>
      <c r="XBM192" s="10"/>
      <c r="XBN192" s="10"/>
      <c r="XBO192" s="10"/>
    </row>
    <row r="193" ht="17" customHeight="1" spans="1:26 16281:16291">
      <c r="A193" s="42" t="s">
        <v>1436</v>
      </c>
      <c r="B193" s="26">
        <v>18</v>
      </c>
      <c r="C193" s="26">
        <f>COUNTIFS('总分(一中)'!G:G,B193,'总分(一中)'!$U:$U,"&gt;0")</f>
        <v>38</v>
      </c>
      <c r="D193" s="27">
        <f>AVERAGEIFS('总分(一中)'!$U:$U,'总分(一中)'!G:G,B193,'总分(一中)'!$U:$U,"&gt;0")</f>
        <v>58.0657894736842</v>
      </c>
      <c r="E193" s="28">
        <f>(D193-D$194)/D$194</f>
        <v>-0.0667638962317466</v>
      </c>
      <c r="F193" s="26">
        <f>RANK(D193,$D$191:$D$193,0)</f>
        <v>3</v>
      </c>
      <c r="G193" s="26">
        <f>_xlfn.MAXIFS('总分(一中)'!$U:$U,'总分(一中)'!G:G,B193)</f>
        <v>70</v>
      </c>
      <c r="H193" s="26">
        <f>COUNTIFS('总分(一中)'!$G:$G,$B193,'总分(一中)'!$U:$U,"&gt;=80")</f>
        <v>0</v>
      </c>
      <c r="I193" s="26">
        <f>COUNTIFS('总分(一中)'!$G:$G,$B193,'总分(一中)'!$U:$U,"&gt;=70")</f>
        <v>1</v>
      </c>
      <c r="J193" s="26">
        <f>COUNTIFS('总分(一中)'!$G:$G,$B193,'总分(一中)'!$U:$U,"&gt;=60")</f>
        <v>18</v>
      </c>
      <c r="K193" s="26">
        <f>COUNTIFS('总分(一中)'!$G:$G,$B193,'总分(一中)'!$U:$U,"&lt;="&amp;K$114,'总分(一中)'!$U:$U,"&gt;="&amp;K$116)</f>
        <v>0</v>
      </c>
      <c r="L193" s="26">
        <f>COUNTIFS('总分(一中)'!$G:$G,$B193,'总分(一中)'!$U:$U,"&lt;"&amp;K$116,'总分(一中)'!$U:$U,"&gt;="&amp;L$116)</f>
        <v>0</v>
      </c>
      <c r="M193" s="26">
        <f>COUNTIFS('总分(一中)'!$G:$G,$B193,'总分(一中)'!$U:$U,"&lt;"&amp;L$116,'总分(一中)'!$U:$U,"&gt;="&amp;M$116)</f>
        <v>1</v>
      </c>
      <c r="N193" s="26">
        <f>COUNTIFS('总分(一中)'!$G:$G,$B193,'总分(一中)'!$U:$U,"&lt;"&amp;M$116,'总分(一中)'!$U:$U,"&gt;="&amp;N$116)</f>
        <v>17</v>
      </c>
      <c r="O193" s="26">
        <f>COUNTIFS('总分(一中)'!$G:$G,$B193,'总分(一中)'!$U:$U,"&lt;"&amp;N$116,'总分(一中)'!$U:$U,"&gt;="&amp;O$116)</f>
        <v>18</v>
      </c>
      <c r="P193" s="26">
        <f>COUNTIFS('总分(一中)'!$G:$G,$B193,'总分(一中)'!$U:$U,"&lt;"&amp;O$116,'总分(一中)'!$U:$U,"&gt;="&amp;P$116)</f>
        <v>1</v>
      </c>
      <c r="Q193" s="26">
        <f>COUNTIFS('总分(一中)'!$G:$G,$B193,'总分(一中)'!$U:$U,"&lt;"&amp;P$116,'总分(一中)'!$U:$U,"&gt;="&amp;Q$116)</f>
        <v>1</v>
      </c>
      <c r="R193" s="26">
        <f>COUNTIFS('总分(一中)'!$G:$G,$B193,'总分(一中)'!$U:$U,"&lt;"&amp;Q$116,'总分(一中)'!$U:$U,"&gt;="&amp;R$116)</f>
        <v>0</v>
      </c>
      <c r="S193" s="26">
        <f>COUNTIFS('总分(一中)'!$G:$G,$B193,'总分(一中)'!$U:$U,"&lt;"&amp;R$116,'总分(一中)'!$U:$U,"&gt;="&amp;S$116)</f>
        <v>0</v>
      </c>
      <c r="T193" s="28">
        <v>-0.0609286141873685</v>
      </c>
      <c r="U193" s="28">
        <v>-0.0484019524704106</v>
      </c>
      <c r="V193" s="28">
        <v>-0.0566098187027469</v>
      </c>
      <c r="W193" s="28">
        <v>-0.0481110752340975</v>
      </c>
      <c r="X193" s="28">
        <v>-0.0447951132603715</v>
      </c>
      <c r="Y193" s="28">
        <v>-0.0406782602789862</v>
      </c>
      <c r="Z193" s="28">
        <v>-0.0667638962317466</v>
      </c>
      <c r="XBE193" s="10"/>
      <c r="XBF193" s="10"/>
      <c r="XBG193" s="10"/>
      <c r="XBH193" s="10"/>
      <c r="XBI193" s="10"/>
      <c r="XBJ193" s="10"/>
      <c r="XBK193" s="10"/>
      <c r="XBL193" s="10"/>
      <c r="XBM193" s="10"/>
      <c r="XBN193" s="10"/>
      <c r="XBO193" s="10"/>
    </row>
    <row r="194" ht="17.75" customHeight="1" spans="1:26 16281:16291">
      <c r="A194" s="42" t="s">
        <v>1436</v>
      </c>
      <c r="B194" s="42" t="s">
        <v>1436</v>
      </c>
      <c r="C194" s="26">
        <f>COUNTIFS('总分(一中)'!E:E,B194,'总分(一中)'!$U:$U,"&gt;0")</f>
        <v>116</v>
      </c>
      <c r="D194" s="27">
        <f>AVERAGEIFS('总分(一中)'!$U:$U,'总分(一中)'!E:E,B194,'总分(一中)'!$U:$U,"&gt;0")</f>
        <v>62.2198275862069</v>
      </c>
      <c r="E194" s="30" t="s">
        <v>1762</v>
      </c>
      <c r="F194" s="31" t="s">
        <v>1762</v>
      </c>
      <c r="G194" s="26">
        <f>_xlfn.MAXIFS('总分(一中)'!$U:$U,'总分(一中)'!E:E,B194)</f>
        <v>79</v>
      </c>
      <c r="H194" s="26">
        <f>COUNTIFS('总分(一中)'!$E:$E,$B194,'总分(一中)'!$U:$U,"&gt;=80")</f>
        <v>0</v>
      </c>
      <c r="I194" s="26">
        <f>COUNTIFS('总分(一中)'!$E:$E,$B194,'总分(一中)'!$U:$U,"&gt;=70")</f>
        <v>22</v>
      </c>
      <c r="J194" s="26">
        <f>COUNTIFS('总分(一中)'!$E:$E,$B194,'总分(一中)'!$U:$U,"&gt;=60")</f>
        <v>74</v>
      </c>
      <c r="K194" s="26">
        <f>COUNTIFS('总分(一中)'!$E:$E,$B194,'总分(一中)'!$U:$U,"&lt;="&amp;K$114,'总分(一中)'!$U:$U,"&gt;="&amp;K$116)</f>
        <v>0</v>
      </c>
      <c r="L194" s="26">
        <f>COUNTIFS('总分(一中)'!$E:$E,$B194,'总分(一中)'!$U:$U,"&lt;"&amp;K$116,'总分(一中)'!$U:$U,"&gt;="&amp;L$116)</f>
        <v>0</v>
      </c>
      <c r="M194" s="26">
        <f>COUNTIFS('总分(一中)'!$E:$E,$B194,'总分(一中)'!$U:$U,"&lt;"&amp;L$116,'总分(一中)'!$U:$U,"&gt;="&amp;M$116)</f>
        <v>22</v>
      </c>
      <c r="N194" s="26">
        <f>COUNTIFS('总分(一中)'!$E:$E,$B194,'总分(一中)'!$U:$U,"&lt;"&amp;M$116,'总分(一中)'!$U:$U,"&gt;="&amp;N$116)</f>
        <v>52</v>
      </c>
      <c r="O194" s="26">
        <f>COUNTIFS('总分(一中)'!$E:$E,$B194,'总分(一中)'!$U:$U,"&lt;"&amp;N$116,'总分(一中)'!$U:$U,"&gt;="&amp;O$116)</f>
        <v>37</v>
      </c>
      <c r="P194" s="26">
        <f>COUNTIFS('总分(一中)'!$E:$E,$B194,'总分(一中)'!$U:$U,"&lt;"&amp;O$116,'总分(一中)'!$U:$U,"&gt;="&amp;P$116)</f>
        <v>4</v>
      </c>
      <c r="Q194" s="26">
        <f>COUNTIFS('总分(一中)'!$E:$E,$B194,'总分(一中)'!$U:$U,"&lt;"&amp;P$116,'总分(一中)'!$U:$U,"&gt;="&amp;Q$116)</f>
        <v>1</v>
      </c>
      <c r="R194" s="26">
        <f>COUNTIFS('总分(一中)'!$E:$E,$B194,'总分(一中)'!$U:$U,"&lt;"&amp;Q$116,'总分(一中)'!$U:$U,"&gt;="&amp;R$116)</f>
        <v>0</v>
      </c>
      <c r="S194" s="26">
        <f>COUNTIFS('总分(一中)'!$E:$E,$B194,'总分(一中)'!$U:$U,"&lt;"&amp;R$116,'总分(一中)'!$U:$U,"&gt;="&amp;S$116)</f>
        <v>0</v>
      </c>
      <c r="T194" s="30" t="s">
        <v>1762</v>
      </c>
      <c r="U194" s="30" t="s">
        <v>1762</v>
      </c>
      <c r="V194" s="30" t="s">
        <v>1762</v>
      </c>
      <c r="W194" s="30" t="s">
        <v>1762</v>
      </c>
      <c r="X194" s="30" t="s">
        <v>1762</v>
      </c>
      <c r="Y194" s="30" t="s">
        <v>1762</v>
      </c>
      <c r="Z194" s="30" t="s">
        <v>1762</v>
      </c>
      <c r="XBE194" s="10"/>
      <c r="XBF194" s="10"/>
      <c r="XBG194" s="10"/>
      <c r="XBH194" s="10"/>
      <c r="XBI194" s="10"/>
      <c r="XBJ194" s="10"/>
      <c r="XBK194" s="10"/>
      <c r="XBL194" s="10"/>
      <c r="XBM194" s="10"/>
      <c r="XBN194" s="10"/>
      <c r="XBO194" s="10"/>
    </row>
    <row r="195" ht="16.8" customHeight="1" spans="1:26 16281:16291">
      <c r="XBE195" s="10"/>
      <c r="XBF195" s="10"/>
      <c r="XBG195" s="10"/>
      <c r="XBH195" s="10"/>
      <c r="XBI195" s="10"/>
      <c r="XBJ195" s="10"/>
      <c r="XBK195" s="10"/>
      <c r="XBL195" s="10"/>
      <c r="XBM195" s="10"/>
      <c r="XBN195" s="10"/>
      <c r="XBO195" s="10"/>
    </row>
    <row r="196" ht="26" customHeight="1" spans="1:26 16281:16291">
      <c r="A196" s="11" t="s">
        <v>1778</v>
      </c>
      <c r="XBE196" s="10"/>
      <c r="XBF196" s="10"/>
      <c r="XBG196" s="10"/>
      <c r="XBH196" s="10"/>
      <c r="XBI196" s="10"/>
      <c r="XBJ196" s="10"/>
      <c r="XBK196" s="10"/>
      <c r="XBL196" s="10"/>
      <c r="XBM196" s="10"/>
      <c r="XBN196" s="10"/>
      <c r="XBO196" s="10"/>
    </row>
    <row r="197" ht="26.75" customHeight="1" spans="1:26 16281:16291">
      <c r="XBE197" s="10"/>
      <c r="XBF197" s="10"/>
      <c r="XBG197" s="10"/>
      <c r="XBH197" s="10"/>
      <c r="XBI197" s="10"/>
      <c r="XBJ197" s="10"/>
      <c r="XBK197" s="10"/>
      <c r="XBL197" s="10"/>
      <c r="XBM197" s="10"/>
      <c r="XBN197" s="10"/>
      <c r="XBO197" s="10"/>
    </row>
    <row r="198" ht="16.8" customHeight="1" spans="1:26 16281:16291">
      <c r="A198" s="12" t="s">
        <v>1747</v>
      </c>
      <c r="B198" s="13"/>
      <c r="C198" s="13"/>
      <c r="D198" s="13"/>
      <c r="E198" s="13"/>
      <c r="F198" s="13"/>
      <c r="G198" s="14"/>
      <c r="H198" s="35" t="s">
        <v>1764</v>
      </c>
      <c r="I198" s="13"/>
      <c r="J198" s="14"/>
      <c r="K198" s="36" t="s">
        <v>1748</v>
      </c>
      <c r="L198" s="13"/>
      <c r="M198" s="13"/>
      <c r="N198" s="13"/>
      <c r="O198" s="13"/>
      <c r="P198" s="13"/>
      <c r="Q198" s="13"/>
      <c r="R198" s="13"/>
      <c r="S198" s="14"/>
      <c r="T198" s="16"/>
      <c r="U198" s="16"/>
      <c r="V198" s="16"/>
      <c r="W198" s="16"/>
      <c r="X198" s="16"/>
      <c r="Y198" s="16"/>
      <c r="Z198" s="17"/>
      <c r="XBE198" s="10"/>
      <c r="XBF198" s="10"/>
      <c r="XBG198" s="10"/>
      <c r="XBH198" s="10"/>
      <c r="XBI198" s="10"/>
      <c r="XBJ198" s="10"/>
      <c r="XBK198" s="10"/>
      <c r="XBL198" s="10"/>
      <c r="XBM198" s="10"/>
      <c r="XBN198" s="10"/>
      <c r="XBO198" s="10"/>
    </row>
    <row r="199" ht="16.8" customHeight="1" spans="1:26 16281:16291">
      <c r="A199" s="18"/>
      <c r="B199" s="18"/>
      <c r="C199" s="12"/>
      <c r="D199" s="19"/>
      <c r="E199" s="20"/>
      <c r="F199" s="21"/>
      <c r="G199" s="19"/>
      <c r="H199" s="37"/>
      <c r="I199" s="37"/>
      <c r="J199" s="37"/>
      <c r="K199" s="38">
        <v>100</v>
      </c>
      <c r="L199" s="39">
        <v>89</v>
      </c>
      <c r="M199" s="39">
        <v>79</v>
      </c>
      <c r="N199" s="39">
        <v>69</v>
      </c>
      <c r="O199" s="39">
        <v>59</v>
      </c>
      <c r="P199" s="39">
        <v>49</v>
      </c>
      <c r="Q199" s="39">
        <v>39</v>
      </c>
      <c r="R199" s="39">
        <v>0</v>
      </c>
      <c r="S199" s="39">
        <v>0</v>
      </c>
      <c r="T199" s="20" t="s">
        <v>1749</v>
      </c>
      <c r="U199" s="20" t="s">
        <v>1750</v>
      </c>
      <c r="V199" s="20" t="s">
        <v>1751</v>
      </c>
      <c r="W199" s="20" t="s">
        <v>1752</v>
      </c>
      <c r="X199" s="20" t="s">
        <v>1753</v>
      </c>
      <c r="Y199" s="20" t="s">
        <v>1754</v>
      </c>
      <c r="Z199" s="22" t="s">
        <v>1755</v>
      </c>
      <c r="XBE199" s="10"/>
      <c r="XBF199" s="10"/>
      <c r="XBG199" s="10"/>
      <c r="XBH199" s="10"/>
      <c r="XBI199" s="10"/>
      <c r="XBJ199" s="10"/>
      <c r="XBK199" s="10"/>
      <c r="XBL199" s="10"/>
      <c r="XBM199" s="10"/>
      <c r="XBN199" s="10"/>
      <c r="XBO199" s="10"/>
    </row>
    <row r="200" ht="17" customHeight="1" spans="1:26 16281:16291">
      <c r="A200" s="18" t="s">
        <v>1756</v>
      </c>
      <c r="B200" s="18" t="s">
        <v>1</v>
      </c>
      <c r="C200" s="12" t="s">
        <v>1757</v>
      </c>
      <c r="D200" s="19" t="s">
        <v>14</v>
      </c>
      <c r="E200" s="20" t="s">
        <v>1758</v>
      </c>
      <c r="F200" s="21" t="s">
        <v>1759</v>
      </c>
      <c r="G200" s="19" t="s">
        <v>1760</v>
      </c>
      <c r="H200" s="35" t="s">
        <v>1765</v>
      </c>
      <c r="I200" s="35" t="s">
        <v>1766</v>
      </c>
      <c r="J200" s="35" t="s">
        <v>1767</v>
      </c>
      <c r="K200" s="40" t="s">
        <v>1761</v>
      </c>
      <c r="L200" s="40" t="s">
        <v>1761</v>
      </c>
      <c r="M200" s="40" t="s">
        <v>1761</v>
      </c>
      <c r="N200" s="40" t="s">
        <v>1761</v>
      </c>
      <c r="O200" s="40" t="s">
        <v>1761</v>
      </c>
      <c r="P200" s="40" t="s">
        <v>1761</v>
      </c>
      <c r="Q200" s="40" t="s">
        <v>1761</v>
      </c>
      <c r="R200" s="40" t="s">
        <v>1761</v>
      </c>
      <c r="S200" s="40" t="s">
        <v>1761</v>
      </c>
      <c r="T200" s="20" t="s">
        <v>1758</v>
      </c>
      <c r="U200" s="20" t="s">
        <v>1758</v>
      </c>
      <c r="V200" s="20" t="s">
        <v>1758</v>
      </c>
      <c r="W200" s="20" t="s">
        <v>1758</v>
      </c>
      <c r="X200" s="20" t="s">
        <v>1758</v>
      </c>
      <c r="Y200" s="20" t="s">
        <v>1758</v>
      </c>
      <c r="Z200" s="22" t="s">
        <v>1758</v>
      </c>
      <c r="XBE200" s="10"/>
      <c r="XBF200" s="10"/>
      <c r="XBG200" s="10"/>
      <c r="XBH200" s="10"/>
      <c r="XBI200" s="10"/>
      <c r="XBJ200" s="10"/>
      <c r="XBK200" s="10"/>
      <c r="XBL200" s="10"/>
      <c r="XBM200" s="10"/>
      <c r="XBN200" s="10"/>
      <c r="XBO200" s="10"/>
    </row>
    <row r="201" ht="16.8" customHeight="1" spans="1:26 16281:16291">
      <c r="A201" s="23"/>
      <c r="B201" s="23"/>
      <c r="C201" s="15"/>
      <c r="D201" s="24"/>
      <c r="E201" s="25"/>
      <c r="F201" s="23"/>
      <c r="G201" s="24"/>
      <c r="H201" s="37"/>
      <c r="I201" s="37"/>
      <c r="J201" s="37"/>
      <c r="K201" s="41">
        <v>90</v>
      </c>
      <c r="L201" s="41">
        <v>80</v>
      </c>
      <c r="M201" s="39">
        <v>70</v>
      </c>
      <c r="N201" s="39">
        <v>60</v>
      </c>
      <c r="O201" s="39">
        <v>50</v>
      </c>
      <c r="P201" s="39">
        <v>40</v>
      </c>
      <c r="Q201" s="39">
        <v>1</v>
      </c>
      <c r="R201" s="39">
        <v>1</v>
      </c>
      <c r="S201" s="39">
        <v>1</v>
      </c>
      <c r="T201" s="25"/>
      <c r="U201" s="25"/>
      <c r="V201" s="25"/>
      <c r="W201" s="25"/>
      <c r="X201" s="25"/>
      <c r="Y201" s="25"/>
      <c r="Z201" s="25"/>
      <c r="XBE201" s="10"/>
      <c r="XBF201" s="10"/>
      <c r="XBG201" s="10"/>
      <c r="XBH201" s="10"/>
      <c r="XBI201" s="10"/>
      <c r="XBJ201" s="10"/>
      <c r="XBK201" s="10"/>
      <c r="XBL201" s="10"/>
      <c r="XBM201" s="10"/>
      <c r="XBN201" s="10"/>
      <c r="XBO201" s="10"/>
    </row>
    <row r="202" ht="17" customHeight="1" spans="1:26 16281:16291">
      <c r="A202" s="42" t="s">
        <v>53</v>
      </c>
      <c r="B202" s="48">
        <v>10</v>
      </c>
      <c r="C202" s="26">
        <f>COUNTIFS('总分(一中)'!G:G,B202,'总分(一中)'!$AD:$AD,"&gt;0")</f>
        <v>16</v>
      </c>
      <c r="D202" s="27">
        <f>AVERAGEIFS('总分(一中)'!$AD:$AD,'总分(一中)'!G:G,B202,'总分(一中)'!$AD:$AD,"&gt;0")</f>
        <v>88.8125</v>
      </c>
      <c r="E202" s="28">
        <f t="shared" ref="E202:E207" si="14">(D202-D$208)/D$208</f>
        <v>0.0728523764308698</v>
      </c>
      <c r="F202" s="26">
        <f t="shared" ref="F202:F207" si="15">RANK(D202,$D$202:$D$207,0)</f>
        <v>1</v>
      </c>
      <c r="G202" s="26">
        <f>_xlfn.MAXIFS('总分(一中)'!$AD:$AD,'总分(一中)'!G:G,B202)</f>
        <v>94</v>
      </c>
      <c r="H202" s="26">
        <f>COUNTIFS('总分(一中)'!$G:$G,$B202,'总分(一中)'!$AD:$AD,"&gt;=80")</f>
        <v>16</v>
      </c>
      <c r="I202" s="26">
        <f>COUNTIFS('总分(一中)'!$G:$G,$B202,'总分(一中)'!$AD:$AD,"&gt;=70")</f>
        <v>16</v>
      </c>
      <c r="J202" s="26">
        <f>COUNTIFS('总分(一中)'!$G:$G,$B202,'总分(一中)'!$AD:$AD,"&gt;=60")</f>
        <v>16</v>
      </c>
      <c r="K202" s="26">
        <f>COUNTIFS('总分(一中)'!$G:$G,$B202,'总分(一中)'!$AD:$AD,"&lt;="&amp;K$114,'总分(一中)'!$AD:$AD,"&gt;="&amp;K$116)</f>
        <v>5</v>
      </c>
      <c r="L202" s="26">
        <f>COUNTIFS('总分(一中)'!$G:$G,$B202,'总分(一中)'!$AD:$AD,"&lt;"&amp;K$116,'总分(一中)'!$AD:$AD,"&gt;="&amp;L$116)</f>
        <v>11</v>
      </c>
      <c r="M202" s="26">
        <f>COUNTIFS('总分(一中)'!$G:$G,$B202,'总分(一中)'!$AD:$AD,"&lt;"&amp;L$116,'总分(一中)'!$AD:$AD,"&gt;="&amp;M$116)</f>
        <v>0</v>
      </c>
      <c r="N202" s="26">
        <f>COUNTIFS('总分(一中)'!$G:$G,$B202,'总分(一中)'!$AD:$AD,"&lt;"&amp;M$116,'总分(一中)'!$AD:$AD,"&gt;="&amp;N$116)</f>
        <v>0</v>
      </c>
      <c r="O202" s="26">
        <f>COUNTIFS('总分(一中)'!$G:$G,$B202,'总分(一中)'!$AD:$AD,"&lt;"&amp;N$116,'总分(一中)'!$AD:$AD,"&gt;="&amp;O$116)</f>
        <v>0</v>
      </c>
      <c r="P202" s="26">
        <f>COUNTIFS('总分(一中)'!$G:$G,$B202,'总分(一中)'!$AD:$AD,"&lt;"&amp;O$116,'总分(一中)'!$AD:$AD,"&gt;="&amp;P$116)</f>
        <v>0</v>
      </c>
      <c r="Q202" s="26">
        <f>COUNTIFS('总分(一中)'!$G:$G,$B202,'总分(一中)'!$AD:$AD,"&lt;"&amp;P$116,'总分(一中)'!$AD:$AD,"&gt;="&amp;Q$116)</f>
        <v>0</v>
      </c>
      <c r="R202" s="26">
        <f>COUNTIFS('总分(一中)'!$G:$G,$B202,'总分(一中)'!$AD:$AD,"&lt;"&amp;Q$116,'总分(一中)'!$AD:$AD,"&gt;="&amp;R$116)</f>
        <v>0</v>
      </c>
      <c r="S202" s="26">
        <f>COUNTIFS('总分(一中)'!$G:$G,$B202,'总分(一中)'!$AD:$AD,"&lt;"&amp;R$116,'总分(一中)'!$AD:$AD,"&gt;="&amp;S$116)</f>
        <v>0</v>
      </c>
      <c r="T202" s="28">
        <v>0.0652349283802926</v>
      </c>
      <c r="U202" s="28">
        <v>0.184526456202757</v>
      </c>
      <c r="V202" s="28">
        <v>0.182277202726584</v>
      </c>
      <c r="W202" s="28">
        <v>0.0653200032228608</v>
      </c>
      <c r="X202" s="28">
        <v>0.166823245201986</v>
      </c>
      <c r="Y202" s="28">
        <v>0.157631359466222</v>
      </c>
      <c r="Z202" s="28">
        <v>0.0728523764308698</v>
      </c>
      <c r="XBE202" s="10"/>
      <c r="XBF202" s="10"/>
      <c r="XBG202" s="10"/>
      <c r="XBH202" s="10"/>
      <c r="XBI202" s="10"/>
      <c r="XBJ202" s="10"/>
      <c r="XBK202" s="10"/>
      <c r="XBL202" s="10"/>
      <c r="XBM202" s="10"/>
      <c r="XBN202" s="10"/>
      <c r="XBO202" s="10"/>
    </row>
    <row r="203" ht="17" customHeight="1" spans="1:26 16281:16291">
      <c r="A203" s="42" t="s">
        <v>53</v>
      </c>
      <c r="B203" s="48">
        <v>14</v>
      </c>
      <c r="C203" s="26">
        <f>COUNTIFS('总分(一中)'!G:G,B203,'总分(一中)'!$AD:$AD,"&gt;0")</f>
        <v>49</v>
      </c>
      <c r="D203" s="27">
        <f>AVERAGEIFS('总分(一中)'!$AD:$AD,'总分(一中)'!G:G,B203,'总分(一中)'!$AD:$AD,"&gt;0")</f>
        <v>80.7551020408163</v>
      </c>
      <c r="E203" s="28">
        <f t="shared" si="14"/>
        <v>-0.0244807528961894</v>
      </c>
      <c r="F203" s="26">
        <f t="shared" si="15"/>
        <v>5</v>
      </c>
      <c r="G203" s="26">
        <f>_xlfn.MAXIFS('总分(一中)'!$AD:$AD,'总分(一中)'!G:G,B203)</f>
        <v>95</v>
      </c>
      <c r="H203" s="26">
        <f>COUNTIFS('总分(一中)'!$G:$G,$B203,'总分(一中)'!$AD:$AD,"&gt;=80")</f>
        <v>31</v>
      </c>
      <c r="I203" s="26">
        <f>COUNTIFS('总分(一中)'!$G:$G,$B203,'总分(一中)'!$AD:$AD,"&gt;=70")</f>
        <v>42</v>
      </c>
      <c r="J203" s="26">
        <f>COUNTIFS('总分(一中)'!$G:$G,$B203,'总分(一中)'!$AD:$AD,"&gt;=60")</f>
        <v>48</v>
      </c>
      <c r="K203" s="26">
        <f>COUNTIFS('总分(一中)'!$G:$G,$B203,'总分(一中)'!$AD:$AD,"&lt;="&amp;K$114,'总分(一中)'!$AD:$AD,"&gt;="&amp;K$116)</f>
        <v>4</v>
      </c>
      <c r="L203" s="26">
        <f>COUNTIFS('总分(一中)'!$G:$G,$B203,'总分(一中)'!$AD:$AD,"&lt;"&amp;K$116,'总分(一中)'!$AD:$AD,"&gt;="&amp;L$116)</f>
        <v>27</v>
      </c>
      <c r="M203" s="26">
        <f>COUNTIFS('总分(一中)'!$G:$G,$B203,'总分(一中)'!$AD:$AD,"&lt;"&amp;L$116,'总分(一中)'!$AD:$AD,"&gt;="&amp;M$116)</f>
        <v>11</v>
      </c>
      <c r="N203" s="26">
        <f>COUNTIFS('总分(一中)'!$G:$G,$B203,'总分(一中)'!$AD:$AD,"&lt;"&amp;M$116,'总分(一中)'!$AD:$AD,"&gt;="&amp;N$116)</f>
        <v>6</v>
      </c>
      <c r="O203" s="26">
        <f>COUNTIFS('总分(一中)'!$G:$G,$B203,'总分(一中)'!$AD:$AD,"&lt;"&amp;N$116,'总分(一中)'!$AD:$AD,"&gt;="&amp;O$116)</f>
        <v>1</v>
      </c>
      <c r="P203" s="26">
        <f>COUNTIFS('总分(一中)'!$G:$G,$B203,'总分(一中)'!$AD:$AD,"&lt;"&amp;O$116,'总分(一中)'!$AD:$AD,"&gt;="&amp;P$116)</f>
        <v>0</v>
      </c>
      <c r="Q203" s="26">
        <f>COUNTIFS('总分(一中)'!$G:$G,$B203,'总分(一中)'!$AD:$AD,"&lt;"&amp;P$116,'总分(一中)'!$AD:$AD,"&gt;="&amp;Q$116)</f>
        <v>0</v>
      </c>
      <c r="R203" s="26">
        <f>COUNTIFS('总分(一中)'!$G:$G,$B203,'总分(一中)'!$AD:$AD,"&lt;"&amp;Q$116,'总分(一中)'!$AD:$AD,"&gt;="&amp;R$116)</f>
        <v>0</v>
      </c>
      <c r="S203" s="26">
        <f>COUNTIFS('总分(一中)'!$G:$G,$B203,'总分(一中)'!$AD:$AD,"&lt;"&amp;R$116,'总分(一中)'!$AD:$AD,"&gt;="&amp;S$116)</f>
        <v>0</v>
      </c>
      <c r="T203" s="28">
        <v>-0.0148411324233773</v>
      </c>
      <c r="U203" s="28">
        <v>-0.0200892654590896</v>
      </c>
      <c r="V203" s="28">
        <v>-0.0833964487082388</v>
      </c>
      <c r="W203" s="28">
        <v>-0.00849015547562966</v>
      </c>
      <c r="X203" s="28">
        <v>-0.0692716222175355</v>
      </c>
      <c r="Y203" s="28">
        <v>-0.0375312760633862</v>
      </c>
      <c r="Z203" s="28">
        <v>-0.0244807528961894</v>
      </c>
      <c r="XBE203" s="10"/>
      <c r="XBF203" s="10"/>
      <c r="XBG203" s="10"/>
      <c r="XBH203" s="10"/>
      <c r="XBI203" s="10"/>
      <c r="XBJ203" s="10"/>
      <c r="XBK203" s="10"/>
      <c r="XBL203" s="10"/>
      <c r="XBM203" s="10"/>
      <c r="XBN203" s="10"/>
      <c r="XBO203" s="10"/>
    </row>
    <row r="204" ht="17" customHeight="1" spans="1:26 16281:16291">
      <c r="A204" s="26" t="s">
        <v>53</v>
      </c>
      <c r="B204" s="26">
        <v>15</v>
      </c>
      <c r="C204" s="26">
        <f>COUNTIFS('总分(一中)'!G:G,B204,'总分(一中)'!$AD:$AD,"&gt;0")</f>
        <v>49</v>
      </c>
      <c r="D204" s="27">
        <f>AVERAGEIFS('总分(一中)'!$AD:$AD,'总分(一中)'!G:G,B204,'总分(一中)'!$AD:$AD,"&gt;0")</f>
        <v>83.2448979591837</v>
      </c>
      <c r="E204" s="28">
        <f t="shared" si="14"/>
        <v>0.0055959082477745</v>
      </c>
      <c r="F204" s="26">
        <f t="shared" si="15"/>
        <v>3</v>
      </c>
      <c r="G204" s="26">
        <f>_xlfn.MAXIFS('总分(一中)'!$AD:$AD,'总分(一中)'!G:G,B204)</f>
        <v>94</v>
      </c>
      <c r="H204" s="26">
        <f>COUNTIFS('总分(一中)'!$G:$G,$B204,'总分(一中)'!$AD:$AD,"&gt;=80")</f>
        <v>36</v>
      </c>
      <c r="I204" s="26">
        <f>COUNTIFS('总分(一中)'!$G:$G,$B204,'总分(一中)'!$AD:$AD,"&gt;=70")</f>
        <v>45</v>
      </c>
      <c r="J204" s="26">
        <f>COUNTIFS('总分(一中)'!$G:$G,$B204,'总分(一中)'!$AD:$AD,"&gt;=60")</f>
        <v>49</v>
      </c>
      <c r="K204" s="26">
        <f>COUNTIFS('总分(一中)'!$G:$G,$B204,'总分(一中)'!$AD:$AD,"&lt;="&amp;K$114,'总分(一中)'!$AD:$AD,"&gt;="&amp;K$116)</f>
        <v>8</v>
      </c>
      <c r="L204" s="26">
        <f>COUNTIFS('总分(一中)'!$G:$G,$B204,'总分(一中)'!$AD:$AD,"&lt;"&amp;K$116,'总分(一中)'!$AD:$AD,"&gt;="&amp;L$116)</f>
        <v>28</v>
      </c>
      <c r="M204" s="26">
        <f>COUNTIFS('总分(一中)'!$G:$G,$B204,'总分(一中)'!$AD:$AD,"&lt;"&amp;L$116,'总分(一中)'!$AD:$AD,"&gt;="&amp;M$116)</f>
        <v>9</v>
      </c>
      <c r="N204" s="26">
        <f>COUNTIFS('总分(一中)'!$G:$G,$B204,'总分(一中)'!$AD:$AD,"&lt;"&amp;M$116,'总分(一中)'!$AD:$AD,"&gt;="&amp;N$116)</f>
        <v>4</v>
      </c>
      <c r="O204" s="26">
        <f>COUNTIFS('总分(一中)'!$G:$G,$B204,'总分(一中)'!$AD:$AD,"&lt;"&amp;N$116,'总分(一中)'!$AD:$AD,"&gt;="&amp;O$116)</f>
        <v>0</v>
      </c>
      <c r="P204" s="26">
        <f>COUNTIFS('总分(一中)'!$G:$G,$B204,'总分(一中)'!$AD:$AD,"&lt;"&amp;O$116,'总分(一中)'!$AD:$AD,"&gt;="&amp;P$116)</f>
        <v>0</v>
      </c>
      <c r="Q204" s="26">
        <f>COUNTIFS('总分(一中)'!$G:$G,$B204,'总分(一中)'!$AD:$AD,"&lt;"&amp;P$116,'总分(一中)'!$AD:$AD,"&gt;="&amp;Q$116)</f>
        <v>0</v>
      </c>
      <c r="R204" s="26">
        <f>COUNTIFS('总分(一中)'!$G:$G,$B204,'总分(一中)'!$AD:$AD,"&lt;"&amp;Q$116,'总分(一中)'!$AD:$AD,"&gt;="&amp;R$116)</f>
        <v>0</v>
      </c>
      <c r="S204" s="26">
        <f>COUNTIFS('总分(一中)'!$G:$G,$B204,'总分(一中)'!$AD:$AD,"&lt;"&amp;R$116,'总分(一中)'!$AD:$AD,"&gt;="&amp;S$116)</f>
        <v>0</v>
      </c>
      <c r="T204" s="28">
        <v>0.00452681650373452</v>
      </c>
      <c r="U204" s="28">
        <v>-0.028222343125585</v>
      </c>
      <c r="V204" s="28">
        <v>-0.0233106117983675</v>
      </c>
      <c r="W204" s="28">
        <v>0.01050972629683</v>
      </c>
      <c r="X204" s="28">
        <v>-0.0188788976871113</v>
      </c>
      <c r="Y204" s="28">
        <v>-0.0211287183764247</v>
      </c>
      <c r="Z204" s="28">
        <v>0.0055959082477745</v>
      </c>
      <c r="XBE204" s="10"/>
      <c r="XBF204" s="10"/>
      <c r="XBG204" s="10"/>
      <c r="XBH204" s="10"/>
      <c r="XBI204" s="10"/>
      <c r="XBJ204" s="10"/>
      <c r="XBK204" s="10"/>
      <c r="XBL204" s="10"/>
      <c r="XBM204" s="10"/>
      <c r="XBN204" s="10"/>
      <c r="XBO204" s="10"/>
    </row>
    <row r="205" ht="17" customHeight="1" spans="1:26 16281:16291">
      <c r="A205" s="42" t="s">
        <v>1436</v>
      </c>
      <c r="B205" s="26">
        <v>16</v>
      </c>
      <c r="C205" s="26">
        <f>COUNTIFS('总分(一中)'!G:G,B205,'总分(一中)'!$AD:$AD,"&gt;0")</f>
        <v>36</v>
      </c>
      <c r="D205" s="27">
        <f>AVERAGEIFS('总分(一中)'!$AD:$AD,'总分(一中)'!G:G,B205,'总分(一中)'!$AD:$AD,"&gt;0")</f>
        <v>87.7222222222222</v>
      </c>
      <c r="E205" s="28">
        <f t="shared" si="14"/>
        <v>0.0596818530827077</v>
      </c>
      <c r="F205" s="26">
        <f t="shared" si="15"/>
        <v>2</v>
      </c>
      <c r="G205" s="26">
        <f>_xlfn.MAXIFS('总分(一中)'!$AD:$AD,'总分(一中)'!G:G,B205)</f>
        <v>97</v>
      </c>
      <c r="H205" s="26">
        <f>COUNTIFS('总分(一中)'!$G:$G,$B205,'总分(一中)'!$AD:$AD,"&gt;=80")</f>
        <v>35</v>
      </c>
      <c r="I205" s="26">
        <f>COUNTIFS('总分(一中)'!$G:$G,$B205,'总分(一中)'!$AD:$AD,"&gt;=70")</f>
        <v>36</v>
      </c>
      <c r="J205" s="26">
        <f>COUNTIFS('总分(一中)'!$G:$G,$B205,'总分(一中)'!$AD:$AD,"&gt;=60")</f>
        <v>36</v>
      </c>
      <c r="K205" s="26">
        <f>COUNTIFS('总分(一中)'!$G:$G,$B205,'总分(一中)'!$AD:$AD,"&lt;="&amp;K$114,'总分(一中)'!$AD:$AD,"&gt;="&amp;K$116)</f>
        <v>15</v>
      </c>
      <c r="L205" s="26">
        <f>COUNTIFS('总分(一中)'!$G:$G,$B205,'总分(一中)'!$AD:$AD,"&lt;"&amp;K$116,'总分(一中)'!$AD:$AD,"&gt;="&amp;L$116)</f>
        <v>20</v>
      </c>
      <c r="M205" s="26">
        <f>COUNTIFS('总分(一中)'!$G:$G,$B205,'总分(一中)'!$AD:$AD,"&lt;"&amp;L$116,'总分(一中)'!$AD:$AD,"&gt;="&amp;M$116)</f>
        <v>1</v>
      </c>
      <c r="N205" s="26">
        <f>COUNTIFS('总分(一中)'!$G:$G,$B205,'总分(一中)'!$AD:$AD,"&lt;"&amp;M$116,'总分(一中)'!$AD:$AD,"&gt;="&amp;N$116)</f>
        <v>0</v>
      </c>
      <c r="O205" s="26">
        <f>COUNTIFS('总分(一中)'!$G:$G,$B205,'总分(一中)'!$AD:$AD,"&lt;"&amp;N$116,'总分(一中)'!$AD:$AD,"&gt;="&amp;O$116)</f>
        <v>0</v>
      </c>
      <c r="P205" s="26">
        <f>COUNTIFS('总分(一中)'!$G:$G,$B205,'总分(一中)'!$AD:$AD,"&lt;"&amp;O$116,'总分(一中)'!$AD:$AD,"&gt;="&amp;P$116)</f>
        <v>0</v>
      </c>
      <c r="Q205" s="26">
        <f>COUNTIFS('总分(一中)'!$G:$G,$B205,'总分(一中)'!$AD:$AD,"&lt;"&amp;P$116,'总分(一中)'!$AD:$AD,"&gt;="&amp;Q$116)</f>
        <v>0</v>
      </c>
      <c r="R205" s="26">
        <f>COUNTIFS('总分(一中)'!$G:$G,$B205,'总分(一中)'!$AD:$AD,"&lt;"&amp;Q$116,'总分(一中)'!$AD:$AD,"&gt;="&amp;R$116)</f>
        <v>0</v>
      </c>
      <c r="S205" s="26">
        <f>COUNTIFS('总分(一中)'!$G:$G,$B205,'总分(一中)'!$AD:$AD,"&lt;"&amp;R$116,'总分(一中)'!$AD:$AD,"&gt;="&amp;S$116)</f>
        <v>0</v>
      </c>
      <c r="T205" s="28">
        <v>0.0537380998186915</v>
      </c>
      <c r="U205" s="28">
        <v>0.151891543633905</v>
      </c>
      <c r="V205" s="28">
        <v>0.159695924149345</v>
      </c>
      <c r="W205" s="28">
        <v>0.0660686469355965</v>
      </c>
      <c r="X205" s="28">
        <v>0.164944302778151</v>
      </c>
      <c r="Y205" s="28">
        <v>0.167639699749791</v>
      </c>
      <c r="Z205" s="28">
        <v>0.0596818530827077</v>
      </c>
      <c r="XBE205" s="10"/>
      <c r="XBF205" s="10"/>
      <c r="XBG205" s="10"/>
      <c r="XBH205" s="10"/>
      <c r="XBI205" s="10"/>
      <c r="XBJ205" s="10"/>
      <c r="XBK205" s="10"/>
      <c r="XBL205" s="10"/>
      <c r="XBM205" s="10"/>
      <c r="XBN205" s="10"/>
      <c r="XBO205" s="10"/>
    </row>
    <row r="206" ht="17" customHeight="1" spans="1:26 16281:16291">
      <c r="A206" s="42" t="s">
        <v>1436</v>
      </c>
      <c r="B206" s="26">
        <v>17</v>
      </c>
      <c r="C206" s="26">
        <f>COUNTIFS('总分(一中)'!G:G,B206,'总分(一中)'!$AD:$AD,"&gt;0")</f>
        <v>41</v>
      </c>
      <c r="D206" s="27">
        <f>AVERAGEIFS('总分(一中)'!$AD:$AD,'总分(一中)'!G:G,B206,'总分(一中)'!$AD:$AD,"&gt;0")</f>
        <v>81.1219512195122</v>
      </c>
      <c r="E206" s="28">
        <f t="shared" si="14"/>
        <v>-0.0200492256544657</v>
      </c>
      <c r="F206" s="26">
        <f t="shared" si="15"/>
        <v>4</v>
      </c>
      <c r="G206" s="26">
        <f>_xlfn.MAXIFS('总分(一中)'!$AD:$AD,'总分(一中)'!G:G,B206)</f>
        <v>94</v>
      </c>
      <c r="H206" s="26">
        <f>COUNTIFS('总分(一中)'!$G:$G,$B206,'总分(一中)'!$AD:$AD,"&gt;=80")</f>
        <v>27</v>
      </c>
      <c r="I206" s="26">
        <f>COUNTIFS('总分(一中)'!$G:$G,$B206,'总分(一中)'!$AD:$AD,"&gt;=70")</f>
        <v>36</v>
      </c>
      <c r="J206" s="26">
        <f>COUNTIFS('总分(一中)'!$G:$G,$B206,'总分(一中)'!$AD:$AD,"&gt;=60")</f>
        <v>41</v>
      </c>
      <c r="K206" s="26">
        <f>COUNTIFS('总分(一中)'!$G:$G,$B206,'总分(一中)'!$AD:$AD,"&lt;="&amp;K$114,'总分(一中)'!$AD:$AD,"&gt;="&amp;K$116)</f>
        <v>4</v>
      </c>
      <c r="L206" s="26">
        <f>COUNTIFS('总分(一中)'!$G:$G,$B206,'总分(一中)'!$AD:$AD,"&lt;"&amp;K$116,'总分(一中)'!$AD:$AD,"&gt;="&amp;L$116)</f>
        <v>23</v>
      </c>
      <c r="M206" s="26">
        <f>COUNTIFS('总分(一中)'!$G:$G,$B206,'总分(一中)'!$AD:$AD,"&lt;"&amp;L$116,'总分(一中)'!$AD:$AD,"&gt;="&amp;M$116)</f>
        <v>9</v>
      </c>
      <c r="N206" s="26">
        <f>COUNTIFS('总分(一中)'!$G:$G,$B206,'总分(一中)'!$AD:$AD,"&lt;"&amp;M$116,'总分(一中)'!$AD:$AD,"&gt;="&amp;N$116)</f>
        <v>5</v>
      </c>
      <c r="O206" s="26">
        <f>COUNTIFS('总分(一中)'!$G:$G,$B206,'总分(一中)'!$AD:$AD,"&lt;"&amp;N$116,'总分(一中)'!$AD:$AD,"&gt;="&amp;O$116)</f>
        <v>0</v>
      </c>
      <c r="P206" s="26">
        <f>COUNTIFS('总分(一中)'!$G:$G,$B206,'总分(一中)'!$AD:$AD,"&lt;"&amp;O$116,'总分(一中)'!$AD:$AD,"&gt;="&amp;P$116)</f>
        <v>0</v>
      </c>
      <c r="Q206" s="26">
        <f>COUNTIFS('总分(一中)'!$G:$G,$B206,'总分(一中)'!$AD:$AD,"&lt;"&amp;P$116,'总分(一中)'!$AD:$AD,"&gt;="&amp;Q$116)</f>
        <v>0</v>
      </c>
      <c r="R206" s="26">
        <f>COUNTIFS('总分(一中)'!$G:$G,$B206,'总分(一中)'!$AD:$AD,"&lt;"&amp;Q$116,'总分(一中)'!$AD:$AD,"&gt;="&amp;R$116)</f>
        <v>0</v>
      </c>
      <c r="S206" s="26">
        <f>COUNTIFS('总分(一中)'!$G:$G,$B206,'总分(一中)'!$AD:$AD,"&lt;"&amp;R$116,'总分(一中)'!$AD:$AD,"&gt;="&amp;S$116)</f>
        <v>0</v>
      </c>
      <c r="T206" s="28">
        <v>-0.0209664725326619</v>
      </c>
      <c r="U206" s="28">
        <v>-0.0476060178149996</v>
      </c>
      <c r="V206" s="28">
        <v>-0.00382576272503057</v>
      </c>
      <c r="W206" s="28">
        <v>-0.0240838169980465</v>
      </c>
      <c r="X206" s="28">
        <v>-0.046248825660985</v>
      </c>
      <c r="Y206" s="28">
        <v>-0.0496145161618422</v>
      </c>
      <c r="Z206" s="28">
        <v>-0.0200492256544657</v>
      </c>
      <c r="XBE206" s="10"/>
      <c r="XBF206" s="10"/>
      <c r="XBG206" s="10"/>
      <c r="XBH206" s="10"/>
      <c r="XBI206" s="10"/>
      <c r="XBJ206" s="10"/>
      <c r="XBK206" s="10"/>
      <c r="XBL206" s="10"/>
      <c r="XBM206" s="10"/>
      <c r="XBN206" s="10"/>
      <c r="XBO206" s="10"/>
    </row>
    <row r="207" ht="17" customHeight="1" spans="1:26 16281:16291">
      <c r="A207" s="42" t="s">
        <v>1436</v>
      </c>
      <c r="B207" s="26">
        <v>18</v>
      </c>
      <c r="C207" s="26">
        <f>COUNTIFS('总分(一中)'!G:G,B207,'总分(一中)'!$AD:$AD,"&gt;0")</f>
        <v>38</v>
      </c>
      <c r="D207" s="27">
        <f>AVERAGEIFS('总分(一中)'!$AD:$AD,'总分(一中)'!G:G,B207,'总分(一中)'!$AD:$AD,"&gt;0")</f>
        <v>79.3684210526316</v>
      </c>
      <c r="E207" s="28">
        <f t="shared" si="14"/>
        <v>-0.0412318182701572</v>
      </c>
      <c r="F207" s="26">
        <f t="shared" si="15"/>
        <v>6</v>
      </c>
      <c r="G207" s="26">
        <f>_xlfn.MAXIFS('总分(一中)'!$AD:$AD,'总分(一中)'!G:G,B207)</f>
        <v>91</v>
      </c>
      <c r="H207" s="26">
        <f>COUNTIFS('总分(一中)'!$G:$G,$B207,'总分(一中)'!$AD:$AD,"&gt;=80")</f>
        <v>20</v>
      </c>
      <c r="I207" s="26">
        <f>COUNTIFS('总分(一中)'!$G:$G,$B207,'总分(一中)'!$AD:$AD,"&gt;=70")</f>
        <v>34</v>
      </c>
      <c r="J207" s="26">
        <f>COUNTIFS('总分(一中)'!$G:$G,$B207,'总分(一中)'!$AD:$AD,"&gt;=60")</f>
        <v>37</v>
      </c>
      <c r="K207" s="26">
        <f>COUNTIFS('总分(一中)'!$G:$G,$B207,'总分(一中)'!$AD:$AD,"&lt;="&amp;K$114,'总分(一中)'!$AD:$AD,"&gt;="&amp;K$116)</f>
        <v>4</v>
      </c>
      <c r="L207" s="26">
        <f>COUNTIFS('总分(一中)'!$G:$G,$B207,'总分(一中)'!$AD:$AD,"&lt;"&amp;K$116,'总分(一中)'!$AD:$AD,"&gt;="&amp;L$116)</f>
        <v>16</v>
      </c>
      <c r="M207" s="26">
        <f>COUNTIFS('总分(一中)'!$G:$G,$B207,'总分(一中)'!$AD:$AD,"&lt;"&amp;L$116,'总分(一中)'!$AD:$AD,"&gt;="&amp;M$116)</f>
        <v>14</v>
      </c>
      <c r="N207" s="26">
        <f>COUNTIFS('总分(一中)'!$G:$G,$B207,'总分(一中)'!$AD:$AD,"&lt;"&amp;M$116,'总分(一中)'!$AD:$AD,"&gt;="&amp;N$116)</f>
        <v>3</v>
      </c>
      <c r="O207" s="26">
        <f>COUNTIFS('总分(一中)'!$G:$G,$B207,'总分(一中)'!$AD:$AD,"&lt;"&amp;N$116,'总分(一中)'!$AD:$AD,"&gt;="&amp;O$116)</f>
        <v>1</v>
      </c>
      <c r="P207" s="26">
        <f>COUNTIFS('总分(一中)'!$G:$G,$B207,'总分(一中)'!$AD:$AD,"&lt;"&amp;O$116,'总分(一中)'!$AD:$AD,"&gt;="&amp;P$116)</f>
        <v>0</v>
      </c>
      <c r="Q207" s="26">
        <f>COUNTIFS('总分(一中)'!$G:$G,$B207,'总分(一中)'!$AD:$AD,"&lt;"&amp;P$116,'总分(一中)'!$AD:$AD,"&gt;="&amp;Q$116)</f>
        <v>0</v>
      </c>
      <c r="R207" s="26">
        <f>COUNTIFS('总分(一中)'!$G:$G,$B207,'总分(一中)'!$AD:$AD,"&lt;"&amp;Q$116,'总分(一中)'!$AD:$AD,"&gt;="&amp;R$116)</f>
        <v>0</v>
      </c>
      <c r="S207" s="26">
        <f>COUNTIFS('总分(一中)'!$G:$G,$B207,'总分(一中)'!$AD:$AD,"&lt;"&amp;R$116,'总分(一中)'!$AD:$AD,"&gt;="&amp;S$116)</f>
        <v>0</v>
      </c>
      <c r="T207" s="28">
        <v>-0.0416722162354148</v>
      </c>
      <c r="U207" s="28">
        <v>-0.111605157847932</v>
      </c>
      <c r="V207" s="28">
        <v>-0.0917390503353645</v>
      </c>
      <c r="W207" s="28">
        <v>-0.0663230833166065</v>
      </c>
      <c r="X207" s="28">
        <v>-0.0574818544218624</v>
      </c>
      <c r="Y207" s="28">
        <v>-0.0911345039785406</v>
      </c>
      <c r="Z207" s="28">
        <v>-0.0412318182701572</v>
      </c>
      <c r="XBE207" s="10"/>
      <c r="XBF207" s="10"/>
      <c r="XBG207" s="10"/>
      <c r="XBH207" s="10"/>
      <c r="XBI207" s="10"/>
      <c r="XBJ207" s="10"/>
      <c r="XBK207" s="10"/>
      <c r="XBL207" s="10"/>
      <c r="XBM207" s="10"/>
      <c r="XBN207" s="10"/>
      <c r="XBO207" s="10"/>
    </row>
    <row r="208" ht="17.55" customHeight="1" spans="1:26 16281:16291">
      <c r="A208" s="29"/>
      <c r="B208" s="29" t="s">
        <v>1773</v>
      </c>
      <c r="C208" s="26">
        <f>COUNTIFS('总分(一中)'!$AD:$AD,"&gt;0")</f>
        <v>229</v>
      </c>
      <c r="D208" s="27">
        <f>AVERAGEIFS('总分(一中)'!$AD:$AD,'总分(一中)'!$AD:$AD,"&gt;0")</f>
        <v>82.7816593886463</v>
      </c>
      <c r="E208" s="30" t="s">
        <v>1762</v>
      </c>
      <c r="F208" s="31" t="s">
        <v>1762</v>
      </c>
      <c r="G208" s="26">
        <f>_xlfn.MAXIFS('总分(一中)'!$AD:$AD,'总分(一中)'!E:E,B208)</f>
        <v>0</v>
      </c>
      <c r="H208" s="26">
        <f>COUNTIFS('总分(一中)'!$AD:$AD,"&gt;=80")</f>
        <v>165</v>
      </c>
      <c r="I208" s="26">
        <f>COUNTIFS('总分(一中)'!$AD:$AD,"&gt;=70")</f>
        <v>209</v>
      </c>
      <c r="J208" s="26">
        <f>COUNTIFS('总分(一中)'!$AD:$AD,"&gt;=60")</f>
        <v>227</v>
      </c>
      <c r="K208" s="26">
        <f>COUNTIFS('总分(一中)'!$AD:$AD,"&lt;="&amp;K$114,'总分(一中)'!$AD:$AD,"&gt;="&amp;K$116)</f>
        <v>40</v>
      </c>
      <c r="L208" s="26">
        <f>COUNTIFS('总分(一中)'!$AD:$AD,"&lt;="&amp;L$114,'总分(一中)'!$AD:$AD,"&gt;="&amp;L$116)</f>
        <v>125</v>
      </c>
      <c r="M208" s="26">
        <f>COUNTIFS('总分(一中)'!$AD:$AD,"&lt;="&amp;M$114,'总分(一中)'!$AD:$AD,"&gt;="&amp;M$116)</f>
        <v>44</v>
      </c>
      <c r="N208" s="26">
        <f>COUNTIFS('总分(一中)'!$AD:$AD,"&lt;="&amp;N$114,'总分(一中)'!$AD:$AD,"&gt;="&amp;N$116)</f>
        <v>18</v>
      </c>
      <c r="O208" s="26">
        <f>COUNTIFS('总分(一中)'!$AD:$AD,"&lt;="&amp;O$114,'总分(一中)'!$AD:$AD,"&gt;="&amp;O$116)</f>
        <v>2</v>
      </c>
      <c r="P208" s="26">
        <f>COUNTIFS('总分(一中)'!$AD:$AD,"&lt;="&amp;P$114,'总分(一中)'!$AD:$AD,"&gt;="&amp;P$116)</f>
        <v>0</v>
      </c>
      <c r="Q208" s="26">
        <f>COUNTIFS('总分(一中)'!$AD:$AD,"&lt;="&amp;Q$114,'总分(一中)'!$AD:$AD,"&gt;="&amp;Q$116)</f>
        <v>0</v>
      </c>
      <c r="R208" s="26">
        <f>COUNTIFS('总分(一中)'!$AD:$AD,"&lt;="&amp;R$114,'总分(一中)'!$AD:$AD,"&gt;="&amp;R$116)</f>
        <v>0</v>
      </c>
      <c r="S208" s="26">
        <f>COUNTIFS('总分(一中)'!$AD:$AD,"&lt;="&amp;S$114,'总分(一中)'!$AD:$AD,"&gt;="&amp;S$116)</f>
        <v>0</v>
      </c>
      <c r="T208" s="30" t="s">
        <v>1762</v>
      </c>
      <c r="U208" s="30" t="s">
        <v>1762</v>
      </c>
      <c r="V208" s="30" t="s">
        <v>1762</v>
      </c>
      <c r="W208" s="30" t="s">
        <v>1762</v>
      </c>
      <c r="X208" s="30" t="s">
        <v>1762</v>
      </c>
      <c r="Y208" s="30" t="s">
        <v>1762</v>
      </c>
      <c r="Z208" s="30" t="s">
        <v>1762</v>
      </c>
      <c r="XBE208" s="10"/>
      <c r="XBF208" s="10"/>
      <c r="XBG208" s="10"/>
      <c r="XBH208" s="10"/>
      <c r="XBI208" s="10"/>
      <c r="XBJ208" s="10"/>
      <c r="XBK208" s="10"/>
      <c r="XBL208" s="10"/>
      <c r="XBM208" s="10"/>
      <c r="XBN208" s="10"/>
      <c r="XBO208" s="10"/>
    </row>
    <row r="209" ht="16.8" customHeight="1" spans="1:26 16273:16291">
      <c r="XAW209" s="10"/>
      <c r="XAX209" s="10"/>
      <c r="XAY209" s="10"/>
      <c r="XAZ209" s="10"/>
      <c r="XBA209" s="10"/>
      <c r="XBB209" s="10"/>
      <c r="XBC209" s="10"/>
      <c r="XBD209" s="10"/>
      <c r="XBE209" s="10"/>
      <c r="XBF209" s="10"/>
      <c r="XBG209" s="10"/>
      <c r="XBH209" s="10"/>
      <c r="XBI209" s="10"/>
      <c r="XBJ209" s="10"/>
      <c r="XBK209" s="10"/>
      <c r="XBL209" s="10"/>
      <c r="XBM209" s="10"/>
      <c r="XBN209" s="10"/>
      <c r="XBO209" s="10"/>
    </row>
    <row r="210" ht="26" customHeight="1" spans="1:26 16273:16291">
      <c r="A210" s="11" t="s">
        <v>1779</v>
      </c>
      <c r="XAW210" s="10"/>
      <c r="XAX210" s="10"/>
      <c r="XAY210" s="10"/>
      <c r="XAZ210" s="10"/>
      <c r="XBA210" s="10"/>
      <c r="XBB210" s="10"/>
      <c r="XBC210" s="10"/>
      <c r="XBD210" s="10"/>
      <c r="XBE210" s="10"/>
      <c r="XBF210" s="10"/>
      <c r="XBG210" s="10"/>
      <c r="XBH210" s="10"/>
      <c r="XBI210" s="10"/>
      <c r="XBJ210" s="10"/>
      <c r="XBK210" s="10"/>
      <c r="XBL210" s="10"/>
      <c r="XBM210" s="10"/>
      <c r="XBN210" s="10"/>
      <c r="XBO210" s="10"/>
    </row>
    <row r="211" ht="26.75" customHeight="1" spans="1:26 16273:16291">
      <c r="XAW211" s="10"/>
      <c r="XAX211" s="10"/>
      <c r="XAY211" s="10"/>
      <c r="XAZ211" s="10"/>
      <c r="XBA211" s="10"/>
      <c r="XBB211" s="10"/>
      <c r="XBC211" s="10"/>
      <c r="XBD211" s="10"/>
      <c r="XBE211" s="10"/>
      <c r="XBF211" s="10"/>
      <c r="XBG211" s="10"/>
      <c r="XBH211" s="10"/>
      <c r="XBI211" s="10"/>
      <c r="XBJ211" s="10"/>
      <c r="XBK211" s="10"/>
      <c r="XBL211" s="10"/>
      <c r="XBM211" s="10"/>
      <c r="XBN211" s="10"/>
      <c r="XBO211" s="10"/>
    </row>
    <row r="212" ht="16.8" customHeight="1" spans="1:26 16273:16291">
      <c r="A212" s="12" t="s">
        <v>1747</v>
      </c>
      <c r="B212" s="13"/>
      <c r="C212" s="13"/>
      <c r="D212" s="13"/>
      <c r="E212" s="13"/>
      <c r="F212" s="13"/>
      <c r="G212" s="14"/>
      <c r="H212" s="35" t="s">
        <v>1764</v>
      </c>
      <c r="I212" s="13"/>
      <c r="J212" s="14"/>
      <c r="K212" s="36" t="s">
        <v>1748</v>
      </c>
      <c r="L212" s="13"/>
      <c r="M212" s="13"/>
      <c r="N212" s="13"/>
      <c r="O212" s="13"/>
      <c r="P212" s="13"/>
      <c r="Q212" s="13"/>
      <c r="R212" s="13"/>
      <c r="S212" s="14"/>
      <c r="T212" s="16"/>
      <c r="U212" s="16"/>
      <c r="V212" s="16"/>
      <c r="W212" s="16"/>
      <c r="X212" s="16"/>
      <c r="Y212" s="16"/>
      <c r="Z212" s="17"/>
      <c r="XAW212" s="10"/>
      <c r="XAX212" s="10"/>
      <c r="XAY212" s="10"/>
      <c r="XAZ212" s="10"/>
      <c r="XBA212" s="10"/>
      <c r="XBB212" s="10"/>
      <c r="XBC212" s="10"/>
      <c r="XBD212" s="10"/>
      <c r="XBE212" s="10"/>
      <c r="XBF212" s="10"/>
      <c r="XBG212" s="10"/>
      <c r="XBH212" s="10"/>
      <c r="XBI212" s="10"/>
      <c r="XBJ212" s="10"/>
      <c r="XBK212" s="10"/>
      <c r="XBL212" s="10"/>
      <c r="XBM212" s="10"/>
      <c r="XBN212" s="10"/>
      <c r="XBO212" s="10"/>
    </row>
    <row r="213" ht="16.8" customHeight="1" spans="1:26 16273:16291">
      <c r="A213" s="18"/>
      <c r="B213" s="18"/>
      <c r="C213" s="12"/>
      <c r="D213" s="19"/>
      <c r="E213" s="20"/>
      <c r="F213" s="21"/>
      <c r="G213" s="19"/>
      <c r="H213" s="37"/>
      <c r="I213" s="37"/>
      <c r="J213" s="37"/>
      <c r="K213" s="38">
        <v>100</v>
      </c>
      <c r="L213" s="39">
        <v>89</v>
      </c>
      <c r="M213" s="39">
        <v>79</v>
      </c>
      <c r="N213" s="39">
        <v>69</v>
      </c>
      <c r="O213" s="39">
        <v>59</v>
      </c>
      <c r="P213" s="39">
        <v>49</v>
      </c>
      <c r="Q213" s="39">
        <v>39</v>
      </c>
      <c r="R213" s="39">
        <v>0</v>
      </c>
      <c r="S213" s="39">
        <v>0</v>
      </c>
      <c r="T213" s="20" t="s">
        <v>1749</v>
      </c>
      <c r="U213" s="20" t="s">
        <v>1750</v>
      </c>
      <c r="V213" s="20" t="s">
        <v>1751</v>
      </c>
      <c r="W213" s="20" t="s">
        <v>1752</v>
      </c>
      <c r="X213" s="20" t="s">
        <v>1753</v>
      </c>
      <c r="Y213" s="20" t="s">
        <v>1754</v>
      </c>
      <c r="Z213" s="22" t="s">
        <v>1755</v>
      </c>
      <c r="XAW213" s="10"/>
      <c r="XAX213" s="10"/>
      <c r="XAY213" s="10"/>
      <c r="XAZ213" s="10"/>
      <c r="XBA213" s="10"/>
      <c r="XBB213" s="10"/>
      <c r="XBC213" s="10"/>
      <c r="XBD213" s="10"/>
      <c r="XBE213" s="10"/>
      <c r="XBF213" s="10"/>
      <c r="XBG213" s="10"/>
      <c r="XBH213" s="10"/>
      <c r="XBI213" s="10"/>
      <c r="XBJ213" s="10"/>
      <c r="XBK213" s="10"/>
      <c r="XBL213" s="10"/>
      <c r="XBM213" s="10"/>
      <c r="XBN213" s="10"/>
      <c r="XBO213" s="10"/>
    </row>
    <row r="214" ht="17" customHeight="1" spans="1:26 16273:16291">
      <c r="A214" s="18" t="s">
        <v>1756</v>
      </c>
      <c r="B214" s="18" t="s">
        <v>1</v>
      </c>
      <c r="C214" s="12" t="s">
        <v>1757</v>
      </c>
      <c r="D214" s="19" t="s">
        <v>14</v>
      </c>
      <c r="E214" s="20" t="s">
        <v>1758</v>
      </c>
      <c r="F214" s="21" t="s">
        <v>1759</v>
      </c>
      <c r="G214" s="19" t="s">
        <v>1760</v>
      </c>
      <c r="H214" s="35" t="s">
        <v>1765</v>
      </c>
      <c r="I214" s="35" t="s">
        <v>1766</v>
      </c>
      <c r="J214" s="35" t="s">
        <v>1767</v>
      </c>
      <c r="K214" s="40" t="s">
        <v>1761</v>
      </c>
      <c r="L214" s="40" t="s">
        <v>1761</v>
      </c>
      <c r="M214" s="40" t="s">
        <v>1761</v>
      </c>
      <c r="N214" s="40" t="s">
        <v>1761</v>
      </c>
      <c r="O214" s="40" t="s">
        <v>1761</v>
      </c>
      <c r="P214" s="40" t="s">
        <v>1761</v>
      </c>
      <c r="Q214" s="40" t="s">
        <v>1761</v>
      </c>
      <c r="R214" s="40" t="s">
        <v>1761</v>
      </c>
      <c r="S214" s="40" t="s">
        <v>1761</v>
      </c>
      <c r="T214" s="20" t="s">
        <v>1758</v>
      </c>
      <c r="U214" s="20" t="s">
        <v>1758</v>
      </c>
      <c r="V214" s="20" t="s">
        <v>1758</v>
      </c>
      <c r="W214" s="20" t="s">
        <v>1758</v>
      </c>
      <c r="X214" s="20" t="s">
        <v>1758</v>
      </c>
      <c r="Y214" s="20" t="s">
        <v>1758</v>
      </c>
      <c r="Z214" s="22" t="s">
        <v>1758</v>
      </c>
      <c r="XBC214" s="10"/>
      <c r="XBD214" s="10"/>
      <c r="XBE214" s="10"/>
      <c r="XBF214" s="10"/>
      <c r="XBG214" s="10"/>
      <c r="XBH214" s="10"/>
      <c r="XBI214" s="10"/>
      <c r="XBJ214" s="10"/>
      <c r="XBK214" s="10"/>
      <c r="XBL214" s="10"/>
      <c r="XBM214" s="10"/>
      <c r="XBN214" s="10"/>
      <c r="XBO214" s="10"/>
    </row>
    <row r="215" ht="16.8" customHeight="1" spans="1:26 16273:16291">
      <c r="A215" s="23"/>
      <c r="B215" s="23"/>
      <c r="C215" s="15"/>
      <c r="D215" s="24"/>
      <c r="E215" s="25"/>
      <c r="F215" s="23"/>
      <c r="G215" s="24"/>
      <c r="H215" s="37"/>
      <c r="I215" s="37"/>
      <c r="J215" s="37"/>
      <c r="K215" s="41">
        <v>90</v>
      </c>
      <c r="L215" s="41">
        <v>80</v>
      </c>
      <c r="M215" s="39">
        <v>70</v>
      </c>
      <c r="N215" s="39">
        <v>60</v>
      </c>
      <c r="O215" s="39">
        <v>50</v>
      </c>
      <c r="P215" s="39">
        <v>40</v>
      </c>
      <c r="Q215" s="39">
        <v>1</v>
      </c>
      <c r="R215" s="39">
        <v>1</v>
      </c>
      <c r="S215" s="39">
        <v>1</v>
      </c>
      <c r="T215" s="25"/>
      <c r="U215" s="25"/>
      <c r="V215" s="25"/>
      <c r="W215" s="25"/>
      <c r="X215" s="25"/>
      <c r="Y215" s="25"/>
      <c r="Z215" s="25"/>
      <c r="XBC215" s="10"/>
      <c r="XBD215" s="10"/>
      <c r="XBE215" s="10"/>
      <c r="XBF215" s="10"/>
      <c r="XBG215" s="10"/>
      <c r="XBH215" s="10"/>
      <c r="XBI215" s="10"/>
      <c r="XBJ215" s="10"/>
      <c r="XBK215" s="10"/>
      <c r="XBL215" s="10"/>
      <c r="XBM215" s="10"/>
      <c r="XBN215" s="10"/>
      <c r="XBO215" s="10"/>
    </row>
    <row r="216" ht="31" customHeight="1" spans="1:26 16273:16291">
      <c r="A216" s="49" t="s">
        <v>1780</v>
      </c>
      <c r="B216" s="46" t="s">
        <v>867</v>
      </c>
      <c r="C216" s="26">
        <f>COUNTIFS('总分(一中)'!AN:AN,B216,'总分(一中)'!$AG:$AG,"&gt;0")</f>
        <v>42</v>
      </c>
      <c r="D216" s="27">
        <f>AVERAGEIFS('总分(一中)'!$AG:$AG,'总分(一中)'!AN:AN,B216,'总分(一中)'!$AG:$AG,"&gt;0")</f>
        <v>86.1666666666667</v>
      </c>
      <c r="E216" s="28">
        <f t="shared" ref="E216:E221" si="16">(D216-D$222)/D$222</f>
        <v>0.061565612856149</v>
      </c>
      <c r="F216" s="26">
        <f t="shared" ref="F216:F221" si="17">RANK(D216,$D$216:$D$221,0)</f>
        <v>1</v>
      </c>
      <c r="G216" s="26">
        <f>_xlfn.MAXIFS('总分(一中)'!$AG:$AG,'总分(一中)'!AN:AN,B216)</f>
        <v>97</v>
      </c>
      <c r="H216" s="26">
        <f>COUNTIFS('总分(一中)'!AN:AN,$B216,'总分(一中)'!$AG:$AG,"&gt;=80")</f>
        <v>36</v>
      </c>
      <c r="I216" s="26">
        <f>COUNTIFS('总分(一中)'!AN:AN,$B216,'总分(一中)'!$AG:$AG,"&gt;=70")</f>
        <v>41</v>
      </c>
      <c r="J216" s="26">
        <f>COUNTIFS('总分(一中)'!AN:AN,$B216,'总分(一中)'!$AG:$AG,"&gt;=60")</f>
        <v>42</v>
      </c>
      <c r="K216" s="26">
        <f>COUNTIFS('总分(一中)'!AN:AN,$B216,'总分(一中)'!$AG:$AG,"&lt;="&amp;K$114,'总分(一中)'!$AG:$AG,"&gt;="&amp;K$116)</f>
        <v>10</v>
      </c>
      <c r="L216" s="26">
        <f>COUNTIFS('总分(一中)'!AN:AN,$B216,'总分(一中)'!$AG:$AG,"&lt;"&amp;K$116,'总分(一中)'!$AG:$AG,"&gt;="&amp;L$116)</f>
        <v>26</v>
      </c>
      <c r="M216" s="26">
        <f>COUNTIFS('总分(一中)'!AN:AN,$B216,'总分(一中)'!$AG:$AG,"&lt;"&amp;L$116,'总分(一中)'!$AG:$AG,"&gt;="&amp;M$116)</f>
        <v>5</v>
      </c>
      <c r="N216" s="26">
        <f>COUNTIFS('总分(一中)'!AN:AN,$B216,'总分(一中)'!$AG:$AG,"&lt;"&amp;M$116,'总分(一中)'!$AG:$AG,"&gt;="&amp;N$116)</f>
        <v>1</v>
      </c>
      <c r="O216" s="26">
        <f>COUNTIFS('总分(一中)'!AN:AN,$B216,'总分(一中)'!$AG:$AG,"&lt;"&amp;N$116,'总分(一中)'!$AG:$AG,"&gt;="&amp;O$116)</f>
        <v>0</v>
      </c>
      <c r="P216" s="26">
        <f>COUNTIFS('总分(一中)'!AN:AN,$B216,'总分(一中)'!$AG:$AG,"&lt;"&amp;O$116,'总分(一中)'!$AG:$AG,"&gt;="&amp;P$116)</f>
        <v>0</v>
      </c>
      <c r="Q216" s="26">
        <f>COUNTIFS('总分(一中)'!AN:AN,$B216,'总分(一中)'!$AG:$AG,"&lt;"&amp;P$116,'总分(一中)'!$AG:$AG,"&gt;="&amp;Q$116)</f>
        <v>0</v>
      </c>
      <c r="R216" s="26">
        <f>COUNTIFS('总分(一中)'!AN:AN,$B216,'总分(一中)'!$AG:$AG,"&lt;"&amp;Q$116,'总分(一中)'!$AG:$AG,"&gt;="&amp;R$116)</f>
        <v>0</v>
      </c>
      <c r="S216" s="26">
        <f>COUNTIFS('总分(一中)'!AN:AN,$B216,'总分(一中)'!$AG:$AG,"&lt;"&amp;R$116,'总分(一中)'!$AG:$AG,"&gt;="&amp;S$116)</f>
        <v>0</v>
      </c>
      <c r="T216" s="28">
        <v>0.0641554880039467</v>
      </c>
      <c r="U216" s="28">
        <v>0.120933228071633</v>
      </c>
      <c r="V216" s="28">
        <v>0.0941204135132075</v>
      </c>
      <c r="W216" s="28">
        <v>0.0581695237685666</v>
      </c>
      <c r="X216" s="28">
        <v>0.0910782442748092</v>
      </c>
      <c r="Y216" s="28">
        <v>0.0780440866049008</v>
      </c>
      <c r="Z216" s="28">
        <v>0.061565612856149</v>
      </c>
      <c r="XBC216" s="10"/>
      <c r="XBD216" s="10"/>
      <c r="XBE216" s="10"/>
      <c r="XBF216" s="10"/>
      <c r="XBG216" s="10"/>
      <c r="XBH216" s="10"/>
      <c r="XBI216" s="10"/>
      <c r="XBJ216" s="10"/>
      <c r="XBK216" s="10"/>
      <c r="XBL216" s="10"/>
      <c r="XBM216" s="10"/>
      <c r="XBN216" s="10"/>
      <c r="XBO216" s="10"/>
    </row>
    <row r="217" ht="30" customHeight="1" spans="1:26 16273:16291">
      <c r="A217" s="26" t="s">
        <v>53</v>
      </c>
      <c r="B217" s="26">
        <v>11</v>
      </c>
      <c r="C217" s="26">
        <f>COUNTIFS('总分(一中)'!G:G,B217,'总分(一中)'!$AG:$AG,"&gt;0")</f>
        <v>41</v>
      </c>
      <c r="D217" s="27">
        <f>AVERAGEIFS('总分(一中)'!$AG:$AG,'总分(一中)'!G:G,B217,'总分(一中)'!$AG:$AG,"&gt;0")</f>
        <v>82.3658536585366</v>
      </c>
      <c r="E217" s="28">
        <f t="shared" si="16"/>
        <v>0.0147399371463551</v>
      </c>
      <c r="F217" s="26">
        <f t="shared" si="17"/>
        <v>3</v>
      </c>
      <c r="G217" s="26">
        <f>_xlfn.MAXIFS('总分(一中)'!$AG:$AG,'总分(一中)'!G:G,B217)</f>
        <v>92</v>
      </c>
      <c r="H217" s="26">
        <f>COUNTIFS('总分(一中)'!$G:$G,$B217,'总分(一中)'!$AG:$AG,"&gt;=80")</f>
        <v>29</v>
      </c>
      <c r="I217" s="26">
        <f>COUNTIFS('总分(一中)'!$G:$G,$B217,'总分(一中)'!$AG:$AG,"&gt;=70")</f>
        <v>38</v>
      </c>
      <c r="J217" s="26">
        <f>COUNTIFS('总分(一中)'!$G:$G,$B217,'总分(一中)'!$AG:$AG,"&gt;=60")</f>
        <v>41</v>
      </c>
      <c r="K217" s="26">
        <f>COUNTIFS('总分(一中)'!$G:$G,$B217,'总分(一中)'!$AG:$AG,"&lt;="&amp;K$114,'总分(一中)'!$AG:$AG,"&gt;="&amp;K$116)</f>
        <v>8</v>
      </c>
      <c r="L217" s="26">
        <f>COUNTIFS('总分(一中)'!$G:$G,$B217,'总分(一中)'!$AG:$AG,"&lt;"&amp;K$116,'总分(一中)'!$AG:$AG,"&gt;="&amp;L$116)</f>
        <v>21</v>
      </c>
      <c r="M217" s="26">
        <f>COUNTIFS('总分(一中)'!$G:$G,$B217,'总分(一中)'!$AG:$AG,"&lt;"&amp;L$116,'总分(一中)'!$AG:$AG,"&gt;="&amp;M$116)</f>
        <v>9</v>
      </c>
      <c r="N217" s="26">
        <f>COUNTIFS('总分(一中)'!$G:$G,$B217,'总分(一中)'!$AG:$AG,"&lt;"&amp;M$116,'总分(一中)'!$AG:$AG,"&gt;="&amp;N$116)</f>
        <v>3</v>
      </c>
      <c r="O217" s="26">
        <f>COUNTIFS('总分(一中)'!$G:$G,$B217,'总分(一中)'!$AG:$AG,"&lt;"&amp;N$116,'总分(一中)'!$AG:$AG,"&gt;="&amp;O$116)</f>
        <v>0</v>
      </c>
      <c r="P217" s="26">
        <f>COUNTIFS('总分(一中)'!$G:$G,$B217,'总分(一中)'!$AG:$AG,"&lt;"&amp;O$116,'总分(一中)'!$AG:$AG,"&gt;="&amp;P$116)</f>
        <v>0</v>
      </c>
      <c r="Q217" s="26">
        <f>COUNTIFS('总分(一中)'!$G:$G,$B217,'总分(一中)'!$AG:$AG,"&lt;"&amp;P$116,'总分(一中)'!$AG:$AG,"&gt;="&amp;Q$116)</f>
        <v>0</v>
      </c>
      <c r="R217" s="26">
        <f>COUNTIFS('总分(一中)'!$G:$G,$B217,'总分(一中)'!$AG:$AG,"&lt;"&amp;Q$116,'总分(一中)'!$AG:$AG,"&gt;="&amp;R$116)</f>
        <v>0</v>
      </c>
      <c r="S217" s="26">
        <f>COUNTIFS('总分(一中)'!$G:$G,$B217,'总分(一中)'!$AG:$AG,"&lt;"&amp;R$116,'总分(一中)'!$AG:$AG,"&gt;="&amp;S$116)</f>
        <v>0</v>
      </c>
      <c r="T217" s="28">
        <v>-0.00115318252364856</v>
      </c>
      <c r="U217" s="28">
        <v>0.0392943602618129</v>
      </c>
      <c r="V217" s="28">
        <v>0.0596935832563461</v>
      </c>
      <c r="W217" s="28">
        <v>0.0034123321060002</v>
      </c>
      <c r="X217" s="28">
        <v>0.0125536736641221</v>
      </c>
      <c r="Y217" s="28">
        <v>0.0340154649636154</v>
      </c>
      <c r="Z217" s="28">
        <v>0.0147399371463551</v>
      </c>
      <c r="XBC217" s="10"/>
      <c r="XBD217" s="10"/>
      <c r="XBE217" s="10"/>
      <c r="XBF217" s="10"/>
      <c r="XBG217" s="10"/>
      <c r="XBH217" s="10"/>
      <c r="XBI217" s="10"/>
      <c r="XBJ217" s="10"/>
      <c r="XBK217" s="10"/>
      <c r="XBL217" s="10"/>
      <c r="XBM217" s="10"/>
      <c r="XBN217" s="10"/>
      <c r="XBO217" s="10"/>
    </row>
    <row r="218" ht="17" customHeight="1" spans="1:26 16273:16291">
      <c r="A218" s="26" t="s">
        <v>53</v>
      </c>
      <c r="B218" s="26">
        <v>12</v>
      </c>
      <c r="C218" s="26">
        <f>COUNTIFS('总分(一中)'!G:G,B218,'总分(一中)'!$AG:$AG,"&gt;0")</f>
        <v>38</v>
      </c>
      <c r="D218" s="27">
        <f>AVERAGEIFS('总分(一中)'!$AG:$AG,'总分(一中)'!G:G,B218,'总分(一中)'!$AG:$AG,"&gt;0")</f>
        <v>80.5</v>
      </c>
      <c r="E218" s="28">
        <f t="shared" si="16"/>
        <v>-0.0082472127475436</v>
      </c>
      <c r="F218" s="26">
        <f t="shared" si="17"/>
        <v>4</v>
      </c>
      <c r="G218" s="26">
        <f>_xlfn.MAXIFS('总分(一中)'!$AG:$AG,'总分(一中)'!G:G,B218)</f>
        <v>95</v>
      </c>
      <c r="H218" s="26">
        <f>COUNTIFS('总分(一中)'!$G:$G,$B218,'总分(一中)'!$AG:$AG,"&gt;=80")</f>
        <v>22</v>
      </c>
      <c r="I218" s="26">
        <f>COUNTIFS('总分(一中)'!$G:$G,$B218,'总分(一中)'!$AG:$AG,"&gt;=70")</f>
        <v>35</v>
      </c>
      <c r="J218" s="26">
        <f>COUNTIFS('总分(一中)'!$G:$G,$B218,'总分(一中)'!$AG:$AG,"&gt;=60")</f>
        <v>37</v>
      </c>
      <c r="K218" s="26">
        <f>COUNTIFS('总分(一中)'!$G:$G,$B218,'总分(一中)'!$AG:$AG,"&lt;="&amp;K$114,'总分(一中)'!$AG:$AG,"&gt;="&amp;K$116)</f>
        <v>3</v>
      </c>
      <c r="L218" s="26">
        <f>COUNTIFS('总分(一中)'!$G:$G,$B218,'总分(一中)'!$AG:$AG,"&lt;"&amp;K$116,'总分(一中)'!$AG:$AG,"&gt;="&amp;L$116)</f>
        <v>19</v>
      </c>
      <c r="M218" s="26">
        <f>COUNTIFS('总分(一中)'!$G:$G,$B218,'总分(一中)'!$AG:$AG,"&lt;"&amp;L$116,'总分(一中)'!$AG:$AG,"&gt;="&amp;M$116)</f>
        <v>13</v>
      </c>
      <c r="N218" s="26">
        <f>COUNTIFS('总分(一中)'!$G:$G,$B218,'总分(一中)'!$AG:$AG,"&lt;"&amp;M$116,'总分(一中)'!$AG:$AG,"&gt;="&amp;N$116)</f>
        <v>2</v>
      </c>
      <c r="O218" s="26">
        <f>COUNTIFS('总分(一中)'!$G:$G,$B218,'总分(一中)'!$AG:$AG,"&lt;"&amp;N$116,'总分(一中)'!$AG:$AG,"&gt;="&amp;O$116)</f>
        <v>0</v>
      </c>
      <c r="P218" s="26">
        <f>COUNTIFS('总分(一中)'!$G:$G,$B218,'总分(一中)'!$AG:$AG,"&lt;"&amp;O$116,'总分(一中)'!$AG:$AG,"&gt;="&amp;P$116)</f>
        <v>1</v>
      </c>
      <c r="Q218" s="26">
        <f>COUNTIFS('总分(一中)'!$G:$G,$B218,'总分(一中)'!$AG:$AG,"&lt;"&amp;P$116,'总分(一中)'!$AG:$AG,"&gt;="&amp;Q$116)</f>
        <v>0</v>
      </c>
      <c r="R218" s="26">
        <f>COUNTIFS('总分(一中)'!$G:$G,$B218,'总分(一中)'!$AG:$AG,"&lt;"&amp;Q$116,'总分(一中)'!$AG:$AG,"&gt;="&amp;R$116)</f>
        <v>0</v>
      </c>
      <c r="S218" s="26">
        <f>COUNTIFS('总分(一中)'!$G:$G,$B218,'总分(一中)'!$AG:$AG,"&lt;"&amp;R$116,'总分(一中)'!$AG:$AG,"&gt;="&amp;S$116)</f>
        <v>0</v>
      </c>
      <c r="T218" s="28">
        <v>-0.0327482684397007</v>
      </c>
      <c r="U218" s="28">
        <v>-0.0143347081502735</v>
      </c>
      <c r="V218" s="28">
        <v>-0.0170090837042005</v>
      </c>
      <c r="W218" s="28">
        <v>0.00018287174140305</v>
      </c>
      <c r="X218" s="28">
        <v>0.00457795550421852</v>
      </c>
      <c r="Y218" s="28">
        <v>-0.00675407960176178</v>
      </c>
      <c r="Z218" s="28">
        <v>-0.0082472127475436</v>
      </c>
      <c r="XBC218" s="10"/>
      <c r="XBD218" s="10"/>
      <c r="XBE218" s="10"/>
      <c r="XBF218" s="10"/>
      <c r="XBG218" s="10"/>
      <c r="XBH218" s="10"/>
      <c r="XBI218" s="10"/>
      <c r="XBJ218" s="10"/>
      <c r="XBK218" s="10"/>
      <c r="XBL218" s="10"/>
      <c r="XBM218" s="10"/>
      <c r="XBN218" s="10"/>
      <c r="XBO218" s="10"/>
    </row>
    <row r="219" ht="17" customHeight="1" spans="1:26 16273:16291">
      <c r="A219" s="26" t="s">
        <v>53</v>
      </c>
      <c r="B219" s="26">
        <v>13</v>
      </c>
      <c r="C219" s="26">
        <f>COUNTIFS('总分(一中)'!G:G,B219,'总分(一中)'!$AG:$AG,"&gt;0")</f>
        <v>47</v>
      </c>
      <c r="D219" s="27">
        <f>AVERAGEIFS('总分(一中)'!$AG:$AG,'总分(一中)'!G:G,B219,'总分(一中)'!$AG:$AG,"&gt;0")</f>
        <v>82.7234042553192</v>
      </c>
      <c r="E219" s="28">
        <f t="shared" si="16"/>
        <v>0.0191449284624159</v>
      </c>
      <c r="F219" s="26">
        <f t="shared" si="17"/>
        <v>2</v>
      </c>
      <c r="G219" s="26">
        <f>_xlfn.MAXIFS('总分(一中)'!$AG:$AG,'总分(一中)'!G:G,B219)</f>
        <v>94</v>
      </c>
      <c r="H219" s="26">
        <f>COUNTIFS('总分(一中)'!$G:$G,$B219,'总分(一中)'!$AG:$AG,"&gt;=80")</f>
        <v>34</v>
      </c>
      <c r="I219" s="26">
        <f>COUNTIFS('总分(一中)'!$G:$G,$B219,'总分(一中)'!$AG:$AG,"&gt;=70")</f>
        <v>41</v>
      </c>
      <c r="J219" s="26">
        <f>COUNTIFS('总分(一中)'!$G:$G,$B219,'总分(一中)'!$AG:$AG,"&gt;=60")</f>
        <v>47</v>
      </c>
      <c r="K219" s="26">
        <f>COUNTIFS('总分(一中)'!$G:$G,$B219,'总分(一中)'!$AG:$AG,"&lt;="&amp;K$114,'总分(一中)'!$AG:$AG,"&gt;="&amp;K$116)</f>
        <v>7</v>
      </c>
      <c r="L219" s="26">
        <f>COUNTIFS('总分(一中)'!$G:$G,$B219,'总分(一中)'!$AG:$AG,"&lt;"&amp;K$116,'总分(一中)'!$AG:$AG,"&gt;="&amp;L$116)</f>
        <v>27</v>
      </c>
      <c r="M219" s="26">
        <f>COUNTIFS('总分(一中)'!$G:$G,$B219,'总分(一中)'!$AG:$AG,"&lt;"&amp;L$116,'总分(一中)'!$AG:$AG,"&gt;="&amp;M$116)</f>
        <v>7</v>
      </c>
      <c r="N219" s="26">
        <f>COUNTIFS('总分(一中)'!$G:$G,$B219,'总分(一中)'!$AG:$AG,"&lt;"&amp;M$116,'总分(一中)'!$AG:$AG,"&gt;="&amp;N$116)</f>
        <v>6</v>
      </c>
      <c r="O219" s="26">
        <f>COUNTIFS('总分(一中)'!$G:$G,$B219,'总分(一中)'!$AG:$AG,"&lt;"&amp;N$116,'总分(一中)'!$AG:$AG,"&gt;="&amp;O$116)</f>
        <v>0</v>
      </c>
      <c r="P219" s="26">
        <f>COUNTIFS('总分(一中)'!$G:$G,$B219,'总分(一中)'!$AG:$AG,"&lt;"&amp;O$116,'总分(一中)'!$AG:$AG,"&gt;="&amp;P$116)</f>
        <v>0</v>
      </c>
      <c r="Q219" s="26">
        <f>COUNTIFS('总分(一中)'!$G:$G,$B219,'总分(一中)'!$AG:$AG,"&lt;"&amp;P$116,'总分(一中)'!$AG:$AG,"&gt;="&amp;Q$116)</f>
        <v>0</v>
      </c>
      <c r="R219" s="26">
        <f>COUNTIFS('总分(一中)'!$G:$G,$B219,'总分(一中)'!$AG:$AG,"&lt;"&amp;Q$116,'总分(一中)'!$AG:$AG,"&gt;="&amp;R$116)</f>
        <v>0</v>
      </c>
      <c r="S219" s="26">
        <f>COUNTIFS('总分(一中)'!$G:$G,$B219,'总分(一中)'!$AG:$AG,"&lt;"&amp;R$116,'总分(一中)'!$AG:$AG,"&gt;="&amp;S$116)</f>
        <v>0</v>
      </c>
      <c r="T219" s="28">
        <v>0.00892116533780264</v>
      </c>
      <c r="U219" s="28">
        <v>0.0478421351504826</v>
      </c>
      <c r="V219" s="28">
        <v>0.00914041532391271</v>
      </c>
      <c r="W219" s="28">
        <v>0.0103513276545554</v>
      </c>
      <c r="X219" s="28">
        <v>0.00689010814249363</v>
      </c>
      <c r="Y219" s="28">
        <v>0.0327151595293064</v>
      </c>
      <c r="Z219" s="28">
        <v>0.0191449284624159</v>
      </c>
      <c r="XBC219" s="10"/>
      <c r="XBD219" s="10"/>
      <c r="XBE219" s="10"/>
      <c r="XBF219" s="10"/>
      <c r="XBG219" s="10"/>
      <c r="XBH219" s="10"/>
      <c r="XBI219" s="10"/>
      <c r="XBJ219" s="10"/>
      <c r="XBK219" s="10"/>
      <c r="XBL219" s="10"/>
      <c r="XBM219" s="10"/>
      <c r="XBN219" s="10"/>
      <c r="XBO219" s="10"/>
    </row>
    <row r="220" ht="20" customHeight="1" spans="1:26 16273:16291">
      <c r="A220" s="42" t="s">
        <v>1436</v>
      </c>
      <c r="B220" s="50">
        <v>17</v>
      </c>
      <c r="C220" s="26">
        <f>COUNTIFS('总分(一中)'!G:G,B220,'总分(一中)'!$AG:$AG,"&gt;0")</f>
        <v>42</v>
      </c>
      <c r="D220" s="27">
        <f>AVERAGEIFS('总分(一中)'!$AG:$AG,'总分(一中)'!G:G,B220,'总分(一中)'!$AG:$AG,"&gt;0")</f>
        <v>77.4523809523809</v>
      </c>
      <c r="E220" s="28">
        <f t="shared" si="16"/>
        <v>-0.0457936063495296</v>
      </c>
      <c r="F220" s="26">
        <f t="shared" si="17"/>
        <v>5</v>
      </c>
      <c r="G220" s="26">
        <f>_xlfn.MAXIFS('总分(一中)'!$AG:$AG,'总分(一中)'!G:G,B220)</f>
        <v>91</v>
      </c>
      <c r="H220" s="26">
        <f>COUNTIFS('总分(一中)'!$G:$G,$B220,'总分(一中)'!$AG:$AG,"&gt;=80")</f>
        <v>21</v>
      </c>
      <c r="I220" s="26">
        <f>COUNTIFS('总分(一中)'!$G:$G,$B220,'总分(一中)'!$AG:$AG,"&gt;=70")</f>
        <v>32</v>
      </c>
      <c r="J220" s="26">
        <f>COUNTIFS('总分(一中)'!$G:$G,$B220,'总分(一中)'!$AG:$AG,"&gt;=60")</f>
        <v>41</v>
      </c>
      <c r="K220" s="26">
        <f>COUNTIFS('总分(一中)'!$G:$G,$B220,'总分(一中)'!$AG:$AG,"&lt;="&amp;K$114,'总分(一中)'!$AG:$AG,"&gt;="&amp;K$116)</f>
        <v>1</v>
      </c>
      <c r="L220" s="26">
        <f>COUNTIFS('总分(一中)'!$G:$G,$B220,'总分(一中)'!$AG:$AG,"&lt;"&amp;K$116,'总分(一中)'!$AG:$AG,"&gt;="&amp;L$116)</f>
        <v>20</v>
      </c>
      <c r="M220" s="26">
        <f>COUNTIFS('总分(一中)'!$G:$G,$B220,'总分(一中)'!$AG:$AG,"&lt;"&amp;L$116,'总分(一中)'!$AG:$AG,"&gt;="&amp;M$116)</f>
        <v>11</v>
      </c>
      <c r="N220" s="26">
        <f>COUNTIFS('总分(一中)'!$G:$G,$B220,'总分(一中)'!$AG:$AG,"&lt;"&amp;M$116,'总分(一中)'!$AG:$AG,"&gt;="&amp;N$116)</f>
        <v>9</v>
      </c>
      <c r="O220" s="26">
        <f>COUNTIFS('总分(一中)'!$G:$G,$B220,'总分(一中)'!$AG:$AG,"&lt;"&amp;N$116,'总分(一中)'!$AG:$AG,"&gt;="&amp;O$116)</f>
        <v>1</v>
      </c>
      <c r="P220" s="26">
        <f>COUNTIFS('总分(一中)'!$G:$G,$B220,'总分(一中)'!$AG:$AG,"&lt;"&amp;O$116,'总分(一中)'!$AG:$AG,"&gt;="&amp;P$116)</f>
        <v>0</v>
      </c>
      <c r="Q220" s="26">
        <f>COUNTIFS('总分(一中)'!$G:$G,$B220,'总分(一中)'!$AG:$AG,"&lt;"&amp;P$116,'总分(一中)'!$AG:$AG,"&gt;="&amp;Q$116)</f>
        <v>0</v>
      </c>
      <c r="R220" s="26">
        <f>COUNTIFS('总分(一中)'!$G:$G,$B220,'总分(一中)'!$AG:$AG,"&lt;"&amp;Q$116,'总分(一中)'!$AG:$AG,"&gt;="&amp;R$116)</f>
        <v>0</v>
      </c>
      <c r="S220" s="26">
        <f>COUNTIFS('总分(一中)'!$G:$G,$B220,'总分(一中)'!$AG:$AG,"&lt;"&amp;R$116,'总分(一中)'!$AG:$AG,"&gt;="&amp;S$116)</f>
        <v>0</v>
      </c>
      <c r="T220" s="28">
        <v>-0.00620687177873732</v>
      </c>
      <c r="U220" s="28">
        <v>-0.0966460817717206</v>
      </c>
      <c r="V220" s="28">
        <v>-0.0506004999085534</v>
      </c>
      <c r="W220" s="28">
        <v>-0.0288562929749467</v>
      </c>
      <c r="X220" s="28">
        <v>-0.0614936187977099</v>
      </c>
      <c r="Y220" s="28">
        <v>-0.0675836304975379</v>
      </c>
      <c r="Z220" s="28">
        <v>-0.0457936063495296</v>
      </c>
      <c r="XBC220" s="10"/>
      <c r="XBD220" s="10"/>
      <c r="XBE220" s="10"/>
      <c r="XBF220" s="10"/>
      <c r="XBG220" s="10"/>
      <c r="XBH220" s="10"/>
      <c r="XBI220" s="10"/>
      <c r="XBJ220" s="10"/>
      <c r="XBK220" s="10"/>
      <c r="XBL220" s="10"/>
      <c r="XBM220" s="10"/>
      <c r="XBN220" s="10"/>
      <c r="XBO220" s="10"/>
    </row>
    <row r="221" ht="16.8" customHeight="1" spans="1:26 16273:16291">
      <c r="A221" s="29" t="s">
        <v>1436</v>
      </c>
      <c r="B221" s="29">
        <v>18</v>
      </c>
      <c r="C221" s="26">
        <f>COUNTIFS('总分(一中)'!G:G,B221,'总分(一中)'!$AG:$AG,"&gt;0")</f>
        <v>32</v>
      </c>
      <c r="D221" s="27">
        <f>AVERAGEIFS('总分(一中)'!$AG:$AG,'总分(一中)'!G:G,B221,'总分(一中)'!$AG:$AG,"&gt;0")</f>
        <v>76.8125</v>
      </c>
      <c r="E221" s="28">
        <f t="shared" si="16"/>
        <v>-0.0536768823499465</v>
      </c>
      <c r="F221" s="26">
        <f t="shared" si="17"/>
        <v>6</v>
      </c>
      <c r="G221" s="26">
        <f>_xlfn.MAXIFS('总分(一中)'!$AG:$AG,'总分(一中)'!G:G,B221)</f>
        <v>92</v>
      </c>
      <c r="H221" s="26">
        <f>COUNTIFS('总分(一中)'!$G:$G,$B221,'总分(一中)'!$AG:$AG,"&gt;=80")</f>
        <v>16</v>
      </c>
      <c r="I221" s="26">
        <f>COUNTIFS('总分(一中)'!$G:$G,$B221,'总分(一中)'!$AG:$AG,"&gt;=70")</f>
        <v>24</v>
      </c>
      <c r="J221" s="26">
        <f>COUNTIFS('总分(一中)'!$G:$G,$B221,'总分(一中)'!$AG:$AG,"&gt;=60")</f>
        <v>30</v>
      </c>
      <c r="K221" s="26">
        <f>COUNTIFS('总分(一中)'!$G:$G,$B221,'总分(一中)'!$AG:$AG,"&lt;="&amp;K$114,'总分(一中)'!$AG:$AG,"&gt;="&amp;K$116)</f>
        <v>3</v>
      </c>
      <c r="L221" s="26">
        <f>COUNTIFS('总分(一中)'!$G:$G,$B221,'总分(一中)'!$AG:$AG,"&lt;"&amp;K$116,'总分(一中)'!$AG:$AG,"&gt;="&amp;L$116)</f>
        <v>13</v>
      </c>
      <c r="M221" s="26">
        <f>COUNTIFS('总分(一中)'!$G:$G,$B221,'总分(一中)'!$AG:$AG,"&lt;"&amp;L$116,'总分(一中)'!$AG:$AG,"&gt;="&amp;M$116)</f>
        <v>8</v>
      </c>
      <c r="N221" s="26">
        <f>COUNTIFS('总分(一中)'!$G:$G,$B221,'总分(一中)'!$AG:$AG,"&lt;"&amp;M$116,'总分(一中)'!$AG:$AG,"&gt;="&amp;N$116)</f>
        <v>6</v>
      </c>
      <c r="O221" s="26">
        <f>COUNTIFS('总分(一中)'!$G:$G,$B221,'总分(一中)'!$AG:$AG,"&lt;"&amp;N$116,'总分(一中)'!$AG:$AG,"&gt;="&amp;O$116)</f>
        <v>2</v>
      </c>
      <c r="P221" s="26">
        <f>COUNTIFS('总分(一中)'!$G:$G,$B221,'总分(一中)'!$AG:$AG,"&lt;"&amp;O$116,'总分(一中)'!$AG:$AG,"&gt;="&amp;P$116)</f>
        <v>0</v>
      </c>
      <c r="Q221" s="26">
        <f>COUNTIFS('总分(一中)'!$G:$G,$B221,'总分(一中)'!$AG:$AG,"&lt;"&amp;P$116,'总分(一中)'!$AG:$AG,"&gt;="&amp;Q$116)</f>
        <v>0</v>
      </c>
      <c r="R221" s="26">
        <f>COUNTIFS('总分(一中)'!$G:$G,$B221,'总分(一中)'!$AG:$AG,"&lt;"&amp;Q$116,'总分(一中)'!$AG:$AG,"&gt;="&amp;R$116)</f>
        <v>0</v>
      </c>
      <c r="S221" s="26">
        <f>COUNTIFS('总分(一中)'!$G:$G,$B221,'总分(一中)'!$AG:$AG,"&lt;"&amp;R$116,'总分(一中)'!$AG:$AG,"&gt;="&amp;S$116)</f>
        <v>0</v>
      </c>
      <c r="T221" s="28">
        <v>-0.0439794830125435</v>
      </c>
      <c r="U221" s="28">
        <v>-0.134241908006814</v>
      </c>
      <c r="V221" s="28">
        <v>-0.126387449450304</v>
      </c>
      <c r="W221" s="28">
        <v>-0.0576757397875112</v>
      </c>
      <c r="X221" s="28">
        <v>-0.0673485209923664</v>
      </c>
      <c r="Y221" s="28">
        <v>-0.0933718231731477</v>
      </c>
      <c r="Z221" s="28">
        <v>-0.0536768823499465</v>
      </c>
      <c r="XBH221" s="10"/>
      <c r="XBI221" s="10"/>
      <c r="XBJ221" s="10"/>
      <c r="XBK221" s="10"/>
      <c r="XBL221" s="10"/>
      <c r="XBM221" s="10"/>
      <c r="XBN221" s="10"/>
      <c r="XBO221" s="10"/>
    </row>
    <row r="222" ht="17.55" customHeight="1" spans="1:26 16273:16291">
      <c r="A222" s="29"/>
      <c r="B222" s="29" t="s">
        <v>1773</v>
      </c>
      <c r="C222" s="26">
        <f>COUNTIFS('总分(一中)'!$AG:$AG,"&gt;0")</f>
        <v>242</v>
      </c>
      <c r="D222" s="27">
        <f>AVERAGEIFS('总分(一中)'!$AG:$AG,'总分(一中)'!$AG:$AG,"&gt;0")</f>
        <v>81.1694214876033</v>
      </c>
      <c r="E222" s="30" t="s">
        <v>1762</v>
      </c>
      <c r="F222" s="31" t="s">
        <v>1762</v>
      </c>
      <c r="G222" s="26">
        <f>_xlfn.MAXIFS('总分(一中)'!$AG:$AG,'总分(一中)'!E:E,B222)</f>
        <v>0</v>
      </c>
      <c r="H222" s="26">
        <f>COUNTIFS('总分(一中)'!$AG:$AG,"&gt;=80")</f>
        <v>158</v>
      </c>
      <c r="I222" s="26">
        <f>COUNTIFS('总分(一中)'!$AG:$AG,"&gt;=70")</f>
        <v>211</v>
      </c>
      <c r="J222" s="26">
        <f>COUNTIFS('总分(一中)'!$AG:$AG,"&gt;=60")</f>
        <v>238</v>
      </c>
      <c r="K222" s="26">
        <f>COUNTIFS('总分(一中)'!$AG:$AG,"&lt;="&amp;K$114,'总分(一中)'!$AG:$AG,"&gt;="&amp;K$116)</f>
        <v>31</v>
      </c>
      <c r="L222" s="26">
        <f>COUNTIFS('总分(一中)'!$AG:$AG,"&lt;="&amp;L$114,'总分(一中)'!$AG:$AG,"&gt;="&amp;L$116)</f>
        <v>127</v>
      </c>
      <c r="M222" s="26">
        <f>COUNTIFS('总分(一中)'!$AG:$AG,"&lt;="&amp;M$114,'总分(一中)'!$AG:$AG,"&gt;="&amp;M$116)</f>
        <v>53</v>
      </c>
      <c r="N222" s="26">
        <f>COUNTIFS('总分(一中)'!$AG:$AG,"&lt;="&amp;N$114,'总分(一中)'!$AG:$AG,"&gt;="&amp;N$116)</f>
        <v>27</v>
      </c>
      <c r="O222" s="26">
        <f>COUNTIFS('总分(一中)'!$AG:$AG,"&lt;="&amp;O$114,'总分(一中)'!$AG:$AG,"&gt;="&amp;O$116)</f>
        <v>3</v>
      </c>
      <c r="P222" s="26">
        <f>COUNTIFS('总分(一中)'!$AG:$AG,"&lt;="&amp;P$114,'总分(一中)'!$AG:$AG,"&gt;="&amp;P$116)</f>
        <v>1</v>
      </c>
      <c r="Q222" s="26">
        <f>COUNTIFS('总分(一中)'!$AG:$AG,"&lt;="&amp;Q$114,'总分(一中)'!$AG:$AG,"&gt;="&amp;Q$116)</f>
        <v>0</v>
      </c>
      <c r="R222" s="26">
        <f>COUNTIFS('总分(一中)'!$AG:$AG,"&lt;="&amp;R$114,'总分(一中)'!$AG:$AG,"&gt;="&amp;R$116)</f>
        <v>0</v>
      </c>
      <c r="S222" s="26">
        <f>COUNTIFS('总分(一中)'!$AG:$AG,"&lt;="&amp;S$114,'总分(一中)'!$AG:$AG,"&gt;="&amp;S$116)</f>
        <v>0</v>
      </c>
      <c r="T222" s="30" t="s">
        <v>1762</v>
      </c>
      <c r="U222" s="30" t="s">
        <v>1762</v>
      </c>
      <c r="V222" s="30" t="s">
        <v>1762</v>
      </c>
      <c r="W222" s="30" t="s">
        <v>1762</v>
      </c>
      <c r="X222" s="30" t="s">
        <v>1762</v>
      </c>
      <c r="Y222" s="30" t="s">
        <v>1762</v>
      </c>
      <c r="Z222" s="30" t="s">
        <v>1762</v>
      </c>
      <c r="XBH222" s="10"/>
      <c r="XBI222" s="10"/>
      <c r="XBJ222" s="10"/>
      <c r="XBK222" s="10"/>
      <c r="XBL222" s="10"/>
      <c r="XBM222" s="10"/>
      <c r="XBN222" s="10"/>
      <c r="XBO222" s="10"/>
    </row>
    <row r="223" ht="16.8" customHeight="1" spans="1:26 16273:16291">
      <c r="XBH223" s="10"/>
      <c r="XBI223" s="10"/>
      <c r="XBJ223" s="10"/>
      <c r="XBK223" s="10"/>
      <c r="XBL223" s="10"/>
      <c r="XBM223" s="10"/>
      <c r="XBN223" s="10"/>
      <c r="XBO223" s="10"/>
    </row>
    <row r="224" ht="16.8" customHeight="1" spans="1:26 16273:16291">
      <c r="XBH224" s="10"/>
      <c r="XBI224" s="10"/>
      <c r="XBJ224" s="10"/>
      <c r="XBK224" s="10"/>
      <c r="XBL224" s="10"/>
      <c r="XBM224" s="10"/>
      <c r="XBN224" s="10"/>
      <c r="XBO224" s="10"/>
    </row>
    <row r="225" ht="16.8" customHeight="1" spans="16284:16291">
      <c r="XBH225" s="10"/>
      <c r="XBI225" s="10"/>
      <c r="XBJ225" s="10"/>
      <c r="XBK225" s="10"/>
      <c r="XBL225" s="10"/>
      <c r="XBM225" s="10"/>
      <c r="XBN225" s="10"/>
      <c r="XBO225" s="10"/>
    </row>
    <row r="226" ht="16.8" customHeight="1" spans="16284:16291">
      <c r="XBH226" s="10"/>
      <c r="XBI226" s="10"/>
      <c r="XBJ226" s="10"/>
      <c r="XBK226" s="10"/>
      <c r="XBL226" s="10"/>
      <c r="XBM226" s="10"/>
      <c r="XBN226" s="10"/>
      <c r="XBO226" s="10"/>
    </row>
    <row r="227" ht="16.8" customHeight="1" spans="16284:16291">
      <c r="XBH227" s="10"/>
      <c r="XBI227" s="10"/>
      <c r="XBJ227" s="10"/>
      <c r="XBK227" s="10"/>
      <c r="XBL227" s="10"/>
      <c r="XBM227" s="10"/>
      <c r="XBN227" s="10"/>
      <c r="XBO227" s="10"/>
    </row>
    <row r="228" ht="16.8" customHeight="1" spans="16284:16291">
      <c r="XBH228" s="10"/>
      <c r="XBI228" s="10"/>
      <c r="XBJ228" s="10"/>
      <c r="XBK228" s="10"/>
      <c r="XBL228" s="10"/>
      <c r="XBM228" s="10"/>
      <c r="XBN228" s="10"/>
      <c r="XBO228" s="10"/>
    </row>
    <row r="229" ht="16.8" customHeight="1" spans="16284:16291">
      <c r="XBH229" s="10"/>
      <c r="XBI229" s="10"/>
      <c r="XBJ229" s="10"/>
      <c r="XBK229" s="10"/>
      <c r="XBL229" s="10"/>
      <c r="XBM229" s="10"/>
      <c r="XBN229" s="10"/>
      <c r="XBO229" s="10"/>
    </row>
  </sheetData>
  <mergeCells count="43">
    <mergeCell ref="A3:G3"/>
    <mergeCell ref="H3:S3"/>
    <mergeCell ref="A32:G32"/>
    <mergeCell ref="H32:J32"/>
    <mergeCell ref="K32:S32"/>
    <mergeCell ref="A55:B55"/>
    <mergeCell ref="A59:G59"/>
    <mergeCell ref="H59:J59"/>
    <mergeCell ref="K59:S59"/>
    <mergeCell ref="A82:B82"/>
    <mergeCell ref="A86:G86"/>
    <mergeCell ref="H86:J86"/>
    <mergeCell ref="K86:S86"/>
    <mergeCell ref="A113:G113"/>
    <mergeCell ref="H113:J113"/>
    <mergeCell ref="K113:S113"/>
    <mergeCell ref="A137:G137"/>
    <mergeCell ref="H137:J137"/>
    <mergeCell ref="K137:S137"/>
    <mergeCell ref="A164:G164"/>
    <mergeCell ref="H164:J164"/>
    <mergeCell ref="K164:S164"/>
    <mergeCell ref="A187:G187"/>
    <mergeCell ref="H187:J187"/>
    <mergeCell ref="K187:S187"/>
    <mergeCell ref="A198:G198"/>
    <mergeCell ref="H198:J198"/>
    <mergeCell ref="K198:S198"/>
    <mergeCell ref="A212:G212"/>
    <mergeCell ref="H212:J212"/>
    <mergeCell ref="K212:S212"/>
    <mergeCell ref="A182:S183"/>
    <mergeCell ref="A1:S2"/>
    <mergeCell ref="A30:S31"/>
    <mergeCell ref="A84:S85"/>
    <mergeCell ref="A196:S197"/>
    <mergeCell ref="A162:S163"/>
    <mergeCell ref="A210:S211"/>
    <mergeCell ref="A135:S136"/>
    <mergeCell ref="A185:S186"/>
    <mergeCell ref="A57:S58"/>
    <mergeCell ref="A159:S160"/>
    <mergeCell ref="A111:S112"/>
  </mergeCells>
  <pageMargins left="0.75" right="0.75" top="1" bottom="1" header="0.5" footer="0.5"/>
  <pageSetup paperSize="9" scale="77" fitToHeight="0" orientation="landscape"/>
  <headerFooter>
    <oddFooter>&amp;R&amp;"宋体"第&amp;"Times New Roman"&amp;P&amp;"宋体"页共&amp;"Times New Roman"&amp;N&amp;"宋体"页</oddFooter>
  </headerFooter>
  <rowBreaks count="9" manualBreakCount="9">
    <brk id="29" max="16383" man="1"/>
    <brk id="56" max="16383" man="1"/>
    <brk id="83" max="16383" man="1"/>
    <brk id="110" max="16383" man="1"/>
    <brk id="134" max="16383" man="1"/>
    <brk id="160" max="16383" man="1"/>
    <brk id="183" max="16383" man="1"/>
    <brk id="195" max="16383" man="1"/>
    <brk id="209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9"/>
  <sheetViews>
    <sheetView workbookViewId="0">
      <selection activeCell="A1" sqref="A1:G1"/>
    </sheetView>
  </sheetViews>
  <sheetFormatPr defaultColWidth="9" defaultRowHeight="16.8" outlineLevelCol="6"/>
  <sheetData>
    <row r="1" spans="1:7">
      <c r="A1" s="1" t="s">
        <v>1781</v>
      </c>
      <c r="B1" s="1" t="s">
        <v>1782</v>
      </c>
      <c r="C1" s="1" t="s">
        <v>1783</v>
      </c>
      <c r="D1" s="1" t="s">
        <v>1784</v>
      </c>
      <c r="E1" s="1" t="s">
        <v>1785</v>
      </c>
      <c r="F1" s="1" t="s">
        <v>1786</v>
      </c>
      <c r="G1" s="1" t="s">
        <v>1787</v>
      </c>
    </row>
    <row r="2" ht="31" customHeight="1" spans="1:7">
      <c r="A2" s="2" t="s">
        <v>863</v>
      </c>
      <c r="B2" s="2" t="s">
        <v>964</v>
      </c>
      <c r="C2" s="2" t="s">
        <v>963</v>
      </c>
      <c r="D2" s="2" t="s">
        <v>1788</v>
      </c>
      <c r="E2" s="2" t="s">
        <v>1762</v>
      </c>
      <c r="F2" s="2" t="s">
        <v>1789</v>
      </c>
      <c r="G2" s="2" t="s">
        <v>1790</v>
      </c>
    </row>
    <row r="3" ht="31" customHeight="1" spans="1:7">
      <c r="A3" s="2" t="s">
        <v>863</v>
      </c>
      <c r="B3" s="2" t="s">
        <v>862</v>
      </c>
      <c r="C3" s="2" t="s">
        <v>861</v>
      </c>
      <c r="D3" s="2" t="s">
        <v>1788</v>
      </c>
      <c r="E3" s="2" t="s">
        <v>1762</v>
      </c>
      <c r="F3" s="2" t="s">
        <v>1789</v>
      </c>
      <c r="G3" s="2" t="s">
        <v>1790</v>
      </c>
    </row>
    <row r="4" ht="31" customHeight="1" spans="1:7">
      <c r="A4" s="2" t="s">
        <v>863</v>
      </c>
      <c r="B4" s="2" t="s">
        <v>869</v>
      </c>
      <c r="C4" s="2" t="s">
        <v>868</v>
      </c>
      <c r="D4" s="2" t="s">
        <v>1788</v>
      </c>
      <c r="E4" s="2" t="s">
        <v>1762</v>
      </c>
      <c r="F4" s="2" t="s">
        <v>1789</v>
      </c>
      <c r="G4" s="2" t="s">
        <v>1790</v>
      </c>
    </row>
    <row r="5" ht="31" customHeight="1" spans="1:7">
      <c r="A5" s="2" t="s">
        <v>863</v>
      </c>
      <c r="B5" s="2" t="s">
        <v>871</v>
      </c>
      <c r="C5" s="2" t="s">
        <v>870</v>
      </c>
      <c r="D5" s="2" t="s">
        <v>1788</v>
      </c>
      <c r="E5" s="2" t="s">
        <v>1762</v>
      </c>
      <c r="F5" s="2" t="s">
        <v>1789</v>
      </c>
      <c r="G5" s="2" t="s">
        <v>1790</v>
      </c>
    </row>
    <row r="6" ht="31" customHeight="1" spans="1:7">
      <c r="A6" s="2" t="s">
        <v>863</v>
      </c>
      <c r="B6" s="2" t="s">
        <v>875</v>
      </c>
      <c r="C6" s="2" t="s">
        <v>874</v>
      </c>
      <c r="D6" s="2" t="s">
        <v>1788</v>
      </c>
      <c r="E6" s="2" t="s">
        <v>1762</v>
      </c>
      <c r="F6" s="2" t="s">
        <v>1789</v>
      </c>
      <c r="G6" s="2" t="s">
        <v>1790</v>
      </c>
    </row>
    <row r="7" ht="31" customHeight="1" spans="1:7">
      <c r="A7" s="2" t="s">
        <v>863</v>
      </c>
      <c r="B7" s="2" t="s">
        <v>877</v>
      </c>
      <c r="C7" s="2" t="s">
        <v>876</v>
      </c>
      <c r="D7" s="2" t="s">
        <v>1791</v>
      </c>
      <c r="E7" s="2" t="s">
        <v>1762</v>
      </c>
      <c r="F7" s="2" t="s">
        <v>1789</v>
      </c>
      <c r="G7" s="2" t="s">
        <v>1790</v>
      </c>
    </row>
    <row r="8" ht="31" customHeight="1" spans="1:7">
      <c r="A8" s="2" t="s">
        <v>863</v>
      </c>
      <c r="B8" s="2" t="s">
        <v>884</v>
      </c>
      <c r="C8" s="2" t="s">
        <v>883</v>
      </c>
      <c r="D8" s="2" t="s">
        <v>1788</v>
      </c>
      <c r="E8" s="2" t="s">
        <v>1762</v>
      </c>
      <c r="F8" s="2" t="s">
        <v>1789</v>
      </c>
      <c r="G8" s="2" t="s">
        <v>1790</v>
      </c>
    </row>
    <row r="9" ht="31" customHeight="1" spans="1:7">
      <c r="A9" s="2" t="s">
        <v>863</v>
      </c>
      <c r="B9" s="2" t="s">
        <v>1447</v>
      </c>
      <c r="C9" s="2" t="s">
        <v>1446</v>
      </c>
      <c r="D9" s="2" t="s">
        <v>1788</v>
      </c>
      <c r="E9" s="2" t="s">
        <v>1762</v>
      </c>
      <c r="F9" s="2" t="s">
        <v>1792</v>
      </c>
      <c r="G9" s="2" t="s">
        <v>1793</v>
      </c>
    </row>
    <row r="10" ht="31" customHeight="1" spans="1:7">
      <c r="A10" s="2" t="s">
        <v>863</v>
      </c>
      <c r="B10" s="2" t="s">
        <v>892</v>
      </c>
      <c r="C10" s="2" t="s">
        <v>891</v>
      </c>
      <c r="D10" s="2" t="s">
        <v>1788</v>
      </c>
      <c r="E10" s="2" t="s">
        <v>1762</v>
      </c>
      <c r="F10" s="2" t="s">
        <v>1789</v>
      </c>
      <c r="G10" s="2" t="s">
        <v>1790</v>
      </c>
    </row>
    <row r="11" ht="31" customHeight="1" spans="1:7">
      <c r="A11" s="2" t="s">
        <v>863</v>
      </c>
      <c r="B11" s="2" t="s">
        <v>1460</v>
      </c>
      <c r="C11" s="2" t="s">
        <v>1459</v>
      </c>
      <c r="D11" s="2" t="s">
        <v>1791</v>
      </c>
      <c r="E11" s="2" t="s">
        <v>1762</v>
      </c>
      <c r="F11" s="2" t="s">
        <v>1792</v>
      </c>
      <c r="G11" s="2" t="s">
        <v>1793</v>
      </c>
    </row>
    <row r="12" ht="31" customHeight="1" spans="1:7">
      <c r="A12" s="2" t="s">
        <v>863</v>
      </c>
      <c r="B12" s="2" t="s">
        <v>900</v>
      </c>
      <c r="C12" s="2" t="s">
        <v>899</v>
      </c>
      <c r="D12" s="2" t="s">
        <v>1788</v>
      </c>
      <c r="E12" s="2" t="s">
        <v>1762</v>
      </c>
      <c r="F12" s="2" t="s">
        <v>1789</v>
      </c>
      <c r="G12" s="2" t="s">
        <v>1790</v>
      </c>
    </row>
    <row r="13" ht="31" customHeight="1" spans="1:7">
      <c r="A13" s="2" t="s">
        <v>863</v>
      </c>
      <c r="B13" s="2" t="s">
        <v>1711</v>
      </c>
      <c r="C13" s="2" t="s">
        <v>1710</v>
      </c>
      <c r="D13" s="2" t="s">
        <v>1788</v>
      </c>
      <c r="E13" s="2" t="s">
        <v>1762</v>
      </c>
      <c r="F13" s="2" t="s">
        <v>1789</v>
      </c>
      <c r="G13" s="2" t="s">
        <v>1790</v>
      </c>
    </row>
    <row r="14" ht="31" customHeight="1" spans="1:7">
      <c r="A14" s="2" t="s">
        <v>863</v>
      </c>
      <c r="B14" s="2" t="s">
        <v>910</v>
      </c>
      <c r="C14" s="2" t="s">
        <v>909</v>
      </c>
      <c r="D14" s="2" t="s">
        <v>1791</v>
      </c>
      <c r="E14" s="2" t="s">
        <v>1762</v>
      </c>
      <c r="F14" s="2" t="s">
        <v>1789</v>
      </c>
      <c r="G14" s="2" t="s">
        <v>1790</v>
      </c>
    </row>
    <row r="15" ht="31" customHeight="1" spans="1:7">
      <c r="A15" s="2" t="s">
        <v>863</v>
      </c>
      <c r="B15" s="2" t="s">
        <v>912</v>
      </c>
      <c r="C15" s="2" t="s">
        <v>911</v>
      </c>
      <c r="D15" s="2" t="s">
        <v>1788</v>
      </c>
      <c r="E15" s="2" t="s">
        <v>1762</v>
      </c>
      <c r="F15" s="2" t="s">
        <v>1789</v>
      </c>
      <c r="G15" s="2" t="s">
        <v>1790</v>
      </c>
    </row>
    <row r="16" ht="31" customHeight="1" spans="1:7">
      <c r="A16" s="2" t="s">
        <v>863</v>
      </c>
      <c r="B16" s="2" t="s">
        <v>1723</v>
      </c>
      <c r="C16" s="2" t="s">
        <v>1722</v>
      </c>
      <c r="D16" s="2" t="s">
        <v>1791</v>
      </c>
      <c r="E16" s="2" t="s">
        <v>1762</v>
      </c>
      <c r="F16" s="2" t="s">
        <v>1789</v>
      </c>
      <c r="G16" s="2" t="s">
        <v>1790</v>
      </c>
    </row>
    <row r="17" ht="31" customHeight="1" spans="1:7">
      <c r="A17" s="2" t="s">
        <v>863</v>
      </c>
      <c r="B17" s="2" t="s">
        <v>926</v>
      </c>
      <c r="C17" s="2" t="s">
        <v>925</v>
      </c>
      <c r="D17" s="2" t="s">
        <v>1788</v>
      </c>
      <c r="E17" s="2" t="s">
        <v>1762</v>
      </c>
      <c r="F17" s="2" t="s">
        <v>1789</v>
      </c>
      <c r="G17" s="2" t="s">
        <v>1790</v>
      </c>
    </row>
    <row r="18" ht="31" customHeight="1" spans="1:7">
      <c r="A18" s="2" t="s">
        <v>863</v>
      </c>
      <c r="B18" s="2" t="s">
        <v>1482</v>
      </c>
      <c r="C18" s="2" t="s">
        <v>1481</v>
      </c>
      <c r="D18" s="2" t="s">
        <v>1791</v>
      </c>
      <c r="E18" s="2" t="s">
        <v>1762</v>
      </c>
      <c r="F18" s="2" t="s">
        <v>1792</v>
      </c>
      <c r="G18" s="2" t="s">
        <v>1793</v>
      </c>
    </row>
    <row r="19" ht="31" customHeight="1" spans="1:7">
      <c r="A19" s="2" t="s">
        <v>863</v>
      </c>
      <c r="B19" s="2" t="s">
        <v>1490</v>
      </c>
      <c r="C19" s="2" t="s">
        <v>1489</v>
      </c>
      <c r="D19" s="2" t="s">
        <v>1791</v>
      </c>
      <c r="E19" s="2" t="s">
        <v>1762</v>
      </c>
      <c r="F19" s="2" t="s">
        <v>1792</v>
      </c>
      <c r="G19" s="2" t="s">
        <v>1793</v>
      </c>
    </row>
    <row r="20" ht="31" customHeight="1" spans="1:7">
      <c r="A20" s="2" t="s">
        <v>863</v>
      </c>
      <c r="B20" s="2" t="s">
        <v>1496</v>
      </c>
      <c r="C20" s="2" t="s">
        <v>1495</v>
      </c>
      <c r="D20" s="2" t="s">
        <v>1788</v>
      </c>
      <c r="E20" s="2" t="s">
        <v>1762</v>
      </c>
      <c r="F20" s="2" t="s">
        <v>1792</v>
      </c>
      <c r="G20" s="2" t="s">
        <v>1793</v>
      </c>
    </row>
    <row r="21" ht="31" customHeight="1" spans="1:7">
      <c r="A21" s="2" t="s">
        <v>863</v>
      </c>
      <c r="B21" s="2" t="s">
        <v>948</v>
      </c>
      <c r="C21" s="2" t="s">
        <v>947</v>
      </c>
      <c r="D21" s="2" t="s">
        <v>1788</v>
      </c>
      <c r="E21" s="2" t="s">
        <v>1762</v>
      </c>
      <c r="F21" s="2" t="s">
        <v>1789</v>
      </c>
      <c r="G21" s="2" t="s">
        <v>1790</v>
      </c>
    </row>
    <row r="22" ht="31" customHeight="1" spans="1:7">
      <c r="A22" s="2" t="s">
        <v>863</v>
      </c>
      <c r="B22" s="2" t="s">
        <v>950</v>
      </c>
      <c r="C22" s="2" t="s">
        <v>949</v>
      </c>
      <c r="D22" s="2" t="s">
        <v>1788</v>
      </c>
      <c r="E22" s="2" t="s">
        <v>1762</v>
      </c>
      <c r="F22" s="2" t="s">
        <v>1789</v>
      </c>
      <c r="G22" s="2" t="s">
        <v>1790</v>
      </c>
    </row>
    <row r="23" spans="1:7">
      <c r="A23" s="1" t="s">
        <v>1781</v>
      </c>
      <c r="B23" s="1" t="s">
        <v>1782</v>
      </c>
      <c r="C23" s="1" t="s">
        <v>1783</v>
      </c>
      <c r="D23" s="1" t="s">
        <v>1784</v>
      </c>
      <c r="E23" s="1" t="s">
        <v>1785</v>
      </c>
      <c r="F23" s="1" t="s">
        <v>1786</v>
      </c>
      <c r="G23" s="1" t="s">
        <v>1787</v>
      </c>
    </row>
    <row r="24" ht="46" customHeight="1" spans="1:7">
      <c r="A24" s="2" t="s">
        <v>1143</v>
      </c>
      <c r="B24" s="2" t="s">
        <v>1794</v>
      </c>
      <c r="C24" s="2" t="s">
        <v>1795</v>
      </c>
      <c r="D24" s="2" t="s">
        <v>1791</v>
      </c>
      <c r="E24" s="2" t="s">
        <v>1762</v>
      </c>
      <c r="F24" s="2" t="s">
        <v>1796</v>
      </c>
      <c r="G24" s="2" t="s">
        <v>1797</v>
      </c>
    </row>
    <row r="25" ht="46" customHeight="1" spans="1:7">
      <c r="A25" s="2" t="s">
        <v>1143</v>
      </c>
      <c r="B25" s="2" t="s">
        <v>1141</v>
      </c>
      <c r="C25" s="2" t="s">
        <v>1140</v>
      </c>
      <c r="D25" s="2" t="s">
        <v>1788</v>
      </c>
      <c r="E25" s="2" t="s">
        <v>1762</v>
      </c>
      <c r="F25" s="2" t="s">
        <v>1796</v>
      </c>
      <c r="G25" s="2" t="s">
        <v>1797</v>
      </c>
    </row>
    <row r="26" ht="46" customHeight="1" spans="1:7">
      <c r="A26" s="2" t="s">
        <v>1143</v>
      </c>
      <c r="B26" s="2" t="s">
        <v>1147</v>
      </c>
      <c r="C26" s="2" t="s">
        <v>1146</v>
      </c>
      <c r="D26" s="2" t="s">
        <v>1791</v>
      </c>
      <c r="E26" s="2" t="s">
        <v>1762</v>
      </c>
      <c r="F26" s="2" t="s">
        <v>1796</v>
      </c>
      <c r="G26" s="2" t="s">
        <v>1797</v>
      </c>
    </row>
    <row r="27" ht="46" customHeight="1" spans="1:7">
      <c r="A27" s="2" t="s">
        <v>1143</v>
      </c>
      <c r="B27" s="2" t="s">
        <v>1159</v>
      </c>
      <c r="C27" s="2" t="s">
        <v>1158</v>
      </c>
      <c r="D27" s="2" t="s">
        <v>1791</v>
      </c>
      <c r="E27" s="2" t="s">
        <v>1762</v>
      </c>
      <c r="F27" s="2" t="s">
        <v>1796</v>
      </c>
      <c r="G27" s="2" t="s">
        <v>1797</v>
      </c>
    </row>
    <row r="28" ht="46" customHeight="1" spans="1:7">
      <c r="A28" s="2" t="s">
        <v>1143</v>
      </c>
      <c r="B28" s="2" t="s">
        <v>1798</v>
      </c>
      <c r="C28" s="2" t="s">
        <v>1799</v>
      </c>
      <c r="D28" s="2" t="s">
        <v>1791</v>
      </c>
      <c r="E28" s="2" t="s">
        <v>1762</v>
      </c>
      <c r="F28" s="2" t="s">
        <v>1796</v>
      </c>
      <c r="G28" s="2" t="s">
        <v>1797</v>
      </c>
    </row>
    <row r="29" ht="46" customHeight="1" spans="1:7">
      <c r="A29" s="2" t="s">
        <v>1143</v>
      </c>
      <c r="B29" s="2" t="s">
        <v>1187</v>
      </c>
      <c r="C29" s="2" t="s">
        <v>1186</v>
      </c>
      <c r="D29" s="2" t="s">
        <v>1791</v>
      </c>
      <c r="E29" s="2" t="s">
        <v>1762</v>
      </c>
      <c r="F29" s="2" t="s">
        <v>1796</v>
      </c>
      <c r="G29" s="2" t="s">
        <v>1797</v>
      </c>
    </row>
    <row r="30" ht="46" customHeight="1" spans="1:7">
      <c r="A30" s="2" t="s">
        <v>1143</v>
      </c>
      <c r="B30" s="2" t="s">
        <v>1542</v>
      </c>
      <c r="C30" s="2" t="s">
        <v>1541</v>
      </c>
      <c r="D30" s="2" t="s">
        <v>1791</v>
      </c>
      <c r="E30" s="2" t="s">
        <v>1762</v>
      </c>
      <c r="F30" s="2" t="s">
        <v>1800</v>
      </c>
      <c r="G30" s="2" t="s">
        <v>1801</v>
      </c>
    </row>
    <row r="31" ht="46" customHeight="1" spans="1:7">
      <c r="A31" s="2" t="s">
        <v>1143</v>
      </c>
      <c r="B31" s="2" t="s">
        <v>1615</v>
      </c>
      <c r="C31" s="2" t="s">
        <v>1614</v>
      </c>
      <c r="D31" s="2" t="s">
        <v>1791</v>
      </c>
      <c r="E31" s="2" t="s">
        <v>1762</v>
      </c>
      <c r="F31" s="2" t="s">
        <v>1792</v>
      </c>
      <c r="G31" s="2" t="s">
        <v>1802</v>
      </c>
    </row>
    <row r="32" ht="46" customHeight="1" spans="1:7">
      <c r="A32" s="2" t="s">
        <v>1143</v>
      </c>
      <c r="B32" s="2" t="s">
        <v>1201</v>
      </c>
      <c r="C32" s="2" t="s">
        <v>1200</v>
      </c>
      <c r="D32" s="2" t="s">
        <v>1791</v>
      </c>
      <c r="E32" s="2" t="s">
        <v>1762</v>
      </c>
      <c r="F32" s="2" t="s">
        <v>1796</v>
      </c>
      <c r="G32" s="2" t="s">
        <v>1797</v>
      </c>
    </row>
    <row r="33" ht="46" customHeight="1" spans="1:7">
      <c r="A33" s="2" t="s">
        <v>1143</v>
      </c>
      <c r="B33" s="2" t="s">
        <v>1631</v>
      </c>
      <c r="C33" s="2" t="s">
        <v>1630</v>
      </c>
      <c r="D33" s="2" t="s">
        <v>1791</v>
      </c>
      <c r="E33" s="2" t="s">
        <v>1762</v>
      </c>
      <c r="F33" s="2" t="s">
        <v>1792</v>
      </c>
      <c r="G33" s="2" t="s">
        <v>1802</v>
      </c>
    </row>
    <row r="34" ht="46" customHeight="1" spans="1:7">
      <c r="A34" s="2" t="s">
        <v>1143</v>
      </c>
      <c r="B34" s="2" t="s">
        <v>1647</v>
      </c>
      <c r="C34" s="2" t="s">
        <v>1646</v>
      </c>
      <c r="D34" s="2" t="s">
        <v>1788</v>
      </c>
      <c r="E34" s="2" t="s">
        <v>1762</v>
      </c>
      <c r="F34" s="2" t="s">
        <v>1792</v>
      </c>
      <c r="G34" s="2" t="s">
        <v>1802</v>
      </c>
    </row>
    <row r="35" ht="46" customHeight="1" spans="1:7">
      <c r="A35" s="2" t="s">
        <v>1143</v>
      </c>
      <c r="B35" s="2" t="s">
        <v>1215</v>
      </c>
      <c r="C35" s="2" t="s">
        <v>1214</v>
      </c>
      <c r="D35" s="2" t="s">
        <v>1788</v>
      </c>
      <c r="E35" s="2" t="s">
        <v>1762</v>
      </c>
      <c r="F35" s="2" t="s">
        <v>1796</v>
      </c>
      <c r="G35" s="2" t="s">
        <v>1797</v>
      </c>
    </row>
    <row r="36" ht="46" customHeight="1" spans="1:7">
      <c r="A36" s="2" t="s">
        <v>1143</v>
      </c>
      <c r="B36" s="2" t="s">
        <v>1661</v>
      </c>
      <c r="C36" s="2" t="s">
        <v>1660</v>
      </c>
      <c r="D36" s="2" t="s">
        <v>1788</v>
      </c>
      <c r="E36" s="2" t="s">
        <v>1762</v>
      </c>
      <c r="F36" s="2" t="s">
        <v>1792</v>
      </c>
      <c r="G36" s="2" t="s">
        <v>1802</v>
      </c>
    </row>
    <row r="37" ht="46" customHeight="1" spans="1:7">
      <c r="A37" s="2" t="s">
        <v>1143</v>
      </c>
      <c r="B37" s="2" t="s">
        <v>1221</v>
      </c>
      <c r="C37" s="2" t="s">
        <v>1220</v>
      </c>
      <c r="D37" s="2" t="s">
        <v>1791</v>
      </c>
      <c r="E37" s="2" t="s">
        <v>1762</v>
      </c>
      <c r="F37" s="2" t="s">
        <v>1796</v>
      </c>
      <c r="G37" s="2" t="s">
        <v>1797</v>
      </c>
    </row>
    <row r="38" ht="46" customHeight="1" spans="1:7">
      <c r="A38" s="2" t="s">
        <v>1143</v>
      </c>
      <c r="B38" s="2" t="s">
        <v>1663</v>
      </c>
      <c r="C38" s="2" t="s">
        <v>1662</v>
      </c>
      <c r="D38" s="2" t="s">
        <v>1791</v>
      </c>
      <c r="E38" s="2" t="s">
        <v>1762</v>
      </c>
      <c r="F38" s="2" t="s">
        <v>1792</v>
      </c>
      <c r="G38" s="2" t="s">
        <v>1802</v>
      </c>
    </row>
    <row r="39" ht="46" customHeight="1" spans="1:7">
      <c r="A39" s="2" t="s">
        <v>1143</v>
      </c>
      <c r="B39" s="2" t="s">
        <v>1223</v>
      </c>
      <c r="C39" s="2" t="s">
        <v>1222</v>
      </c>
      <c r="D39" s="2" t="s">
        <v>1791</v>
      </c>
      <c r="E39" s="2" t="s">
        <v>1762</v>
      </c>
      <c r="F39" s="2" t="s">
        <v>1796</v>
      </c>
      <c r="G39" s="2" t="s">
        <v>1797</v>
      </c>
    </row>
    <row r="40" ht="46" customHeight="1" spans="1:7">
      <c r="A40" s="2" t="s">
        <v>1143</v>
      </c>
      <c r="B40" s="2" t="s">
        <v>1225</v>
      </c>
      <c r="C40" s="2" t="s">
        <v>1224</v>
      </c>
      <c r="D40" s="2" t="s">
        <v>1791</v>
      </c>
      <c r="E40" s="2" t="s">
        <v>1762</v>
      </c>
      <c r="F40" s="2" t="s">
        <v>1796</v>
      </c>
      <c r="G40" s="2" t="s">
        <v>1797</v>
      </c>
    </row>
    <row r="41" ht="46" customHeight="1" spans="1:7">
      <c r="A41" s="2" t="s">
        <v>1143</v>
      </c>
      <c r="B41" s="2" t="s">
        <v>1667</v>
      </c>
      <c r="C41" s="2" t="s">
        <v>1666</v>
      </c>
      <c r="D41" s="2" t="s">
        <v>1791</v>
      </c>
      <c r="E41" s="2" t="s">
        <v>1762</v>
      </c>
      <c r="F41" s="2" t="s">
        <v>1792</v>
      </c>
      <c r="G41" s="2" t="s">
        <v>1802</v>
      </c>
    </row>
    <row r="42" ht="46" customHeight="1" spans="1:7">
      <c r="A42" s="2" t="s">
        <v>1143</v>
      </c>
      <c r="B42" s="2" t="s">
        <v>1669</v>
      </c>
      <c r="C42" s="2" t="s">
        <v>1668</v>
      </c>
      <c r="D42" s="2" t="s">
        <v>1791</v>
      </c>
      <c r="E42" s="2" t="s">
        <v>1762</v>
      </c>
      <c r="F42" s="2" t="s">
        <v>1792</v>
      </c>
      <c r="G42" s="2" t="s">
        <v>1802</v>
      </c>
    </row>
    <row r="43" ht="46" customHeight="1" spans="1:7">
      <c r="A43" s="2" t="s">
        <v>1143</v>
      </c>
      <c r="B43" s="2" t="s">
        <v>1231</v>
      </c>
      <c r="C43" s="2" t="s">
        <v>1230</v>
      </c>
      <c r="D43" s="2" t="s">
        <v>1791</v>
      </c>
      <c r="E43" s="2" t="s">
        <v>1762</v>
      </c>
      <c r="F43" s="2" t="s">
        <v>1796</v>
      </c>
      <c r="G43" s="2" t="s">
        <v>1797</v>
      </c>
    </row>
    <row r="44" spans="1:7">
      <c r="A44" s="1" t="s">
        <v>1781</v>
      </c>
      <c r="B44" s="1" t="s">
        <v>1782</v>
      </c>
      <c r="C44" s="1" t="s">
        <v>1783</v>
      </c>
      <c r="D44" s="1" t="s">
        <v>1784</v>
      </c>
      <c r="E44" s="1" t="s">
        <v>1785</v>
      </c>
      <c r="F44" s="1" t="s">
        <v>1786</v>
      </c>
      <c r="G44" s="1" t="s">
        <v>1787</v>
      </c>
    </row>
    <row r="45" ht="31" customHeight="1" spans="1:7">
      <c r="A45" s="2" t="s">
        <v>512</v>
      </c>
      <c r="B45" s="2" t="s">
        <v>598</v>
      </c>
      <c r="C45" s="2" t="s">
        <v>597</v>
      </c>
      <c r="D45" s="2" t="s">
        <v>1788</v>
      </c>
      <c r="E45" s="2" t="s">
        <v>1762</v>
      </c>
      <c r="F45" s="2" t="s">
        <v>1789</v>
      </c>
      <c r="G45" s="2" t="s">
        <v>1803</v>
      </c>
    </row>
    <row r="46" ht="31" customHeight="1" spans="1:7">
      <c r="A46" s="2" t="s">
        <v>512</v>
      </c>
      <c r="B46" s="2" t="s">
        <v>510</v>
      </c>
      <c r="C46" s="2" t="s">
        <v>509</v>
      </c>
      <c r="D46" s="2" t="s">
        <v>1791</v>
      </c>
      <c r="E46" s="2" t="s">
        <v>1762</v>
      </c>
      <c r="F46" s="2" t="s">
        <v>1789</v>
      </c>
      <c r="G46" s="2" t="s">
        <v>1803</v>
      </c>
    </row>
    <row r="47" ht="31" customHeight="1" spans="1:7">
      <c r="A47" s="2" t="s">
        <v>512</v>
      </c>
      <c r="B47" s="2" t="s">
        <v>1804</v>
      </c>
      <c r="C47" s="2" t="s">
        <v>1805</v>
      </c>
      <c r="D47" s="2" t="s">
        <v>1788</v>
      </c>
      <c r="E47" s="2" t="s">
        <v>1762</v>
      </c>
      <c r="F47" s="2" t="s">
        <v>1789</v>
      </c>
      <c r="G47" s="2" t="s">
        <v>1803</v>
      </c>
    </row>
    <row r="48" ht="31" customHeight="1" spans="1:7">
      <c r="A48" s="2" t="s">
        <v>512</v>
      </c>
      <c r="B48" s="2" t="s">
        <v>514</v>
      </c>
      <c r="C48" s="2" t="s">
        <v>513</v>
      </c>
      <c r="D48" s="2" t="s">
        <v>1788</v>
      </c>
      <c r="E48" s="2" t="s">
        <v>1762</v>
      </c>
      <c r="F48" s="2" t="s">
        <v>1789</v>
      </c>
      <c r="G48" s="2" t="s">
        <v>1803</v>
      </c>
    </row>
    <row r="49" ht="31" customHeight="1" spans="1:7">
      <c r="A49" s="2" t="s">
        <v>512</v>
      </c>
      <c r="B49" s="2" t="s">
        <v>1806</v>
      </c>
      <c r="C49" s="2" t="s">
        <v>1807</v>
      </c>
      <c r="D49" s="2" t="s">
        <v>1791</v>
      </c>
      <c r="E49" s="2" t="s">
        <v>1762</v>
      </c>
      <c r="F49" s="2" t="s">
        <v>1789</v>
      </c>
      <c r="G49" s="2" t="s">
        <v>1803</v>
      </c>
    </row>
    <row r="50" ht="31" customHeight="1" spans="1:7">
      <c r="A50" s="2" t="s">
        <v>512</v>
      </c>
      <c r="B50" s="2" t="s">
        <v>516</v>
      </c>
      <c r="C50" s="2" t="s">
        <v>515</v>
      </c>
      <c r="D50" s="2" t="s">
        <v>1788</v>
      </c>
      <c r="E50" s="2" t="s">
        <v>1762</v>
      </c>
      <c r="F50" s="2" t="s">
        <v>1789</v>
      </c>
      <c r="G50" s="2" t="s">
        <v>1803</v>
      </c>
    </row>
    <row r="51" ht="31" customHeight="1" spans="1:7">
      <c r="A51" s="2" t="s">
        <v>512</v>
      </c>
      <c r="B51" s="2" t="s">
        <v>518</v>
      </c>
      <c r="C51" s="2" t="s">
        <v>517</v>
      </c>
      <c r="D51" s="2" t="s">
        <v>1788</v>
      </c>
      <c r="E51" s="2" t="s">
        <v>1762</v>
      </c>
      <c r="F51" s="2" t="s">
        <v>1789</v>
      </c>
      <c r="G51" s="2" t="s">
        <v>1803</v>
      </c>
    </row>
    <row r="52" ht="31" customHeight="1" spans="1:7">
      <c r="A52" s="2" t="s">
        <v>512</v>
      </c>
      <c r="B52" s="2" t="s">
        <v>520</v>
      </c>
      <c r="C52" s="2" t="s">
        <v>519</v>
      </c>
      <c r="D52" s="2" t="s">
        <v>1788</v>
      </c>
      <c r="E52" s="2" t="s">
        <v>1762</v>
      </c>
      <c r="F52" s="2" t="s">
        <v>1789</v>
      </c>
      <c r="G52" s="2" t="s">
        <v>1803</v>
      </c>
    </row>
    <row r="53" ht="31" customHeight="1" spans="1:7">
      <c r="A53" s="2" t="s">
        <v>512</v>
      </c>
      <c r="B53" s="2" t="s">
        <v>522</v>
      </c>
      <c r="C53" s="2" t="s">
        <v>521</v>
      </c>
      <c r="D53" s="2" t="s">
        <v>1788</v>
      </c>
      <c r="E53" s="2" t="s">
        <v>1762</v>
      </c>
      <c r="F53" s="2" t="s">
        <v>1789</v>
      </c>
      <c r="G53" s="2" t="s">
        <v>1803</v>
      </c>
    </row>
    <row r="54" ht="31" customHeight="1" spans="1:7">
      <c r="A54" s="2" t="s">
        <v>512</v>
      </c>
      <c r="B54" s="2" t="s">
        <v>584</v>
      </c>
      <c r="C54" s="2" t="s">
        <v>583</v>
      </c>
      <c r="D54" s="2" t="s">
        <v>1791</v>
      </c>
      <c r="E54" s="2" t="s">
        <v>1762</v>
      </c>
      <c r="F54" s="2" t="s">
        <v>1789</v>
      </c>
      <c r="G54" s="2" t="s">
        <v>1803</v>
      </c>
    </row>
    <row r="55" ht="31" customHeight="1" spans="1:7">
      <c r="A55" s="2" t="s">
        <v>512</v>
      </c>
      <c r="B55" s="2" t="s">
        <v>524</v>
      </c>
      <c r="C55" s="2" t="s">
        <v>523</v>
      </c>
      <c r="D55" s="2" t="s">
        <v>1791</v>
      </c>
      <c r="E55" s="2" t="s">
        <v>1762</v>
      </c>
      <c r="F55" s="2" t="s">
        <v>1789</v>
      </c>
      <c r="G55" s="2" t="s">
        <v>1803</v>
      </c>
    </row>
    <row r="56" ht="31" customHeight="1" spans="1:7">
      <c r="A56" s="2" t="s">
        <v>512</v>
      </c>
      <c r="B56" s="2" t="s">
        <v>526</v>
      </c>
      <c r="C56" s="2" t="s">
        <v>525</v>
      </c>
      <c r="D56" s="2" t="s">
        <v>1791</v>
      </c>
      <c r="E56" s="2" t="s">
        <v>1762</v>
      </c>
      <c r="F56" s="2" t="s">
        <v>1789</v>
      </c>
      <c r="G56" s="2" t="s">
        <v>1803</v>
      </c>
    </row>
    <row r="57" ht="31" customHeight="1" spans="1:7">
      <c r="A57" s="2" t="s">
        <v>512</v>
      </c>
      <c r="B57" s="2" t="s">
        <v>528</v>
      </c>
      <c r="C57" s="2" t="s">
        <v>527</v>
      </c>
      <c r="D57" s="2" t="s">
        <v>1788</v>
      </c>
      <c r="E57" s="2" t="s">
        <v>1762</v>
      </c>
      <c r="F57" s="2" t="s">
        <v>1789</v>
      </c>
      <c r="G57" s="2" t="s">
        <v>1803</v>
      </c>
    </row>
    <row r="58" ht="31" customHeight="1" spans="1:7">
      <c r="A58" s="2" t="s">
        <v>512</v>
      </c>
      <c r="B58" s="2" t="s">
        <v>530</v>
      </c>
      <c r="C58" s="2" t="s">
        <v>529</v>
      </c>
      <c r="D58" s="2" t="s">
        <v>1788</v>
      </c>
      <c r="E58" s="2" t="s">
        <v>1762</v>
      </c>
      <c r="F58" s="2" t="s">
        <v>1789</v>
      </c>
      <c r="G58" s="2" t="s">
        <v>1803</v>
      </c>
    </row>
    <row r="59" ht="31" customHeight="1" spans="1:7">
      <c r="A59" s="2" t="s">
        <v>512</v>
      </c>
      <c r="B59" s="2" t="s">
        <v>532</v>
      </c>
      <c r="C59" s="2" t="s">
        <v>531</v>
      </c>
      <c r="D59" s="2" t="s">
        <v>1791</v>
      </c>
      <c r="E59" s="2" t="s">
        <v>1762</v>
      </c>
      <c r="F59" s="2" t="s">
        <v>1789</v>
      </c>
      <c r="G59" s="2" t="s">
        <v>1803</v>
      </c>
    </row>
    <row r="60" ht="31" customHeight="1" spans="1:7">
      <c r="A60" s="2" t="s">
        <v>512</v>
      </c>
      <c r="B60" s="2" t="s">
        <v>534</v>
      </c>
      <c r="C60" s="2" t="s">
        <v>533</v>
      </c>
      <c r="D60" s="2" t="s">
        <v>1788</v>
      </c>
      <c r="E60" s="2" t="s">
        <v>1762</v>
      </c>
      <c r="F60" s="2" t="s">
        <v>1789</v>
      </c>
      <c r="G60" s="2" t="s">
        <v>1803</v>
      </c>
    </row>
    <row r="61" ht="31" customHeight="1" spans="1:7">
      <c r="A61" s="2" t="s">
        <v>512</v>
      </c>
      <c r="B61" s="2" t="s">
        <v>962</v>
      </c>
      <c r="C61" s="2" t="s">
        <v>961</v>
      </c>
      <c r="D61" s="2" t="s">
        <v>1791</v>
      </c>
      <c r="E61" s="2" t="s">
        <v>1762</v>
      </c>
      <c r="F61" s="2" t="s">
        <v>1789</v>
      </c>
      <c r="G61" s="2" t="s">
        <v>1803</v>
      </c>
    </row>
    <row r="62" ht="31" customHeight="1" spans="1:7">
      <c r="A62" s="2" t="s">
        <v>512</v>
      </c>
      <c r="B62" s="2" t="s">
        <v>536</v>
      </c>
      <c r="C62" s="2" t="s">
        <v>535</v>
      </c>
      <c r="D62" s="2" t="s">
        <v>1788</v>
      </c>
      <c r="E62" s="2" t="s">
        <v>1762</v>
      </c>
      <c r="F62" s="2" t="s">
        <v>1789</v>
      </c>
      <c r="G62" s="2" t="s">
        <v>1803</v>
      </c>
    </row>
    <row r="63" ht="31" customHeight="1" spans="1:7">
      <c r="A63" s="2" t="s">
        <v>512</v>
      </c>
      <c r="B63" s="2" t="s">
        <v>538</v>
      </c>
      <c r="C63" s="2" t="s">
        <v>537</v>
      </c>
      <c r="D63" s="2" t="s">
        <v>1791</v>
      </c>
      <c r="E63" s="2" t="s">
        <v>1762</v>
      </c>
      <c r="F63" s="2" t="s">
        <v>1789</v>
      </c>
      <c r="G63" s="2" t="s">
        <v>1803</v>
      </c>
    </row>
    <row r="64" ht="31" customHeight="1" spans="1:7">
      <c r="A64" s="2" t="s">
        <v>512</v>
      </c>
      <c r="B64" s="2" t="s">
        <v>540</v>
      </c>
      <c r="C64" s="2" t="s">
        <v>539</v>
      </c>
      <c r="D64" s="2" t="s">
        <v>1788</v>
      </c>
      <c r="E64" s="2" t="s">
        <v>1762</v>
      </c>
      <c r="F64" s="2" t="s">
        <v>1789</v>
      </c>
      <c r="G64" s="2" t="s">
        <v>1803</v>
      </c>
    </row>
    <row r="65" ht="31" customHeight="1" spans="1:7">
      <c r="A65" s="2" t="s">
        <v>512</v>
      </c>
      <c r="B65" s="2" t="s">
        <v>542</v>
      </c>
      <c r="C65" s="2" t="s">
        <v>541</v>
      </c>
      <c r="D65" s="2" t="s">
        <v>1791</v>
      </c>
      <c r="E65" s="2" t="s">
        <v>1762</v>
      </c>
      <c r="F65" s="2" t="s">
        <v>1789</v>
      </c>
      <c r="G65" s="2" t="s">
        <v>1803</v>
      </c>
    </row>
    <row r="66" ht="31" customHeight="1" spans="1:7">
      <c r="A66" s="2" t="s">
        <v>512</v>
      </c>
      <c r="B66" s="2" t="s">
        <v>544</v>
      </c>
      <c r="C66" s="2" t="s">
        <v>543</v>
      </c>
      <c r="D66" s="2" t="s">
        <v>1791</v>
      </c>
      <c r="E66" s="2" t="s">
        <v>1762</v>
      </c>
      <c r="F66" s="2" t="s">
        <v>1789</v>
      </c>
      <c r="G66" s="2" t="s">
        <v>1803</v>
      </c>
    </row>
    <row r="67" ht="31" customHeight="1" spans="1:7">
      <c r="A67" s="2" t="s">
        <v>512</v>
      </c>
      <c r="B67" s="2" t="s">
        <v>546</v>
      </c>
      <c r="C67" s="2" t="s">
        <v>545</v>
      </c>
      <c r="D67" s="2" t="s">
        <v>1788</v>
      </c>
      <c r="E67" s="2" t="s">
        <v>1762</v>
      </c>
      <c r="F67" s="2" t="s">
        <v>1789</v>
      </c>
      <c r="G67" s="2" t="s">
        <v>1803</v>
      </c>
    </row>
    <row r="68" ht="31" customHeight="1" spans="1:7">
      <c r="A68" s="2" t="s">
        <v>512</v>
      </c>
      <c r="B68" s="2" t="s">
        <v>548</v>
      </c>
      <c r="C68" s="2" t="s">
        <v>547</v>
      </c>
      <c r="D68" s="2" t="s">
        <v>1788</v>
      </c>
      <c r="E68" s="2" t="s">
        <v>1762</v>
      </c>
      <c r="F68" s="2" t="s">
        <v>1789</v>
      </c>
      <c r="G68" s="2" t="s">
        <v>1803</v>
      </c>
    </row>
    <row r="69" ht="31" customHeight="1" spans="1:7">
      <c r="A69" s="2" t="s">
        <v>512</v>
      </c>
      <c r="B69" s="2" t="s">
        <v>550</v>
      </c>
      <c r="C69" s="2" t="s">
        <v>549</v>
      </c>
      <c r="D69" s="2" t="s">
        <v>1788</v>
      </c>
      <c r="E69" s="2" t="s">
        <v>1762</v>
      </c>
      <c r="F69" s="2" t="s">
        <v>1789</v>
      </c>
      <c r="G69" s="2" t="s">
        <v>1803</v>
      </c>
    </row>
    <row r="70" ht="31" customHeight="1" spans="1:7">
      <c r="A70" s="2" t="s">
        <v>512</v>
      </c>
      <c r="B70" s="2" t="s">
        <v>552</v>
      </c>
      <c r="C70" s="2" t="s">
        <v>551</v>
      </c>
      <c r="D70" s="2" t="s">
        <v>1788</v>
      </c>
      <c r="E70" s="2" t="s">
        <v>1762</v>
      </c>
      <c r="F70" s="2" t="s">
        <v>1789</v>
      </c>
      <c r="G70" s="2" t="s">
        <v>1803</v>
      </c>
    </row>
    <row r="71" ht="31" customHeight="1" spans="1:7">
      <c r="A71" s="2" t="s">
        <v>512</v>
      </c>
      <c r="B71" s="2" t="s">
        <v>554</v>
      </c>
      <c r="C71" s="2" t="s">
        <v>553</v>
      </c>
      <c r="D71" s="2" t="s">
        <v>1788</v>
      </c>
      <c r="E71" s="2" t="s">
        <v>1762</v>
      </c>
      <c r="F71" s="2" t="s">
        <v>1789</v>
      </c>
      <c r="G71" s="2" t="s">
        <v>1803</v>
      </c>
    </row>
    <row r="72" ht="31" customHeight="1" spans="1:7">
      <c r="A72" s="2" t="s">
        <v>512</v>
      </c>
      <c r="B72" s="2" t="s">
        <v>556</v>
      </c>
      <c r="C72" s="2" t="s">
        <v>555</v>
      </c>
      <c r="D72" s="2" t="s">
        <v>1788</v>
      </c>
      <c r="E72" s="2" t="s">
        <v>1762</v>
      </c>
      <c r="F72" s="2" t="s">
        <v>1789</v>
      </c>
      <c r="G72" s="2" t="s">
        <v>1803</v>
      </c>
    </row>
    <row r="73" ht="31" customHeight="1" spans="1:7">
      <c r="A73" s="2" t="s">
        <v>512</v>
      </c>
      <c r="B73" s="2" t="s">
        <v>558</v>
      </c>
      <c r="C73" s="2" t="s">
        <v>557</v>
      </c>
      <c r="D73" s="2" t="s">
        <v>1791</v>
      </c>
      <c r="E73" s="2" t="s">
        <v>1762</v>
      </c>
      <c r="F73" s="2" t="s">
        <v>1789</v>
      </c>
      <c r="G73" s="2" t="s">
        <v>1803</v>
      </c>
    </row>
    <row r="74" ht="31" customHeight="1" spans="1:7">
      <c r="A74" s="2" t="s">
        <v>512</v>
      </c>
      <c r="B74" s="2" t="s">
        <v>560</v>
      </c>
      <c r="C74" s="2" t="s">
        <v>559</v>
      </c>
      <c r="D74" s="2" t="s">
        <v>1788</v>
      </c>
      <c r="E74" s="2" t="s">
        <v>1762</v>
      </c>
      <c r="F74" s="2" t="s">
        <v>1789</v>
      </c>
      <c r="G74" s="2" t="s">
        <v>1803</v>
      </c>
    </row>
    <row r="75" ht="31" customHeight="1" spans="1:7">
      <c r="A75" s="2" t="s">
        <v>512</v>
      </c>
      <c r="B75" s="2" t="s">
        <v>922</v>
      </c>
      <c r="C75" s="2" t="s">
        <v>921</v>
      </c>
      <c r="D75" s="2" t="s">
        <v>1788</v>
      </c>
      <c r="E75" s="2" t="s">
        <v>1762</v>
      </c>
      <c r="F75" s="2" t="s">
        <v>1789</v>
      </c>
      <c r="G75" s="2" t="s">
        <v>1803</v>
      </c>
    </row>
    <row r="76" ht="31" customHeight="1" spans="1:7">
      <c r="A76" s="2" t="s">
        <v>512</v>
      </c>
      <c r="B76" s="2" t="s">
        <v>562</v>
      </c>
      <c r="C76" s="2" t="s">
        <v>561</v>
      </c>
      <c r="D76" s="2" t="s">
        <v>1788</v>
      </c>
      <c r="E76" s="2" t="s">
        <v>1762</v>
      </c>
      <c r="F76" s="2" t="s">
        <v>1789</v>
      </c>
      <c r="G76" s="2" t="s">
        <v>1803</v>
      </c>
    </row>
    <row r="77" ht="31" customHeight="1" spans="1:7">
      <c r="A77" s="2" t="s">
        <v>512</v>
      </c>
      <c r="B77" s="2" t="s">
        <v>564</v>
      </c>
      <c r="C77" s="2" t="s">
        <v>563</v>
      </c>
      <c r="D77" s="2" t="s">
        <v>1788</v>
      </c>
      <c r="E77" s="2" t="s">
        <v>1762</v>
      </c>
      <c r="F77" s="2" t="s">
        <v>1789</v>
      </c>
      <c r="G77" s="2" t="s">
        <v>1803</v>
      </c>
    </row>
    <row r="78" ht="31" customHeight="1" spans="1:7">
      <c r="A78" s="2" t="s">
        <v>512</v>
      </c>
      <c r="B78" s="2" t="s">
        <v>566</v>
      </c>
      <c r="C78" s="2" t="s">
        <v>565</v>
      </c>
      <c r="D78" s="2" t="s">
        <v>1791</v>
      </c>
      <c r="E78" s="2" t="s">
        <v>1762</v>
      </c>
      <c r="F78" s="2" t="s">
        <v>1789</v>
      </c>
      <c r="G78" s="2" t="s">
        <v>1803</v>
      </c>
    </row>
    <row r="79" ht="31" customHeight="1" spans="1:7">
      <c r="A79" s="2" t="s">
        <v>512</v>
      </c>
      <c r="B79" s="2" t="s">
        <v>840</v>
      </c>
      <c r="C79" s="2" t="s">
        <v>839</v>
      </c>
      <c r="D79" s="2" t="s">
        <v>1788</v>
      </c>
      <c r="E79" s="2" t="s">
        <v>1762</v>
      </c>
      <c r="F79" s="2" t="s">
        <v>1789</v>
      </c>
      <c r="G79" s="2" t="s">
        <v>1803</v>
      </c>
    </row>
    <row r="80" ht="31" customHeight="1" spans="1:7">
      <c r="A80" s="2" t="s">
        <v>512</v>
      </c>
      <c r="B80" s="2" t="s">
        <v>1404</v>
      </c>
      <c r="C80" s="2" t="s">
        <v>1403</v>
      </c>
      <c r="D80" s="2" t="s">
        <v>1791</v>
      </c>
      <c r="E80" s="2" t="s">
        <v>1762</v>
      </c>
      <c r="F80" s="2" t="s">
        <v>1808</v>
      </c>
      <c r="G80" s="2" t="s">
        <v>1809</v>
      </c>
    </row>
    <row r="81" ht="31" customHeight="1" spans="1:7">
      <c r="A81" s="2" t="s">
        <v>512</v>
      </c>
      <c r="B81" s="2" t="s">
        <v>568</v>
      </c>
      <c r="C81" s="2" t="s">
        <v>567</v>
      </c>
      <c r="D81" s="2" t="s">
        <v>1791</v>
      </c>
      <c r="E81" s="2" t="s">
        <v>1762</v>
      </c>
      <c r="F81" s="2" t="s">
        <v>1789</v>
      </c>
      <c r="G81" s="2" t="s">
        <v>1803</v>
      </c>
    </row>
    <row r="82" ht="31" customHeight="1" spans="1:7">
      <c r="A82" s="2" t="s">
        <v>512</v>
      </c>
      <c r="B82" s="2" t="s">
        <v>570</v>
      </c>
      <c r="C82" s="2" t="s">
        <v>569</v>
      </c>
      <c r="D82" s="2" t="s">
        <v>1788</v>
      </c>
      <c r="E82" s="2" t="s">
        <v>1762</v>
      </c>
      <c r="F82" s="2" t="s">
        <v>1789</v>
      </c>
      <c r="G82" s="2" t="s">
        <v>1803</v>
      </c>
    </row>
    <row r="83" ht="31" customHeight="1" spans="1:7">
      <c r="A83" s="2" t="s">
        <v>512</v>
      </c>
      <c r="B83" s="2" t="s">
        <v>572</v>
      </c>
      <c r="C83" s="2" t="s">
        <v>571</v>
      </c>
      <c r="D83" s="2" t="s">
        <v>1788</v>
      </c>
      <c r="E83" s="2" t="s">
        <v>1762</v>
      </c>
      <c r="F83" s="2" t="s">
        <v>1789</v>
      </c>
      <c r="G83" s="2" t="s">
        <v>1803</v>
      </c>
    </row>
    <row r="84" ht="31" customHeight="1" spans="1:7">
      <c r="A84" s="2" t="s">
        <v>512</v>
      </c>
      <c r="B84" s="2" t="s">
        <v>574</v>
      </c>
      <c r="C84" s="2" t="s">
        <v>573</v>
      </c>
      <c r="D84" s="2" t="s">
        <v>1791</v>
      </c>
      <c r="E84" s="2" t="s">
        <v>1762</v>
      </c>
      <c r="F84" s="2" t="s">
        <v>1789</v>
      </c>
      <c r="G84" s="2" t="s">
        <v>1803</v>
      </c>
    </row>
    <row r="85" ht="31" customHeight="1" spans="1:7">
      <c r="A85" s="2" t="s">
        <v>512</v>
      </c>
      <c r="B85" s="2" t="s">
        <v>576</v>
      </c>
      <c r="C85" s="2" t="s">
        <v>575</v>
      </c>
      <c r="D85" s="2" t="s">
        <v>1791</v>
      </c>
      <c r="E85" s="2" t="s">
        <v>1762</v>
      </c>
      <c r="F85" s="2" t="s">
        <v>1789</v>
      </c>
      <c r="G85" s="2" t="s">
        <v>1803</v>
      </c>
    </row>
    <row r="86" ht="31" customHeight="1" spans="1:7">
      <c r="A86" s="2" t="s">
        <v>512</v>
      </c>
      <c r="B86" s="2" t="s">
        <v>578</v>
      </c>
      <c r="C86" s="2" t="s">
        <v>577</v>
      </c>
      <c r="D86" s="2" t="s">
        <v>1791</v>
      </c>
      <c r="E86" s="2" t="s">
        <v>1762</v>
      </c>
      <c r="F86" s="2" t="s">
        <v>1789</v>
      </c>
      <c r="G86" s="2" t="s">
        <v>1803</v>
      </c>
    </row>
    <row r="87" ht="31" customHeight="1" spans="1:7">
      <c r="A87" s="2" t="s">
        <v>512</v>
      </c>
      <c r="B87" s="2" t="s">
        <v>1810</v>
      </c>
      <c r="C87" s="2" t="s">
        <v>1811</v>
      </c>
      <c r="D87" s="2" t="s">
        <v>1788</v>
      </c>
      <c r="E87" s="2" t="s">
        <v>1762</v>
      </c>
      <c r="F87" s="2" t="s">
        <v>1789</v>
      </c>
      <c r="G87" s="2" t="s">
        <v>1803</v>
      </c>
    </row>
    <row r="88" ht="31" customHeight="1" spans="1:7">
      <c r="A88" s="2" t="s">
        <v>512</v>
      </c>
      <c r="B88" s="2" t="s">
        <v>858</v>
      </c>
      <c r="C88" s="2" t="s">
        <v>857</v>
      </c>
      <c r="D88" s="2" t="s">
        <v>1788</v>
      </c>
      <c r="E88" s="2" t="s">
        <v>1762</v>
      </c>
      <c r="F88" s="2" t="s">
        <v>1789</v>
      </c>
      <c r="G88" s="2" t="s">
        <v>1803</v>
      </c>
    </row>
    <row r="89" ht="31" customHeight="1" spans="1:7">
      <c r="A89" s="2" t="s">
        <v>512</v>
      </c>
      <c r="B89" s="2" t="s">
        <v>580</v>
      </c>
      <c r="C89" s="2" t="s">
        <v>579</v>
      </c>
      <c r="D89" s="2" t="s">
        <v>1791</v>
      </c>
      <c r="E89" s="2" t="s">
        <v>1762</v>
      </c>
      <c r="F89" s="2" t="s">
        <v>1789</v>
      </c>
      <c r="G89" s="2" t="s">
        <v>1803</v>
      </c>
    </row>
    <row r="90" ht="31" customHeight="1" spans="1:7">
      <c r="A90" s="2" t="s">
        <v>512</v>
      </c>
      <c r="B90" s="2" t="s">
        <v>582</v>
      </c>
      <c r="C90" s="2" t="s">
        <v>581</v>
      </c>
      <c r="D90" s="2" t="s">
        <v>1788</v>
      </c>
      <c r="E90" s="2" t="s">
        <v>1762</v>
      </c>
      <c r="F90" s="2" t="s">
        <v>1789</v>
      </c>
      <c r="G90" s="2" t="s">
        <v>1803</v>
      </c>
    </row>
    <row r="91" ht="31" customHeight="1" spans="1:7">
      <c r="A91" s="2" t="s">
        <v>512</v>
      </c>
      <c r="B91" s="2" t="s">
        <v>586</v>
      </c>
      <c r="C91" s="2" t="s">
        <v>585</v>
      </c>
      <c r="D91" s="2" t="s">
        <v>1791</v>
      </c>
      <c r="E91" s="2" t="s">
        <v>1762</v>
      </c>
      <c r="F91" s="2" t="s">
        <v>1789</v>
      </c>
      <c r="G91" s="2" t="s">
        <v>1803</v>
      </c>
    </row>
    <row r="92" ht="31" customHeight="1" spans="1:7">
      <c r="A92" s="2" t="s">
        <v>512</v>
      </c>
      <c r="B92" s="2" t="s">
        <v>588</v>
      </c>
      <c r="C92" s="2" t="s">
        <v>587</v>
      </c>
      <c r="D92" s="2" t="s">
        <v>1788</v>
      </c>
      <c r="E92" s="2" t="s">
        <v>1762</v>
      </c>
      <c r="F92" s="2" t="s">
        <v>1789</v>
      </c>
      <c r="G92" s="2" t="s">
        <v>1803</v>
      </c>
    </row>
    <row r="93" ht="31" customHeight="1" spans="1:7">
      <c r="A93" s="2" t="s">
        <v>512</v>
      </c>
      <c r="B93" s="2" t="s">
        <v>590</v>
      </c>
      <c r="C93" s="2" t="s">
        <v>589</v>
      </c>
      <c r="D93" s="2" t="s">
        <v>1788</v>
      </c>
      <c r="E93" s="2" t="s">
        <v>1762</v>
      </c>
      <c r="F93" s="2" t="s">
        <v>1789</v>
      </c>
      <c r="G93" s="2" t="s">
        <v>1803</v>
      </c>
    </row>
    <row r="94" ht="31" customHeight="1" spans="1:7">
      <c r="A94" s="2" t="s">
        <v>512</v>
      </c>
      <c r="B94" s="2" t="s">
        <v>592</v>
      </c>
      <c r="C94" s="2" t="s">
        <v>591</v>
      </c>
      <c r="D94" s="2" t="s">
        <v>1788</v>
      </c>
      <c r="E94" s="2" t="s">
        <v>1762</v>
      </c>
      <c r="F94" s="2" t="s">
        <v>1789</v>
      </c>
      <c r="G94" s="2" t="s">
        <v>1803</v>
      </c>
    </row>
    <row r="95" ht="31" customHeight="1" spans="1:7">
      <c r="A95" s="2" t="s">
        <v>512</v>
      </c>
      <c r="B95" s="2" t="s">
        <v>1426</v>
      </c>
      <c r="C95" s="2" t="s">
        <v>1425</v>
      </c>
      <c r="D95" s="2" t="s">
        <v>1791</v>
      </c>
      <c r="E95" s="2" t="s">
        <v>1762</v>
      </c>
      <c r="F95" s="2" t="s">
        <v>1808</v>
      </c>
      <c r="G95" s="2" t="s">
        <v>1809</v>
      </c>
    </row>
    <row r="96" ht="31" customHeight="1" spans="1:7">
      <c r="A96" s="2" t="s">
        <v>512</v>
      </c>
      <c r="B96" s="2" t="s">
        <v>594</v>
      </c>
      <c r="C96" s="2" t="s">
        <v>593</v>
      </c>
      <c r="D96" s="2" t="s">
        <v>1791</v>
      </c>
      <c r="E96" s="2" t="s">
        <v>1762</v>
      </c>
      <c r="F96" s="2" t="s">
        <v>1789</v>
      </c>
      <c r="G96" s="2" t="s">
        <v>1803</v>
      </c>
    </row>
    <row r="97" ht="31" customHeight="1" spans="1:7">
      <c r="A97" s="2" t="s">
        <v>512</v>
      </c>
      <c r="B97" s="2" t="s">
        <v>596</v>
      </c>
      <c r="C97" s="2" t="s">
        <v>595</v>
      </c>
      <c r="D97" s="2" t="s">
        <v>1788</v>
      </c>
      <c r="E97" s="2" t="s">
        <v>1762</v>
      </c>
      <c r="F97" s="2" t="s">
        <v>1789</v>
      </c>
      <c r="G97" s="2" t="s">
        <v>1803</v>
      </c>
    </row>
    <row r="98" ht="31" customHeight="1" spans="1:7">
      <c r="A98" s="2" t="s">
        <v>863</v>
      </c>
      <c r="B98" s="2" t="s">
        <v>936</v>
      </c>
      <c r="C98" s="2" t="s">
        <v>935</v>
      </c>
      <c r="D98" s="2" t="s">
        <v>1788</v>
      </c>
      <c r="E98" s="2" t="s">
        <v>1762</v>
      </c>
      <c r="F98" s="3" t="s">
        <v>1812</v>
      </c>
      <c r="G98" s="2" t="s">
        <v>1790</v>
      </c>
    </row>
    <row r="99" ht="31" customHeight="1" spans="1:7">
      <c r="A99" s="2" t="s">
        <v>863</v>
      </c>
      <c r="B99" s="2" t="s">
        <v>920</v>
      </c>
      <c r="C99" s="2" t="s">
        <v>919</v>
      </c>
      <c r="D99" s="2" t="s">
        <v>1788</v>
      </c>
      <c r="E99" s="2" t="s">
        <v>1762</v>
      </c>
      <c r="F99" s="2" t="s">
        <v>1813</v>
      </c>
      <c r="G99" s="2" t="s">
        <v>1790</v>
      </c>
    </row>
  </sheetData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7"/>
  <sheetViews>
    <sheetView topLeftCell="A42" workbookViewId="0">
      <selection activeCell="L47" sqref="L47"/>
    </sheetView>
  </sheetViews>
  <sheetFormatPr defaultColWidth="9" defaultRowHeight="16.8" outlineLevelCol="6"/>
  <sheetData>
    <row r="1" spans="1:7">
      <c r="A1" s="1" t="s">
        <v>1781</v>
      </c>
      <c r="B1" s="1" t="s">
        <v>1782</v>
      </c>
      <c r="C1" s="1" t="s">
        <v>1783</v>
      </c>
      <c r="D1" s="1" t="s">
        <v>1784</v>
      </c>
      <c r="E1" s="1" t="s">
        <v>1785</v>
      </c>
      <c r="F1" s="1" t="s">
        <v>1786</v>
      </c>
      <c r="G1" s="1" t="s">
        <v>1787</v>
      </c>
    </row>
    <row r="2" ht="31" customHeight="1" spans="1:7">
      <c r="A2" s="2" t="s">
        <v>867</v>
      </c>
      <c r="B2" s="2" t="s">
        <v>1510</v>
      </c>
      <c r="C2" s="2" t="s">
        <v>1509</v>
      </c>
      <c r="D2" s="2" t="s">
        <v>1791</v>
      </c>
      <c r="E2" s="2" t="s">
        <v>1762</v>
      </c>
      <c r="F2" s="2" t="s">
        <v>1814</v>
      </c>
      <c r="G2" s="2" t="s">
        <v>1793</v>
      </c>
    </row>
    <row r="3" ht="31" customHeight="1" spans="1:7">
      <c r="A3" s="2" t="s">
        <v>867</v>
      </c>
      <c r="B3" s="2" t="s">
        <v>865</v>
      </c>
      <c r="C3" s="2" t="s">
        <v>864</v>
      </c>
      <c r="D3" s="2" t="s">
        <v>1788</v>
      </c>
      <c r="E3" s="2" t="s">
        <v>1762</v>
      </c>
      <c r="F3" s="2" t="s">
        <v>1813</v>
      </c>
      <c r="G3" s="2" t="s">
        <v>1790</v>
      </c>
    </row>
    <row r="4" ht="31" customHeight="1" spans="1:7">
      <c r="A4" s="2" t="s">
        <v>867</v>
      </c>
      <c r="B4" s="2" t="s">
        <v>1435</v>
      </c>
      <c r="C4" s="2" t="s">
        <v>1434</v>
      </c>
      <c r="D4" s="2" t="s">
        <v>1791</v>
      </c>
      <c r="E4" s="2" t="s">
        <v>1762</v>
      </c>
      <c r="F4" s="2" t="s">
        <v>1814</v>
      </c>
      <c r="G4" s="2" t="s">
        <v>1793</v>
      </c>
    </row>
    <row r="5" ht="31" customHeight="1" spans="1:7">
      <c r="A5" s="2" t="s">
        <v>867</v>
      </c>
      <c r="B5" s="2" t="s">
        <v>1439</v>
      </c>
      <c r="C5" s="2" t="s">
        <v>1438</v>
      </c>
      <c r="D5" s="2" t="s">
        <v>1791</v>
      </c>
      <c r="E5" s="2" t="s">
        <v>1762</v>
      </c>
      <c r="F5" s="2" t="s">
        <v>1814</v>
      </c>
      <c r="G5" s="2" t="s">
        <v>1793</v>
      </c>
    </row>
    <row r="6" ht="31" customHeight="1" spans="1:7">
      <c r="A6" s="2" t="s">
        <v>867</v>
      </c>
      <c r="B6" s="2" t="s">
        <v>1815</v>
      </c>
      <c r="C6" s="2" t="s">
        <v>1816</v>
      </c>
      <c r="D6" s="2" t="s">
        <v>1791</v>
      </c>
      <c r="E6" s="2" t="s">
        <v>1762</v>
      </c>
      <c r="F6" s="2" t="s">
        <v>1814</v>
      </c>
      <c r="G6" s="2" t="s">
        <v>1793</v>
      </c>
    </row>
    <row r="7" ht="31" customHeight="1" spans="1:7">
      <c r="A7" s="2" t="s">
        <v>867</v>
      </c>
      <c r="B7" s="2" t="s">
        <v>1508</v>
      </c>
      <c r="C7" s="2" t="s">
        <v>1507</v>
      </c>
      <c r="D7" s="2" t="s">
        <v>1788</v>
      </c>
      <c r="E7" s="2" t="s">
        <v>1762</v>
      </c>
      <c r="F7" s="2" t="s">
        <v>1814</v>
      </c>
      <c r="G7" s="2" t="s">
        <v>1793</v>
      </c>
    </row>
    <row r="8" ht="31" customHeight="1" spans="1:7">
      <c r="A8" s="2" t="s">
        <v>867</v>
      </c>
      <c r="B8" s="2" t="s">
        <v>873</v>
      </c>
      <c r="C8" s="2" t="s">
        <v>872</v>
      </c>
      <c r="D8" s="2" t="s">
        <v>1788</v>
      </c>
      <c r="E8" s="2" t="s">
        <v>1762</v>
      </c>
      <c r="F8" s="2" t="s">
        <v>1813</v>
      </c>
      <c r="G8" s="2" t="s">
        <v>1790</v>
      </c>
    </row>
    <row r="9" ht="31" customHeight="1" spans="1:7">
      <c r="A9" s="2" t="s">
        <v>867</v>
      </c>
      <c r="B9" s="2" t="s">
        <v>1217</v>
      </c>
      <c r="C9" s="2" t="s">
        <v>1216</v>
      </c>
      <c r="D9" s="2" t="s">
        <v>1788</v>
      </c>
      <c r="E9" s="2" t="s">
        <v>1762</v>
      </c>
      <c r="F9" s="2" t="s">
        <v>1813</v>
      </c>
      <c r="G9" s="2" t="s">
        <v>1790</v>
      </c>
    </row>
    <row r="10" ht="31" customHeight="1" spans="1:7">
      <c r="A10" s="2" t="s">
        <v>867</v>
      </c>
      <c r="B10" s="2" t="s">
        <v>1441</v>
      </c>
      <c r="C10" s="2" t="s">
        <v>1440</v>
      </c>
      <c r="D10" s="2" t="s">
        <v>1791</v>
      </c>
      <c r="E10" s="2" t="s">
        <v>1762</v>
      </c>
      <c r="F10" s="2" t="s">
        <v>1814</v>
      </c>
      <c r="G10" s="2" t="s">
        <v>1793</v>
      </c>
    </row>
    <row r="11" ht="31" customHeight="1" spans="1:7">
      <c r="A11" s="2" t="s">
        <v>867</v>
      </c>
      <c r="B11" s="2" t="s">
        <v>1443</v>
      </c>
      <c r="C11" s="2" t="s">
        <v>1442</v>
      </c>
      <c r="D11" s="2" t="s">
        <v>1788</v>
      </c>
      <c r="E11" s="2" t="s">
        <v>1762</v>
      </c>
      <c r="F11" s="2" t="s">
        <v>1814</v>
      </c>
      <c r="G11" s="2" t="s">
        <v>1793</v>
      </c>
    </row>
    <row r="12" ht="31" customHeight="1" spans="1:7">
      <c r="A12" s="2" t="s">
        <v>867</v>
      </c>
      <c r="B12" s="2" t="s">
        <v>1445</v>
      </c>
      <c r="C12" s="2" t="s">
        <v>1444</v>
      </c>
      <c r="D12" s="2" t="s">
        <v>1791</v>
      </c>
      <c r="E12" s="2" t="s">
        <v>1762</v>
      </c>
      <c r="F12" s="2" t="s">
        <v>1814</v>
      </c>
      <c r="G12" s="2" t="s">
        <v>1793</v>
      </c>
    </row>
    <row r="13" ht="31" customHeight="1" spans="1:7">
      <c r="A13" s="2" t="s">
        <v>867</v>
      </c>
      <c r="B13" s="2" t="s">
        <v>882</v>
      </c>
      <c r="C13" s="2" t="s">
        <v>881</v>
      </c>
      <c r="D13" s="2" t="s">
        <v>1791</v>
      </c>
      <c r="E13" s="2" t="s">
        <v>1762</v>
      </c>
      <c r="F13" s="2" t="s">
        <v>1813</v>
      </c>
      <c r="G13" s="2" t="s">
        <v>1790</v>
      </c>
    </row>
    <row r="14" ht="31" customHeight="1" spans="1:7">
      <c r="A14" s="2" t="s">
        <v>867</v>
      </c>
      <c r="B14" s="2" t="s">
        <v>1450</v>
      </c>
      <c r="C14" s="2" t="s">
        <v>1449</v>
      </c>
      <c r="D14" s="2" t="s">
        <v>1788</v>
      </c>
      <c r="E14" s="2" t="s">
        <v>1762</v>
      </c>
      <c r="F14" s="2" t="s">
        <v>1814</v>
      </c>
      <c r="G14" s="2" t="s">
        <v>1793</v>
      </c>
    </row>
    <row r="15" ht="31" customHeight="1" spans="1:7">
      <c r="A15" s="2" t="s">
        <v>867</v>
      </c>
      <c r="B15" s="2" t="s">
        <v>886</v>
      </c>
      <c r="C15" s="2" t="s">
        <v>885</v>
      </c>
      <c r="D15" s="2" t="s">
        <v>1788</v>
      </c>
      <c r="E15" s="2" t="s">
        <v>1762</v>
      </c>
      <c r="F15" s="2" t="s">
        <v>1813</v>
      </c>
      <c r="G15" s="2" t="s">
        <v>1790</v>
      </c>
    </row>
    <row r="16" ht="31" customHeight="1" spans="1:7">
      <c r="A16" s="2" t="s">
        <v>867</v>
      </c>
      <c r="B16" s="2" t="s">
        <v>1452</v>
      </c>
      <c r="C16" s="2" t="s">
        <v>1451</v>
      </c>
      <c r="D16" s="2" t="s">
        <v>1788</v>
      </c>
      <c r="E16" s="2" t="s">
        <v>1762</v>
      </c>
      <c r="F16" s="2" t="s">
        <v>1814</v>
      </c>
      <c r="G16" s="2" t="s">
        <v>1793</v>
      </c>
    </row>
    <row r="17" ht="31" customHeight="1" spans="1:7">
      <c r="A17" s="2" t="s">
        <v>867</v>
      </c>
      <c r="B17" s="2" t="s">
        <v>1454</v>
      </c>
      <c r="C17" s="2" t="s">
        <v>1453</v>
      </c>
      <c r="D17" s="2" t="s">
        <v>1791</v>
      </c>
      <c r="E17" s="2" t="s">
        <v>1762</v>
      </c>
      <c r="F17" s="2" t="s">
        <v>1814</v>
      </c>
      <c r="G17" s="2" t="s">
        <v>1793</v>
      </c>
    </row>
    <row r="18" ht="31" customHeight="1" spans="1:7">
      <c r="A18" s="2" t="s">
        <v>867</v>
      </c>
      <c r="B18" s="2" t="s">
        <v>1456</v>
      </c>
      <c r="C18" s="2" t="s">
        <v>1455</v>
      </c>
      <c r="D18" s="2" t="s">
        <v>1791</v>
      </c>
      <c r="E18" s="2" t="s">
        <v>1762</v>
      </c>
      <c r="F18" s="2" t="s">
        <v>1814</v>
      </c>
      <c r="G18" s="2" t="s">
        <v>1793</v>
      </c>
    </row>
    <row r="19" ht="31" customHeight="1" spans="1:7">
      <c r="A19" s="2" t="s">
        <v>867</v>
      </c>
      <c r="B19" s="2" t="s">
        <v>1458</v>
      </c>
      <c r="C19" s="2" t="s">
        <v>1457</v>
      </c>
      <c r="D19" s="2" t="s">
        <v>1791</v>
      </c>
      <c r="E19" s="2" t="s">
        <v>1762</v>
      </c>
      <c r="F19" s="2" t="s">
        <v>1814</v>
      </c>
      <c r="G19" s="2" t="s">
        <v>1793</v>
      </c>
    </row>
    <row r="20" ht="31" customHeight="1" spans="1:7">
      <c r="A20" s="2" t="s">
        <v>867</v>
      </c>
      <c r="B20" s="2" t="s">
        <v>1462</v>
      </c>
      <c r="C20" s="2" t="s">
        <v>1461</v>
      </c>
      <c r="D20" s="2" t="s">
        <v>1791</v>
      </c>
      <c r="E20" s="2" t="s">
        <v>1762</v>
      </c>
      <c r="F20" s="2" t="s">
        <v>1814</v>
      </c>
      <c r="G20" s="2" t="s">
        <v>1793</v>
      </c>
    </row>
    <row r="21" ht="31" customHeight="1" spans="1:7">
      <c r="A21" s="2" t="s">
        <v>867</v>
      </c>
      <c r="B21" s="2" t="s">
        <v>1464</v>
      </c>
      <c r="C21" s="2" t="s">
        <v>1463</v>
      </c>
      <c r="D21" s="2" t="s">
        <v>1788</v>
      </c>
      <c r="E21" s="2" t="s">
        <v>1762</v>
      </c>
      <c r="F21" s="2" t="s">
        <v>1814</v>
      </c>
      <c r="G21" s="2" t="s">
        <v>1793</v>
      </c>
    </row>
    <row r="22" ht="31" customHeight="1" spans="1:7">
      <c r="A22" s="2" t="s">
        <v>867</v>
      </c>
      <c r="B22" s="2" t="s">
        <v>1466</v>
      </c>
      <c r="C22" s="2" t="s">
        <v>1465</v>
      </c>
      <c r="D22" s="2" t="s">
        <v>1791</v>
      </c>
      <c r="E22" s="2" t="s">
        <v>1762</v>
      </c>
      <c r="F22" s="2" t="s">
        <v>1814</v>
      </c>
      <c r="G22" s="2" t="s">
        <v>1793</v>
      </c>
    </row>
    <row r="23" ht="31" customHeight="1" spans="1:7">
      <c r="A23" s="2" t="s">
        <v>867</v>
      </c>
      <c r="B23" s="2" t="s">
        <v>902</v>
      </c>
      <c r="C23" s="2" t="s">
        <v>901</v>
      </c>
      <c r="D23" s="2" t="s">
        <v>1788</v>
      </c>
      <c r="E23" s="2" t="s">
        <v>1762</v>
      </c>
      <c r="F23" s="2" t="s">
        <v>1813</v>
      </c>
      <c r="G23" s="2" t="s">
        <v>1790</v>
      </c>
    </row>
    <row r="24" ht="31" customHeight="1" spans="1:7">
      <c r="A24" s="2" t="s">
        <v>867</v>
      </c>
      <c r="B24" s="2" t="s">
        <v>1468</v>
      </c>
      <c r="C24" s="2" t="s">
        <v>1467</v>
      </c>
      <c r="D24" s="2" t="s">
        <v>1788</v>
      </c>
      <c r="E24" s="2" t="s">
        <v>1762</v>
      </c>
      <c r="F24" s="2" t="s">
        <v>1814</v>
      </c>
      <c r="G24" s="2" t="s">
        <v>1793</v>
      </c>
    </row>
    <row r="25" ht="31" customHeight="1" spans="1:7">
      <c r="A25" s="2" t="s">
        <v>867</v>
      </c>
      <c r="B25" s="2" t="s">
        <v>908</v>
      </c>
      <c r="C25" s="2" t="s">
        <v>907</v>
      </c>
      <c r="D25" s="2" t="s">
        <v>1791</v>
      </c>
      <c r="E25" s="2" t="s">
        <v>1762</v>
      </c>
      <c r="F25" s="2" t="s">
        <v>1813</v>
      </c>
      <c r="G25" s="2" t="s">
        <v>1790</v>
      </c>
    </row>
    <row r="26" ht="31" customHeight="1" spans="1:7">
      <c r="A26" s="2" t="s">
        <v>867</v>
      </c>
      <c r="B26" s="2" t="s">
        <v>1470</v>
      </c>
      <c r="C26" s="2" t="s">
        <v>1469</v>
      </c>
      <c r="D26" s="2" t="s">
        <v>1791</v>
      </c>
      <c r="E26" s="2" t="s">
        <v>1762</v>
      </c>
      <c r="F26" s="2" t="s">
        <v>1814</v>
      </c>
      <c r="G26" s="2" t="s">
        <v>1793</v>
      </c>
    </row>
    <row r="27" ht="31" customHeight="1" spans="1:7">
      <c r="A27" s="2" t="s">
        <v>867</v>
      </c>
      <c r="B27" s="2" t="s">
        <v>1472</v>
      </c>
      <c r="C27" s="2" t="s">
        <v>1471</v>
      </c>
      <c r="D27" s="2" t="s">
        <v>1791</v>
      </c>
      <c r="E27" s="2" t="s">
        <v>1762</v>
      </c>
      <c r="F27" s="2" t="s">
        <v>1814</v>
      </c>
      <c r="G27" s="2" t="s">
        <v>1793</v>
      </c>
    </row>
    <row r="28" ht="31" customHeight="1" spans="1:7">
      <c r="A28" s="2" t="s">
        <v>867</v>
      </c>
      <c r="B28" s="2" t="s">
        <v>1474</v>
      </c>
      <c r="C28" s="2" t="s">
        <v>1473</v>
      </c>
      <c r="D28" s="2" t="s">
        <v>1788</v>
      </c>
      <c r="E28" s="2" t="s">
        <v>1762</v>
      </c>
      <c r="F28" s="2" t="s">
        <v>1814</v>
      </c>
      <c r="G28" s="2" t="s">
        <v>1793</v>
      </c>
    </row>
    <row r="29" ht="31" customHeight="1" spans="1:7">
      <c r="A29" s="2" t="s">
        <v>867</v>
      </c>
      <c r="B29" s="2" t="s">
        <v>1476</v>
      </c>
      <c r="C29" s="2" t="s">
        <v>1475</v>
      </c>
      <c r="D29" s="2" t="s">
        <v>1791</v>
      </c>
      <c r="E29" s="2" t="s">
        <v>1762</v>
      </c>
      <c r="F29" s="2" t="s">
        <v>1814</v>
      </c>
      <c r="G29" s="2" t="s">
        <v>1793</v>
      </c>
    </row>
    <row r="31" ht="31" customHeight="1" spans="1:7">
      <c r="A31" s="2" t="s">
        <v>867</v>
      </c>
      <c r="B31" s="2" t="s">
        <v>1478</v>
      </c>
      <c r="C31" s="2" t="s">
        <v>1477</v>
      </c>
      <c r="D31" s="2" t="s">
        <v>1788</v>
      </c>
      <c r="E31" s="2" t="s">
        <v>1762</v>
      </c>
      <c r="F31" s="2" t="s">
        <v>1814</v>
      </c>
      <c r="G31" s="2" t="s">
        <v>1793</v>
      </c>
    </row>
    <row r="32" ht="31" customHeight="1" spans="1:7">
      <c r="A32" s="2" t="s">
        <v>867</v>
      </c>
      <c r="B32" s="2" t="s">
        <v>1480</v>
      </c>
      <c r="C32" s="2" t="s">
        <v>1479</v>
      </c>
      <c r="D32" s="2" t="s">
        <v>1788</v>
      </c>
      <c r="E32" s="2" t="s">
        <v>1762</v>
      </c>
      <c r="F32" s="2" t="s">
        <v>1814</v>
      </c>
      <c r="G32" s="2" t="s">
        <v>1793</v>
      </c>
    </row>
    <row r="33" ht="31" customHeight="1" spans="1:7">
      <c r="A33" s="2" t="s">
        <v>867</v>
      </c>
      <c r="B33" s="2" t="s">
        <v>938</v>
      </c>
      <c r="C33" s="2" t="s">
        <v>937</v>
      </c>
      <c r="D33" s="2" t="s">
        <v>1791</v>
      </c>
      <c r="E33" s="2" t="s">
        <v>1762</v>
      </c>
      <c r="F33" s="2" t="s">
        <v>1813</v>
      </c>
      <c r="G33" s="2" t="s">
        <v>1790</v>
      </c>
    </row>
    <row r="34" ht="31" customHeight="1" spans="1:7">
      <c r="A34" s="2" t="s">
        <v>867</v>
      </c>
      <c r="B34" s="2" t="s">
        <v>1484</v>
      </c>
      <c r="C34" s="2" t="s">
        <v>1483</v>
      </c>
      <c r="D34" s="2" t="s">
        <v>1788</v>
      </c>
      <c r="E34" s="2" t="s">
        <v>1762</v>
      </c>
      <c r="F34" s="2" t="s">
        <v>1814</v>
      </c>
      <c r="G34" s="2" t="s">
        <v>1793</v>
      </c>
    </row>
    <row r="35" ht="31" customHeight="1" spans="1:7">
      <c r="A35" s="2" t="s">
        <v>867</v>
      </c>
      <c r="B35" s="2" t="s">
        <v>1486</v>
      </c>
      <c r="C35" s="2" t="s">
        <v>1485</v>
      </c>
      <c r="D35" s="2" t="s">
        <v>1791</v>
      </c>
      <c r="E35" s="2" t="s">
        <v>1762</v>
      </c>
      <c r="F35" s="2" t="s">
        <v>1814</v>
      </c>
      <c r="G35" s="2" t="s">
        <v>1793</v>
      </c>
    </row>
    <row r="36" ht="31" customHeight="1" spans="1:7">
      <c r="A36" s="2" t="s">
        <v>867</v>
      </c>
      <c r="B36" s="2" t="s">
        <v>1488</v>
      </c>
      <c r="C36" s="2" t="s">
        <v>1487</v>
      </c>
      <c r="D36" s="2" t="s">
        <v>1791</v>
      </c>
      <c r="E36" s="2" t="s">
        <v>1762</v>
      </c>
      <c r="F36" s="2" t="s">
        <v>1814</v>
      </c>
      <c r="G36" s="2" t="s">
        <v>1793</v>
      </c>
    </row>
    <row r="37" ht="31" customHeight="1" spans="1:7">
      <c r="A37" s="2" t="s">
        <v>867</v>
      </c>
      <c r="B37" s="2" t="s">
        <v>1492</v>
      </c>
      <c r="C37" s="2" t="s">
        <v>1491</v>
      </c>
      <c r="D37" s="2" t="s">
        <v>1788</v>
      </c>
      <c r="E37" s="2" t="s">
        <v>1762</v>
      </c>
      <c r="F37" s="2" t="s">
        <v>1814</v>
      </c>
      <c r="G37" s="2" t="s">
        <v>1793</v>
      </c>
    </row>
    <row r="38" ht="31" customHeight="1" spans="1:7">
      <c r="A38" s="2" t="s">
        <v>867</v>
      </c>
      <c r="B38" s="2" t="s">
        <v>1494</v>
      </c>
      <c r="C38" s="2" t="s">
        <v>1493</v>
      </c>
      <c r="D38" s="2" t="s">
        <v>1788</v>
      </c>
      <c r="E38" s="2" t="s">
        <v>1762</v>
      </c>
      <c r="F38" s="2" t="s">
        <v>1814</v>
      </c>
      <c r="G38" s="2" t="s">
        <v>1793</v>
      </c>
    </row>
    <row r="39" ht="31" customHeight="1" spans="1:7">
      <c r="A39" s="2" t="s">
        <v>867</v>
      </c>
      <c r="B39" s="2" t="s">
        <v>1498</v>
      </c>
      <c r="C39" s="2" t="s">
        <v>1497</v>
      </c>
      <c r="D39" s="2" t="s">
        <v>1788</v>
      </c>
      <c r="E39" s="2" t="s">
        <v>1762</v>
      </c>
      <c r="F39" s="2" t="s">
        <v>1814</v>
      </c>
      <c r="G39" s="2" t="s">
        <v>1793</v>
      </c>
    </row>
    <row r="40" ht="31" customHeight="1" spans="1:7">
      <c r="A40" s="2" t="s">
        <v>867</v>
      </c>
      <c r="B40" s="2" t="s">
        <v>1500</v>
      </c>
      <c r="C40" s="2" t="s">
        <v>1499</v>
      </c>
      <c r="D40" s="2" t="s">
        <v>1791</v>
      </c>
      <c r="E40" s="2" t="s">
        <v>1762</v>
      </c>
      <c r="F40" s="2" t="s">
        <v>1814</v>
      </c>
      <c r="G40" s="2" t="s">
        <v>1793</v>
      </c>
    </row>
    <row r="41" ht="31" customHeight="1" spans="1:7">
      <c r="A41" s="2" t="s">
        <v>867</v>
      </c>
      <c r="B41" s="2" t="s">
        <v>952</v>
      </c>
      <c r="C41" s="2" t="s">
        <v>951</v>
      </c>
      <c r="D41" s="2" t="s">
        <v>1788</v>
      </c>
      <c r="E41" s="2" t="s">
        <v>1762</v>
      </c>
      <c r="F41" s="2" t="s">
        <v>1813</v>
      </c>
      <c r="G41" s="2" t="s">
        <v>1790</v>
      </c>
    </row>
    <row r="42" ht="31" customHeight="1" spans="1:7">
      <c r="A42" s="2" t="s">
        <v>867</v>
      </c>
      <c r="B42" s="2" t="s">
        <v>956</v>
      </c>
      <c r="C42" s="2" t="s">
        <v>955</v>
      </c>
      <c r="D42" s="2" t="s">
        <v>1788</v>
      </c>
      <c r="E42" s="2" t="s">
        <v>1762</v>
      </c>
      <c r="F42" s="2" t="s">
        <v>1813</v>
      </c>
      <c r="G42" s="2" t="s">
        <v>1790</v>
      </c>
    </row>
    <row r="43" ht="31" customHeight="1" spans="1:7">
      <c r="A43" s="2" t="s">
        <v>867</v>
      </c>
      <c r="B43" s="2" t="s">
        <v>958</v>
      </c>
      <c r="C43" s="2" t="s">
        <v>957</v>
      </c>
      <c r="D43" s="2" t="s">
        <v>1788</v>
      </c>
      <c r="E43" s="2" t="s">
        <v>1762</v>
      </c>
      <c r="F43" s="2" t="s">
        <v>1813</v>
      </c>
      <c r="G43" s="2" t="s">
        <v>1790</v>
      </c>
    </row>
    <row r="44" ht="31" customHeight="1" spans="1:7">
      <c r="A44" s="2" t="s">
        <v>867</v>
      </c>
      <c r="B44" s="2" t="s">
        <v>1502</v>
      </c>
      <c r="C44" s="2" t="s">
        <v>1501</v>
      </c>
      <c r="D44" s="2" t="s">
        <v>1791</v>
      </c>
      <c r="E44" s="2" t="s">
        <v>1762</v>
      </c>
      <c r="F44" s="2" t="s">
        <v>1814</v>
      </c>
      <c r="G44" s="2" t="s">
        <v>1793</v>
      </c>
    </row>
    <row r="45" ht="31" customHeight="1" spans="1:7">
      <c r="A45" s="2" t="s">
        <v>867</v>
      </c>
      <c r="B45" s="2" t="s">
        <v>1504</v>
      </c>
      <c r="C45" s="2" t="s">
        <v>1503</v>
      </c>
      <c r="D45" s="2" t="s">
        <v>1791</v>
      </c>
      <c r="E45" s="2" t="s">
        <v>1762</v>
      </c>
      <c r="F45" s="2" t="s">
        <v>1814</v>
      </c>
      <c r="G45" s="2" t="s">
        <v>1793</v>
      </c>
    </row>
    <row r="46" ht="31" customHeight="1" spans="1:7">
      <c r="A46" s="2" t="s">
        <v>867</v>
      </c>
      <c r="B46" s="2" t="s">
        <v>1506</v>
      </c>
      <c r="C46" s="2" t="s">
        <v>1505</v>
      </c>
      <c r="D46" s="2" t="s">
        <v>1788</v>
      </c>
      <c r="E46" s="2" t="s">
        <v>1762</v>
      </c>
      <c r="F46" s="2" t="s">
        <v>1814</v>
      </c>
      <c r="G46" s="2" t="s">
        <v>1793</v>
      </c>
    </row>
    <row r="47" spans="1:7">
      <c r="A47" s="1" t="s">
        <v>1781</v>
      </c>
      <c r="B47" s="1" t="s">
        <v>1782</v>
      </c>
      <c r="C47" s="1" t="s">
        <v>1783</v>
      </c>
      <c r="D47" s="1" t="s">
        <v>1784</v>
      </c>
      <c r="E47" s="1" t="s">
        <v>1785</v>
      </c>
      <c r="F47" s="1" t="s">
        <v>1786</v>
      </c>
      <c r="G47" s="1" t="s">
        <v>1787</v>
      </c>
    </row>
    <row r="48" ht="31" customHeight="1" spans="1:7">
      <c r="A48" s="2" t="s">
        <v>1599</v>
      </c>
      <c r="B48" s="2" t="s">
        <v>1677</v>
      </c>
      <c r="C48" s="2" t="s">
        <v>1676</v>
      </c>
      <c r="D48" s="2" t="s">
        <v>1788</v>
      </c>
      <c r="E48" s="2" t="s">
        <v>1762</v>
      </c>
      <c r="F48" s="2" t="s">
        <v>1814</v>
      </c>
      <c r="G48" s="2" t="s">
        <v>1802</v>
      </c>
    </row>
    <row r="49" ht="31" customHeight="1" spans="1:7">
      <c r="A49" s="2" t="s">
        <v>1599</v>
      </c>
      <c r="B49" s="2" t="s">
        <v>1679</v>
      </c>
      <c r="C49" s="2" t="s">
        <v>1678</v>
      </c>
      <c r="D49" s="2" t="s">
        <v>1791</v>
      </c>
      <c r="E49" s="2" t="s">
        <v>1762</v>
      </c>
      <c r="F49" s="2" t="s">
        <v>1814</v>
      </c>
      <c r="G49" s="2" t="s">
        <v>1802</v>
      </c>
    </row>
    <row r="50" ht="31" customHeight="1" spans="1:7">
      <c r="A50" s="2" t="s">
        <v>1599</v>
      </c>
      <c r="B50" s="2" t="s">
        <v>1681</v>
      </c>
      <c r="C50" s="2" t="s">
        <v>1680</v>
      </c>
      <c r="D50" s="2" t="s">
        <v>1788</v>
      </c>
      <c r="E50" s="2" t="s">
        <v>1762</v>
      </c>
      <c r="F50" s="2" t="s">
        <v>1814</v>
      </c>
      <c r="G50" s="2" t="s">
        <v>1802</v>
      </c>
    </row>
    <row r="51" ht="31" customHeight="1" spans="1:7">
      <c r="A51" s="2" t="s">
        <v>1599</v>
      </c>
      <c r="B51" s="2" t="s">
        <v>1817</v>
      </c>
      <c r="C51" s="2" t="s">
        <v>1818</v>
      </c>
      <c r="D51" s="2" t="s">
        <v>1788</v>
      </c>
      <c r="E51" s="2" t="s">
        <v>1762</v>
      </c>
      <c r="F51" s="2" t="s">
        <v>1814</v>
      </c>
      <c r="G51" s="2" t="s">
        <v>1802</v>
      </c>
    </row>
    <row r="52" ht="31" customHeight="1" spans="1:7">
      <c r="A52" s="2" t="s">
        <v>1599</v>
      </c>
      <c r="B52" s="2" t="s">
        <v>1598</v>
      </c>
      <c r="C52" s="2" t="s">
        <v>1597</v>
      </c>
      <c r="D52" s="2" t="s">
        <v>1791</v>
      </c>
      <c r="E52" s="2" t="s">
        <v>1762</v>
      </c>
      <c r="F52" s="2" t="s">
        <v>1814</v>
      </c>
      <c r="G52" s="2" t="s">
        <v>1802</v>
      </c>
    </row>
    <row r="53" ht="31" customHeight="1" spans="1:7">
      <c r="A53" s="2" t="s">
        <v>1599</v>
      </c>
      <c r="B53" s="2" t="s">
        <v>1601</v>
      </c>
      <c r="C53" s="2" t="s">
        <v>1600</v>
      </c>
      <c r="D53" s="2" t="s">
        <v>1788</v>
      </c>
      <c r="E53" s="2" t="s">
        <v>1762</v>
      </c>
      <c r="F53" s="2" t="s">
        <v>1814</v>
      </c>
      <c r="G53" s="2" t="s">
        <v>1802</v>
      </c>
    </row>
    <row r="54" ht="31" customHeight="1" spans="1:7">
      <c r="A54" s="2" t="s">
        <v>1599</v>
      </c>
      <c r="B54" s="2" t="s">
        <v>1603</v>
      </c>
      <c r="C54" s="2" t="s">
        <v>1602</v>
      </c>
      <c r="D54" s="2" t="s">
        <v>1788</v>
      </c>
      <c r="E54" s="2" t="s">
        <v>1762</v>
      </c>
      <c r="F54" s="2" t="s">
        <v>1814</v>
      </c>
      <c r="G54" s="2" t="s">
        <v>1802</v>
      </c>
    </row>
    <row r="55" ht="31" customHeight="1" spans="1:7">
      <c r="A55" s="2" t="s">
        <v>1599</v>
      </c>
      <c r="B55" s="2" t="s">
        <v>1605</v>
      </c>
      <c r="C55" s="2" t="s">
        <v>1604</v>
      </c>
      <c r="D55" s="2" t="s">
        <v>1791</v>
      </c>
      <c r="E55" s="2" t="s">
        <v>1762</v>
      </c>
      <c r="F55" s="2" t="s">
        <v>1814</v>
      </c>
      <c r="G55" s="2" t="s">
        <v>1802</v>
      </c>
    </row>
    <row r="56" ht="31" customHeight="1" spans="1:7">
      <c r="A56" s="2" t="s">
        <v>1599</v>
      </c>
      <c r="B56" s="2" t="s">
        <v>1607</v>
      </c>
      <c r="C56" s="2" t="s">
        <v>1606</v>
      </c>
      <c r="D56" s="2" t="s">
        <v>1791</v>
      </c>
      <c r="E56" s="2" t="s">
        <v>1762</v>
      </c>
      <c r="F56" s="2" t="s">
        <v>1814</v>
      </c>
      <c r="G56" s="2" t="s">
        <v>1802</v>
      </c>
    </row>
    <row r="57" ht="31" customHeight="1" spans="1:7">
      <c r="A57" s="2" t="s">
        <v>1599</v>
      </c>
      <c r="B57" s="2" t="s">
        <v>1819</v>
      </c>
      <c r="C57" s="2" t="s">
        <v>1820</v>
      </c>
      <c r="D57" s="2" t="s">
        <v>1788</v>
      </c>
      <c r="E57" s="2" t="s">
        <v>1762</v>
      </c>
      <c r="F57" s="2" t="s">
        <v>1814</v>
      </c>
      <c r="G57" s="2" t="s">
        <v>1802</v>
      </c>
    </row>
    <row r="58" ht="31" customHeight="1" spans="1:7">
      <c r="A58" s="2" t="s">
        <v>1599</v>
      </c>
      <c r="B58" s="2" t="s">
        <v>1609</v>
      </c>
      <c r="C58" s="2" t="s">
        <v>1608</v>
      </c>
      <c r="D58" s="2" t="s">
        <v>1791</v>
      </c>
      <c r="E58" s="2" t="s">
        <v>1762</v>
      </c>
      <c r="F58" s="2" t="s">
        <v>1814</v>
      </c>
      <c r="G58" s="2" t="s">
        <v>1802</v>
      </c>
    </row>
    <row r="59" ht="31" customHeight="1" spans="1:7">
      <c r="A59" s="2" t="s">
        <v>1599</v>
      </c>
      <c r="B59" s="2" t="s">
        <v>1611</v>
      </c>
      <c r="C59" s="2" t="s">
        <v>1610</v>
      </c>
      <c r="D59" s="2" t="s">
        <v>1791</v>
      </c>
      <c r="E59" s="2" t="s">
        <v>1762</v>
      </c>
      <c r="F59" s="2" t="s">
        <v>1814</v>
      </c>
      <c r="G59" s="2" t="s">
        <v>1802</v>
      </c>
    </row>
    <row r="60" ht="31" customHeight="1" spans="1:7">
      <c r="A60" s="2" t="s">
        <v>1599</v>
      </c>
      <c r="B60" s="2" t="s">
        <v>1613</v>
      </c>
      <c r="C60" s="2" t="s">
        <v>1612</v>
      </c>
      <c r="D60" s="2" t="s">
        <v>1788</v>
      </c>
      <c r="E60" s="2" t="s">
        <v>1762</v>
      </c>
      <c r="F60" s="2" t="s">
        <v>1814</v>
      </c>
      <c r="G60" s="2" t="s">
        <v>1802</v>
      </c>
    </row>
    <row r="61" ht="31" customHeight="1" spans="1:7">
      <c r="A61" s="2" t="s">
        <v>1599</v>
      </c>
      <c r="B61" s="2" t="s">
        <v>1821</v>
      </c>
      <c r="C61" s="2" t="s">
        <v>1822</v>
      </c>
      <c r="D61" s="2" t="s">
        <v>1791</v>
      </c>
      <c r="E61" s="2" t="s">
        <v>1762</v>
      </c>
      <c r="F61" s="2" t="s">
        <v>1814</v>
      </c>
      <c r="G61" s="2" t="s">
        <v>1802</v>
      </c>
    </row>
    <row r="62" ht="31" customHeight="1" spans="1:7">
      <c r="A62" s="2" t="s">
        <v>1599</v>
      </c>
      <c r="B62" s="2" t="s">
        <v>1617</v>
      </c>
      <c r="C62" s="2" t="s">
        <v>1616</v>
      </c>
      <c r="D62" s="2" t="s">
        <v>1791</v>
      </c>
      <c r="E62" s="2" t="s">
        <v>1762</v>
      </c>
      <c r="F62" s="2" t="s">
        <v>1814</v>
      </c>
      <c r="G62" s="2" t="s">
        <v>1802</v>
      </c>
    </row>
    <row r="63" ht="31" customHeight="1" spans="1:7">
      <c r="A63" s="2" t="s">
        <v>1599</v>
      </c>
      <c r="B63" s="2" t="s">
        <v>1619</v>
      </c>
      <c r="C63" s="2" t="s">
        <v>1618</v>
      </c>
      <c r="D63" s="2" t="s">
        <v>1791</v>
      </c>
      <c r="E63" s="2" t="s">
        <v>1762</v>
      </c>
      <c r="F63" s="2" t="s">
        <v>1814</v>
      </c>
      <c r="G63" s="2" t="s">
        <v>1802</v>
      </c>
    </row>
    <row r="64" ht="31" customHeight="1" spans="1:7">
      <c r="A64" s="2" t="s">
        <v>1599</v>
      </c>
      <c r="B64" s="2" t="s">
        <v>1621</v>
      </c>
      <c r="C64" s="2" t="s">
        <v>1620</v>
      </c>
      <c r="D64" s="2" t="s">
        <v>1791</v>
      </c>
      <c r="E64" s="2" t="s">
        <v>1762</v>
      </c>
      <c r="F64" s="2" t="s">
        <v>1814</v>
      </c>
      <c r="G64" s="2" t="s">
        <v>1802</v>
      </c>
    </row>
    <row r="65" ht="31" customHeight="1" spans="1:7">
      <c r="A65" s="2" t="s">
        <v>1599</v>
      </c>
      <c r="B65" s="2" t="s">
        <v>1623</v>
      </c>
      <c r="C65" s="2" t="s">
        <v>1622</v>
      </c>
      <c r="D65" s="2" t="s">
        <v>1791</v>
      </c>
      <c r="E65" s="2" t="s">
        <v>1762</v>
      </c>
      <c r="F65" s="2" t="s">
        <v>1814</v>
      </c>
      <c r="G65" s="2" t="s">
        <v>1802</v>
      </c>
    </row>
    <row r="66" ht="31" customHeight="1" spans="1:7">
      <c r="A66" s="2" t="s">
        <v>1599</v>
      </c>
      <c r="B66" s="2" t="s">
        <v>1625</v>
      </c>
      <c r="C66" s="2" t="s">
        <v>1624</v>
      </c>
      <c r="D66" s="2" t="s">
        <v>1791</v>
      </c>
      <c r="E66" s="2" t="s">
        <v>1762</v>
      </c>
      <c r="F66" s="2" t="s">
        <v>1814</v>
      </c>
      <c r="G66" s="2" t="s">
        <v>1802</v>
      </c>
    </row>
    <row r="67" ht="31" customHeight="1" spans="1:7">
      <c r="A67" s="2" t="s">
        <v>1599</v>
      </c>
      <c r="B67" s="2" t="s">
        <v>1627</v>
      </c>
      <c r="C67" s="2" t="s">
        <v>1626</v>
      </c>
      <c r="D67" s="2" t="s">
        <v>1788</v>
      </c>
      <c r="E67" s="2" t="s">
        <v>1762</v>
      </c>
      <c r="F67" s="2" t="s">
        <v>1814</v>
      </c>
      <c r="G67" s="2" t="s">
        <v>1802</v>
      </c>
    </row>
    <row r="68" ht="31" customHeight="1" spans="1:7">
      <c r="A68" s="2" t="s">
        <v>1599</v>
      </c>
      <c r="B68" s="2" t="s">
        <v>1629</v>
      </c>
      <c r="C68" s="2" t="s">
        <v>1628</v>
      </c>
      <c r="D68" s="2" t="s">
        <v>1788</v>
      </c>
      <c r="E68" s="2" t="s">
        <v>1762</v>
      </c>
      <c r="F68" s="2" t="s">
        <v>1814</v>
      </c>
      <c r="G68" s="2" t="s">
        <v>1802</v>
      </c>
    </row>
    <row r="69" ht="31" customHeight="1" spans="1:7">
      <c r="A69" s="2" t="s">
        <v>1599</v>
      </c>
      <c r="B69" s="2" t="s">
        <v>1633</v>
      </c>
      <c r="C69" s="2" t="s">
        <v>1632</v>
      </c>
      <c r="D69" s="2" t="s">
        <v>1791</v>
      </c>
      <c r="E69" s="2" t="s">
        <v>1762</v>
      </c>
      <c r="F69" s="2" t="s">
        <v>1814</v>
      </c>
      <c r="G69" s="2" t="s">
        <v>1802</v>
      </c>
    </row>
    <row r="70" ht="31" customHeight="1" spans="1:7">
      <c r="A70" s="2" t="s">
        <v>1599</v>
      </c>
      <c r="B70" s="2" t="s">
        <v>1635</v>
      </c>
      <c r="C70" s="2" t="s">
        <v>1634</v>
      </c>
      <c r="D70" s="2" t="s">
        <v>1791</v>
      </c>
      <c r="E70" s="2" t="s">
        <v>1762</v>
      </c>
      <c r="F70" s="2" t="s">
        <v>1814</v>
      </c>
      <c r="G70" s="2" t="s">
        <v>1802</v>
      </c>
    </row>
    <row r="71" ht="31" customHeight="1" spans="1:7">
      <c r="A71" s="2" t="s">
        <v>1599</v>
      </c>
      <c r="B71" s="2" t="s">
        <v>1637</v>
      </c>
      <c r="C71" s="2" t="s">
        <v>1636</v>
      </c>
      <c r="D71" s="2" t="s">
        <v>1791</v>
      </c>
      <c r="E71" s="2" t="s">
        <v>1762</v>
      </c>
      <c r="F71" s="2" t="s">
        <v>1814</v>
      </c>
      <c r="G71" s="2" t="s">
        <v>1802</v>
      </c>
    </row>
    <row r="72" ht="31" customHeight="1" spans="1:7">
      <c r="A72" s="2" t="s">
        <v>1599</v>
      </c>
      <c r="B72" s="2" t="s">
        <v>1639</v>
      </c>
      <c r="C72" s="2" t="s">
        <v>1638</v>
      </c>
      <c r="D72" s="2" t="s">
        <v>1791</v>
      </c>
      <c r="E72" s="2" t="s">
        <v>1762</v>
      </c>
      <c r="F72" s="2" t="s">
        <v>1814</v>
      </c>
      <c r="G72" s="2" t="s">
        <v>1802</v>
      </c>
    </row>
    <row r="73" ht="31" customHeight="1" spans="1:7">
      <c r="A73" s="2" t="s">
        <v>1599</v>
      </c>
      <c r="B73" s="2" t="s">
        <v>1641</v>
      </c>
      <c r="C73" s="2" t="s">
        <v>1640</v>
      </c>
      <c r="D73" s="2" t="s">
        <v>1791</v>
      </c>
      <c r="E73" s="2" t="s">
        <v>1762</v>
      </c>
      <c r="F73" s="2" t="s">
        <v>1814</v>
      </c>
      <c r="G73" s="2" t="s">
        <v>1802</v>
      </c>
    </row>
    <row r="74" ht="31" customHeight="1" spans="1:7">
      <c r="A74" s="2" t="s">
        <v>1599</v>
      </c>
      <c r="B74" s="2" t="s">
        <v>1643</v>
      </c>
      <c r="C74" s="2" t="s">
        <v>1642</v>
      </c>
      <c r="D74" s="2" t="s">
        <v>1791</v>
      </c>
      <c r="E74" s="2" t="s">
        <v>1762</v>
      </c>
      <c r="F74" s="2" t="s">
        <v>1814</v>
      </c>
      <c r="G74" s="2" t="s">
        <v>1802</v>
      </c>
    </row>
    <row r="75" ht="31" customHeight="1" spans="1:7">
      <c r="A75" s="2" t="s">
        <v>1599</v>
      </c>
      <c r="B75" s="2" t="s">
        <v>1645</v>
      </c>
      <c r="C75" s="2" t="s">
        <v>1644</v>
      </c>
      <c r="D75" s="2" t="s">
        <v>1788</v>
      </c>
      <c r="E75" s="2" t="s">
        <v>1762</v>
      </c>
      <c r="F75" s="2" t="s">
        <v>1814</v>
      </c>
      <c r="G75" s="2" t="s">
        <v>1802</v>
      </c>
    </row>
    <row r="76" ht="31" customHeight="1" spans="1:7">
      <c r="A76" s="2" t="s">
        <v>1599</v>
      </c>
      <c r="B76" s="2" t="s">
        <v>1649</v>
      </c>
      <c r="C76" s="2" t="s">
        <v>1648</v>
      </c>
      <c r="D76" s="2" t="s">
        <v>1791</v>
      </c>
      <c r="E76" s="2" t="s">
        <v>1762</v>
      </c>
      <c r="F76" s="2" t="s">
        <v>1814</v>
      </c>
      <c r="G76" s="2" t="s">
        <v>1802</v>
      </c>
    </row>
    <row r="77" ht="31" customHeight="1" spans="1:7">
      <c r="A77" s="2" t="s">
        <v>1599</v>
      </c>
      <c r="B77" s="2" t="s">
        <v>1823</v>
      </c>
      <c r="C77" s="2" t="s">
        <v>1824</v>
      </c>
      <c r="D77" s="2" t="s">
        <v>1791</v>
      </c>
      <c r="E77" s="2" t="s">
        <v>1762</v>
      </c>
      <c r="F77" s="2" t="s">
        <v>1814</v>
      </c>
      <c r="G77" s="2" t="s">
        <v>1802</v>
      </c>
    </row>
    <row r="78" ht="31" customHeight="1" spans="1:7">
      <c r="A78" s="2" t="s">
        <v>1599</v>
      </c>
      <c r="B78" s="2" t="s">
        <v>1655</v>
      </c>
      <c r="C78" s="2" t="s">
        <v>1654</v>
      </c>
      <c r="D78" s="2" t="s">
        <v>1788</v>
      </c>
      <c r="E78" s="2" t="s">
        <v>1762</v>
      </c>
      <c r="F78" s="2" t="s">
        <v>1814</v>
      </c>
      <c r="G78" s="2" t="s">
        <v>1802</v>
      </c>
    </row>
    <row r="79" ht="31" customHeight="1" spans="1:7">
      <c r="A79" s="2" t="s">
        <v>1599</v>
      </c>
      <c r="B79" s="2" t="s">
        <v>1651</v>
      </c>
      <c r="C79" s="2" t="s">
        <v>1650</v>
      </c>
      <c r="D79" s="2" t="s">
        <v>1791</v>
      </c>
      <c r="E79" s="2" t="s">
        <v>1762</v>
      </c>
      <c r="F79" s="2" t="s">
        <v>1814</v>
      </c>
      <c r="G79" s="2" t="s">
        <v>1802</v>
      </c>
    </row>
    <row r="80" ht="31" customHeight="1" spans="1:7">
      <c r="A80" s="2" t="s">
        <v>1599</v>
      </c>
      <c r="B80" s="2" t="s">
        <v>1653</v>
      </c>
      <c r="C80" s="2" t="s">
        <v>1652</v>
      </c>
      <c r="D80" s="2" t="s">
        <v>1791</v>
      </c>
      <c r="E80" s="2" t="s">
        <v>1762</v>
      </c>
      <c r="F80" s="2" t="s">
        <v>1814</v>
      </c>
      <c r="G80" s="2" t="s">
        <v>1802</v>
      </c>
    </row>
    <row r="81" ht="31" customHeight="1" spans="1:7">
      <c r="A81" s="2" t="s">
        <v>1599</v>
      </c>
      <c r="B81" s="2" t="s">
        <v>1657</v>
      </c>
      <c r="C81" s="2" t="s">
        <v>1656</v>
      </c>
      <c r="D81" s="2" t="s">
        <v>1788</v>
      </c>
      <c r="E81" s="2" t="s">
        <v>1762</v>
      </c>
      <c r="F81" s="2" t="s">
        <v>1814</v>
      </c>
      <c r="G81" s="2" t="s">
        <v>1802</v>
      </c>
    </row>
    <row r="82" ht="31" customHeight="1" spans="1:7">
      <c r="A82" s="2" t="s">
        <v>1599</v>
      </c>
      <c r="B82" s="2" t="s">
        <v>1659</v>
      </c>
      <c r="C82" s="2" t="s">
        <v>1658</v>
      </c>
      <c r="D82" s="2" t="s">
        <v>1791</v>
      </c>
      <c r="E82" s="2" t="s">
        <v>1762</v>
      </c>
      <c r="F82" s="2" t="s">
        <v>1814</v>
      </c>
      <c r="G82" s="2" t="s">
        <v>1802</v>
      </c>
    </row>
    <row r="83" ht="31" customHeight="1" spans="1:7">
      <c r="A83" s="2" t="s">
        <v>1599</v>
      </c>
      <c r="B83" s="2" t="s">
        <v>1665</v>
      </c>
      <c r="C83" s="2" t="s">
        <v>1664</v>
      </c>
      <c r="D83" s="2" t="s">
        <v>1791</v>
      </c>
      <c r="E83" s="2" t="s">
        <v>1762</v>
      </c>
      <c r="F83" s="2" t="s">
        <v>1814</v>
      </c>
      <c r="G83" s="2" t="s">
        <v>1802</v>
      </c>
    </row>
    <row r="84" ht="31" customHeight="1" spans="1:7">
      <c r="A84" s="2" t="s">
        <v>1599</v>
      </c>
      <c r="B84" s="2" t="s">
        <v>1671</v>
      </c>
      <c r="C84" s="2" t="s">
        <v>1670</v>
      </c>
      <c r="D84" s="2" t="s">
        <v>1791</v>
      </c>
      <c r="E84" s="2" t="s">
        <v>1762</v>
      </c>
      <c r="F84" s="2" t="s">
        <v>1814</v>
      </c>
      <c r="G84" s="2" t="s">
        <v>1802</v>
      </c>
    </row>
    <row r="85" ht="31" customHeight="1" spans="1:7">
      <c r="A85" s="2" t="s">
        <v>1599</v>
      </c>
      <c r="B85" s="2" t="s">
        <v>1673</v>
      </c>
      <c r="C85" s="2" t="s">
        <v>1672</v>
      </c>
      <c r="D85" s="2" t="s">
        <v>1791</v>
      </c>
      <c r="E85" s="2" t="s">
        <v>1762</v>
      </c>
      <c r="F85" s="2" t="s">
        <v>1814</v>
      </c>
      <c r="G85" s="2" t="s">
        <v>1802</v>
      </c>
    </row>
    <row r="86" ht="31" customHeight="1" spans="1:7">
      <c r="A86" s="2" t="s">
        <v>1599</v>
      </c>
      <c r="B86" s="2" t="s">
        <v>1675</v>
      </c>
      <c r="C86" s="2" t="s">
        <v>1674</v>
      </c>
      <c r="D86" s="2" t="s">
        <v>1791</v>
      </c>
      <c r="E86" s="2" t="s">
        <v>1762</v>
      </c>
      <c r="F86" s="2" t="s">
        <v>1814</v>
      </c>
      <c r="G86" s="2" t="s">
        <v>1802</v>
      </c>
    </row>
    <row r="87" ht="31" customHeight="1" spans="1:7">
      <c r="A87" s="2" t="s">
        <v>1599</v>
      </c>
      <c r="B87" s="2" t="s">
        <v>1825</v>
      </c>
      <c r="C87" s="2" t="s">
        <v>1826</v>
      </c>
      <c r="D87" s="2" t="s">
        <v>1791</v>
      </c>
      <c r="E87" s="2" t="s">
        <v>1762</v>
      </c>
      <c r="F87" s="2" t="s">
        <v>1814</v>
      </c>
      <c r="G87" s="2" t="s">
        <v>1802</v>
      </c>
    </row>
  </sheetData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selection activeCell="I19" sqref="I19"/>
    </sheetView>
  </sheetViews>
  <sheetFormatPr defaultColWidth="9.23076923076923" defaultRowHeight="16.8" outlineLevelCol="6"/>
  <sheetData>
    <row r="1" spans="1:7">
      <c r="A1" s="1" t="s">
        <v>1781</v>
      </c>
      <c r="B1" s="1" t="s">
        <v>1782</v>
      </c>
      <c r="C1" s="1" t="s">
        <v>1783</v>
      </c>
      <c r="D1" s="1" t="s">
        <v>1784</v>
      </c>
      <c r="E1" s="1" t="s">
        <v>1785</v>
      </c>
      <c r="F1" s="1" t="s">
        <v>1786</v>
      </c>
      <c r="G1" s="1" t="s">
        <v>1787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成绩条打印</vt:lpstr>
      <vt:lpstr>按班级打印</vt:lpstr>
      <vt:lpstr>总分(全体)</vt:lpstr>
      <vt:lpstr>总分(一中)</vt:lpstr>
      <vt:lpstr>质量分析(总分) </vt:lpstr>
      <vt:lpstr>生物选考</vt:lpstr>
      <vt:lpstr>地理选考</vt:lpstr>
      <vt:lpstr>政治选考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Atlantis</cp:lastModifiedBy>
  <dcterms:created xsi:type="dcterms:W3CDTF">2019-10-06T20:31:00Z</dcterms:created>
  <cp:lastPrinted>2020-10-09T10:20:00Z</cp:lastPrinted>
  <dcterms:modified xsi:type="dcterms:W3CDTF">2026-02-02T18:52:49Z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KSOReadingLayout">
    <vt:bool>false</vt:bool>
  </property>
  <property fmtid="{D5CDD505-2E9C-101B-9397-08002B2CF9AE}" pid="4" name="ICV">
    <vt:lpwstr>3FA431757A24304755D53A6925E1AF01_43</vt:lpwstr>
  </property>
  <property fmtid="{D5CDD505-2E9C-101B-9397-08002B2CF9AE}" pid="5" name="CalculationRule">
    <vt:i4>0</vt:i4>
  </property>
</Properties>
</file>